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24226"/>
  <xr:revisionPtr revIDLastSave="0" documentId="8_{7FF25019-598E-499B-8C75-4D0268BB0D4D}" xr6:coauthVersionLast="37" xr6:coauthVersionMax="37" xr10:uidLastSave="{00000000-0000-0000-0000-000000000000}"/>
  <bookViews>
    <workbookView xWindow="0" yWindow="0" windowWidth="19200" windowHeight="6940" firstSheet="17" activeTab="17" xr2:uid="{00000000-000D-0000-FFFF-FFFF00000000}"/>
  </bookViews>
  <sheets>
    <sheet name="Format 2" sheetId="17" state="hidden" r:id="rId1"/>
    <sheet name="31 Oktober 2021" sheetId="58" state="hidden" r:id="rId2"/>
    <sheet name="30 september 2021" sheetId="55" state="hidden" r:id="rId3"/>
    <sheet name="Fisik (Deviasi +)" sheetId="56" state="hidden" r:id="rId4"/>
    <sheet name="Fisik (Deviasi -)" sheetId="57" state="hidden" r:id="rId5"/>
    <sheet name="31 AGUSTUS 2021" sheetId="53" state="hidden" r:id="rId6"/>
    <sheet name="MINGGU IV AGUSTUS 2021" sheetId="52" state="hidden" r:id="rId7"/>
    <sheet name="MINGGU III AGUSTUS 2021" sheetId="51" state="hidden" r:id="rId8"/>
    <sheet name="MINGGU II AGUSTUS 2021" sheetId="50" state="hidden" r:id="rId9"/>
    <sheet name="MINGGU I AGUSTUS 2021" sheetId="49" state="hidden" r:id="rId10"/>
    <sheet name="31 JULI 2021" sheetId="48" state="hidden" r:id="rId11"/>
    <sheet name="30 JUNI 2021" sheetId="46" state="hidden" r:id="rId12"/>
    <sheet name="31 MARET 2021" sheetId="43" state="hidden" r:id="rId13"/>
    <sheet name="Refocusing" sheetId="45" state="hidden" r:id="rId14"/>
    <sheet name="JANUARI 2021" sheetId="44" state="hidden" r:id="rId15"/>
    <sheet name="PAKET BM 2021" sheetId="47" state="hidden" r:id="rId16"/>
    <sheet name="Sheet2" sheetId="40" state="hidden" r:id="rId17"/>
    <sheet name="NON FISIK" sheetId="64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___LLL01" localSheetId="2">'[1]Basic Price'!$F$9</definedName>
    <definedName name="____LLL01" localSheetId="5">'[1]Basic Price'!$F$9</definedName>
    <definedName name="____LLL01" localSheetId="1">'[1]Basic Price'!$F$9</definedName>
    <definedName name="____LLL01" localSheetId="4">'[1]Basic Price'!$F$9</definedName>
    <definedName name="____LLL01" localSheetId="3">'[1]Basic Price'!$F$9</definedName>
    <definedName name="____LLL01" localSheetId="9">'[1]Basic Price'!$F$9</definedName>
    <definedName name="____LLL01" localSheetId="8">'[1]Basic Price'!$F$9</definedName>
    <definedName name="____LLL01" localSheetId="7">'[1]Basic Price'!$F$9</definedName>
    <definedName name="____LLL01" localSheetId="6">'[1]Basic Price'!$F$9</definedName>
    <definedName name="____LLL01">'[1]Basic Price'!$F$9</definedName>
    <definedName name="____LLL02" localSheetId="2">'[1]Basic Price'!$F$11</definedName>
    <definedName name="____LLL02" localSheetId="5">'[1]Basic Price'!$F$11</definedName>
    <definedName name="____LLL02" localSheetId="1">'[1]Basic Price'!$F$11</definedName>
    <definedName name="____LLL02" localSheetId="4">'[1]Basic Price'!$F$11</definedName>
    <definedName name="____LLL02" localSheetId="3">'[1]Basic Price'!$F$11</definedName>
    <definedName name="____LLL02" localSheetId="9">'[1]Basic Price'!$F$11</definedName>
    <definedName name="____LLL02" localSheetId="8">'[1]Basic Price'!$F$11</definedName>
    <definedName name="____LLL02" localSheetId="7">'[1]Basic Price'!$F$11</definedName>
    <definedName name="____LLL02" localSheetId="6">'[1]Basic Price'!$F$11</definedName>
    <definedName name="____LLL02">'[1]Basic Price'!$F$11</definedName>
    <definedName name="____LLL03" localSheetId="2">'[1]Basic Price'!$F$13</definedName>
    <definedName name="____LLL03" localSheetId="5">'[1]Basic Price'!$F$13</definedName>
    <definedName name="____LLL03" localSheetId="1">'[1]Basic Price'!$F$13</definedName>
    <definedName name="____LLL03" localSheetId="4">'[1]Basic Price'!$F$13</definedName>
    <definedName name="____LLL03" localSheetId="3">'[1]Basic Price'!$F$13</definedName>
    <definedName name="____LLL03" localSheetId="9">'[1]Basic Price'!$F$13</definedName>
    <definedName name="____LLL03" localSheetId="8">'[1]Basic Price'!$F$13</definedName>
    <definedName name="____LLL03" localSheetId="7">'[1]Basic Price'!$F$13</definedName>
    <definedName name="____LLL03" localSheetId="6">'[1]Basic Price'!$F$13</definedName>
    <definedName name="____LLL03">'[1]Basic Price'!$F$13</definedName>
    <definedName name="____LLL10" localSheetId="2">'[1]Basic Price'!$F$27</definedName>
    <definedName name="____LLL10" localSheetId="5">'[1]Basic Price'!$F$27</definedName>
    <definedName name="____LLL10" localSheetId="1">'[1]Basic Price'!$F$27</definedName>
    <definedName name="____LLL10" localSheetId="4">'[1]Basic Price'!$F$27</definedName>
    <definedName name="____LLL10" localSheetId="3">'[1]Basic Price'!$F$27</definedName>
    <definedName name="____LLL10" localSheetId="9">'[1]Basic Price'!$F$27</definedName>
    <definedName name="____LLL10" localSheetId="8">'[1]Basic Price'!$F$27</definedName>
    <definedName name="____LLL10" localSheetId="7">'[1]Basic Price'!$F$27</definedName>
    <definedName name="____LLL10" localSheetId="6">'[1]Basic Price'!$F$27</definedName>
    <definedName name="____LLL10">'[1]Basic Price'!$F$27</definedName>
    <definedName name="____MMM01" localSheetId="2">'[1]Basic Price'!$F$50</definedName>
    <definedName name="____MMM01" localSheetId="5">'[1]Basic Price'!$F$50</definedName>
    <definedName name="____MMM01" localSheetId="1">'[1]Basic Price'!$F$50</definedName>
    <definedName name="____MMM01" localSheetId="4">'[1]Basic Price'!$F$50</definedName>
    <definedName name="____MMM01" localSheetId="3">'[1]Basic Price'!$F$50</definedName>
    <definedName name="____MMM01" localSheetId="9">'[1]Basic Price'!$F$50</definedName>
    <definedName name="____MMM01" localSheetId="8">'[1]Basic Price'!$F$50</definedName>
    <definedName name="____MMM01" localSheetId="7">'[1]Basic Price'!$F$50</definedName>
    <definedName name="____MMM01" localSheetId="6">'[1]Basic Price'!$F$50</definedName>
    <definedName name="____MMM01">'[1]Basic Price'!$F$50</definedName>
    <definedName name="____MMM02" localSheetId="2">'[1]Basic Price'!$F$53</definedName>
    <definedName name="____MMM02" localSheetId="5">'[1]Basic Price'!$F$53</definedName>
    <definedName name="____MMM02" localSheetId="1">'[1]Basic Price'!$F$53</definedName>
    <definedName name="____MMM02" localSheetId="4">'[1]Basic Price'!$F$53</definedName>
    <definedName name="____MMM02" localSheetId="3">'[1]Basic Price'!$F$53</definedName>
    <definedName name="____MMM02" localSheetId="9">'[1]Basic Price'!$F$53</definedName>
    <definedName name="____MMM02" localSheetId="8">'[1]Basic Price'!$F$53</definedName>
    <definedName name="____MMM02" localSheetId="7">'[1]Basic Price'!$F$53</definedName>
    <definedName name="____MMM02" localSheetId="6">'[1]Basic Price'!$F$53</definedName>
    <definedName name="____MMM02">'[1]Basic Price'!$F$53</definedName>
    <definedName name="____MMM03" localSheetId="2">'[1]Basic Price'!$F$55</definedName>
    <definedName name="____MMM03" localSheetId="5">'[1]Basic Price'!$F$55</definedName>
    <definedName name="____MMM03" localSheetId="1">'[1]Basic Price'!$F$55</definedName>
    <definedName name="____MMM03" localSheetId="4">'[1]Basic Price'!$F$55</definedName>
    <definedName name="____MMM03" localSheetId="3">'[1]Basic Price'!$F$55</definedName>
    <definedName name="____MMM03" localSheetId="9">'[1]Basic Price'!$F$55</definedName>
    <definedName name="____MMM03" localSheetId="8">'[1]Basic Price'!$F$55</definedName>
    <definedName name="____MMM03" localSheetId="7">'[1]Basic Price'!$F$55</definedName>
    <definedName name="____MMM03" localSheetId="6">'[1]Basic Price'!$F$55</definedName>
    <definedName name="____MMM03">'[1]Basic Price'!$F$55</definedName>
    <definedName name="____MMM16" localSheetId="2">'[1]Basic Price'!$F$83</definedName>
    <definedName name="____MMM16" localSheetId="5">'[1]Basic Price'!$F$83</definedName>
    <definedName name="____MMM16" localSheetId="1">'[1]Basic Price'!$F$83</definedName>
    <definedName name="____MMM16" localSheetId="4">'[1]Basic Price'!$F$83</definedName>
    <definedName name="____MMM16" localSheetId="3">'[1]Basic Price'!$F$83</definedName>
    <definedName name="____MMM16" localSheetId="9">'[1]Basic Price'!$F$83</definedName>
    <definedName name="____MMM16" localSheetId="8">'[1]Basic Price'!$F$83</definedName>
    <definedName name="____MMM16" localSheetId="7">'[1]Basic Price'!$F$83</definedName>
    <definedName name="____MMM16" localSheetId="6">'[1]Basic Price'!$F$83</definedName>
    <definedName name="____MMM16">'[1]Basic Price'!$F$83</definedName>
    <definedName name="____MMM44" localSheetId="2">'[1]Basic Price'!$F$157</definedName>
    <definedName name="____MMM44" localSheetId="5">'[1]Basic Price'!$F$157</definedName>
    <definedName name="____MMM44" localSheetId="1">'[1]Basic Price'!$F$157</definedName>
    <definedName name="____MMM44" localSheetId="4">'[1]Basic Price'!$F$157</definedName>
    <definedName name="____MMM44" localSheetId="3">'[1]Basic Price'!$F$157</definedName>
    <definedName name="____MMM44" localSheetId="9">'[1]Basic Price'!$F$157</definedName>
    <definedName name="____MMM44" localSheetId="8">'[1]Basic Price'!$F$157</definedName>
    <definedName name="____MMM44" localSheetId="7">'[1]Basic Price'!$F$157</definedName>
    <definedName name="____MMM44" localSheetId="6">'[1]Basic Price'!$F$157</definedName>
    <definedName name="____MMM44">'[1]Basic Price'!$F$157</definedName>
    <definedName name="___LLL01" localSheetId="2">'[1]Basic Price'!$F$9</definedName>
    <definedName name="___LLL01" localSheetId="5">'[1]Basic Price'!$F$9</definedName>
    <definedName name="___LLL01" localSheetId="1">'[1]Basic Price'!$F$9</definedName>
    <definedName name="___LLL01" localSheetId="4">'[1]Basic Price'!$F$9</definedName>
    <definedName name="___LLL01" localSheetId="3">'[1]Basic Price'!$F$9</definedName>
    <definedName name="___LLL01" localSheetId="9">'[1]Basic Price'!$F$9</definedName>
    <definedName name="___LLL01" localSheetId="8">'[1]Basic Price'!$F$9</definedName>
    <definedName name="___LLL01" localSheetId="7">'[1]Basic Price'!$F$9</definedName>
    <definedName name="___LLL01" localSheetId="6">'[1]Basic Price'!$F$9</definedName>
    <definedName name="___LLL01">'[1]Basic Price'!$F$9</definedName>
    <definedName name="___LLL02" localSheetId="2">'[1]Basic Price'!$F$11</definedName>
    <definedName name="___LLL02" localSheetId="5">'[1]Basic Price'!$F$11</definedName>
    <definedName name="___LLL02" localSheetId="1">'[1]Basic Price'!$F$11</definedName>
    <definedName name="___LLL02" localSheetId="4">'[1]Basic Price'!$F$11</definedName>
    <definedName name="___LLL02" localSheetId="3">'[1]Basic Price'!$F$11</definedName>
    <definedName name="___LLL02" localSheetId="9">'[1]Basic Price'!$F$11</definedName>
    <definedName name="___LLL02" localSheetId="8">'[1]Basic Price'!$F$11</definedName>
    <definedName name="___LLL02" localSheetId="7">'[1]Basic Price'!$F$11</definedName>
    <definedName name="___LLL02" localSheetId="6">'[1]Basic Price'!$F$11</definedName>
    <definedName name="___LLL02">'[1]Basic Price'!$F$11</definedName>
    <definedName name="___LLL03" localSheetId="2">'[1]Basic Price'!$F$13</definedName>
    <definedName name="___LLL03" localSheetId="5">'[1]Basic Price'!$F$13</definedName>
    <definedName name="___LLL03" localSheetId="1">'[1]Basic Price'!$F$13</definedName>
    <definedName name="___LLL03" localSheetId="4">'[1]Basic Price'!$F$13</definedName>
    <definedName name="___LLL03" localSheetId="3">'[1]Basic Price'!$F$13</definedName>
    <definedName name="___LLL03" localSheetId="9">'[1]Basic Price'!$F$13</definedName>
    <definedName name="___LLL03" localSheetId="8">'[1]Basic Price'!$F$13</definedName>
    <definedName name="___LLL03" localSheetId="7">'[1]Basic Price'!$F$13</definedName>
    <definedName name="___LLL03" localSheetId="6">'[1]Basic Price'!$F$13</definedName>
    <definedName name="___LLL03">'[1]Basic Price'!$F$13</definedName>
    <definedName name="___LLL10" localSheetId="2">'[1]Basic Price'!$F$27</definedName>
    <definedName name="___LLL10" localSheetId="5">'[1]Basic Price'!$F$27</definedName>
    <definedName name="___LLL10" localSheetId="1">'[1]Basic Price'!$F$27</definedName>
    <definedName name="___LLL10" localSheetId="4">'[1]Basic Price'!$F$27</definedName>
    <definedName name="___LLL10" localSheetId="3">'[1]Basic Price'!$F$27</definedName>
    <definedName name="___LLL10" localSheetId="9">'[1]Basic Price'!$F$27</definedName>
    <definedName name="___LLL10" localSheetId="8">'[1]Basic Price'!$F$27</definedName>
    <definedName name="___LLL10" localSheetId="7">'[1]Basic Price'!$F$27</definedName>
    <definedName name="___LLL10" localSheetId="6">'[1]Basic Price'!$F$27</definedName>
    <definedName name="___LLL10">'[1]Basic Price'!$F$27</definedName>
    <definedName name="___MDE01" localSheetId="2">'[2]5.Alat'!$BR$30</definedName>
    <definedName name="___MDE01" localSheetId="5">'[2]5.Alat'!$BR$30</definedName>
    <definedName name="___MDE01" localSheetId="1">'[2]5.Alat'!$BR$30</definedName>
    <definedName name="___MDE01" localSheetId="4">'[2]5.Alat'!$BR$30</definedName>
    <definedName name="___MDE01" localSheetId="3">'[2]5.Alat'!$BR$30</definedName>
    <definedName name="___MDE01" localSheetId="9">'[2]5.Alat'!$BR$30</definedName>
    <definedName name="___MDE01" localSheetId="8">'[2]5.Alat'!$BR$30</definedName>
    <definedName name="___MDE01" localSheetId="7">'[2]5.Alat'!$BR$30</definedName>
    <definedName name="___MDE01" localSheetId="6">'[2]5.Alat'!$BR$30</definedName>
    <definedName name="___MDE01">'[2]5.Alat'!$BR$30</definedName>
    <definedName name="___MDE02" localSheetId="2">'[2]5.Alat'!$BR$50</definedName>
    <definedName name="___MDE02" localSheetId="5">'[2]5.Alat'!$BR$50</definedName>
    <definedName name="___MDE02" localSheetId="1">'[2]5.Alat'!$BR$50</definedName>
    <definedName name="___MDE02" localSheetId="4">'[2]5.Alat'!$BR$50</definedName>
    <definedName name="___MDE02" localSheetId="3">'[2]5.Alat'!$BR$50</definedName>
    <definedName name="___MDE02" localSheetId="9">'[2]5.Alat'!$BR$50</definedName>
    <definedName name="___MDE02" localSheetId="8">'[2]5.Alat'!$BR$50</definedName>
    <definedName name="___MDE02" localSheetId="7">'[2]5.Alat'!$BR$50</definedName>
    <definedName name="___MDE02" localSheetId="6">'[2]5.Alat'!$BR$50</definedName>
    <definedName name="___MDE02">'[2]5.Alat'!$BR$50</definedName>
    <definedName name="___MDE03" localSheetId="2">'[2]5.Alat'!$BR$70</definedName>
    <definedName name="___MDE03" localSheetId="5">'[2]5.Alat'!$BR$70</definedName>
    <definedName name="___MDE03" localSheetId="1">'[2]5.Alat'!$BR$70</definedName>
    <definedName name="___MDE03" localSheetId="4">'[2]5.Alat'!$BR$70</definedName>
    <definedName name="___MDE03" localSheetId="3">'[2]5.Alat'!$BR$70</definedName>
    <definedName name="___MDE03" localSheetId="9">'[2]5.Alat'!$BR$70</definedName>
    <definedName name="___MDE03" localSheetId="8">'[2]5.Alat'!$BR$70</definedName>
    <definedName name="___MDE03" localSheetId="7">'[2]5.Alat'!$BR$70</definedName>
    <definedName name="___MDE03" localSheetId="6">'[2]5.Alat'!$BR$70</definedName>
    <definedName name="___MDE03">'[2]5.Alat'!$BR$70</definedName>
    <definedName name="___MDE04" localSheetId="2">'[2]5.Alat'!$BR$90</definedName>
    <definedName name="___MDE04" localSheetId="5">'[2]5.Alat'!$BR$90</definedName>
    <definedName name="___MDE04" localSheetId="1">'[2]5.Alat'!$BR$90</definedName>
    <definedName name="___MDE04" localSheetId="4">'[2]5.Alat'!$BR$90</definedName>
    <definedName name="___MDE04" localSheetId="3">'[2]5.Alat'!$BR$90</definedName>
    <definedName name="___MDE04" localSheetId="9">'[2]5.Alat'!$BR$90</definedName>
    <definedName name="___MDE04" localSheetId="8">'[2]5.Alat'!$BR$90</definedName>
    <definedName name="___MDE04" localSheetId="7">'[2]5.Alat'!$BR$90</definedName>
    <definedName name="___MDE04" localSheetId="6">'[2]5.Alat'!$BR$90</definedName>
    <definedName name="___MDE04">'[2]5.Alat'!$BR$90</definedName>
    <definedName name="___MDE05" localSheetId="2">'[2]5.Alat'!$BR$110</definedName>
    <definedName name="___MDE05" localSheetId="5">'[2]5.Alat'!$BR$110</definedName>
    <definedName name="___MDE05" localSheetId="1">'[2]5.Alat'!$BR$110</definedName>
    <definedName name="___MDE05" localSheetId="4">'[2]5.Alat'!$BR$110</definedName>
    <definedName name="___MDE05" localSheetId="3">'[2]5.Alat'!$BR$110</definedName>
    <definedName name="___MDE05" localSheetId="9">'[2]5.Alat'!$BR$110</definedName>
    <definedName name="___MDE05" localSheetId="8">'[2]5.Alat'!$BR$110</definedName>
    <definedName name="___MDE05" localSheetId="7">'[2]5.Alat'!$BR$110</definedName>
    <definedName name="___MDE05" localSheetId="6">'[2]5.Alat'!$BR$110</definedName>
    <definedName name="___MDE05">'[2]5.Alat'!$BR$110</definedName>
    <definedName name="___MDE06" localSheetId="2">'[2]5.Alat'!$BR$130</definedName>
    <definedName name="___MDE06" localSheetId="5">'[2]5.Alat'!$BR$130</definedName>
    <definedName name="___MDE06" localSheetId="1">'[2]5.Alat'!$BR$130</definedName>
    <definedName name="___MDE06" localSheetId="4">'[2]5.Alat'!$BR$130</definedName>
    <definedName name="___MDE06" localSheetId="3">'[2]5.Alat'!$BR$130</definedName>
    <definedName name="___MDE06" localSheetId="9">'[2]5.Alat'!$BR$130</definedName>
    <definedName name="___MDE06" localSheetId="8">'[2]5.Alat'!$BR$130</definedName>
    <definedName name="___MDE06" localSheetId="7">'[2]5.Alat'!$BR$130</definedName>
    <definedName name="___MDE06" localSheetId="6">'[2]5.Alat'!$BR$130</definedName>
    <definedName name="___MDE06">'[2]5.Alat'!$BR$130</definedName>
    <definedName name="___MDE07" localSheetId="2">'[2]5.Alat'!$BR$150</definedName>
    <definedName name="___MDE07" localSheetId="5">'[2]5.Alat'!$BR$150</definedName>
    <definedName name="___MDE07" localSheetId="1">'[2]5.Alat'!$BR$150</definedName>
    <definedName name="___MDE07" localSheetId="4">'[2]5.Alat'!$BR$150</definedName>
    <definedName name="___MDE07" localSheetId="3">'[2]5.Alat'!$BR$150</definedName>
    <definedName name="___MDE07" localSheetId="9">'[2]5.Alat'!$BR$150</definedName>
    <definedName name="___MDE07" localSheetId="8">'[2]5.Alat'!$BR$150</definedName>
    <definedName name="___MDE07" localSheetId="7">'[2]5.Alat'!$BR$150</definedName>
    <definedName name="___MDE07" localSheetId="6">'[2]5.Alat'!$BR$150</definedName>
    <definedName name="___MDE07">'[2]5.Alat'!$BR$150</definedName>
    <definedName name="___MDE08" localSheetId="2">'[2]5.Alat'!$BR$170</definedName>
    <definedName name="___MDE08" localSheetId="5">'[2]5.Alat'!$BR$170</definedName>
    <definedName name="___MDE08" localSheetId="1">'[2]5.Alat'!$BR$170</definedName>
    <definedName name="___MDE08" localSheetId="4">'[2]5.Alat'!$BR$170</definedName>
    <definedName name="___MDE08" localSheetId="3">'[2]5.Alat'!$BR$170</definedName>
    <definedName name="___MDE08" localSheetId="9">'[2]5.Alat'!$BR$170</definedName>
    <definedName name="___MDE08" localSheetId="8">'[2]5.Alat'!$BR$170</definedName>
    <definedName name="___MDE08" localSheetId="7">'[2]5.Alat'!$BR$170</definedName>
    <definedName name="___MDE08" localSheetId="6">'[2]5.Alat'!$BR$170</definedName>
    <definedName name="___MDE08">'[2]5.Alat'!$BR$170</definedName>
    <definedName name="___MDE09" localSheetId="2">'[2]5.Alat'!$BR$190</definedName>
    <definedName name="___MDE09" localSheetId="5">'[2]5.Alat'!$BR$190</definedName>
    <definedName name="___MDE09" localSheetId="1">'[2]5.Alat'!$BR$190</definedName>
    <definedName name="___MDE09" localSheetId="4">'[2]5.Alat'!$BR$190</definedName>
    <definedName name="___MDE09" localSheetId="3">'[2]5.Alat'!$BR$190</definedName>
    <definedName name="___MDE09" localSheetId="9">'[2]5.Alat'!$BR$190</definedName>
    <definedName name="___MDE09" localSheetId="8">'[2]5.Alat'!$BR$190</definedName>
    <definedName name="___MDE09" localSheetId="7">'[2]5.Alat'!$BR$190</definedName>
    <definedName name="___MDE09" localSheetId="6">'[2]5.Alat'!$BR$190</definedName>
    <definedName name="___MDE09">'[2]5.Alat'!$BR$190</definedName>
    <definedName name="___MDE10" localSheetId="2">'[2]5.Alat'!$BR$210</definedName>
    <definedName name="___MDE10" localSheetId="5">'[2]5.Alat'!$BR$210</definedName>
    <definedName name="___MDE10" localSheetId="1">'[2]5.Alat'!$BR$210</definedName>
    <definedName name="___MDE10" localSheetId="4">'[2]5.Alat'!$BR$210</definedName>
    <definedName name="___MDE10" localSheetId="3">'[2]5.Alat'!$BR$210</definedName>
    <definedName name="___MDE10" localSheetId="9">'[2]5.Alat'!$BR$210</definedName>
    <definedName name="___MDE10" localSheetId="8">'[2]5.Alat'!$BR$210</definedName>
    <definedName name="___MDE10" localSheetId="7">'[2]5.Alat'!$BR$210</definedName>
    <definedName name="___MDE10" localSheetId="6">'[2]5.Alat'!$BR$210</definedName>
    <definedName name="___MDE10">'[2]5.Alat'!$BR$210</definedName>
    <definedName name="___MDE11" localSheetId="2">'[2]5.Alat'!$BR$230</definedName>
    <definedName name="___MDE11" localSheetId="5">'[2]5.Alat'!$BR$230</definedName>
    <definedName name="___MDE11" localSheetId="1">'[2]5.Alat'!$BR$230</definedName>
    <definedName name="___MDE11" localSheetId="4">'[2]5.Alat'!$BR$230</definedName>
    <definedName name="___MDE11" localSheetId="3">'[2]5.Alat'!$BR$230</definedName>
    <definedName name="___MDE11" localSheetId="9">'[2]5.Alat'!$BR$230</definedName>
    <definedName name="___MDE11" localSheetId="8">'[2]5.Alat'!$BR$230</definedName>
    <definedName name="___MDE11" localSheetId="7">'[2]5.Alat'!$BR$230</definedName>
    <definedName name="___MDE11" localSheetId="6">'[2]5.Alat'!$BR$230</definedName>
    <definedName name="___MDE11">'[2]5.Alat'!$BR$230</definedName>
    <definedName name="___MDE12" localSheetId="2">'[2]5.Alat'!$BR$250</definedName>
    <definedName name="___MDE12" localSheetId="5">'[2]5.Alat'!$BR$250</definedName>
    <definedName name="___MDE12" localSheetId="1">'[2]5.Alat'!$BR$250</definedName>
    <definedName name="___MDE12" localSheetId="4">'[2]5.Alat'!$BR$250</definedName>
    <definedName name="___MDE12" localSheetId="3">'[2]5.Alat'!$BR$250</definedName>
    <definedName name="___MDE12" localSheetId="9">'[2]5.Alat'!$BR$250</definedName>
    <definedName name="___MDE12" localSheetId="8">'[2]5.Alat'!$BR$250</definedName>
    <definedName name="___MDE12" localSheetId="7">'[2]5.Alat'!$BR$250</definedName>
    <definedName name="___MDE12" localSheetId="6">'[2]5.Alat'!$BR$250</definedName>
    <definedName name="___MDE12">'[2]5.Alat'!$BR$250</definedName>
    <definedName name="___MDE13" localSheetId="2">'[2]5.Alat'!$BR$270</definedName>
    <definedName name="___MDE13" localSheetId="5">'[2]5.Alat'!$BR$270</definedName>
    <definedName name="___MDE13" localSheetId="1">'[2]5.Alat'!$BR$270</definedName>
    <definedName name="___MDE13" localSheetId="4">'[2]5.Alat'!$BR$270</definedName>
    <definedName name="___MDE13" localSheetId="3">'[2]5.Alat'!$BR$270</definedName>
    <definedName name="___MDE13" localSheetId="9">'[2]5.Alat'!$BR$270</definedName>
    <definedName name="___MDE13" localSheetId="8">'[2]5.Alat'!$BR$270</definedName>
    <definedName name="___MDE13" localSheetId="7">'[2]5.Alat'!$BR$270</definedName>
    <definedName name="___MDE13" localSheetId="6">'[2]5.Alat'!$BR$270</definedName>
    <definedName name="___MDE13">'[2]5.Alat'!$BR$270</definedName>
    <definedName name="___MDE14" localSheetId="2">'[2]5.Alat'!$BR$290</definedName>
    <definedName name="___MDE14" localSheetId="5">'[2]5.Alat'!$BR$290</definedName>
    <definedName name="___MDE14" localSheetId="1">'[2]5.Alat'!$BR$290</definedName>
    <definedName name="___MDE14" localSheetId="4">'[2]5.Alat'!$BR$290</definedName>
    <definedName name="___MDE14" localSheetId="3">'[2]5.Alat'!$BR$290</definedName>
    <definedName name="___MDE14" localSheetId="9">'[2]5.Alat'!$BR$290</definedName>
    <definedName name="___MDE14" localSheetId="8">'[2]5.Alat'!$BR$290</definedName>
    <definedName name="___MDE14" localSheetId="7">'[2]5.Alat'!$BR$290</definedName>
    <definedName name="___MDE14" localSheetId="6">'[2]5.Alat'!$BR$290</definedName>
    <definedName name="___MDE14">'[2]5.Alat'!$BR$290</definedName>
    <definedName name="___MDE15" localSheetId="2">'[2]5.Alat'!$BR$310</definedName>
    <definedName name="___MDE15" localSheetId="5">'[2]5.Alat'!$BR$310</definedName>
    <definedName name="___MDE15" localSheetId="1">'[2]5.Alat'!$BR$310</definedName>
    <definedName name="___MDE15" localSheetId="4">'[2]5.Alat'!$BR$310</definedName>
    <definedName name="___MDE15" localSheetId="3">'[2]5.Alat'!$BR$310</definedName>
    <definedName name="___MDE15" localSheetId="9">'[2]5.Alat'!$BR$310</definedName>
    <definedName name="___MDE15" localSheetId="8">'[2]5.Alat'!$BR$310</definedName>
    <definedName name="___MDE15" localSheetId="7">'[2]5.Alat'!$BR$310</definedName>
    <definedName name="___MDE15" localSheetId="6">'[2]5.Alat'!$BR$310</definedName>
    <definedName name="___MDE15">'[2]5.Alat'!$BR$310</definedName>
    <definedName name="___MDE16" localSheetId="2">'[2]5.Alat'!$BR$330</definedName>
    <definedName name="___MDE16" localSheetId="5">'[2]5.Alat'!$BR$330</definedName>
    <definedName name="___MDE16" localSheetId="1">'[2]5.Alat'!$BR$330</definedName>
    <definedName name="___MDE16" localSheetId="4">'[2]5.Alat'!$BR$330</definedName>
    <definedName name="___MDE16" localSheetId="3">'[2]5.Alat'!$BR$330</definedName>
    <definedName name="___MDE16" localSheetId="9">'[2]5.Alat'!$BR$330</definedName>
    <definedName name="___MDE16" localSheetId="8">'[2]5.Alat'!$BR$330</definedName>
    <definedName name="___MDE16" localSheetId="7">'[2]5.Alat'!$BR$330</definedName>
    <definedName name="___MDE16" localSheetId="6">'[2]5.Alat'!$BR$330</definedName>
    <definedName name="___MDE16">'[2]5.Alat'!$BR$330</definedName>
    <definedName name="___MDE17" localSheetId="2">'[2]5.Alat'!$BR$354</definedName>
    <definedName name="___MDE17" localSheetId="5">'[2]5.Alat'!$BR$354</definedName>
    <definedName name="___MDE17" localSheetId="1">'[2]5.Alat'!$BR$354</definedName>
    <definedName name="___MDE17" localSheetId="4">'[2]5.Alat'!$BR$354</definedName>
    <definedName name="___MDE17" localSheetId="3">'[2]5.Alat'!$BR$354</definedName>
    <definedName name="___MDE17" localSheetId="9">'[2]5.Alat'!$BR$354</definedName>
    <definedName name="___MDE17" localSheetId="8">'[2]5.Alat'!$BR$354</definedName>
    <definedName name="___MDE17" localSheetId="7">'[2]5.Alat'!$BR$354</definedName>
    <definedName name="___MDE17" localSheetId="6">'[2]5.Alat'!$BR$354</definedName>
    <definedName name="___MDE17">'[2]5.Alat'!$BR$354</definedName>
    <definedName name="___MDE18" localSheetId="2">'[2]5.Alat'!$BR$374</definedName>
    <definedName name="___MDE18" localSheetId="5">'[2]5.Alat'!$BR$374</definedName>
    <definedName name="___MDE18" localSheetId="1">'[2]5.Alat'!$BR$374</definedName>
    <definedName name="___MDE18" localSheetId="4">'[2]5.Alat'!$BR$374</definedName>
    <definedName name="___MDE18" localSheetId="3">'[2]5.Alat'!$BR$374</definedName>
    <definedName name="___MDE18" localSheetId="9">'[2]5.Alat'!$BR$374</definedName>
    <definedName name="___MDE18" localSheetId="8">'[2]5.Alat'!$BR$374</definedName>
    <definedName name="___MDE18" localSheetId="7">'[2]5.Alat'!$BR$374</definedName>
    <definedName name="___MDE18" localSheetId="6">'[2]5.Alat'!$BR$374</definedName>
    <definedName name="___MDE18">'[2]5.Alat'!$BR$374</definedName>
    <definedName name="___MDE19" localSheetId="2">'[2]5.Alat'!$BR$394</definedName>
    <definedName name="___MDE19" localSheetId="5">'[2]5.Alat'!$BR$394</definedName>
    <definedName name="___MDE19" localSheetId="1">'[2]5.Alat'!$BR$394</definedName>
    <definedName name="___MDE19" localSheetId="4">'[2]5.Alat'!$BR$394</definedName>
    <definedName name="___MDE19" localSheetId="3">'[2]5.Alat'!$BR$394</definedName>
    <definedName name="___MDE19" localSheetId="9">'[2]5.Alat'!$BR$394</definedName>
    <definedName name="___MDE19" localSheetId="8">'[2]5.Alat'!$BR$394</definedName>
    <definedName name="___MDE19" localSheetId="7">'[2]5.Alat'!$BR$394</definedName>
    <definedName name="___MDE19" localSheetId="6">'[2]5.Alat'!$BR$394</definedName>
    <definedName name="___MDE19">'[2]5.Alat'!$BR$394</definedName>
    <definedName name="___MDE20" localSheetId="2">'[2]5.Alat'!$BR$414</definedName>
    <definedName name="___MDE20" localSheetId="5">'[2]5.Alat'!$BR$414</definedName>
    <definedName name="___MDE20" localSheetId="1">'[2]5.Alat'!$BR$414</definedName>
    <definedName name="___MDE20" localSheetId="4">'[2]5.Alat'!$BR$414</definedName>
    <definedName name="___MDE20" localSheetId="3">'[2]5.Alat'!$BR$414</definedName>
    <definedName name="___MDE20" localSheetId="9">'[2]5.Alat'!$BR$414</definedName>
    <definedName name="___MDE20" localSheetId="8">'[2]5.Alat'!$BR$414</definedName>
    <definedName name="___MDE20" localSheetId="7">'[2]5.Alat'!$BR$414</definedName>
    <definedName name="___MDE20" localSheetId="6">'[2]5.Alat'!$BR$414</definedName>
    <definedName name="___MDE20">'[2]5.Alat'!$BR$414</definedName>
    <definedName name="___MDE21" localSheetId="2">'[2]5.Alat'!$BR$434</definedName>
    <definedName name="___MDE21" localSheetId="5">'[2]5.Alat'!$BR$434</definedName>
    <definedName name="___MDE21" localSheetId="1">'[2]5.Alat'!$BR$434</definedName>
    <definedName name="___MDE21" localSheetId="4">'[2]5.Alat'!$BR$434</definedName>
    <definedName name="___MDE21" localSheetId="3">'[2]5.Alat'!$BR$434</definedName>
    <definedName name="___MDE21" localSheetId="9">'[2]5.Alat'!$BR$434</definedName>
    <definedName name="___MDE21" localSheetId="8">'[2]5.Alat'!$BR$434</definedName>
    <definedName name="___MDE21" localSheetId="7">'[2]5.Alat'!$BR$434</definedName>
    <definedName name="___MDE21" localSheetId="6">'[2]5.Alat'!$BR$434</definedName>
    <definedName name="___MDE21">'[2]5.Alat'!$BR$434</definedName>
    <definedName name="___MDE22" localSheetId="2">'[2]5.Alat'!$BR$454</definedName>
    <definedName name="___MDE22" localSheetId="5">'[2]5.Alat'!$BR$454</definedName>
    <definedName name="___MDE22" localSheetId="1">'[2]5.Alat'!$BR$454</definedName>
    <definedName name="___MDE22" localSheetId="4">'[2]5.Alat'!$BR$454</definedName>
    <definedName name="___MDE22" localSheetId="3">'[2]5.Alat'!$BR$454</definedName>
    <definedName name="___MDE22" localSheetId="9">'[2]5.Alat'!$BR$454</definedName>
    <definedName name="___MDE22" localSheetId="8">'[2]5.Alat'!$BR$454</definedName>
    <definedName name="___MDE22" localSheetId="7">'[2]5.Alat'!$BR$454</definedName>
    <definedName name="___MDE22" localSheetId="6">'[2]5.Alat'!$BR$454</definedName>
    <definedName name="___MDE22">'[2]5.Alat'!$BR$454</definedName>
    <definedName name="___MDE23" localSheetId="2">'[2]5.Alat'!$BR$481</definedName>
    <definedName name="___MDE23" localSheetId="5">'[2]5.Alat'!$BR$481</definedName>
    <definedName name="___MDE23" localSheetId="1">'[2]5.Alat'!$BR$481</definedName>
    <definedName name="___MDE23" localSheetId="4">'[2]5.Alat'!$BR$481</definedName>
    <definedName name="___MDE23" localSheetId="3">'[2]5.Alat'!$BR$481</definedName>
    <definedName name="___MDE23" localSheetId="9">'[2]5.Alat'!$BR$481</definedName>
    <definedName name="___MDE23" localSheetId="8">'[2]5.Alat'!$BR$481</definedName>
    <definedName name="___MDE23" localSheetId="7">'[2]5.Alat'!$BR$481</definedName>
    <definedName name="___MDE23" localSheetId="6">'[2]5.Alat'!$BR$481</definedName>
    <definedName name="___MDE23">'[2]5.Alat'!$BR$481</definedName>
    <definedName name="___MDE24" localSheetId="2">'[2]5.Alat'!$BR$501</definedName>
    <definedName name="___MDE24" localSheetId="5">'[2]5.Alat'!$BR$501</definedName>
    <definedName name="___MDE24" localSheetId="1">'[2]5.Alat'!$BR$501</definedName>
    <definedName name="___MDE24" localSheetId="4">'[2]5.Alat'!$BR$501</definedName>
    <definedName name="___MDE24" localSheetId="3">'[2]5.Alat'!$BR$501</definedName>
    <definedName name="___MDE24" localSheetId="9">'[2]5.Alat'!$BR$501</definedName>
    <definedName name="___MDE24" localSheetId="8">'[2]5.Alat'!$BR$501</definedName>
    <definedName name="___MDE24" localSheetId="7">'[2]5.Alat'!$BR$501</definedName>
    <definedName name="___MDE24" localSheetId="6">'[2]5.Alat'!$BR$501</definedName>
    <definedName name="___MDE24">'[2]5.Alat'!$BR$501</definedName>
    <definedName name="___MDE25" localSheetId="2">'[2]5.Alat'!$BR$521</definedName>
    <definedName name="___MDE25" localSheetId="5">'[2]5.Alat'!$BR$521</definedName>
    <definedName name="___MDE25" localSheetId="1">'[2]5.Alat'!$BR$521</definedName>
    <definedName name="___MDE25" localSheetId="4">'[2]5.Alat'!$BR$521</definedName>
    <definedName name="___MDE25" localSheetId="3">'[2]5.Alat'!$BR$521</definedName>
    <definedName name="___MDE25" localSheetId="9">'[2]5.Alat'!$BR$521</definedName>
    <definedName name="___MDE25" localSheetId="8">'[2]5.Alat'!$BR$521</definedName>
    <definedName name="___MDE25" localSheetId="7">'[2]5.Alat'!$BR$521</definedName>
    <definedName name="___MDE25" localSheetId="6">'[2]5.Alat'!$BR$521</definedName>
    <definedName name="___MDE25">'[2]5.Alat'!$BR$521</definedName>
    <definedName name="___MDE26" localSheetId="2">'[2]5.Alat'!$BR$541</definedName>
    <definedName name="___MDE26" localSheetId="5">'[2]5.Alat'!$BR$541</definedName>
    <definedName name="___MDE26" localSheetId="1">'[2]5.Alat'!$BR$541</definedName>
    <definedName name="___MDE26" localSheetId="4">'[2]5.Alat'!$BR$541</definedName>
    <definedName name="___MDE26" localSheetId="3">'[2]5.Alat'!$BR$541</definedName>
    <definedName name="___MDE26" localSheetId="9">'[2]5.Alat'!$BR$541</definedName>
    <definedName name="___MDE26" localSheetId="8">'[2]5.Alat'!$BR$541</definedName>
    <definedName name="___MDE26" localSheetId="7">'[2]5.Alat'!$BR$541</definedName>
    <definedName name="___MDE26" localSheetId="6">'[2]5.Alat'!$BR$541</definedName>
    <definedName name="___MDE26">'[2]5.Alat'!$BR$541</definedName>
    <definedName name="___MDE27" localSheetId="2">'[2]5.Alat'!$BR$561</definedName>
    <definedName name="___MDE27" localSheetId="5">'[2]5.Alat'!$BR$561</definedName>
    <definedName name="___MDE27" localSheetId="1">'[2]5.Alat'!$BR$561</definedName>
    <definedName name="___MDE27" localSheetId="4">'[2]5.Alat'!$BR$561</definedName>
    <definedName name="___MDE27" localSheetId="3">'[2]5.Alat'!$BR$561</definedName>
    <definedName name="___MDE27" localSheetId="9">'[2]5.Alat'!$BR$561</definedName>
    <definedName name="___MDE27" localSheetId="8">'[2]5.Alat'!$BR$561</definedName>
    <definedName name="___MDE27" localSheetId="7">'[2]5.Alat'!$BR$561</definedName>
    <definedName name="___MDE27" localSheetId="6">'[2]5.Alat'!$BR$561</definedName>
    <definedName name="___MDE27">'[2]5.Alat'!$BR$561</definedName>
    <definedName name="___MDE28" localSheetId="2">'[2]5.Alat'!$BR$581</definedName>
    <definedName name="___MDE28" localSheetId="5">'[2]5.Alat'!$BR$581</definedName>
    <definedName name="___MDE28" localSheetId="1">'[2]5.Alat'!$BR$581</definedName>
    <definedName name="___MDE28" localSheetId="4">'[2]5.Alat'!$BR$581</definedName>
    <definedName name="___MDE28" localSheetId="3">'[2]5.Alat'!$BR$581</definedName>
    <definedName name="___MDE28" localSheetId="9">'[2]5.Alat'!$BR$581</definedName>
    <definedName name="___MDE28" localSheetId="8">'[2]5.Alat'!$BR$581</definedName>
    <definedName name="___MDE28" localSheetId="7">'[2]5.Alat'!$BR$581</definedName>
    <definedName name="___MDE28" localSheetId="6">'[2]5.Alat'!$BR$581</definedName>
    <definedName name="___MDE28">'[2]5.Alat'!$BR$581</definedName>
    <definedName name="___MDE29" localSheetId="2">'[2]5.Alat'!$BR$605</definedName>
    <definedName name="___MDE29" localSheetId="5">'[2]5.Alat'!$BR$605</definedName>
    <definedName name="___MDE29" localSheetId="1">'[2]5.Alat'!$BR$605</definedName>
    <definedName name="___MDE29" localSheetId="4">'[2]5.Alat'!$BR$605</definedName>
    <definedName name="___MDE29" localSheetId="3">'[2]5.Alat'!$BR$605</definedName>
    <definedName name="___MDE29" localSheetId="9">'[2]5.Alat'!$BR$605</definedName>
    <definedName name="___MDE29" localSheetId="8">'[2]5.Alat'!$BR$605</definedName>
    <definedName name="___MDE29" localSheetId="7">'[2]5.Alat'!$BR$605</definedName>
    <definedName name="___MDE29" localSheetId="6">'[2]5.Alat'!$BR$605</definedName>
    <definedName name="___MDE29">'[2]5.Alat'!$BR$605</definedName>
    <definedName name="___MDE30" localSheetId="2">'[2]5.Alat'!$BR$625</definedName>
    <definedName name="___MDE30" localSheetId="5">'[2]5.Alat'!$BR$625</definedName>
    <definedName name="___MDE30" localSheetId="1">'[2]5.Alat'!$BR$625</definedName>
    <definedName name="___MDE30" localSheetId="4">'[2]5.Alat'!$BR$625</definedName>
    <definedName name="___MDE30" localSheetId="3">'[2]5.Alat'!$BR$625</definedName>
    <definedName name="___MDE30" localSheetId="9">'[2]5.Alat'!$BR$625</definedName>
    <definedName name="___MDE30" localSheetId="8">'[2]5.Alat'!$BR$625</definedName>
    <definedName name="___MDE30" localSheetId="7">'[2]5.Alat'!$BR$625</definedName>
    <definedName name="___MDE30" localSheetId="6">'[2]5.Alat'!$BR$625</definedName>
    <definedName name="___MDE30">'[2]5.Alat'!$BR$625</definedName>
    <definedName name="___MDE31" localSheetId="2">'[2]5.Alat'!$BR$645</definedName>
    <definedName name="___MDE31" localSheetId="5">'[2]5.Alat'!$BR$645</definedName>
    <definedName name="___MDE31" localSheetId="1">'[2]5.Alat'!$BR$645</definedName>
    <definedName name="___MDE31" localSheetId="4">'[2]5.Alat'!$BR$645</definedName>
    <definedName name="___MDE31" localSheetId="3">'[2]5.Alat'!$BR$645</definedName>
    <definedName name="___MDE31" localSheetId="9">'[2]5.Alat'!$BR$645</definedName>
    <definedName name="___MDE31" localSheetId="8">'[2]5.Alat'!$BR$645</definedName>
    <definedName name="___MDE31" localSheetId="7">'[2]5.Alat'!$BR$645</definedName>
    <definedName name="___MDE31" localSheetId="6">'[2]5.Alat'!$BR$645</definedName>
    <definedName name="___MDE31">'[2]5.Alat'!$BR$645</definedName>
    <definedName name="___MDE32" localSheetId="2">'[2]5.Alat'!$BR$665</definedName>
    <definedName name="___MDE32" localSheetId="5">'[2]5.Alat'!$BR$665</definedName>
    <definedName name="___MDE32" localSheetId="1">'[2]5.Alat'!$BR$665</definedName>
    <definedName name="___MDE32" localSheetId="4">'[2]5.Alat'!$BR$665</definedName>
    <definedName name="___MDE32" localSheetId="3">'[2]5.Alat'!$BR$665</definedName>
    <definedName name="___MDE32" localSheetId="9">'[2]5.Alat'!$BR$665</definedName>
    <definedName name="___MDE32" localSheetId="8">'[2]5.Alat'!$BR$665</definedName>
    <definedName name="___MDE32" localSheetId="7">'[2]5.Alat'!$BR$665</definedName>
    <definedName name="___MDE32" localSheetId="6">'[2]5.Alat'!$BR$665</definedName>
    <definedName name="___MDE32">'[2]5.Alat'!$BR$665</definedName>
    <definedName name="___MDE33" localSheetId="2">'[2]5.Alat'!$BR$685</definedName>
    <definedName name="___MDE33" localSheetId="5">'[2]5.Alat'!$BR$685</definedName>
    <definedName name="___MDE33" localSheetId="1">'[2]5.Alat'!$BR$685</definedName>
    <definedName name="___MDE33" localSheetId="4">'[2]5.Alat'!$BR$685</definedName>
    <definedName name="___MDE33" localSheetId="3">'[2]5.Alat'!$BR$685</definedName>
    <definedName name="___MDE33" localSheetId="9">'[2]5.Alat'!$BR$685</definedName>
    <definedName name="___MDE33" localSheetId="8">'[2]5.Alat'!$BR$685</definedName>
    <definedName name="___MDE33" localSheetId="7">'[2]5.Alat'!$BR$685</definedName>
    <definedName name="___MDE33" localSheetId="6">'[2]5.Alat'!$BR$685</definedName>
    <definedName name="___MDE33">'[2]5.Alat'!$BR$685</definedName>
    <definedName name="___MDE34" localSheetId="2">'[2]5.Alat'!$BR$716</definedName>
    <definedName name="___MDE34" localSheetId="5">'[2]5.Alat'!$BR$716</definedName>
    <definedName name="___MDE34" localSheetId="1">'[2]5.Alat'!$BR$716</definedName>
    <definedName name="___MDE34" localSheetId="4">'[2]5.Alat'!$BR$716</definedName>
    <definedName name="___MDE34" localSheetId="3">'[2]5.Alat'!$BR$716</definedName>
    <definedName name="___MDE34" localSheetId="9">'[2]5.Alat'!$BR$716</definedName>
    <definedName name="___MDE34" localSheetId="8">'[2]5.Alat'!$BR$716</definedName>
    <definedName name="___MDE34" localSheetId="7">'[2]5.Alat'!$BR$716</definedName>
    <definedName name="___MDE34" localSheetId="6">'[2]5.Alat'!$BR$716</definedName>
    <definedName name="___MDE34">'[2]5.Alat'!$BR$716</definedName>
    <definedName name="___ME02" localSheetId="2">'[2]5.Alat'!$BR$49</definedName>
    <definedName name="___ME02" localSheetId="5">'[2]5.Alat'!$BR$49</definedName>
    <definedName name="___ME02" localSheetId="1">'[2]5.Alat'!$BR$49</definedName>
    <definedName name="___ME02" localSheetId="4">'[2]5.Alat'!$BR$49</definedName>
    <definedName name="___ME02" localSheetId="3">'[2]5.Alat'!$BR$49</definedName>
    <definedName name="___ME02" localSheetId="9">'[2]5.Alat'!$BR$49</definedName>
    <definedName name="___ME02" localSheetId="8">'[2]5.Alat'!$BR$49</definedName>
    <definedName name="___ME02" localSheetId="7">'[2]5.Alat'!$BR$49</definedName>
    <definedName name="___ME02" localSheetId="6">'[2]5.Alat'!$BR$49</definedName>
    <definedName name="___ME02">'[2]5.Alat'!$BR$49</definedName>
    <definedName name="___ME03" localSheetId="2">'[2]5.Alat'!$BR$69</definedName>
    <definedName name="___ME03" localSheetId="5">'[2]5.Alat'!$BR$69</definedName>
    <definedName name="___ME03" localSheetId="1">'[2]5.Alat'!$BR$69</definedName>
    <definedName name="___ME03" localSheetId="4">'[2]5.Alat'!$BR$69</definedName>
    <definedName name="___ME03" localSheetId="3">'[2]5.Alat'!$BR$69</definedName>
    <definedName name="___ME03" localSheetId="9">'[2]5.Alat'!$BR$69</definedName>
    <definedName name="___ME03" localSheetId="8">'[2]5.Alat'!$BR$69</definedName>
    <definedName name="___ME03" localSheetId="7">'[2]5.Alat'!$BR$69</definedName>
    <definedName name="___ME03" localSheetId="6">'[2]5.Alat'!$BR$69</definedName>
    <definedName name="___ME03">'[2]5.Alat'!$BR$69</definedName>
    <definedName name="___ME04" localSheetId="2">'[2]5.Alat'!$BR$89</definedName>
    <definedName name="___ME04" localSheetId="5">'[2]5.Alat'!$BR$89</definedName>
    <definedName name="___ME04" localSheetId="1">'[2]5.Alat'!$BR$89</definedName>
    <definedName name="___ME04" localSheetId="4">'[2]5.Alat'!$BR$89</definedName>
    <definedName name="___ME04" localSheetId="3">'[2]5.Alat'!$BR$89</definedName>
    <definedName name="___ME04" localSheetId="9">'[2]5.Alat'!$BR$89</definedName>
    <definedName name="___ME04" localSheetId="8">'[2]5.Alat'!$BR$89</definedName>
    <definedName name="___ME04" localSheetId="7">'[2]5.Alat'!$BR$89</definedName>
    <definedName name="___ME04" localSheetId="6">'[2]5.Alat'!$BR$89</definedName>
    <definedName name="___ME04">'[2]5.Alat'!$BR$89</definedName>
    <definedName name="___ME05" localSheetId="2">'[2]5.Alat'!$BR$109</definedName>
    <definedName name="___ME05" localSheetId="5">'[2]5.Alat'!$BR$109</definedName>
    <definedName name="___ME05" localSheetId="1">'[2]5.Alat'!$BR$109</definedName>
    <definedName name="___ME05" localSheetId="4">'[2]5.Alat'!$BR$109</definedName>
    <definedName name="___ME05" localSheetId="3">'[2]5.Alat'!$BR$109</definedName>
    <definedName name="___ME05" localSheetId="9">'[2]5.Alat'!$BR$109</definedName>
    <definedName name="___ME05" localSheetId="8">'[2]5.Alat'!$BR$109</definedName>
    <definedName name="___ME05" localSheetId="7">'[2]5.Alat'!$BR$109</definedName>
    <definedName name="___ME05" localSheetId="6">'[2]5.Alat'!$BR$109</definedName>
    <definedName name="___ME05">'[2]5.Alat'!$BR$109</definedName>
    <definedName name="___ME06" localSheetId="2">'[2]5.Alat'!$BR$129</definedName>
    <definedName name="___ME06" localSheetId="5">'[2]5.Alat'!$BR$129</definedName>
    <definedName name="___ME06" localSheetId="1">'[2]5.Alat'!$BR$129</definedName>
    <definedName name="___ME06" localSheetId="4">'[2]5.Alat'!$BR$129</definedName>
    <definedName name="___ME06" localSheetId="3">'[2]5.Alat'!$BR$129</definedName>
    <definedName name="___ME06" localSheetId="9">'[2]5.Alat'!$BR$129</definedName>
    <definedName name="___ME06" localSheetId="8">'[2]5.Alat'!$BR$129</definedName>
    <definedName name="___ME06" localSheetId="7">'[2]5.Alat'!$BR$129</definedName>
    <definedName name="___ME06" localSheetId="6">'[2]5.Alat'!$BR$129</definedName>
    <definedName name="___ME06">'[2]5.Alat'!$BR$129</definedName>
    <definedName name="___ME07" localSheetId="2">'[2]5.Alat'!$BR$149</definedName>
    <definedName name="___ME07" localSheetId="5">'[2]5.Alat'!$BR$149</definedName>
    <definedName name="___ME07" localSheetId="1">'[2]5.Alat'!$BR$149</definedName>
    <definedName name="___ME07" localSheetId="4">'[2]5.Alat'!$BR$149</definedName>
    <definedName name="___ME07" localSheetId="3">'[2]5.Alat'!$BR$149</definedName>
    <definedName name="___ME07" localSheetId="9">'[2]5.Alat'!$BR$149</definedName>
    <definedName name="___ME07" localSheetId="8">'[2]5.Alat'!$BR$149</definedName>
    <definedName name="___ME07" localSheetId="7">'[2]5.Alat'!$BR$149</definedName>
    <definedName name="___ME07" localSheetId="6">'[2]5.Alat'!$BR$149</definedName>
    <definedName name="___ME07">'[2]5.Alat'!$BR$149</definedName>
    <definedName name="___ME08" localSheetId="2">'[2]5.Alat'!$BR$169</definedName>
    <definedName name="___ME08" localSheetId="5">'[2]5.Alat'!$BR$169</definedName>
    <definedName name="___ME08" localSheetId="1">'[2]5.Alat'!$BR$169</definedName>
    <definedName name="___ME08" localSheetId="4">'[2]5.Alat'!$BR$169</definedName>
    <definedName name="___ME08" localSheetId="3">'[2]5.Alat'!$BR$169</definedName>
    <definedName name="___ME08" localSheetId="9">'[2]5.Alat'!$BR$169</definedName>
    <definedName name="___ME08" localSheetId="8">'[2]5.Alat'!$BR$169</definedName>
    <definedName name="___ME08" localSheetId="7">'[2]5.Alat'!$BR$169</definedName>
    <definedName name="___ME08" localSheetId="6">'[2]5.Alat'!$BR$169</definedName>
    <definedName name="___ME08">'[2]5.Alat'!$BR$169</definedName>
    <definedName name="___ME09" localSheetId="2">'[2]5.Alat'!$BR$189</definedName>
    <definedName name="___ME09" localSheetId="5">'[2]5.Alat'!$BR$189</definedName>
    <definedName name="___ME09" localSheetId="1">'[2]5.Alat'!$BR$189</definedName>
    <definedName name="___ME09" localSheetId="4">'[2]5.Alat'!$BR$189</definedName>
    <definedName name="___ME09" localSheetId="3">'[2]5.Alat'!$BR$189</definedName>
    <definedName name="___ME09" localSheetId="9">'[2]5.Alat'!$BR$189</definedName>
    <definedName name="___ME09" localSheetId="8">'[2]5.Alat'!$BR$189</definedName>
    <definedName name="___ME09" localSheetId="7">'[2]5.Alat'!$BR$189</definedName>
    <definedName name="___ME09" localSheetId="6">'[2]5.Alat'!$BR$189</definedName>
    <definedName name="___ME09">'[2]5.Alat'!$BR$189</definedName>
    <definedName name="___ME10" localSheetId="2">'[2]5.Alat'!$BR$209</definedName>
    <definedName name="___ME10" localSheetId="5">'[2]5.Alat'!$BR$209</definedName>
    <definedName name="___ME10" localSheetId="1">'[2]5.Alat'!$BR$209</definedName>
    <definedName name="___ME10" localSheetId="4">'[2]5.Alat'!$BR$209</definedName>
    <definedName name="___ME10" localSheetId="3">'[2]5.Alat'!$BR$209</definedName>
    <definedName name="___ME10" localSheetId="9">'[2]5.Alat'!$BR$209</definedName>
    <definedName name="___ME10" localSheetId="8">'[2]5.Alat'!$BR$209</definedName>
    <definedName name="___ME10" localSheetId="7">'[2]5.Alat'!$BR$209</definedName>
    <definedName name="___ME10" localSheetId="6">'[2]5.Alat'!$BR$209</definedName>
    <definedName name="___ME10">'[2]5.Alat'!$BR$209</definedName>
    <definedName name="___ME11" localSheetId="2">'[2]5.Alat'!$BR$229</definedName>
    <definedName name="___ME11" localSheetId="5">'[2]5.Alat'!$BR$229</definedName>
    <definedName name="___ME11" localSheetId="1">'[2]5.Alat'!$BR$229</definedName>
    <definedName name="___ME11" localSheetId="4">'[2]5.Alat'!$BR$229</definedName>
    <definedName name="___ME11" localSheetId="3">'[2]5.Alat'!$BR$229</definedName>
    <definedName name="___ME11" localSheetId="9">'[2]5.Alat'!$BR$229</definedName>
    <definedName name="___ME11" localSheetId="8">'[2]5.Alat'!$BR$229</definedName>
    <definedName name="___ME11" localSheetId="7">'[2]5.Alat'!$BR$229</definedName>
    <definedName name="___ME11" localSheetId="6">'[2]5.Alat'!$BR$229</definedName>
    <definedName name="___ME11">'[2]5.Alat'!$BR$229</definedName>
    <definedName name="___ME12" localSheetId="2">'[2]5.Alat'!$BR$249</definedName>
    <definedName name="___ME12" localSheetId="5">'[2]5.Alat'!$BR$249</definedName>
    <definedName name="___ME12" localSheetId="1">'[2]5.Alat'!$BR$249</definedName>
    <definedName name="___ME12" localSheetId="4">'[2]5.Alat'!$BR$249</definedName>
    <definedName name="___ME12" localSheetId="3">'[2]5.Alat'!$BR$249</definedName>
    <definedName name="___ME12" localSheetId="9">'[2]5.Alat'!$BR$249</definedName>
    <definedName name="___ME12" localSheetId="8">'[2]5.Alat'!$BR$249</definedName>
    <definedName name="___ME12" localSheetId="7">'[2]5.Alat'!$BR$249</definedName>
    <definedName name="___ME12" localSheetId="6">'[2]5.Alat'!$BR$249</definedName>
    <definedName name="___ME12">'[2]5.Alat'!$BR$249</definedName>
    <definedName name="___ME13" localSheetId="2">'[2]5.Alat'!$BR$269</definedName>
    <definedName name="___ME13" localSheetId="5">'[2]5.Alat'!$BR$269</definedName>
    <definedName name="___ME13" localSheetId="1">'[2]5.Alat'!$BR$269</definedName>
    <definedName name="___ME13" localSheetId="4">'[2]5.Alat'!$BR$269</definedName>
    <definedName name="___ME13" localSheetId="3">'[2]5.Alat'!$BR$269</definedName>
    <definedName name="___ME13" localSheetId="9">'[2]5.Alat'!$BR$269</definedName>
    <definedName name="___ME13" localSheetId="8">'[2]5.Alat'!$BR$269</definedName>
    <definedName name="___ME13" localSheetId="7">'[2]5.Alat'!$BR$269</definedName>
    <definedName name="___ME13" localSheetId="6">'[2]5.Alat'!$BR$269</definedName>
    <definedName name="___ME13">'[2]5.Alat'!$BR$269</definedName>
    <definedName name="___ME14" localSheetId="2">'[2]5.Alat'!$BR$289</definedName>
    <definedName name="___ME14" localSheetId="5">'[2]5.Alat'!$BR$289</definedName>
    <definedName name="___ME14" localSheetId="1">'[2]5.Alat'!$BR$289</definedName>
    <definedName name="___ME14" localSheetId="4">'[2]5.Alat'!$BR$289</definedName>
    <definedName name="___ME14" localSheetId="3">'[2]5.Alat'!$BR$289</definedName>
    <definedName name="___ME14" localSheetId="9">'[2]5.Alat'!$BR$289</definedName>
    <definedName name="___ME14" localSheetId="8">'[2]5.Alat'!$BR$289</definedName>
    <definedName name="___ME14" localSheetId="7">'[2]5.Alat'!$BR$289</definedName>
    <definedName name="___ME14" localSheetId="6">'[2]5.Alat'!$BR$289</definedName>
    <definedName name="___ME14">'[2]5.Alat'!$BR$289</definedName>
    <definedName name="___ME15" localSheetId="2">'[2]5.Alat'!$BR$309</definedName>
    <definedName name="___ME15" localSheetId="5">'[2]5.Alat'!$BR$309</definedName>
    <definedName name="___ME15" localSheetId="1">'[2]5.Alat'!$BR$309</definedName>
    <definedName name="___ME15" localSheetId="4">'[2]5.Alat'!$BR$309</definedName>
    <definedName name="___ME15" localSheetId="3">'[2]5.Alat'!$BR$309</definedName>
    <definedName name="___ME15" localSheetId="9">'[2]5.Alat'!$BR$309</definedName>
    <definedName name="___ME15" localSheetId="8">'[2]5.Alat'!$BR$309</definedName>
    <definedName name="___ME15" localSheetId="7">'[2]5.Alat'!$BR$309</definedName>
    <definedName name="___ME15" localSheetId="6">'[2]5.Alat'!$BR$309</definedName>
    <definedName name="___ME15">'[2]5.Alat'!$BR$309</definedName>
    <definedName name="___ME16" localSheetId="2">'[2]5.Alat'!$BR$329</definedName>
    <definedName name="___ME16" localSheetId="5">'[2]5.Alat'!$BR$329</definedName>
    <definedName name="___ME16" localSheetId="1">'[2]5.Alat'!$BR$329</definedName>
    <definedName name="___ME16" localSheetId="4">'[2]5.Alat'!$BR$329</definedName>
    <definedName name="___ME16" localSheetId="3">'[2]5.Alat'!$BR$329</definedName>
    <definedName name="___ME16" localSheetId="9">'[2]5.Alat'!$BR$329</definedName>
    <definedName name="___ME16" localSheetId="8">'[2]5.Alat'!$BR$329</definedName>
    <definedName name="___ME16" localSheetId="7">'[2]5.Alat'!$BR$329</definedName>
    <definedName name="___ME16" localSheetId="6">'[2]5.Alat'!$BR$329</definedName>
    <definedName name="___ME16">'[2]5.Alat'!$BR$329</definedName>
    <definedName name="___ME17" localSheetId="2">'[2]5.Alat'!$BR$353</definedName>
    <definedName name="___ME17" localSheetId="5">'[2]5.Alat'!$BR$353</definedName>
    <definedName name="___ME17" localSheetId="1">'[2]5.Alat'!$BR$353</definedName>
    <definedName name="___ME17" localSheetId="4">'[2]5.Alat'!$BR$353</definedName>
    <definedName name="___ME17" localSheetId="3">'[2]5.Alat'!$BR$353</definedName>
    <definedName name="___ME17" localSheetId="9">'[2]5.Alat'!$BR$353</definedName>
    <definedName name="___ME17" localSheetId="8">'[2]5.Alat'!$BR$353</definedName>
    <definedName name="___ME17" localSheetId="7">'[2]5.Alat'!$BR$353</definedName>
    <definedName name="___ME17" localSheetId="6">'[2]5.Alat'!$BR$353</definedName>
    <definedName name="___ME17">'[2]5.Alat'!$BR$353</definedName>
    <definedName name="___ME18" localSheetId="2">'[2]5.Alat'!$BR$373</definedName>
    <definedName name="___ME18" localSheetId="5">'[2]5.Alat'!$BR$373</definedName>
    <definedName name="___ME18" localSheetId="1">'[2]5.Alat'!$BR$373</definedName>
    <definedName name="___ME18" localSheetId="4">'[2]5.Alat'!$BR$373</definedName>
    <definedName name="___ME18" localSheetId="3">'[2]5.Alat'!$BR$373</definedName>
    <definedName name="___ME18" localSheetId="9">'[2]5.Alat'!$BR$373</definedName>
    <definedName name="___ME18" localSheetId="8">'[2]5.Alat'!$BR$373</definedName>
    <definedName name="___ME18" localSheetId="7">'[2]5.Alat'!$BR$373</definedName>
    <definedName name="___ME18" localSheetId="6">'[2]5.Alat'!$BR$373</definedName>
    <definedName name="___ME18">'[2]5.Alat'!$BR$373</definedName>
    <definedName name="___ME19" localSheetId="2">'[2]5.Alat'!$BR$393</definedName>
    <definedName name="___ME19" localSheetId="5">'[2]5.Alat'!$BR$393</definedName>
    <definedName name="___ME19" localSheetId="1">'[2]5.Alat'!$BR$393</definedName>
    <definedName name="___ME19" localSheetId="4">'[2]5.Alat'!$BR$393</definedName>
    <definedName name="___ME19" localSheetId="3">'[2]5.Alat'!$BR$393</definedName>
    <definedName name="___ME19" localSheetId="9">'[2]5.Alat'!$BR$393</definedName>
    <definedName name="___ME19" localSheetId="8">'[2]5.Alat'!$BR$393</definedName>
    <definedName name="___ME19" localSheetId="7">'[2]5.Alat'!$BR$393</definedName>
    <definedName name="___ME19" localSheetId="6">'[2]5.Alat'!$BR$393</definedName>
    <definedName name="___ME19">'[2]5.Alat'!$BR$393</definedName>
    <definedName name="___ME20" localSheetId="2">'[2]5.Alat'!$BR$413</definedName>
    <definedName name="___ME20" localSheetId="5">'[2]5.Alat'!$BR$413</definedName>
    <definedName name="___ME20" localSheetId="1">'[2]5.Alat'!$BR$413</definedName>
    <definedName name="___ME20" localSheetId="4">'[2]5.Alat'!$BR$413</definedName>
    <definedName name="___ME20" localSheetId="3">'[2]5.Alat'!$BR$413</definedName>
    <definedName name="___ME20" localSheetId="9">'[2]5.Alat'!$BR$413</definedName>
    <definedName name="___ME20" localSheetId="8">'[2]5.Alat'!$BR$413</definedName>
    <definedName name="___ME20" localSheetId="7">'[2]5.Alat'!$BR$413</definedName>
    <definedName name="___ME20" localSheetId="6">'[2]5.Alat'!$BR$413</definedName>
    <definedName name="___ME20">'[2]5.Alat'!$BR$413</definedName>
    <definedName name="___ME21" localSheetId="2">'[2]5.Alat'!$BR$433</definedName>
    <definedName name="___ME21" localSheetId="5">'[2]5.Alat'!$BR$433</definedName>
    <definedName name="___ME21" localSheetId="1">'[2]5.Alat'!$BR$433</definedName>
    <definedName name="___ME21" localSheetId="4">'[2]5.Alat'!$BR$433</definedName>
    <definedName name="___ME21" localSheetId="3">'[2]5.Alat'!$BR$433</definedName>
    <definedName name="___ME21" localSheetId="9">'[2]5.Alat'!$BR$433</definedName>
    <definedName name="___ME21" localSheetId="8">'[2]5.Alat'!$BR$433</definedName>
    <definedName name="___ME21" localSheetId="7">'[2]5.Alat'!$BR$433</definedName>
    <definedName name="___ME21" localSheetId="6">'[2]5.Alat'!$BR$433</definedName>
    <definedName name="___ME21">'[2]5.Alat'!$BR$433</definedName>
    <definedName name="___ME22" localSheetId="2">'[2]5.Alat'!$BR$453</definedName>
    <definedName name="___ME22" localSheetId="5">'[2]5.Alat'!$BR$453</definedName>
    <definedName name="___ME22" localSheetId="1">'[2]5.Alat'!$BR$453</definedName>
    <definedName name="___ME22" localSheetId="4">'[2]5.Alat'!$BR$453</definedName>
    <definedName name="___ME22" localSheetId="3">'[2]5.Alat'!$BR$453</definedName>
    <definedName name="___ME22" localSheetId="9">'[2]5.Alat'!$BR$453</definedName>
    <definedName name="___ME22" localSheetId="8">'[2]5.Alat'!$BR$453</definedName>
    <definedName name="___ME22" localSheetId="7">'[2]5.Alat'!$BR$453</definedName>
    <definedName name="___ME22" localSheetId="6">'[2]5.Alat'!$BR$453</definedName>
    <definedName name="___ME22">'[2]5.Alat'!$BR$453</definedName>
    <definedName name="___ME23" localSheetId="2">'[2]5.Alat'!$BR$480</definedName>
    <definedName name="___ME23" localSheetId="5">'[2]5.Alat'!$BR$480</definedName>
    <definedName name="___ME23" localSheetId="1">'[2]5.Alat'!$BR$480</definedName>
    <definedName name="___ME23" localSheetId="4">'[2]5.Alat'!$BR$480</definedName>
    <definedName name="___ME23" localSheetId="3">'[2]5.Alat'!$BR$480</definedName>
    <definedName name="___ME23" localSheetId="9">'[2]5.Alat'!$BR$480</definedName>
    <definedName name="___ME23" localSheetId="8">'[2]5.Alat'!$BR$480</definedName>
    <definedName name="___ME23" localSheetId="7">'[2]5.Alat'!$BR$480</definedName>
    <definedName name="___ME23" localSheetId="6">'[2]5.Alat'!$BR$480</definedName>
    <definedName name="___ME23">'[2]5.Alat'!$BR$480</definedName>
    <definedName name="___ME24" localSheetId="2">'[2]5.Alat'!$BR$500</definedName>
    <definedName name="___ME24" localSheetId="5">'[2]5.Alat'!$BR$500</definedName>
    <definedName name="___ME24" localSheetId="1">'[2]5.Alat'!$BR$500</definedName>
    <definedName name="___ME24" localSheetId="4">'[2]5.Alat'!$BR$500</definedName>
    <definedName name="___ME24" localSheetId="3">'[2]5.Alat'!$BR$500</definedName>
    <definedName name="___ME24" localSheetId="9">'[2]5.Alat'!$BR$500</definedName>
    <definedName name="___ME24" localSheetId="8">'[2]5.Alat'!$BR$500</definedName>
    <definedName name="___ME24" localSheetId="7">'[2]5.Alat'!$BR$500</definedName>
    <definedName name="___ME24" localSheetId="6">'[2]5.Alat'!$BR$500</definedName>
    <definedName name="___ME24">'[2]5.Alat'!$BR$500</definedName>
    <definedName name="___ME25" localSheetId="2">'[2]5.Alat'!$BR$520</definedName>
    <definedName name="___ME25" localSheetId="5">'[2]5.Alat'!$BR$520</definedName>
    <definedName name="___ME25" localSheetId="1">'[2]5.Alat'!$BR$520</definedName>
    <definedName name="___ME25" localSheetId="4">'[2]5.Alat'!$BR$520</definedName>
    <definedName name="___ME25" localSheetId="3">'[2]5.Alat'!$BR$520</definedName>
    <definedName name="___ME25" localSheetId="9">'[2]5.Alat'!$BR$520</definedName>
    <definedName name="___ME25" localSheetId="8">'[2]5.Alat'!$BR$520</definedName>
    <definedName name="___ME25" localSheetId="7">'[2]5.Alat'!$BR$520</definedName>
    <definedName name="___ME25" localSheetId="6">'[2]5.Alat'!$BR$520</definedName>
    <definedName name="___ME25">'[2]5.Alat'!$BR$520</definedName>
    <definedName name="___ME26" localSheetId="2">'[2]5.Alat'!$BR$540</definedName>
    <definedName name="___ME26" localSheetId="5">'[2]5.Alat'!$BR$540</definedName>
    <definedName name="___ME26" localSheetId="1">'[2]5.Alat'!$BR$540</definedName>
    <definedName name="___ME26" localSheetId="4">'[2]5.Alat'!$BR$540</definedName>
    <definedName name="___ME26" localSheetId="3">'[2]5.Alat'!$BR$540</definedName>
    <definedName name="___ME26" localSheetId="9">'[2]5.Alat'!$BR$540</definedName>
    <definedName name="___ME26" localSheetId="8">'[2]5.Alat'!$BR$540</definedName>
    <definedName name="___ME26" localSheetId="7">'[2]5.Alat'!$BR$540</definedName>
    <definedName name="___ME26" localSheetId="6">'[2]5.Alat'!$BR$540</definedName>
    <definedName name="___ME26">'[2]5.Alat'!$BR$540</definedName>
    <definedName name="___ME27" localSheetId="2">'[2]5.Alat'!$BR$560</definedName>
    <definedName name="___ME27" localSheetId="5">'[2]5.Alat'!$BR$560</definedName>
    <definedName name="___ME27" localSheetId="1">'[2]5.Alat'!$BR$560</definedName>
    <definedName name="___ME27" localSheetId="4">'[2]5.Alat'!$BR$560</definedName>
    <definedName name="___ME27" localSheetId="3">'[2]5.Alat'!$BR$560</definedName>
    <definedName name="___ME27" localSheetId="9">'[2]5.Alat'!$BR$560</definedName>
    <definedName name="___ME27" localSheetId="8">'[2]5.Alat'!$BR$560</definedName>
    <definedName name="___ME27" localSheetId="7">'[2]5.Alat'!$BR$560</definedName>
    <definedName name="___ME27" localSheetId="6">'[2]5.Alat'!$BR$560</definedName>
    <definedName name="___ME27">'[2]5.Alat'!$BR$560</definedName>
    <definedName name="___ME28" localSheetId="2">'[2]5.Alat'!$BR$580</definedName>
    <definedName name="___ME28" localSheetId="5">'[2]5.Alat'!$BR$580</definedName>
    <definedName name="___ME28" localSheetId="1">'[2]5.Alat'!$BR$580</definedName>
    <definedName name="___ME28" localSheetId="4">'[2]5.Alat'!$BR$580</definedName>
    <definedName name="___ME28" localSheetId="3">'[2]5.Alat'!$BR$580</definedName>
    <definedName name="___ME28" localSheetId="9">'[2]5.Alat'!$BR$580</definedName>
    <definedName name="___ME28" localSheetId="8">'[2]5.Alat'!$BR$580</definedName>
    <definedName name="___ME28" localSheetId="7">'[2]5.Alat'!$BR$580</definedName>
    <definedName name="___ME28" localSheetId="6">'[2]5.Alat'!$BR$580</definedName>
    <definedName name="___ME28">'[2]5.Alat'!$BR$580</definedName>
    <definedName name="___ME29" localSheetId="2">'[2]5.Alat'!$BR$604</definedName>
    <definedName name="___ME29" localSheetId="5">'[2]5.Alat'!$BR$604</definedName>
    <definedName name="___ME29" localSheetId="1">'[2]5.Alat'!$BR$604</definedName>
    <definedName name="___ME29" localSheetId="4">'[2]5.Alat'!$BR$604</definedName>
    <definedName name="___ME29" localSheetId="3">'[2]5.Alat'!$BR$604</definedName>
    <definedName name="___ME29" localSheetId="9">'[2]5.Alat'!$BR$604</definedName>
    <definedName name="___ME29" localSheetId="8">'[2]5.Alat'!$BR$604</definedName>
    <definedName name="___ME29" localSheetId="7">'[2]5.Alat'!$BR$604</definedName>
    <definedName name="___ME29" localSheetId="6">'[2]5.Alat'!$BR$604</definedName>
    <definedName name="___ME29">'[2]5.Alat'!$BR$604</definedName>
    <definedName name="___ME30" localSheetId="2">'[2]5.Alat'!$BR$624</definedName>
    <definedName name="___ME30" localSheetId="5">'[2]5.Alat'!$BR$624</definedName>
    <definedName name="___ME30" localSheetId="1">'[2]5.Alat'!$BR$624</definedName>
    <definedName name="___ME30" localSheetId="4">'[2]5.Alat'!$BR$624</definedName>
    <definedName name="___ME30" localSheetId="3">'[2]5.Alat'!$BR$624</definedName>
    <definedName name="___ME30" localSheetId="9">'[2]5.Alat'!$BR$624</definedName>
    <definedName name="___ME30" localSheetId="8">'[2]5.Alat'!$BR$624</definedName>
    <definedName name="___ME30" localSheetId="7">'[2]5.Alat'!$BR$624</definedName>
    <definedName name="___ME30" localSheetId="6">'[2]5.Alat'!$BR$624</definedName>
    <definedName name="___ME30">'[2]5.Alat'!$BR$624</definedName>
    <definedName name="___ME31" localSheetId="2">'[2]5.Alat'!$BR$644</definedName>
    <definedName name="___ME31" localSheetId="5">'[2]5.Alat'!$BR$644</definedName>
    <definedName name="___ME31" localSheetId="1">'[2]5.Alat'!$BR$644</definedName>
    <definedName name="___ME31" localSheetId="4">'[2]5.Alat'!$BR$644</definedName>
    <definedName name="___ME31" localSheetId="3">'[2]5.Alat'!$BR$644</definedName>
    <definedName name="___ME31" localSheetId="9">'[2]5.Alat'!$BR$644</definedName>
    <definedName name="___ME31" localSheetId="8">'[2]5.Alat'!$BR$644</definedName>
    <definedName name="___ME31" localSheetId="7">'[2]5.Alat'!$BR$644</definedName>
    <definedName name="___ME31" localSheetId="6">'[2]5.Alat'!$BR$644</definedName>
    <definedName name="___ME31">'[2]5.Alat'!$BR$644</definedName>
    <definedName name="___ME32" localSheetId="2">'[2]5.Alat'!$BR$664</definedName>
    <definedName name="___ME32" localSheetId="5">'[2]5.Alat'!$BR$664</definedName>
    <definedName name="___ME32" localSheetId="1">'[2]5.Alat'!$BR$664</definedName>
    <definedName name="___ME32" localSheetId="4">'[2]5.Alat'!$BR$664</definedName>
    <definedName name="___ME32" localSheetId="3">'[2]5.Alat'!$BR$664</definedName>
    <definedName name="___ME32" localSheetId="9">'[2]5.Alat'!$BR$664</definedName>
    <definedName name="___ME32" localSheetId="8">'[2]5.Alat'!$BR$664</definedName>
    <definedName name="___ME32" localSheetId="7">'[2]5.Alat'!$BR$664</definedName>
    <definedName name="___ME32" localSheetId="6">'[2]5.Alat'!$BR$664</definedName>
    <definedName name="___ME32">'[2]5.Alat'!$BR$664</definedName>
    <definedName name="___ME33" localSheetId="2">'[2]5.Alat'!$BR$684</definedName>
    <definedName name="___ME33" localSheetId="5">'[2]5.Alat'!$BR$684</definedName>
    <definedName name="___ME33" localSheetId="1">'[2]5.Alat'!$BR$684</definedName>
    <definedName name="___ME33" localSheetId="4">'[2]5.Alat'!$BR$684</definedName>
    <definedName name="___ME33" localSheetId="3">'[2]5.Alat'!$BR$684</definedName>
    <definedName name="___ME33" localSheetId="9">'[2]5.Alat'!$BR$684</definedName>
    <definedName name="___ME33" localSheetId="8">'[2]5.Alat'!$BR$684</definedName>
    <definedName name="___ME33" localSheetId="7">'[2]5.Alat'!$BR$684</definedName>
    <definedName name="___ME33" localSheetId="6">'[2]5.Alat'!$BR$684</definedName>
    <definedName name="___ME33">'[2]5.Alat'!$BR$684</definedName>
    <definedName name="___ME34" localSheetId="2">'[2]5.Alat'!$BR$715</definedName>
    <definedName name="___ME34" localSheetId="5">'[2]5.Alat'!$BR$715</definedName>
    <definedName name="___ME34" localSheetId="1">'[2]5.Alat'!$BR$715</definedName>
    <definedName name="___ME34" localSheetId="4">'[2]5.Alat'!$BR$715</definedName>
    <definedName name="___ME34" localSheetId="3">'[2]5.Alat'!$BR$715</definedName>
    <definedName name="___ME34" localSheetId="9">'[2]5.Alat'!$BR$715</definedName>
    <definedName name="___ME34" localSheetId="8">'[2]5.Alat'!$BR$715</definedName>
    <definedName name="___ME34" localSheetId="7">'[2]5.Alat'!$BR$715</definedName>
    <definedName name="___ME34" localSheetId="6">'[2]5.Alat'!$BR$715</definedName>
    <definedName name="___ME34">'[2]5.Alat'!$BR$715</definedName>
    <definedName name="___MMM01" localSheetId="2">'[1]Basic Price'!$F$50</definedName>
    <definedName name="___MMM01" localSheetId="5">'[1]Basic Price'!$F$50</definedName>
    <definedName name="___MMM01" localSheetId="1">'[1]Basic Price'!$F$50</definedName>
    <definedName name="___MMM01" localSheetId="4">'[1]Basic Price'!$F$50</definedName>
    <definedName name="___MMM01" localSheetId="3">'[1]Basic Price'!$F$50</definedName>
    <definedName name="___MMM01" localSheetId="9">'[1]Basic Price'!$F$50</definedName>
    <definedName name="___MMM01" localSheetId="8">'[1]Basic Price'!$F$50</definedName>
    <definedName name="___MMM01" localSheetId="7">'[1]Basic Price'!$F$50</definedName>
    <definedName name="___MMM01" localSheetId="6">'[1]Basic Price'!$F$50</definedName>
    <definedName name="___MMM01">'[1]Basic Price'!$F$50</definedName>
    <definedName name="___MMM02" localSheetId="2">'[1]Basic Price'!$F$53</definedName>
    <definedName name="___MMM02" localSheetId="5">'[1]Basic Price'!$F$53</definedName>
    <definedName name="___MMM02" localSheetId="1">'[1]Basic Price'!$F$53</definedName>
    <definedName name="___MMM02" localSheetId="4">'[1]Basic Price'!$F$53</definedName>
    <definedName name="___MMM02" localSheetId="3">'[1]Basic Price'!$F$53</definedName>
    <definedName name="___MMM02" localSheetId="9">'[1]Basic Price'!$F$53</definedName>
    <definedName name="___MMM02" localSheetId="8">'[1]Basic Price'!$F$53</definedName>
    <definedName name="___MMM02" localSheetId="7">'[1]Basic Price'!$F$53</definedName>
    <definedName name="___MMM02" localSheetId="6">'[1]Basic Price'!$F$53</definedName>
    <definedName name="___MMM02">'[1]Basic Price'!$F$53</definedName>
    <definedName name="___MMM03" localSheetId="2">'[1]Basic Price'!$F$55</definedName>
    <definedName name="___MMM03" localSheetId="5">'[1]Basic Price'!$F$55</definedName>
    <definedName name="___MMM03" localSheetId="1">'[1]Basic Price'!$F$55</definedName>
    <definedName name="___MMM03" localSheetId="4">'[1]Basic Price'!$F$55</definedName>
    <definedName name="___MMM03" localSheetId="3">'[1]Basic Price'!$F$55</definedName>
    <definedName name="___MMM03" localSheetId="9">'[1]Basic Price'!$F$55</definedName>
    <definedName name="___MMM03" localSheetId="8">'[1]Basic Price'!$F$55</definedName>
    <definedName name="___MMM03" localSheetId="7">'[1]Basic Price'!$F$55</definedName>
    <definedName name="___MMM03" localSheetId="6">'[1]Basic Price'!$F$55</definedName>
    <definedName name="___MMM03">'[1]Basic Price'!$F$55</definedName>
    <definedName name="___MMM16" localSheetId="2">'[1]Basic Price'!$F$83</definedName>
    <definedName name="___MMM16" localSheetId="5">'[1]Basic Price'!$F$83</definedName>
    <definedName name="___MMM16" localSheetId="1">'[1]Basic Price'!$F$83</definedName>
    <definedName name="___MMM16" localSheetId="4">'[1]Basic Price'!$F$83</definedName>
    <definedName name="___MMM16" localSheetId="3">'[1]Basic Price'!$F$83</definedName>
    <definedName name="___MMM16" localSheetId="9">'[1]Basic Price'!$F$83</definedName>
    <definedName name="___MMM16" localSheetId="8">'[1]Basic Price'!$F$83</definedName>
    <definedName name="___MMM16" localSheetId="7">'[1]Basic Price'!$F$83</definedName>
    <definedName name="___MMM16" localSheetId="6">'[1]Basic Price'!$F$83</definedName>
    <definedName name="___MMM16">'[1]Basic Price'!$F$83</definedName>
    <definedName name="___MMM44" localSheetId="2">'[1]Basic Price'!$F$157</definedName>
    <definedName name="___MMM44" localSheetId="5">'[1]Basic Price'!$F$157</definedName>
    <definedName name="___MMM44" localSheetId="1">'[1]Basic Price'!$F$157</definedName>
    <definedName name="___MMM44" localSheetId="4">'[1]Basic Price'!$F$157</definedName>
    <definedName name="___MMM44" localSheetId="3">'[1]Basic Price'!$F$157</definedName>
    <definedName name="___MMM44" localSheetId="9">'[1]Basic Price'!$F$157</definedName>
    <definedName name="___MMM44" localSheetId="8">'[1]Basic Price'!$F$157</definedName>
    <definedName name="___MMM44" localSheetId="7">'[1]Basic Price'!$F$157</definedName>
    <definedName name="___MMM44" localSheetId="6">'[1]Basic Price'!$F$157</definedName>
    <definedName name="___MMM44">'[1]Basic Price'!$F$157</definedName>
    <definedName name="__DIV1" localSheetId="2">'[3]Kuantitas &amp; Harga'!$H$24</definedName>
    <definedName name="__DIV1" localSheetId="5">'[3]Kuantitas &amp; Harga'!$H$24</definedName>
    <definedName name="__DIV1" localSheetId="1">'[3]Kuantitas &amp; Harga'!$H$24</definedName>
    <definedName name="__DIV1" localSheetId="4">'[3]Kuantitas &amp; Harga'!$H$24</definedName>
    <definedName name="__DIV1" localSheetId="3">'[3]Kuantitas &amp; Harga'!$H$24</definedName>
    <definedName name="__DIV1" localSheetId="9">'[3]Kuantitas &amp; Harga'!$H$24</definedName>
    <definedName name="__DIV1" localSheetId="8">'[3]Kuantitas &amp; Harga'!$H$24</definedName>
    <definedName name="__DIV1" localSheetId="7">'[3]Kuantitas &amp; Harga'!$H$24</definedName>
    <definedName name="__DIV1" localSheetId="6">'[3]Kuantitas &amp; Harga'!$H$24</definedName>
    <definedName name="__DIV1">'[3]Kuantitas &amp; Harga'!$H$24</definedName>
    <definedName name="__LLL01" localSheetId="2">'[1]Basic Price'!$F$9</definedName>
    <definedName name="__LLL01" localSheetId="5">'[1]Basic Price'!$F$9</definedName>
    <definedName name="__LLL01" localSheetId="1">'[1]Basic Price'!$F$9</definedName>
    <definedName name="__LLL01" localSheetId="4">'[1]Basic Price'!$F$9</definedName>
    <definedName name="__LLL01" localSheetId="3">'[1]Basic Price'!$F$9</definedName>
    <definedName name="__LLL01" localSheetId="9">'[1]Basic Price'!$F$9</definedName>
    <definedName name="__LLL01" localSheetId="8">'[1]Basic Price'!$F$9</definedName>
    <definedName name="__LLL01" localSheetId="7">'[1]Basic Price'!$F$9</definedName>
    <definedName name="__LLL01" localSheetId="6">'[1]Basic Price'!$F$9</definedName>
    <definedName name="__LLL01">'[1]Basic Price'!$F$9</definedName>
    <definedName name="__LLL02" localSheetId="2">'[1]Basic Price'!$F$11</definedName>
    <definedName name="__LLL02" localSheetId="5">'[1]Basic Price'!$F$11</definedName>
    <definedName name="__LLL02" localSheetId="1">'[1]Basic Price'!$F$11</definedName>
    <definedName name="__LLL02" localSheetId="4">'[1]Basic Price'!$F$11</definedName>
    <definedName name="__LLL02" localSheetId="3">'[1]Basic Price'!$F$11</definedName>
    <definedName name="__LLL02" localSheetId="9">'[1]Basic Price'!$F$11</definedName>
    <definedName name="__LLL02" localSheetId="8">'[1]Basic Price'!$F$11</definedName>
    <definedName name="__LLL02" localSheetId="7">'[1]Basic Price'!$F$11</definedName>
    <definedName name="__LLL02" localSheetId="6">'[1]Basic Price'!$F$11</definedName>
    <definedName name="__LLL02">'[1]Basic Price'!$F$11</definedName>
    <definedName name="__LLL03" localSheetId="2">'[1]Basic Price'!$F$13</definedName>
    <definedName name="__LLL03" localSheetId="5">'[1]Basic Price'!$F$13</definedName>
    <definedName name="__LLL03" localSheetId="1">'[1]Basic Price'!$F$13</definedName>
    <definedName name="__LLL03" localSheetId="4">'[1]Basic Price'!$F$13</definedName>
    <definedName name="__LLL03" localSheetId="3">'[1]Basic Price'!$F$13</definedName>
    <definedName name="__LLL03" localSheetId="9">'[1]Basic Price'!$F$13</definedName>
    <definedName name="__LLL03" localSheetId="8">'[1]Basic Price'!$F$13</definedName>
    <definedName name="__LLL03" localSheetId="7">'[1]Basic Price'!$F$13</definedName>
    <definedName name="__LLL03" localSheetId="6">'[1]Basic Price'!$F$13</definedName>
    <definedName name="__LLL03">'[1]Basic Price'!$F$13</definedName>
    <definedName name="__LLL10" localSheetId="2">'[1]Basic Price'!$F$27</definedName>
    <definedName name="__LLL10" localSheetId="5">'[1]Basic Price'!$F$27</definedName>
    <definedName name="__LLL10" localSheetId="1">'[1]Basic Price'!$F$27</definedName>
    <definedName name="__LLL10" localSheetId="4">'[1]Basic Price'!$F$27</definedName>
    <definedName name="__LLL10" localSheetId="3">'[1]Basic Price'!$F$27</definedName>
    <definedName name="__LLL10" localSheetId="9">'[1]Basic Price'!$F$27</definedName>
    <definedName name="__LLL10" localSheetId="8">'[1]Basic Price'!$F$27</definedName>
    <definedName name="__LLL10" localSheetId="7">'[1]Basic Price'!$F$27</definedName>
    <definedName name="__LLL10" localSheetId="6">'[1]Basic Price'!$F$27</definedName>
    <definedName name="__LLL10">'[1]Basic Price'!$F$27</definedName>
    <definedName name="__MMM01" localSheetId="2">'[1]Basic Price'!$F$50</definedName>
    <definedName name="__MMM01" localSheetId="5">'[1]Basic Price'!$F$50</definedName>
    <definedName name="__MMM01" localSheetId="1">'[1]Basic Price'!$F$50</definedName>
    <definedName name="__MMM01" localSheetId="4">'[1]Basic Price'!$F$50</definedName>
    <definedName name="__MMM01" localSheetId="3">'[1]Basic Price'!$F$50</definedName>
    <definedName name="__MMM01" localSheetId="9">'[1]Basic Price'!$F$50</definedName>
    <definedName name="__MMM01" localSheetId="8">'[1]Basic Price'!$F$50</definedName>
    <definedName name="__MMM01" localSheetId="7">'[1]Basic Price'!$F$50</definedName>
    <definedName name="__MMM01" localSheetId="6">'[1]Basic Price'!$F$50</definedName>
    <definedName name="__MMM01">'[1]Basic Price'!$F$50</definedName>
    <definedName name="__MMM02" localSheetId="2">'[1]Basic Price'!$F$53</definedName>
    <definedName name="__MMM02" localSheetId="5">'[1]Basic Price'!$F$53</definedName>
    <definedName name="__MMM02" localSheetId="1">'[1]Basic Price'!$F$53</definedName>
    <definedName name="__MMM02" localSheetId="4">'[1]Basic Price'!$F$53</definedName>
    <definedName name="__MMM02" localSheetId="3">'[1]Basic Price'!$F$53</definedName>
    <definedName name="__MMM02" localSheetId="9">'[1]Basic Price'!$F$53</definedName>
    <definedName name="__MMM02" localSheetId="8">'[1]Basic Price'!$F$53</definedName>
    <definedName name="__MMM02" localSheetId="7">'[1]Basic Price'!$F$53</definedName>
    <definedName name="__MMM02" localSheetId="6">'[1]Basic Price'!$F$53</definedName>
    <definedName name="__MMM02">'[1]Basic Price'!$F$53</definedName>
    <definedName name="__MMM03" localSheetId="2">'[1]Basic Price'!$F$55</definedName>
    <definedName name="__MMM03" localSheetId="5">'[1]Basic Price'!$F$55</definedName>
    <definedName name="__MMM03" localSheetId="1">'[1]Basic Price'!$F$55</definedName>
    <definedName name="__MMM03" localSheetId="4">'[1]Basic Price'!$F$55</definedName>
    <definedName name="__MMM03" localSheetId="3">'[1]Basic Price'!$F$55</definedName>
    <definedName name="__MMM03" localSheetId="9">'[1]Basic Price'!$F$55</definedName>
    <definedName name="__MMM03" localSheetId="8">'[1]Basic Price'!$F$55</definedName>
    <definedName name="__MMM03" localSheetId="7">'[1]Basic Price'!$F$55</definedName>
    <definedName name="__MMM03" localSheetId="6">'[1]Basic Price'!$F$55</definedName>
    <definedName name="__MMM03">'[1]Basic Price'!$F$55</definedName>
    <definedName name="__MMM10" localSheetId="2">'[4]4-Basic Price'!$F$60</definedName>
    <definedName name="__MMM10" localSheetId="5">'[4]4-Basic Price'!$F$60</definedName>
    <definedName name="__MMM10" localSheetId="1">'[4]4-Basic Price'!$F$60</definedName>
    <definedName name="__MMM10" localSheetId="4">'[4]4-Basic Price'!$F$60</definedName>
    <definedName name="__MMM10" localSheetId="3">'[4]4-Basic Price'!$F$60</definedName>
    <definedName name="__MMM10" localSheetId="9">'[4]4-Basic Price'!$F$60</definedName>
    <definedName name="__MMM10" localSheetId="8">'[4]4-Basic Price'!$F$60</definedName>
    <definedName name="__MMM10" localSheetId="7">'[4]4-Basic Price'!$F$60</definedName>
    <definedName name="__MMM10" localSheetId="6">'[4]4-Basic Price'!$F$60</definedName>
    <definedName name="__MMM10">'[4]4-Basic Price'!$F$60</definedName>
    <definedName name="__MMM16" localSheetId="2">'[1]Basic Price'!$F$83</definedName>
    <definedName name="__MMM16" localSheetId="5">'[1]Basic Price'!$F$83</definedName>
    <definedName name="__MMM16" localSheetId="1">'[1]Basic Price'!$F$83</definedName>
    <definedName name="__MMM16" localSheetId="4">'[1]Basic Price'!$F$83</definedName>
    <definedName name="__MMM16" localSheetId="3">'[1]Basic Price'!$F$83</definedName>
    <definedName name="__MMM16" localSheetId="9">'[1]Basic Price'!$F$83</definedName>
    <definedName name="__MMM16" localSheetId="8">'[1]Basic Price'!$F$83</definedName>
    <definedName name="__MMM16" localSheetId="7">'[1]Basic Price'!$F$83</definedName>
    <definedName name="__MMM16" localSheetId="6">'[1]Basic Price'!$F$83</definedName>
    <definedName name="__MMM16">'[1]Basic Price'!$F$83</definedName>
    <definedName name="__MMM44" localSheetId="2">'[1]Basic Price'!$F$157</definedName>
    <definedName name="__MMM44" localSheetId="5">'[1]Basic Price'!$F$157</definedName>
    <definedName name="__MMM44" localSheetId="1">'[1]Basic Price'!$F$157</definedName>
    <definedName name="__MMM44" localSheetId="4">'[1]Basic Price'!$F$157</definedName>
    <definedName name="__MMM44" localSheetId="3">'[1]Basic Price'!$F$157</definedName>
    <definedName name="__MMM44" localSheetId="9">'[1]Basic Price'!$F$157</definedName>
    <definedName name="__MMM44" localSheetId="8">'[1]Basic Price'!$F$157</definedName>
    <definedName name="__MMM44" localSheetId="7">'[1]Basic Price'!$F$157</definedName>
    <definedName name="__MMM44" localSheetId="6">'[1]Basic Price'!$F$157</definedName>
    <definedName name="__MMM44">'[1]Basic Price'!$F$157</definedName>
    <definedName name="_xlnm._FilterDatabase" localSheetId="11" hidden="1">'30 JUNI 2021'!$A$10:$T$270</definedName>
    <definedName name="_xlnm._FilterDatabase" localSheetId="2" hidden="1">'30 september 2021'!$A$9:$W$259</definedName>
    <definedName name="_xlnm._FilterDatabase" localSheetId="5" hidden="1">'31 AGUSTUS 2021'!$A$10:$T$279</definedName>
    <definedName name="_xlnm._FilterDatabase" localSheetId="10" hidden="1">'31 JULI 2021'!$A$10:$T$276</definedName>
    <definedName name="_xlnm._FilterDatabase" localSheetId="12" hidden="1">'31 MARET 2021'!$A$10:$T$240</definedName>
    <definedName name="_xlnm._FilterDatabase" localSheetId="1" hidden="1">'31 Oktober 2021'!$A$9:$W$259</definedName>
    <definedName name="_xlnm._FilterDatabase" localSheetId="4" hidden="1">'Fisik (Deviasi -)'!$A$9:$W$77</definedName>
    <definedName name="_xlnm._FilterDatabase" localSheetId="3" hidden="1">'Fisik (Deviasi +)'!$A$9:$W$208</definedName>
    <definedName name="_xlnm._FilterDatabase" localSheetId="9" hidden="1">'MINGGU I AGUSTUS 2021'!$A$10:$T$276</definedName>
    <definedName name="_xlnm._FilterDatabase" localSheetId="8" hidden="1">'MINGGU II AGUSTUS 2021'!$A$10:$T$276</definedName>
    <definedName name="_xlnm._FilterDatabase" localSheetId="7" hidden="1">'MINGGU III AGUSTUS 2021'!$A$10:$T$276</definedName>
    <definedName name="_xlnm._FilterDatabase" localSheetId="6" hidden="1">'MINGGU IV AGUSTUS 2021'!$A$10:$T$276</definedName>
    <definedName name="_xlnm._FilterDatabase" localSheetId="16" hidden="1">Sheet2!$B$2:$Q$18</definedName>
    <definedName name="_xlnm._FilterDatabase" hidden="1">[5]REKAP!$A$1:$H$56</definedName>
    <definedName name="_Order1" hidden="1">255</definedName>
    <definedName name="A" localSheetId="11">#REF!</definedName>
    <definedName name="A" localSheetId="2">#REF!</definedName>
    <definedName name="A" localSheetId="5">#REF!</definedName>
    <definedName name="A" localSheetId="10">#REF!</definedName>
    <definedName name="A" localSheetId="12">#REF!</definedName>
    <definedName name="A" localSheetId="1">#REF!</definedName>
    <definedName name="A" localSheetId="4">#REF!</definedName>
    <definedName name="A" localSheetId="3">#REF!</definedName>
    <definedName name="A" localSheetId="9">#REF!</definedName>
    <definedName name="A" localSheetId="8">#REF!</definedName>
    <definedName name="A" localSheetId="7">#REF!</definedName>
    <definedName name="A" localSheetId="6">#REF!</definedName>
    <definedName name="A">#REF!</definedName>
    <definedName name="A.4A">[6]Analisa!$H$57</definedName>
    <definedName name="B.Aparatur" localSheetId="17">#REF!</definedName>
    <definedName name="B.Aparatur">#REF!</definedName>
    <definedName name="B.Publik" localSheetId="17">#REF!</definedName>
    <definedName name="B.Publik">#REF!</definedName>
    <definedName name="Cv.NafilahKarya" localSheetId="2">[7]Tabel!$B$6:$B$55</definedName>
    <definedName name="Cv.NafilahKarya" localSheetId="5">[7]Tabel!$B$6:$B$55</definedName>
    <definedName name="Cv.NafilahKarya" localSheetId="1">[7]Tabel!$B$6:$B$55</definedName>
    <definedName name="Cv.NafilahKarya" localSheetId="4">[7]Tabel!$B$6:$B$55</definedName>
    <definedName name="Cv.NafilahKarya" localSheetId="3">[7]Tabel!$B$6:$B$55</definedName>
    <definedName name="Cv.NafilahKarya" localSheetId="9">[7]Tabel!$B$6:$B$55</definedName>
    <definedName name="Cv.NafilahKarya" localSheetId="8">[7]Tabel!$B$6:$B$55</definedName>
    <definedName name="Cv.NafilahKarya" localSheetId="7">[7]Tabel!$B$6:$B$55</definedName>
    <definedName name="Cv.NafilahKarya" localSheetId="6">[7]Tabel!$B$6:$B$55</definedName>
    <definedName name="Cv.NafilahKarya">[7]Tabel!$B$6:$B$55</definedName>
    <definedName name="E_001" localSheetId="2">'[8]Analisa Peralatan'!$N$69</definedName>
    <definedName name="E_001" localSheetId="5">'[8]Analisa Peralatan'!$N$69</definedName>
    <definedName name="E_001" localSheetId="1">'[8]Analisa Peralatan'!$N$69</definedName>
    <definedName name="E_001" localSheetId="4">'[8]Analisa Peralatan'!$N$69</definedName>
    <definedName name="E_001" localSheetId="3">'[8]Analisa Peralatan'!$N$69</definedName>
    <definedName name="E_001" localSheetId="9">'[8]Analisa Peralatan'!$N$69</definedName>
    <definedName name="E_001" localSheetId="8">'[8]Analisa Peralatan'!$N$69</definedName>
    <definedName name="E_001" localSheetId="7">'[8]Analisa Peralatan'!$N$69</definedName>
    <definedName name="E_001" localSheetId="6">'[8]Analisa Peralatan'!$N$69</definedName>
    <definedName name="E_001">'[8]Analisa Peralatan'!$N$69</definedName>
    <definedName name="E_010" localSheetId="2">'[8]Analisa Peralatan'!$N$5</definedName>
    <definedName name="E_010" localSheetId="5">'[8]Analisa Peralatan'!$N$5</definedName>
    <definedName name="E_010" localSheetId="1">'[8]Analisa Peralatan'!$N$5</definedName>
    <definedName name="E_010" localSheetId="4">'[8]Analisa Peralatan'!$N$5</definedName>
    <definedName name="E_010" localSheetId="3">'[8]Analisa Peralatan'!$N$5</definedName>
    <definedName name="E_010" localSheetId="9">'[8]Analisa Peralatan'!$N$5</definedName>
    <definedName name="E_010" localSheetId="8">'[8]Analisa Peralatan'!$N$5</definedName>
    <definedName name="E_010" localSheetId="7">'[8]Analisa Peralatan'!$N$5</definedName>
    <definedName name="E_010" localSheetId="6">'[8]Analisa Peralatan'!$N$5</definedName>
    <definedName name="E_010">'[8]Analisa Peralatan'!$N$5</definedName>
    <definedName name="E_031" localSheetId="2">'[8]Analisa Peralatan'!$N$329</definedName>
    <definedName name="E_031" localSheetId="5">'[8]Analisa Peralatan'!$N$329</definedName>
    <definedName name="E_031" localSheetId="1">'[8]Analisa Peralatan'!$N$329</definedName>
    <definedName name="E_031" localSheetId="4">'[8]Analisa Peralatan'!$N$329</definedName>
    <definedName name="E_031" localSheetId="3">'[8]Analisa Peralatan'!$N$329</definedName>
    <definedName name="E_031" localSheetId="9">'[8]Analisa Peralatan'!$N$329</definedName>
    <definedName name="E_031" localSheetId="8">'[8]Analisa Peralatan'!$N$329</definedName>
    <definedName name="E_031" localSheetId="7">'[8]Analisa Peralatan'!$N$329</definedName>
    <definedName name="E_031" localSheetId="6">'[8]Analisa Peralatan'!$N$329</definedName>
    <definedName name="E_031">'[8]Analisa Peralatan'!$N$329</definedName>
    <definedName name="E_052" localSheetId="2">'[8]Analisa Peralatan'!$N$134</definedName>
    <definedName name="E_052" localSheetId="5">'[8]Analisa Peralatan'!$N$134</definedName>
    <definedName name="E_052" localSheetId="1">'[8]Analisa Peralatan'!$N$134</definedName>
    <definedName name="E_052" localSheetId="4">'[8]Analisa Peralatan'!$N$134</definedName>
    <definedName name="E_052" localSheetId="3">'[8]Analisa Peralatan'!$N$134</definedName>
    <definedName name="E_052" localSheetId="9">'[8]Analisa Peralatan'!$N$134</definedName>
    <definedName name="E_052" localSheetId="8">'[8]Analisa Peralatan'!$N$134</definedName>
    <definedName name="E_052" localSheetId="7">'[8]Analisa Peralatan'!$N$134</definedName>
    <definedName name="E_052" localSheetId="6">'[8]Analisa Peralatan'!$N$134</definedName>
    <definedName name="E_052">'[8]Analisa Peralatan'!$N$134</definedName>
    <definedName name="E_080" localSheetId="2">'[8]Analisa Peralatan'!$N$979</definedName>
    <definedName name="E_080" localSheetId="5">'[8]Analisa Peralatan'!$N$979</definedName>
    <definedName name="E_080" localSheetId="1">'[8]Analisa Peralatan'!$N$979</definedName>
    <definedName name="E_080" localSheetId="4">'[8]Analisa Peralatan'!$N$979</definedName>
    <definedName name="E_080" localSheetId="3">'[8]Analisa Peralatan'!$N$979</definedName>
    <definedName name="E_080" localSheetId="9">'[8]Analisa Peralatan'!$N$979</definedName>
    <definedName name="E_080" localSheetId="8">'[8]Analisa Peralatan'!$N$979</definedName>
    <definedName name="E_080" localSheetId="7">'[8]Analisa Peralatan'!$N$979</definedName>
    <definedName name="E_080" localSheetId="6">'[8]Analisa Peralatan'!$N$979</definedName>
    <definedName name="E_080">'[8]Analisa Peralatan'!$N$979</definedName>
    <definedName name="E_081" localSheetId="2">'[8]Analisa Peralatan'!$N$654</definedName>
    <definedName name="E_081" localSheetId="5">'[8]Analisa Peralatan'!$N$654</definedName>
    <definedName name="E_081" localSheetId="1">'[8]Analisa Peralatan'!$N$654</definedName>
    <definedName name="E_081" localSheetId="4">'[8]Analisa Peralatan'!$N$654</definedName>
    <definedName name="E_081" localSheetId="3">'[8]Analisa Peralatan'!$N$654</definedName>
    <definedName name="E_081" localSheetId="9">'[8]Analisa Peralatan'!$N$654</definedName>
    <definedName name="E_081" localSheetId="8">'[8]Analisa Peralatan'!$N$654</definedName>
    <definedName name="E_081" localSheetId="7">'[8]Analisa Peralatan'!$N$654</definedName>
    <definedName name="E_081" localSheetId="6">'[8]Analisa Peralatan'!$N$654</definedName>
    <definedName name="E_081">'[8]Analisa Peralatan'!$N$654</definedName>
    <definedName name="E_084" localSheetId="2">'[8]Analisa Peralatan'!$N$719</definedName>
    <definedName name="E_084" localSheetId="5">'[8]Analisa Peralatan'!$N$719</definedName>
    <definedName name="E_084" localSheetId="1">'[8]Analisa Peralatan'!$N$719</definedName>
    <definedName name="E_084" localSheetId="4">'[8]Analisa Peralatan'!$N$719</definedName>
    <definedName name="E_084" localSheetId="3">'[8]Analisa Peralatan'!$N$719</definedName>
    <definedName name="E_084" localSheetId="9">'[8]Analisa Peralatan'!$N$719</definedName>
    <definedName name="E_084" localSheetId="8">'[8]Analisa Peralatan'!$N$719</definedName>
    <definedName name="E_084" localSheetId="7">'[8]Analisa Peralatan'!$N$719</definedName>
    <definedName name="E_084" localSheetId="6">'[8]Analisa Peralatan'!$N$719</definedName>
    <definedName name="E_084">'[8]Analisa Peralatan'!$N$719</definedName>
    <definedName name="E_087" localSheetId="2">'[8]Analisa Peralatan'!$N$1044</definedName>
    <definedName name="E_087" localSheetId="5">'[8]Analisa Peralatan'!$N$1044</definedName>
    <definedName name="E_087" localSheetId="1">'[8]Analisa Peralatan'!$N$1044</definedName>
    <definedName name="E_087" localSheetId="4">'[8]Analisa Peralatan'!$N$1044</definedName>
    <definedName name="E_087" localSheetId="3">'[8]Analisa Peralatan'!$N$1044</definedName>
    <definedName name="E_087" localSheetId="9">'[8]Analisa Peralatan'!$N$1044</definedName>
    <definedName name="E_087" localSheetId="8">'[8]Analisa Peralatan'!$N$1044</definedName>
    <definedName name="E_087" localSheetId="7">'[8]Analisa Peralatan'!$N$1044</definedName>
    <definedName name="E_087" localSheetId="6">'[8]Analisa Peralatan'!$N$1044</definedName>
    <definedName name="E_087">'[8]Analisa Peralatan'!$N$1044</definedName>
    <definedName name="E_088" localSheetId="2">'[8]Analisa Peralatan'!$N$1109</definedName>
    <definedName name="E_088" localSheetId="5">'[8]Analisa Peralatan'!$N$1109</definedName>
    <definedName name="E_088" localSheetId="1">'[8]Analisa Peralatan'!$N$1109</definedName>
    <definedName name="E_088" localSheetId="4">'[8]Analisa Peralatan'!$N$1109</definedName>
    <definedName name="E_088" localSheetId="3">'[8]Analisa Peralatan'!$N$1109</definedName>
    <definedName name="E_088" localSheetId="9">'[8]Analisa Peralatan'!$N$1109</definedName>
    <definedName name="E_088" localSheetId="8">'[8]Analisa Peralatan'!$N$1109</definedName>
    <definedName name="E_088" localSheetId="7">'[8]Analisa Peralatan'!$N$1109</definedName>
    <definedName name="E_088" localSheetId="6">'[8]Analisa Peralatan'!$N$1109</definedName>
    <definedName name="E_088">'[8]Analisa Peralatan'!$N$1109</definedName>
    <definedName name="E_089" localSheetId="2">'[8]Analisa Peralatan'!$N$589</definedName>
    <definedName name="E_089" localSheetId="5">'[8]Analisa Peralatan'!$N$589</definedName>
    <definedName name="E_089" localSheetId="1">'[8]Analisa Peralatan'!$N$589</definedName>
    <definedName name="E_089" localSheetId="4">'[8]Analisa Peralatan'!$N$589</definedName>
    <definedName name="E_089" localSheetId="3">'[8]Analisa Peralatan'!$N$589</definedName>
    <definedName name="E_089" localSheetId="9">'[8]Analisa Peralatan'!$N$589</definedName>
    <definedName name="E_089" localSheetId="8">'[8]Analisa Peralatan'!$N$589</definedName>
    <definedName name="E_089" localSheetId="7">'[8]Analisa Peralatan'!$N$589</definedName>
    <definedName name="E_089" localSheetId="6">'[8]Analisa Peralatan'!$N$589</definedName>
    <definedName name="E_089">'[8]Analisa Peralatan'!$N$589</definedName>
    <definedName name="E_153" localSheetId="2">'[8]Analisa Peralatan'!$N$784</definedName>
    <definedName name="E_153" localSheetId="5">'[8]Analisa Peralatan'!$N$784</definedName>
    <definedName name="E_153" localSheetId="1">'[8]Analisa Peralatan'!$N$784</definedName>
    <definedName name="E_153" localSheetId="4">'[8]Analisa Peralatan'!$N$784</definedName>
    <definedName name="E_153" localSheetId="3">'[8]Analisa Peralatan'!$N$784</definedName>
    <definedName name="E_153" localSheetId="9">'[8]Analisa Peralatan'!$N$784</definedName>
    <definedName name="E_153" localSheetId="8">'[8]Analisa Peralatan'!$N$784</definedName>
    <definedName name="E_153" localSheetId="7">'[8]Analisa Peralatan'!$N$784</definedName>
    <definedName name="E_153" localSheetId="6">'[8]Analisa Peralatan'!$N$784</definedName>
    <definedName name="E_153">'[8]Analisa Peralatan'!$N$784</definedName>
    <definedName name="E_154" localSheetId="2">'[8]Analisa Peralatan'!$N$1304</definedName>
    <definedName name="E_154" localSheetId="5">'[8]Analisa Peralatan'!$N$1304</definedName>
    <definedName name="E_154" localSheetId="1">'[8]Analisa Peralatan'!$N$1304</definedName>
    <definedName name="E_154" localSheetId="4">'[8]Analisa Peralatan'!$N$1304</definedName>
    <definedName name="E_154" localSheetId="3">'[8]Analisa Peralatan'!$N$1304</definedName>
    <definedName name="E_154" localSheetId="9">'[8]Analisa Peralatan'!$N$1304</definedName>
    <definedName name="E_154" localSheetId="8">'[8]Analisa Peralatan'!$N$1304</definedName>
    <definedName name="E_154" localSheetId="7">'[8]Analisa Peralatan'!$N$1304</definedName>
    <definedName name="E_154" localSheetId="6">'[8]Analisa Peralatan'!$N$1304</definedName>
    <definedName name="E_154">'[8]Analisa Peralatan'!$N$1304</definedName>
    <definedName name="E_155" localSheetId="2">'[8]Analisa Peralatan'!$N$264</definedName>
    <definedName name="E_155" localSheetId="5">'[8]Analisa Peralatan'!$N$264</definedName>
    <definedName name="E_155" localSheetId="1">'[8]Analisa Peralatan'!$N$264</definedName>
    <definedName name="E_155" localSheetId="4">'[8]Analisa Peralatan'!$N$264</definedName>
    <definedName name="E_155" localSheetId="3">'[8]Analisa Peralatan'!$N$264</definedName>
    <definedName name="E_155" localSheetId="9">'[8]Analisa Peralatan'!$N$264</definedName>
    <definedName name="E_155" localSheetId="8">'[8]Analisa Peralatan'!$N$264</definedName>
    <definedName name="E_155" localSheetId="7">'[8]Analisa Peralatan'!$N$264</definedName>
    <definedName name="E_155" localSheetId="6">'[8]Analisa Peralatan'!$N$264</definedName>
    <definedName name="E_155">'[8]Analisa Peralatan'!$N$264</definedName>
    <definedName name="E_156" localSheetId="2">'[8]Analisa Peralatan'!$N$1174</definedName>
    <definedName name="E_156" localSheetId="5">'[8]Analisa Peralatan'!$N$1174</definedName>
    <definedName name="E_156" localSheetId="1">'[8]Analisa Peralatan'!$N$1174</definedName>
    <definedName name="E_156" localSheetId="4">'[8]Analisa Peralatan'!$N$1174</definedName>
    <definedName name="E_156" localSheetId="3">'[8]Analisa Peralatan'!$N$1174</definedName>
    <definedName name="E_156" localSheetId="9">'[8]Analisa Peralatan'!$N$1174</definedName>
    <definedName name="E_156" localSheetId="8">'[8]Analisa Peralatan'!$N$1174</definedName>
    <definedName name="E_156" localSheetId="7">'[8]Analisa Peralatan'!$N$1174</definedName>
    <definedName name="E_156" localSheetId="6">'[8]Analisa Peralatan'!$N$1174</definedName>
    <definedName name="E_156">'[8]Analisa Peralatan'!$N$1174</definedName>
    <definedName name="E_157" localSheetId="2">'[8]Analisa Peralatan'!$N$849</definedName>
    <definedName name="E_157" localSheetId="5">'[8]Analisa Peralatan'!$N$849</definedName>
    <definedName name="E_157" localSheetId="1">'[8]Analisa Peralatan'!$N$849</definedName>
    <definedName name="E_157" localSheetId="4">'[8]Analisa Peralatan'!$N$849</definedName>
    <definedName name="E_157" localSheetId="3">'[8]Analisa Peralatan'!$N$849</definedName>
    <definedName name="E_157" localSheetId="9">'[8]Analisa Peralatan'!$N$849</definedName>
    <definedName name="E_157" localSheetId="8">'[8]Analisa Peralatan'!$N$849</definedName>
    <definedName name="E_157" localSheetId="7">'[8]Analisa Peralatan'!$N$849</definedName>
    <definedName name="E_157" localSheetId="6">'[8]Analisa Peralatan'!$N$849</definedName>
    <definedName name="E_157">'[8]Analisa Peralatan'!$N$849</definedName>
    <definedName name="E_182" localSheetId="2">'[8]Analisa Peralatan'!$N$1239</definedName>
    <definedName name="E_182" localSheetId="5">'[8]Analisa Peralatan'!$N$1239</definedName>
    <definedName name="E_182" localSheetId="1">'[8]Analisa Peralatan'!$N$1239</definedName>
    <definedName name="E_182" localSheetId="4">'[8]Analisa Peralatan'!$N$1239</definedName>
    <definedName name="E_182" localSheetId="3">'[8]Analisa Peralatan'!$N$1239</definedName>
    <definedName name="E_182" localSheetId="9">'[8]Analisa Peralatan'!$N$1239</definedName>
    <definedName name="E_182" localSheetId="8">'[8]Analisa Peralatan'!$N$1239</definedName>
    <definedName name="E_182" localSheetId="7">'[8]Analisa Peralatan'!$N$1239</definedName>
    <definedName name="E_182" localSheetId="6">'[8]Analisa Peralatan'!$N$1239</definedName>
    <definedName name="E_182">'[8]Analisa Peralatan'!$N$1239</definedName>
    <definedName name="E_212" localSheetId="2">'[8]Analisa Peralatan'!$N$199</definedName>
    <definedName name="E_212" localSheetId="5">'[8]Analisa Peralatan'!$N$199</definedName>
    <definedName name="E_212" localSheetId="1">'[8]Analisa Peralatan'!$N$199</definedName>
    <definedName name="E_212" localSheetId="4">'[8]Analisa Peralatan'!$N$199</definedName>
    <definedName name="E_212" localSheetId="3">'[8]Analisa Peralatan'!$N$199</definedName>
    <definedName name="E_212" localSheetId="9">'[8]Analisa Peralatan'!$N$199</definedName>
    <definedName name="E_212" localSheetId="8">'[8]Analisa Peralatan'!$N$199</definedName>
    <definedName name="E_212" localSheetId="7">'[8]Analisa Peralatan'!$N$199</definedName>
    <definedName name="E_212" localSheetId="6">'[8]Analisa Peralatan'!$N$199</definedName>
    <definedName name="E_212">'[8]Analisa Peralatan'!$N$199</definedName>
    <definedName name="E_221" localSheetId="2">'[8]Analisa Peralatan'!$N$1369</definedName>
    <definedName name="E_221" localSheetId="5">'[8]Analisa Peralatan'!$N$1369</definedName>
    <definedName name="E_221" localSheetId="1">'[8]Analisa Peralatan'!$N$1369</definedName>
    <definedName name="E_221" localSheetId="4">'[8]Analisa Peralatan'!$N$1369</definedName>
    <definedName name="E_221" localSheetId="3">'[8]Analisa Peralatan'!$N$1369</definedName>
    <definedName name="E_221" localSheetId="9">'[8]Analisa Peralatan'!$N$1369</definedName>
    <definedName name="E_221" localSheetId="8">'[8]Analisa Peralatan'!$N$1369</definedName>
    <definedName name="E_221" localSheetId="7">'[8]Analisa Peralatan'!$N$1369</definedName>
    <definedName name="E_221" localSheetId="6">'[8]Analisa Peralatan'!$N$1369</definedName>
    <definedName name="E_221">'[8]Analisa Peralatan'!$N$1369</definedName>
    <definedName name="E_252" localSheetId="2">'[8]Analisa Peralatan'!$N$459</definedName>
    <definedName name="E_252" localSheetId="5">'[8]Analisa Peralatan'!$N$459</definedName>
    <definedName name="E_252" localSheetId="1">'[8]Analisa Peralatan'!$N$459</definedName>
    <definedName name="E_252" localSheetId="4">'[8]Analisa Peralatan'!$N$459</definedName>
    <definedName name="E_252" localSheetId="3">'[8]Analisa Peralatan'!$N$459</definedName>
    <definedName name="E_252" localSheetId="9">'[8]Analisa Peralatan'!$N$459</definedName>
    <definedName name="E_252" localSheetId="8">'[8]Analisa Peralatan'!$N$459</definedName>
    <definedName name="E_252" localSheetId="7">'[8]Analisa Peralatan'!$N$459</definedName>
    <definedName name="E_252" localSheetId="6">'[8]Analisa Peralatan'!$N$459</definedName>
    <definedName name="E_252">'[8]Analisa Peralatan'!$N$459</definedName>
    <definedName name="E_301" localSheetId="2">'[8]Analisa Peralatan'!$N$914</definedName>
    <definedName name="E_301" localSheetId="5">'[8]Analisa Peralatan'!$N$914</definedName>
    <definedName name="E_301" localSheetId="1">'[8]Analisa Peralatan'!$N$914</definedName>
    <definedName name="E_301" localSheetId="4">'[8]Analisa Peralatan'!$N$914</definedName>
    <definedName name="E_301" localSheetId="3">'[8]Analisa Peralatan'!$N$914</definedName>
    <definedName name="E_301" localSheetId="9">'[8]Analisa Peralatan'!$N$914</definedName>
    <definedName name="E_301" localSheetId="8">'[8]Analisa Peralatan'!$N$914</definedName>
    <definedName name="E_301" localSheetId="7">'[8]Analisa Peralatan'!$N$914</definedName>
    <definedName name="E_301" localSheetId="6">'[8]Analisa Peralatan'!$N$914</definedName>
    <definedName name="E_301">'[8]Analisa Peralatan'!$N$914</definedName>
    <definedName name="E_341" localSheetId="2">'[8]Analisa Peralatan'!$N$524</definedName>
    <definedName name="E_341" localSheetId="5">'[8]Analisa Peralatan'!$N$524</definedName>
    <definedName name="E_341" localSheetId="1">'[8]Analisa Peralatan'!$N$524</definedName>
    <definedName name="E_341" localSheetId="4">'[8]Analisa Peralatan'!$N$524</definedName>
    <definedName name="E_341" localSheetId="3">'[8]Analisa Peralatan'!$N$524</definedName>
    <definedName name="E_341" localSheetId="9">'[8]Analisa Peralatan'!$N$524</definedName>
    <definedName name="E_341" localSheetId="8">'[8]Analisa Peralatan'!$N$524</definedName>
    <definedName name="E_341" localSheetId="7">'[8]Analisa Peralatan'!$N$524</definedName>
    <definedName name="E_341" localSheetId="6">'[8]Analisa Peralatan'!$N$524</definedName>
    <definedName name="E_341">'[8]Analisa Peralatan'!$N$524</definedName>
    <definedName name="EEE06REV" localSheetId="2">'[9]5-Peralatan'!$AW$13</definedName>
    <definedName name="EEE06REV" localSheetId="5">'[9]5-Peralatan'!$AW$13</definedName>
    <definedName name="EEE06REV" localSheetId="1">'[9]5-Peralatan'!$AW$13</definedName>
    <definedName name="EEE06REV" localSheetId="4">'[9]5-Peralatan'!$AW$13</definedName>
    <definedName name="EEE06REV" localSheetId="3">'[9]5-Peralatan'!$AW$13</definedName>
    <definedName name="EEE06REV" localSheetId="9">'[9]5-Peralatan'!$AW$13</definedName>
    <definedName name="EEE06REV" localSheetId="8">'[9]5-Peralatan'!$AW$13</definedName>
    <definedName name="EEE06REV" localSheetId="7">'[9]5-Peralatan'!$AW$13</definedName>
    <definedName name="EEE06REV" localSheetId="6">'[9]5-Peralatan'!$AW$13</definedName>
    <definedName name="EEE06REV">'[9]5-Peralatan'!$AW$13</definedName>
    <definedName name="EEE09REV1" localSheetId="2">'[9]5-Peralatan'!$AW$16</definedName>
    <definedName name="EEE09REV1" localSheetId="5">'[9]5-Peralatan'!$AW$16</definedName>
    <definedName name="EEE09REV1" localSheetId="1">'[9]5-Peralatan'!$AW$16</definedName>
    <definedName name="EEE09REV1" localSheetId="4">'[9]5-Peralatan'!$AW$16</definedName>
    <definedName name="EEE09REV1" localSheetId="3">'[9]5-Peralatan'!$AW$16</definedName>
    <definedName name="EEE09REV1" localSheetId="9">'[9]5-Peralatan'!$AW$16</definedName>
    <definedName name="EEE09REV1" localSheetId="8">'[9]5-Peralatan'!$AW$16</definedName>
    <definedName name="EEE09REV1" localSheetId="7">'[9]5-Peralatan'!$AW$16</definedName>
    <definedName name="EEE09REV1" localSheetId="6">'[9]5-Peralatan'!$AW$16</definedName>
    <definedName name="EEE09REV1">'[9]5-Peralatan'!$AW$16</definedName>
    <definedName name="EEE17REV" localSheetId="2">'[9]5-Peralatan'!$AW$24</definedName>
    <definedName name="EEE17REV" localSheetId="5">'[9]5-Peralatan'!$AW$24</definedName>
    <definedName name="EEE17REV" localSheetId="1">'[9]5-Peralatan'!$AW$24</definedName>
    <definedName name="EEE17REV" localSheetId="4">'[9]5-Peralatan'!$AW$24</definedName>
    <definedName name="EEE17REV" localSheetId="3">'[9]5-Peralatan'!$AW$24</definedName>
    <definedName name="EEE17REV" localSheetId="9">'[9]5-Peralatan'!$AW$24</definedName>
    <definedName name="EEE17REV" localSheetId="8">'[9]5-Peralatan'!$AW$24</definedName>
    <definedName name="EEE17REV" localSheetId="7">'[9]5-Peralatan'!$AW$24</definedName>
    <definedName name="EEE17REV" localSheetId="6">'[9]5-Peralatan'!$AW$24</definedName>
    <definedName name="EEE17REV">'[9]5-Peralatan'!$AW$24</definedName>
    <definedName name="EEE17REV1" localSheetId="2">'[9]5-Peralatan'!$AW$24</definedName>
    <definedName name="EEE17REV1" localSheetId="5">'[9]5-Peralatan'!$AW$24</definedName>
    <definedName name="EEE17REV1" localSheetId="1">'[9]5-Peralatan'!$AW$24</definedName>
    <definedName name="EEE17REV1" localSheetId="4">'[9]5-Peralatan'!$AW$24</definedName>
    <definedName name="EEE17REV1" localSheetId="3">'[9]5-Peralatan'!$AW$24</definedName>
    <definedName name="EEE17REV1" localSheetId="9">'[9]5-Peralatan'!$AW$24</definedName>
    <definedName name="EEE17REV1" localSheetId="8">'[9]5-Peralatan'!$AW$24</definedName>
    <definedName name="EEE17REV1" localSheetId="7">'[9]5-Peralatan'!$AW$24</definedName>
    <definedName name="EEE17REV1" localSheetId="6">'[9]5-Peralatan'!$AW$24</definedName>
    <definedName name="EEE17REV1">'[9]5-Peralatan'!$AW$24</definedName>
    <definedName name="FORM21" localSheetId="2">'[10]3-DIV2'!$L$1:$V$61</definedName>
    <definedName name="FORM21" localSheetId="5">'[10]3-DIV2'!$L$1:$V$61</definedName>
    <definedName name="FORM21" localSheetId="1">'[10]3-DIV2'!$L$1:$V$61</definedName>
    <definedName name="FORM21" localSheetId="4">'[10]3-DIV2'!$L$1:$V$61</definedName>
    <definedName name="FORM21" localSheetId="3">'[10]3-DIV2'!$L$1:$V$61</definedName>
    <definedName name="FORM21" localSheetId="9">'[10]3-DIV2'!$L$1:$V$61</definedName>
    <definedName name="FORM21" localSheetId="8">'[10]3-DIV2'!$L$1:$V$61</definedName>
    <definedName name="FORM21" localSheetId="7">'[10]3-DIV2'!$L$1:$V$61</definedName>
    <definedName name="FORM21" localSheetId="6">'[10]3-DIV2'!$L$1:$V$61</definedName>
    <definedName name="FORM21">'[10]3-DIV2'!$L$1:$V$61</definedName>
    <definedName name="FORM22L" localSheetId="2">'[10]3-DIV2'!$L$121:$V$121</definedName>
    <definedName name="FORM22L" localSheetId="5">'[10]3-DIV2'!$L$121:$V$121</definedName>
    <definedName name="FORM22L" localSheetId="1">'[10]3-DIV2'!$L$121:$V$121</definedName>
    <definedName name="FORM22L" localSheetId="4">'[10]3-DIV2'!$L$121:$V$121</definedName>
    <definedName name="FORM22L" localSheetId="3">'[10]3-DIV2'!$L$121:$V$121</definedName>
    <definedName name="FORM22L" localSheetId="9">'[10]3-DIV2'!$L$121:$V$121</definedName>
    <definedName name="FORM22L" localSheetId="8">'[10]3-DIV2'!$L$121:$V$121</definedName>
    <definedName name="FORM22L" localSheetId="7">'[10]3-DIV2'!$L$121:$V$121</definedName>
    <definedName name="FORM22L" localSheetId="6">'[10]3-DIV2'!$L$121:$V$121</definedName>
    <definedName name="FORM22L">'[10]3-DIV2'!$L$121:$V$121</definedName>
    <definedName name="FORM231" localSheetId="2">'[10]3-DIV2'!$L$123:$V$183</definedName>
    <definedName name="FORM231" localSheetId="5">'[10]3-DIV2'!$L$123:$V$183</definedName>
    <definedName name="FORM231" localSheetId="1">'[10]3-DIV2'!$L$123:$V$183</definedName>
    <definedName name="FORM231" localSheetId="4">'[10]3-DIV2'!$L$123:$V$183</definedName>
    <definedName name="FORM231" localSheetId="3">'[10]3-DIV2'!$L$123:$V$183</definedName>
    <definedName name="FORM231" localSheetId="9">'[10]3-DIV2'!$L$123:$V$183</definedName>
    <definedName name="FORM231" localSheetId="8">'[10]3-DIV2'!$L$123:$V$183</definedName>
    <definedName name="FORM231" localSheetId="7">'[10]3-DIV2'!$L$123:$V$183</definedName>
    <definedName name="FORM231" localSheetId="6">'[10]3-DIV2'!$L$123:$V$183</definedName>
    <definedName name="FORM231">'[10]3-DIV2'!$L$123:$V$183</definedName>
    <definedName name="FORM232" localSheetId="2">'[10]3-DIV2'!$L$243:$V$303</definedName>
    <definedName name="FORM232" localSheetId="5">'[10]3-DIV2'!$L$243:$V$303</definedName>
    <definedName name="FORM232" localSheetId="1">'[10]3-DIV2'!$L$243:$V$303</definedName>
    <definedName name="FORM232" localSheetId="4">'[10]3-DIV2'!$L$243:$V$303</definedName>
    <definedName name="FORM232" localSheetId="3">'[10]3-DIV2'!$L$243:$V$303</definedName>
    <definedName name="FORM232" localSheetId="9">'[10]3-DIV2'!$L$243:$V$303</definedName>
    <definedName name="FORM232" localSheetId="8">'[10]3-DIV2'!$L$243:$V$303</definedName>
    <definedName name="FORM232" localSheetId="7">'[10]3-DIV2'!$L$243:$V$303</definedName>
    <definedName name="FORM232" localSheetId="6">'[10]3-DIV2'!$L$243:$V$303</definedName>
    <definedName name="FORM232">'[10]3-DIV2'!$L$243:$V$303</definedName>
    <definedName name="FORM233" localSheetId="2">'[10]3-DIV2'!$L$363:$V$423</definedName>
    <definedName name="FORM233" localSheetId="5">'[10]3-DIV2'!$L$363:$V$423</definedName>
    <definedName name="FORM233" localSheetId="1">'[10]3-DIV2'!$L$363:$V$423</definedName>
    <definedName name="FORM233" localSheetId="4">'[10]3-DIV2'!$L$363:$V$423</definedName>
    <definedName name="FORM233" localSheetId="3">'[10]3-DIV2'!$L$363:$V$423</definedName>
    <definedName name="FORM233" localSheetId="9">'[10]3-DIV2'!$L$363:$V$423</definedName>
    <definedName name="FORM233" localSheetId="8">'[10]3-DIV2'!$L$363:$V$423</definedName>
    <definedName name="FORM233" localSheetId="7">'[10]3-DIV2'!$L$363:$V$423</definedName>
    <definedName name="FORM233" localSheetId="6">'[10]3-DIV2'!$L$363:$V$423</definedName>
    <definedName name="FORM233">'[10]3-DIV2'!$L$363:$V$423</definedName>
    <definedName name="Form234" localSheetId="2">'[10]3-DIV2'!$L$483:$V$543</definedName>
    <definedName name="Form234" localSheetId="5">'[10]3-DIV2'!$L$483:$V$543</definedName>
    <definedName name="Form234" localSheetId="1">'[10]3-DIV2'!$L$483:$V$543</definedName>
    <definedName name="Form234" localSheetId="4">'[10]3-DIV2'!$L$483:$V$543</definedName>
    <definedName name="Form234" localSheetId="3">'[10]3-DIV2'!$L$483:$V$543</definedName>
    <definedName name="Form234" localSheetId="9">'[10]3-DIV2'!$L$483:$V$543</definedName>
    <definedName name="Form234" localSheetId="8">'[10]3-DIV2'!$L$483:$V$543</definedName>
    <definedName name="Form234" localSheetId="7">'[10]3-DIV2'!$L$483:$V$543</definedName>
    <definedName name="Form234" localSheetId="6">'[10]3-DIV2'!$L$483:$V$543</definedName>
    <definedName name="Form234">'[10]3-DIV2'!$L$483:$V$543</definedName>
    <definedName name="Form235" localSheetId="2">'[10]3-DIV2'!$L$603:$V$663</definedName>
    <definedName name="Form235" localSheetId="5">'[10]3-DIV2'!$L$603:$V$663</definedName>
    <definedName name="Form235" localSheetId="1">'[10]3-DIV2'!$L$603:$V$663</definedName>
    <definedName name="Form235" localSheetId="4">'[10]3-DIV2'!$L$603:$V$663</definedName>
    <definedName name="Form235" localSheetId="3">'[10]3-DIV2'!$L$603:$V$663</definedName>
    <definedName name="Form235" localSheetId="9">'[10]3-DIV2'!$L$603:$V$663</definedName>
    <definedName name="Form235" localSheetId="8">'[10]3-DIV2'!$L$603:$V$663</definedName>
    <definedName name="Form235" localSheetId="7">'[10]3-DIV2'!$L$603:$V$663</definedName>
    <definedName name="Form235" localSheetId="6">'[10]3-DIV2'!$L$603:$V$663</definedName>
    <definedName name="Form235">'[10]3-DIV2'!$L$603:$V$663</definedName>
    <definedName name="Form236" localSheetId="2">'[10]3-DIV2'!$L$854:$V$914</definedName>
    <definedName name="Form236" localSheetId="5">'[10]3-DIV2'!$L$854:$V$914</definedName>
    <definedName name="Form236" localSheetId="1">'[10]3-DIV2'!$L$854:$V$914</definedName>
    <definedName name="Form236" localSheetId="4">'[10]3-DIV2'!$L$854:$V$914</definedName>
    <definedName name="Form236" localSheetId="3">'[10]3-DIV2'!$L$854:$V$914</definedName>
    <definedName name="Form236" localSheetId="9">'[10]3-DIV2'!$L$854:$V$914</definedName>
    <definedName name="Form236" localSheetId="8">'[10]3-DIV2'!$L$854:$V$914</definedName>
    <definedName name="Form236" localSheetId="7">'[10]3-DIV2'!$L$854:$V$914</definedName>
    <definedName name="Form236" localSheetId="6">'[10]3-DIV2'!$L$854:$V$914</definedName>
    <definedName name="Form236">'[10]3-DIV2'!$L$854:$V$914</definedName>
    <definedName name="FORM242" localSheetId="2">'[10]3-DIV2'!$L$978:$V$1038</definedName>
    <definedName name="FORM242" localSheetId="5">'[10]3-DIV2'!$L$978:$V$1038</definedName>
    <definedName name="FORM242" localSheetId="1">'[10]3-DIV2'!$L$978:$V$1038</definedName>
    <definedName name="FORM242" localSheetId="4">'[10]3-DIV2'!$L$978:$V$1038</definedName>
    <definedName name="FORM242" localSheetId="3">'[10]3-DIV2'!$L$978:$V$1038</definedName>
    <definedName name="FORM242" localSheetId="9">'[10]3-DIV2'!$L$978:$V$1038</definedName>
    <definedName name="FORM242" localSheetId="8">'[10]3-DIV2'!$L$978:$V$1038</definedName>
    <definedName name="FORM242" localSheetId="7">'[10]3-DIV2'!$L$978:$V$1038</definedName>
    <definedName name="FORM242" localSheetId="6">'[10]3-DIV2'!$L$978:$V$1038</definedName>
    <definedName name="FORM242">'[10]3-DIV2'!$L$978:$V$1038</definedName>
    <definedName name="FORM243" localSheetId="2">'[10]3-DIV2'!$L$1039:$V$1100</definedName>
    <definedName name="FORM243" localSheetId="5">'[10]3-DIV2'!$L$1039:$V$1100</definedName>
    <definedName name="FORM243" localSheetId="1">'[10]3-DIV2'!$L$1039:$V$1100</definedName>
    <definedName name="FORM243" localSheetId="4">'[10]3-DIV2'!$L$1039:$V$1100</definedName>
    <definedName name="FORM243" localSheetId="3">'[10]3-DIV2'!$L$1039:$V$1100</definedName>
    <definedName name="FORM243" localSheetId="9">'[10]3-DIV2'!$L$1039:$V$1100</definedName>
    <definedName name="FORM243" localSheetId="8">'[10]3-DIV2'!$L$1039:$V$1100</definedName>
    <definedName name="FORM243" localSheetId="7">'[10]3-DIV2'!$L$1039:$V$1100</definedName>
    <definedName name="FORM243" localSheetId="6">'[10]3-DIV2'!$L$1039:$V$1100</definedName>
    <definedName name="FORM243">'[10]3-DIV2'!$L$1039:$V$1100</definedName>
    <definedName name="FORM311" localSheetId="2">'[11]3-DIV3'!$L$1:$V$61</definedName>
    <definedName name="FORM311" localSheetId="5">'[11]3-DIV3'!$L$1:$V$61</definedName>
    <definedName name="FORM311" localSheetId="1">'[11]3-DIV3'!$L$1:$V$61</definedName>
    <definedName name="FORM311" localSheetId="4">'[11]3-DIV3'!$L$1:$V$61</definedName>
    <definedName name="FORM311" localSheetId="3">'[11]3-DIV3'!$L$1:$V$61</definedName>
    <definedName name="FORM311" localSheetId="9">'[11]3-DIV3'!$L$1:$V$61</definedName>
    <definedName name="FORM311" localSheetId="8">'[11]3-DIV3'!$L$1:$V$61</definedName>
    <definedName name="FORM311" localSheetId="7">'[11]3-DIV3'!$L$1:$V$61</definedName>
    <definedName name="FORM311" localSheetId="6">'[11]3-DIV3'!$L$1:$V$61</definedName>
    <definedName name="FORM311">'[11]3-DIV3'!$L$1:$V$61</definedName>
    <definedName name="FORM312" localSheetId="2">'[11]3-DIV3'!$L$121:$V$181</definedName>
    <definedName name="FORM312" localSheetId="5">'[11]3-DIV3'!$L$121:$V$181</definedName>
    <definedName name="FORM312" localSheetId="1">'[11]3-DIV3'!$L$121:$V$181</definedName>
    <definedName name="FORM312" localSheetId="4">'[11]3-DIV3'!$L$121:$V$181</definedName>
    <definedName name="FORM312" localSheetId="3">'[11]3-DIV3'!$L$121:$V$181</definedName>
    <definedName name="FORM312" localSheetId="9">'[11]3-DIV3'!$L$121:$V$181</definedName>
    <definedName name="FORM312" localSheetId="8">'[11]3-DIV3'!$L$121:$V$181</definedName>
    <definedName name="FORM312" localSheetId="7">'[11]3-DIV3'!$L$121:$V$181</definedName>
    <definedName name="FORM312" localSheetId="6">'[11]3-DIV3'!$L$121:$V$181</definedName>
    <definedName name="FORM312">'[11]3-DIV3'!$L$121:$V$181</definedName>
    <definedName name="FORM313" localSheetId="2">'[11]3-DIV3'!$L$255:$V$315</definedName>
    <definedName name="FORM313" localSheetId="5">'[11]3-DIV3'!$L$255:$V$315</definedName>
    <definedName name="FORM313" localSheetId="1">'[11]3-DIV3'!$L$255:$V$315</definedName>
    <definedName name="FORM313" localSheetId="4">'[11]3-DIV3'!$L$255:$V$315</definedName>
    <definedName name="FORM313" localSheetId="3">'[11]3-DIV3'!$L$255:$V$315</definedName>
    <definedName name="FORM313" localSheetId="9">'[11]3-DIV3'!$L$255:$V$315</definedName>
    <definedName name="FORM313" localSheetId="8">'[11]3-DIV3'!$L$255:$V$315</definedName>
    <definedName name="FORM313" localSheetId="7">'[11]3-DIV3'!$L$255:$V$315</definedName>
    <definedName name="FORM313" localSheetId="6">'[11]3-DIV3'!$L$255:$V$315</definedName>
    <definedName name="FORM313">'[11]3-DIV3'!$L$255:$V$315</definedName>
    <definedName name="FORM314" localSheetId="2">'[11]3-DIV3'!$L$375:$V$435</definedName>
    <definedName name="FORM314" localSheetId="5">'[11]3-DIV3'!$L$375:$V$435</definedName>
    <definedName name="FORM314" localSheetId="1">'[11]3-DIV3'!$L$375:$V$435</definedName>
    <definedName name="FORM314" localSheetId="4">'[11]3-DIV3'!$L$375:$V$435</definedName>
    <definedName name="FORM314" localSheetId="3">'[11]3-DIV3'!$L$375:$V$435</definedName>
    <definedName name="FORM314" localSheetId="9">'[11]3-DIV3'!$L$375:$V$435</definedName>
    <definedName name="FORM314" localSheetId="8">'[11]3-DIV3'!$L$375:$V$435</definedName>
    <definedName name="FORM314" localSheetId="7">'[11]3-DIV3'!$L$375:$V$435</definedName>
    <definedName name="FORM314" localSheetId="6">'[11]3-DIV3'!$L$375:$V$435</definedName>
    <definedName name="FORM314">'[11]3-DIV3'!$L$375:$V$435</definedName>
    <definedName name="FORM315" localSheetId="2">'[11]3-DIV3'!$L$1766:$V$1826</definedName>
    <definedName name="FORM315" localSheetId="5">'[11]3-DIV3'!$L$1766:$V$1826</definedName>
    <definedName name="FORM315" localSheetId="1">'[11]3-DIV3'!$L$1766:$V$1826</definedName>
    <definedName name="FORM315" localSheetId="4">'[11]3-DIV3'!$L$1766:$V$1826</definedName>
    <definedName name="FORM315" localSheetId="3">'[11]3-DIV3'!$L$1766:$V$1826</definedName>
    <definedName name="FORM315" localSheetId="9">'[11]3-DIV3'!$L$1766:$V$1826</definedName>
    <definedName name="FORM315" localSheetId="8">'[11]3-DIV3'!$L$1766:$V$1826</definedName>
    <definedName name="FORM315" localSheetId="7">'[11]3-DIV3'!$L$1766:$V$1826</definedName>
    <definedName name="FORM315" localSheetId="6">'[11]3-DIV3'!$L$1766:$V$1826</definedName>
    <definedName name="FORM315">'[11]3-DIV3'!$L$1766:$V$1826</definedName>
    <definedName name="FORM319" localSheetId="2">'[11]3-DIV3'!$L$1886:$V$1946</definedName>
    <definedName name="FORM319" localSheetId="5">'[11]3-DIV3'!$L$1886:$V$1946</definedName>
    <definedName name="FORM319" localSheetId="1">'[11]3-DIV3'!$L$1886:$V$1946</definedName>
    <definedName name="FORM319" localSheetId="4">'[11]3-DIV3'!$L$1886:$V$1946</definedName>
    <definedName name="FORM319" localSheetId="3">'[11]3-DIV3'!$L$1886:$V$1946</definedName>
    <definedName name="FORM319" localSheetId="9">'[11]3-DIV3'!$L$1886:$V$1946</definedName>
    <definedName name="FORM319" localSheetId="8">'[11]3-DIV3'!$L$1886:$V$1946</definedName>
    <definedName name="FORM319" localSheetId="7">'[11]3-DIV3'!$L$1886:$V$1946</definedName>
    <definedName name="FORM319" localSheetId="6">'[11]3-DIV3'!$L$1886:$V$1946</definedName>
    <definedName name="FORM319">'[11]3-DIV3'!$L$1886:$V$1946</definedName>
    <definedName name="FORM322" localSheetId="2">'[11]3-DIV3'!$L$1947:$V$2007</definedName>
    <definedName name="FORM322" localSheetId="5">'[11]3-DIV3'!$L$1947:$V$2007</definedName>
    <definedName name="FORM322" localSheetId="1">'[11]3-DIV3'!$L$1947:$V$2007</definedName>
    <definedName name="FORM322" localSheetId="4">'[11]3-DIV3'!$L$1947:$V$2007</definedName>
    <definedName name="FORM322" localSheetId="3">'[11]3-DIV3'!$L$1947:$V$2007</definedName>
    <definedName name="FORM322" localSheetId="9">'[11]3-DIV3'!$L$1947:$V$2007</definedName>
    <definedName name="FORM322" localSheetId="8">'[11]3-DIV3'!$L$1947:$V$2007</definedName>
    <definedName name="FORM322" localSheetId="7">'[11]3-DIV3'!$L$1947:$V$2007</definedName>
    <definedName name="FORM322" localSheetId="6">'[11]3-DIV3'!$L$1947:$V$2007</definedName>
    <definedName name="FORM322">'[11]3-DIV3'!$L$1947:$V$2007</definedName>
    <definedName name="FORM323" localSheetId="2">'[11]3-DIV3'!$L$2126:$V$2186</definedName>
    <definedName name="FORM323" localSheetId="5">'[11]3-DIV3'!$L$2126:$V$2186</definedName>
    <definedName name="FORM323" localSheetId="1">'[11]3-DIV3'!$L$2126:$V$2186</definedName>
    <definedName name="FORM323" localSheetId="4">'[11]3-DIV3'!$L$2126:$V$2186</definedName>
    <definedName name="FORM323" localSheetId="3">'[11]3-DIV3'!$L$2126:$V$2186</definedName>
    <definedName name="FORM323" localSheetId="9">'[11]3-DIV3'!$L$2126:$V$2186</definedName>
    <definedName name="FORM323" localSheetId="8">'[11]3-DIV3'!$L$2126:$V$2186</definedName>
    <definedName name="FORM323" localSheetId="7">'[11]3-DIV3'!$L$2126:$V$2186</definedName>
    <definedName name="FORM323" localSheetId="6">'[11]3-DIV3'!$L$2126:$V$2186</definedName>
    <definedName name="FORM323">'[11]3-DIV3'!$L$2126:$V$2186</definedName>
    <definedName name="FORM324" localSheetId="2">'[11]3-DIV3'!$L$2305:$V$2365</definedName>
    <definedName name="FORM324" localSheetId="5">'[11]3-DIV3'!$L$2305:$V$2365</definedName>
    <definedName name="FORM324" localSheetId="1">'[11]3-DIV3'!$L$2305:$V$2365</definedName>
    <definedName name="FORM324" localSheetId="4">'[11]3-DIV3'!$L$2305:$V$2365</definedName>
    <definedName name="FORM324" localSheetId="3">'[11]3-DIV3'!$L$2305:$V$2365</definedName>
    <definedName name="FORM324" localSheetId="9">'[11]3-DIV3'!$L$2305:$V$2365</definedName>
    <definedName name="FORM324" localSheetId="8">'[11]3-DIV3'!$L$2305:$V$2365</definedName>
    <definedName name="FORM324" localSheetId="7">'[11]3-DIV3'!$L$2305:$V$2365</definedName>
    <definedName name="FORM324" localSheetId="6">'[11]3-DIV3'!$L$2305:$V$2365</definedName>
    <definedName name="FORM324">'[11]3-DIV3'!$L$2305:$V$2365</definedName>
    <definedName name="FORM331" localSheetId="2">'[11]3-DIV3'!$L$2427:$V$2487</definedName>
    <definedName name="FORM331" localSheetId="5">'[11]3-DIV3'!$L$2427:$V$2487</definedName>
    <definedName name="FORM331" localSheetId="1">'[11]3-DIV3'!$L$2427:$V$2487</definedName>
    <definedName name="FORM331" localSheetId="4">'[11]3-DIV3'!$L$2427:$V$2487</definedName>
    <definedName name="FORM331" localSheetId="3">'[11]3-DIV3'!$L$2427:$V$2487</definedName>
    <definedName name="FORM331" localSheetId="9">'[11]3-DIV3'!$L$2427:$V$2487</definedName>
    <definedName name="FORM331" localSheetId="8">'[11]3-DIV3'!$L$2427:$V$2487</definedName>
    <definedName name="FORM331" localSheetId="7">'[11]3-DIV3'!$L$2427:$V$2487</definedName>
    <definedName name="FORM331" localSheetId="6">'[11]3-DIV3'!$L$2427:$V$2487</definedName>
    <definedName name="FORM331">'[11]3-DIV3'!$L$2427:$V$2487</definedName>
    <definedName name="FORM346" localSheetId="2">'[11]3-DIV3'!$L$2547:$V$2607</definedName>
    <definedName name="FORM346" localSheetId="5">'[11]3-DIV3'!$L$2547:$V$2607</definedName>
    <definedName name="FORM346" localSheetId="1">'[11]3-DIV3'!$L$2547:$V$2607</definedName>
    <definedName name="FORM346" localSheetId="4">'[11]3-DIV3'!$L$2547:$V$2607</definedName>
    <definedName name="FORM346" localSheetId="3">'[11]3-DIV3'!$L$2547:$V$2607</definedName>
    <definedName name="FORM346" localSheetId="9">'[11]3-DIV3'!$L$2547:$V$2607</definedName>
    <definedName name="FORM346" localSheetId="8">'[11]3-DIV3'!$L$2547:$V$2607</definedName>
    <definedName name="FORM346" localSheetId="7">'[11]3-DIV3'!$L$2547:$V$2607</definedName>
    <definedName name="FORM346" localSheetId="6">'[11]3-DIV3'!$L$2547:$V$2607</definedName>
    <definedName name="FORM346">'[11]3-DIV3'!$L$2547:$V$2607</definedName>
    <definedName name="FORM421" localSheetId="2">'[12]3-DIV4'!$L$1:$V$61</definedName>
    <definedName name="FORM421" localSheetId="5">'[12]3-DIV4'!$L$1:$V$61</definedName>
    <definedName name="FORM421" localSheetId="1">'[12]3-DIV4'!$L$1:$V$61</definedName>
    <definedName name="FORM421" localSheetId="4">'[12]3-DIV4'!$L$1:$V$61</definedName>
    <definedName name="FORM421" localSheetId="3">'[12]3-DIV4'!$L$1:$V$61</definedName>
    <definedName name="FORM421" localSheetId="9">'[12]3-DIV4'!$L$1:$V$61</definedName>
    <definedName name="FORM421" localSheetId="8">'[12]3-DIV4'!$L$1:$V$61</definedName>
    <definedName name="FORM421" localSheetId="7">'[12]3-DIV4'!$L$1:$V$61</definedName>
    <definedName name="FORM421" localSheetId="6">'[12]3-DIV4'!$L$1:$V$61</definedName>
    <definedName name="FORM421">'[12]3-DIV4'!$L$1:$V$61</definedName>
    <definedName name="FORM422" localSheetId="2">'[12]3-DIV4'!$L$180:$V$240</definedName>
    <definedName name="FORM422" localSheetId="5">'[12]3-DIV4'!$L$180:$V$240</definedName>
    <definedName name="FORM422" localSheetId="1">'[12]3-DIV4'!$L$180:$V$240</definedName>
    <definedName name="FORM422" localSheetId="4">'[12]3-DIV4'!$L$180:$V$240</definedName>
    <definedName name="FORM422" localSheetId="3">'[12]3-DIV4'!$L$180:$V$240</definedName>
    <definedName name="FORM422" localSheetId="9">'[12]3-DIV4'!$L$180:$V$240</definedName>
    <definedName name="FORM422" localSheetId="8">'[12]3-DIV4'!$L$180:$V$240</definedName>
    <definedName name="FORM422" localSheetId="7">'[12]3-DIV4'!$L$180:$V$240</definedName>
    <definedName name="FORM422" localSheetId="6">'[12]3-DIV4'!$L$180:$V$240</definedName>
    <definedName name="FORM422">'[12]3-DIV4'!$L$180:$V$240</definedName>
    <definedName name="FORM423" localSheetId="2">'[12]3-DIV4'!$L$479:$V$539</definedName>
    <definedName name="FORM423" localSheetId="5">'[12]3-DIV4'!$L$479:$V$539</definedName>
    <definedName name="FORM423" localSheetId="1">'[12]3-DIV4'!$L$479:$V$539</definedName>
    <definedName name="FORM423" localSheetId="4">'[12]3-DIV4'!$L$479:$V$539</definedName>
    <definedName name="FORM423" localSheetId="3">'[12]3-DIV4'!$L$479:$V$539</definedName>
    <definedName name="FORM423" localSheetId="9">'[12]3-DIV4'!$L$479:$V$539</definedName>
    <definedName name="FORM423" localSheetId="8">'[12]3-DIV4'!$L$479:$V$539</definedName>
    <definedName name="FORM423" localSheetId="7">'[12]3-DIV4'!$L$479:$V$539</definedName>
    <definedName name="FORM423" localSheetId="6">'[12]3-DIV4'!$L$479:$V$539</definedName>
    <definedName name="FORM423">'[12]3-DIV4'!$L$479:$V$539</definedName>
    <definedName name="FORM424" localSheetId="2">'[12]3-DIV4'!$L$359:$V$419</definedName>
    <definedName name="FORM424" localSheetId="5">'[12]3-DIV4'!$L$359:$V$419</definedName>
    <definedName name="FORM424" localSheetId="1">'[12]3-DIV4'!$L$359:$V$419</definedName>
    <definedName name="FORM424" localSheetId="4">'[12]3-DIV4'!$L$359:$V$419</definedName>
    <definedName name="FORM424" localSheetId="3">'[12]3-DIV4'!$L$359:$V$419</definedName>
    <definedName name="FORM424" localSheetId="9">'[12]3-DIV4'!$L$359:$V$419</definedName>
    <definedName name="FORM424" localSheetId="8">'[12]3-DIV4'!$L$359:$V$419</definedName>
    <definedName name="FORM424" localSheetId="7">'[12]3-DIV4'!$L$359:$V$419</definedName>
    <definedName name="FORM424" localSheetId="6">'[12]3-DIV4'!$L$359:$V$419</definedName>
    <definedName name="FORM424">'[12]3-DIV4'!$L$359:$V$419</definedName>
    <definedName name="FORM425" localSheetId="2">'[12]3-DIV4'!$L$718:$V$778</definedName>
    <definedName name="FORM425" localSheetId="5">'[12]3-DIV4'!$L$718:$V$778</definedName>
    <definedName name="FORM425" localSheetId="1">'[12]3-DIV4'!$L$718:$V$778</definedName>
    <definedName name="FORM425" localSheetId="4">'[12]3-DIV4'!$L$718:$V$778</definedName>
    <definedName name="FORM425" localSheetId="3">'[12]3-DIV4'!$L$718:$V$778</definedName>
    <definedName name="FORM425" localSheetId="9">'[12]3-DIV4'!$L$718:$V$778</definedName>
    <definedName name="FORM425" localSheetId="8">'[12]3-DIV4'!$L$718:$V$778</definedName>
    <definedName name="FORM425" localSheetId="7">'[12]3-DIV4'!$L$718:$V$778</definedName>
    <definedName name="FORM425" localSheetId="6">'[12]3-DIV4'!$L$718:$V$778</definedName>
    <definedName name="FORM425">'[12]3-DIV4'!$L$718:$V$778</definedName>
    <definedName name="FORM426" localSheetId="2">'[12]3-DIV4'!$L$897:$V$957</definedName>
    <definedName name="FORM426" localSheetId="5">'[12]3-DIV4'!$L$897:$V$957</definedName>
    <definedName name="FORM426" localSheetId="1">'[12]3-DIV4'!$L$897:$V$957</definedName>
    <definedName name="FORM426" localSheetId="4">'[12]3-DIV4'!$L$897:$V$957</definedName>
    <definedName name="FORM426" localSheetId="3">'[12]3-DIV4'!$L$897:$V$957</definedName>
    <definedName name="FORM426" localSheetId="9">'[12]3-DIV4'!$L$897:$V$957</definedName>
    <definedName name="FORM426" localSheetId="8">'[12]3-DIV4'!$L$897:$V$957</definedName>
    <definedName name="FORM426" localSheetId="7">'[12]3-DIV4'!$L$897:$V$957</definedName>
    <definedName name="FORM426" localSheetId="6">'[12]3-DIV4'!$L$897:$V$957</definedName>
    <definedName name="FORM426">'[12]3-DIV4'!$L$897:$V$957</definedName>
    <definedName name="FORM427" localSheetId="2">'[12]3-DIV4'!$L$1017:$V$1077</definedName>
    <definedName name="FORM427" localSheetId="5">'[12]3-DIV4'!$L$1017:$V$1077</definedName>
    <definedName name="FORM427" localSheetId="1">'[12]3-DIV4'!$L$1017:$V$1077</definedName>
    <definedName name="FORM427" localSheetId="4">'[12]3-DIV4'!$L$1017:$V$1077</definedName>
    <definedName name="FORM427" localSheetId="3">'[12]3-DIV4'!$L$1017:$V$1077</definedName>
    <definedName name="FORM427" localSheetId="9">'[12]3-DIV4'!$L$1017:$V$1077</definedName>
    <definedName name="FORM427" localSheetId="8">'[12]3-DIV4'!$L$1017:$V$1077</definedName>
    <definedName name="FORM427" localSheetId="7">'[12]3-DIV4'!$L$1017:$V$1077</definedName>
    <definedName name="FORM427" localSheetId="6">'[12]3-DIV4'!$L$1017:$V$1077</definedName>
    <definedName name="FORM427">'[12]3-DIV4'!$L$1017:$V$1077</definedName>
    <definedName name="FORM511" localSheetId="2">'[13]3-DIV5'!$L$1:$V$61</definedName>
    <definedName name="FORM511" localSheetId="5">'[13]3-DIV5'!$L$1:$V$61</definedName>
    <definedName name="FORM511" localSheetId="1">'[13]3-DIV5'!$L$1:$V$61</definedName>
    <definedName name="FORM511" localSheetId="4">'[13]3-DIV5'!$L$1:$V$61</definedName>
    <definedName name="FORM511" localSheetId="3">'[13]3-DIV5'!$L$1:$V$61</definedName>
    <definedName name="FORM511" localSheetId="9">'[13]3-DIV5'!$L$1:$V$61</definedName>
    <definedName name="FORM511" localSheetId="8">'[13]3-DIV5'!$L$1:$V$61</definedName>
    <definedName name="FORM511" localSheetId="7">'[13]3-DIV5'!$L$1:$V$61</definedName>
    <definedName name="FORM511" localSheetId="6">'[13]3-DIV5'!$L$1:$V$61</definedName>
    <definedName name="FORM511">'[13]3-DIV5'!$L$1:$V$61</definedName>
    <definedName name="FORM512" localSheetId="2">'[13]3-DIV5'!$L$180:$V$240</definedName>
    <definedName name="FORM512" localSheetId="5">'[13]3-DIV5'!$L$180:$V$240</definedName>
    <definedName name="FORM512" localSheetId="1">'[13]3-DIV5'!$L$180:$V$240</definedName>
    <definedName name="FORM512" localSheetId="4">'[13]3-DIV5'!$L$180:$V$240</definedName>
    <definedName name="FORM512" localSheetId="3">'[13]3-DIV5'!$L$180:$V$240</definedName>
    <definedName name="FORM512" localSheetId="9">'[13]3-DIV5'!$L$180:$V$240</definedName>
    <definedName name="FORM512" localSheetId="8">'[13]3-DIV5'!$L$180:$V$240</definedName>
    <definedName name="FORM512" localSheetId="7">'[13]3-DIV5'!$L$180:$V$240</definedName>
    <definedName name="FORM512" localSheetId="6">'[13]3-DIV5'!$L$180:$V$240</definedName>
    <definedName name="FORM512">'[13]3-DIV5'!$L$180:$V$240</definedName>
    <definedName name="FORM521" localSheetId="2">'[13]3-DIV5'!$L$359:$V$419</definedName>
    <definedName name="FORM521" localSheetId="5">'[13]3-DIV5'!$L$359:$V$419</definedName>
    <definedName name="FORM521" localSheetId="1">'[13]3-DIV5'!$L$359:$V$419</definedName>
    <definedName name="FORM521" localSheetId="4">'[13]3-DIV5'!$L$359:$V$419</definedName>
    <definedName name="FORM521" localSheetId="3">'[13]3-DIV5'!$L$359:$V$419</definedName>
    <definedName name="FORM521" localSheetId="9">'[13]3-DIV5'!$L$359:$V$419</definedName>
    <definedName name="FORM521" localSheetId="8">'[13]3-DIV5'!$L$359:$V$419</definedName>
    <definedName name="FORM521" localSheetId="7">'[13]3-DIV5'!$L$359:$V$419</definedName>
    <definedName name="FORM521" localSheetId="6">'[13]3-DIV5'!$L$359:$V$419</definedName>
    <definedName name="FORM521">'[13]3-DIV5'!$L$359:$V$419</definedName>
    <definedName name="FORM522" localSheetId="2">'[13]3-DIV5'!$L$3075:$V$3135</definedName>
    <definedName name="FORM522" localSheetId="5">'[13]3-DIV5'!$L$3075:$V$3135</definedName>
    <definedName name="FORM522" localSheetId="1">'[13]3-DIV5'!$L$3075:$V$3135</definedName>
    <definedName name="FORM522" localSheetId="4">'[13]3-DIV5'!$L$3075:$V$3135</definedName>
    <definedName name="FORM522" localSheetId="3">'[13]3-DIV5'!$L$3075:$V$3135</definedName>
    <definedName name="FORM522" localSheetId="9">'[13]3-DIV5'!$L$3075:$V$3135</definedName>
    <definedName name="FORM522" localSheetId="8">'[13]3-DIV5'!$L$3075:$V$3135</definedName>
    <definedName name="FORM522" localSheetId="7">'[13]3-DIV5'!$L$3075:$V$3135</definedName>
    <definedName name="FORM522" localSheetId="6">'[13]3-DIV5'!$L$3075:$V$3135</definedName>
    <definedName name="FORM522">'[13]3-DIV5'!$L$3075:$V$3135</definedName>
    <definedName name="FORM541" localSheetId="2">'[13]3-DIV5'!$L$3254:$V$3314</definedName>
    <definedName name="FORM541" localSheetId="5">'[13]3-DIV5'!$L$3254:$V$3314</definedName>
    <definedName name="FORM541" localSheetId="1">'[13]3-DIV5'!$L$3254:$V$3314</definedName>
    <definedName name="FORM541" localSheetId="4">'[13]3-DIV5'!$L$3254:$V$3314</definedName>
    <definedName name="FORM541" localSheetId="3">'[13]3-DIV5'!$L$3254:$V$3314</definedName>
    <definedName name="FORM541" localSheetId="9">'[13]3-DIV5'!$L$3254:$V$3314</definedName>
    <definedName name="FORM541" localSheetId="8">'[13]3-DIV5'!$L$3254:$V$3314</definedName>
    <definedName name="FORM541" localSheetId="7">'[13]3-DIV5'!$L$3254:$V$3314</definedName>
    <definedName name="FORM541" localSheetId="6">'[13]3-DIV5'!$L$3254:$V$3314</definedName>
    <definedName name="FORM541">'[13]3-DIV5'!$L$3254:$V$3314</definedName>
    <definedName name="FORM542" localSheetId="2">'[13]3-DIV5'!$L$3374:$V$3434</definedName>
    <definedName name="FORM542" localSheetId="5">'[13]3-DIV5'!$L$3374:$V$3434</definedName>
    <definedName name="FORM542" localSheetId="1">'[13]3-DIV5'!$L$3374:$V$3434</definedName>
    <definedName name="FORM542" localSheetId="4">'[13]3-DIV5'!$L$3374:$V$3434</definedName>
    <definedName name="FORM542" localSheetId="3">'[13]3-DIV5'!$L$3374:$V$3434</definedName>
    <definedName name="FORM542" localSheetId="9">'[13]3-DIV5'!$L$3374:$V$3434</definedName>
    <definedName name="FORM542" localSheetId="8">'[13]3-DIV5'!$L$3374:$V$3434</definedName>
    <definedName name="FORM542" localSheetId="7">'[13]3-DIV5'!$L$3374:$V$3434</definedName>
    <definedName name="FORM542" localSheetId="6">'[13]3-DIV5'!$L$3374:$V$3434</definedName>
    <definedName name="FORM542">'[13]3-DIV5'!$L$3374:$V$3434</definedName>
    <definedName name="g" localSheetId="2">[14]TERBILANG!$H$7:$I$16</definedName>
    <definedName name="g" localSheetId="5">[14]TERBILANG!$H$7:$I$16</definedName>
    <definedName name="g" localSheetId="1">[14]TERBILANG!$H$7:$I$16</definedName>
    <definedName name="g" localSheetId="4">[14]TERBILANG!$H$7:$I$16</definedName>
    <definedName name="g" localSheetId="3">[14]TERBILANG!$H$7:$I$16</definedName>
    <definedName name="g" localSheetId="9">[14]TERBILANG!$H$7:$I$16</definedName>
    <definedName name="g" localSheetId="8">[14]TERBILANG!$H$7:$I$16</definedName>
    <definedName name="g" localSheetId="7">[14]TERBILANG!$H$7:$I$16</definedName>
    <definedName name="g" localSheetId="6">[14]TERBILANG!$H$7:$I$16</definedName>
    <definedName name="g">[14]TERBILANG!$H$7:$I$16</definedName>
    <definedName name="jk" localSheetId="2">[15]Dt!$E$4</definedName>
    <definedName name="jk" localSheetId="5">[15]Dt!$E$4</definedName>
    <definedName name="jk" localSheetId="1">[15]Dt!$E$4</definedName>
    <definedName name="jk" localSheetId="4">[15]Dt!$E$4</definedName>
    <definedName name="jk" localSheetId="3">[15]Dt!$E$4</definedName>
    <definedName name="jk" localSheetId="9">[15]Dt!$E$4</definedName>
    <definedName name="jk" localSheetId="8">[15]Dt!$E$4</definedName>
    <definedName name="jk" localSheetId="7">[15]Dt!$E$4</definedName>
    <definedName name="jk" localSheetId="6">[15]Dt!$E$4</definedName>
    <definedName name="jk">[15]Dt!$E$4</definedName>
    <definedName name="jl" localSheetId="2">[15]Dt!$E$7</definedName>
    <definedName name="jl" localSheetId="5">[15]Dt!$E$7</definedName>
    <definedName name="jl" localSheetId="1">[15]Dt!$E$7</definedName>
    <definedName name="jl" localSheetId="4">[15]Dt!$E$7</definedName>
    <definedName name="jl" localSheetId="3">[15]Dt!$E$7</definedName>
    <definedName name="jl" localSheetId="9">[15]Dt!$E$7</definedName>
    <definedName name="jl" localSheetId="8">[15]Dt!$E$7</definedName>
    <definedName name="jl" localSheetId="7">[15]Dt!$E$7</definedName>
    <definedName name="jl" localSheetId="6">[15]Dt!$E$7</definedName>
    <definedName name="jl">[15]Dt!$E$7</definedName>
    <definedName name="JP">'[16]RK AM'!$P$50:$P$52</definedName>
    <definedName name="K.123">'[17]analisa K'!$N$933</definedName>
    <definedName name="K.311">'[17]analisa K'!$N$1666</definedName>
    <definedName name="K.321">'[17]analisa K'!$N$291</definedName>
    <definedName name="K_010" localSheetId="2">'[8]Analisa K'!$V$1554</definedName>
    <definedName name="K_010" localSheetId="5">'[8]Analisa K'!$V$1554</definedName>
    <definedName name="K_010" localSheetId="1">'[8]Analisa K'!$V$1554</definedName>
    <definedName name="K_010" localSheetId="4">'[8]Analisa K'!$V$1554</definedName>
    <definedName name="K_010" localSheetId="3">'[8]Analisa K'!$V$1554</definedName>
    <definedName name="K_010" localSheetId="9">'[8]Analisa K'!$V$1554</definedName>
    <definedName name="K_010" localSheetId="8">'[8]Analisa K'!$V$1554</definedName>
    <definedName name="K_010" localSheetId="7">'[8]Analisa K'!$V$1554</definedName>
    <definedName name="K_010" localSheetId="6">'[8]Analisa K'!$V$1554</definedName>
    <definedName name="K_010">'[8]Analisa K'!$V$1554</definedName>
    <definedName name="K_011" localSheetId="2">'[8]Analisa K'!$V$2284</definedName>
    <definedName name="K_011" localSheetId="5">'[8]Analisa K'!$V$2284</definedName>
    <definedName name="K_011" localSheetId="1">'[8]Analisa K'!$V$2284</definedName>
    <definedName name="K_011" localSheetId="4">'[8]Analisa K'!$V$2284</definedName>
    <definedName name="K_011" localSheetId="3">'[8]Analisa K'!$V$2284</definedName>
    <definedName name="K_011" localSheetId="9">'[8]Analisa K'!$V$2284</definedName>
    <definedName name="K_011" localSheetId="8">'[8]Analisa K'!$V$2284</definedName>
    <definedName name="K_011" localSheetId="7">'[8]Analisa K'!$V$2284</definedName>
    <definedName name="K_011" localSheetId="6">'[8]Analisa K'!$V$2284</definedName>
    <definedName name="K_011">'[8]Analisa K'!$V$2284</definedName>
    <definedName name="K_012" localSheetId="2">'[8]Analisa K'!$V$2466</definedName>
    <definedName name="K_012" localSheetId="5">'[8]Analisa K'!$V$2466</definedName>
    <definedName name="K_012" localSheetId="1">'[8]Analisa K'!$V$2466</definedName>
    <definedName name="K_012" localSheetId="4">'[8]Analisa K'!$V$2466</definedName>
    <definedName name="K_012" localSheetId="3">'[8]Analisa K'!$V$2466</definedName>
    <definedName name="K_012" localSheetId="9">'[8]Analisa K'!$V$2466</definedName>
    <definedName name="K_012" localSheetId="8">'[8]Analisa K'!$V$2466</definedName>
    <definedName name="K_012" localSheetId="7">'[8]Analisa K'!$V$2466</definedName>
    <definedName name="K_012" localSheetId="6">'[8]Analisa K'!$V$2466</definedName>
    <definedName name="K_012">'[8]Analisa K'!$V$2466</definedName>
    <definedName name="K_013" localSheetId="2">'[8]Analisa K'!$V$2375</definedName>
    <definedName name="K_013" localSheetId="5">'[8]Analisa K'!$V$2375</definedName>
    <definedName name="K_013" localSheetId="1">'[8]Analisa K'!$V$2375</definedName>
    <definedName name="K_013" localSheetId="4">'[8]Analisa K'!$V$2375</definedName>
    <definedName name="K_013" localSheetId="3">'[8]Analisa K'!$V$2375</definedName>
    <definedName name="K_013" localSheetId="9">'[8]Analisa K'!$V$2375</definedName>
    <definedName name="K_013" localSheetId="8">'[8]Analisa K'!$V$2375</definedName>
    <definedName name="K_013" localSheetId="7">'[8]Analisa K'!$V$2375</definedName>
    <definedName name="K_013" localSheetId="6">'[8]Analisa K'!$V$2375</definedName>
    <definedName name="K_013">'[8]Analisa K'!$V$2375</definedName>
    <definedName name="K_016" localSheetId="2">'[8]Analisa K'!$V$2922</definedName>
    <definedName name="K_016" localSheetId="5">'[8]Analisa K'!$V$2922</definedName>
    <definedName name="K_016" localSheetId="1">'[8]Analisa K'!$V$2922</definedName>
    <definedName name="K_016" localSheetId="4">'[8]Analisa K'!$V$2922</definedName>
    <definedName name="K_016" localSheetId="3">'[8]Analisa K'!$V$2922</definedName>
    <definedName name="K_016" localSheetId="9">'[8]Analisa K'!$V$2922</definedName>
    <definedName name="K_016" localSheetId="8">'[8]Analisa K'!$V$2922</definedName>
    <definedName name="K_016" localSheetId="7">'[8]Analisa K'!$V$2922</definedName>
    <definedName name="K_016" localSheetId="6">'[8]Analisa K'!$V$2922</definedName>
    <definedName name="K_016">'[8]Analisa K'!$V$2922</definedName>
    <definedName name="K_017" localSheetId="2">'[8]Analisa K'!$K$461</definedName>
    <definedName name="K_017" localSheetId="5">'[8]Analisa K'!$K$461</definedName>
    <definedName name="K_017" localSheetId="1">'[8]Analisa K'!$K$461</definedName>
    <definedName name="K_017" localSheetId="4">'[8]Analisa K'!$K$461</definedName>
    <definedName name="K_017" localSheetId="3">'[8]Analisa K'!$K$461</definedName>
    <definedName name="K_017" localSheetId="9">'[8]Analisa K'!$K$461</definedName>
    <definedName name="K_017" localSheetId="8">'[8]Analisa K'!$K$461</definedName>
    <definedName name="K_017" localSheetId="7">'[8]Analisa K'!$K$461</definedName>
    <definedName name="K_017" localSheetId="6">'[8]Analisa K'!$K$461</definedName>
    <definedName name="K_017">'[8]Analisa K'!$K$461</definedName>
    <definedName name="K_026" localSheetId="2">'[8]Analisa K'!$V$1918</definedName>
    <definedName name="K_026" localSheetId="5">'[8]Analisa K'!$V$1918</definedName>
    <definedName name="K_026" localSheetId="1">'[8]Analisa K'!$V$1918</definedName>
    <definedName name="K_026" localSheetId="4">'[8]Analisa K'!$V$1918</definedName>
    <definedName name="K_026" localSheetId="3">'[8]Analisa K'!$V$1918</definedName>
    <definedName name="K_026" localSheetId="9">'[8]Analisa K'!$V$1918</definedName>
    <definedName name="K_026" localSheetId="8">'[8]Analisa K'!$V$1918</definedName>
    <definedName name="K_026" localSheetId="7">'[8]Analisa K'!$V$1918</definedName>
    <definedName name="K_026" localSheetId="6">'[8]Analisa K'!$V$1918</definedName>
    <definedName name="K_026">'[8]Analisa K'!$V$1918</definedName>
    <definedName name="K_035" localSheetId="2">'[8]Analisa K'!$V$2009</definedName>
    <definedName name="K_035" localSheetId="5">'[8]Analisa K'!$V$2009</definedName>
    <definedName name="K_035" localSheetId="1">'[8]Analisa K'!$V$2009</definedName>
    <definedName name="K_035" localSheetId="4">'[8]Analisa K'!$V$2009</definedName>
    <definedName name="K_035" localSheetId="3">'[8]Analisa K'!$V$2009</definedName>
    <definedName name="K_035" localSheetId="9">'[8]Analisa K'!$V$2009</definedName>
    <definedName name="K_035" localSheetId="8">'[8]Analisa K'!$V$2009</definedName>
    <definedName name="K_035" localSheetId="7">'[8]Analisa K'!$V$2009</definedName>
    <definedName name="K_035" localSheetId="6">'[8]Analisa K'!$V$2009</definedName>
    <definedName name="K_035">'[8]Analisa K'!$V$2009</definedName>
    <definedName name="K_040" localSheetId="2">'[8]Analisa K'!$V$2831</definedName>
    <definedName name="K_040" localSheetId="5">'[8]Analisa K'!$V$2831</definedName>
    <definedName name="K_040" localSheetId="1">'[8]Analisa K'!$V$2831</definedName>
    <definedName name="K_040" localSheetId="4">'[8]Analisa K'!$V$2831</definedName>
    <definedName name="K_040" localSheetId="3">'[8]Analisa K'!$V$2831</definedName>
    <definedName name="K_040" localSheetId="9">'[8]Analisa K'!$V$2831</definedName>
    <definedName name="K_040" localSheetId="8">'[8]Analisa K'!$V$2831</definedName>
    <definedName name="K_040" localSheetId="7">'[8]Analisa K'!$V$2831</definedName>
    <definedName name="K_040" localSheetId="6">'[8]Analisa K'!$V$2831</definedName>
    <definedName name="K_040">'[8]Analisa K'!$V$2831</definedName>
    <definedName name="K_110" localSheetId="2">'[8]Analisa K'!$K$2466</definedName>
    <definedName name="K_110" localSheetId="5">'[8]Analisa K'!$K$2466</definedName>
    <definedName name="K_110" localSheetId="1">'[8]Analisa K'!$K$2466</definedName>
    <definedName name="K_110" localSheetId="4">'[8]Analisa K'!$K$2466</definedName>
    <definedName name="K_110" localSheetId="3">'[8]Analisa K'!$K$2466</definedName>
    <definedName name="K_110" localSheetId="9">'[8]Analisa K'!$K$2466</definedName>
    <definedName name="K_110" localSheetId="8">'[8]Analisa K'!$K$2466</definedName>
    <definedName name="K_110" localSheetId="7">'[8]Analisa K'!$K$2466</definedName>
    <definedName name="K_110" localSheetId="6">'[8]Analisa K'!$K$2466</definedName>
    <definedName name="K_110">'[8]Analisa K'!$K$2466</definedName>
    <definedName name="K_111" localSheetId="2">'[8]Analisa K'!$K$3013</definedName>
    <definedName name="K_111" localSheetId="5">'[8]Analisa K'!$K$3013</definedName>
    <definedName name="K_111" localSheetId="1">'[8]Analisa K'!$K$3013</definedName>
    <definedName name="K_111" localSheetId="4">'[8]Analisa K'!$K$3013</definedName>
    <definedName name="K_111" localSheetId="3">'[8]Analisa K'!$K$3013</definedName>
    <definedName name="K_111" localSheetId="9">'[8]Analisa K'!$K$3013</definedName>
    <definedName name="K_111" localSheetId="8">'[8]Analisa K'!$K$3013</definedName>
    <definedName name="K_111" localSheetId="7">'[8]Analisa K'!$K$3013</definedName>
    <definedName name="K_111" localSheetId="6">'[8]Analisa K'!$K$3013</definedName>
    <definedName name="K_111">'[8]Analisa K'!$K$3013</definedName>
    <definedName name="K_112" localSheetId="2">'[8]Analisa K'!$K$2557</definedName>
    <definedName name="K_112" localSheetId="5">'[8]Analisa K'!$K$2557</definedName>
    <definedName name="K_112" localSheetId="1">'[8]Analisa K'!$K$2557</definedName>
    <definedName name="K_112" localSheetId="4">'[8]Analisa K'!$K$2557</definedName>
    <definedName name="K_112" localSheetId="3">'[8]Analisa K'!$K$2557</definedName>
    <definedName name="K_112" localSheetId="9">'[8]Analisa K'!$K$2557</definedName>
    <definedName name="K_112" localSheetId="8">'[8]Analisa K'!$K$2557</definedName>
    <definedName name="K_112" localSheetId="7">'[8]Analisa K'!$K$2557</definedName>
    <definedName name="K_112" localSheetId="6">'[8]Analisa K'!$K$2557</definedName>
    <definedName name="K_112">'[8]Analisa K'!$K$2557</definedName>
    <definedName name="K_117" localSheetId="2">'[8]Analisa K'!$V$3102</definedName>
    <definedName name="K_117" localSheetId="5">'[8]Analisa K'!$V$3102</definedName>
    <definedName name="K_117" localSheetId="1">'[8]Analisa K'!$V$3102</definedName>
    <definedName name="K_117" localSheetId="4">'[8]Analisa K'!$V$3102</definedName>
    <definedName name="K_117" localSheetId="3">'[8]Analisa K'!$V$3102</definedName>
    <definedName name="K_117" localSheetId="9">'[8]Analisa K'!$V$3102</definedName>
    <definedName name="K_117" localSheetId="8">'[8]Analisa K'!$V$3102</definedName>
    <definedName name="K_117" localSheetId="7">'[8]Analisa K'!$V$3102</definedName>
    <definedName name="K_117" localSheetId="6">'[8]Analisa K'!$V$3102</definedName>
    <definedName name="K_117">'[8]Analisa K'!$V$3102</definedName>
    <definedName name="K_121" localSheetId="2">'[8]Analisa K'!$V$1645</definedName>
    <definedName name="K_121" localSheetId="5">'[8]Analisa K'!$V$1645</definedName>
    <definedName name="K_121" localSheetId="1">'[8]Analisa K'!$V$1645</definedName>
    <definedName name="K_121" localSheetId="4">'[8]Analisa K'!$V$1645</definedName>
    <definedName name="K_121" localSheetId="3">'[8]Analisa K'!$V$1645</definedName>
    <definedName name="K_121" localSheetId="9">'[8]Analisa K'!$V$1645</definedName>
    <definedName name="K_121" localSheetId="8">'[8]Analisa K'!$V$1645</definedName>
    <definedName name="K_121" localSheetId="7">'[8]Analisa K'!$V$1645</definedName>
    <definedName name="K_121" localSheetId="6">'[8]Analisa K'!$V$1645</definedName>
    <definedName name="K_121">'[8]Analisa K'!$V$1645</definedName>
    <definedName name="K_125" localSheetId="2">'[8]Analisa K'!$V$1736</definedName>
    <definedName name="K_125" localSheetId="5">'[8]Analisa K'!$V$1736</definedName>
    <definedName name="K_125" localSheetId="1">'[8]Analisa K'!$V$1736</definedName>
    <definedName name="K_125" localSheetId="4">'[8]Analisa K'!$V$1736</definedName>
    <definedName name="K_125" localSheetId="3">'[8]Analisa K'!$V$1736</definedName>
    <definedName name="K_125" localSheetId="9">'[8]Analisa K'!$V$1736</definedName>
    <definedName name="K_125" localSheetId="8">'[8]Analisa K'!$V$1736</definedName>
    <definedName name="K_125" localSheetId="7">'[8]Analisa K'!$V$1736</definedName>
    <definedName name="K_125" localSheetId="6">'[8]Analisa K'!$V$1736</definedName>
    <definedName name="K_125">'[8]Analisa K'!$V$1736</definedName>
    <definedName name="K_126" localSheetId="2">'[8]Analisa K'!$K$3102</definedName>
    <definedName name="K_126" localSheetId="5">'[8]Analisa K'!$K$3102</definedName>
    <definedName name="K_126" localSheetId="1">'[8]Analisa K'!$K$3102</definedName>
    <definedName name="K_126" localSheetId="4">'[8]Analisa K'!$K$3102</definedName>
    <definedName name="K_126" localSheetId="3">'[8]Analisa K'!$K$3102</definedName>
    <definedName name="K_126" localSheetId="9">'[8]Analisa K'!$K$3102</definedName>
    <definedName name="K_126" localSheetId="8">'[8]Analisa K'!$K$3102</definedName>
    <definedName name="K_126" localSheetId="7">'[8]Analisa K'!$K$3102</definedName>
    <definedName name="K_126" localSheetId="6">'[8]Analisa K'!$K$3102</definedName>
    <definedName name="K_126">'[8]Analisa K'!$K$3102</definedName>
    <definedName name="K_132" localSheetId="2">'[8]Analisa K'!$V$2648</definedName>
    <definedName name="K_132" localSheetId="5">'[8]Analisa K'!$V$2648</definedName>
    <definedName name="K_132" localSheetId="1">'[8]Analisa K'!$V$2648</definedName>
    <definedName name="K_132" localSheetId="4">'[8]Analisa K'!$V$2648</definedName>
    <definedName name="K_132" localSheetId="3">'[8]Analisa K'!$V$2648</definedName>
    <definedName name="K_132" localSheetId="9">'[8]Analisa K'!$V$2648</definedName>
    <definedName name="K_132" localSheetId="8">'[8]Analisa K'!$V$2648</definedName>
    <definedName name="K_132" localSheetId="7">'[8]Analisa K'!$V$2648</definedName>
    <definedName name="K_132" localSheetId="6">'[8]Analisa K'!$V$2648</definedName>
    <definedName name="K_132">'[8]Analisa K'!$V$2648</definedName>
    <definedName name="K_139" localSheetId="2">'[8]Analisa K'!$V$1827</definedName>
    <definedName name="K_139" localSheetId="5">'[8]Analisa K'!$V$1827</definedName>
    <definedName name="K_139" localSheetId="1">'[8]Analisa K'!$V$1827</definedName>
    <definedName name="K_139" localSheetId="4">'[8]Analisa K'!$V$1827</definedName>
    <definedName name="K_139" localSheetId="3">'[8]Analisa K'!$V$1827</definedName>
    <definedName name="K_139" localSheetId="9">'[8]Analisa K'!$V$1827</definedName>
    <definedName name="K_139" localSheetId="8">'[8]Analisa K'!$V$1827</definedName>
    <definedName name="K_139" localSheetId="7">'[8]Analisa K'!$V$1827</definedName>
    <definedName name="K_139" localSheetId="6">'[8]Analisa K'!$V$1827</definedName>
    <definedName name="K_139">'[8]Analisa K'!$V$1827</definedName>
    <definedName name="K_210" localSheetId="2">'[8]Analisa K'!$K$735</definedName>
    <definedName name="K_210" localSheetId="5">'[8]Analisa K'!$K$735</definedName>
    <definedName name="K_210" localSheetId="1">'[8]Analisa K'!$K$735</definedName>
    <definedName name="K_210" localSheetId="4">'[8]Analisa K'!$K$735</definedName>
    <definedName name="K_210" localSheetId="3">'[8]Analisa K'!$K$735</definedName>
    <definedName name="K_210" localSheetId="9">'[8]Analisa K'!$K$735</definedName>
    <definedName name="K_210" localSheetId="8">'[8]Analisa K'!$K$735</definedName>
    <definedName name="K_210" localSheetId="7">'[8]Analisa K'!$K$735</definedName>
    <definedName name="K_210" localSheetId="6">'[8]Analisa K'!$K$735</definedName>
    <definedName name="K_210">'[8]Analisa K'!$K$735</definedName>
    <definedName name="K_211" localSheetId="2">'[8]Analisa K'!$K$826</definedName>
    <definedName name="K_211" localSheetId="5">'[8]Analisa K'!$K$826</definedName>
    <definedName name="K_211" localSheetId="1">'[8]Analisa K'!$K$826</definedName>
    <definedName name="K_211" localSheetId="4">'[8]Analisa K'!$K$826</definedName>
    <definedName name="K_211" localSheetId="3">'[8]Analisa K'!$K$826</definedName>
    <definedName name="K_211" localSheetId="9">'[8]Analisa K'!$K$826</definedName>
    <definedName name="K_211" localSheetId="8">'[8]Analisa K'!$K$826</definedName>
    <definedName name="K_211" localSheetId="7">'[8]Analisa K'!$K$826</definedName>
    <definedName name="K_211" localSheetId="6">'[8]Analisa K'!$K$826</definedName>
    <definedName name="K_211">'[8]Analisa K'!$K$826</definedName>
    <definedName name="K_220" localSheetId="2">'[8]Analisa K'!$K$917</definedName>
    <definedName name="K_220" localSheetId="5">'[8]Analisa K'!$K$917</definedName>
    <definedName name="K_220" localSheetId="1">'[8]Analisa K'!$K$917</definedName>
    <definedName name="K_220" localSheetId="4">'[8]Analisa K'!$K$917</definedName>
    <definedName name="K_220" localSheetId="3">'[8]Analisa K'!$K$917</definedName>
    <definedName name="K_220" localSheetId="9">'[8]Analisa K'!$K$917</definedName>
    <definedName name="K_220" localSheetId="8">'[8]Analisa K'!$K$917</definedName>
    <definedName name="K_220" localSheetId="7">'[8]Analisa K'!$K$917</definedName>
    <definedName name="K_220" localSheetId="6">'[8]Analisa K'!$K$917</definedName>
    <definedName name="K_220">'[8]Analisa K'!$K$917</definedName>
    <definedName name="K_221" localSheetId="2">'[8]Analisa K'!$K$1008</definedName>
    <definedName name="K_221" localSheetId="5">'[8]Analisa K'!$K$1008</definedName>
    <definedName name="K_221" localSheetId="1">'[8]Analisa K'!$K$1008</definedName>
    <definedName name="K_221" localSheetId="4">'[8]Analisa K'!$K$1008</definedName>
    <definedName name="K_221" localSheetId="3">'[8]Analisa K'!$K$1008</definedName>
    <definedName name="K_221" localSheetId="9">'[8]Analisa K'!$K$1008</definedName>
    <definedName name="K_221" localSheetId="8">'[8]Analisa K'!$K$1008</definedName>
    <definedName name="K_221" localSheetId="7">'[8]Analisa K'!$K$1008</definedName>
    <definedName name="K_221" localSheetId="6">'[8]Analisa K'!$K$1008</definedName>
    <definedName name="K_221">'[8]Analisa K'!$K$1008</definedName>
    <definedName name="K_224" localSheetId="2">'[8]Analisa K'!$K$553</definedName>
    <definedName name="K_224" localSheetId="5">'[8]Analisa K'!$K$553</definedName>
    <definedName name="K_224" localSheetId="1">'[8]Analisa K'!$K$553</definedName>
    <definedName name="K_224" localSheetId="4">'[8]Analisa K'!$K$553</definedName>
    <definedName name="K_224" localSheetId="3">'[8]Analisa K'!$K$553</definedName>
    <definedName name="K_224" localSheetId="9">'[8]Analisa K'!$K$553</definedName>
    <definedName name="K_224" localSheetId="8">'[8]Analisa K'!$K$553</definedName>
    <definedName name="K_224" localSheetId="7">'[8]Analisa K'!$K$553</definedName>
    <definedName name="K_224" localSheetId="6">'[8]Analisa K'!$K$553</definedName>
    <definedName name="K_224">'[8]Analisa K'!$K$553</definedName>
    <definedName name="K_225" localSheetId="2">'[8]Analisa K'!$K$644</definedName>
    <definedName name="K_225" localSheetId="5">'[8]Analisa K'!$K$644</definedName>
    <definedName name="K_225" localSheetId="1">'[8]Analisa K'!$K$644</definedName>
    <definedName name="K_225" localSheetId="4">'[8]Analisa K'!$K$644</definedName>
    <definedName name="K_225" localSheetId="3">'[8]Analisa K'!$K$644</definedName>
    <definedName name="K_225" localSheetId="9">'[8]Analisa K'!$K$644</definedName>
    <definedName name="K_225" localSheetId="8">'[8]Analisa K'!$K$644</definedName>
    <definedName name="K_225" localSheetId="7">'[8]Analisa K'!$K$644</definedName>
    <definedName name="K_225" localSheetId="6">'[8]Analisa K'!$K$644</definedName>
    <definedName name="K_225">'[8]Analisa K'!$K$644</definedName>
    <definedName name="K_230" localSheetId="2">'[8]Analisa K'!$K$1099</definedName>
    <definedName name="K_230" localSheetId="5">'[8]Analisa K'!$K$1099</definedName>
    <definedName name="K_230" localSheetId="1">'[8]Analisa K'!$K$1099</definedName>
    <definedName name="K_230" localSheetId="4">'[8]Analisa K'!$K$1099</definedName>
    <definedName name="K_230" localSheetId="3">'[8]Analisa K'!$K$1099</definedName>
    <definedName name="K_230" localSheetId="9">'[8]Analisa K'!$K$1099</definedName>
    <definedName name="K_230" localSheetId="8">'[8]Analisa K'!$K$1099</definedName>
    <definedName name="K_230" localSheetId="7">'[8]Analisa K'!$K$1099</definedName>
    <definedName name="K_230" localSheetId="6">'[8]Analisa K'!$K$1099</definedName>
    <definedName name="K_230">'[8]Analisa K'!$K$1099</definedName>
    <definedName name="K_231" localSheetId="2">'[8]Analisa K'!$K$1190</definedName>
    <definedName name="K_231" localSheetId="5">'[8]Analisa K'!$K$1190</definedName>
    <definedName name="K_231" localSheetId="1">'[8]Analisa K'!$K$1190</definedName>
    <definedName name="K_231" localSheetId="4">'[8]Analisa K'!$K$1190</definedName>
    <definedName name="K_231" localSheetId="3">'[8]Analisa K'!$K$1190</definedName>
    <definedName name="K_231" localSheetId="9">'[8]Analisa K'!$K$1190</definedName>
    <definedName name="K_231" localSheetId="8">'[8]Analisa K'!$K$1190</definedName>
    <definedName name="K_231" localSheetId="7">'[8]Analisa K'!$K$1190</definedName>
    <definedName name="K_231" localSheetId="6">'[8]Analisa K'!$K$1190</definedName>
    <definedName name="K_231">'[8]Analisa K'!$K$1190</definedName>
    <definedName name="K_232" localSheetId="2">'[8]Analisa K'!$K$1281</definedName>
    <definedName name="K_232" localSheetId="5">'[8]Analisa K'!$K$1281</definedName>
    <definedName name="K_232" localSheetId="1">'[8]Analisa K'!$K$1281</definedName>
    <definedName name="K_232" localSheetId="4">'[8]Analisa K'!$K$1281</definedName>
    <definedName name="K_232" localSheetId="3">'[8]Analisa K'!$K$1281</definedName>
    <definedName name="K_232" localSheetId="9">'[8]Analisa K'!$K$1281</definedName>
    <definedName name="K_232" localSheetId="8">'[8]Analisa K'!$K$1281</definedName>
    <definedName name="K_232" localSheetId="7">'[8]Analisa K'!$K$1281</definedName>
    <definedName name="K_232" localSheetId="6">'[8]Analisa K'!$K$1281</definedName>
    <definedName name="K_232">'[8]Analisa K'!$K$1281</definedName>
    <definedName name="K_233" localSheetId="2">'[8]Analisa K'!$K$1372</definedName>
    <definedName name="K_233" localSheetId="5">'[8]Analisa K'!$K$1372</definedName>
    <definedName name="K_233" localSheetId="1">'[8]Analisa K'!$K$1372</definedName>
    <definedName name="K_233" localSheetId="4">'[8]Analisa K'!$K$1372</definedName>
    <definedName name="K_233" localSheetId="3">'[8]Analisa K'!$K$1372</definedName>
    <definedName name="K_233" localSheetId="9">'[8]Analisa K'!$K$1372</definedName>
    <definedName name="K_233" localSheetId="8">'[8]Analisa K'!$K$1372</definedName>
    <definedName name="K_233" localSheetId="7">'[8]Analisa K'!$K$1372</definedName>
    <definedName name="K_233" localSheetId="6">'[8]Analisa K'!$K$1372</definedName>
    <definedName name="K_233">'[8]Analisa K'!$K$1372</definedName>
    <definedName name="K_310" localSheetId="2">'[8]Analisa K'!$K$1463</definedName>
    <definedName name="K_310" localSheetId="5">'[8]Analisa K'!$K$1463</definedName>
    <definedName name="K_310" localSheetId="1">'[8]Analisa K'!$K$1463</definedName>
    <definedName name="K_310" localSheetId="4">'[8]Analisa K'!$K$1463</definedName>
    <definedName name="K_310" localSheetId="3">'[8]Analisa K'!$K$1463</definedName>
    <definedName name="K_310" localSheetId="9">'[8]Analisa K'!$K$1463</definedName>
    <definedName name="K_310" localSheetId="8">'[8]Analisa K'!$K$1463</definedName>
    <definedName name="K_310" localSheetId="7">'[8]Analisa K'!$K$1463</definedName>
    <definedName name="K_310" localSheetId="6">'[8]Analisa K'!$K$1463</definedName>
    <definedName name="K_310">'[8]Analisa K'!$K$1463</definedName>
    <definedName name="K_311" localSheetId="2">'[8]Analisa K'!$K$1554</definedName>
    <definedName name="K_311" localSheetId="5">'[8]Analisa K'!$K$1554</definedName>
    <definedName name="K_311" localSheetId="1">'[8]Analisa K'!$K$1554</definedName>
    <definedName name="K_311" localSheetId="4">'[8]Analisa K'!$K$1554</definedName>
    <definedName name="K_311" localSheetId="3">'[8]Analisa K'!$K$1554</definedName>
    <definedName name="K_311" localSheetId="9">'[8]Analisa K'!$K$1554</definedName>
    <definedName name="K_311" localSheetId="8">'[8]Analisa K'!$K$1554</definedName>
    <definedName name="K_311" localSheetId="7">'[8]Analisa K'!$K$1554</definedName>
    <definedName name="K_311" localSheetId="6">'[8]Analisa K'!$K$1554</definedName>
    <definedName name="K_311">'[8]Analisa K'!$K$1554</definedName>
    <definedName name="K_320" localSheetId="2">'[8]Analisa K'!$K$1645</definedName>
    <definedName name="K_320" localSheetId="5">'[8]Analisa K'!$K$1645</definedName>
    <definedName name="K_320" localSheetId="1">'[8]Analisa K'!$K$1645</definedName>
    <definedName name="K_320" localSheetId="4">'[8]Analisa K'!$K$1645</definedName>
    <definedName name="K_320" localSheetId="3">'[8]Analisa K'!$K$1645</definedName>
    <definedName name="K_320" localSheetId="9">'[8]Analisa K'!$K$1645</definedName>
    <definedName name="K_320" localSheetId="8">'[8]Analisa K'!$K$1645</definedName>
    <definedName name="K_320" localSheetId="7">'[8]Analisa K'!$K$1645</definedName>
    <definedName name="K_320" localSheetId="6">'[8]Analisa K'!$K$1645</definedName>
    <definedName name="K_320">'[8]Analisa K'!$K$1645</definedName>
    <definedName name="K_321" localSheetId="2">'[8]Analisa K'!$K$1736</definedName>
    <definedName name="K_321" localSheetId="5">'[8]Analisa K'!$K$1736</definedName>
    <definedName name="K_321" localSheetId="1">'[8]Analisa K'!$K$1736</definedName>
    <definedName name="K_321" localSheetId="4">'[8]Analisa K'!$K$1736</definedName>
    <definedName name="K_321" localSheetId="3">'[8]Analisa K'!$K$1736</definedName>
    <definedName name="K_321" localSheetId="9">'[8]Analisa K'!$K$1736</definedName>
    <definedName name="K_321" localSheetId="8">'[8]Analisa K'!$K$1736</definedName>
    <definedName name="K_321" localSheetId="7">'[8]Analisa K'!$K$1736</definedName>
    <definedName name="K_321" localSheetId="6">'[8]Analisa K'!$K$1736</definedName>
    <definedName name="K_321">'[8]Analisa K'!$K$1736</definedName>
    <definedName name="K_321a" localSheetId="2">'[8]Analisa K'!$K$2922</definedName>
    <definedName name="K_321a" localSheetId="5">'[8]Analisa K'!$K$2922</definedName>
    <definedName name="K_321a" localSheetId="1">'[8]Analisa K'!$K$2922</definedName>
    <definedName name="K_321a" localSheetId="4">'[8]Analisa K'!$K$2922</definedName>
    <definedName name="K_321a" localSheetId="3">'[8]Analisa K'!$K$2922</definedName>
    <definedName name="K_321a" localSheetId="9">'[8]Analisa K'!$K$2922</definedName>
    <definedName name="K_321a" localSheetId="8">'[8]Analisa K'!$K$2922</definedName>
    <definedName name="K_321a" localSheetId="7">'[8]Analisa K'!$K$2922</definedName>
    <definedName name="K_321a" localSheetId="6">'[8]Analisa K'!$K$2922</definedName>
    <definedName name="K_321a">'[8]Analisa K'!$K$2922</definedName>
    <definedName name="K_322" localSheetId="2">'[8]Analisa K'!$K$1827</definedName>
    <definedName name="K_322" localSheetId="5">'[8]Analisa K'!$K$1827</definedName>
    <definedName name="K_322" localSheetId="1">'[8]Analisa K'!$K$1827</definedName>
    <definedName name="K_322" localSheetId="4">'[8]Analisa K'!$K$1827</definedName>
    <definedName name="K_322" localSheetId="3">'[8]Analisa K'!$K$1827</definedName>
    <definedName name="K_322" localSheetId="9">'[8]Analisa K'!$K$1827</definedName>
    <definedName name="K_322" localSheetId="8">'[8]Analisa K'!$K$1827</definedName>
    <definedName name="K_322" localSheetId="7">'[8]Analisa K'!$K$1827</definedName>
    <definedName name="K_322" localSheetId="6">'[8]Analisa K'!$K$1827</definedName>
    <definedName name="K_322">'[8]Analisa K'!$K$1827</definedName>
    <definedName name="K_323" localSheetId="2">'[8]Analisa K'!$K$1918</definedName>
    <definedName name="K_323" localSheetId="5">'[8]Analisa K'!$K$1918</definedName>
    <definedName name="K_323" localSheetId="1">'[8]Analisa K'!$K$1918</definedName>
    <definedName name="K_323" localSheetId="4">'[8]Analisa K'!$K$1918</definedName>
    <definedName name="K_323" localSheetId="3">'[8]Analisa K'!$K$1918</definedName>
    <definedName name="K_323" localSheetId="9">'[8]Analisa K'!$K$1918</definedName>
    <definedName name="K_323" localSheetId="8">'[8]Analisa K'!$K$1918</definedName>
    <definedName name="K_323" localSheetId="7">'[8]Analisa K'!$K$1918</definedName>
    <definedName name="K_323" localSheetId="6">'[8]Analisa K'!$K$1918</definedName>
    <definedName name="K_323">'[8]Analisa K'!$K$1918</definedName>
    <definedName name="K_325" localSheetId="2">'[8]Analisa K'!$K$2009</definedName>
    <definedName name="K_325" localSheetId="5">'[8]Analisa K'!$K$2009</definedName>
    <definedName name="K_325" localSheetId="1">'[8]Analisa K'!$K$2009</definedName>
    <definedName name="K_325" localSheetId="4">'[8]Analisa K'!$K$2009</definedName>
    <definedName name="K_325" localSheetId="3">'[8]Analisa K'!$K$2009</definedName>
    <definedName name="K_325" localSheetId="9">'[8]Analisa K'!$K$2009</definedName>
    <definedName name="K_325" localSheetId="8">'[8]Analisa K'!$K$2009</definedName>
    <definedName name="K_325" localSheetId="7">'[8]Analisa K'!$K$2009</definedName>
    <definedName name="K_325" localSheetId="6">'[8]Analisa K'!$K$2009</definedName>
    <definedName name="K_325">'[8]Analisa K'!$K$2009</definedName>
    <definedName name="K_326" localSheetId="2">'[8]Analisa K'!$K$2100</definedName>
    <definedName name="K_326" localSheetId="5">'[8]Analisa K'!$K$2100</definedName>
    <definedName name="K_326" localSheetId="1">'[8]Analisa K'!$K$2100</definedName>
    <definedName name="K_326" localSheetId="4">'[8]Analisa K'!$K$2100</definedName>
    <definedName name="K_326" localSheetId="3">'[8]Analisa K'!$K$2100</definedName>
    <definedName name="K_326" localSheetId="9">'[8]Analisa K'!$K$2100</definedName>
    <definedName name="K_326" localSheetId="8">'[8]Analisa K'!$K$2100</definedName>
    <definedName name="K_326" localSheetId="7">'[8]Analisa K'!$K$2100</definedName>
    <definedName name="K_326" localSheetId="6">'[8]Analisa K'!$K$2100</definedName>
    <definedName name="K_326">'[8]Analisa K'!$K$2100</definedName>
    <definedName name="K_341" localSheetId="2">'[8]Analisa K'!$K$2191</definedName>
    <definedName name="K_341" localSheetId="5">'[8]Analisa K'!$K$2191</definedName>
    <definedName name="K_341" localSheetId="1">'[8]Analisa K'!$K$2191</definedName>
    <definedName name="K_341" localSheetId="4">'[8]Analisa K'!$K$2191</definedName>
    <definedName name="K_341" localSheetId="3">'[8]Analisa K'!$K$2191</definedName>
    <definedName name="K_341" localSheetId="9">'[8]Analisa K'!$K$2191</definedName>
    <definedName name="K_341" localSheetId="8">'[8]Analisa K'!$K$2191</definedName>
    <definedName name="K_341" localSheetId="7">'[8]Analisa K'!$K$2191</definedName>
    <definedName name="K_341" localSheetId="6">'[8]Analisa K'!$K$2191</definedName>
    <definedName name="K_341">'[8]Analisa K'!$K$2191</definedName>
    <definedName name="K_342" localSheetId="2">'[8]Analisa K'!$K$2284</definedName>
    <definedName name="K_342" localSheetId="5">'[8]Analisa K'!$K$2284</definedName>
    <definedName name="K_342" localSheetId="1">'[8]Analisa K'!$K$2284</definedName>
    <definedName name="K_342" localSheetId="4">'[8]Analisa K'!$K$2284</definedName>
    <definedName name="K_342" localSheetId="3">'[8]Analisa K'!$K$2284</definedName>
    <definedName name="K_342" localSheetId="9">'[8]Analisa K'!$K$2284</definedName>
    <definedName name="K_342" localSheetId="8">'[8]Analisa K'!$K$2284</definedName>
    <definedName name="K_342" localSheetId="7">'[8]Analisa K'!$K$2284</definedName>
    <definedName name="K_342" localSheetId="6">'[8]Analisa K'!$K$2284</definedName>
    <definedName name="K_342">'[8]Analisa K'!$K$2284</definedName>
    <definedName name="K_410" localSheetId="2">'[8]Analisa K'!$V$6</definedName>
    <definedName name="K_410" localSheetId="5">'[8]Analisa K'!$V$6</definedName>
    <definedName name="K_410" localSheetId="1">'[8]Analisa K'!$V$6</definedName>
    <definedName name="K_410" localSheetId="4">'[8]Analisa K'!$V$6</definedName>
    <definedName name="K_410" localSheetId="3">'[8]Analisa K'!$V$6</definedName>
    <definedName name="K_410" localSheetId="9">'[8]Analisa K'!$V$6</definedName>
    <definedName name="K_410" localSheetId="8">'[8]Analisa K'!$V$6</definedName>
    <definedName name="K_410" localSheetId="7">'[8]Analisa K'!$V$6</definedName>
    <definedName name="K_410" localSheetId="6">'[8]Analisa K'!$V$6</definedName>
    <definedName name="K_410">'[8]Analisa K'!$V$6</definedName>
    <definedName name="K_411" localSheetId="2">'[8]Analisa K'!$V$98</definedName>
    <definedName name="K_411" localSheetId="5">'[8]Analisa K'!$V$98</definedName>
    <definedName name="K_411" localSheetId="1">'[8]Analisa K'!$V$98</definedName>
    <definedName name="K_411" localSheetId="4">'[8]Analisa K'!$V$98</definedName>
    <definedName name="K_411" localSheetId="3">'[8]Analisa K'!$V$98</definedName>
    <definedName name="K_411" localSheetId="9">'[8]Analisa K'!$V$98</definedName>
    <definedName name="K_411" localSheetId="8">'[8]Analisa K'!$V$98</definedName>
    <definedName name="K_411" localSheetId="7">'[8]Analisa K'!$V$98</definedName>
    <definedName name="K_411" localSheetId="6">'[8]Analisa K'!$V$98</definedName>
    <definedName name="K_411">'[8]Analisa K'!$V$98</definedName>
    <definedName name="K_420" localSheetId="2">'[8]Analisa K'!$V$188</definedName>
    <definedName name="K_420" localSheetId="5">'[8]Analisa K'!$V$188</definedName>
    <definedName name="K_420" localSheetId="1">'[8]Analisa K'!$V$188</definedName>
    <definedName name="K_420" localSheetId="4">'[8]Analisa K'!$V$188</definedName>
    <definedName name="K_420" localSheetId="3">'[8]Analisa K'!$V$188</definedName>
    <definedName name="K_420" localSheetId="9">'[8]Analisa K'!$V$188</definedName>
    <definedName name="K_420" localSheetId="8">'[8]Analisa K'!$V$188</definedName>
    <definedName name="K_420" localSheetId="7">'[8]Analisa K'!$V$188</definedName>
    <definedName name="K_420" localSheetId="6">'[8]Analisa K'!$V$188</definedName>
    <definedName name="K_420">'[8]Analisa K'!$V$188</definedName>
    <definedName name="K_423" localSheetId="2">'[8]Analisa K'!$V$279</definedName>
    <definedName name="K_423" localSheetId="5">'[8]Analisa K'!$V$279</definedName>
    <definedName name="K_423" localSheetId="1">'[8]Analisa K'!$V$279</definedName>
    <definedName name="K_423" localSheetId="4">'[8]Analisa K'!$V$279</definedName>
    <definedName name="K_423" localSheetId="3">'[8]Analisa K'!$V$279</definedName>
    <definedName name="K_423" localSheetId="9">'[8]Analisa K'!$V$279</definedName>
    <definedName name="K_423" localSheetId="8">'[8]Analisa K'!$V$279</definedName>
    <definedName name="K_423" localSheetId="7">'[8]Analisa K'!$V$279</definedName>
    <definedName name="K_423" localSheetId="6">'[8]Analisa K'!$V$279</definedName>
    <definedName name="K_423">'[8]Analisa K'!$V$279</definedName>
    <definedName name="K_424" localSheetId="2">'[8]Analisa K'!$V$370</definedName>
    <definedName name="K_424" localSheetId="5">'[8]Analisa K'!$V$370</definedName>
    <definedName name="K_424" localSheetId="1">'[8]Analisa K'!$V$370</definedName>
    <definedName name="K_424" localSheetId="4">'[8]Analisa K'!$V$370</definedName>
    <definedName name="K_424" localSheetId="3">'[8]Analisa K'!$V$370</definedName>
    <definedName name="K_424" localSheetId="9">'[8]Analisa K'!$V$370</definedName>
    <definedName name="K_424" localSheetId="8">'[8]Analisa K'!$V$370</definedName>
    <definedName name="K_424" localSheetId="7">'[8]Analisa K'!$V$370</definedName>
    <definedName name="K_424" localSheetId="6">'[8]Analisa K'!$V$370</definedName>
    <definedName name="K_424">'[8]Analisa K'!$V$370</definedName>
    <definedName name="K_510" localSheetId="2">'[8]Analisa K'!$V$461</definedName>
    <definedName name="K_510" localSheetId="5">'[8]Analisa K'!$V$461</definedName>
    <definedName name="K_510" localSheetId="1">'[8]Analisa K'!$V$461</definedName>
    <definedName name="K_510" localSheetId="4">'[8]Analisa K'!$V$461</definedName>
    <definedName name="K_510" localSheetId="3">'[8]Analisa K'!$V$461</definedName>
    <definedName name="K_510" localSheetId="9">'[8]Analisa K'!$V$461</definedName>
    <definedName name="K_510" localSheetId="8">'[8]Analisa K'!$V$461</definedName>
    <definedName name="K_510" localSheetId="7">'[8]Analisa K'!$V$461</definedName>
    <definedName name="K_510" localSheetId="6">'[8]Analisa K'!$V$461</definedName>
    <definedName name="K_510">'[8]Analisa K'!$V$461</definedName>
    <definedName name="K_511" localSheetId="2">'[8]Analisa K'!$V$553</definedName>
    <definedName name="K_511" localSheetId="5">'[8]Analisa K'!$V$553</definedName>
    <definedName name="K_511" localSheetId="1">'[8]Analisa K'!$V$553</definedName>
    <definedName name="K_511" localSheetId="4">'[8]Analisa K'!$V$553</definedName>
    <definedName name="K_511" localSheetId="3">'[8]Analisa K'!$V$553</definedName>
    <definedName name="K_511" localSheetId="9">'[8]Analisa K'!$V$553</definedName>
    <definedName name="K_511" localSheetId="8">'[8]Analisa K'!$V$553</definedName>
    <definedName name="K_511" localSheetId="7">'[8]Analisa K'!$V$553</definedName>
    <definedName name="K_511" localSheetId="6">'[8]Analisa K'!$V$553</definedName>
    <definedName name="K_511">'[8]Analisa K'!$V$553</definedName>
    <definedName name="K_512" localSheetId="2">'[8]Analisa K'!$V$644</definedName>
    <definedName name="K_512" localSheetId="5">'[8]Analisa K'!$V$644</definedName>
    <definedName name="K_512" localSheetId="1">'[8]Analisa K'!$V$644</definedName>
    <definedName name="K_512" localSheetId="4">'[8]Analisa K'!$V$644</definedName>
    <definedName name="K_512" localSheetId="3">'[8]Analisa K'!$V$644</definedName>
    <definedName name="K_512" localSheetId="9">'[8]Analisa K'!$V$644</definedName>
    <definedName name="K_512" localSheetId="8">'[8]Analisa K'!$V$644</definedName>
    <definedName name="K_512" localSheetId="7">'[8]Analisa K'!$V$644</definedName>
    <definedName name="K_512" localSheetId="6">'[8]Analisa K'!$V$644</definedName>
    <definedName name="K_512">'[8]Analisa K'!$V$644</definedName>
    <definedName name="K_513" localSheetId="2">'[8]Analisa K'!$V$735</definedName>
    <definedName name="K_513" localSheetId="5">'[8]Analisa K'!$V$735</definedName>
    <definedName name="K_513" localSheetId="1">'[8]Analisa K'!$V$735</definedName>
    <definedName name="K_513" localSheetId="4">'[8]Analisa K'!$V$735</definedName>
    <definedName name="K_513" localSheetId="3">'[8]Analisa K'!$V$735</definedName>
    <definedName name="K_513" localSheetId="9">'[8]Analisa K'!$V$735</definedName>
    <definedName name="K_513" localSheetId="8">'[8]Analisa K'!$V$735</definedName>
    <definedName name="K_513" localSheetId="7">'[8]Analisa K'!$V$735</definedName>
    <definedName name="K_513" localSheetId="6">'[8]Analisa K'!$V$735</definedName>
    <definedName name="K_513">'[8]Analisa K'!$V$735</definedName>
    <definedName name="K_514" localSheetId="2">'[8]Analisa K'!$V$826</definedName>
    <definedName name="K_514" localSheetId="5">'[8]Analisa K'!$V$826</definedName>
    <definedName name="K_514" localSheetId="1">'[8]Analisa K'!$V$826</definedName>
    <definedName name="K_514" localSheetId="4">'[8]Analisa K'!$V$826</definedName>
    <definedName name="K_514" localSheetId="3">'[8]Analisa K'!$V$826</definedName>
    <definedName name="K_514" localSheetId="9">'[8]Analisa K'!$V$826</definedName>
    <definedName name="K_514" localSheetId="8">'[8]Analisa K'!$V$826</definedName>
    <definedName name="K_514" localSheetId="7">'[8]Analisa K'!$V$826</definedName>
    <definedName name="K_514" localSheetId="6">'[8]Analisa K'!$V$826</definedName>
    <definedName name="K_514">'[8]Analisa K'!$V$826</definedName>
    <definedName name="K_515" localSheetId="2">'[8]Analisa K'!$V$917</definedName>
    <definedName name="K_515" localSheetId="5">'[8]Analisa K'!$V$917</definedName>
    <definedName name="K_515" localSheetId="1">'[8]Analisa K'!$V$917</definedName>
    <definedName name="K_515" localSheetId="4">'[8]Analisa K'!$V$917</definedName>
    <definedName name="K_515" localSheetId="3">'[8]Analisa K'!$V$917</definedName>
    <definedName name="K_515" localSheetId="9">'[8]Analisa K'!$V$917</definedName>
    <definedName name="K_515" localSheetId="8">'[8]Analisa K'!$V$917</definedName>
    <definedName name="K_515" localSheetId="7">'[8]Analisa K'!$V$917</definedName>
    <definedName name="K_515" localSheetId="6">'[8]Analisa K'!$V$917</definedName>
    <definedName name="K_515">'[8]Analisa K'!$V$917</definedName>
    <definedName name="K_516" localSheetId="2">'[8]Analisa K'!$V$1008</definedName>
    <definedName name="K_516" localSheetId="5">'[8]Analisa K'!$V$1008</definedName>
    <definedName name="K_516" localSheetId="1">'[8]Analisa K'!$V$1008</definedName>
    <definedName name="K_516" localSheetId="4">'[8]Analisa K'!$V$1008</definedName>
    <definedName name="K_516" localSheetId="3">'[8]Analisa K'!$V$1008</definedName>
    <definedName name="K_516" localSheetId="9">'[8]Analisa K'!$V$1008</definedName>
    <definedName name="K_516" localSheetId="8">'[8]Analisa K'!$V$1008</definedName>
    <definedName name="K_516" localSheetId="7">'[8]Analisa K'!$V$1008</definedName>
    <definedName name="K_516" localSheetId="6">'[8]Analisa K'!$V$1008</definedName>
    <definedName name="K_516">'[8]Analisa K'!$V$1008</definedName>
    <definedName name="K_520" localSheetId="2">'[8]Analisa K'!$V$1099</definedName>
    <definedName name="K_520" localSheetId="5">'[8]Analisa K'!$V$1099</definedName>
    <definedName name="K_520" localSheetId="1">'[8]Analisa K'!$V$1099</definedName>
    <definedName name="K_520" localSheetId="4">'[8]Analisa K'!$V$1099</definedName>
    <definedName name="K_520" localSheetId="3">'[8]Analisa K'!$V$1099</definedName>
    <definedName name="K_520" localSheetId="9">'[8]Analisa K'!$V$1099</definedName>
    <definedName name="K_520" localSheetId="8">'[8]Analisa K'!$V$1099</definedName>
    <definedName name="K_520" localSheetId="7">'[8]Analisa K'!$V$1099</definedName>
    <definedName name="K_520" localSheetId="6">'[8]Analisa K'!$V$1099</definedName>
    <definedName name="K_520">'[8]Analisa K'!$V$1099</definedName>
    <definedName name="K_521" localSheetId="2">'[8]Analisa K'!$V$1190</definedName>
    <definedName name="K_521" localSheetId="5">'[8]Analisa K'!$V$1190</definedName>
    <definedName name="K_521" localSheetId="1">'[8]Analisa K'!$V$1190</definedName>
    <definedName name="K_521" localSheetId="4">'[8]Analisa K'!$V$1190</definedName>
    <definedName name="K_521" localSheetId="3">'[8]Analisa K'!$V$1190</definedName>
    <definedName name="K_521" localSheetId="9">'[8]Analisa K'!$V$1190</definedName>
    <definedName name="K_521" localSheetId="8">'[8]Analisa K'!$V$1190</definedName>
    <definedName name="K_521" localSheetId="7">'[8]Analisa K'!$V$1190</definedName>
    <definedName name="K_521" localSheetId="6">'[8]Analisa K'!$V$1190</definedName>
    <definedName name="K_521">'[8]Analisa K'!$V$1190</definedName>
    <definedName name="K_522" localSheetId="2">'[8]Analisa K'!$V$1281</definedName>
    <definedName name="K_522" localSheetId="5">'[8]Analisa K'!$V$1281</definedName>
    <definedName name="K_522" localSheetId="1">'[8]Analisa K'!$V$1281</definedName>
    <definedName name="K_522" localSheetId="4">'[8]Analisa K'!$V$1281</definedName>
    <definedName name="K_522" localSheetId="3">'[8]Analisa K'!$V$1281</definedName>
    <definedName name="K_522" localSheetId="9">'[8]Analisa K'!$V$1281</definedName>
    <definedName name="K_522" localSheetId="8">'[8]Analisa K'!$V$1281</definedName>
    <definedName name="K_522" localSheetId="7">'[8]Analisa K'!$V$1281</definedName>
    <definedName name="K_522" localSheetId="6">'[8]Analisa K'!$V$1281</definedName>
    <definedName name="K_522">'[8]Analisa K'!$V$1281</definedName>
    <definedName name="K_523" localSheetId="2">'[8]Analisa K'!$V$1372</definedName>
    <definedName name="K_523" localSheetId="5">'[8]Analisa K'!$V$1372</definedName>
    <definedName name="K_523" localSheetId="1">'[8]Analisa K'!$V$1372</definedName>
    <definedName name="K_523" localSheetId="4">'[8]Analisa K'!$V$1372</definedName>
    <definedName name="K_523" localSheetId="3">'[8]Analisa K'!$V$1372</definedName>
    <definedName name="K_523" localSheetId="9">'[8]Analisa K'!$V$1372</definedName>
    <definedName name="K_523" localSheetId="8">'[8]Analisa K'!$V$1372</definedName>
    <definedName name="K_523" localSheetId="7">'[8]Analisa K'!$V$1372</definedName>
    <definedName name="K_523" localSheetId="6">'[8]Analisa K'!$V$1372</definedName>
    <definedName name="K_523">'[8]Analisa K'!$V$1372</definedName>
    <definedName name="K_528" localSheetId="2">'[8]Analisa K'!$V$1463</definedName>
    <definedName name="K_528" localSheetId="5">'[8]Analisa K'!$V$1463</definedName>
    <definedName name="K_528" localSheetId="1">'[8]Analisa K'!$V$1463</definedName>
    <definedName name="K_528" localSheetId="4">'[8]Analisa K'!$V$1463</definedName>
    <definedName name="K_528" localSheetId="3">'[8]Analisa K'!$V$1463</definedName>
    <definedName name="K_528" localSheetId="9">'[8]Analisa K'!$V$1463</definedName>
    <definedName name="K_528" localSheetId="8">'[8]Analisa K'!$V$1463</definedName>
    <definedName name="K_528" localSheetId="7">'[8]Analisa K'!$V$1463</definedName>
    <definedName name="K_528" localSheetId="6">'[8]Analisa K'!$V$1463</definedName>
    <definedName name="K_528">'[8]Analisa K'!$V$1463</definedName>
    <definedName name="K_618" localSheetId="2">'[8]Analisa K'!$K$3192</definedName>
    <definedName name="K_618" localSheetId="5">'[8]Analisa K'!$K$3192</definedName>
    <definedName name="K_618" localSheetId="1">'[8]Analisa K'!$K$3192</definedName>
    <definedName name="K_618" localSheetId="4">'[8]Analisa K'!$K$3192</definedName>
    <definedName name="K_618" localSheetId="3">'[8]Analisa K'!$K$3192</definedName>
    <definedName name="K_618" localSheetId="9">'[8]Analisa K'!$K$3192</definedName>
    <definedName name="K_618" localSheetId="8">'[8]Analisa K'!$K$3192</definedName>
    <definedName name="K_618" localSheetId="7">'[8]Analisa K'!$K$3192</definedName>
    <definedName name="K_618" localSheetId="6">'[8]Analisa K'!$K$3192</definedName>
    <definedName name="K_618">'[8]Analisa K'!$K$3192</definedName>
    <definedName name="K_636" localSheetId="2">'[8]Analisa K'!$V$2100</definedName>
    <definedName name="K_636" localSheetId="5">'[8]Analisa K'!$V$2100</definedName>
    <definedName name="K_636" localSheetId="1">'[8]Analisa K'!$V$2100</definedName>
    <definedName name="K_636" localSheetId="4">'[8]Analisa K'!$V$2100</definedName>
    <definedName name="K_636" localSheetId="3">'[8]Analisa K'!$V$2100</definedName>
    <definedName name="K_636" localSheetId="9">'[8]Analisa K'!$V$2100</definedName>
    <definedName name="K_636" localSheetId="8">'[8]Analisa K'!$V$2100</definedName>
    <definedName name="K_636" localSheetId="7">'[8]Analisa K'!$V$2100</definedName>
    <definedName name="K_636" localSheetId="6">'[8]Analisa K'!$V$2100</definedName>
    <definedName name="K_636">'[8]Analisa K'!$V$2100</definedName>
    <definedName name="K_641" localSheetId="2">'[8]Analisa K'!$K$2831</definedName>
    <definedName name="K_641" localSheetId="5">'[8]Analisa K'!$K$2831</definedName>
    <definedName name="K_641" localSheetId="1">'[8]Analisa K'!$K$2831</definedName>
    <definedName name="K_641" localSheetId="4">'[8]Analisa K'!$K$2831</definedName>
    <definedName name="K_641" localSheetId="3">'[8]Analisa K'!$K$2831</definedName>
    <definedName name="K_641" localSheetId="9">'[8]Analisa K'!$K$2831</definedName>
    <definedName name="K_641" localSheetId="8">'[8]Analisa K'!$K$2831</definedName>
    <definedName name="K_641" localSheetId="7">'[8]Analisa K'!$K$2831</definedName>
    <definedName name="K_641" localSheetId="6">'[8]Analisa K'!$K$2831</definedName>
    <definedName name="K_641">'[8]Analisa K'!$K$2831</definedName>
    <definedName name="K_705" localSheetId="2">'[8]Analisa K'!$K$2648</definedName>
    <definedName name="K_705" localSheetId="5">'[8]Analisa K'!$K$2648</definedName>
    <definedName name="K_705" localSheetId="1">'[8]Analisa K'!$K$2648</definedName>
    <definedName name="K_705" localSheetId="4">'[8]Analisa K'!$K$2648</definedName>
    <definedName name="K_705" localSheetId="3">'[8]Analisa K'!$K$2648</definedName>
    <definedName name="K_705" localSheetId="9">'[8]Analisa K'!$K$2648</definedName>
    <definedName name="K_705" localSheetId="8">'[8]Analisa K'!$K$2648</definedName>
    <definedName name="K_705" localSheetId="7">'[8]Analisa K'!$K$2648</definedName>
    <definedName name="K_705" localSheetId="6">'[8]Analisa K'!$K$2648</definedName>
    <definedName name="K_705">'[8]Analisa K'!$K$2648</definedName>
    <definedName name="K_710" localSheetId="2">'[8]Analisa K'!$K$6</definedName>
    <definedName name="K_710" localSheetId="5">'[8]Analisa K'!$K$6</definedName>
    <definedName name="K_710" localSheetId="1">'[8]Analisa K'!$K$6</definedName>
    <definedName name="K_710" localSheetId="4">'[8]Analisa K'!$K$6</definedName>
    <definedName name="K_710" localSheetId="3">'[8]Analisa K'!$K$6</definedName>
    <definedName name="K_710" localSheetId="9">'[8]Analisa K'!$K$6</definedName>
    <definedName name="K_710" localSheetId="8">'[8]Analisa K'!$K$6</definedName>
    <definedName name="K_710" localSheetId="7">'[8]Analisa K'!$K$6</definedName>
    <definedName name="K_710" localSheetId="6">'[8]Analisa K'!$K$6</definedName>
    <definedName name="K_710">'[8]Analisa K'!$K$6</definedName>
    <definedName name="K_715" localSheetId="2">'[8]Analisa K'!$K$98</definedName>
    <definedName name="K_715" localSheetId="5">'[8]Analisa K'!$K$98</definedName>
    <definedName name="K_715" localSheetId="1">'[8]Analisa K'!$K$98</definedName>
    <definedName name="K_715" localSheetId="4">'[8]Analisa K'!$K$98</definedName>
    <definedName name="K_715" localSheetId="3">'[8]Analisa K'!$K$98</definedName>
    <definedName name="K_715" localSheetId="9">'[8]Analisa K'!$K$98</definedName>
    <definedName name="K_715" localSheetId="8">'[8]Analisa K'!$K$98</definedName>
    <definedName name="K_715" localSheetId="7">'[8]Analisa K'!$K$98</definedName>
    <definedName name="K_715" localSheetId="6">'[8]Analisa K'!$K$98</definedName>
    <definedName name="K_715">'[8]Analisa K'!$K$98</definedName>
    <definedName name="K_719" localSheetId="2">'[8]Analisa K'!$K$3282</definedName>
    <definedName name="K_719" localSheetId="5">'[8]Analisa K'!$K$3282</definedName>
    <definedName name="K_719" localSheetId="1">'[8]Analisa K'!$K$3282</definedName>
    <definedName name="K_719" localSheetId="4">'[8]Analisa K'!$K$3282</definedName>
    <definedName name="K_719" localSheetId="3">'[8]Analisa K'!$K$3282</definedName>
    <definedName name="K_719" localSheetId="9">'[8]Analisa K'!$K$3282</definedName>
    <definedName name="K_719" localSheetId="8">'[8]Analisa K'!$K$3282</definedName>
    <definedName name="K_719" localSheetId="7">'[8]Analisa K'!$K$3282</definedName>
    <definedName name="K_719" localSheetId="6">'[8]Analisa K'!$K$3282</definedName>
    <definedName name="K_719">'[8]Analisa K'!$K$3282</definedName>
    <definedName name="K_720" localSheetId="2">'[8]Analisa K'!$K$188</definedName>
    <definedName name="K_720" localSheetId="5">'[8]Analisa K'!$K$188</definedName>
    <definedName name="K_720" localSheetId="1">'[8]Analisa K'!$K$188</definedName>
    <definedName name="K_720" localSheetId="4">'[8]Analisa K'!$K$188</definedName>
    <definedName name="K_720" localSheetId="3">'[8]Analisa K'!$K$188</definedName>
    <definedName name="K_720" localSheetId="9">'[8]Analisa K'!$K$188</definedName>
    <definedName name="K_720" localSheetId="8">'[8]Analisa K'!$K$188</definedName>
    <definedName name="K_720" localSheetId="7">'[8]Analisa K'!$K$188</definedName>
    <definedName name="K_720" localSheetId="6">'[8]Analisa K'!$K$188</definedName>
    <definedName name="K_720">'[8]Analisa K'!$K$188</definedName>
    <definedName name="K_722" localSheetId="2">'[8]Analisa K'!$K$370</definedName>
    <definedName name="K_722" localSheetId="5">'[8]Analisa K'!$K$370</definedName>
    <definedName name="K_722" localSheetId="1">'[8]Analisa K'!$K$370</definedName>
    <definedName name="K_722" localSheetId="4">'[8]Analisa K'!$K$370</definedName>
    <definedName name="K_722" localSheetId="3">'[8]Analisa K'!$K$370</definedName>
    <definedName name="K_722" localSheetId="9">'[8]Analisa K'!$K$370</definedName>
    <definedName name="K_722" localSheetId="8">'[8]Analisa K'!$K$370</definedName>
    <definedName name="K_722" localSheetId="7">'[8]Analisa K'!$K$370</definedName>
    <definedName name="K_722" localSheetId="6">'[8]Analisa K'!$K$370</definedName>
    <definedName name="K_722">'[8]Analisa K'!$K$370</definedName>
    <definedName name="K_725" localSheetId="2">'[8]Analisa K'!$K$279</definedName>
    <definedName name="K_725" localSheetId="5">'[8]Analisa K'!$K$279</definedName>
    <definedName name="K_725" localSheetId="1">'[8]Analisa K'!$K$279</definedName>
    <definedName name="K_725" localSheetId="4">'[8]Analisa K'!$K$279</definedName>
    <definedName name="K_725" localSheetId="3">'[8]Analisa K'!$K$279</definedName>
    <definedName name="K_725" localSheetId="9">'[8]Analisa K'!$K$279</definedName>
    <definedName name="K_725" localSheetId="8">'[8]Analisa K'!$K$279</definedName>
    <definedName name="K_725" localSheetId="7">'[8]Analisa K'!$K$279</definedName>
    <definedName name="K_725" localSheetId="6">'[8]Analisa K'!$K$279</definedName>
    <definedName name="K_725">'[8]Analisa K'!$K$279</definedName>
    <definedName name="K_810" localSheetId="2">'[8]Analisa K'!$V$2191</definedName>
    <definedName name="K_810" localSheetId="5">'[8]Analisa K'!$V$2191</definedName>
    <definedName name="K_810" localSheetId="1">'[8]Analisa K'!$V$2191</definedName>
    <definedName name="K_810" localSheetId="4">'[8]Analisa K'!$V$2191</definedName>
    <definedName name="K_810" localSheetId="3">'[8]Analisa K'!$V$2191</definedName>
    <definedName name="K_810" localSheetId="9">'[8]Analisa K'!$V$2191</definedName>
    <definedName name="K_810" localSheetId="8">'[8]Analisa K'!$V$2191</definedName>
    <definedName name="K_810" localSheetId="7">'[8]Analisa K'!$V$2191</definedName>
    <definedName name="K_810" localSheetId="6">'[8]Analisa K'!$V$2191</definedName>
    <definedName name="K_810">'[8]Analisa K'!$V$2191</definedName>
    <definedName name="K_880" localSheetId="2">'[8]Analisa K'!$K$2375</definedName>
    <definedName name="K_880" localSheetId="5">'[8]Analisa K'!$K$2375</definedName>
    <definedName name="K_880" localSheetId="1">'[8]Analisa K'!$K$2375</definedName>
    <definedName name="K_880" localSheetId="4">'[8]Analisa K'!$K$2375</definedName>
    <definedName name="K_880" localSheetId="3">'[8]Analisa K'!$K$2375</definedName>
    <definedName name="K_880" localSheetId="9">'[8]Analisa K'!$K$2375</definedName>
    <definedName name="K_880" localSheetId="8">'[8]Analisa K'!$K$2375</definedName>
    <definedName name="K_880" localSheetId="7">'[8]Analisa K'!$K$2375</definedName>
    <definedName name="K_880" localSheetId="6">'[8]Analisa K'!$K$2375</definedName>
    <definedName name="K_880">'[8]Analisa K'!$K$2375</definedName>
    <definedName name="KUA" localSheetId="2">'[18]KUA-PPAS'!$B$3:$K$104</definedName>
    <definedName name="KUA" localSheetId="5">'[18]KUA-PPAS'!$B$3:$K$104</definedName>
    <definedName name="KUA" localSheetId="1">'[18]KUA-PPAS'!$B$3:$K$104</definedName>
    <definedName name="KUA" localSheetId="4">'[18]KUA-PPAS'!$B$3:$K$104</definedName>
    <definedName name="KUA" localSheetId="3">'[18]KUA-PPAS'!$B$3:$K$104</definedName>
    <definedName name="KUA" localSheetId="9">'[18]KUA-PPAS'!$B$3:$K$104</definedName>
    <definedName name="KUA" localSheetId="8">'[18]KUA-PPAS'!$B$3:$K$104</definedName>
    <definedName name="KUA" localSheetId="7">'[18]KUA-PPAS'!$B$3:$K$104</definedName>
    <definedName name="KUA" localSheetId="6">'[18]KUA-PPAS'!$B$3:$K$104</definedName>
    <definedName name="KUA">'[18]KUA-PPAS'!$B$3:$K$104</definedName>
    <definedName name="lk" localSheetId="2">[15]Dt!$E$5</definedName>
    <definedName name="lk" localSheetId="5">[15]Dt!$E$5</definedName>
    <definedName name="lk" localSheetId="1">[15]Dt!$E$5</definedName>
    <definedName name="lk" localSheetId="4">[15]Dt!$E$5</definedName>
    <definedName name="lk" localSheetId="3">[15]Dt!$E$5</definedName>
    <definedName name="lk" localSheetId="9">[15]Dt!$E$5</definedName>
    <definedName name="lk" localSheetId="8">[15]Dt!$E$5</definedName>
    <definedName name="lk" localSheetId="7">[15]Dt!$E$5</definedName>
    <definedName name="lk" localSheetId="6">[15]Dt!$E$5</definedName>
    <definedName name="lk">[15]Dt!$E$5</definedName>
    <definedName name="no" localSheetId="2">[15]Dt!$E$10</definedName>
    <definedName name="no" localSheetId="5">[15]Dt!$E$10</definedName>
    <definedName name="no" localSheetId="1">[15]Dt!$E$10</definedName>
    <definedName name="no" localSheetId="4">[15]Dt!$E$10</definedName>
    <definedName name="no" localSheetId="3">[15]Dt!$E$10</definedName>
    <definedName name="no" localSheetId="9">[15]Dt!$E$10</definedName>
    <definedName name="no" localSheetId="8">[15]Dt!$E$10</definedName>
    <definedName name="no" localSheetId="7">[15]Dt!$E$10</definedName>
    <definedName name="no" localSheetId="6">[15]Dt!$E$10</definedName>
    <definedName name="no">[15]Dt!$E$10</definedName>
    <definedName name="np" localSheetId="2">[15]Dt!$E$3</definedName>
    <definedName name="np" localSheetId="5">[15]Dt!$E$3</definedName>
    <definedName name="np" localSheetId="1">[15]Dt!$E$3</definedName>
    <definedName name="np" localSheetId="4">[15]Dt!$E$3</definedName>
    <definedName name="np" localSheetId="3">[15]Dt!$E$3</definedName>
    <definedName name="np" localSheetId="9">[15]Dt!$E$3</definedName>
    <definedName name="np" localSheetId="8">[15]Dt!$E$3</definedName>
    <definedName name="np" localSheetId="7">[15]Dt!$E$3</definedName>
    <definedName name="np" localSheetId="6">[15]Dt!$E$3</definedName>
    <definedName name="np">[15]Dt!$E$3</definedName>
    <definedName name="Pembongkaran" localSheetId="2">#REF!</definedName>
    <definedName name="Pembongkaran" localSheetId="5">#REF!</definedName>
    <definedName name="Pembongkaran" localSheetId="1">#REF!</definedName>
    <definedName name="Pembongkaran" localSheetId="4">#REF!</definedName>
    <definedName name="Pembongkaran" localSheetId="3">#REF!</definedName>
    <definedName name="Pembongkaran" localSheetId="9">#REF!</definedName>
    <definedName name="Pembongkaran" localSheetId="8">#REF!</definedName>
    <definedName name="Pembongkaran" localSheetId="7">#REF!</definedName>
    <definedName name="Pembongkaran" localSheetId="6">#REF!</definedName>
    <definedName name="Pembongkaran">#REF!</definedName>
    <definedName name="po" localSheetId="2">'[19]Hrg Bh'!$C$105</definedName>
    <definedName name="po" localSheetId="5">'[19]Hrg Bh'!$C$105</definedName>
    <definedName name="po" localSheetId="1">'[19]Hrg Bh'!$C$105</definedName>
    <definedName name="po" localSheetId="4">'[19]Hrg Bh'!$C$105</definedName>
    <definedName name="po" localSheetId="3">'[19]Hrg Bh'!$C$105</definedName>
    <definedName name="po" localSheetId="9">'[19]Hrg Bh'!$C$105</definedName>
    <definedName name="po" localSheetId="8">'[19]Hrg Bh'!$C$105</definedName>
    <definedName name="po" localSheetId="7">'[19]Hrg Bh'!$C$105</definedName>
    <definedName name="po" localSheetId="6">'[19]Hrg Bh'!$C$105</definedName>
    <definedName name="po">'[19]Hrg Bh'!$C$105</definedName>
    <definedName name="_xlnm.Print_Area" localSheetId="11">'30 JUNI 2021'!$A$1:$S$296</definedName>
    <definedName name="_xlnm.Print_Area" localSheetId="2">'30 september 2021'!$A$1:$S$289</definedName>
    <definedName name="_xlnm.Print_Area" localSheetId="5">'31 AGUSTUS 2021'!$A$1:$S$308</definedName>
    <definedName name="_xlnm.Print_Area" localSheetId="10">'31 JULI 2021'!$A$1:$S$305</definedName>
    <definedName name="_xlnm.Print_Area" localSheetId="12">'31 MARET 2021'!$A$1:$S$257</definedName>
    <definedName name="_xlnm.Print_Area" localSheetId="1">'31 Oktober 2021'!$A$1:$S$289</definedName>
    <definedName name="_xlnm.Print_Area" localSheetId="4">'Fisik (Deviasi -)'!$A$1:$S$78</definedName>
    <definedName name="_xlnm.Print_Area" localSheetId="3">'Fisik (Deviasi +)'!$A$1:$S$209</definedName>
    <definedName name="_xlnm.Print_Area" localSheetId="0">'Format 2'!$A$1:$W$28</definedName>
    <definedName name="_xlnm.Print_Area" localSheetId="14">'JANUARI 2021'!$A$1:$V$253</definedName>
    <definedName name="_xlnm.Print_Area" localSheetId="9">'MINGGU I AGUSTUS 2021'!$A$1:$S$305</definedName>
    <definedName name="_xlnm.Print_Area" localSheetId="8">'MINGGU II AGUSTUS 2021'!$A$1:$S$308</definedName>
    <definedName name="_xlnm.Print_Area" localSheetId="7">'MINGGU III AGUSTUS 2021'!$A$1:$S$308</definedName>
    <definedName name="_xlnm.Print_Area" localSheetId="6">'MINGGU IV AGUSTUS 2021'!$A$1:$S$306</definedName>
    <definedName name="_xlnm.Print_Area" localSheetId="17">'NON FISIK'!$A$1:$E$78</definedName>
    <definedName name="_xlnm.Print_Area" localSheetId="15">'PAKET BM 2021'!$A$1:$U$107</definedName>
    <definedName name="_xlnm.Print_Area">#REF!</definedName>
    <definedName name="_xlnm.Print_Titles" localSheetId="11">'30 JUNI 2021'!$6:$9</definedName>
    <definedName name="_xlnm.Print_Titles" localSheetId="2">'30 september 2021'!$6:$9</definedName>
    <definedName name="_xlnm.Print_Titles" localSheetId="5">'31 AGUSTUS 2021'!$6:$9</definedName>
    <definedName name="_xlnm.Print_Titles" localSheetId="10">'31 JULI 2021'!$6:$9</definedName>
    <definedName name="_xlnm.Print_Titles" localSheetId="12">'31 MARET 2021'!$6:$9</definedName>
    <definedName name="_xlnm.Print_Titles" localSheetId="1">'31 Oktober 2021'!$6:$9</definedName>
    <definedName name="_xlnm.Print_Titles" localSheetId="4">'Fisik (Deviasi -)'!$6:$9</definedName>
    <definedName name="_xlnm.Print_Titles" localSheetId="3">'Fisik (Deviasi +)'!$6:$9</definedName>
    <definedName name="_xlnm.Print_Titles" localSheetId="0">'Format 2'!$5:$8</definedName>
    <definedName name="_xlnm.Print_Titles" localSheetId="9">'MINGGU I AGUSTUS 2021'!$6:$9</definedName>
    <definedName name="_xlnm.Print_Titles" localSheetId="8">'MINGGU II AGUSTUS 2021'!$6:$9</definedName>
    <definedName name="_xlnm.Print_Titles" localSheetId="7">'MINGGU III AGUSTUS 2021'!$6:$9</definedName>
    <definedName name="_xlnm.Print_Titles" localSheetId="6">'MINGGU IV AGUSTUS 2021'!$6:$9</definedName>
    <definedName name="_xlnm.Print_Titles" localSheetId="15">'PAKET BM 2021'!$6:$9</definedName>
    <definedName name="_xlnm.Print_Titles">'[20]Kuantitas &amp; Harga'!$A$1:$IV$13</definedName>
    <definedName name="PROGRES">'[20]Kuantitas &amp; Harga'!$A$1:$IV$13</definedName>
    <definedName name="RKA" localSheetId="2">[18]RKA!$B$4:$N$1048576</definedName>
    <definedName name="RKA" localSheetId="5">[18]RKA!$B$4:$N$1048576</definedName>
    <definedName name="RKA" localSheetId="1">[18]RKA!$B$4:$N$1048576</definedName>
    <definedName name="RKA" localSheetId="4">[18]RKA!$B$4:$N$1048576</definedName>
    <definedName name="RKA" localSheetId="3">[18]RKA!$B$4:$N$1048576</definedName>
    <definedName name="RKA" localSheetId="9">[18]RKA!$B$4:$N$1048576</definedName>
    <definedName name="RKA" localSheetId="8">[18]RKA!$B$4:$N$1048576</definedName>
    <definedName name="RKA" localSheetId="7">[18]RKA!$B$4:$N$1048576</definedName>
    <definedName name="RKA" localSheetId="6">[18]RKA!$B$4:$N$1048576</definedName>
    <definedName name="RKA">[18]RKA!$B$4:$N$1048576</definedName>
    <definedName name="RKPD" localSheetId="2">[18]RKPD!$B$3:$M$1048576</definedName>
    <definedName name="RKPD" localSheetId="5">[18]RKPD!$B$3:$M$1048576</definedName>
    <definedName name="RKPD" localSheetId="1">[18]RKPD!$B$3:$M$1048576</definedName>
    <definedName name="RKPD" localSheetId="4">[18]RKPD!$B$3:$M$1048576</definedName>
    <definedName name="RKPD" localSheetId="3">[18]RKPD!$B$3:$M$1048576</definedName>
    <definedName name="RKPD" localSheetId="9">[18]RKPD!$B$3:$M$1048576</definedName>
    <definedName name="RKPD" localSheetId="8">[18]RKPD!$B$3:$M$1048576</definedName>
    <definedName name="RKPD" localSheetId="7">[18]RKPD!$B$3:$M$1048576</definedName>
    <definedName name="RKPD" localSheetId="6">[18]RKPD!$B$3:$M$1048576</definedName>
    <definedName name="RKPD">[18]RKPD!$B$3:$M$1048576</definedName>
    <definedName name="RPJMD" localSheetId="2">'[18]Program RPJMD_pokok'!$B$3:$P$61</definedName>
    <definedName name="RPJMD" localSheetId="5">'[18]Program RPJMD_pokok'!$B$3:$P$61</definedName>
    <definedName name="RPJMD" localSheetId="1">'[18]Program RPJMD_pokok'!$B$3:$P$61</definedName>
    <definedName name="RPJMD" localSheetId="4">'[18]Program RPJMD_pokok'!$B$3:$P$61</definedName>
    <definedName name="RPJMD" localSheetId="3">'[18]Program RPJMD_pokok'!$B$3:$P$61</definedName>
    <definedName name="RPJMD" localSheetId="9">'[18]Program RPJMD_pokok'!$B$3:$P$61</definedName>
    <definedName name="RPJMD" localSheetId="8">'[18]Program RPJMD_pokok'!$B$3:$P$61</definedName>
    <definedName name="RPJMD" localSheetId="7">'[18]Program RPJMD_pokok'!$B$3:$P$61</definedName>
    <definedName name="RPJMD" localSheetId="6">'[18]Program RPJMD_pokok'!$B$3:$P$61</definedName>
    <definedName name="RPJMD">'[18]Program RPJMD_pokok'!$B$3:$P$61</definedName>
    <definedName name="RPJMD2" localSheetId="2">'[18]Program RPJMD_revisi'!$B$3:$O$1048576</definedName>
    <definedName name="RPJMD2" localSheetId="5">'[18]Program RPJMD_revisi'!$B$3:$O$1048576</definedName>
    <definedName name="RPJMD2" localSheetId="1">'[18]Program RPJMD_revisi'!$B$3:$O$1048576</definedName>
    <definedName name="RPJMD2" localSheetId="4">'[18]Program RPJMD_revisi'!$B$3:$O$1048576</definedName>
    <definedName name="RPJMD2" localSheetId="3">'[18]Program RPJMD_revisi'!$B$3:$O$1048576</definedName>
    <definedName name="RPJMD2" localSheetId="9">'[18]Program RPJMD_revisi'!$B$3:$O$1048576</definedName>
    <definedName name="RPJMD2" localSheetId="8">'[18]Program RPJMD_revisi'!$B$3:$O$1048576</definedName>
    <definedName name="RPJMD2" localSheetId="7">'[18]Program RPJMD_revisi'!$B$3:$O$1048576</definedName>
    <definedName name="RPJMD2" localSheetId="6">'[18]Program RPJMD_revisi'!$B$3:$O$1048576</definedName>
    <definedName name="RPJMD2">'[18]Program RPJMD_revisi'!$B$3:$O$1048576</definedName>
    <definedName name="Tabel" localSheetId="2">[21]MC!$H$7:$I$16</definedName>
    <definedName name="Tabel" localSheetId="5">[21]MC!$H$7:$I$16</definedName>
    <definedName name="Tabel" localSheetId="1">[21]MC!$H$7:$I$16</definedName>
    <definedName name="Tabel" localSheetId="4">[21]MC!$H$7:$I$16</definedName>
    <definedName name="Tabel" localSheetId="3">[21]MC!$H$7:$I$16</definedName>
    <definedName name="Tabel" localSheetId="9">[21]MC!$H$7:$I$16</definedName>
    <definedName name="Tabel" localSheetId="8">[21]MC!$H$7:$I$16</definedName>
    <definedName name="Tabel" localSheetId="7">[21]MC!$H$7:$I$16</definedName>
    <definedName name="Tabel" localSheetId="6">[21]MC!$H$7:$I$16</definedName>
    <definedName name="Tabel">[21]MC!$H$7:$I$16</definedName>
    <definedName name="Tonni" localSheetId="2">[7]Tabel!$B$6:$D$55</definedName>
    <definedName name="Tonni" localSheetId="5">[7]Tabel!$B$6:$D$55</definedName>
    <definedName name="Tonni" localSheetId="1">[7]Tabel!$B$6:$D$55</definedName>
    <definedName name="Tonni" localSheetId="4">[7]Tabel!$B$6:$D$55</definedName>
    <definedName name="Tonni" localSheetId="3">[7]Tabel!$B$6:$D$55</definedName>
    <definedName name="Tonni" localSheetId="9">[7]Tabel!$B$6:$D$55</definedName>
    <definedName name="Tonni" localSheetId="8">[7]Tabel!$B$6:$D$55</definedName>
    <definedName name="Tonni" localSheetId="7">[7]Tabel!$B$6:$D$55</definedName>
    <definedName name="Tonni" localSheetId="6">[7]Tabel!$B$6:$D$55</definedName>
    <definedName name="Tonni">[7]Tabel!$B$6:$D$55</definedName>
    <definedName name="URAIAN" localSheetId="2">'[10]3-DIV2'!$A$1:$J$1101</definedName>
    <definedName name="URAIAN" localSheetId="5">'[10]3-DIV2'!$A$1:$J$1101</definedName>
    <definedName name="URAIAN" localSheetId="1">'[10]3-DIV2'!$A$1:$J$1101</definedName>
    <definedName name="URAIAN" localSheetId="4">'[10]3-DIV2'!$A$1:$J$1101</definedName>
    <definedName name="URAIAN" localSheetId="3">'[10]3-DIV2'!$A$1:$J$1101</definedName>
    <definedName name="URAIAN" localSheetId="9">'[10]3-DIV2'!$A$1:$J$1101</definedName>
    <definedName name="URAIAN" localSheetId="8">'[10]3-DIV2'!$A$1:$J$1101</definedName>
    <definedName name="URAIAN" localSheetId="7">'[10]3-DIV2'!$A$1:$J$1101</definedName>
    <definedName name="URAIAN" localSheetId="6">'[10]3-DIV2'!$A$1:$J$1101</definedName>
    <definedName name="URAIAN">'[10]3-DIV2'!$A$1:$J$1101</definedName>
    <definedName name="URAIAN21" localSheetId="2">'[10]3-DIV2'!$A$1:$J$121</definedName>
    <definedName name="URAIAN21" localSheetId="5">'[10]3-DIV2'!$A$1:$J$121</definedName>
    <definedName name="URAIAN21" localSheetId="1">'[10]3-DIV2'!$A$1:$J$121</definedName>
    <definedName name="URAIAN21" localSheetId="4">'[10]3-DIV2'!$A$1:$J$121</definedName>
    <definedName name="URAIAN21" localSheetId="3">'[10]3-DIV2'!$A$1:$J$121</definedName>
    <definedName name="URAIAN21" localSheetId="9">'[10]3-DIV2'!$A$1:$J$121</definedName>
    <definedName name="URAIAN21" localSheetId="8">'[10]3-DIV2'!$A$1:$J$121</definedName>
    <definedName name="URAIAN21" localSheetId="7">'[10]3-DIV2'!$A$1:$J$121</definedName>
    <definedName name="URAIAN21" localSheetId="6">'[10]3-DIV2'!$A$1:$J$121</definedName>
    <definedName name="URAIAN21">'[10]3-DIV2'!$A$1:$J$121</definedName>
    <definedName name="URAIAN22E" localSheetId="2">'[10]3-DIV2'!$A$122:$J$123</definedName>
    <definedName name="URAIAN22E" localSheetId="5">'[10]3-DIV2'!$A$122:$J$123</definedName>
    <definedName name="URAIAN22E" localSheetId="1">'[10]3-DIV2'!$A$122:$J$123</definedName>
    <definedName name="URAIAN22E" localSheetId="4">'[10]3-DIV2'!$A$122:$J$123</definedName>
    <definedName name="URAIAN22E" localSheetId="3">'[10]3-DIV2'!$A$122:$J$123</definedName>
    <definedName name="URAIAN22E" localSheetId="9">'[10]3-DIV2'!$A$122:$J$123</definedName>
    <definedName name="URAIAN22E" localSheetId="8">'[10]3-DIV2'!$A$122:$J$123</definedName>
    <definedName name="URAIAN22E" localSheetId="7">'[10]3-DIV2'!$A$122:$J$123</definedName>
    <definedName name="URAIAN22E" localSheetId="6">'[10]3-DIV2'!$A$122:$J$123</definedName>
    <definedName name="URAIAN22E">'[10]3-DIV2'!$A$122:$J$123</definedName>
    <definedName name="URAIAN231" localSheetId="2">'[10]3-DIV2'!$A$124:$J$243</definedName>
    <definedName name="URAIAN231" localSheetId="5">'[10]3-DIV2'!$A$124:$J$243</definedName>
    <definedName name="URAIAN231" localSheetId="1">'[10]3-DIV2'!$A$124:$J$243</definedName>
    <definedName name="URAIAN231" localSheetId="4">'[10]3-DIV2'!$A$124:$J$243</definedName>
    <definedName name="URAIAN231" localSheetId="3">'[10]3-DIV2'!$A$124:$J$243</definedName>
    <definedName name="URAIAN231" localSheetId="9">'[10]3-DIV2'!$A$124:$J$243</definedName>
    <definedName name="URAIAN231" localSheetId="8">'[10]3-DIV2'!$A$124:$J$243</definedName>
    <definedName name="URAIAN231" localSheetId="7">'[10]3-DIV2'!$A$124:$J$243</definedName>
    <definedName name="URAIAN231" localSheetId="6">'[10]3-DIV2'!$A$124:$J$243</definedName>
    <definedName name="URAIAN231">'[10]3-DIV2'!$A$124:$J$243</definedName>
    <definedName name="URAIAN232" localSheetId="2">'[10]3-DIV2'!$A$244:$J$363</definedName>
    <definedName name="URAIAN232" localSheetId="5">'[10]3-DIV2'!$A$244:$J$363</definedName>
    <definedName name="URAIAN232" localSheetId="1">'[10]3-DIV2'!$A$244:$J$363</definedName>
    <definedName name="URAIAN232" localSheetId="4">'[10]3-DIV2'!$A$244:$J$363</definedName>
    <definedName name="URAIAN232" localSheetId="3">'[10]3-DIV2'!$A$244:$J$363</definedName>
    <definedName name="URAIAN232" localSheetId="9">'[10]3-DIV2'!$A$244:$J$363</definedName>
    <definedName name="URAIAN232" localSheetId="8">'[10]3-DIV2'!$A$244:$J$363</definedName>
    <definedName name="URAIAN232" localSheetId="7">'[10]3-DIV2'!$A$244:$J$363</definedName>
    <definedName name="URAIAN232" localSheetId="6">'[10]3-DIV2'!$A$244:$J$363</definedName>
    <definedName name="URAIAN232">'[10]3-DIV2'!$A$244:$J$363</definedName>
    <definedName name="URAIAN233" localSheetId="2">'[10]3-DIV2'!$A$364:$J$483</definedName>
    <definedName name="URAIAN233" localSheetId="5">'[10]3-DIV2'!$A$364:$J$483</definedName>
    <definedName name="URAIAN233" localSheetId="1">'[10]3-DIV2'!$A$364:$J$483</definedName>
    <definedName name="URAIAN233" localSheetId="4">'[10]3-DIV2'!$A$364:$J$483</definedName>
    <definedName name="URAIAN233" localSheetId="3">'[10]3-DIV2'!$A$364:$J$483</definedName>
    <definedName name="URAIAN233" localSheetId="9">'[10]3-DIV2'!$A$364:$J$483</definedName>
    <definedName name="URAIAN233" localSheetId="8">'[10]3-DIV2'!$A$364:$J$483</definedName>
    <definedName name="URAIAN233" localSheetId="7">'[10]3-DIV2'!$A$364:$J$483</definedName>
    <definedName name="URAIAN233" localSheetId="6">'[10]3-DIV2'!$A$364:$J$483</definedName>
    <definedName name="URAIAN233">'[10]3-DIV2'!$A$364:$J$483</definedName>
    <definedName name="Uraian234" localSheetId="2">'[10]3-DIV2'!$A$484:$J$603</definedName>
    <definedName name="Uraian234" localSheetId="5">'[10]3-DIV2'!$A$484:$J$603</definedName>
    <definedName name="Uraian234" localSheetId="1">'[10]3-DIV2'!$A$484:$J$603</definedName>
    <definedName name="Uraian234" localSheetId="4">'[10]3-DIV2'!$A$484:$J$603</definedName>
    <definedName name="Uraian234" localSheetId="3">'[10]3-DIV2'!$A$484:$J$603</definedName>
    <definedName name="Uraian234" localSheetId="9">'[10]3-DIV2'!$A$484:$J$603</definedName>
    <definedName name="Uraian234" localSheetId="8">'[10]3-DIV2'!$A$484:$J$603</definedName>
    <definedName name="Uraian234" localSheetId="7">'[10]3-DIV2'!$A$484:$J$603</definedName>
    <definedName name="Uraian234" localSheetId="6">'[10]3-DIV2'!$A$484:$J$603</definedName>
    <definedName name="Uraian234">'[10]3-DIV2'!$A$484:$J$603</definedName>
    <definedName name="Uraian235" localSheetId="2">'[10]3-DIV2'!$A$604:$J$854</definedName>
    <definedName name="Uraian235" localSheetId="5">'[10]3-DIV2'!$A$604:$J$854</definedName>
    <definedName name="Uraian235" localSheetId="1">'[10]3-DIV2'!$A$604:$J$854</definedName>
    <definedName name="Uraian235" localSheetId="4">'[10]3-DIV2'!$A$604:$J$854</definedName>
    <definedName name="Uraian235" localSheetId="3">'[10]3-DIV2'!$A$604:$J$854</definedName>
    <definedName name="Uraian235" localSheetId="9">'[10]3-DIV2'!$A$604:$J$854</definedName>
    <definedName name="Uraian235" localSheetId="8">'[10]3-DIV2'!$A$604:$J$854</definedName>
    <definedName name="Uraian235" localSheetId="7">'[10]3-DIV2'!$A$604:$J$854</definedName>
    <definedName name="Uraian235" localSheetId="6">'[10]3-DIV2'!$A$604:$J$854</definedName>
    <definedName name="Uraian235">'[10]3-DIV2'!$A$604:$J$854</definedName>
    <definedName name="Uraian236" localSheetId="2">'[10]3-DIV2'!$A$855:$J$973</definedName>
    <definedName name="Uraian236" localSheetId="5">'[10]3-DIV2'!$A$855:$J$973</definedName>
    <definedName name="Uraian236" localSheetId="1">'[10]3-DIV2'!$A$855:$J$973</definedName>
    <definedName name="Uraian236" localSheetId="4">'[10]3-DIV2'!$A$855:$J$973</definedName>
    <definedName name="Uraian236" localSheetId="3">'[10]3-DIV2'!$A$855:$J$973</definedName>
    <definedName name="Uraian236" localSheetId="9">'[10]3-DIV2'!$A$855:$J$973</definedName>
    <definedName name="Uraian236" localSheetId="8">'[10]3-DIV2'!$A$855:$J$973</definedName>
    <definedName name="Uraian236" localSheetId="7">'[10]3-DIV2'!$A$855:$J$973</definedName>
    <definedName name="Uraian236" localSheetId="6">'[10]3-DIV2'!$A$855:$J$973</definedName>
    <definedName name="Uraian236">'[10]3-DIV2'!$A$855:$J$973</definedName>
    <definedName name="URAIAN241" localSheetId="2">'[10]3-DIV2'!$A$974:$J$978</definedName>
    <definedName name="URAIAN241" localSheetId="5">'[10]3-DIV2'!$A$974:$J$978</definedName>
    <definedName name="URAIAN241" localSheetId="1">'[10]3-DIV2'!$A$974:$J$978</definedName>
    <definedName name="URAIAN241" localSheetId="4">'[10]3-DIV2'!$A$974:$J$978</definedName>
    <definedName name="URAIAN241" localSheetId="3">'[10]3-DIV2'!$A$974:$J$978</definedName>
    <definedName name="URAIAN241" localSheetId="9">'[10]3-DIV2'!$A$974:$J$978</definedName>
    <definedName name="URAIAN241" localSheetId="8">'[10]3-DIV2'!$A$974:$J$978</definedName>
    <definedName name="URAIAN241" localSheetId="7">'[10]3-DIV2'!$A$974:$J$978</definedName>
    <definedName name="URAIAN241" localSheetId="6">'[10]3-DIV2'!$A$974:$J$978</definedName>
    <definedName name="URAIAN241">'[10]3-DIV2'!$A$974:$J$978</definedName>
    <definedName name="URAIAN242" localSheetId="2">'[10]3-DIV2'!$A$979:$J$1039</definedName>
    <definedName name="URAIAN242" localSheetId="5">'[10]3-DIV2'!$A$979:$J$1039</definedName>
    <definedName name="URAIAN242" localSheetId="1">'[10]3-DIV2'!$A$979:$J$1039</definedName>
    <definedName name="URAIAN242" localSheetId="4">'[10]3-DIV2'!$A$979:$J$1039</definedName>
    <definedName name="URAIAN242" localSheetId="3">'[10]3-DIV2'!$A$979:$J$1039</definedName>
    <definedName name="URAIAN242" localSheetId="9">'[10]3-DIV2'!$A$979:$J$1039</definedName>
    <definedName name="URAIAN242" localSheetId="8">'[10]3-DIV2'!$A$979:$J$1039</definedName>
    <definedName name="URAIAN242" localSheetId="7">'[10]3-DIV2'!$A$979:$J$1039</definedName>
    <definedName name="URAIAN242" localSheetId="6">'[10]3-DIV2'!$A$979:$J$1039</definedName>
    <definedName name="URAIAN242">'[10]3-DIV2'!$A$979:$J$1039</definedName>
    <definedName name="URAIAN243" localSheetId="2">'[10]3-DIV2'!$A$1040:$J$1101</definedName>
    <definedName name="URAIAN243" localSheetId="5">'[10]3-DIV2'!$A$1040:$J$1101</definedName>
    <definedName name="URAIAN243" localSheetId="1">'[10]3-DIV2'!$A$1040:$J$1101</definedName>
    <definedName name="URAIAN243" localSheetId="4">'[10]3-DIV2'!$A$1040:$J$1101</definedName>
    <definedName name="URAIAN243" localSheetId="3">'[10]3-DIV2'!$A$1040:$J$1101</definedName>
    <definedName name="URAIAN243" localSheetId="9">'[10]3-DIV2'!$A$1040:$J$1101</definedName>
    <definedName name="URAIAN243" localSheetId="8">'[10]3-DIV2'!$A$1040:$J$1101</definedName>
    <definedName name="URAIAN243" localSheetId="7">'[10]3-DIV2'!$A$1040:$J$1101</definedName>
    <definedName name="URAIAN243" localSheetId="6">'[10]3-DIV2'!$A$1040:$J$1101</definedName>
    <definedName name="URAIAN243">'[10]3-DIV2'!$A$1040:$J$1101</definedName>
    <definedName name="Uraian311" localSheetId="2">'[11]3-DIV3'!$A$1:$J$120</definedName>
    <definedName name="Uraian311" localSheetId="5">'[11]3-DIV3'!$A$1:$J$120</definedName>
    <definedName name="Uraian311" localSheetId="1">'[11]3-DIV3'!$A$1:$J$120</definedName>
    <definedName name="Uraian311" localSheetId="4">'[11]3-DIV3'!$A$1:$J$120</definedName>
    <definedName name="Uraian311" localSheetId="3">'[11]3-DIV3'!$A$1:$J$120</definedName>
    <definedName name="Uraian311" localSheetId="9">'[11]3-DIV3'!$A$1:$J$120</definedName>
    <definedName name="Uraian311" localSheetId="8">'[11]3-DIV3'!$A$1:$J$120</definedName>
    <definedName name="Uraian311" localSheetId="7">'[11]3-DIV3'!$A$1:$J$120</definedName>
    <definedName name="Uraian311" localSheetId="6">'[11]3-DIV3'!$A$1:$J$120</definedName>
    <definedName name="Uraian311">'[11]3-DIV3'!$A$1:$J$120</definedName>
    <definedName name="Uraian312" localSheetId="2">'[11]3-DIV3'!$A$121:$J$240</definedName>
    <definedName name="Uraian312" localSheetId="5">'[11]3-DIV3'!$A$121:$J$240</definedName>
    <definedName name="Uraian312" localSheetId="1">'[11]3-DIV3'!$A$121:$J$240</definedName>
    <definedName name="Uraian312" localSheetId="4">'[11]3-DIV3'!$A$121:$J$240</definedName>
    <definedName name="Uraian312" localSheetId="3">'[11]3-DIV3'!$A$121:$J$240</definedName>
    <definedName name="Uraian312" localSheetId="9">'[11]3-DIV3'!$A$121:$J$240</definedName>
    <definedName name="Uraian312" localSheetId="8">'[11]3-DIV3'!$A$121:$J$240</definedName>
    <definedName name="Uraian312" localSheetId="7">'[11]3-DIV3'!$A$121:$J$240</definedName>
    <definedName name="Uraian312" localSheetId="6">'[11]3-DIV3'!$A$121:$J$240</definedName>
    <definedName name="Uraian312">'[11]3-DIV3'!$A$121:$J$240</definedName>
    <definedName name="Uraian313" localSheetId="2">'[11]3-DIV3'!$A$255:$J$374</definedName>
    <definedName name="Uraian313" localSheetId="5">'[11]3-DIV3'!$A$255:$J$374</definedName>
    <definedName name="Uraian313" localSheetId="1">'[11]3-DIV3'!$A$255:$J$374</definedName>
    <definedName name="Uraian313" localSheetId="4">'[11]3-DIV3'!$A$255:$J$374</definedName>
    <definedName name="Uraian313" localSheetId="3">'[11]3-DIV3'!$A$255:$J$374</definedName>
    <definedName name="Uraian313" localSheetId="9">'[11]3-DIV3'!$A$255:$J$374</definedName>
    <definedName name="Uraian313" localSheetId="8">'[11]3-DIV3'!$A$255:$J$374</definedName>
    <definedName name="Uraian313" localSheetId="7">'[11]3-DIV3'!$A$255:$J$374</definedName>
    <definedName name="Uraian313" localSheetId="6">'[11]3-DIV3'!$A$255:$J$374</definedName>
    <definedName name="Uraian313">'[11]3-DIV3'!$A$255:$J$374</definedName>
    <definedName name="Uraian314" localSheetId="2">'[11]3-DIV3'!$A$375:$J$494</definedName>
    <definedName name="Uraian314" localSheetId="5">'[11]3-DIV3'!$A$375:$J$494</definedName>
    <definedName name="Uraian314" localSheetId="1">'[11]3-DIV3'!$A$375:$J$494</definedName>
    <definedName name="Uraian314" localSheetId="4">'[11]3-DIV3'!$A$375:$J$494</definedName>
    <definedName name="Uraian314" localSheetId="3">'[11]3-DIV3'!$A$375:$J$494</definedName>
    <definedName name="Uraian314" localSheetId="9">'[11]3-DIV3'!$A$375:$J$494</definedName>
    <definedName name="Uraian314" localSheetId="8">'[11]3-DIV3'!$A$375:$J$494</definedName>
    <definedName name="Uraian314" localSheetId="7">'[11]3-DIV3'!$A$375:$J$494</definedName>
    <definedName name="Uraian314" localSheetId="6">'[11]3-DIV3'!$A$375:$J$494</definedName>
    <definedName name="Uraian314">'[11]3-DIV3'!$A$375:$J$494</definedName>
    <definedName name="Uraian315" localSheetId="2">'[11]3-DIV3'!$A$1766:$J$1885</definedName>
    <definedName name="Uraian315" localSheetId="5">'[11]3-DIV3'!$A$1766:$J$1885</definedName>
    <definedName name="Uraian315" localSheetId="1">'[11]3-DIV3'!$A$1766:$J$1885</definedName>
    <definedName name="Uraian315" localSheetId="4">'[11]3-DIV3'!$A$1766:$J$1885</definedName>
    <definedName name="Uraian315" localSheetId="3">'[11]3-DIV3'!$A$1766:$J$1885</definedName>
    <definedName name="Uraian315" localSheetId="9">'[11]3-DIV3'!$A$1766:$J$1885</definedName>
    <definedName name="Uraian315" localSheetId="8">'[11]3-DIV3'!$A$1766:$J$1885</definedName>
    <definedName name="Uraian315" localSheetId="7">'[11]3-DIV3'!$A$1766:$J$1885</definedName>
    <definedName name="Uraian315" localSheetId="6">'[11]3-DIV3'!$A$1766:$J$1885</definedName>
    <definedName name="Uraian315">'[11]3-DIV3'!$A$1766:$J$1885</definedName>
    <definedName name="Uraian319" localSheetId="2">'[11]3-DIV3'!$A$1886:$J$1946</definedName>
    <definedName name="Uraian319" localSheetId="5">'[11]3-DIV3'!$A$1886:$J$1946</definedName>
    <definedName name="Uraian319" localSheetId="1">'[11]3-DIV3'!$A$1886:$J$1946</definedName>
    <definedName name="Uraian319" localSheetId="4">'[11]3-DIV3'!$A$1886:$J$1946</definedName>
    <definedName name="Uraian319" localSheetId="3">'[11]3-DIV3'!$A$1886:$J$1946</definedName>
    <definedName name="Uraian319" localSheetId="9">'[11]3-DIV3'!$A$1886:$J$1946</definedName>
    <definedName name="Uraian319" localSheetId="8">'[11]3-DIV3'!$A$1886:$J$1946</definedName>
    <definedName name="Uraian319" localSheetId="7">'[11]3-DIV3'!$A$1886:$J$1946</definedName>
    <definedName name="Uraian319" localSheetId="6">'[11]3-DIV3'!$A$1886:$J$1946</definedName>
    <definedName name="Uraian319">'[11]3-DIV3'!$A$1886:$J$1946</definedName>
    <definedName name="Uraian322" localSheetId="2">'[11]3-DIV3'!$A$1947:$J$2127</definedName>
    <definedName name="Uraian322" localSheetId="5">'[11]3-DIV3'!$A$1947:$J$2127</definedName>
    <definedName name="Uraian322" localSheetId="1">'[11]3-DIV3'!$A$1947:$J$2127</definedName>
    <definedName name="Uraian322" localSheetId="4">'[11]3-DIV3'!$A$1947:$J$2127</definedName>
    <definedName name="Uraian322" localSheetId="3">'[11]3-DIV3'!$A$1947:$J$2127</definedName>
    <definedName name="Uraian322" localSheetId="9">'[11]3-DIV3'!$A$1947:$J$2127</definedName>
    <definedName name="Uraian322" localSheetId="8">'[11]3-DIV3'!$A$1947:$J$2127</definedName>
    <definedName name="Uraian322" localSheetId="7">'[11]3-DIV3'!$A$1947:$J$2127</definedName>
    <definedName name="Uraian322" localSheetId="6">'[11]3-DIV3'!$A$1947:$J$2127</definedName>
    <definedName name="Uraian322">'[11]3-DIV3'!$A$1947:$J$2127</definedName>
    <definedName name="Uraian323" localSheetId="2">'[11]3-DIV3'!$A$2128:$J$2306</definedName>
    <definedName name="Uraian323" localSheetId="5">'[11]3-DIV3'!$A$2128:$J$2306</definedName>
    <definedName name="Uraian323" localSheetId="1">'[11]3-DIV3'!$A$2128:$J$2306</definedName>
    <definedName name="Uraian323" localSheetId="4">'[11]3-DIV3'!$A$2128:$J$2306</definedName>
    <definedName name="Uraian323" localSheetId="3">'[11]3-DIV3'!$A$2128:$J$2306</definedName>
    <definedName name="Uraian323" localSheetId="9">'[11]3-DIV3'!$A$2128:$J$2306</definedName>
    <definedName name="Uraian323" localSheetId="8">'[11]3-DIV3'!$A$2128:$J$2306</definedName>
    <definedName name="Uraian323" localSheetId="7">'[11]3-DIV3'!$A$2128:$J$2306</definedName>
    <definedName name="Uraian323" localSheetId="6">'[11]3-DIV3'!$A$2128:$J$2306</definedName>
    <definedName name="Uraian323">'[11]3-DIV3'!$A$2128:$J$2306</definedName>
    <definedName name="Uraian324" localSheetId="2">'[11]3-DIV3'!$A$2307:$J$2428</definedName>
    <definedName name="Uraian324" localSheetId="5">'[11]3-DIV3'!$A$2307:$J$2428</definedName>
    <definedName name="Uraian324" localSheetId="1">'[11]3-DIV3'!$A$2307:$J$2428</definedName>
    <definedName name="Uraian324" localSheetId="4">'[11]3-DIV3'!$A$2307:$J$2428</definedName>
    <definedName name="Uraian324" localSheetId="3">'[11]3-DIV3'!$A$2307:$J$2428</definedName>
    <definedName name="Uraian324" localSheetId="9">'[11]3-DIV3'!$A$2307:$J$2428</definedName>
    <definedName name="Uraian324" localSheetId="8">'[11]3-DIV3'!$A$2307:$J$2428</definedName>
    <definedName name="Uraian324" localSheetId="7">'[11]3-DIV3'!$A$2307:$J$2428</definedName>
    <definedName name="Uraian324" localSheetId="6">'[11]3-DIV3'!$A$2307:$J$2428</definedName>
    <definedName name="Uraian324">'[11]3-DIV3'!$A$2307:$J$2428</definedName>
    <definedName name="Uraian331" localSheetId="2">'[11]3-DIV3'!$A$2429:$J$2548</definedName>
    <definedName name="Uraian331" localSheetId="5">'[11]3-DIV3'!$A$2429:$J$2548</definedName>
    <definedName name="Uraian331" localSheetId="1">'[11]3-DIV3'!$A$2429:$J$2548</definedName>
    <definedName name="Uraian331" localSheetId="4">'[11]3-DIV3'!$A$2429:$J$2548</definedName>
    <definedName name="Uraian331" localSheetId="3">'[11]3-DIV3'!$A$2429:$J$2548</definedName>
    <definedName name="Uraian331" localSheetId="9">'[11]3-DIV3'!$A$2429:$J$2548</definedName>
    <definedName name="Uraian331" localSheetId="8">'[11]3-DIV3'!$A$2429:$J$2548</definedName>
    <definedName name="Uraian331" localSheetId="7">'[11]3-DIV3'!$A$2429:$J$2548</definedName>
    <definedName name="Uraian331" localSheetId="6">'[11]3-DIV3'!$A$2429:$J$2548</definedName>
    <definedName name="Uraian331">'[11]3-DIV3'!$A$2429:$J$2548</definedName>
    <definedName name="Uraian346" localSheetId="2">'[11]3-DIV3'!$A$2549:$J$2609</definedName>
    <definedName name="Uraian346" localSheetId="5">'[11]3-DIV3'!$A$2549:$J$2609</definedName>
    <definedName name="Uraian346" localSheetId="1">'[11]3-DIV3'!$A$2549:$J$2609</definedName>
    <definedName name="Uraian346" localSheetId="4">'[11]3-DIV3'!$A$2549:$J$2609</definedName>
    <definedName name="Uraian346" localSheetId="3">'[11]3-DIV3'!$A$2549:$J$2609</definedName>
    <definedName name="Uraian346" localSheetId="9">'[11]3-DIV3'!$A$2549:$J$2609</definedName>
    <definedName name="Uraian346" localSheetId="8">'[11]3-DIV3'!$A$2549:$J$2609</definedName>
    <definedName name="Uraian346" localSheetId="7">'[11]3-DIV3'!$A$2549:$J$2609</definedName>
    <definedName name="Uraian346" localSheetId="6">'[11]3-DIV3'!$A$2549:$J$2609</definedName>
    <definedName name="Uraian346">'[11]3-DIV3'!$A$2549:$J$2609</definedName>
    <definedName name="URAIAN421" localSheetId="2">'[12]3-DIV4'!$A$1:$J$179</definedName>
    <definedName name="URAIAN421" localSheetId="5">'[12]3-DIV4'!$A$1:$J$179</definedName>
    <definedName name="URAIAN421" localSheetId="1">'[12]3-DIV4'!$A$1:$J$179</definedName>
    <definedName name="URAIAN421" localSheetId="4">'[12]3-DIV4'!$A$1:$J$179</definedName>
    <definedName name="URAIAN421" localSheetId="3">'[12]3-DIV4'!$A$1:$J$179</definedName>
    <definedName name="URAIAN421" localSheetId="9">'[12]3-DIV4'!$A$1:$J$179</definedName>
    <definedName name="URAIAN421" localSheetId="8">'[12]3-DIV4'!$A$1:$J$179</definedName>
    <definedName name="URAIAN421" localSheetId="7">'[12]3-DIV4'!$A$1:$J$179</definedName>
    <definedName name="URAIAN421" localSheetId="6">'[12]3-DIV4'!$A$1:$J$179</definedName>
    <definedName name="URAIAN421">'[12]3-DIV4'!$A$1:$J$179</definedName>
    <definedName name="URAIAN422" localSheetId="2">'[12]3-DIV4'!$A$180:$J$358</definedName>
    <definedName name="URAIAN422" localSheetId="5">'[12]3-DIV4'!$A$180:$J$358</definedName>
    <definedName name="URAIAN422" localSheetId="1">'[12]3-DIV4'!$A$180:$J$358</definedName>
    <definedName name="URAIAN422" localSheetId="4">'[12]3-DIV4'!$A$180:$J$358</definedName>
    <definedName name="URAIAN422" localSheetId="3">'[12]3-DIV4'!$A$180:$J$358</definedName>
    <definedName name="URAIAN422" localSheetId="9">'[12]3-DIV4'!$A$180:$J$358</definedName>
    <definedName name="URAIAN422" localSheetId="8">'[12]3-DIV4'!$A$180:$J$358</definedName>
    <definedName name="URAIAN422" localSheetId="7">'[12]3-DIV4'!$A$180:$J$358</definedName>
    <definedName name="URAIAN422" localSheetId="6">'[12]3-DIV4'!$A$180:$J$358</definedName>
    <definedName name="URAIAN422">'[12]3-DIV4'!$A$180:$J$358</definedName>
    <definedName name="URAIAN423" localSheetId="2">'[12]3-DIV4'!$A$479:$J$717</definedName>
    <definedName name="URAIAN423" localSheetId="5">'[12]3-DIV4'!$A$479:$J$717</definedName>
    <definedName name="URAIAN423" localSheetId="1">'[12]3-DIV4'!$A$479:$J$717</definedName>
    <definedName name="URAIAN423" localSheetId="4">'[12]3-DIV4'!$A$479:$J$717</definedName>
    <definedName name="URAIAN423" localSheetId="3">'[12]3-DIV4'!$A$479:$J$717</definedName>
    <definedName name="URAIAN423" localSheetId="9">'[12]3-DIV4'!$A$479:$J$717</definedName>
    <definedName name="URAIAN423" localSheetId="8">'[12]3-DIV4'!$A$479:$J$717</definedName>
    <definedName name="URAIAN423" localSheetId="7">'[12]3-DIV4'!$A$479:$J$717</definedName>
    <definedName name="URAIAN423" localSheetId="6">'[12]3-DIV4'!$A$479:$J$717</definedName>
    <definedName name="URAIAN423">'[12]3-DIV4'!$A$479:$J$717</definedName>
    <definedName name="URAIAN424" localSheetId="2">'[12]3-DIV4'!$A$359:$J$478</definedName>
    <definedName name="URAIAN424" localSheetId="5">'[12]3-DIV4'!$A$359:$J$478</definedName>
    <definedName name="URAIAN424" localSheetId="1">'[12]3-DIV4'!$A$359:$J$478</definedName>
    <definedName name="URAIAN424" localSheetId="4">'[12]3-DIV4'!$A$359:$J$478</definedName>
    <definedName name="URAIAN424" localSheetId="3">'[12]3-DIV4'!$A$359:$J$478</definedName>
    <definedName name="URAIAN424" localSheetId="9">'[12]3-DIV4'!$A$359:$J$478</definedName>
    <definedName name="URAIAN424" localSheetId="8">'[12]3-DIV4'!$A$359:$J$478</definedName>
    <definedName name="URAIAN424" localSheetId="7">'[12]3-DIV4'!$A$359:$J$478</definedName>
    <definedName name="URAIAN424" localSheetId="6">'[12]3-DIV4'!$A$359:$J$478</definedName>
    <definedName name="URAIAN424">'[12]3-DIV4'!$A$359:$J$478</definedName>
    <definedName name="URAIAN425" localSheetId="2">'[12]3-DIV4'!$A$718:$J$896</definedName>
    <definedName name="URAIAN425" localSheetId="5">'[12]3-DIV4'!$A$718:$J$896</definedName>
    <definedName name="URAIAN425" localSheetId="1">'[12]3-DIV4'!$A$718:$J$896</definedName>
    <definedName name="URAIAN425" localSheetId="4">'[12]3-DIV4'!$A$718:$J$896</definedName>
    <definedName name="URAIAN425" localSheetId="3">'[12]3-DIV4'!$A$718:$J$896</definedName>
    <definedName name="URAIAN425" localSheetId="9">'[12]3-DIV4'!$A$718:$J$896</definedName>
    <definedName name="URAIAN425" localSheetId="8">'[12]3-DIV4'!$A$718:$J$896</definedName>
    <definedName name="URAIAN425" localSheetId="7">'[12]3-DIV4'!$A$718:$J$896</definedName>
    <definedName name="URAIAN425" localSheetId="6">'[12]3-DIV4'!$A$718:$J$896</definedName>
    <definedName name="URAIAN425">'[12]3-DIV4'!$A$718:$J$896</definedName>
    <definedName name="URAIAN426" localSheetId="2">'[12]3-DIV4'!$A$897:$J$1016</definedName>
    <definedName name="URAIAN426" localSheetId="5">'[12]3-DIV4'!$A$897:$J$1016</definedName>
    <definedName name="URAIAN426" localSheetId="1">'[12]3-DIV4'!$A$897:$J$1016</definedName>
    <definedName name="URAIAN426" localSheetId="4">'[12]3-DIV4'!$A$897:$J$1016</definedName>
    <definedName name="URAIAN426" localSheetId="3">'[12]3-DIV4'!$A$897:$J$1016</definedName>
    <definedName name="URAIAN426" localSheetId="9">'[12]3-DIV4'!$A$897:$J$1016</definedName>
    <definedName name="URAIAN426" localSheetId="8">'[12]3-DIV4'!$A$897:$J$1016</definedName>
    <definedName name="URAIAN426" localSheetId="7">'[12]3-DIV4'!$A$897:$J$1016</definedName>
    <definedName name="URAIAN426" localSheetId="6">'[12]3-DIV4'!$A$897:$J$1016</definedName>
    <definedName name="URAIAN426">'[12]3-DIV4'!$A$897:$J$1016</definedName>
    <definedName name="URAIAN427" localSheetId="2">'[12]3-DIV4'!$A$1017:$J$1136</definedName>
    <definedName name="URAIAN427" localSheetId="5">'[12]3-DIV4'!$A$1017:$J$1136</definedName>
    <definedName name="URAIAN427" localSheetId="1">'[12]3-DIV4'!$A$1017:$J$1136</definedName>
    <definedName name="URAIAN427" localSheetId="4">'[12]3-DIV4'!$A$1017:$J$1136</definedName>
    <definedName name="URAIAN427" localSheetId="3">'[12]3-DIV4'!$A$1017:$J$1136</definedName>
    <definedName name="URAIAN427" localSheetId="9">'[12]3-DIV4'!$A$1017:$J$1136</definedName>
    <definedName name="URAIAN427" localSheetId="8">'[12]3-DIV4'!$A$1017:$J$1136</definedName>
    <definedName name="URAIAN427" localSheetId="7">'[12]3-DIV4'!$A$1017:$J$1136</definedName>
    <definedName name="URAIAN427" localSheetId="6">'[12]3-DIV4'!$A$1017:$J$1136</definedName>
    <definedName name="URAIAN427">'[12]3-DIV4'!$A$1017:$J$1136</definedName>
    <definedName name="URAIAN511" localSheetId="2">'[13]3-DIV5'!$A$1:$J$179</definedName>
    <definedName name="URAIAN511" localSheetId="5">'[13]3-DIV5'!$A$1:$J$179</definedName>
    <definedName name="URAIAN511" localSheetId="1">'[13]3-DIV5'!$A$1:$J$179</definedName>
    <definedName name="URAIAN511" localSheetId="4">'[13]3-DIV5'!$A$1:$J$179</definedName>
    <definedName name="URAIAN511" localSheetId="3">'[13]3-DIV5'!$A$1:$J$179</definedName>
    <definedName name="URAIAN511" localSheetId="9">'[13]3-DIV5'!$A$1:$J$179</definedName>
    <definedName name="URAIAN511" localSheetId="8">'[13]3-DIV5'!$A$1:$J$179</definedName>
    <definedName name="URAIAN511" localSheetId="7">'[13]3-DIV5'!$A$1:$J$179</definedName>
    <definedName name="URAIAN511" localSheetId="6">'[13]3-DIV5'!$A$1:$J$179</definedName>
    <definedName name="URAIAN511">'[13]3-DIV5'!$A$1:$J$179</definedName>
    <definedName name="URAIAN512" localSheetId="2">'[13]3-DIV5'!$A$180:$J$358</definedName>
    <definedName name="URAIAN512" localSheetId="5">'[13]3-DIV5'!$A$180:$J$358</definedName>
    <definedName name="URAIAN512" localSheetId="1">'[13]3-DIV5'!$A$180:$J$358</definedName>
    <definedName name="URAIAN512" localSheetId="4">'[13]3-DIV5'!$A$180:$J$358</definedName>
    <definedName name="URAIAN512" localSheetId="3">'[13]3-DIV5'!$A$180:$J$358</definedName>
    <definedName name="URAIAN512" localSheetId="9">'[13]3-DIV5'!$A$180:$J$358</definedName>
    <definedName name="URAIAN512" localSheetId="8">'[13]3-DIV5'!$A$180:$J$358</definedName>
    <definedName name="URAIAN512" localSheetId="7">'[13]3-DIV5'!$A$180:$J$358</definedName>
    <definedName name="URAIAN512" localSheetId="6">'[13]3-DIV5'!$A$180:$J$358</definedName>
    <definedName name="URAIAN512">'[13]3-DIV5'!$A$180:$J$358</definedName>
    <definedName name="URAIAN521" localSheetId="2">'[13]3-DIV5'!$A$359:$J$537</definedName>
    <definedName name="URAIAN521" localSheetId="5">'[13]3-DIV5'!$A$359:$J$537</definedName>
    <definedName name="URAIAN521" localSheetId="1">'[13]3-DIV5'!$A$359:$J$537</definedName>
    <definedName name="URAIAN521" localSheetId="4">'[13]3-DIV5'!$A$359:$J$537</definedName>
    <definedName name="URAIAN521" localSheetId="3">'[13]3-DIV5'!$A$359:$J$537</definedName>
    <definedName name="URAIAN521" localSheetId="9">'[13]3-DIV5'!$A$359:$J$537</definedName>
    <definedName name="URAIAN521" localSheetId="8">'[13]3-DIV5'!$A$359:$J$537</definedName>
    <definedName name="URAIAN521" localSheetId="7">'[13]3-DIV5'!$A$359:$J$537</definedName>
    <definedName name="URAIAN521" localSheetId="6">'[13]3-DIV5'!$A$359:$J$537</definedName>
    <definedName name="URAIAN521">'[13]3-DIV5'!$A$359:$J$537</definedName>
    <definedName name="URAIAN522" localSheetId="2">'[13]3-DIV5'!$A$3075:$J$3253</definedName>
    <definedName name="URAIAN522" localSheetId="5">'[13]3-DIV5'!$A$3075:$J$3253</definedName>
    <definedName name="URAIAN522" localSheetId="1">'[13]3-DIV5'!$A$3075:$J$3253</definedName>
    <definedName name="URAIAN522" localSheetId="4">'[13]3-DIV5'!$A$3075:$J$3253</definedName>
    <definedName name="URAIAN522" localSheetId="3">'[13]3-DIV5'!$A$3075:$J$3253</definedName>
    <definedName name="URAIAN522" localSheetId="9">'[13]3-DIV5'!$A$3075:$J$3253</definedName>
    <definedName name="URAIAN522" localSheetId="8">'[13]3-DIV5'!$A$3075:$J$3253</definedName>
    <definedName name="URAIAN522" localSheetId="7">'[13]3-DIV5'!$A$3075:$J$3253</definedName>
    <definedName name="URAIAN522" localSheetId="6">'[13]3-DIV5'!$A$3075:$J$3253</definedName>
    <definedName name="URAIAN522">'[13]3-DIV5'!$A$3075:$J$3253</definedName>
    <definedName name="URAIAN541" localSheetId="2">'[13]3-DIV5'!$A$3254:$J$3373</definedName>
    <definedName name="URAIAN541" localSheetId="5">'[13]3-DIV5'!$A$3254:$J$3373</definedName>
    <definedName name="URAIAN541" localSheetId="1">'[13]3-DIV5'!$A$3254:$J$3373</definedName>
    <definedName name="URAIAN541" localSheetId="4">'[13]3-DIV5'!$A$3254:$J$3373</definedName>
    <definedName name="URAIAN541" localSheetId="3">'[13]3-DIV5'!$A$3254:$J$3373</definedName>
    <definedName name="URAIAN541" localSheetId="9">'[13]3-DIV5'!$A$3254:$J$3373</definedName>
    <definedName name="URAIAN541" localSheetId="8">'[13]3-DIV5'!$A$3254:$J$3373</definedName>
    <definedName name="URAIAN541" localSheetId="7">'[13]3-DIV5'!$A$3254:$J$3373</definedName>
    <definedName name="URAIAN541" localSheetId="6">'[13]3-DIV5'!$A$3254:$J$3373</definedName>
    <definedName name="URAIAN541">'[13]3-DIV5'!$A$3254:$J$3373</definedName>
    <definedName name="URAIAN542" localSheetId="2">'[13]3-DIV5'!$A$3374:$J$3612</definedName>
    <definedName name="URAIAN542" localSheetId="5">'[13]3-DIV5'!$A$3374:$J$3612</definedName>
    <definedName name="URAIAN542" localSheetId="1">'[13]3-DIV5'!$A$3374:$J$3612</definedName>
    <definedName name="URAIAN542" localSheetId="4">'[13]3-DIV5'!$A$3374:$J$3612</definedName>
    <definedName name="URAIAN542" localSheetId="3">'[13]3-DIV5'!$A$3374:$J$3612</definedName>
    <definedName name="URAIAN542" localSheetId="9">'[13]3-DIV5'!$A$3374:$J$3612</definedName>
    <definedName name="URAIAN542" localSheetId="8">'[13]3-DIV5'!$A$3374:$J$3612</definedName>
    <definedName name="URAIAN542" localSheetId="7">'[13]3-DIV5'!$A$3374:$J$3612</definedName>
    <definedName name="URAIAN542" localSheetId="6">'[13]3-DIV5'!$A$3374:$J$3612</definedName>
    <definedName name="URAIAN542">'[13]3-DIV5'!$A$3374:$J$3612</definedName>
    <definedName name="WWWW" localSheetId="2">[22]Sheet2!$P$4:$Q$13</definedName>
    <definedName name="WWWW" localSheetId="5">[22]Sheet2!$P$4:$Q$13</definedName>
    <definedName name="WWWW" localSheetId="1">[22]Sheet2!$P$4:$Q$13</definedName>
    <definedName name="WWWW" localSheetId="4">[22]Sheet2!$P$4:$Q$13</definedName>
    <definedName name="WWWW" localSheetId="3">[22]Sheet2!$P$4:$Q$13</definedName>
    <definedName name="WWWW" localSheetId="9">[22]Sheet2!$P$4:$Q$13</definedName>
    <definedName name="WWWW" localSheetId="8">[22]Sheet2!$P$4:$Q$13</definedName>
    <definedName name="WWWW" localSheetId="7">[22]Sheet2!$P$4:$Q$13</definedName>
    <definedName name="WWWW" localSheetId="6">[22]Sheet2!$P$4:$Q$13</definedName>
    <definedName name="WWWW">[22]Sheet2!$P$4:$Q$13</definedName>
    <definedName name="zz" localSheetId="2">[23]Bulatkan!$H$7:$I$16</definedName>
    <definedName name="zz" localSheetId="5">[23]Bulatkan!$H$7:$I$16</definedName>
    <definedName name="zz" localSheetId="1">[23]Bulatkan!$H$7:$I$16</definedName>
    <definedName name="zz" localSheetId="4">[23]Bulatkan!$H$7:$I$16</definedName>
    <definedName name="zz" localSheetId="3">[23]Bulatkan!$H$7:$I$16</definedName>
    <definedName name="zz" localSheetId="9">[23]Bulatkan!$H$7:$I$16</definedName>
    <definedName name="zz" localSheetId="8">[23]Bulatkan!$H$7:$I$16</definedName>
    <definedName name="zz" localSheetId="7">[23]Bulatkan!$H$7:$I$16</definedName>
    <definedName name="zz" localSheetId="6">[23]Bulatkan!$H$7:$I$16</definedName>
    <definedName name="zz">[23]Bulatkan!$H$7:$I$16</definedName>
  </definedNames>
  <calcPr calcId="179021"/>
</workbook>
</file>

<file path=xl/calcChain.xml><?xml version="1.0" encoding="utf-8"?>
<calcChain xmlns="http://schemas.openxmlformats.org/spreadsheetml/2006/main">
  <c r="F272" i="58" l="1"/>
  <c r="F271" i="58"/>
  <c r="F270" i="58"/>
  <c r="R50" i="58"/>
  <c r="R219" i="58"/>
  <c r="H296" i="58"/>
  <c r="I295" i="58"/>
  <c r="K295" i="58" s="1"/>
  <c r="I294" i="58"/>
  <c r="K294" i="58" s="1"/>
  <c r="I293" i="58"/>
  <c r="F281" i="58"/>
  <c r="F280" i="58"/>
  <c r="F279" i="58"/>
  <c r="F278" i="58"/>
  <c r="F277" i="58"/>
  <c r="F276" i="58"/>
  <c r="F275" i="58"/>
  <c r="F274" i="58"/>
  <c r="F273" i="58"/>
  <c r="F268" i="58"/>
  <c r="F267" i="58"/>
  <c r="F266" i="58"/>
  <c r="F265" i="58"/>
  <c r="C260" i="58"/>
  <c r="R259" i="58"/>
  <c r="Q259" i="58"/>
  <c r="R258" i="58"/>
  <c r="Q258" i="58"/>
  <c r="R257" i="58"/>
  <c r="Q257" i="58"/>
  <c r="R256" i="58"/>
  <c r="Q256" i="58"/>
  <c r="R255" i="58"/>
  <c r="Q255" i="58"/>
  <c r="R254" i="58"/>
  <c r="Q254" i="58"/>
  <c r="R253" i="58"/>
  <c r="Q253" i="58"/>
  <c r="H252" i="58"/>
  <c r="Q252" i="58" s="1"/>
  <c r="R251" i="58"/>
  <c r="Q251" i="58"/>
  <c r="R250" i="58"/>
  <c r="Q250" i="58"/>
  <c r="R249" i="58"/>
  <c r="Q249" i="58"/>
  <c r="R248" i="58"/>
  <c r="Q248" i="58"/>
  <c r="R247" i="58"/>
  <c r="Q247" i="58"/>
  <c r="R246" i="58"/>
  <c r="Q246" i="58"/>
  <c r="H245" i="58"/>
  <c r="R244" i="58"/>
  <c r="Q244" i="58"/>
  <c r="R243" i="58"/>
  <c r="Q243" i="58"/>
  <c r="R242" i="58"/>
  <c r="Q242" i="58"/>
  <c r="R241" i="58"/>
  <c r="H241" i="58"/>
  <c r="R240" i="58"/>
  <c r="R239" i="58"/>
  <c r="Q239" i="58"/>
  <c r="R238" i="58"/>
  <c r="R237" i="58"/>
  <c r="Q237" i="58"/>
  <c r="R236" i="58"/>
  <c r="Q235" i="58"/>
  <c r="Q234" i="58"/>
  <c r="R233" i="58"/>
  <c r="Q233" i="58"/>
  <c r="R232" i="58"/>
  <c r="Q232" i="58"/>
  <c r="R231" i="58"/>
  <c r="Q231" i="58"/>
  <c r="A231" i="58"/>
  <c r="R230" i="58"/>
  <c r="Q230" i="58"/>
  <c r="A230" i="58"/>
  <c r="R229" i="58"/>
  <c r="Q229" i="58"/>
  <c r="A229" i="58"/>
  <c r="R228" i="58"/>
  <c r="Q228" i="58"/>
  <c r="A228" i="58"/>
  <c r="R227" i="58"/>
  <c r="Q227" i="58"/>
  <c r="A227" i="58"/>
  <c r="R226" i="58"/>
  <c r="Q226" i="58"/>
  <c r="A226" i="58"/>
  <c r="R225" i="58"/>
  <c r="Q225" i="58"/>
  <c r="A225" i="58"/>
  <c r="R224" i="58"/>
  <c r="Q224" i="58"/>
  <c r="A224" i="58"/>
  <c r="R223" i="58"/>
  <c r="Q223" i="58"/>
  <c r="A223" i="58"/>
  <c r="R221" i="58"/>
  <c r="Q221" i="58"/>
  <c r="A221" i="58"/>
  <c r="R220" i="58"/>
  <c r="Q220" i="58"/>
  <c r="A220" i="58"/>
  <c r="A219" i="58"/>
  <c r="R218" i="58"/>
  <c r="Q218" i="58"/>
  <c r="A218" i="58"/>
  <c r="R217" i="58"/>
  <c r="A217" i="58"/>
  <c r="R216" i="58"/>
  <c r="A216" i="58"/>
  <c r="R215" i="58"/>
  <c r="Q215" i="58"/>
  <c r="A215" i="58"/>
  <c r="R214" i="58"/>
  <c r="A214" i="58"/>
  <c r="R213" i="58"/>
  <c r="Q213" i="58"/>
  <c r="A213" i="58"/>
  <c r="R212" i="58"/>
  <c r="Q212" i="58"/>
  <c r="A212" i="58"/>
  <c r="R211" i="58"/>
  <c r="Q211" i="58"/>
  <c r="A211" i="58"/>
  <c r="R210" i="58"/>
  <c r="Q210" i="58"/>
  <c r="A210" i="58"/>
  <c r="R209" i="58"/>
  <c r="Q209" i="58"/>
  <c r="A209" i="58"/>
  <c r="R207" i="58"/>
  <c r="Q207" i="58"/>
  <c r="A207" i="58"/>
  <c r="R206" i="58"/>
  <c r="Q206" i="58"/>
  <c r="A206" i="58"/>
  <c r="A204" i="58"/>
  <c r="A203" i="58"/>
  <c r="R202" i="58"/>
  <c r="Q202" i="58"/>
  <c r="A202" i="58"/>
  <c r="A201" i="58"/>
  <c r="R200" i="58"/>
  <c r="Q200" i="58"/>
  <c r="A200" i="58"/>
  <c r="R199" i="58"/>
  <c r="Q199" i="58"/>
  <c r="A199" i="58"/>
  <c r="R198" i="58"/>
  <c r="Q198" i="58"/>
  <c r="A198" i="58"/>
  <c r="R197" i="58"/>
  <c r="Q197" i="58"/>
  <c r="A197" i="58"/>
  <c r="R196" i="58"/>
  <c r="Q196" i="58"/>
  <c r="A196" i="58"/>
  <c r="R193" i="58"/>
  <c r="Q193" i="58"/>
  <c r="A193" i="58"/>
  <c r="R192" i="58"/>
  <c r="H192" i="58"/>
  <c r="Q192" i="58" s="1"/>
  <c r="A192" i="58"/>
  <c r="R191" i="58"/>
  <c r="A191" i="58"/>
  <c r="R190" i="58"/>
  <c r="A190" i="58"/>
  <c r="R188" i="58"/>
  <c r="Q188" i="58"/>
  <c r="A188" i="58"/>
  <c r="R187" i="58"/>
  <c r="Q187" i="58"/>
  <c r="A187" i="58"/>
  <c r="R186" i="58"/>
  <c r="Q186" i="58"/>
  <c r="A186" i="58"/>
  <c r="R185" i="58"/>
  <c r="Q185" i="58"/>
  <c r="A185" i="58"/>
  <c r="R183" i="58"/>
  <c r="Q183" i="58"/>
  <c r="A183" i="58"/>
  <c r="R182" i="58"/>
  <c r="Q182" i="58"/>
  <c r="A182" i="58"/>
  <c r="R181" i="58"/>
  <c r="Q181" i="58"/>
  <c r="A181" i="58"/>
  <c r="R180" i="58"/>
  <c r="Q180" i="58"/>
  <c r="A180" i="58"/>
  <c r="R179" i="58"/>
  <c r="Q179" i="58"/>
  <c r="A179" i="58"/>
  <c r="R178" i="58"/>
  <c r="Q178" i="58"/>
  <c r="A178" i="58"/>
  <c r="R175" i="58"/>
  <c r="Q175" i="58"/>
  <c r="A175" i="58"/>
  <c r="A174" i="58"/>
  <c r="R173" i="58"/>
  <c r="Q173" i="58"/>
  <c r="A173" i="58"/>
  <c r="R172" i="58"/>
  <c r="A172" i="58"/>
  <c r="R171" i="58"/>
  <c r="A171" i="58"/>
  <c r="R170" i="58"/>
  <c r="A170" i="58"/>
  <c r="R169" i="58"/>
  <c r="A169" i="58"/>
  <c r="R168" i="58"/>
  <c r="Q168" i="58"/>
  <c r="A168" i="58"/>
  <c r="R167" i="58"/>
  <c r="Q167" i="58"/>
  <c r="A167" i="58"/>
  <c r="R166" i="58"/>
  <c r="Q166" i="58"/>
  <c r="A166" i="58"/>
  <c r="R164" i="58"/>
  <c r="Q164" i="58"/>
  <c r="A164" i="58"/>
  <c r="R163" i="58"/>
  <c r="Q163" i="58"/>
  <c r="A163" i="58"/>
  <c r="R162" i="58"/>
  <c r="Q162" i="58"/>
  <c r="A162" i="58"/>
  <c r="R161" i="58"/>
  <c r="Q161" i="58"/>
  <c r="A161" i="58"/>
  <c r="R160" i="58"/>
  <c r="Q160" i="58"/>
  <c r="A160" i="58"/>
  <c r="R159" i="58"/>
  <c r="Q159" i="58"/>
  <c r="A159" i="58"/>
  <c r="R158" i="58"/>
  <c r="Q158" i="58"/>
  <c r="A158" i="58"/>
  <c r="R157" i="58"/>
  <c r="Q157" i="58"/>
  <c r="A157" i="58"/>
  <c r="R156" i="58"/>
  <c r="Q156" i="58"/>
  <c r="A156" i="58"/>
  <c r="R155" i="58"/>
  <c r="Q155" i="58"/>
  <c r="A155" i="58"/>
  <c r="R154" i="58"/>
  <c r="Q154" i="58"/>
  <c r="A154" i="58"/>
  <c r="R152" i="58"/>
  <c r="Q152" i="58"/>
  <c r="A152" i="58"/>
  <c r="R151" i="58"/>
  <c r="Q151" i="58"/>
  <c r="A151" i="58"/>
  <c r="R150" i="58"/>
  <c r="Q150" i="58"/>
  <c r="A150" i="58"/>
  <c r="R149" i="58"/>
  <c r="Q149" i="58"/>
  <c r="A149" i="58"/>
  <c r="R148" i="58"/>
  <c r="Q148" i="58"/>
  <c r="A148" i="58"/>
  <c r="R147" i="58"/>
  <c r="Q147" i="58"/>
  <c r="A147" i="58"/>
  <c r="R146" i="58"/>
  <c r="Q146" i="58"/>
  <c r="A146" i="58"/>
  <c r="R145" i="58"/>
  <c r="Q145" i="58"/>
  <c r="A145" i="58"/>
  <c r="R144" i="58"/>
  <c r="Q144" i="58"/>
  <c r="A144" i="58"/>
  <c r="R143" i="58"/>
  <c r="Q143" i="58"/>
  <c r="A143" i="58"/>
  <c r="R142" i="58"/>
  <c r="Q142" i="58"/>
  <c r="A142" i="58"/>
  <c r="R141" i="58"/>
  <c r="Q141" i="58"/>
  <c r="A141" i="58"/>
  <c r="R140" i="58"/>
  <c r="Q140" i="58"/>
  <c r="A140" i="58"/>
  <c r="R139" i="58"/>
  <c r="Q139" i="58"/>
  <c r="A139" i="58"/>
  <c r="R138" i="58"/>
  <c r="Q138" i="58"/>
  <c r="A138" i="58"/>
  <c r="R137" i="58"/>
  <c r="Q137" i="58"/>
  <c r="A137" i="58"/>
  <c r="R134" i="58"/>
  <c r="Q134" i="58"/>
  <c r="A134" i="58"/>
  <c r="R133" i="58"/>
  <c r="Q133" i="58"/>
  <c r="A133" i="58"/>
  <c r="R132" i="58"/>
  <c r="Q132" i="58"/>
  <c r="A132" i="58"/>
  <c r="R131" i="58"/>
  <c r="Q131" i="58"/>
  <c r="A131" i="58"/>
  <c r="R129" i="58"/>
  <c r="P129" i="58"/>
  <c r="Q129" i="58" s="1"/>
  <c r="A129" i="58"/>
  <c r="R127" i="58"/>
  <c r="Q127" i="58"/>
  <c r="A127" i="58"/>
  <c r="R126" i="58"/>
  <c r="Q126" i="58"/>
  <c r="A126" i="58"/>
  <c r="R125" i="58"/>
  <c r="Q125" i="58"/>
  <c r="A125" i="58"/>
  <c r="R124" i="58"/>
  <c r="Q124" i="58"/>
  <c r="A124" i="58"/>
  <c r="R123" i="58"/>
  <c r="Q123" i="58"/>
  <c r="A123" i="58"/>
  <c r="R120" i="58"/>
  <c r="A120" i="58"/>
  <c r="R119" i="58"/>
  <c r="Q119" i="58"/>
  <c r="A119" i="58"/>
  <c r="R117" i="58"/>
  <c r="Q117" i="58"/>
  <c r="A117" i="58"/>
  <c r="R115" i="58"/>
  <c r="Q115" i="58"/>
  <c r="K115" i="58"/>
  <c r="A115" i="58"/>
  <c r="R114" i="58"/>
  <c r="Q114" i="58"/>
  <c r="A114" i="58"/>
  <c r="R113" i="58"/>
  <c r="Q113" i="58"/>
  <c r="A113" i="58"/>
  <c r="R112" i="58"/>
  <c r="Q112" i="58"/>
  <c r="A112" i="58"/>
  <c r="R111" i="58"/>
  <c r="Q111" i="58"/>
  <c r="A111" i="58"/>
  <c r="R110" i="58"/>
  <c r="Q110" i="58"/>
  <c r="A110" i="58"/>
  <c r="R107" i="58"/>
  <c r="Q107" i="58"/>
  <c r="A107" i="58"/>
  <c r="R106" i="58"/>
  <c r="Q106" i="58"/>
  <c r="A106" i="58"/>
  <c r="R104" i="58"/>
  <c r="Q104" i="58"/>
  <c r="A104" i="58"/>
  <c r="A102" i="58"/>
  <c r="R99" i="58"/>
  <c r="Q99" i="58"/>
  <c r="A99" i="58"/>
  <c r="A98" i="58"/>
  <c r="R97" i="58"/>
  <c r="Q97" i="58"/>
  <c r="A97" i="58"/>
  <c r="R96" i="58"/>
  <c r="Q96" i="58"/>
  <c r="A96" i="58"/>
  <c r="R94" i="58"/>
  <c r="Q94" i="58"/>
  <c r="A94" i="58"/>
  <c r="A92" i="58"/>
  <c r="R91" i="58"/>
  <c r="Q91" i="58"/>
  <c r="A91" i="58"/>
  <c r="R88" i="58"/>
  <c r="A88" i="58"/>
  <c r="R87" i="58"/>
  <c r="Q87" i="58"/>
  <c r="A87" i="58"/>
  <c r="R86" i="58"/>
  <c r="Q86" i="58"/>
  <c r="A86" i="58"/>
  <c r="R85" i="58"/>
  <c r="A85" i="58"/>
  <c r="R84" i="58"/>
  <c r="Q84" i="58"/>
  <c r="A84" i="58"/>
  <c r="R83" i="58"/>
  <c r="Q83" i="58"/>
  <c r="A83" i="58"/>
  <c r="R82" i="58"/>
  <c r="Q82" i="58"/>
  <c r="A82" i="58"/>
  <c r="R81" i="58"/>
  <c r="Q81" i="58"/>
  <c r="A81" i="58"/>
  <c r="R80" i="58"/>
  <c r="Q80" i="58"/>
  <c r="A80" i="58"/>
  <c r="R79" i="58"/>
  <c r="Q79" i="58"/>
  <c r="A79" i="58"/>
  <c r="A78" i="58"/>
  <c r="R76" i="58"/>
  <c r="Q76" i="58"/>
  <c r="A76" i="58"/>
  <c r="R75" i="58"/>
  <c r="Q75" i="58"/>
  <c r="A75" i="58"/>
  <c r="R74" i="58"/>
  <c r="Q74" i="58"/>
  <c r="A74" i="58"/>
  <c r="R73" i="58"/>
  <c r="P73" i="58"/>
  <c r="Q73" i="58" s="1"/>
  <c r="A73" i="58"/>
  <c r="R72" i="58"/>
  <c r="P72" i="58"/>
  <c r="Q72" i="58" s="1"/>
  <c r="A72" i="58"/>
  <c r="A70" i="58"/>
  <c r="R69" i="58"/>
  <c r="Q69" i="58"/>
  <c r="A69" i="58"/>
  <c r="R68" i="58"/>
  <c r="Q68" i="58"/>
  <c r="A68" i="58"/>
  <c r="R67" i="58"/>
  <c r="Q67" i="58"/>
  <c r="A67" i="58"/>
  <c r="R66" i="58"/>
  <c r="Q66" i="58"/>
  <c r="A66" i="58"/>
  <c r="R65" i="58"/>
  <c r="Q65" i="58"/>
  <c r="A65" i="58"/>
  <c r="R64" i="58"/>
  <c r="Q64" i="58"/>
  <c r="A64" i="58"/>
  <c r="R63" i="58"/>
  <c r="Q63" i="58"/>
  <c r="A63" i="58"/>
  <c r="R62" i="58"/>
  <c r="Q62" i="58"/>
  <c r="A62" i="58"/>
  <c r="R61" i="58"/>
  <c r="Q61" i="58"/>
  <c r="A61" i="58"/>
  <c r="R60" i="58"/>
  <c r="Q60" i="58"/>
  <c r="A60" i="58"/>
  <c r="R59" i="58"/>
  <c r="Q59" i="58"/>
  <c r="A59" i="58"/>
  <c r="R58" i="58"/>
  <c r="Q58" i="58"/>
  <c r="A58" i="58"/>
  <c r="R57" i="58"/>
  <c r="Q57" i="58"/>
  <c r="A57" i="58"/>
  <c r="R56" i="58"/>
  <c r="Q56" i="58"/>
  <c r="A56" i="58"/>
  <c r="R52" i="58"/>
  <c r="Q52" i="58"/>
  <c r="A52" i="58"/>
  <c r="Q50" i="58"/>
  <c r="A50" i="58"/>
  <c r="R49" i="58"/>
  <c r="Q49" i="58"/>
  <c r="A49" i="58"/>
  <c r="R48" i="58"/>
  <c r="Q48" i="58"/>
  <c r="A48" i="58"/>
  <c r="R47" i="58"/>
  <c r="Q47" i="58"/>
  <c r="A47" i="58"/>
  <c r="R44" i="58"/>
  <c r="Q44" i="58"/>
  <c r="A44" i="58"/>
  <c r="A43" i="58"/>
  <c r="R42" i="58"/>
  <c r="A42" i="58"/>
  <c r="R41" i="58"/>
  <c r="A41" i="58"/>
  <c r="R40" i="58"/>
  <c r="Q40" i="58"/>
  <c r="A40" i="58"/>
  <c r="R39" i="58"/>
  <c r="Q39" i="58"/>
  <c r="A39" i="58"/>
  <c r="R38" i="58"/>
  <c r="A38" i="58"/>
  <c r="R36" i="58"/>
  <c r="P36" i="58"/>
  <c r="Q36" i="58" s="1"/>
  <c r="A36" i="58"/>
  <c r="R35" i="58"/>
  <c r="P35" i="58"/>
  <c r="A35" i="58"/>
  <c r="R34" i="58"/>
  <c r="P34" i="58"/>
  <c r="Q34" i="58" s="1"/>
  <c r="A34" i="58"/>
  <c r="R33" i="58"/>
  <c r="Q33" i="58"/>
  <c r="A33" i="58"/>
  <c r="R32" i="58"/>
  <c r="Q32" i="58"/>
  <c r="A32" i="58"/>
  <c r="R31" i="58"/>
  <c r="P31" i="58"/>
  <c r="Q31" i="58" s="1"/>
  <c r="A31" i="58"/>
  <c r="R30" i="58"/>
  <c r="Q30" i="58"/>
  <c r="A30" i="58"/>
  <c r="R28" i="58"/>
  <c r="Q28" i="58"/>
  <c r="A28" i="58"/>
  <c r="R27" i="58"/>
  <c r="Q27" i="58"/>
  <c r="A27" i="58"/>
  <c r="R26" i="58"/>
  <c r="Q26" i="58"/>
  <c r="A26" i="58"/>
  <c r="R25" i="58"/>
  <c r="Q25" i="58"/>
  <c r="A25" i="58"/>
  <c r="R24" i="58"/>
  <c r="Q24" i="58"/>
  <c r="A24" i="58"/>
  <c r="A21" i="58"/>
  <c r="R20" i="58"/>
  <c r="A20" i="58"/>
  <c r="R18" i="58"/>
  <c r="K18" i="58"/>
  <c r="H18" i="58"/>
  <c r="H260" i="58" s="1"/>
  <c r="A18" i="58"/>
  <c r="R17" i="58"/>
  <c r="Q17" i="58"/>
  <c r="A17" i="58"/>
  <c r="R16" i="58"/>
  <c r="Q16" i="58"/>
  <c r="A16" i="58"/>
  <c r="R15" i="58"/>
  <c r="Q15" i="58"/>
  <c r="A15" i="58"/>
  <c r="R14" i="58"/>
  <c r="Q14" i="58"/>
  <c r="A14" i="58"/>
  <c r="R13" i="58"/>
  <c r="Q13" i="58"/>
  <c r="A13" i="58"/>
  <c r="I296" i="58"/>
  <c r="K296" i="58" s="1"/>
  <c r="F269" i="58"/>
  <c r="K293" i="58"/>
  <c r="F281" i="55"/>
  <c r="H241" i="55"/>
  <c r="H245" i="55"/>
  <c r="Q245" i="55" s="1"/>
  <c r="H252" i="55"/>
  <c r="Q252" i="55" s="1"/>
  <c r="H76" i="57"/>
  <c r="H78" i="57" s="1"/>
  <c r="A76" i="57"/>
  <c r="A75" i="57"/>
  <c r="A74" i="57"/>
  <c r="H191" i="56"/>
  <c r="Q191" i="56" s="1"/>
  <c r="H195" i="56"/>
  <c r="H201" i="56"/>
  <c r="Q201" i="56" s="1"/>
  <c r="C209" i="56"/>
  <c r="H113" i="57"/>
  <c r="I112" i="57"/>
  <c r="I111" i="57"/>
  <c r="K111" i="57" s="1"/>
  <c r="I110" i="57"/>
  <c r="F98" i="57"/>
  <c r="F97" i="57"/>
  <c r="F96" i="57"/>
  <c r="F95" i="57"/>
  <c r="F94" i="57"/>
  <c r="F93" i="57"/>
  <c r="F92" i="57"/>
  <c r="F91" i="57"/>
  <c r="F90" i="57"/>
  <c r="F89" i="57"/>
  <c r="F88" i="57"/>
  <c r="F86" i="57"/>
  <c r="F85" i="57"/>
  <c r="F84" i="57"/>
  <c r="F83" i="57"/>
  <c r="C78" i="57"/>
  <c r="R77" i="57"/>
  <c r="Q77" i="57"/>
  <c r="Q76" i="57"/>
  <c r="R75" i="57"/>
  <c r="Q75" i="57"/>
  <c r="R74" i="57"/>
  <c r="Q74" i="57"/>
  <c r="R72" i="57"/>
  <c r="Q72" i="57"/>
  <c r="A72" i="57"/>
  <c r="R70" i="57"/>
  <c r="Q70" i="57"/>
  <c r="A70" i="57"/>
  <c r="R67" i="57"/>
  <c r="Q67" i="57"/>
  <c r="A67" i="57"/>
  <c r="R65" i="57"/>
  <c r="Q65" i="57"/>
  <c r="A65" i="57"/>
  <c r="R62" i="57"/>
  <c r="A62" i="57"/>
  <c r="R61" i="57"/>
  <c r="A61" i="57"/>
  <c r="R60" i="57"/>
  <c r="A60" i="57"/>
  <c r="R59" i="57"/>
  <c r="Q59" i="57"/>
  <c r="A59" i="57"/>
  <c r="R57" i="57"/>
  <c r="Q57" i="57"/>
  <c r="A57" i="57"/>
  <c r="R56" i="57"/>
  <c r="Q56" i="57"/>
  <c r="A56" i="57"/>
  <c r="R55" i="57"/>
  <c r="Q55" i="57"/>
  <c r="A55" i="57"/>
  <c r="R54" i="57"/>
  <c r="Q54" i="57"/>
  <c r="A54" i="57"/>
  <c r="R53" i="57"/>
  <c r="Q53" i="57"/>
  <c r="A53" i="57"/>
  <c r="R52" i="57"/>
  <c r="Q52" i="57"/>
  <c r="A52" i="57"/>
  <c r="R51" i="57"/>
  <c r="Q51" i="57"/>
  <c r="A51" i="57"/>
  <c r="R49" i="57"/>
  <c r="Q49" i="57"/>
  <c r="A49" i="57"/>
  <c r="R48" i="57"/>
  <c r="Q48" i="57"/>
  <c r="A48" i="57"/>
  <c r="R45" i="57"/>
  <c r="Q45" i="57"/>
  <c r="A45" i="57"/>
  <c r="R44" i="57"/>
  <c r="Q44" i="57"/>
  <c r="A44" i="57"/>
  <c r="R42" i="57"/>
  <c r="P42" i="57"/>
  <c r="Q42" i="57" s="1"/>
  <c r="A42" i="57"/>
  <c r="R39" i="57"/>
  <c r="Q39" i="57"/>
  <c r="A39" i="57"/>
  <c r="R36" i="57"/>
  <c r="Q36" i="57"/>
  <c r="A36" i="57"/>
  <c r="R33" i="57"/>
  <c r="Q33" i="57"/>
  <c r="A33" i="57"/>
  <c r="R30" i="57"/>
  <c r="Q30" i="57"/>
  <c r="A30" i="57"/>
  <c r="R29" i="57"/>
  <c r="Q29" i="57"/>
  <c r="A29" i="57"/>
  <c r="R28" i="57"/>
  <c r="Q28" i="57"/>
  <c r="A28" i="57"/>
  <c r="R26" i="57"/>
  <c r="Q26" i="57"/>
  <c r="A26" i="57"/>
  <c r="R25" i="57"/>
  <c r="P25" i="57"/>
  <c r="A25" i="57"/>
  <c r="R23" i="57"/>
  <c r="Q23" i="57"/>
  <c r="A23" i="57"/>
  <c r="R19" i="57"/>
  <c r="Q19" i="57"/>
  <c r="A19" i="57"/>
  <c r="R17" i="57"/>
  <c r="Q17" i="57"/>
  <c r="A17" i="57"/>
  <c r="R14" i="57"/>
  <c r="Q14" i="57"/>
  <c r="A14" i="57"/>
  <c r="R13" i="57"/>
  <c r="Q13" i="57"/>
  <c r="A13" i="57"/>
  <c r="H244" i="56"/>
  <c r="I243" i="56"/>
  <c r="K243" i="56" s="1"/>
  <c r="I242" i="56"/>
  <c r="I241" i="56"/>
  <c r="K241" i="56" s="1"/>
  <c r="F229" i="56"/>
  <c r="F228" i="56"/>
  <c r="F227" i="56"/>
  <c r="F226" i="56"/>
  <c r="F225" i="56"/>
  <c r="F224" i="56"/>
  <c r="F223" i="56"/>
  <c r="F222" i="56"/>
  <c r="F221" i="56"/>
  <c r="F220" i="56"/>
  <c r="F219" i="56"/>
  <c r="F217" i="56"/>
  <c r="F216" i="56"/>
  <c r="F215" i="56"/>
  <c r="F214" i="56"/>
  <c r="R208" i="56"/>
  <c r="Q208" i="56"/>
  <c r="R207" i="56"/>
  <c r="Q207" i="56"/>
  <c r="R206" i="56"/>
  <c r="Q206" i="56"/>
  <c r="R205" i="56"/>
  <c r="Q205" i="56"/>
  <c r="R204" i="56"/>
  <c r="Q204" i="56"/>
  <c r="R203" i="56"/>
  <c r="Q203" i="56"/>
  <c r="R202" i="56"/>
  <c r="Q202" i="56"/>
  <c r="R200" i="56"/>
  <c r="Q200" i="56"/>
  <c r="R199" i="56"/>
  <c r="Q199" i="56"/>
  <c r="R198" i="56"/>
  <c r="Q198" i="56"/>
  <c r="R197" i="56"/>
  <c r="Q197" i="56"/>
  <c r="R196" i="56"/>
  <c r="Q196" i="56"/>
  <c r="Q195" i="56"/>
  <c r="R194" i="56"/>
  <c r="Q194" i="56"/>
  <c r="R193" i="56"/>
  <c r="Q193" i="56"/>
  <c r="R192" i="56"/>
  <c r="Q192" i="56"/>
  <c r="R191" i="56"/>
  <c r="R190" i="56"/>
  <c r="Q190" i="56"/>
  <c r="R189" i="56"/>
  <c r="Q189" i="56"/>
  <c r="R188" i="56"/>
  <c r="Q188" i="56"/>
  <c r="R187" i="56"/>
  <c r="Q187" i="56"/>
  <c r="Q186" i="56"/>
  <c r="Q185" i="56"/>
  <c r="R184" i="56"/>
  <c r="Q184" i="56"/>
  <c r="R183" i="56"/>
  <c r="Q183" i="56"/>
  <c r="A183" i="56"/>
  <c r="R182" i="56"/>
  <c r="Q182" i="56"/>
  <c r="A182" i="56"/>
  <c r="R181" i="56"/>
  <c r="Q181" i="56"/>
  <c r="A181" i="56"/>
  <c r="R180" i="56"/>
  <c r="Q180" i="56"/>
  <c r="A180" i="56"/>
  <c r="R179" i="56"/>
  <c r="Q179" i="56"/>
  <c r="A179" i="56"/>
  <c r="R178" i="56"/>
  <c r="Q178" i="56"/>
  <c r="A178" i="56"/>
  <c r="R177" i="56"/>
  <c r="Q177" i="56"/>
  <c r="A177" i="56"/>
  <c r="R176" i="56"/>
  <c r="Q176" i="56"/>
  <c r="A176" i="56"/>
  <c r="R175" i="56"/>
  <c r="Q175" i="56"/>
  <c r="A175" i="56"/>
  <c r="R173" i="56"/>
  <c r="Q173" i="56"/>
  <c r="A173" i="56"/>
  <c r="R172" i="56"/>
  <c r="Q172" i="56"/>
  <c r="A172" i="56"/>
  <c r="R171" i="56"/>
  <c r="Q171" i="56"/>
  <c r="A171" i="56"/>
  <c r="R170" i="56"/>
  <c r="Q170" i="56"/>
  <c r="A170" i="56"/>
  <c r="R169" i="56"/>
  <c r="Q169" i="56"/>
  <c r="A169" i="56"/>
  <c r="R168" i="56"/>
  <c r="Q168" i="56"/>
  <c r="A168" i="56"/>
  <c r="R167" i="56"/>
  <c r="Q167" i="56"/>
  <c r="A167" i="56"/>
  <c r="R166" i="56"/>
  <c r="Q166" i="56"/>
  <c r="A166" i="56"/>
  <c r="R165" i="56"/>
  <c r="Q165" i="56"/>
  <c r="A165" i="56"/>
  <c r="R164" i="56"/>
  <c r="Q164" i="56"/>
  <c r="A164" i="56"/>
  <c r="R163" i="56"/>
  <c r="Q163" i="56"/>
  <c r="A163" i="56"/>
  <c r="R162" i="56"/>
  <c r="Q162" i="56"/>
  <c r="A162" i="56"/>
  <c r="R160" i="56"/>
  <c r="Q160" i="56"/>
  <c r="A160" i="56"/>
  <c r="R159" i="56"/>
  <c r="Q159" i="56"/>
  <c r="A159" i="56"/>
  <c r="R157" i="56"/>
  <c r="Q157" i="56"/>
  <c r="A157" i="56"/>
  <c r="R156" i="56"/>
  <c r="Q156" i="56"/>
  <c r="A156" i="56"/>
  <c r="R155" i="56"/>
  <c r="Q155" i="56"/>
  <c r="A155" i="56"/>
  <c r="R154" i="56"/>
  <c r="Q154" i="56"/>
  <c r="A154" i="56"/>
  <c r="R153" i="56"/>
  <c r="Q153" i="56"/>
  <c r="A153" i="56"/>
  <c r="R150" i="56"/>
  <c r="Q150" i="56"/>
  <c r="A150" i="56"/>
  <c r="R149" i="56"/>
  <c r="H149" i="56"/>
  <c r="Q149" i="56" s="1"/>
  <c r="A149" i="56"/>
  <c r="R148" i="56"/>
  <c r="Q148" i="56"/>
  <c r="A148" i="56"/>
  <c r="R147" i="56"/>
  <c r="Q147" i="56"/>
  <c r="A147" i="56"/>
  <c r="R145" i="56"/>
  <c r="Q145" i="56"/>
  <c r="A145" i="56"/>
  <c r="R144" i="56"/>
  <c r="Q144" i="56"/>
  <c r="A144" i="56"/>
  <c r="R143" i="56"/>
  <c r="Q143" i="56"/>
  <c r="A143" i="56"/>
  <c r="R141" i="56"/>
  <c r="Q141" i="56"/>
  <c r="A141" i="56"/>
  <c r="R140" i="56"/>
  <c r="Q140" i="56"/>
  <c r="A140" i="56"/>
  <c r="R139" i="56"/>
  <c r="Q139" i="56"/>
  <c r="A139" i="56"/>
  <c r="R138" i="56"/>
  <c r="Q138" i="56"/>
  <c r="A138" i="56"/>
  <c r="R137" i="56"/>
  <c r="Q137" i="56"/>
  <c r="A137" i="56"/>
  <c r="R134" i="56"/>
  <c r="Q134" i="56"/>
  <c r="A134" i="56"/>
  <c r="R133" i="56"/>
  <c r="Q133" i="56"/>
  <c r="A133" i="56"/>
  <c r="R132" i="56"/>
  <c r="A132" i="56"/>
  <c r="R131" i="56"/>
  <c r="Q131" i="56"/>
  <c r="A131" i="56"/>
  <c r="R130" i="56"/>
  <c r="Q130" i="56"/>
  <c r="A130" i="56"/>
  <c r="R128" i="56"/>
  <c r="Q128" i="56"/>
  <c r="A128" i="56"/>
  <c r="R127" i="56"/>
  <c r="Q127" i="56"/>
  <c r="A127" i="56"/>
  <c r="R126" i="56"/>
  <c r="Q126" i="56"/>
  <c r="A126" i="56"/>
  <c r="R125" i="56"/>
  <c r="Q125" i="56"/>
  <c r="A125" i="56"/>
  <c r="R123" i="56"/>
  <c r="Q123" i="56"/>
  <c r="A123" i="56"/>
  <c r="R122" i="56"/>
  <c r="Q122" i="56"/>
  <c r="A122" i="56"/>
  <c r="R121" i="56"/>
  <c r="Q121" i="56"/>
  <c r="A121" i="56"/>
  <c r="R120" i="56"/>
  <c r="Q120" i="56"/>
  <c r="A120" i="56"/>
  <c r="R119" i="56"/>
  <c r="Q119" i="56"/>
  <c r="A119" i="56"/>
  <c r="R118" i="56"/>
  <c r="Q118" i="56"/>
  <c r="A118" i="56"/>
  <c r="R117" i="56"/>
  <c r="Q117" i="56"/>
  <c r="A117" i="56"/>
  <c r="R116" i="56"/>
  <c r="Q116" i="56"/>
  <c r="A116" i="56"/>
  <c r="R115" i="56"/>
  <c r="Q115" i="56"/>
  <c r="A115" i="56"/>
  <c r="R114" i="56"/>
  <c r="Q114" i="56"/>
  <c r="A114" i="56"/>
  <c r="R113" i="56"/>
  <c r="Q113" i="56"/>
  <c r="A113" i="56"/>
  <c r="R112" i="56"/>
  <c r="Q112" i="56"/>
  <c r="A112" i="56"/>
  <c r="R111" i="56"/>
  <c r="Q111" i="56"/>
  <c r="A111" i="56"/>
  <c r="R110" i="56"/>
  <c r="Q110" i="56"/>
  <c r="A110" i="56"/>
  <c r="R107" i="56"/>
  <c r="Q107" i="56"/>
  <c r="A107" i="56"/>
  <c r="R106" i="56"/>
  <c r="Q106" i="56"/>
  <c r="A106" i="56"/>
  <c r="R105" i="56"/>
  <c r="Q105" i="56"/>
  <c r="A105" i="56"/>
  <c r="R104" i="56"/>
  <c r="Q104" i="56"/>
  <c r="A104" i="56"/>
  <c r="R103" i="56"/>
  <c r="Q103" i="56"/>
  <c r="A103" i="56"/>
  <c r="R102" i="56"/>
  <c r="Q102" i="56"/>
  <c r="A102" i="56"/>
  <c r="R101" i="56"/>
  <c r="Q101" i="56"/>
  <c r="A101" i="56"/>
  <c r="R98" i="56"/>
  <c r="Q98" i="56"/>
  <c r="A98" i="56"/>
  <c r="R97" i="56"/>
  <c r="Q97" i="56"/>
  <c r="A97" i="56"/>
  <c r="R95" i="56"/>
  <c r="Q95" i="56"/>
  <c r="K95" i="56"/>
  <c r="A95" i="56"/>
  <c r="R94" i="56"/>
  <c r="Q94" i="56"/>
  <c r="A94" i="56"/>
  <c r="R93" i="56"/>
  <c r="Q93" i="56"/>
  <c r="A93" i="56"/>
  <c r="R92" i="56"/>
  <c r="Q92" i="56"/>
  <c r="A92" i="56"/>
  <c r="R91" i="56"/>
  <c r="Q91" i="56"/>
  <c r="A91" i="56"/>
  <c r="R90" i="56"/>
  <c r="Q90" i="56"/>
  <c r="A90" i="56"/>
  <c r="R87" i="56"/>
  <c r="Q87" i="56"/>
  <c r="K87" i="56"/>
  <c r="A87" i="56"/>
  <c r="R85" i="56"/>
  <c r="Q85" i="56"/>
  <c r="A85" i="56"/>
  <c r="R82" i="56"/>
  <c r="Q82" i="56"/>
  <c r="A82" i="56"/>
  <c r="R81" i="56"/>
  <c r="Q81" i="56"/>
  <c r="A81" i="56"/>
  <c r="R79" i="56"/>
  <c r="Q79" i="56"/>
  <c r="A79" i="56"/>
  <c r="R77" i="56"/>
  <c r="Q77" i="56"/>
  <c r="A77" i="56"/>
  <c r="R74" i="56"/>
  <c r="Q74" i="56"/>
  <c r="A74" i="56"/>
  <c r="R73" i="56"/>
  <c r="Q73" i="56"/>
  <c r="A73" i="56"/>
  <c r="R72" i="56"/>
  <c r="Q72" i="56"/>
  <c r="A72" i="56"/>
  <c r="R71" i="56"/>
  <c r="Q71" i="56"/>
  <c r="A71" i="56"/>
  <c r="R70" i="56"/>
  <c r="Q70" i="56"/>
  <c r="A70" i="56"/>
  <c r="R69" i="56"/>
  <c r="Q69" i="56"/>
  <c r="A69" i="56"/>
  <c r="R68" i="56"/>
  <c r="Q68" i="56"/>
  <c r="A68" i="56"/>
  <c r="R66" i="56"/>
  <c r="Q66" i="56"/>
  <c r="A66" i="56"/>
  <c r="R65" i="56"/>
  <c r="Q65" i="56"/>
  <c r="A65" i="56"/>
  <c r="R64" i="56"/>
  <c r="P64" i="56"/>
  <c r="Q64" i="56" s="1"/>
  <c r="A64" i="56"/>
  <c r="R62" i="56"/>
  <c r="Q62" i="56"/>
  <c r="A62" i="56"/>
  <c r="R61" i="56"/>
  <c r="Q61" i="56"/>
  <c r="A61" i="56"/>
  <c r="R60" i="56"/>
  <c r="Q60" i="56"/>
  <c r="A60" i="56"/>
  <c r="R59" i="56"/>
  <c r="Q59" i="56"/>
  <c r="A59" i="56"/>
  <c r="R58" i="56"/>
  <c r="Q58" i="56"/>
  <c r="A58" i="56"/>
  <c r="R57" i="56"/>
  <c r="Q57" i="56"/>
  <c r="A57" i="56"/>
  <c r="R56" i="56"/>
  <c r="Q56" i="56"/>
  <c r="A56" i="56"/>
  <c r="R55" i="56"/>
  <c r="Q55" i="56"/>
  <c r="A55" i="56"/>
  <c r="R54" i="56"/>
  <c r="Q54" i="56"/>
  <c r="M54" i="56"/>
  <c r="L54" i="56"/>
  <c r="K54" i="56"/>
  <c r="A54" i="56"/>
  <c r="R53" i="56"/>
  <c r="Q53" i="56"/>
  <c r="A53" i="56"/>
  <c r="R52" i="56"/>
  <c r="Q52" i="56"/>
  <c r="A52" i="56"/>
  <c r="R51" i="56"/>
  <c r="Q51" i="56"/>
  <c r="A51" i="56"/>
  <c r="R50" i="56"/>
  <c r="Q50" i="56"/>
  <c r="A50" i="56"/>
  <c r="R46" i="56"/>
  <c r="Q46" i="56"/>
  <c r="A46" i="56"/>
  <c r="R44" i="56"/>
  <c r="Q44" i="56"/>
  <c r="A44" i="56"/>
  <c r="R43" i="56"/>
  <c r="Q43" i="56"/>
  <c r="A43" i="56"/>
  <c r="R42" i="56"/>
  <c r="Q42" i="56"/>
  <c r="A42" i="56"/>
  <c r="R41" i="56"/>
  <c r="Q41" i="56"/>
  <c r="A41" i="56"/>
  <c r="R38" i="56"/>
  <c r="Q38" i="56"/>
  <c r="A38" i="56"/>
  <c r="R37" i="56"/>
  <c r="Q37" i="56"/>
  <c r="A37" i="56"/>
  <c r="R36" i="56"/>
  <c r="Q36" i="56"/>
  <c r="A36" i="56"/>
  <c r="R35" i="56"/>
  <c r="Q35" i="56"/>
  <c r="A35" i="56"/>
  <c r="R34" i="56"/>
  <c r="Q34" i="56"/>
  <c r="A34" i="56"/>
  <c r="R33" i="56"/>
  <c r="Q33" i="56"/>
  <c r="A33" i="56"/>
  <c r="R31" i="56"/>
  <c r="P31" i="56"/>
  <c r="Q31" i="56" s="1"/>
  <c r="A31" i="56"/>
  <c r="R30" i="56"/>
  <c r="P30" i="56"/>
  <c r="Q30" i="56" s="1"/>
  <c r="A30" i="56"/>
  <c r="R29" i="56"/>
  <c r="P29" i="56"/>
  <c r="Q29" i="56" s="1"/>
  <c r="A29" i="56"/>
  <c r="R28" i="56"/>
  <c r="Q28" i="56"/>
  <c r="A28" i="56"/>
  <c r="R27" i="56"/>
  <c r="P27" i="56"/>
  <c r="A27" i="56"/>
  <c r="R26" i="56"/>
  <c r="Q26" i="56"/>
  <c r="A26" i="56"/>
  <c r="R24" i="56"/>
  <c r="Q24" i="56"/>
  <c r="A24" i="56"/>
  <c r="R23" i="56"/>
  <c r="Q23" i="56"/>
  <c r="A23" i="56"/>
  <c r="R22" i="56"/>
  <c r="Q22" i="56"/>
  <c r="A22" i="56"/>
  <c r="R21" i="56"/>
  <c r="Q21" i="56"/>
  <c r="A21" i="56"/>
  <c r="R18" i="56"/>
  <c r="Q18" i="56"/>
  <c r="A18" i="56"/>
  <c r="R16" i="56"/>
  <c r="K16" i="56"/>
  <c r="H16" i="56"/>
  <c r="Q16" i="56" s="1"/>
  <c r="A16" i="56"/>
  <c r="R15" i="56"/>
  <c r="Q15" i="56"/>
  <c r="A15" i="56"/>
  <c r="R14" i="56"/>
  <c r="Q14" i="56"/>
  <c r="A14" i="56"/>
  <c r="R13" i="56"/>
  <c r="Q13" i="56"/>
  <c r="A13" i="56"/>
  <c r="F218" i="56"/>
  <c r="Q25" i="57"/>
  <c r="P78" i="57"/>
  <c r="K110" i="57"/>
  <c r="Q91" i="55"/>
  <c r="Q69" i="55"/>
  <c r="Q68" i="55"/>
  <c r="Q67" i="55"/>
  <c r="Q66" i="55"/>
  <c r="Q65" i="55"/>
  <c r="Q64" i="55"/>
  <c r="Q63" i="55"/>
  <c r="Q62" i="55"/>
  <c r="Q61" i="55"/>
  <c r="Q60" i="55"/>
  <c r="Q59" i="55"/>
  <c r="Q58" i="55"/>
  <c r="F267" i="55"/>
  <c r="F266" i="55"/>
  <c r="F279" i="55"/>
  <c r="Q202" i="55"/>
  <c r="Q200" i="55"/>
  <c r="Q199" i="55"/>
  <c r="Q198" i="55"/>
  <c r="Q197" i="55"/>
  <c r="Q196" i="55"/>
  <c r="Q183" i="55"/>
  <c r="Q182" i="55"/>
  <c r="Q181" i="55"/>
  <c r="Q180" i="55"/>
  <c r="Q179" i="55"/>
  <c r="Q178" i="55"/>
  <c r="Q152" i="55"/>
  <c r="Q151" i="55"/>
  <c r="Q150" i="55"/>
  <c r="Q149" i="55"/>
  <c r="Q148" i="55"/>
  <c r="Q147" i="55"/>
  <c r="Q146" i="55"/>
  <c r="Q145" i="55"/>
  <c r="Q144" i="55"/>
  <c r="Q143" i="55"/>
  <c r="Q142" i="55"/>
  <c r="Q141" i="55"/>
  <c r="Q140" i="55"/>
  <c r="Q139" i="55"/>
  <c r="Q138" i="55"/>
  <c r="Q137" i="55"/>
  <c r="Q127" i="55"/>
  <c r="Q126" i="55"/>
  <c r="Q125" i="55"/>
  <c r="Q124" i="55"/>
  <c r="Q123" i="55"/>
  <c r="Q49" i="55"/>
  <c r="Q50" i="55"/>
  <c r="Q48" i="55"/>
  <c r="Q47" i="55"/>
  <c r="Q27" i="55"/>
  <c r="Q28" i="55"/>
  <c r="Q26" i="55"/>
  <c r="Q25" i="55"/>
  <c r="Q24" i="55"/>
  <c r="Q15" i="55"/>
  <c r="Q17" i="55"/>
  <c r="Q16" i="55"/>
  <c r="Q14" i="55"/>
  <c r="Q13" i="55"/>
  <c r="A129" i="55"/>
  <c r="Q115" i="55"/>
  <c r="Q114" i="55"/>
  <c r="Q113" i="55"/>
  <c r="Q112" i="55"/>
  <c r="Q111" i="55"/>
  <c r="Q110" i="55"/>
  <c r="R99" i="55"/>
  <c r="R151" i="55"/>
  <c r="R25" i="55"/>
  <c r="R24" i="55"/>
  <c r="R27" i="55"/>
  <c r="P129" i="55"/>
  <c r="Q129" i="55" s="1"/>
  <c r="P73" i="55"/>
  <c r="Q73" i="55" s="1"/>
  <c r="P72" i="55"/>
  <c r="Q72" i="55" s="1"/>
  <c r="H296" i="55"/>
  <c r="I295" i="55"/>
  <c r="K295" i="55" s="1"/>
  <c r="I294" i="55"/>
  <c r="K294" i="55" s="1"/>
  <c r="I293" i="55"/>
  <c r="F280" i="55"/>
  <c r="F278" i="55"/>
  <c r="F277" i="55"/>
  <c r="F276" i="55"/>
  <c r="F275" i="55"/>
  <c r="F274" i="55"/>
  <c r="F273" i="55"/>
  <c r="F272" i="55"/>
  <c r="F271" i="55"/>
  <c r="F270" i="55"/>
  <c r="F268" i="55"/>
  <c r="F265" i="55"/>
  <c r="C260" i="55"/>
  <c r="R259" i="55"/>
  <c r="Q259" i="55"/>
  <c r="R258" i="55"/>
  <c r="Q258" i="55"/>
  <c r="R257" i="55"/>
  <c r="Q257" i="55"/>
  <c r="R256" i="55"/>
  <c r="Q256" i="55"/>
  <c r="R255" i="55"/>
  <c r="Q255" i="55"/>
  <c r="R254" i="55"/>
  <c r="Q254" i="55"/>
  <c r="R253" i="55"/>
  <c r="Q253" i="55"/>
  <c r="R251" i="55"/>
  <c r="Q251" i="55"/>
  <c r="R250" i="55"/>
  <c r="Q250" i="55"/>
  <c r="R249" i="55"/>
  <c r="Q249" i="55"/>
  <c r="R248" i="55"/>
  <c r="Q248" i="55"/>
  <c r="R247" i="55"/>
  <c r="Q247" i="55"/>
  <c r="R246" i="55"/>
  <c r="Q246" i="55"/>
  <c r="R244" i="55"/>
  <c r="Q244" i="55"/>
  <c r="R243" i="55"/>
  <c r="Q243" i="55"/>
  <c r="R242" i="55"/>
  <c r="Q242" i="55"/>
  <c r="R241" i="55"/>
  <c r="Q241" i="55"/>
  <c r="R240" i="55"/>
  <c r="Q240" i="55"/>
  <c r="R239" i="55"/>
  <c r="Q239" i="55"/>
  <c r="R238" i="55"/>
  <c r="Q238" i="55"/>
  <c r="R237" i="55"/>
  <c r="Q237" i="55"/>
  <c r="R236" i="55"/>
  <c r="Q236" i="55"/>
  <c r="Q235" i="55"/>
  <c r="Q234" i="55"/>
  <c r="R233" i="55"/>
  <c r="Q233" i="55"/>
  <c r="R232" i="55"/>
  <c r="Q232" i="55"/>
  <c r="R231" i="55"/>
  <c r="Q231" i="55"/>
  <c r="A231" i="55"/>
  <c r="R230" i="55"/>
  <c r="Q230" i="55"/>
  <c r="A230" i="55"/>
  <c r="R229" i="55"/>
  <c r="Q229" i="55"/>
  <c r="A229" i="55"/>
  <c r="R228" i="55"/>
  <c r="Q228" i="55"/>
  <c r="A228" i="55"/>
  <c r="R227" i="55"/>
  <c r="Q227" i="55"/>
  <c r="A227" i="55"/>
  <c r="R226" i="55"/>
  <c r="Q226" i="55"/>
  <c r="A226" i="55"/>
  <c r="R225" i="55"/>
  <c r="Q225" i="55"/>
  <c r="A225" i="55"/>
  <c r="R224" i="55"/>
  <c r="Q224" i="55"/>
  <c r="A224" i="55"/>
  <c r="R223" i="55"/>
  <c r="Q223" i="55"/>
  <c r="A223" i="55"/>
  <c r="R221" i="55"/>
  <c r="Q221" i="55"/>
  <c r="A221" i="55"/>
  <c r="R220" i="55"/>
  <c r="Q220" i="55"/>
  <c r="A220" i="55"/>
  <c r="R219" i="55"/>
  <c r="Q219" i="55"/>
  <c r="A219" i="55"/>
  <c r="R218" i="55"/>
  <c r="Q218" i="55"/>
  <c r="A218" i="55"/>
  <c r="R217" i="55"/>
  <c r="Q217" i="55"/>
  <c r="A217" i="55"/>
  <c r="R216" i="55"/>
  <c r="Q216" i="55"/>
  <c r="A216" i="55"/>
  <c r="R215" i="55"/>
  <c r="Q215" i="55"/>
  <c r="A215" i="55"/>
  <c r="R214" i="55"/>
  <c r="Q214" i="55"/>
  <c r="A214" i="55"/>
  <c r="R213" i="55"/>
  <c r="Q213" i="55"/>
  <c r="A213" i="55"/>
  <c r="R212" i="55"/>
  <c r="Q212" i="55"/>
  <c r="A212" i="55"/>
  <c r="R211" i="55"/>
  <c r="Q211" i="55"/>
  <c r="A211" i="55"/>
  <c r="R210" i="55"/>
  <c r="Q210" i="55"/>
  <c r="A210" i="55"/>
  <c r="R209" i="55"/>
  <c r="Q209" i="55"/>
  <c r="A209" i="55"/>
  <c r="R207" i="55"/>
  <c r="Q207" i="55"/>
  <c r="A207" i="55"/>
  <c r="R206" i="55"/>
  <c r="Q206" i="55"/>
  <c r="A206" i="55"/>
  <c r="A204" i="55"/>
  <c r="A203" i="55"/>
  <c r="R202" i="55"/>
  <c r="A202" i="55"/>
  <c r="A201" i="55"/>
  <c r="R200" i="55"/>
  <c r="A200" i="55"/>
  <c r="R199" i="55"/>
  <c r="A199" i="55"/>
  <c r="R198" i="55"/>
  <c r="A198" i="55"/>
  <c r="R197" i="55"/>
  <c r="A197" i="55"/>
  <c r="R196" i="55"/>
  <c r="A196" i="55"/>
  <c r="R193" i="55"/>
  <c r="Q193" i="55"/>
  <c r="A193" i="55"/>
  <c r="R192" i="55"/>
  <c r="H192" i="55"/>
  <c r="Q192" i="55" s="1"/>
  <c r="A192" i="55"/>
  <c r="R191" i="55"/>
  <c r="Q191" i="55"/>
  <c r="A191" i="55"/>
  <c r="R190" i="55"/>
  <c r="Q190" i="55"/>
  <c r="A190" i="55"/>
  <c r="R188" i="55"/>
  <c r="Q188" i="55"/>
  <c r="A188" i="55"/>
  <c r="R187" i="55"/>
  <c r="Q187" i="55"/>
  <c r="A187" i="55"/>
  <c r="R186" i="55"/>
  <c r="Q186" i="55"/>
  <c r="A186" i="55"/>
  <c r="R185" i="55"/>
  <c r="Q185" i="55"/>
  <c r="A185" i="55"/>
  <c r="R183" i="55"/>
  <c r="A183" i="55"/>
  <c r="R182" i="55"/>
  <c r="A182" i="55"/>
  <c r="R181" i="55"/>
  <c r="A181" i="55"/>
  <c r="R180" i="55"/>
  <c r="A180" i="55"/>
  <c r="R179" i="55"/>
  <c r="A179" i="55"/>
  <c r="R178" i="55"/>
  <c r="A178" i="55"/>
  <c r="R175" i="55"/>
  <c r="Q175" i="55"/>
  <c r="A175" i="55"/>
  <c r="A174" i="55"/>
  <c r="R173" i="55"/>
  <c r="Q173" i="55"/>
  <c r="A173" i="55"/>
  <c r="R172" i="55"/>
  <c r="A172" i="55"/>
  <c r="R171" i="55"/>
  <c r="A171" i="55"/>
  <c r="R170" i="55"/>
  <c r="A170" i="55"/>
  <c r="R169" i="55"/>
  <c r="A169" i="55"/>
  <c r="R168" i="55"/>
  <c r="Q168" i="55"/>
  <c r="A168" i="55"/>
  <c r="R167" i="55"/>
  <c r="Q167" i="55"/>
  <c r="A167" i="55"/>
  <c r="R166" i="55"/>
  <c r="Q166" i="55"/>
  <c r="A166" i="55"/>
  <c r="R164" i="55"/>
  <c r="Q164" i="55"/>
  <c r="A164" i="55"/>
  <c r="R163" i="55"/>
  <c r="Q163" i="55"/>
  <c r="A163" i="55"/>
  <c r="R162" i="55"/>
  <c r="Q162" i="55"/>
  <c r="A162" i="55"/>
  <c r="R161" i="55"/>
  <c r="Q161" i="55"/>
  <c r="A161" i="55"/>
  <c r="R160" i="55"/>
  <c r="Q160" i="55"/>
  <c r="A160" i="55"/>
  <c r="R159" i="55"/>
  <c r="Q159" i="55"/>
  <c r="A159" i="55"/>
  <c r="R158" i="55"/>
  <c r="Q158" i="55"/>
  <c r="A158" i="55"/>
  <c r="R157" i="55"/>
  <c r="Q157" i="55"/>
  <c r="A157" i="55"/>
  <c r="R156" i="55"/>
  <c r="Q156" i="55"/>
  <c r="A156" i="55"/>
  <c r="R155" i="55"/>
  <c r="Q155" i="55"/>
  <c r="A155" i="55"/>
  <c r="R154" i="55"/>
  <c r="Q154" i="55"/>
  <c r="A154" i="55"/>
  <c r="R152" i="55"/>
  <c r="A152" i="55"/>
  <c r="A151" i="55"/>
  <c r="R150" i="55"/>
  <c r="A150" i="55"/>
  <c r="R149" i="55"/>
  <c r="A149" i="55"/>
  <c r="R148" i="55"/>
  <c r="A148" i="55"/>
  <c r="R147" i="55"/>
  <c r="A147" i="55"/>
  <c r="R146" i="55"/>
  <c r="A146" i="55"/>
  <c r="R145" i="55"/>
  <c r="A145" i="55"/>
  <c r="R144" i="55"/>
  <c r="A144" i="55"/>
  <c r="R143" i="55"/>
  <c r="A143" i="55"/>
  <c r="R142" i="55"/>
  <c r="A142" i="55"/>
  <c r="R141" i="55"/>
  <c r="A141" i="55"/>
  <c r="R140" i="55"/>
  <c r="A140" i="55"/>
  <c r="R139" i="55"/>
  <c r="A139" i="55"/>
  <c r="R138" i="55"/>
  <c r="A138" i="55"/>
  <c r="R137" i="55"/>
  <c r="A137" i="55"/>
  <c r="R134" i="55"/>
  <c r="Q134" i="55"/>
  <c r="A134" i="55"/>
  <c r="R133" i="55"/>
  <c r="Q133" i="55"/>
  <c r="A133" i="55"/>
  <c r="R132" i="55"/>
  <c r="Q132" i="55"/>
  <c r="A132" i="55"/>
  <c r="R131" i="55"/>
  <c r="Q131" i="55"/>
  <c r="A131" i="55"/>
  <c r="R129" i="55"/>
  <c r="R127" i="55"/>
  <c r="A127" i="55"/>
  <c r="R126" i="55"/>
  <c r="A126" i="55"/>
  <c r="R125" i="55"/>
  <c r="A125" i="55"/>
  <c r="R124" i="55"/>
  <c r="A124" i="55"/>
  <c r="R123" i="55"/>
  <c r="A123" i="55"/>
  <c r="R120" i="55"/>
  <c r="Q120" i="55"/>
  <c r="A120" i="55"/>
  <c r="R119" i="55"/>
  <c r="Q119" i="55"/>
  <c r="A119" i="55"/>
  <c r="R117" i="55"/>
  <c r="Q117" i="55"/>
  <c r="A117" i="55"/>
  <c r="R115" i="55"/>
  <c r="K115" i="55"/>
  <c r="A115" i="55"/>
  <c r="R114" i="55"/>
  <c r="A114" i="55"/>
  <c r="R113" i="55"/>
  <c r="A113" i="55"/>
  <c r="R112" i="55"/>
  <c r="A112" i="55"/>
  <c r="R111" i="55"/>
  <c r="A111" i="55"/>
  <c r="R110" i="55"/>
  <c r="A110" i="55"/>
  <c r="R107" i="55"/>
  <c r="Q107" i="55"/>
  <c r="A107" i="55"/>
  <c r="R106" i="55"/>
  <c r="Q106" i="55"/>
  <c r="K106" i="55"/>
  <c r="A106" i="55"/>
  <c r="R104" i="55"/>
  <c r="Q104" i="55"/>
  <c r="A104" i="55"/>
  <c r="A102" i="55"/>
  <c r="Q99" i="55"/>
  <c r="A99" i="55"/>
  <c r="A98" i="55"/>
  <c r="R97" i="55"/>
  <c r="Q97" i="55"/>
  <c r="A97" i="55"/>
  <c r="R96" i="55"/>
  <c r="Q96" i="55"/>
  <c r="A96" i="55"/>
  <c r="R94" i="55"/>
  <c r="Q94" i="55"/>
  <c r="A94" i="55"/>
  <c r="A92" i="55"/>
  <c r="R91" i="55"/>
  <c r="A91" i="55"/>
  <c r="R88" i="55"/>
  <c r="Q88" i="55"/>
  <c r="A88" i="55"/>
  <c r="R87" i="55"/>
  <c r="Q87" i="55"/>
  <c r="A87" i="55"/>
  <c r="R86" i="55"/>
  <c r="Q86" i="55"/>
  <c r="A86" i="55"/>
  <c r="R85" i="55"/>
  <c r="Q85" i="55"/>
  <c r="A85" i="55"/>
  <c r="R84" i="55"/>
  <c r="Q84" i="55"/>
  <c r="A84" i="55"/>
  <c r="R83" i="55"/>
  <c r="Q83" i="55"/>
  <c r="A83" i="55"/>
  <c r="R82" i="55"/>
  <c r="Q82" i="55"/>
  <c r="A82" i="55"/>
  <c r="R81" i="55"/>
  <c r="Q81" i="55"/>
  <c r="A81" i="55"/>
  <c r="R80" i="55"/>
  <c r="Q80" i="55"/>
  <c r="A80" i="55"/>
  <c r="R79" i="55"/>
  <c r="Q79" i="55"/>
  <c r="A79" i="55"/>
  <c r="A78" i="55"/>
  <c r="R76" i="55"/>
  <c r="Q76" i="55"/>
  <c r="A76" i="55"/>
  <c r="R75" i="55"/>
  <c r="Q75" i="55"/>
  <c r="A75" i="55"/>
  <c r="R74" i="55"/>
  <c r="Q74" i="55"/>
  <c r="A74" i="55"/>
  <c r="R73" i="55"/>
  <c r="A73" i="55"/>
  <c r="R72" i="55"/>
  <c r="A72" i="55"/>
  <c r="A70" i="55"/>
  <c r="R69" i="55"/>
  <c r="A69" i="55"/>
  <c r="R68" i="55"/>
  <c r="A68" i="55"/>
  <c r="R67" i="55"/>
  <c r="A67" i="55"/>
  <c r="R66" i="55"/>
  <c r="A66" i="55"/>
  <c r="R65" i="55"/>
  <c r="A65" i="55"/>
  <c r="R64" i="55"/>
  <c r="A64" i="55"/>
  <c r="R63" i="55"/>
  <c r="A63" i="55"/>
  <c r="R62" i="55"/>
  <c r="A62" i="55"/>
  <c r="R61" i="55"/>
  <c r="M61" i="55"/>
  <c r="L61" i="55"/>
  <c r="K61" i="55"/>
  <c r="A61" i="55"/>
  <c r="R60" i="55"/>
  <c r="A60" i="55"/>
  <c r="R59" i="55"/>
  <c r="A59" i="55"/>
  <c r="R58" i="55"/>
  <c r="A58" i="55"/>
  <c r="R57" i="55"/>
  <c r="Q57" i="55"/>
  <c r="A57" i="55"/>
  <c r="R56" i="55"/>
  <c r="Q56" i="55"/>
  <c r="A56" i="55"/>
  <c r="R52" i="55"/>
  <c r="Q52" i="55"/>
  <c r="A52" i="55"/>
  <c r="R50" i="55"/>
  <c r="A50" i="55"/>
  <c r="R49" i="55"/>
  <c r="A49" i="55"/>
  <c r="R48" i="55"/>
  <c r="A48" i="55"/>
  <c r="R47" i="55"/>
  <c r="A47" i="55"/>
  <c r="R44" i="55"/>
  <c r="Q44" i="55"/>
  <c r="A44" i="55"/>
  <c r="A43" i="55"/>
  <c r="R42" i="55"/>
  <c r="Q42" i="55"/>
  <c r="A42" i="55"/>
  <c r="R41" i="55"/>
  <c r="Q41" i="55"/>
  <c r="A41" i="55"/>
  <c r="R40" i="55"/>
  <c r="Q40" i="55"/>
  <c r="A40" i="55"/>
  <c r="R39" i="55"/>
  <c r="Q39" i="55"/>
  <c r="A39" i="55"/>
  <c r="R38" i="55"/>
  <c r="Q38" i="55"/>
  <c r="A38" i="55"/>
  <c r="R36" i="55"/>
  <c r="P36" i="55"/>
  <c r="Q36" i="55" s="1"/>
  <c r="A36" i="55"/>
  <c r="R35" i="55"/>
  <c r="P35" i="55"/>
  <c r="Q35" i="55" s="1"/>
  <c r="A35" i="55"/>
  <c r="R34" i="55"/>
  <c r="P34" i="55"/>
  <c r="Q34" i="55" s="1"/>
  <c r="A34" i="55"/>
  <c r="R33" i="55"/>
  <c r="Q33" i="55"/>
  <c r="A33" i="55"/>
  <c r="R32" i="55"/>
  <c r="Q32" i="55"/>
  <c r="A32" i="55"/>
  <c r="R31" i="55"/>
  <c r="P31" i="55"/>
  <c r="A31" i="55"/>
  <c r="R30" i="55"/>
  <c r="Q30" i="55"/>
  <c r="A30" i="55"/>
  <c r="R28" i="55"/>
  <c r="A28" i="55"/>
  <c r="A27" i="55"/>
  <c r="R26" i="55"/>
  <c r="A26" i="55"/>
  <c r="A25" i="55"/>
  <c r="A24" i="55"/>
  <c r="A21" i="55"/>
  <c r="R20" i="55"/>
  <c r="Q20" i="55"/>
  <c r="A20" i="55"/>
  <c r="R18" i="55"/>
  <c r="K18" i="55"/>
  <c r="H18" i="55"/>
  <c r="Q18" i="55" s="1"/>
  <c r="A18" i="55"/>
  <c r="R17" i="55"/>
  <c r="A17" i="55"/>
  <c r="R16" i="55"/>
  <c r="A16" i="55"/>
  <c r="R15" i="55"/>
  <c r="A15" i="55"/>
  <c r="R14" i="55"/>
  <c r="A14" i="55"/>
  <c r="R13" i="55"/>
  <c r="A13" i="55"/>
  <c r="Q31" i="55"/>
  <c r="F289" i="53"/>
  <c r="R215" i="53"/>
  <c r="R213" i="53"/>
  <c r="R212" i="53"/>
  <c r="H315" i="53"/>
  <c r="I314" i="53"/>
  <c r="K314" i="53" s="1"/>
  <c r="I313" i="53"/>
  <c r="K313" i="53" s="1"/>
  <c r="F288" i="53"/>
  <c r="R279" i="53"/>
  <c r="R275" i="53"/>
  <c r="R274" i="53"/>
  <c r="R273" i="53"/>
  <c r="R272" i="53"/>
  <c r="R271" i="53"/>
  <c r="R270" i="53"/>
  <c r="R268" i="53"/>
  <c r="R267" i="53"/>
  <c r="R266" i="53"/>
  <c r="R265" i="53"/>
  <c r="R264" i="53"/>
  <c r="R263" i="53"/>
  <c r="R261" i="53"/>
  <c r="R260" i="53"/>
  <c r="R259" i="53"/>
  <c r="R257" i="53"/>
  <c r="R256" i="53"/>
  <c r="R255" i="53"/>
  <c r="R254" i="53"/>
  <c r="R253" i="53"/>
  <c r="R252" i="53"/>
  <c r="R251" i="53"/>
  <c r="R250" i="53"/>
  <c r="R249" i="53"/>
  <c r="R248" i="53"/>
  <c r="R247" i="53"/>
  <c r="R246" i="53"/>
  <c r="R245" i="53"/>
  <c r="R244" i="53"/>
  <c r="R243" i="53"/>
  <c r="C243" i="53"/>
  <c r="R242" i="53"/>
  <c r="R241" i="53"/>
  <c r="R240" i="53"/>
  <c r="R239" i="53"/>
  <c r="R237" i="53"/>
  <c r="C237" i="53"/>
  <c r="R236" i="53"/>
  <c r="R235" i="53"/>
  <c r="R234" i="53"/>
  <c r="C234" i="53"/>
  <c r="A234" i="53"/>
  <c r="A237" i="53" s="1"/>
  <c r="A243" i="53" s="1"/>
  <c r="R233" i="53"/>
  <c r="A233" i="53"/>
  <c r="R232" i="53"/>
  <c r="A232" i="53"/>
  <c r="R231" i="53"/>
  <c r="A231" i="53"/>
  <c r="R230" i="53"/>
  <c r="A230" i="53"/>
  <c r="R229" i="53"/>
  <c r="A229" i="53"/>
  <c r="R228" i="53"/>
  <c r="A228" i="53"/>
  <c r="R227" i="53"/>
  <c r="A227" i="53"/>
  <c r="R226" i="53"/>
  <c r="A226" i="53"/>
  <c r="R225" i="53"/>
  <c r="A225" i="53"/>
  <c r="R223" i="53"/>
  <c r="A223" i="53"/>
  <c r="R222" i="53"/>
  <c r="A222" i="53"/>
  <c r="R221" i="53"/>
  <c r="A221" i="53"/>
  <c r="R220" i="53"/>
  <c r="A220" i="53"/>
  <c r="R219" i="53"/>
  <c r="A219" i="53"/>
  <c r="R218" i="53"/>
  <c r="A218" i="53"/>
  <c r="R217" i="53"/>
  <c r="A217" i="53"/>
  <c r="R216" i="53"/>
  <c r="A216" i="53"/>
  <c r="A215" i="53"/>
  <c r="R214" i="53"/>
  <c r="A214" i="53"/>
  <c r="A213" i="53"/>
  <c r="A212" i="53"/>
  <c r="R211" i="53"/>
  <c r="A211" i="53"/>
  <c r="R209" i="53"/>
  <c r="A209" i="53"/>
  <c r="R208" i="53"/>
  <c r="A208" i="53"/>
  <c r="A206" i="53"/>
  <c r="A205" i="53"/>
  <c r="R204" i="53"/>
  <c r="A204" i="53"/>
  <c r="A203" i="53"/>
  <c r="R202" i="53"/>
  <c r="A202" i="53"/>
  <c r="R201" i="53"/>
  <c r="A201" i="53"/>
  <c r="R200" i="53"/>
  <c r="A200" i="53"/>
  <c r="R199" i="53"/>
  <c r="A199" i="53"/>
  <c r="R198" i="53"/>
  <c r="A198" i="53"/>
  <c r="R195" i="53"/>
  <c r="A195" i="53"/>
  <c r="R194" i="53"/>
  <c r="A194" i="53"/>
  <c r="R193" i="53"/>
  <c r="A193" i="53"/>
  <c r="R192" i="53"/>
  <c r="A192" i="53"/>
  <c r="R190" i="53"/>
  <c r="A190" i="53"/>
  <c r="R189" i="53"/>
  <c r="A189" i="53"/>
  <c r="R188" i="53"/>
  <c r="A188" i="53"/>
  <c r="R187" i="53"/>
  <c r="A187" i="53"/>
  <c r="R185" i="53"/>
  <c r="A185" i="53"/>
  <c r="R184" i="53"/>
  <c r="A184" i="53"/>
  <c r="R183" i="53"/>
  <c r="A183" i="53"/>
  <c r="R182" i="53"/>
  <c r="A182" i="53"/>
  <c r="R181" i="53"/>
  <c r="A181" i="53"/>
  <c r="R180" i="53"/>
  <c r="A180" i="53"/>
  <c r="R177" i="53"/>
  <c r="A177" i="53"/>
  <c r="A176" i="53"/>
  <c r="R175" i="53"/>
  <c r="A175" i="53"/>
  <c r="R174" i="53"/>
  <c r="A174" i="53"/>
  <c r="R173" i="53"/>
  <c r="A173" i="53"/>
  <c r="R172" i="53"/>
  <c r="A172" i="53"/>
  <c r="R171" i="53"/>
  <c r="A171" i="53"/>
  <c r="R170" i="53"/>
  <c r="A170" i="53"/>
  <c r="A169" i="53"/>
  <c r="R168" i="53"/>
  <c r="A168" i="53"/>
  <c r="R166" i="53"/>
  <c r="A166" i="53"/>
  <c r="R165" i="53"/>
  <c r="Q165" i="53"/>
  <c r="A165" i="53"/>
  <c r="R164" i="53"/>
  <c r="A164" i="53"/>
  <c r="R163" i="53"/>
  <c r="A163" i="53"/>
  <c r="R162" i="53"/>
  <c r="A162" i="53"/>
  <c r="R161" i="53"/>
  <c r="A161" i="53"/>
  <c r="R160" i="53"/>
  <c r="A160" i="53"/>
  <c r="R159" i="53"/>
  <c r="A159" i="53"/>
  <c r="R158" i="53"/>
  <c r="A158" i="53"/>
  <c r="R157" i="53"/>
  <c r="A157" i="53"/>
  <c r="R156" i="53"/>
  <c r="A156" i="53"/>
  <c r="R154" i="53"/>
  <c r="A154" i="53"/>
  <c r="R153" i="53"/>
  <c r="A153" i="53"/>
  <c r="R152" i="53"/>
  <c r="A152" i="53"/>
  <c r="R151" i="53"/>
  <c r="A151" i="53"/>
  <c r="R150" i="53"/>
  <c r="A150" i="53"/>
  <c r="R149" i="53"/>
  <c r="A149" i="53"/>
  <c r="R148" i="53"/>
  <c r="A148" i="53"/>
  <c r="R147" i="53"/>
  <c r="A147" i="53"/>
  <c r="R146" i="53"/>
  <c r="A146" i="53"/>
  <c r="R145" i="53"/>
  <c r="A145" i="53"/>
  <c r="R144" i="53"/>
  <c r="A144" i="53"/>
  <c r="R143" i="53"/>
  <c r="A143" i="53"/>
  <c r="R142" i="53"/>
  <c r="A142" i="53"/>
  <c r="R141" i="53"/>
  <c r="A141" i="53"/>
  <c r="R140" i="53"/>
  <c r="A140" i="53"/>
  <c r="R139" i="53"/>
  <c r="A139" i="53"/>
  <c r="R136" i="53"/>
  <c r="A136" i="53"/>
  <c r="R135" i="53"/>
  <c r="A135" i="53"/>
  <c r="R134" i="53"/>
  <c r="A134" i="53"/>
  <c r="R133" i="53"/>
  <c r="A133" i="53"/>
  <c r="R131" i="53"/>
  <c r="A131" i="53"/>
  <c r="R129" i="53"/>
  <c r="A129" i="53"/>
  <c r="R128" i="53"/>
  <c r="A128" i="53"/>
  <c r="R127" i="53"/>
  <c r="A127" i="53"/>
  <c r="R126" i="53"/>
  <c r="A126" i="53"/>
  <c r="R125" i="53"/>
  <c r="A125" i="53"/>
  <c r="R122" i="53"/>
  <c r="A122" i="53"/>
  <c r="R121" i="53"/>
  <c r="A121" i="53"/>
  <c r="R119" i="53"/>
  <c r="A119" i="53"/>
  <c r="R117" i="53"/>
  <c r="A117" i="53"/>
  <c r="R116" i="53"/>
  <c r="A116" i="53"/>
  <c r="R115" i="53"/>
  <c r="A115" i="53"/>
  <c r="R114" i="53"/>
  <c r="A114" i="53"/>
  <c r="R113" i="53"/>
  <c r="A113" i="53"/>
  <c r="R112" i="53"/>
  <c r="A112" i="53"/>
  <c r="R109" i="53"/>
  <c r="A109" i="53"/>
  <c r="R108" i="53"/>
  <c r="Q108" i="53"/>
  <c r="A108" i="53"/>
  <c r="R106" i="53"/>
  <c r="A106" i="53"/>
  <c r="A104" i="53"/>
  <c r="R101" i="53"/>
  <c r="A101" i="53"/>
  <c r="A100" i="53"/>
  <c r="R99" i="53"/>
  <c r="A99" i="53"/>
  <c r="R98" i="53"/>
  <c r="A98" i="53"/>
  <c r="R96" i="53"/>
  <c r="A96" i="53"/>
  <c r="A94" i="53"/>
  <c r="R93" i="53"/>
  <c r="A93" i="53"/>
  <c r="R90" i="53"/>
  <c r="A90" i="53"/>
  <c r="R89" i="53"/>
  <c r="A89" i="53"/>
  <c r="R88" i="53"/>
  <c r="A88" i="53"/>
  <c r="R87" i="53"/>
  <c r="A87" i="53"/>
  <c r="R86" i="53"/>
  <c r="A86" i="53"/>
  <c r="R85" i="53"/>
  <c r="A85" i="53"/>
  <c r="R84" i="53"/>
  <c r="A84" i="53"/>
  <c r="R83" i="53"/>
  <c r="A83" i="53"/>
  <c r="R82" i="53"/>
  <c r="A82" i="53"/>
  <c r="A81" i="53"/>
  <c r="R80" i="53"/>
  <c r="A80" i="53"/>
  <c r="A79" i="53"/>
  <c r="R77" i="53"/>
  <c r="A77" i="53"/>
  <c r="R76" i="53"/>
  <c r="A76" i="53"/>
  <c r="R75" i="53"/>
  <c r="A75" i="53"/>
  <c r="R74" i="53"/>
  <c r="A74" i="53"/>
  <c r="R73" i="53"/>
  <c r="A73" i="53"/>
  <c r="A71" i="53"/>
  <c r="R70" i="53"/>
  <c r="A70" i="53"/>
  <c r="R69" i="53"/>
  <c r="A69" i="53"/>
  <c r="R68" i="53"/>
  <c r="A68" i="53"/>
  <c r="R67" i="53"/>
  <c r="A67" i="53"/>
  <c r="R66" i="53"/>
  <c r="A66" i="53"/>
  <c r="R65" i="53"/>
  <c r="A65" i="53"/>
  <c r="R64" i="53"/>
  <c r="A64" i="53"/>
  <c r="R63" i="53"/>
  <c r="A63" i="53"/>
  <c r="R62" i="53"/>
  <c r="A62" i="53"/>
  <c r="R61" i="53"/>
  <c r="A61" i="53"/>
  <c r="R60" i="53"/>
  <c r="A60" i="53"/>
  <c r="R59" i="53"/>
  <c r="A59" i="53"/>
  <c r="R58" i="53"/>
  <c r="A58" i="53"/>
  <c r="R57" i="53"/>
  <c r="A57" i="53"/>
  <c r="A54" i="53"/>
  <c r="R52" i="53"/>
  <c r="A52" i="53"/>
  <c r="R50" i="53"/>
  <c r="A50" i="53"/>
  <c r="R49" i="53"/>
  <c r="A49" i="53"/>
  <c r="R48" i="53"/>
  <c r="A48" i="53"/>
  <c r="R47" i="53"/>
  <c r="A47" i="53"/>
  <c r="R44" i="53"/>
  <c r="A44" i="53"/>
  <c r="A43" i="53"/>
  <c r="R42" i="53"/>
  <c r="A42" i="53"/>
  <c r="R41" i="53"/>
  <c r="A41" i="53"/>
  <c r="R40" i="53"/>
  <c r="A40" i="53"/>
  <c r="R39" i="53"/>
  <c r="A39" i="53"/>
  <c r="R38" i="53"/>
  <c r="A38" i="53"/>
  <c r="R36" i="53"/>
  <c r="A36" i="53"/>
  <c r="R35" i="53"/>
  <c r="A35" i="53"/>
  <c r="R34" i="53"/>
  <c r="A34" i="53"/>
  <c r="R33" i="53"/>
  <c r="A33" i="53"/>
  <c r="R32" i="53"/>
  <c r="A32" i="53"/>
  <c r="R31" i="53"/>
  <c r="A31" i="53"/>
  <c r="R30" i="53"/>
  <c r="A30" i="53"/>
  <c r="R28" i="53"/>
  <c r="A28" i="53"/>
  <c r="R27" i="53"/>
  <c r="A27" i="53"/>
  <c r="R26" i="53"/>
  <c r="A26" i="53"/>
  <c r="R25" i="53"/>
  <c r="A25" i="53"/>
  <c r="R24" i="53"/>
  <c r="A24" i="53"/>
  <c r="A21" i="53"/>
  <c r="R20" i="53"/>
  <c r="A20" i="53"/>
  <c r="R18" i="53"/>
  <c r="A18" i="53"/>
  <c r="R17" i="53"/>
  <c r="A17" i="53"/>
  <c r="R16" i="53"/>
  <c r="A16" i="53"/>
  <c r="R15" i="53"/>
  <c r="A15" i="53"/>
  <c r="R14" i="53"/>
  <c r="A14" i="53"/>
  <c r="R13" i="53"/>
  <c r="A13" i="53"/>
  <c r="F286" i="52"/>
  <c r="H313" i="52"/>
  <c r="I312" i="52"/>
  <c r="K312" i="52" s="1"/>
  <c r="I311" i="52"/>
  <c r="K311" i="52" s="1"/>
  <c r="F285" i="52"/>
  <c r="R272" i="52"/>
  <c r="R271" i="52"/>
  <c r="R270" i="52"/>
  <c r="R269" i="52"/>
  <c r="R268" i="52"/>
  <c r="R267" i="52"/>
  <c r="R266" i="52"/>
  <c r="R265" i="52"/>
  <c r="R264" i="52"/>
  <c r="R263" i="52"/>
  <c r="R262" i="52"/>
  <c r="R261" i="52"/>
  <c r="R260" i="52"/>
  <c r="R259" i="52"/>
  <c r="R258" i="52"/>
  <c r="R242" i="52"/>
  <c r="C242" i="52"/>
  <c r="C277" i="52" s="1"/>
  <c r="R239" i="52"/>
  <c r="R238" i="52"/>
  <c r="C237" i="52"/>
  <c r="R236" i="52"/>
  <c r="R235" i="52"/>
  <c r="C234" i="52"/>
  <c r="A234" i="52"/>
  <c r="A237" i="52" s="1"/>
  <c r="A242" i="52" s="1"/>
  <c r="A233" i="52"/>
  <c r="A232" i="52"/>
  <c r="A231" i="52"/>
  <c r="A230" i="52"/>
  <c r="A229" i="52"/>
  <c r="A228" i="52"/>
  <c r="A227" i="52"/>
  <c r="A226" i="52"/>
  <c r="A225" i="52"/>
  <c r="A223" i="52"/>
  <c r="A222" i="52"/>
  <c r="A221" i="52"/>
  <c r="A220" i="52"/>
  <c r="A219" i="52"/>
  <c r="A218" i="52"/>
  <c r="A217" i="52"/>
  <c r="A216" i="52"/>
  <c r="A215" i="52"/>
  <c r="A214" i="52"/>
  <c r="A213" i="52"/>
  <c r="A212" i="52"/>
  <c r="R211" i="52"/>
  <c r="A211" i="52"/>
  <c r="A209" i="52"/>
  <c r="A208" i="52"/>
  <c r="A206" i="52"/>
  <c r="A205" i="52"/>
  <c r="A204" i="52"/>
  <c r="A203" i="52"/>
  <c r="A202" i="52"/>
  <c r="A201" i="52"/>
  <c r="A200" i="52"/>
  <c r="A199" i="52"/>
  <c r="A198" i="52"/>
  <c r="A195" i="52"/>
  <c r="A194" i="52"/>
  <c r="A193" i="52"/>
  <c r="A192" i="52"/>
  <c r="A190" i="52"/>
  <c r="A189" i="52"/>
  <c r="A188" i="52"/>
  <c r="A187" i="52"/>
  <c r="A185" i="52"/>
  <c r="A184" i="52"/>
  <c r="A183" i="52"/>
  <c r="A182" i="52"/>
  <c r="A181" i="52"/>
  <c r="A180" i="52"/>
  <c r="A177" i="52"/>
  <c r="A176" i="52"/>
  <c r="A175" i="52"/>
  <c r="A174" i="52"/>
  <c r="A173" i="52"/>
  <c r="A172" i="52"/>
  <c r="A171" i="52"/>
  <c r="A170" i="52"/>
  <c r="A169" i="52"/>
  <c r="A168" i="52"/>
  <c r="A166" i="52"/>
  <c r="R165" i="52"/>
  <c r="Q165" i="52"/>
  <c r="M165" i="52"/>
  <c r="A165" i="52"/>
  <c r="A164" i="52"/>
  <c r="A163" i="52"/>
  <c r="A162" i="52"/>
  <c r="A161" i="52"/>
  <c r="A160" i="52"/>
  <c r="A159" i="52"/>
  <c r="A158" i="52"/>
  <c r="A157" i="52"/>
  <c r="A156" i="52"/>
  <c r="A154" i="52"/>
  <c r="R153" i="52"/>
  <c r="P153" i="52"/>
  <c r="A153" i="52"/>
  <c r="R152" i="52"/>
  <c r="P152" i="52"/>
  <c r="A152" i="52"/>
  <c r="R151" i="52"/>
  <c r="P151" i="52"/>
  <c r="A151" i="52"/>
  <c r="A150" i="52"/>
  <c r="A149" i="52"/>
  <c r="A148" i="52"/>
  <c r="A147" i="52"/>
  <c r="A146" i="52"/>
  <c r="A145" i="52"/>
  <c r="A144" i="52"/>
  <c r="A143" i="52"/>
  <c r="A142" i="52"/>
  <c r="R141" i="52"/>
  <c r="P141" i="52"/>
  <c r="A141" i="52"/>
  <c r="A140" i="52"/>
  <c r="A139" i="52"/>
  <c r="A136" i="52"/>
  <c r="A135" i="52"/>
  <c r="A134" i="52"/>
  <c r="R133" i="52"/>
  <c r="A133" i="52"/>
  <c r="A131" i="52"/>
  <c r="A129" i="52"/>
  <c r="A128" i="52"/>
  <c r="A127" i="52"/>
  <c r="A126" i="52"/>
  <c r="A125" i="52"/>
  <c r="A122" i="52"/>
  <c r="A121" i="52"/>
  <c r="A119" i="52"/>
  <c r="A117" i="52"/>
  <c r="A116" i="52"/>
  <c r="A115" i="52"/>
  <c r="A114" i="52"/>
  <c r="A113" i="52"/>
  <c r="A112" i="52"/>
  <c r="R109" i="52"/>
  <c r="A109" i="52"/>
  <c r="A108" i="52"/>
  <c r="R106" i="52"/>
  <c r="A106" i="52"/>
  <c r="A104" i="52"/>
  <c r="A101" i="52"/>
  <c r="A100" i="52"/>
  <c r="A99" i="52"/>
  <c r="A98" i="52"/>
  <c r="A96" i="52"/>
  <c r="A94" i="52"/>
  <c r="A93" i="52"/>
  <c r="A90" i="52"/>
  <c r="A89" i="52"/>
  <c r="A88" i="52"/>
  <c r="A87" i="52"/>
  <c r="A86" i="52"/>
  <c r="A85" i="52"/>
  <c r="A84" i="52"/>
  <c r="A83" i="52"/>
  <c r="A82" i="52"/>
  <c r="A81" i="52"/>
  <c r="R80" i="52"/>
  <c r="A80" i="52"/>
  <c r="A79" i="52"/>
  <c r="A77" i="52"/>
  <c r="A76" i="52"/>
  <c r="A75" i="52"/>
  <c r="A74" i="52"/>
  <c r="A73" i="52"/>
  <c r="A71" i="52"/>
  <c r="A70" i="52"/>
  <c r="A69" i="52"/>
  <c r="A68" i="52"/>
  <c r="A67" i="52"/>
  <c r="A66" i="52"/>
  <c r="A65" i="52"/>
  <c r="A64" i="52"/>
  <c r="A63" i="52"/>
  <c r="A62" i="52"/>
  <c r="A61" i="52"/>
  <c r="A60" i="52"/>
  <c r="A59" i="52"/>
  <c r="A58" i="52"/>
  <c r="A57" i="52"/>
  <c r="A54" i="52"/>
  <c r="A52" i="52"/>
  <c r="A50" i="52"/>
  <c r="A49" i="52"/>
  <c r="A48" i="52"/>
  <c r="A47" i="52"/>
  <c r="A44" i="52"/>
  <c r="A43" i="52"/>
  <c r="A42" i="52"/>
  <c r="A41" i="52"/>
  <c r="A40" i="52"/>
  <c r="A39" i="52"/>
  <c r="R38" i="52"/>
  <c r="A38" i="52"/>
  <c r="A36" i="52"/>
  <c r="A35" i="52"/>
  <c r="A34" i="52"/>
  <c r="A33" i="52"/>
  <c r="A32" i="52"/>
  <c r="A31" i="52"/>
  <c r="A30" i="52"/>
  <c r="A28" i="52"/>
  <c r="A27" i="52"/>
  <c r="A26" i="52"/>
  <c r="A25" i="52"/>
  <c r="A24" i="52"/>
  <c r="A21" i="52"/>
  <c r="R20" i="52"/>
  <c r="A20" i="52"/>
  <c r="A18" i="52"/>
  <c r="A17" i="52"/>
  <c r="A16" i="52"/>
  <c r="A15" i="52"/>
  <c r="A14" i="52"/>
  <c r="A13" i="52"/>
  <c r="F286" i="50"/>
  <c r="F286" i="51"/>
  <c r="F285" i="51"/>
  <c r="F282" i="51" s="1"/>
  <c r="H315" i="51"/>
  <c r="I314" i="51"/>
  <c r="K314" i="51" s="1"/>
  <c r="I313" i="51"/>
  <c r="K313" i="51" s="1"/>
  <c r="R272" i="51"/>
  <c r="R271" i="51"/>
  <c r="R270" i="51"/>
  <c r="R269" i="51"/>
  <c r="R268" i="51"/>
  <c r="R267" i="51"/>
  <c r="R266" i="51"/>
  <c r="R265" i="51"/>
  <c r="R264" i="51"/>
  <c r="R263" i="51"/>
  <c r="R262" i="51"/>
  <c r="R261" i="51"/>
  <c r="R260" i="51"/>
  <c r="R259" i="51"/>
  <c r="R258" i="51"/>
  <c r="R242" i="51"/>
  <c r="C242" i="51"/>
  <c r="R239" i="51"/>
  <c r="R238" i="51"/>
  <c r="C237" i="51"/>
  <c r="C277" i="51" s="1"/>
  <c r="R236" i="51"/>
  <c r="R235" i="51"/>
  <c r="C234" i="51"/>
  <c r="A234" i="51"/>
  <c r="A237" i="51" s="1"/>
  <c r="A242" i="51" s="1"/>
  <c r="A233" i="51"/>
  <c r="A232" i="51"/>
  <c r="A231" i="51"/>
  <c r="A230" i="51"/>
  <c r="A229" i="51"/>
  <c r="A228" i="51"/>
  <c r="A227" i="51"/>
  <c r="A226" i="51"/>
  <c r="A225" i="51"/>
  <c r="A223" i="51"/>
  <c r="A222" i="51"/>
  <c r="A221" i="51"/>
  <c r="A220" i="51"/>
  <c r="A219" i="51"/>
  <c r="A218" i="51"/>
  <c r="A217" i="51"/>
  <c r="A216" i="51"/>
  <c r="A215" i="51"/>
  <c r="A214" i="51"/>
  <c r="A213" i="51"/>
  <c r="A212" i="51"/>
  <c r="R211" i="51"/>
  <c r="A211" i="51"/>
  <c r="A209" i="51"/>
  <c r="A208" i="51"/>
  <c r="A206" i="51"/>
  <c r="A205" i="51"/>
  <c r="A204" i="51"/>
  <c r="R203" i="51"/>
  <c r="P203" i="51"/>
  <c r="A203" i="51"/>
  <c r="A202" i="51"/>
  <c r="R201" i="51"/>
  <c r="P201" i="51"/>
  <c r="A201" i="51"/>
  <c r="A200" i="51"/>
  <c r="A199" i="51"/>
  <c r="A198" i="51"/>
  <c r="A195" i="51"/>
  <c r="A194" i="51"/>
  <c r="A193" i="51"/>
  <c r="A192" i="51"/>
  <c r="A190" i="51"/>
  <c r="A189" i="51"/>
  <c r="A188" i="51"/>
  <c r="A187" i="51"/>
  <c r="A185" i="51"/>
  <c r="A184" i="51"/>
  <c r="R183" i="51"/>
  <c r="P183" i="51"/>
  <c r="A183" i="51"/>
  <c r="R182" i="51"/>
  <c r="P182" i="51"/>
  <c r="A182" i="51"/>
  <c r="A181" i="51"/>
  <c r="A180" i="51"/>
  <c r="A177" i="51"/>
  <c r="A176" i="51"/>
  <c r="A175" i="51"/>
  <c r="A174" i="51"/>
  <c r="A173" i="51"/>
  <c r="A172" i="51"/>
  <c r="A171" i="51"/>
  <c r="A170" i="51"/>
  <c r="A169" i="51"/>
  <c r="A168" i="51"/>
  <c r="A166" i="51"/>
  <c r="R165" i="51"/>
  <c r="Q165" i="51"/>
  <c r="M165" i="51"/>
  <c r="A165" i="51"/>
  <c r="A164" i="51"/>
  <c r="A163" i="51"/>
  <c r="A162" i="51"/>
  <c r="A161" i="51"/>
  <c r="A160" i="51"/>
  <c r="A159" i="51"/>
  <c r="A158" i="51"/>
  <c r="A157" i="51"/>
  <c r="A156" i="51"/>
  <c r="A154" i="51"/>
  <c r="R153" i="51"/>
  <c r="P153" i="51"/>
  <c r="A153" i="51"/>
  <c r="R152" i="51"/>
  <c r="P152" i="51"/>
  <c r="A152" i="51"/>
  <c r="R151" i="51"/>
  <c r="P151" i="51"/>
  <c r="A151" i="51"/>
  <c r="A150" i="51"/>
  <c r="A149" i="51"/>
  <c r="A148" i="51"/>
  <c r="A147" i="51"/>
  <c r="A146" i="51"/>
  <c r="A145" i="51"/>
  <c r="A144" i="51"/>
  <c r="A143" i="51"/>
  <c r="A142" i="51"/>
  <c r="R141" i="51"/>
  <c r="P141" i="51"/>
  <c r="A141" i="51"/>
  <c r="A140" i="51"/>
  <c r="A139" i="51"/>
  <c r="A136" i="51"/>
  <c r="A135" i="51"/>
  <c r="A134" i="51"/>
  <c r="R133" i="51"/>
  <c r="A133" i="51"/>
  <c r="A131" i="51"/>
  <c r="A129" i="51"/>
  <c r="A128" i="51"/>
  <c r="A127" i="51"/>
  <c r="A126" i="51"/>
  <c r="A125" i="51"/>
  <c r="A122" i="51"/>
  <c r="A121" i="51"/>
  <c r="A119" i="51"/>
  <c r="A117" i="51"/>
  <c r="A116" i="51"/>
  <c r="A115" i="51"/>
  <c r="A114" i="51"/>
  <c r="A113" i="51"/>
  <c r="A112" i="51"/>
  <c r="R109" i="51"/>
  <c r="A109" i="51"/>
  <c r="A108" i="51"/>
  <c r="A106" i="51"/>
  <c r="A104" i="51"/>
  <c r="A101" i="51"/>
  <c r="A100" i="51"/>
  <c r="A99" i="51"/>
  <c r="A98" i="51"/>
  <c r="A96" i="51"/>
  <c r="A94" i="51"/>
  <c r="A93" i="51"/>
  <c r="A90" i="51"/>
  <c r="A89" i="51"/>
  <c r="A88" i="51"/>
  <c r="A87" i="51"/>
  <c r="A86" i="51"/>
  <c r="A85" i="51"/>
  <c r="A84" i="51"/>
  <c r="A83" i="51"/>
  <c r="A82" i="51"/>
  <c r="A81" i="51"/>
  <c r="R80" i="51"/>
  <c r="A80" i="51"/>
  <c r="A79" i="51"/>
  <c r="A77" i="51"/>
  <c r="A76" i="51"/>
  <c r="A75" i="51"/>
  <c r="A74" i="51"/>
  <c r="A73" i="51"/>
  <c r="A71" i="51"/>
  <c r="A70" i="51"/>
  <c r="A69" i="51"/>
  <c r="R68" i="51"/>
  <c r="P68" i="51"/>
  <c r="A68" i="51"/>
  <c r="A67" i="51"/>
  <c r="A66" i="51"/>
  <c r="A65" i="51"/>
  <c r="R64" i="51"/>
  <c r="P64" i="51"/>
  <c r="A64" i="51"/>
  <c r="A63" i="51"/>
  <c r="A62" i="51"/>
  <c r="A61" i="51"/>
  <c r="A60" i="51"/>
  <c r="A59" i="51"/>
  <c r="A58" i="51"/>
  <c r="A57" i="51"/>
  <c r="A54" i="51"/>
  <c r="A52" i="51"/>
  <c r="R50" i="51"/>
  <c r="P50" i="51"/>
  <c r="A50" i="51"/>
  <c r="A49" i="51"/>
  <c r="A48" i="51"/>
  <c r="R47" i="51"/>
  <c r="P47" i="51"/>
  <c r="A47" i="51"/>
  <c r="A44" i="51"/>
  <c r="A43" i="51"/>
  <c r="A42" i="51"/>
  <c r="A41" i="51"/>
  <c r="A40" i="51"/>
  <c r="A39" i="51"/>
  <c r="R38" i="51"/>
  <c r="A38" i="51"/>
  <c r="A36" i="51"/>
  <c r="A35" i="51"/>
  <c r="A34" i="51"/>
  <c r="A33" i="51"/>
  <c r="A32" i="51"/>
  <c r="A31" i="51"/>
  <c r="A30" i="51"/>
  <c r="A28" i="51"/>
  <c r="A27" i="51"/>
  <c r="A26" i="51"/>
  <c r="A25" i="51"/>
  <c r="A24" i="51"/>
  <c r="A21" i="51"/>
  <c r="R20" i="51"/>
  <c r="A20" i="51"/>
  <c r="A18" i="51"/>
  <c r="A17" i="51"/>
  <c r="R16" i="51"/>
  <c r="P16" i="51"/>
  <c r="A16" i="51"/>
  <c r="R15" i="51"/>
  <c r="P15" i="51"/>
  <c r="A15" i="51"/>
  <c r="A14" i="51"/>
  <c r="A13" i="51"/>
  <c r="H315" i="50"/>
  <c r="I314" i="50"/>
  <c r="K314" i="50" s="1"/>
  <c r="I313" i="50"/>
  <c r="K313" i="50" s="1"/>
  <c r="F285" i="50"/>
  <c r="F282" i="50" s="1"/>
  <c r="R272" i="50"/>
  <c r="R271" i="50"/>
  <c r="R270" i="50"/>
  <c r="R269" i="50"/>
  <c r="R268" i="50"/>
  <c r="R267" i="50"/>
  <c r="R266" i="50"/>
  <c r="R265" i="50"/>
  <c r="R264" i="50"/>
  <c r="R263" i="50"/>
  <c r="R262" i="50"/>
  <c r="R261" i="50"/>
  <c r="R260" i="50"/>
  <c r="R259" i="50"/>
  <c r="R258" i="50"/>
  <c r="R242" i="50"/>
  <c r="C242" i="50"/>
  <c r="R239" i="50"/>
  <c r="R238" i="50"/>
  <c r="C237" i="50"/>
  <c r="R236" i="50"/>
  <c r="R235" i="50"/>
  <c r="C234" i="50"/>
  <c r="A234" i="50"/>
  <c r="A237" i="50" s="1"/>
  <c r="A242" i="50" s="1"/>
  <c r="A233" i="50"/>
  <c r="A232" i="50"/>
  <c r="A231" i="50"/>
  <c r="A230" i="50"/>
  <c r="A229" i="50"/>
  <c r="A228" i="50"/>
  <c r="A227" i="50"/>
  <c r="A226" i="50"/>
  <c r="A225" i="50"/>
  <c r="A223" i="50"/>
  <c r="A222" i="50"/>
  <c r="A221" i="50"/>
  <c r="A220" i="50"/>
  <c r="A219" i="50"/>
  <c r="A218" i="50"/>
  <c r="A217" i="50"/>
  <c r="A216" i="50"/>
  <c r="A215" i="50"/>
  <c r="A214" i="50"/>
  <c r="A213" i="50"/>
  <c r="A212" i="50"/>
  <c r="R211" i="50"/>
  <c r="A211" i="50"/>
  <c r="A209" i="50"/>
  <c r="A208" i="50"/>
  <c r="A206" i="50"/>
  <c r="A205" i="50"/>
  <c r="A204" i="50"/>
  <c r="R203" i="50"/>
  <c r="P203" i="50"/>
  <c r="A203" i="50"/>
  <c r="A202" i="50"/>
  <c r="R201" i="50"/>
  <c r="P201" i="50"/>
  <c r="A201" i="50"/>
  <c r="A200" i="50"/>
  <c r="A199" i="50"/>
  <c r="A198" i="50"/>
  <c r="A195" i="50"/>
  <c r="A194" i="50"/>
  <c r="A193" i="50"/>
  <c r="A192" i="50"/>
  <c r="A190" i="50"/>
  <c r="A189" i="50"/>
  <c r="A188" i="50"/>
  <c r="A187" i="50"/>
  <c r="A185" i="50"/>
  <c r="A184" i="50"/>
  <c r="R183" i="50"/>
  <c r="P183" i="50"/>
  <c r="A183" i="50"/>
  <c r="R182" i="50"/>
  <c r="P182" i="50"/>
  <c r="A182" i="50"/>
  <c r="A181" i="50"/>
  <c r="A180" i="50"/>
  <c r="A177" i="50"/>
  <c r="A176" i="50"/>
  <c r="A175" i="50"/>
  <c r="A174" i="50"/>
  <c r="A173" i="50"/>
  <c r="A172" i="50"/>
  <c r="A171" i="50"/>
  <c r="A170" i="50"/>
  <c r="A169" i="50"/>
  <c r="A168" i="50"/>
  <c r="A166" i="50"/>
  <c r="M165" i="50"/>
  <c r="A165" i="50"/>
  <c r="A164" i="50"/>
  <c r="A163" i="50"/>
  <c r="A162" i="50"/>
  <c r="A161" i="50"/>
  <c r="A160" i="50"/>
  <c r="A159" i="50"/>
  <c r="A158" i="50"/>
  <c r="A157" i="50"/>
  <c r="A156" i="50"/>
  <c r="A154" i="50"/>
  <c r="R153" i="50"/>
  <c r="P153" i="50"/>
  <c r="A153" i="50"/>
  <c r="R152" i="50"/>
  <c r="P152" i="50"/>
  <c r="A152" i="50"/>
  <c r="R151" i="50"/>
  <c r="P151" i="50"/>
  <c r="A151" i="50"/>
  <c r="A150" i="50"/>
  <c r="A149" i="50"/>
  <c r="A148" i="50"/>
  <c r="A147" i="50"/>
  <c r="A146" i="50"/>
  <c r="A145" i="50"/>
  <c r="A144" i="50"/>
  <c r="A143" i="50"/>
  <c r="A142" i="50"/>
  <c r="R141" i="50"/>
  <c r="P141" i="50"/>
  <c r="A141" i="50"/>
  <c r="A140" i="50"/>
  <c r="A139" i="50"/>
  <c r="A136" i="50"/>
  <c r="A135" i="50"/>
  <c r="A134" i="50"/>
  <c r="R133" i="50"/>
  <c r="A133" i="50"/>
  <c r="A131" i="50"/>
  <c r="A129" i="50"/>
  <c r="A128" i="50"/>
  <c r="A127" i="50"/>
  <c r="A126" i="50"/>
  <c r="A125" i="50"/>
  <c r="A122" i="50"/>
  <c r="A121" i="50"/>
  <c r="A119" i="50"/>
  <c r="A117" i="50"/>
  <c r="A116" i="50"/>
  <c r="A115" i="50"/>
  <c r="A114" i="50"/>
  <c r="A113" i="50"/>
  <c r="A112" i="50"/>
  <c r="R109" i="50"/>
  <c r="A109" i="50"/>
  <c r="A108" i="50"/>
  <c r="A106" i="50"/>
  <c r="A104" i="50"/>
  <c r="A101" i="50"/>
  <c r="A100" i="50"/>
  <c r="A99" i="50"/>
  <c r="A98" i="50"/>
  <c r="A96" i="50"/>
  <c r="A94" i="50"/>
  <c r="A93" i="50"/>
  <c r="A90" i="50"/>
  <c r="A89" i="50"/>
  <c r="A88" i="50"/>
  <c r="A87" i="50"/>
  <c r="A86" i="50"/>
  <c r="A85" i="50"/>
  <c r="A84" i="50"/>
  <c r="A83" i="50"/>
  <c r="A82" i="50"/>
  <c r="A81" i="50"/>
  <c r="R80" i="50"/>
  <c r="A80" i="50"/>
  <c r="A79" i="50"/>
  <c r="A77" i="50"/>
  <c r="A76" i="50"/>
  <c r="A75" i="50"/>
  <c r="A74" i="50"/>
  <c r="A73" i="50"/>
  <c r="A71" i="50"/>
  <c r="A70" i="50"/>
  <c r="A69" i="50"/>
  <c r="R68" i="50"/>
  <c r="P68" i="50"/>
  <c r="A68" i="50"/>
  <c r="A67" i="50"/>
  <c r="A66" i="50"/>
  <c r="A65" i="50"/>
  <c r="R64" i="50"/>
  <c r="P64" i="50"/>
  <c r="A64" i="50"/>
  <c r="A63" i="50"/>
  <c r="A62" i="50"/>
  <c r="A61" i="50"/>
  <c r="A60" i="50"/>
  <c r="A59" i="50"/>
  <c r="A58" i="50"/>
  <c r="A57" i="50"/>
  <c r="A54" i="50"/>
  <c r="A52" i="50"/>
  <c r="R50" i="50"/>
  <c r="P50" i="50"/>
  <c r="A50" i="50"/>
  <c r="A49" i="50"/>
  <c r="A48" i="50"/>
  <c r="R47" i="50"/>
  <c r="P47" i="50"/>
  <c r="A47" i="50"/>
  <c r="A44" i="50"/>
  <c r="A43" i="50"/>
  <c r="A42" i="50"/>
  <c r="A41" i="50"/>
  <c r="A40" i="50"/>
  <c r="A39" i="50"/>
  <c r="R38" i="50"/>
  <c r="A38" i="50"/>
  <c r="A36" i="50"/>
  <c r="A35" i="50"/>
  <c r="A34" i="50"/>
  <c r="A33" i="50"/>
  <c r="A32" i="50"/>
  <c r="A31" i="50"/>
  <c r="A30" i="50"/>
  <c r="A28" i="50"/>
  <c r="A27" i="50"/>
  <c r="A26" i="50"/>
  <c r="A25" i="50"/>
  <c r="A24" i="50"/>
  <c r="A21" i="50"/>
  <c r="R20" i="50"/>
  <c r="A20" i="50"/>
  <c r="A18" i="50"/>
  <c r="A17" i="50"/>
  <c r="R16" i="50"/>
  <c r="P16" i="50"/>
  <c r="A16" i="50"/>
  <c r="R15" i="50"/>
  <c r="P15" i="50"/>
  <c r="A15" i="50"/>
  <c r="A14" i="50"/>
  <c r="A13" i="50"/>
  <c r="H312" i="49"/>
  <c r="I311" i="49"/>
  <c r="K311" i="49" s="1"/>
  <c r="I310" i="49"/>
  <c r="K310" i="49" s="1"/>
  <c r="F285" i="49"/>
  <c r="R272" i="49"/>
  <c r="R271" i="49"/>
  <c r="R270" i="49"/>
  <c r="R269" i="49"/>
  <c r="R268" i="49"/>
  <c r="R267" i="49"/>
  <c r="R266" i="49"/>
  <c r="R265" i="49"/>
  <c r="R264" i="49"/>
  <c r="R263" i="49"/>
  <c r="R262" i="49"/>
  <c r="R261" i="49"/>
  <c r="R260" i="49"/>
  <c r="R259" i="49"/>
  <c r="R258" i="49"/>
  <c r="R242" i="49"/>
  <c r="C242" i="49"/>
  <c r="R238" i="49"/>
  <c r="C237" i="49"/>
  <c r="R236" i="49"/>
  <c r="R235" i="49"/>
  <c r="C234" i="49"/>
  <c r="A234" i="49"/>
  <c r="A237" i="49" s="1"/>
  <c r="A242" i="49" s="1"/>
  <c r="A233" i="49"/>
  <c r="A232" i="49"/>
  <c r="A231" i="49"/>
  <c r="A230" i="49"/>
  <c r="A229" i="49"/>
  <c r="A228" i="49"/>
  <c r="A227" i="49"/>
  <c r="A226" i="49"/>
  <c r="A225" i="49"/>
  <c r="A223" i="49"/>
  <c r="A222" i="49"/>
  <c r="A221" i="49"/>
  <c r="A220" i="49"/>
  <c r="A219" i="49"/>
  <c r="A218" i="49"/>
  <c r="A217" i="49"/>
  <c r="A216" i="49"/>
  <c r="A215" i="49"/>
  <c r="A214" i="49"/>
  <c r="A213" i="49"/>
  <c r="A212" i="49"/>
  <c r="R211" i="49"/>
  <c r="A211" i="49"/>
  <c r="A209" i="49"/>
  <c r="A208" i="49"/>
  <c r="A206" i="49"/>
  <c r="A205" i="49"/>
  <c r="A204" i="49"/>
  <c r="R203" i="49"/>
  <c r="P203" i="49"/>
  <c r="A203" i="49"/>
  <c r="A202" i="49"/>
  <c r="R201" i="49"/>
  <c r="P201" i="49"/>
  <c r="A201" i="49"/>
  <c r="A200" i="49"/>
  <c r="A199" i="49"/>
  <c r="A198" i="49"/>
  <c r="A195" i="49"/>
  <c r="A194" i="49"/>
  <c r="A193" i="49"/>
  <c r="A192" i="49"/>
  <c r="A190" i="49"/>
  <c r="A189" i="49"/>
  <c r="A188" i="49"/>
  <c r="A187" i="49"/>
  <c r="A185" i="49"/>
  <c r="A184" i="49"/>
  <c r="R183" i="49"/>
  <c r="P183" i="49"/>
  <c r="A183" i="49"/>
  <c r="R182" i="49"/>
  <c r="P182" i="49"/>
  <c r="A182" i="49"/>
  <c r="A181" i="49"/>
  <c r="A180" i="49"/>
  <c r="A177" i="49"/>
  <c r="A176" i="49"/>
  <c r="A175" i="49"/>
  <c r="A174" i="49"/>
  <c r="A173" i="49"/>
  <c r="A172" i="49"/>
  <c r="A171" i="49"/>
  <c r="A170" i="49"/>
  <c r="A169" i="49"/>
  <c r="A168" i="49"/>
  <c r="A166" i="49"/>
  <c r="M165" i="49"/>
  <c r="A165" i="49"/>
  <c r="A164" i="49"/>
  <c r="A163" i="49"/>
  <c r="A162" i="49"/>
  <c r="A161" i="49"/>
  <c r="A160" i="49"/>
  <c r="A159" i="49"/>
  <c r="A158" i="49"/>
  <c r="A157" i="49"/>
  <c r="A156" i="49"/>
  <c r="A154" i="49"/>
  <c r="R153" i="49"/>
  <c r="P153" i="49"/>
  <c r="A153" i="49"/>
  <c r="R152" i="49"/>
  <c r="P152" i="49"/>
  <c r="A152" i="49"/>
  <c r="R151" i="49"/>
  <c r="P151" i="49"/>
  <c r="A151" i="49"/>
  <c r="A150" i="49"/>
  <c r="A149" i="49"/>
  <c r="A148" i="49"/>
  <c r="A147" i="49"/>
  <c r="A146" i="49"/>
  <c r="A145" i="49"/>
  <c r="A144" i="49"/>
  <c r="A143" i="49"/>
  <c r="A142" i="49"/>
  <c r="R141" i="49"/>
  <c r="P141" i="49"/>
  <c r="A141" i="49"/>
  <c r="A140" i="49"/>
  <c r="A139" i="49"/>
  <c r="A136" i="49"/>
  <c r="A135" i="49"/>
  <c r="A134" i="49"/>
  <c r="R133" i="49"/>
  <c r="A133" i="49"/>
  <c r="A131" i="49"/>
  <c r="A129" i="49"/>
  <c r="A128" i="49"/>
  <c r="A127" i="49"/>
  <c r="A126" i="49"/>
  <c r="A125" i="49"/>
  <c r="A122" i="49"/>
  <c r="A121" i="49"/>
  <c r="A119" i="49"/>
  <c r="A117" i="49"/>
  <c r="A116" i="49"/>
  <c r="A115" i="49"/>
  <c r="A114" i="49"/>
  <c r="A113" i="49"/>
  <c r="A112" i="49"/>
  <c r="R109" i="49"/>
  <c r="A109" i="49"/>
  <c r="A108" i="49"/>
  <c r="A106" i="49"/>
  <c r="A104" i="49"/>
  <c r="A101" i="49"/>
  <c r="A100" i="49"/>
  <c r="A99" i="49"/>
  <c r="A98" i="49"/>
  <c r="A96" i="49"/>
  <c r="A94" i="49"/>
  <c r="A93" i="49"/>
  <c r="A90" i="49"/>
  <c r="A89" i="49"/>
  <c r="A88" i="49"/>
  <c r="A87" i="49"/>
  <c r="A86" i="49"/>
  <c r="A85" i="49"/>
  <c r="A84" i="49"/>
  <c r="A83" i="49"/>
  <c r="A82" i="49"/>
  <c r="A81" i="49"/>
  <c r="R80" i="49"/>
  <c r="A80" i="49"/>
  <c r="A79" i="49"/>
  <c r="A77" i="49"/>
  <c r="A76" i="49"/>
  <c r="A75" i="49"/>
  <c r="A74" i="49"/>
  <c r="A73" i="49"/>
  <c r="A71" i="49"/>
  <c r="A70" i="49"/>
  <c r="A69" i="49"/>
  <c r="R68" i="49"/>
  <c r="P68" i="49"/>
  <c r="A68" i="49"/>
  <c r="A67" i="49"/>
  <c r="A66" i="49"/>
  <c r="A65" i="49"/>
  <c r="R64" i="49"/>
  <c r="P64" i="49"/>
  <c r="A64" i="49"/>
  <c r="A63" i="49"/>
  <c r="A62" i="49"/>
  <c r="A61" i="49"/>
  <c r="A60" i="49"/>
  <c r="A59" i="49"/>
  <c r="A58" i="49"/>
  <c r="A57" i="49"/>
  <c r="A54" i="49"/>
  <c r="A52" i="49"/>
  <c r="R50" i="49"/>
  <c r="P50" i="49"/>
  <c r="A50" i="49"/>
  <c r="A49" i="49"/>
  <c r="A48" i="49"/>
  <c r="R47" i="49"/>
  <c r="P47" i="49"/>
  <c r="A47" i="49"/>
  <c r="A44" i="49"/>
  <c r="A43" i="49"/>
  <c r="A42" i="49"/>
  <c r="A41" i="49"/>
  <c r="A40" i="49"/>
  <c r="A39" i="49"/>
  <c r="R38" i="49"/>
  <c r="A38" i="49"/>
  <c r="A36" i="49"/>
  <c r="A35" i="49"/>
  <c r="A34" i="49"/>
  <c r="A33" i="49"/>
  <c r="A32" i="49"/>
  <c r="A31" i="49"/>
  <c r="A30" i="49"/>
  <c r="A28" i="49"/>
  <c r="A27" i="49"/>
  <c r="A26" i="49"/>
  <c r="A25" i="49"/>
  <c r="A24" i="49"/>
  <c r="A21" i="49"/>
  <c r="R20" i="49"/>
  <c r="A20" i="49"/>
  <c r="A18" i="49"/>
  <c r="A17" i="49"/>
  <c r="R16" i="49"/>
  <c r="P16" i="49"/>
  <c r="A16" i="49"/>
  <c r="R15" i="49"/>
  <c r="P15" i="49"/>
  <c r="A15" i="49"/>
  <c r="A14" i="49"/>
  <c r="A13" i="49"/>
  <c r="D285" i="48"/>
  <c r="C237" i="48"/>
  <c r="C242" i="48"/>
  <c r="C234" i="48"/>
  <c r="M165" i="48"/>
  <c r="R203" i="48"/>
  <c r="R201" i="48"/>
  <c r="R183" i="48"/>
  <c r="R182" i="48"/>
  <c r="R152" i="48"/>
  <c r="R153" i="48"/>
  <c r="R151" i="48"/>
  <c r="R141" i="48"/>
  <c r="R68" i="48"/>
  <c r="R64" i="48"/>
  <c r="R50" i="48"/>
  <c r="R47" i="48"/>
  <c r="R16" i="48"/>
  <c r="R15" i="48"/>
  <c r="P47" i="48"/>
  <c r="P201" i="48"/>
  <c r="P16" i="48"/>
  <c r="P15" i="48"/>
  <c r="P68" i="48"/>
  <c r="P64" i="48"/>
  <c r="P50" i="48"/>
  <c r="P203" i="48"/>
  <c r="P152" i="48"/>
  <c r="P153" i="48"/>
  <c r="P151" i="48"/>
  <c r="P182" i="48"/>
  <c r="P183" i="48"/>
  <c r="P141" i="48"/>
  <c r="H312" i="48"/>
  <c r="I311" i="48"/>
  <c r="K311" i="48" s="1"/>
  <c r="I310" i="48"/>
  <c r="K310" i="48" s="1"/>
  <c r="A234" i="48"/>
  <c r="A237" i="48" s="1"/>
  <c r="A242" i="48" s="1"/>
  <c r="A257" i="48" s="1"/>
  <c r="A233" i="48"/>
  <c r="A232" i="48"/>
  <c r="A231" i="48"/>
  <c r="A230" i="48"/>
  <c r="A229" i="48"/>
  <c r="A228" i="48"/>
  <c r="A227" i="48"/>
  <c r="A226" i="48"/>
  <c r="A225" i="48"/>
  <c r="A223" i="48"/>
  <c r="A222" i="48"/>
  <c r="A221" i="48"/>
  <c r="A220" i="48"/>
  <c r="A219" i="48"/>
  <c r="A218" i="48"/>
  <c r="A217" i="48"/>
  <c r="A216" i="48"/>
  <c r="A215" i="48"/>
  <c r="A214" i="48"/>
  <c r="A213" i="48"/>
  <c r="A212" i="48"/>
  <c r="A211" i="48"/>
  <c r="A209" i="48"/>
  <c r="A208" i="48"/>
  <c r="A206" i="48"/>
  <c r="A205" i="48"/>
  <c r="A204" i="48"/>
  <c r="A203" i="48"/>
  <c r="A202" i="48"/>
  <c r="A201" i="48"/>
  <c r="A200" i="48"/>
  <c r="A199" i="48"/>
  <c r="A198" i="48"/>
  <c r="A195" i="48"/>
  <c r="A194" i="48"/>
  <c r="A193" i="48"/>
  <c r="A192" i="48"/>
  <c r="A190" i="48"/>
  <c r="A189" i="48"/>
  <c r="A188" i="48"/>
  <c r="A187" i="48"/>
  <c r="A185" i="48"/>
  <c r="A184" i="48"/>
  <c r="A183" i="48"/>
  <c r="A182" i="48"/>
  <c r="A181" i="48"/>
  <c r="A180" i="48"/>
  <c r="A177" i="48"/>
  <c r="A176" i="48"/>
  <c r="A175" i="48"/>
  <c r="A174" i="48"/>
  <c r="A173" i="48"/>
  <c r="A172" i="48"/>
  <c r="A171" i="48"/>
  <c r="A170" i="48"/>
  <c r="A169" i="48"/>
  <c r="A168" i="48"/>
  <c r="A166" i="48"/>
  <c r="A165" i="48"/>
  <c r="A164" i="48"/>
  <c r="A163" i="48"/>
  <c r="A162" i="48"/>
  <c r="A161" i="48"/>
  <c r="A160" i="48"/>
  <c r="A159" i="48"/>
  <c r="A158" i="48"/>
  <c r="A157" i="48"/>
  <c r="A156" i="48"/>
  <c r="A154" i="48"/>
  <c r="A153" i="48"/>
  <c r="A152" i="48"/>
  <c r="A151" i="48"/>
  <c r="A150" i="48"/>
  <c r="A149" i="48"/>
  <c r="A148" i="48"/>
  <c r="A147" i="48"/>
  <c r="A146" i="48"/>
  <c r="A145" i="48"/>
  <c r="A144" i="48"/>
  <c r="A143" i="48"/>
  <c r="A142" i="48"/>
  <c r="A141" i="48"/>
  <c r="A140" i="48"/>
  <c r="A139" i="48"/>
  <c r="A136" i="48"/>
  <c r="A135" i="48"/>
  <c r="A134" i="48"/>
  <c r="A133" i="48"/>
  <c r="A131" i="48"/>
  <c r="A129" i="48"/>
  <c r="A128" i="48"/>
  <c r="A127" i="48"/>
  <c r="A126" i="48"/>
  <c r="A125" i="48"/>
  <c r="A122" i="48"/>
  <c r="A121" i="48"/>
  <c r="A119" i="48"/>
  <c r="A117" i="48"/>
  <c r="A116" i="48"/>
  <c r="A115" i="48"/>
  <c r="A114" i="48"/>
  <c r="A113" i="48"/>
  <c r="A112" i="48"/>
  <c r="A109" i="48"/>
  <c r="A108" i="48"/>
  <c r="A106" i="48"/>
  <c r="A104" i="48"/>
  <c r="A101" i="48"/>
  <c r="A100" i="48"/>
  <c r="A99" i="48"/>
  <c r="A98" i="48"/>
  <c r="A96" i="48"/>
  <c r="A94" i="48"/>
  <c r="A93" i="48"/>
  <c r="A90" i="48"/>
  <c r="A89" i="48"/>
  <c r="A88" i="48"/>
  <c r="A87" i="48"/>
  <c r="A86" i="48"/>
  <c r="A85" i="48"/>
  <c r="A84" i="48"/>
  <c r="A83" i="48"/>
  <c r="A82" i="48"/>
  <c r="A81" i="48"/>
  <c r="A80" i="48"/>
  <c r="A79" i="48"/>
  <c r="A77" i="48"/>
  <c r="A76" i="48"/>
  <c r="A75" i="48"/>
  <c r="A74" i="48"/>
  <c r="A73" i="48"/>
  <c r="A71" i="48"/>
  <c r="A70" i="48"/>
  <c r="A69" i="48"/>
  <c r="A68" i="48"/>
  <c r="A67" i="48"/>
  <c r="A66" i="48"/>
  <c r="A65" i="48"/>
  <c r="A64" i="48"/>
  <c r="A63" i="48"/>
  <c r="A62" i="48"/>
  <c r="A61" i="48"/>
  <c r="A60" i="48"/>
  <c r="A59" i="48"/>
  <c r="A58" i="48"/>
  <c r="A57" i="48"/>
  <c r="A54" i="48"/>
  <c r="A52" i="48"/>
  <c r="A50" i="48"/>
  <c r="A49" i="48"/>
  <c r="A48" i="48"/>
  <c r="A47" i="48"/>
  <c r="A44" i="48"/>
  <c r="A43" i="48"/>
  <c r="A42" i="48"/>
  <c r="A41" i="48"/>
  <c r="A40" i="48"/>
  <c r="A39" i="48"/>
  <c r="A38" i="48"/>
  <c r="A36" i="48"/>
  <c r="A35" i="48"/>
  <c r="A34" i="48"/>
  <c r="A33" i="48"/>
  <c r="A32" i="48"/>
  <c r="A31" i="48"/>
  <c r="A30" i="48"/>
  <c r="A28" i="48"/>
  <c r="A27" i="48"/>
  <c r="A26" i="48"/>
  <c r="A25" i="48"/>
  <c r="A24" i="48"/>
  <c r="A21" i="48"/>
  <c r="A20" i="48"/>
  <c r="A18" i="48"/>
  <c r="A17" i="48"/>
  <c r="A16" i="48"/>
  <c r="A15" i="48"/>
  <c r="A14" i="48"/>
  <c r="A13" i="48"/>
  <c r="F103" i="47"/>
  <c r="F102" i="47"/>
  <c r="F101" i="47"/>
  <c r="F100" i="47"/>
  <c r="F99" i="47"/>
  <c r="F98" i="47"/>
  <c r="F97" i="47"/>
  <c r="F96" i="47"/>
  <c r="F95" i="47"/>
  <c r="F94" i="47"/>
  <c r="F93" i="47"/>
  <c r="AF90" i="47"/>
  <c r="AE90" i="47"/>
  <c r="AD90" i="47"/>
  <c r="AC90" i="47"/>
  <c r="AB90" i="47"/>
  <c r="AA90" i="47"/>
  <c r="Z90" i="47"/>
  <c r="U89" i="47"/>
  <c r="T89" i="47"/>
  <c r="S89" i="47"/>
  <c r="R89" i="47"/>
  <c r="Q89" i="47"/>
  <c r="P89" i="47"/>
  <c r="O89" i="47"/>
  <c r="N89" i="47"/>
  <c r="M89" i="47"/>
  <c r="L89" i="47"/>
  <c r="K89" i="47"/>
  <c r="J89" i="47"/>
  <c r="I89" i="47"/>
  <c r="H89" i="47"/>
  <c r="G89" i="47"/>
  <c r="F89" i="47"/>
  <c r="E89" i="47"/>
  <c r="U88" i="47"/>
  <c r="T88" i="47"/>
  <c r="S88" i="47"/>
  <c r="R88" i="47"/>
  <c r="Q88" i="47"/>
  <c r="P88" i="47"/>
  <c r="O88" i="47"/>
  <c r="N88" i="47"/>
  <c r="M88" i="47"/>
  <c r="L88" i="47"/>
  <c r="K88" i="47"/>
  <c r="J88" i="47"/>
  <c r="I88" i="47"/>
  <c r="H88" i="47"/>
  <c r="G88" i="47"/>
  <c r="F88" i="47"/>
  <c r="E88" i="47"/>
  <c r="U87" i="47"/>
  <c r="T87" i="47"/>
  <c r="S87" i="47"/>
  <c r="R87" i="47"/>
  <c r="Q87" i="47"/>
  <c r="P87" i="47"/>
  <c r="O87" i="47"/>
  <c r="N87" i="47"/>
  <c r="M87" i="47"/>
  <c r="L87" i="47"/>
  <c r="K87" i="47"/>
  <c r="J87" i="47"/>
  <c r="I87" i="47"/>
  <c r="H87" i="47"/>
  <c r="G87" i="47"/>
  <c r="F87" i="47"/>
  <c r="E87" i="47"/>
  <c r="U86" i="47"/>
  <c r="T86" i="47"/>
  <c r="S86" i="47"/>
  <c r="R86" i="47"/>
  <c r="Q86" i="47"/>
  <c r="P86" i="47"/>
  <c r="O86" i="47"/>
  <c r="N86" i="47"/>
  <c r="M86" i="47"/>
  <c r="L86" i="47"/>
  <c r="K86" i="47"/>
  <c r="J86" i="47"/>
  <c r="I86" i="47"/>
  <c r="H86" i="47"/>
  <c r="G86" i="47"/>
  <c r="F86" i="47"/>
  <c r="E86" i="47"/>
  <c r="U85" i="47"/>
  <c r="T85" i="47"/>
  <c r="S85" i="47"/>
  <c r="R85" i="47"/>
  <c r="Q85" i="47"/>
  <c r="P85" i="47"/>
  <c r="O85" i="47"/>
  <c r="N85" i="47"/>
  <c r="M85" i="47"/>
  <c r="L85" i="47"/>
  <c r="K85" i="47"/>
  <c r="J85" i="47"/>
  <c r="I85" i="47"/>
  <c r="H85" i="47"/>
  <c r="G85" i="47"/>
  <c r="F85" i="47"/>
  <c r="E85" i="47"/>
  <c r="U84" i="47"/>
  <c r="T84" i="47"/>
  <c r="S84" i="47"/>
  <c r="R84" i="47"/>
  <c r="Q84" i="47"/>
  <c r="P84" i="47"/>
  <c r="O84" i="47"/>
  <c r="N84" i="47"/>
  <c r="M84" i="47"/>
  <c r="L84" i="47"/>
  <c r="K84" i="47"/>
  <c r="J84" i="47"/>
  <c r="I84" i="47"/>
  <c r="H84" i="47"/>
  <c r="G84" i="47"/>
  <c r="F84" i="47"/>
  <c r="E84" i="47"/>
  <c r="U83" i="47"/>
  <c r="T83" i="47"/>
  <c r="S83" i="47"/>
  <c r="R83" i="47"/>
  <c r="Q83" i="47"/>
  <c r="P83" i="47"/>
  <c r="O83" i="47"/>
  <c r="N83" i="47"/>
  <c r="M83" i="47"/>
  <c r="L83" i="47"/>
  <c r="K83" i="47"/>
  <c r="J83" i="47"/>
  <c r="I83" i="47"/>
  <c r="H83" i="47"/>
  <c r="G83" i="47"/>
  <c r="F83" i="47"/>
  <c r="E83" i="47"/>
  <c r="U82" i="47"/>
  <c r="T82" i="47"/>
  <c r="S82" i="47"/>
  <c r="R82" i="47"/>
  <c r="Q82" i="47"/>
  <c r="P82" i="47"/>
  <c r="O82" i="47"/>
  <c r="N82" i="47"/>
  <c r="M82" i="47"/>
  <c r="L82" i="47"/>
  <c r="K82" i="47"/>
  <c r="J82" i="47"/>
  <c r="I82" i="47"/>
  <c r="H82" i="47"/>
  <c r="G82" i="47"/>
  <c r="F82" i="47"/>
  <c r="E82" i="47"/>
  <c r="U81" i="47"/>
  <c r="T81" i="47"/>
  <c r="S81" i="47"/>
  <c r="R81" i="47"/>
  <c r="Q81" i="47"/>
  <c r="P81" i="47"/>
  <c r="O81" i="47"/>
  <c r="N81" i="47"/>
  <c r="M81" i="47"/>
  <c r="L81" i="47"/>
  <c r="K81" i="47"/>
  <c r="J81" i="47"/>
  <c r="I81" i="47"/>
  <c r="H81" i="47"/>
  <c r="G81" i="47"/>
  <c r="F81" i="47"/>
  <c r="E81" i="47"/>
  <c r="U80" i="47"/>
  <c r="T80" i="47"/>
  <c r="S80" i="47"/>
  <c r="R80" i="47"/>
  <c r="Q80" i="47"/>
  <c r="P80" i="47"/>
  <c r="O80" i="47"/>
  <c r="N80" i="47"/>
  <c r="M80" i="47"/>
  <c r="L80" i="47"/>
  <c r="K80" i="47"/>
  <c r="J80" i="47"/>
  <c r="I80" i="47"/>
  <c r="H80" i="47"/>
  <c r="G80" i="47"/>
  <c r="F80" i="47"/>
  <c r="E80" i="47"/>
  <c r="U79" i="47"/>
  <c r="T79" i="47"/>
  <c r="S79" i="47"/>
  <c r="R79" i="47"/>
  <c r="Q79" i="47"/>
  <c r="P79" i="47"/>
  <c r="O79" i="47"/>
  <c r="N79" i="47"/>
  <c r="M79" i="47"/>
  <c r="L79" i="47"/>
  <c r="K79" i="47"/>
  <c r="J79" i="47"/>
  <c r="I79" i="47"/>
  <c r="H79" i="47"/>
  <c r="G79" i="47"/>
  <c r="F79" i="47"/>
  <c r="E79" i="47"/>
  <c r="U78" i="47"/>
  <c r="T78" i="47"/>
  <c r="S78" i="47"/>
  <c r="R78" i="47"/>
  <c r="Q78" i="47"/>
  <c r="P78" i="47"/>
  <c r="O78" i="47"/>
  <c r="N78" i="47"/>
  <c r="M78" i="47"/>
  <c r="L78" i="47"/>
  <c r="K78" i="47"/>
  <c r="J78" i="47"/>
  <c r="I78" i="47"/>
  <c r="H78" i="47"/>
  <c r="G78" i="47"/>
  <c r="F78" i="47"/>
  <c r="E78" i="47"/>
  <c r="U77" i="47"/>
  <c r="T77" i="47"/>
  <c r="S77" i="47"/>
  <c r="R77" i="47"/>
  <c r="Q77" i="47"/>
  <c r="P77" i="47"/>
  <c r="O77" i="47"/>
  <c r="N77" i="47"/>
  <c r="M77" i="47"/>
  <c r="L77" i="47"/>
  <c r="K77" i="47"/>
  <c r="J77" i="47"/>
  <c r="I77" i="47"/>
  <c r="H77" i="47"/>
  <c r="G77" i="47"/>
  <c r="F77" i="47"/>
  <c r="E77" i="47"/>
  <c r="U76" i="47"/>
  <c r="T76" i="47"/>
  <c r="S76" i="47"/>
  <c r="R76" i="47"/>
  <c r="Q76" i="47"/>
  <c r="P76" i="47"/>
  <c r="O76" i="47"/>
  <c r="N76" i="47"/>
  <c r="M76" i="47"/>
  <c r="L76" i="47"/>
  <c r="K76" i="47"/>
  <c r="J76" i="47"/>
  <c r="I76" i="47"/>
  <c r="H76" i="47"/>
  <c r="G76" i="47"/>
  <c r="F76" i="47"/>
  <c r="E76" i="47"/>
  <c r="U75" i="47"/>
  <c r="T75" i="47"/>
  <c r="S75" i="47"/>
  <c r="R75" i="47"/>
  <c r="Q75" i="47"/>
  <c r="P75" i="47"/>
  <c r="O75" i="47"/>
  <c r="N75" i="47"/>
  <c r="M75" i="47"/>
  <c r="L75" i="47"/>
  <c r="K75" i="47"/>
  <c r="J75" i="47"/>
  <c r="I75" i="47"/>
  <c r="H75" i="47"/>
  <c r="G75" i="47"/>
  <c r="F75" i="47"/>
  <c r="E75" i="47"/>
  <c r="U74" i="47"/>
  <c r="T74" i="47"/>
  <c r="S74" i="47"/>
  <c r="R74" i="47"/>
  <c r="Q74" i="47"/>
  <c r="P74" i="47"/>
  <c r="O74" i="47"/>
  <c r="N74" i="47"/>
  <c r="M74" i="47"/>
  <c r="L74" i="47"/>
  <c r="K74" i="47"/>
  <c r="J74" i="47"/>
  <c r="I74" i="47"/>
  <c r="H74" i="47"/>
  <c r="G74" i="47"/>
  <c r="F74" i="47"/>
  <c r="E74" i="47"/>
  <c r="U73" i="47"/>
  <c r="T73" i="47"/>
  <c r="S73" i="47"/>
  <c r="R73" i="47"/>
  <c r="Q73" i="47"/>
  <c r="P73" i="47"/>
  <c r="O73" i="47"/>
  <c r="N73" i="47"/>
  <c r="M73" i="47"/>
  <c r="L73" i="47"/>
  <c r="K73" i="47"/>
  <c r="J73" i="47"/>
  <c r="I73" i="47"/>
  <c r="H73" i="47"/>
  <c r="G73" i="47"/>
  <c r="F73" i="47"/>
  <c r="E73" i="47"/>
  <c r="U72" i="47"/>
  <c r="T72" i="47"/>
  <c r="S72" i="47"/>
  <c r="R72" i="47"/>
  <c r="Q72" i="47"/>
  <c r="P72" i="47"/>
  <c r="O72" i="47"/>
  <c r="N72" i="47"/>
  <c r="M72" i="47"/>
  <c r="L72" i="47"/>
  <c r="K72" i="47"/>
  <c r="J72" i="47"/>
  <c r="I72" i="47"/>
  <c r="H72" i="47"/>
  <c r="G72" i="47"/>
  <c r="F72" i="47"/>
  <c r="E72" i="47"/>
  <c r="U71" i="47"/>
  <c r="T71" i="47"/>
  <c r="S71" i="47"/>
  <c r="R71" i="47"/>
  <c r="Q71" i="47"/>
  <c r="P71" i="47"/>
  <c r="O71" i="47"/>
  <c r="N71" i="47"/>
  <c r="M71" i="47"/>
  <c r="L71" i="47"/>
  <c r="K71" i="47"/>
  <c r="J71" i="47"/>
  <c r="I71" i="47"/>
  <c r="H71" i="47"/>
  <c r="G71" i="47"/>
  <c r="F71" i="47"/>
  <c r="E71" i="47"/>
  <c r="U70" i="47"/>
  <c r="T70" i="47"/>
  <c r="S70" i="47"/>
  <c r="R70" i="47"/>
  <c r="Q70" i="47"/>
  <c r="P70" i="47"/>
  <c r="O70" i="47"/>
  <c r="N70" i="47"/>
  <c r="M70" i="47"/>
  <c r="L70" i="47"/>
  <c r="K70" i="47"/>
  <c r="J70" i="47"/>
  <c r="I70" i="47"/>
  <c r="H70" i="47"/>
  <c r="G70" i="47"/>
  <c r="F70" i="47"/>
  <c r="E70" i="47"/>
  <c r="U69" i="47"/>
  <c r="T69" i="47"/>
  <c r="S69" i="47"/>
  <c r="R69" i="47"/>
  <c r="Q69" i="47"/>
  <c r="P69" i="47"/>
  <c r="O69" i="47"/>
  <c r="N69" i="47"/>
  <c r="M69" i="47"/>
  <c r="L69" i="47"/>
  <c r="K69" i="47"/>
  <c r="J69" i="47"/>
  <c r="I69" i="47"/>
  <c r="H69" i="47"/>
  <c r="G69" i="47"/>
  <c r="F69" i="47"/>
  <c r="E69" i="47"/>
  <c r="U68" i="47"/>
  <c r="T68" i="47"/>
  <c r="S68" i="47"/>
  <c r="R68" i="47"/>
  <c r="Q68" i="47"/>
  <c r="P68" i="47"/>
  <c r="O68" i="47"/>
  <c r="N68" i="47"/>
  <c r="M68" i="47"/>
  <c r="L68" i="47"/>
  <c r="K68" i="47"/>
  <c r="J68" i="47"/>
  <c r="I68" i="47"/>
  <c r="H68" i="47"/>
  <c r="G68" i="47"/>
  <c r="F68" i="47"/>
  <c r="E68" i="47"/>
  <c r="U67" i="47"/>
  <c r="T67" i="47"/>
  <c r="S67" i="47"/>
  <c r="R67" i="47"/>
  <c r="Q67" i="47"/>
  <c r="P67" i="47"/>
  <c r="O67" i="47"/>
  <c r="N67" i="47"/>
  <c r="M67" i="47"/>
  <c r="L67" i="47"/>
  <c r="K67" i="47"/>
  <c r="J67" i="47"/>
  <c r="I67" i="47"/>
  <c r="H67" i="47"/>
  <c r="G67" i="47"/>
  <c r="F67" i="47"/>
  <c r="E67" i="47"/>
  <c r="V66" i="47"/>
  <c r="U66" i="47"/>
  <c r="T66" i="47"/>
  <c r="S66" i="47"/>
  <c r="R66" i="47"/>
  <c r="Q66" i="47"/>
  <c r="P66" i="47"/>
  <c r="O66" i="47"/>
  <c r="N66" i="47"/>
  <c r="M66" i="47"/>
  <c r="L66" i="47"/>
  <c r="K66" i="47"/>
  <c r="J66" i="47"/>
  <c r="I66" i="47"/>
  <c r="H66" i="47"/>
  <c r="G66" i="47"/>
  <c r="F66" i="47"/>
  <c r="E66" i="47"/>
  <c r="U65" i="47"/>
  <c r="T65" i="47"/>
  <c r="S65" i="47"/>
  <c r="R65" i="47"/>
  <c r="Q65" i="47"/>
  <c r="P65" i="47"/>
  <c r="O65" i="47"/>
  <c r="N65" i="47"/>
  <c r="M65" i="47"/>
  <c r="L65" i="47"/>
  <c r="K65" i="47"/>
  <c r="J65" i="47"/>
  <c r="I65" i="47"/>
  <c r="H65" i="47"/>
  <c r="G65" i="47"/>
  <c r="F65" i="47"/>
  <c r="E65" i="47"/>
  <c r="U64" i="47"/>
  <c r="T64" i="47"/>
  <c r="S64" i="47"/>
  <c r="R64" i="47"/>
  <c r="Q64" i="47"/>
  <c r="P64" i="47"/>
  <c r="O64" i="47"/>
  <c r="N64" i="47"/>
  <c r="M64" i="47"/>
  <c r="L64" i="47"/>
  <c r="K64" i="47"/>
  <c r="J64" i="47"/>
  <c r="I64" i="47"/>
  <c r="H64" i="47"/>
  <c r="G64" i="47"/>
  <c r="F64" i="47"/>
  <c r="E64" i="47"/>
  <c r="U63" i="47"/>
  <c r="T63" i="47"/>
  <c r="S63" i="47"/>
  <c r="R63" i="47"/>
  <c r="Q63" i="47"/>
  <c r="P63" i="47"/>
  <c r="O63" i="47"/>
  <c r="N63" i="47"/>
  <c r="M63" i="47"/>
  <c r="L63" i="47"/>
  <c r="K63" i="47"/>
  <c r="J63" i="47"/>
  <c r="I63" i="47"/>
  <c r="H63" i="47"/>
  <c r="G63" i="47"/>
  <c r="F63" i="47"/>
  <c r="E63" i="47"/>
  <c r="U62" i="47"/>
  <c r="T62" i="47"/>
  <c r="S62" i="47"/>
  <c r="R62" i="47"/>
  <c r="Q62" i="47"/>
  <c r="P62" i="47"/>
  <c r="O62" i="47"/>
  <c r="N62" i="47"/>
  <c r="M62" i="47"/>
  <c r="L62" i="47"/>
  <c r="K62" i="47"/>
  <c r="J62" i="47"/>
  <c r="I62" i="47"/>
  <c r="H62" i="47"/>
  <c r="G62" i="47"/>
  <c r="F62" i="47"/>
  <c r="E62" i="47"/>
  <c r="U61" i="47"/>
  <c r="T61" i="47"/>
  <c r="S61" i="47"/>
  <c r="R61" i="47"/>
  <c r="Q61" i="47"/>
  <c r="P61" i="47"/>
  <c r="O61" i="47"/>
  <c r="N61" i="47"/>
  <c r="M61" i="47"/>
  <c r="L61" i="47"/>
  <c r="K61" i="47"/>
  <c r="J61" i="47"/>
  <c r="I61" i="47"/>
  <c r="H61" i="47"/>
  <c r="G61" i="47"/>
  <c r="F61" i="47"/>
  <c r="E61" i="47"/>
  <c r="U60" i="47"/>
  <c r="T60" i="47"/>
  <c r="S60" i="47"/>
  <c r="R60" i="47"/>
  <c r="Q60" i="47"/>
  <c r="P60" i="47"/>
  <c r="O60" i="47"/>
  <c r="N60" i="47"/>
  <c r="M60" i="47"/>
  <c r="L60" i="47"/>
  <c r="K60" i="47"/>
  <c r="J60" i="47"/>
  <c r="I60" i="47"/>
  <c r="H60" i="47"/>
  <c r="G60" i="47"/>
  <c r="F60" i="47"/>
  <c r="E60" i="47"/>
  <c r="U59" i="47"/>
  <c r="T59" i="47"/>
  <c r="S59" i="47"/>
  <c r="R59" i="47"/>
  <c r="Q59" i="47"/>
  <c r="P59" i="47"/>
  <c r="O59" i="47"/>
  <c r="N59" i="47"/>
  <c r="M59" i="47"/>
  <c r="L59" i="47"/>
  <c r="K59" i="47"/>
  <c r="J59" i="47"/>
  <c r="I59" i="47"/>
  <c r="H59" i="47"/>
  <c r="G59" i="47"/>
  <c r="F59" i="47"/>
  <c r="E59" i="47"/>
  <c r="U58" i="47"/>
  <c r="T58" i="47"/>
  <c r="S58" i="47"/>
  <c r="R58" i="47"/>
  <c r="Q58" i="47"/>
  <c r="P58" i="47"/>
  <c r="O58" i="47"/>
  <c r="N58" i="47"/>
  <c r="M58" i="47"/>
  <c r="L58" i="47"/>
  <c r="K58" i="47"/>
  <c r="J58" i="47"/>
  <c r="I58" i="47"/>
  <c r="H58" i="47"/>
  <c r="G58" i="47"/>
  <c r="F58" i="47"/>
  <c r="E58" i="47"/>
  <c r="U57" i="47"/>
  <c r="T57" i="47"/>
  <c r="S57" i="47"/>
  <c r="R57" i="47"/>
  <c r="Q57" i="47"/>
  <c r="P57" i="47"/>
  <c r="O57" i="47"/>
  <c r="N57" i="47"/>
  <c r="M57" i="47"/>
  <c r="L57" i="47"/>
  <c r="K57" i="47"/>
  <c r="J57" i="47"/>
  <c r="I57" i="47"/>
  <c r="H57" i="47"/>
  <c r="G57" i="47"/>
  <c r="F57" i="47"/>
  <c r="E57" i="47"/>
  <c r="U56" i="47"/>
  <c r="T56" i="47"/>
  <c r="S56" i="47"/>
  <c r="R56" i="47"/>
  <c r="Q56" i="47"/>
  <c r="P56" i="47"/>
  <c r="O56" i="47"/>
  <c r="N56" i="47"/>
  <c r="M56" i="47"/>
  <c r="L56" i="47"/>
  <c r="K56" i="47"/>
  <c r="J56" i="47"/>
  <c r="I56" i="47"/>
  <c r="H56" i="47"/>
  <c r="G56" i="47"/>
  <c r="F56" i="47"/>
  <c r="E56" i="47"/>
  <c r="U55" i="47"/>
  <c r="T55" i="47"/>
  <c r="S55" i="47"/>
  <c r="R55" i="47"/>
  <c r="Q55" i="47"/>
  <c r="P55" i="47"/>
  <c r="O55" i="47"/>
  <c r="N55" i="47"/>
  <c r="M55" i="47"/>
  <c r="L55" i="47"/>
  <c r="K55" i="47"/>
  <c r="J55" i="47"/>
  <c r="I55" i="47"/>
  <c r="H55" i="47"/>
  <c r="G55" i="47"/>
  <c r="F55" i="47"/>
  <c r="E55" i="47"/>
  <c r="U54" i="47"/>
  <c r="T54" i="47"/>
  <c r="S54" i="47"/>
  <c r="R54" i="47"/>
  <c r="Q54" i="47"/>
  <c r="P54" i="47"/>
  <c r="O54" i="47"/>
  <c r="N54" i="47"/>
  <c r="M54" i="47"/>
  <c r="L54" i="47"/>
  <c r="K54" i="47"/>
  <c r="J54" i="47"/>
  <c r="I54" i="47"/>
  <c r="H54" i="47"/>
  <c r="G54" i="47"/>
  <c r="F54" i="47"/>
  <c r="E54" i="47"/>
  <c r="U53" i="47"/>
  <c r="T53" i="47"/>
  <c r="S53" i="47"/>
  <c r="R53" i="47"/>
  <c r="Q53" i="47"/>
  <c r="P53" i="47"/>
  <c r="O53" i="47"/>
  <c r="N53" i="47"/>
  <c r="M53" i="47"/>
  <c r="L53" i="47"/>
  <c r="K53" i="47"/>
  <c r="J53" i="47"/>
  <c r="I53" i="47"/>
  <c r="H53" i="47"/>
  <c r="G53" i="47"/>
  <c r="F53" i="47"/>
  <c r="E53" i="47"/>
  <c r="U52" i="47"/>
  <c r="T52" i="47"/>
  <c r="S52" i="47"/>
  <c r="R52" i="47"/>
  <c r="Q52" i="47"/>
  <c r="P52" i="47"/>
  <c r="O52" i="47"/>
  <c r="N52" i="47"/>
  <c r="M52" i="47"/>
  <c r="L52" i="47"/>
  <c r="K52" i="47"/>
  <c r="J52" i="47"/>
  <c r="I52" i="47"/>
  <c r="H52" i="47"/>
  <c r="G52" i="47"/>
  <c r="F52" i="47"/>
  <c r="E52" i="47"/>
  <c r="U51" i="47"/>
  <c r="T51" i="47"/>
  <c r="S51" i="47"/>
  <c r="R51" i="47"/>
  <c r="Q51" i="47"/>
  <c r="P51" i="47"/>
  <c r="O51" i="47"/>
  <c r="N51" i="47"/>
  <c r="M51" i="47"/>
  <c r="L51" i="47"/>
  <c r="K51" i="47"/>
  <c r="J51" i="47"/>
  <c r="I51" i="47"/>
  <c r="H51" i="47"/>
  <c r="G51" i="47"/>
  <c r="F51" i="47"/>
  <c r="E51" i="47"/>
  <c r="U50" i="47"/>
  <c r="T50" i="47"/>
  <c r="S50" i="47"/>
  <c r="R50" i="47"/>
  <c r="Q50" i="47"/>
  <c r="P50" i="47"/>
  <c r="O50" i="47"/>
  <c r="N50" i="47"/>
  <c r="M50" i="47"/>
  <c r="L50" i="47"/>
  <c r="K50" i="47"/>
  <c r="J50" i="47"/>
  <c r="I50" i="47"/>
  <c r="H50" i="47"/>
  <c r="G50" i="47"/>
  <c r="F50" i="47"/>
  <c r="E50" i="47"/>
  <c r="V49" i="47"/>
  <c r="U49" i="47"/>
  <c r="T49" i="47"/>
  <c r="S49" i="47"/>
  <c r="R49" i="47"/>
  <c r="Q49" i="47"/>
  <c r="P49" i="47"/>
  <c r="O49" i="47"/>
  <c r="N49" i="47"/>
  <c r="M49" i="47"/>
  <c r="L49" i="47"/>
  <c r="K49" i="47"/>
  <c r="J49" i="47"/>
  <c r="I49" i="47"/>
  <c r="H49" i="47"/>
  <c r="G49" i="47"/>
  <c r="F49" i="47"/>
  <c r="E49" i="47"/>
  <c r="U48" i="47"/>
  <c r="T48" i="47"/>
  <c r="S48" i="47"/>
  <c r="R48" i="47"/>
  <c r="Q48" i="47"/>
  <c r="P48" i="47"/>
  <c r="O48" i="47"/>
  <c r="N48" i="47"/>
  <c r="M48" i="47"/>
  <c r="L48" i="47"/>
  <c r="K48" i="47"/>
  <c r="J48" i="47"/>
  <c r="I48" i="47"/>
  <c r="H48" i="47"/>
  <c r="G48" i="47"/>
  <c r="F48" i="47"/>
  <c r="E48" i="47"/>
  <c r="U47" i="47"/>
  <c r="T47" i="47"/>
  <c r="S47" i="47"/>
  <c r="R47" i="47"/>
  <c r="Q47" i="47"/>
  <c r="P47" i="47"/>
  <c r="O47" i="47"/>
  <c r="N47" i="47"/>
  <c r="M47" i="47"/>
  <c r="L47" i="47"/>
  <c r="K47" i="47"/>
  <c r="J47" i="47"/>
  <c r="I47" i="47"/>
  <c r="H47" i="47"/>
  <c r="G47" i="47"/>
  <c r="F47" i="47"/>
  <c r="E47" i="47"/>
  <c r="U46" i="47"/>
  <c r="T46" i="47"/>
  <c r="S46" i="47"/>
  <c r="R46" i="47"/>
  <c r="Q46" i="47"/>
  <c r="P46" i="47"/>
  <c r="O46" i="47"/>
  <c r="N46" i="47"/>
  <c r="M46" i="47"/>
  <c r="L46" i="47"/>
  <c r="K46" i="47"/>
  <c r="J46" i="47"/>
  <c r="I46" i="47"/>
  <c r="H46" i="47"/>
  <c r="G46" i="47"/>
  <c r="F46" i="47"/>
  <c r="E46" i="47"/>
  <c r="U44" i="47"/>
  <c r="T44" i="47"/>
  <c r="S44" i="47"/>
  <c r="R44" i="47"/>
  <c r="Q44" i="47"/>
  <c r="P44" i="47"/>
  <c r="O44" i="47"/>
  <c r="N44" i="47"/>
  <c r="M44" i="47"/>
  <c r="L44" i="47"/>
  <c r="K44" i="47"/>
  <c r="J44" i="47"/>
  <c r="I44" i="47"/>
  <c r="H44" i="47"/>
  <c r="G44" i="47"/>
  <c r="F44" i="47"/>
  <c r="E44" i="47"/>
  <c r="U43" i="47"/>
  <c r="T43" i="47"/>
  <c r="S43" i="47"/>
  <c r="R43" i="47"/>
  <c r="Q43" i="47"/>
  <c r="P43" i="47"/>
  <c r="O43" i="47"/>
  <c r="N43" i="47"/>
  <c r="M43" i="47"/>
  <c r="L43" i="47"/>
  <c r="K43" i="47"/>
  <c r="J43" i="47"/>
  <c r="I43" i="47"/>
  <c r="H43" i="47"/>
  <c r="G43" i="47"/>
  <c r="F43" i="47"/>
  <c r="E43" i="47"/>
  <c r="U41" i="47"/>
  <c r="T41" i="47"/>
  <c r="S41" i="47"/>
  <c r="R41" i="47"/>
  <c r="Q41" i="47"/>
  <c r="P41" i="47"/>
  <c r="O41" i="47"/>
  <c r="N41" i="47"/>
  <c r="M41" i="47"/>
  <c r="L41" i="47"/>
  <c r="K41" i="47"/>
  <c r="J41" i="47"/>
  <c r="I41" i="47"/>
  <c r="H41" i="47"/>
  <c r="G41" i="47"/>
  <c r="F41" i="47"/>
  <c r="E41" i="47"/>
  <c r="U40" i="47"/>
  <c r="T40" i="47"/>
  <c r="S40" i="47"/>
  <c r="R40" i="47"/>
  <c r="Q40" i="47"/>
  <c r="P40" i="47"/>
  <c r="O40" i="47"/>
  <c r="N40" i="47"/>
  <c r="M40" i="47"/>
  <c r="L40" i="47"/>
  <c r="K40" i="47"/>
  <c r="J40" i="47"/>
  <c r="I40" i="47"/>
  <c r="H40" i="47"/>
  <c r="G40" i="47"/>
  <c r="F40" i="47"/>
  <c r="E40" i="47"/>
  <c r="U38" i="47"/>
  <c r="T38" i="47"/>
  <c r="S38" i="47"/>
  <c r="R38" i="47"/>
  <c r="Q38" i="47"/>
  <c r="P38" i="47"/>
  <c r="O38" i="47"/>
  <c r="N38" i="47"/>
  <c r="M38" i="47"/>
  <c r="L38" i="47"/>
  <c r="K38" i="47"/>
  <c r="J38" i="47"/>
  <c r="I38" i="47"/>
  <c r="H38" i="47"/>
  <c r="G38" i="47"/>
  <c r="F38" i="47"/>
  <c r="E38" i="47"/>
  <c r="U37" i="47"/>
  <c r="T37" i="47"/>
  <c r="S37" i="47"/>
  <c r="R37" i="47"/>
  <c r="Q37" i="47"/>
  <c r="P37" i="47"/>
  <c r="O37" i="47"/>
  <c r="N37" i="47"/>
  <c r="M37" i="47"/>
  <c r="L37" i="47"/>
  <c r="K37" i="47"/>
  <c r="J37" i="47"/>
  <c r="I37" i="47"/>
  <c r="H37" i="47"/>
  <c r="G37" i="47"/>
  <c r="F37" i="47"/>
  <c r="E37" i="47"/>
  <c r="U35" i="47"/>
  <c r="T35" i="47"/>
  <c r="S35" i="47"/>
  <c r="R35" i="47"/>
  <c r="Q35" i="47"/>
  <c r="P35" i="47"/>
  <c r="O35" i="47"/>
  <c r="N35" i="47"/>
  <c r="M35" i="47"/>
  <c r="L35" i="47"/>
  <c r="K35" i="47"/>
  <c r="J35" i="47"/>
  <c r="I35" i="47"/>
  <c r="H35" i="47"/>
  <c r="G35" i="47"/>
  <c r="F35" i="47"/>
  <c r="E35" i="47"/>
  <c r="U34" i="47"/>
  <c r="T34" i="47"/>
  <c r="S34" i="47"/>
  <c r="R34" i="47"/>
  <c r="Q34" i="47"/>
  <c r="P34" i="47"/>
  <c r="O34" i="47"/>
  <c r="N34" i="47"/>
  <c r="M34" i="47"/>
  <c r="L34" i="47"/>
  <c r="K34" i="47"/>
  <c r="J34" i="47"/>
  <c r="I34" i="47"/>
  <c r="H34" i="47"/>
  <c r="G34" i="47"/>
  <c r="F34" i="47"/>
  <c r="E34" i="47"/>
  <c r="V33" i="47"/>
  <c r="U33" i="47"/>
  <c r="T33" i="47"/>
  <c r="S33" i="47"/>
  <c r="R33" i="47"/>
  <c r="Q33" i="47"/>
  <c r="P33" i="47"/>
  <c r="O33" i="47"/>
  <c r="N33" i="47"/>
  <c r="M33" i="47"/>
  <c r="L33" i="47"/>
  <c r="K33" i="47"/>
  <c r="J33" i="47"/>
  <c r="I33" i="47"/>
  <c r="H33" i="47"/>
  <c r="G33" i="47"/>
  <c r="F33" i="47"/>
  <c r="E33" i="47"/>
  <c r="U32" i="47"/>
  <c r="T32" i="47"/>
  <c r="S32" i="47"/>
  <c r="R32" i="47"/>
  <c r="Q32" i="47"/>
  <c r="P32" i="47"/>
  <c r="O32" i="47"/>
  <c r="N32" i="47"/>
  <c r="M32" i="47"/>
  <c r="L32" i="47"/>
  <c r="K32" i="47"/>
  <c r="J32" i="47"/>
  <c r="I32" i="47"/>
  <c r="H32" i="47"/>
  <c r="G32" i="47"/>
  <c r="F32" i="47"/>
  <c r="E32" i="47"/>
  <c r="U30" i="47"/>
  <c r="T30" i="47"/>
  <c r="S30" i="47"/>
  <c r="R30" i="47"/>
  <c r="Q30" i="47"/>
  <c r="P30" i="47"/>
  <c r="O30" i="47"/>
  <c r="N30" i="47"/>
  <c r="M30" i="47"/>
  <c r="L30" i="47"/>
  <c r="K30" i="47"/>
  <c r="J30" i="47"/>
  <c r="I30" i="47"/>
  <c r="H30" i="47"/>
  <c r="G30" i="47"/>
  <c r="F30" i="47"/>
  <c r="E30" i="47"/>
  <c r="V29" i="47"/>
  <c r="U29" i="47"/>
  <c r="T29" i="47"/>
  <c r="S29" i="47"/>
  <c r="R29" i="47"/>
  <c r="Q29" i="47"/>
  <c r="P29" i="47"/>
  <c r="O29" i="47"/>
  <c r="N29" i="47"/>
  <c r="M29" i="47"/>
  <c r="L29" i="47"/>
  <c r="K29" i="47"/>
  <c r="J29" i="47"/>
  <c r="I29" i="47"/>
  <c r="H29" i="47"/>
  <c r="G29" i="47"/>
  <c r="F29" i="47"/>
  <c r="E29" i="47"/>
  <c r="U28" i="47"/>
  <c r="T28" i="47"/>
  <c r="S28" i="47"/>
  <c r="R28" i="47"/>
  <c r="Q28" i="47"/>
  <c r="P28" i="47"/>
  <c r="O28" i="47"/>
  <c r="N28" i="47"/>
  <c r="M28" i="47"/>
  <c r="L28" i="47"/>
  <c r="K28" i="47"/>
  <c r="J28" i="47"/>
  <c r="I28" i="47"/>
  <c r="H28" i="47"/>
  <c r="G28" i="47"/>
  <c r="F28" i="47"/>
  <c r="E28" i="47"/>
  <c r="U27" i="47"/>
  <c r="T27" i="47"/>
  <c r="S27" i="47"/>
  <c r="R27" i="47"/>
  <c r="Q27" i="47"/>
  <c r="P27" i="47"/>
  <c r="O27" i="47"/>
  <c r="N27" i="47"/>
  <c r="M27" i="47"/>
  <c r="L27" i="47"/>
  <c r="K27" i="47"/>
  <c r="J27" i="47"/>
  <c r="I27" i="47"/>
  <c r="H27" i="47"/>
  <c r="G27" i="47"/>
  <c r="F27" i="47"/>
  <c r="E27" i="47"/>
  <c r="U25" i="47"/>
  <c r="T25" i="47"/>
  <c r="S25" i="47"/>
  <c r="R25" i="47"/>
  <c r="Q25" i="47"/>
  <c r="P25" i="47"/>
  <c r="O25" i="47"/>
  <c r="N25" i="47"/>
  <c r="M25" i="47"/>
  <c r="L25" i="47"/>
  <c r="K25" i="47"/>
  <c r="J25" i="47"/>
  <c r="I25" i="47"/>
  <c r="H25" i="47"/>
  <c r="G25" i="47"/>
  <c r="F25" i="47"/>
  <c r="E25" i="47"/>
  <c r="U24" i="47"/>
  <c r="T24" i="47"/>
  <c r="S24" i="47"/>
  <c r="R24" i="47"/>
  <c r="Q24" i="47"/>
  <c r="P24" i="47"/>
  <c r="O24" i="47"/>
  <c r="N24" i="47"/>
  <c r="M24" i="47"/>
  <c r="L24" i="47"/>
  <c r="K24" i="47"/>
  <c r="J24" i="47"/>
  <c r="I24" i="47"/>
  <c r="H24" i="47"/>
  <c r="G24" i="47"/>
  <c r="F24" i="47"/>
  <c r="E24" i="47"/>
  <c r="U23" i="47"/>
  <c r="T23" i="47"/>
  <c r="S23" i="47"/>
  <c r="R23" i="47"/>
  <c r="Q23" i="47"/>
  <c r="P23" i="47"/>
  <c r="O23" i="47"/>
  <c r="N23" i="47"/>
  <c r="M23" i="47"/>
  <c r="L23" i="47"/>
  <c r="K23" i="47"/>
  <c r="J23" i="47"/>
  <c r="I23" i="47"/>
  <c r="H23" i="47"/>
  <c r="G23" i="47"/>
  <c r="F23" i="47"/>
  <c r="E23" i="47"/>
  <c r="U22" i="47"/>
  <c r="T22" i="47"/>
  <c r="S22" i="47"/>
  <c r="R22" i="47"/>
  <c r="Q22" i="47"/>
  <c r="P22" i="47"/>
  <c r="O22" i="47"/>
  <c r="N22" i="47"/>
  <c r="M22" i="47"/>
  <c r="L22" i="47"/>
  <c r="K22" i="47"/>
  <c r="J22" i="47"/>
  <c r="I22" i="47"/>
  <c r="H22" i="47"/>
  <c r="G22" i="47"/>
  <c r="F22" i="47"/>
  <c r="E22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U19" i="47"/>
  <c r="T19" i="47"/>
  <c r="S19" i="47"/>
  <c r="R19" i="47"/>
  <c r="Q19" i="47"/>
  <c r="P19" i="47"/>
  <c r="O19" i="47"/>
  <c r="N19" i="47"/>
  <c r="M19" i="47"/>
  <c r="L19" i="47"/>
  <c r="K19" i="47"/>
  <c r="J19" i="47"/>
  <c r="I19" i="47"/>
  <c r="H19" i="47"/>
  <c r="G19" i="47"/>
  <c r="F19" i="47"/>
  <c r="E19" i="47"/>
  <c r="U18" i="47"/>
  <c r="T18" i="47"/>
  <c r="S18" i="47"/>
  <c r="R18" i="47"/>
  <c r="Q18" i="47"/>
  <c r="P18" i="47"/>
  <c r="O18" i="47"/>
  <c r="N18" i="47"/>
  <c r="M18" i="47"/>
  <c r="L18" i="47"/>
  <c r="K18" i="47"/>
  <c r="J18" i="47"/>
  <c r="I18" i="47"/>
  <c r="H18" i="47"/>
  <c r="G18" i="47"/>
  <c r="F18" i="47"/>
  <c r="E18" i="47"/>
  <c r="A18" i="47"/>
  <c r="A19" i="47" s="1"/>
  <c r="A21" i="47" s="1"/>
  <c r="A22" i="47" s="1"/>
  <c r="A23" i="47" s="1"/>
  <c r="A24" i="47" s="1"/>
  <c r="A25" i="47" s="1"/>
  <c r="A27" i="47" s="1"/>
  <c r="A28" i="47" s="1"/>
  <c r="A29" i="47" s="1"/>
  <c r="A30" i="47" s="1"/>
  <c r="A32" i="47" s="1"/>
  <c r="A33" i="47" s="1"/>
  <c r="A34" i="47" s="1"/>
  <c r="A35" i="47" s="1"/>
  <c r="A37" i="47" s="1"/>
  <c r="A38" i="47" s="1"/>
  <c r="A40" i="47" s="1"/>
  <c r="A41" i="47" s="1"/>
  <c r="A43" i="47" s="1"/>
  <c r="A44" i="47" s="1"/>
  <c r="V16" i="47"/>
  <c r="U16" i="47"/>
  <c r="T16" i="47"/>
  <c r="S16" i="47"/>
  <c r="R16" i="47"/>
  <c r="Q16" i="47"/>
  <c r="P16" i="47"/>
  <c r="O16" i="47"/>
  <c r="N16" i="47"/>
  <c r="M16" i="47"/>
  <c r="L16" i="47"/>
  <c r="K16" i="47"/>
  <c r="J16" i="47"/>
  <c r="I16" i="47"/>
  <c r="H16" i="47"/>
  <c r="G16" i="47"/>
  <c r="F16" i="47"/>
  <c r="E16" i="47"/>
  <c r="U15" i="47"/>
  <c r="T15" i="47"/>
  <c r="S15" i="47"/>
  <c r="R15" i="47"/>
  <c r="Q15" i="47"/>
  <c r="P15" i="47"/>
  <c r="O15" i="47"/>
  <c r="N15" i="47"/>
  <c r="M15" i="47"/>
  <c r="L15" i="47"/>
  <c r="K15" i="47"/>
  <c r="J15" i="47"/>
  <c r="I15" i="47"/>
  <c r="H15" i="47"/>
  <c r="G15" i="47"/>
  <c r="F15" i="47"/>
  <c r="E15" i="47"/>
  <c r="U14" i="47"/>
  <c r="T14" i="47"/>
  <c r="S14" i="47"/>
  <c r="R14" i="47"/>
  <c r="Q14" i="47"/>
  <c r="P14" i="47"/>
  <c r="O14" i="47"/>
  <c r="N14" i="47"/>
  <c r="M14" i="47"/>
  <c r="L14" i="47"/>
  <c r="K14" i="47"/>
  <c r="J14" i="47"/>
  <c r="I14" i="47"/>
  <c r="H14" i="47"/>
  <c r="G14" i="47"/>
  <c r="F14" i="47"/>
  <c r="E14" i="47"/>
  <c r="U13" i="47"/>
  <c r="T13" i="47"/>
  <c r="S13" i="47"/>
  <c r="R13" i="47"/>
  <c r="Q13" i="47"/>
  <c r="P13" i="47"/>
  <c r="O13" i="47"/>
  <c r="N13" i="47"/>
  <c r="M13" i="47"/>
  <c r="L13" i="47"/>
  <c r="K13" i="47"/>
  <c r="J13" i="47"/>
  <c r="I13" i="47"/>
  <c r="H13" i="47"/>
  <c r="G13" i="47"/>
  <c r="F13" i="47"/>
  <c r="E13" i="47"/>
  <c r="H303" i="46"/>
  <c r="I302" i="46"/>
  <c r="K302" i="46" s="1"/>
  <c r="I301" i="46"/>
  <c r="K301" i="46" s="1"/>
  <c r="I300" i="46"/>
  <c r="K300" i="46" s="1"/>
  <c r="F279" i="46"/>
  <c r="F278" i="46"/>
  <c r="C271" i="46"/>
  <c r="A236" i="46"/>
  <c r="A235" i="46"/>
  <c r="A234" i="46"/>
  <c r="A233" i="46"/>
  <c r="A232" i="46"/>
  <c r="A231" i="46"/>
  <c r="A230" i="46"/>
  <c r="A229" i="46"/>
  <c r="A228" i="46"/>
  <c r="A227" i="46"/>
  <c r="A226" i="46"/>
  <c r="A225" i="46"/>
  <c r="A223" i="46"/>
  <c r="A222" i="46"/>
  <c r="A221" i="46"/>
  <c r="A220" i="46"/>
  <c r="A219" i="46"/>
  <c r="A218" i="46"/>
  <c r="A217" i="46"/>
  <c r="A216" i="46"/>
  <c r="A215" i="46"/>
  <c r="A214" i="46"/>
  <c r="A213" i="46"/>
  <c r="A212" i="46"/>
  <c r="A211" i="46"/>
  <c r="A209" i="46"/>
  <c r="A208" i="46"/>
  <c r="A206" i="46"/>
  <c r="A205" i="46"/>
  <c r="A204" i="46"/>
  <c r="A203" i="46"/>
  <c r="A202" i="46"/>
  <c r="A201" i="46"/>
  <c r="A200" i="46"/>
  <c r="A199" i="46"/>
  <c r="A198" i="46"/>
  <c r="A195" i="46"/>
  <c r="A194" i="46"/>
  <c r="A193" i="46"/>
  <c r="A192" i="46"/>
  <c r="A190" i="46"/>
  <c r="A189" i="46"/>
  <c r="A188" i="46"/>
  <c r="A187" i="46"/>
  <c r="A185" i="46"/>
  <c r="A184" i="46"/>
  <c r="A183" i="46"/>
  <c r="A182" i="46"/>
  <c r="A181" i="46"/>
  <c r="A180" i="46"/>
  <c r="A177" i="46"/>
  <c r="A176" i="46"/>
  <c r="A175" i="46"/>
  <c r="A174" i="46"/>
  <c r="A173" i="46"/>
  <c r="A172" i="46"/>
  <c r="A171" i="46"/>
  <c r="A170" i="46"/>
  <c r="A169" i="46"/>
  <c r="A168" i="46"/>
  <c r="A166" i="46"/>
  <c r="A165" i="46"/>
  <c r="A164" i="46"/>
  <c r="A163" i="46"/>
  <c r="A162" i="46"/>
  <c r="A161" i="46"/>
  <c r="A160" i="46"/>
  <c r="A159" i="46"/>
  <c r="A158" i="46"/>
  <c r="A157" i="46"/>
  <c r="A156" i="46"/>
  <c r="A154" i="46"/>
  <c r="A153" i="46"/>
  <c r="A152" i="46"/>
  <c r="A151" i="46"/>
  <c r="A150" i="46"/>
  <c r="A149" i="46"/>
  <c r="A148" i="46"/>
  <c r="A147" i="46"/>
  <c r="A146" i="46"/>
  <c r="A145" i="46"/>
  <c r="A144" i="46"/>
  <c r="A143" i="46"/>
  <c r="A142" i="46"/>
  <c r="A141" i="46"/>
  <c r="A140" i="46"/>
  <c r="A139" i="46"/>
  <c r="A136" i="46"/>
  <c r="A135" i="46"/>
  <c r="A134" i="46"/>
  <c r="A133" i="46"/>
  <c r="A131" i="46"/>
  <c r="A129" i="46"/>
  <c r="A128" i="46"/>
  <c r="A127" i="46"/>
  <c r="A126" i="46"/>
  <c r="A125" i="46"/>
  <c r="A122" i="46"/>
  <c r="A121" i="46"/>
  <c r="A119" i="46"/>
  <c r="A117" i="46"/>
  <c r="A116" i="46"/>
  <c r="A115" i="46"/>
  <c r="A114" i="46"/>
  <c r="A113" i="46"/>
  <c r="A112" i="46"/>
  <c r="A109" i="46"/>
  <c r="A108" i="46"/>
  <c r="A106" i="46"/>
  <c r="A104" i="46"/>
  <c r="A101" i="46"/>
  <c r="A100" i="46"/>
  <c r="A99" i="46"/>
  <c r="A98" i="46"/>
  <c r="A96" i="46"/>
  <c r="A94" i="46"/>
  <c r="A93" i="46"/>
  <c r="A90" i="46"/>
  <c r="A89" i="46"/>
  <c r="A88" i="46"/>
  <c r="A87" i="46"/>
  <c r="A86" i="46"/>
  <c r="A85" i="46"/>
  <c r="A84" i="46"/>
  <c r="A83" i="46"/>
  <c r="A82" i="46"/>
  <c r="A81" i="46"/>
  <c r="A80" i="46"/>
  <c r="A79" i="46"/>
  <c r="A77" i="46"/>
  <c r="A76" i="46"/>
  <c r="A75" i="46"/>
  <c r="A74" i="46"/>
  <c r="A73" i="46"/>
  <c r="A71" i="46"/>
  <c r="A70" i="46"/>
  <c r="A69" i="46"/>
  <c r="A68" i="46"/>
  <c r="A67" i="46"/>
  <c r="A66" i="46"/>
  <c r="A65" i="46"/>
  <c r="A64" i="46"/>
  <c r="A63" i="46"/>
  <c r="A62" i="46"/>
  <c r="A61" i="46"/>
  <c r="A60" i="46"/>
  <c r="A59" i="46"/>
  <c r="A58" i="46"/>
  <c r="A57" i="46"/>
  <c r="A54" i="46"/>
  <c r="A52" i="46"/>
  <c r="A50" i="46"/>
  <c r="A49" i="46"/>
  <c r="A48" i="46"/>
  <c r="A47" i="46"/>
  <c r="A44" i="46"/>
  <c r="A43" i="46"/>
  <c r="A42" i="46"/>
  <c r="A41" i="46"/>
  <c r="A40" i="46"/>
  <c r="A39" i="46"/>
  <c r="A38" i="46"/>
  <c r="A36" i="46"/>
  <c r="A35" i="46"/>
  <c r="A34" i="46"/>
  <c r="A33" i="46"/>
  <c r="A32" i="46"/>
  <c r="A31" i="46"/>
  <c r="A30" i="46"/>
  <c r="A28" i="46"/>
  <c r="A27" i="46"/>
  <c r="A26" i="46"/>
  <c r="A25" i="46"/>
  <c r="A24" i="46"/>
  <c r="A21" i="46"/>
  <c r="A20" i="46"/>
  <c r="A18" i="46"/>
  <c r="A17" i="46"/>
  <c r="A16" i="46"/>
  <c r="A15" i="46"/>
  <c r="A14" i="46"/>
  <c r="A13" i="46"/>
  <c r="A13" i="45"/>
  <c r="A14" i="45"/>
  <c r="A15" i="45"/>
  <c r="A16" i="45"/>
  <c r="A17" i="45"/>
  <c r="A19" i="45"/>
  <c r="A21" i="45"/>
  <c r="A24" i="45"/>
  <c r="A25" i="45"/>
  <c r="A26" i="45"/>
  <c r="A27" i="45"/>
  <c r="A28" i="45"/>
  <c r="A30" i="45"/>
  <c r="A31" i="45"/>
  <c r="A32" i="45"/>
  <c r="A33" i="45"/>
  <c r="A35" i="45"/>
  <c r="A36" i="45"/>
  <c r="A37" i="45"/>
  <c r="A40" i="45"/>
  <c r="A41" i="45"/>
  <c r="A43" i="45"/>
  <c r="A45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2" i="45"/>
  <c r="A63" i="45"/>
  <c r="A64" i="45"/>
  <c r="A65" i="45"/>
  <c r="A67" i="45"/>
  <c r="A68" i="45"/>
  <c r="A69" i="45"/>
  <c r="A70" i="45"/>
  <c r="A71" i="45"/>
  <c r="A72" i="45"/>
  <c r="A73" i="45"/>
  <c r="A74" i="45"/>
  <c r="A75" i="45"/>
  <c r="A78" i="45"/>
  <c r="A80" i="45"/>
  <c r="A81" i="45"/>
  <c r="A82" i="45"/>
  <c r="A85" i="45"/>
  <c r="A87" i="45"/>
  <c r="A88" i="45"/>
  <c r="A91" i="45"/>
  <c r="A92" i="45"/>
  <c r="A93" i="45"/>
  <c r="A94" i="45"/>
  <c r="A95" i="45"/>
  <c r="A96" i="45"/>
  <c r="A98" i="45"/>
  <c r="A100" i="45"/>
  <c r="A103" i="45"/>
  <c r="A104" i="45"/>
  <c r="A105" i="45"/>
  <c r="A106" i="45"/>
  <c r="A107" i="45"/>
  <c r="A109" i="45"/>
  <c r="A111" i="45"/>
  <c r="A112" i="45"/>
  <c r="A115" i="45"/>
  <c r="A116" i="45"/>
  <c r="A117" i="45"/>
  <c r="A118" i="45"/>
  <c r="A119" i="45"/>
  <c r="A120" i="45"/>
  <c r="A121" i="45"/>
  <c r="A122" i="45"/>
  <c r="A123" i="45"/>
  <c r="A124" i="45"/>
  <c r="A125" i="45"/>
  <c r="A127" i="45"/>
  <c r="A128" i="45"/>
  <c r="A129" i="45"/>
  <c r="A130" i="45"/>
  <c r="A131" i="45"/>
  <c r="A132" i="45"/>
  <c r="A133" i="45"/>
  <c r="A134" i="45"/>
  <c r="A135" i="45"/>
  <c r="A137" i="45"/>
  <c r="A138" i="45"/>
  <c r="A139" i="45"/>
  <c r="A142" i="45"/>
  <c r="A143" i="45"/>
  <c r="A144" i="45"/>
  <c r="A145" i="45"/>
  <c r="A146" i="45"/>
  <c r="A147" i="45"/>
  <c r="A149" i="45"/>
  <c r="A150" i="45"/>
  <c r="A151" i="45"/>
  <c r="A153" i="45"/>
  <c r="A156" i="45"/>
  <c r="A157" i="45"/>
  <c r="A158" i="45"/>
  <c r="A159" i="45"/>
  <c r="A161" i="45"/>
  <c r="A163" i="45"/>
  <c r="A164" i="45"/>
  <c r="A165" i="45"/>
  <c r="A167" i="45"/>
  <c r="A168" i="45"/>
  <c r="A169" i="45"/>
  <c r="A170" i="45"/>
  <c r="A171" i="45"/>
  <c r="A172" i="45"/>
  <c r="A173" i="45"/>
  <c r="A174" i="45"/>
  <c r="A175" i="45"/>
  <c r="A176" i="45"/>
  <c r="A177" i="45"/>
  <c r="A178" i="45"/>
  <c r="A179" i="45"/>
  <c r="A180" i="45"/>
  <c r="A181" i="45"/>
  <c r="A182" i="45"/>
  <c r="A183" i="45"/>
  <c r="A13" i="44"/>
  <c r="A14" i="44"/>
  <c r="A15" i="44"/>
  <c r="A16" i="44"/>
  <c r="A17" i="44"/>
  <c r="A18" i="44"/>
  <c r="A20" i="44"/>
  <c r="A22" i="44"/>
  <c r="A23" i="44"/>
  <c r="A26" i="44"/>
  <c r="A27" i="44"/>
  <c r="A28" i="44"/>
  <c r="A29" i="44"/>
  <c r="A30" i="44"/>
  <c r="A32" i="44"/>
  <c r="A33" i="44"/>
  <c r="A34" i="44"/>
  <c r="A35" i="44"/>
  <c r="A36" i="44"/>
  <c r="A37" i="44"/>
  <c r="A38" i="44"/>
  <c r="A40" i="44"/>
  <c r="A41" i="44"/>
  <c r="A42" i="44"/>
  <c r="A43" i="44"/>
  <c r="A44" i="44"/>
  <c r="A45" i="44"/>
  <c r="A46" i="44"/>
  <c r="A49" i="44"/>
  <c r="A50" i="44"/>
  <c r="A51" i="44"/>
  <c r="A52" i="44"/>
  <c r="A54" i="44"/>
  <c r="A56" i="44"/>
  <c r="A59" i="44"/>
  <c r="A60" i="44"/>
  <c r="A61" i="44"/>
  <c r="A62" i="44"/>
  <c r="A63" i="44"/>
  <c r="A64" i="44"/>
  <c r="A65" i="44"/>
  <c r="A66" i="44"/>
  <c r="A67" i="44"/>
  <c r="A68" i="44"/>
  <c r="A69" i="44"/>
  <c r="A70" i="44"/>
  <c r="A71" i="44"/>
  <c r="A72" i="44"/>
  <c r="A73" i="44"/>
  <c r="A75" i="44"/>
  <c r="A76" i="44"/>
  <c r="A77" i="44"/>
  <c r="A78" i="44"/>
  <c r="A79" i="44"/>
  <c r="A81" i="44"/>
  <c r="A82" i="44"/>
  <c r="A83" i="44"/>
  <c r="A84" i="44"/>
  <c r="A85" i="44"/>
  <c r="A86" i="44"/>
  <c r="A87" i="44"/>
  <c r="A88" i="44"/>
  <c r="A89" i="44"/>
  <c r="A90" i="44"/>
  <c r="A91" i="44"/>
  <c r="A92" i="44"/>
  <c r="A95" i="44"/>
  <c r="A96" i="44"/>
  <c r="A98" i="44"/>
  <c r="A100" i="44"/>
  <c r="A101" i="44"/>
  <c r="A102" i="44"/>
  <c r="A105" i="44"/>
  <c r="A107" i="44"/>
  <c r="A109" i="44"/>
  <c r="A110" i="44"/>
  <c r="A113" i="44"/>
  <c r="A114" i="44"/>
  <c r="A115" i="44"/>
  <c r="A116" i="44"/>
  <c r="A117" i="44"/>
  <c r="A118" i="44"/>
  <c r="A120" i="44"/>
  <c r="A122" i="44"/>
  <c r="A123" i="44"/>
  <c r="A126" i="44"/>
  <c r="A127" i="44"/>
  <c r="A128" i="44"/>
  <c r="A129" i="44"/>
  <c r="A130" i="44"/>
  <c r="A132" i="44"/>
  <c r="A134" i="44"/>
  <c r="A135" i="44"/>
  <c r="A136" i="44"/>
  <c r="A139" i="44"/>
  <c r="A140" i="44"/>
  <c r="A141" i="44"/>
  <c r="A142" i="44"/>
  <c r="A143" i="44"/>
  <c r="A144" i="44"/>
  <c r="A145" i="44"/>
  <c r="A146" i="44"/>
  <c r="A147" i="44"/>
  <c r="A148" i="44"/>
  <c r="A149" i="44"/>
  <c r="A150" i="44"/>
  <c r="A151" i="44"/>
  <c r="A152" i="44"/>
  <c r="A153" i="44"/>
  <c r="A154" i="44"/>
  <c r="A156" i="44"/>
  <c r="A157" i="44"/>
  <c r="A158" i="44"/>
  <c r="A159" i="44"/>
  <c r="A160" i="44"/>
  <c r="A161" i="44"/>
  <c r="A162" i="44"/>
  <c r="A163" i="44"/>
  <c r="A164" i="44"/>
  <c r="A165" i="44"/>
  <c r="A166" i="44"/>
  <c r="A168" i="44"/>
  <c r="A169" i="44"/>
  <c r="A170" i="44"/>
  <c r="A171" i="44"/>
  <c r="A172" i="44"/>
  <c r="A173" i="44"/>
  <c r="A174" i="44"/>
  <c r="A175" i="44"/>
  <c r="A176" i="44"/>
  <c r="A179" i="44"/>
  <c r="A180" i="44"/>
  <c r="A181" i="44"/>
  <c r="A182" i="44"/>
  <c r="A183" i="44"/>
  <c r="A184" i="44"/>
  <c r="A186" i="44"/>
  <c r="A187" i="44"/>
  <c r="A188" i="44"/>
  <c r="A189" i="44"/>
  <c r="A191" i="44"/>
  <c r="A192" i="44"/>
  <c r="A193" i="44"/>
  <c r="A194" i="44"/>
  <c r="A197" i="44"/>
  <c r="A198" i="44"/>
  <c r="A199" i="44"/>
  <c r="A200" i="44"/>
  <c r="A201" i="44"/>
  <c r="A202" i="44"/>
  <c r="A203" i="44"/>
  <c r="A204" i="44"/>
  <c r="A205" i="44"/>
  <c r="A207" i="44"/>
  <c r="A208" i="44"/>
  <c r="A210" i="44"/>
  <c r="A211" i="44"/>
  <c r="A212" i="44"/>
  <c r="A213" i="44"/>
  <c r="A214" i="44"/>
  <c r="A215" i="44"/>
  <c r="A216" i="44"/>
  <c r="A217" i="44"/>
  <c r="A218" i="44"/>
  <c r="A219" i="44"/>
  <c r="A220" i="44"/>
  <c r="A221" i="44"/>
  <c r="A223" i="44"/>
  <c r="A224" i="44"/>
  <c r="A225" i="44"/>
  <c r="A226" i="44"/>
  <c r="A227" i="44"/>
  <c r="A228" i="44"/>
  <c r="A229" i="44"/>
  <c r="A230" i="44"/>
  <c r="A231" i="44"/>
  <c r="A232" i="44"/>
  <c r="A233" i="44"/>
  <c r="A234" i="44"/>
  <c r="A235" i="44"/>
  <c r="A236" i="44"/>
  <c r="A237" i="44"/>
  <c r="A238" i="44"/>
  <c r="A239" i="44"/>
  <c r="C242" i="43"/>
  <c r="H263" i="43"/>
  <c r="I262" i="43"/>
  <c r="K262" i="43" s="1"/>
  <c r="I261" i="43"/>
  <c r="K261" i="43" s="1"/>
  <c r="I260" i="43"/>
  <c r="F248" i="43"/>
  <c r="F247" i="43"/>
  <c r="F246" i="43"/>
  <c r="A241" i="43"/>
  <c r="A240" i="43"/>
  <c r="A238" i="43"/>
  <c r="A237" i="43"/>
  <c r="A236" i="43"/>
  <c r="A235" i="43"/>
  <c r="A234" i="43"/>
  <c r="A233" i="43"/>
  <c r="A232" i="43"/>
  <c r="A231" i="43"/>
  <c r="A230" i="43"/>
  <c r="A229" i="43"/>
  <c r="A228" i="43"/>
  <c r="A227" i="43"/>
  <c r="A226" i="43"/>
  <c r="A225" i="43"/>
  <c r="A223" i="43"/>
  <c r="A222" i="43"/>
  <c r="A221" i="43"/>
  <c r="A220" i="43"/>
  <c r="A219" i="43"/>
  <c r="A218" i="43"/>
  <c r="A217" i="43"/>
  <c r="A216" i="43"/>
  <c r="A215" i="43"/>
  <c r="A214" i="43"/>
  <c r="A213" i="43"/>
  <c r="A212" i="43"/>
  <c r="A211" i="43"/>
  <c r="A209" i="43"/>
  <c r="A208" i="43"/>
  <c r="A206" i="43"/>
  <c r="A205" i="43"/>
  <c r="A204" i="43"/>
  <c r="A203" i="43"/>
  <c r="A202" i="43"/>
  <c r="A201" i="43"/>
  <c r="A200" i="43"/>
  <c r="A199" i="43"/>
  <c r="A198" i="43"/>
  <c r="A195" i="43"/>
  <c r="A194" i="43"/>
  <c r="A193" i="43"/>
  <c r="A192" i="43"/>
  <c r="A190" i="43"/>
  <c r="A189" i="43"/>
  <c r="A188" i="43"/>
  <c r="A187" i="43"/>
  <c r="A185" i="43"/>
  <c r="A184" i="43"/>
  <c r="A183" i="43"/>
  <c r="A182" i="43"/>
  <c r="A181" i="43"/>
  <c r="A180" i="43"/>
  <c r="A177" i="43"/>
  <c r="A176" i="43"/>
  <c r="A175" i="43"/>
  <c r="A174" i="43"/>
  <c r="A173" i="43"/>
  <c r="A172" i="43"/>
  <c r="A171" i="43"/>
  <c r="A170" i="43"/>
  <c r="A169" i="43"/>
  <c r="A168" i="43"/>
  <c r="A166" i="43"/>
  <c r="A165" i="43"/>
  <c r="A164" i="43"/>
  <c r="A163" i="43"/>
  <c r="A162" i="43"/>
  <c r="A161" i="43"/>
  <c r="A160" i="43"/>
  <c r="A159" i="43"/>
  <c r="A158" i="43"/>
  <c r="A157" i="43"/>
  <c r="A156" i="43"/>
  <c r="A154" i="43"/>
  <c r="A153" i="43"/>
  <c r="A152" i="43"/>
  <c r="A151" i="43"/>
  <c r="A150" i="43"/>
  <c r="A149" i="43"/>
  <c r="A148" i="43"/>
  <c r="A147" i="43"/>
  <c r="A146" i="43"/>
  <c r="A145" i="43"/>
  <c r="A144" i="43"/>
  <c r="A143" i="43"/>
  <c r="A142" i="43"/>
  <c r="A141" i="43"/>
  <c r="A140" i="43"/>
  <c r="A139" i="43"/>
  <c r="A136" i="43"/>
  <c r="A135" i="43"/>
  <c r="A134" i="43"/>
  <c r="A133" i="43"/>
  <c r="A131" i="43"/>
  <c r="A129" i="43"/>
  <c r="A128" i="43"/>
  <c r="A127" i="43"/>
  <c r="A126" i="43"/>
  <c r="A125" i="43"/>
  <c r="A122" i="43"/>
  <c r="A121" i="43"/>
  <c r="A119" i="43"/>
  <c r="A117" i="43"/>
  <c r="A116" i="43"/>
  <c r="A115" i="43"/>
  <c r="A114" i="43"/>
  <c r="A113" i="43"/>
  <c r="A112" i="43"/>
  <c r="A109" i="43"/>
  <c r="A108" i="43"/>
  <c r="A106" i="43"/>
  <c r="A104" i="43"/>
  <c r="A101" i="43"/>
  <c r="A100" i="43"/>
  <c r="A99" i="43"/>
  <c r="A98" i="43"/>
  <c r="A96" i="43"/>
  <c r="A94" i="43"/>
  <c r="A93" i="43"/>
  <c r="A90" i="43"/>
  <c r="A89" i="43"/>
  <c r="A88" i="43"/>
  <c r="A87" i="43"/>
  <c r="A86" i="43"/>
  <c r="A85" i="43"/>
  <c r="A84" i="43"/>
  <c r="A83" i="43"/>
  <c r="A82" i="43"/>
  <c r="A81" i="43"/>
  <c r="A80" i="43"/>
  <c r="A79" i="43"/>
  <c r="A77" i="43"/>
  <c r="A76" i="43"/>
  <c r="A75" i="43"/>
  <c r="A74" i="43"/>
  <c r="A73" i="43"/>
  <c r="A71" i="43"/>
  <c r="A70" i="43"/>
  <c r="A69" i="43"/>
  <c r="A68" i="43"/>
  <c r="A67" i="43"/>
  <c r="A66" i="43"/>
  <c r="A65" i="43"/>
  <c r="A64" i="43"/>
  <c r="A63" i="43"/>
  <c r="A62" i="43"/>
  <c r="A61" i="43"/>
  <c r="A60" i="43"/>
  <c r="A59" i="43"/>
  <c r="A58" i="43"/>
  <c r="A57" i="43"/>
  <c r="A54" i="43"/>
  <c r="A52" i="43"/>
  <c r="A50" i="43"/>
  <c r="A49" i="43"/>
  <c r="A48" i="43"/>
  <c r="A47" i="43"/>
  <c r="A44" i="43"/>
  <c r="A43" i="43"/>
  <c r="A42" i="43"/>
  <c r="A41" i="43"/>
  <c r="A40" i="43"/>
  <c r="A39" i="43"/>
  <c r="A38" i="43"/>
  <c r="A36" i="43"/>
  <c r="A35" i="43"/>
  <c r="A34" i="43"/>
  <c r="A33" i="43"/>
  <c r="A32" i="43"/>
  <c r="A31" i="43"/>
  <c r="A30" i="43"/>
  <c r="A28" i="43"/>
  <c r="A27" i="43"/>
  <c r="A26" i="43"/>
  <c r="A25" i="43"/>
  <c r="A24" i="43"/>
  <c r="A21" i="43"/>
  <c r="A20" i="43"/>
  <c r="A18" i="43"/>
  <c r="A17" i="43"/>
  <c r="A16" i="43"/>
  <c r="A15" i="43"/>
  <c r="A14" i="43"/>
  <c r="A13" i="43"/>
  <c r="M14" i="40"/>
  <c r="Q14" i="40" s="1"/>
  <c r="Q18" i="40"/>
  <c r="Q17" i="40"/>
  <c r="Q16" i="40"/>
  <c r="Q15" i="40"/>
  <c r="Q13" i="40"/>
  <c r="Q12" i="40"/>
  <c r="Q11" i="40"/>
  <c r="Q10" i="40"/>
  <c r="Q7" i="40"/>
  <c r="Q6" i="40"/>
  <c r="Q4" i="40"/>
  <c r="Q3" i="40"/>
  <c r="N9" i="40"/>
  <c r="Q9" i="40" s="1"/>
  <c r="N8" i="40"/>
  <c r="Q8" i="40" s="1"/>
  <c r="N5" i="40"/>
  <c r="Q5" i="40" s="1"/>
  <c r="R18" i="17"/>
  <c r="Q18" i="17"/>
  <c r="S18" i="17" s="1"/>
  <c r="Q17" i="17"/>
  <c r="S17" i="17" s="1"/>
  <c r="N17" i="17"/>
  <c r="R17" i="17" s="1"/>
  <c r="Q16" i="17"/>
  <c r="T16" i="17" s="1"/>
  <c r="P16" i="17"/>
  <c r="N16" i="17"/>
  <c r="L16" i="17"/>
  <c r="J16" i="17"/>
  <c r="Q15" i="17"/>
  <c r="T15" i="17" s="1"/>
  <c r="P15" i="17"/>
  <c r="N15" i="17"/>
  <c r="L15" i="17"/>
  <c r="J15" i="17"/>
  <c r="P14" i="17"/>
  <c r="O14" i="17"/>
  <c r="Q14" i="17" s="1"/>
  <c r="S14" i="17" s="1"/>
  <c r="N14" i="17"/>
  <c r="L14" i="17"/>
  <c r="J14" i="17"/>
  <c r="Q13" i="17"/>
  <c r="T13" i="17" s="1"/>
  <c r="P13" i="17"/>
  <c r="N13" i="17"/>
  <c r="L13" i="17"/>
  <c r="J13" i="17"/>
  <c r="O12" i="17"/>
  <c r="Q12" i="17" s="1"/>
  <c r="P11" i="17"/>
  <c r="O11" i="17"/>
  <c r="Q11" i="17" s="1"/>
  <c r="N11" i="17"/>
  <c r="L11" i="17"/>
  <c r="J11" i="17"/>
  <c r="S16" i="17" l="1"/>
  <c r="R11" i="17"/>
  <c r="P209" i="56"/>
  <c r="F269" i="55"/>
  <c r="I263" i="43"/>
  <c r="K263" i="43" s="1"/>
  <c r="I312" i="51"/>
  <c r="K312" i="51" s="1"/>
  <c r="I296" i="55"/>
  <c r="K296" i="55" s="1"/>
  <c r="F87" i="57"/>
  <c r="I310" i="52"/>
  <c r="K310" i="52" s="1"/>
  <c r="I309" i="48"/>
  <c r="K309" i="48" s="1"/>
  <c r="C277" i="50"/>
  <c r="Q90" i="47"/>
  <c r="Q18" i="58"/>
  <c r="E90" i="47"/>
  <c r="R13" i="17"/>
  <c r="R16" i="17"/>
  <c r="I303" i="46"/>
  <c r="K303" i="46" s="1"/>
  <c r="J90" i="47"/>
  <c r="K293" i="55"/>
  <c r="R90" i="47"/>
  <c r="H209" i="56"/>
  <c r="T90" i="47"/>
  <c r="C240" i="44"/>
  <c r="C277" i="48"/>
  <c r="C277" i="49"/>
  <c r="R15" i="17"/>
  <c r="I312" i="50"/>
  <c r="K312" i="50" s="1"/>
  <c r="P260" i="55"/>
  <c r="I113" i="57"/>
  <c r="K113" i="57" s="1"/>
  <c r="C184" i="45"/>
  <c r="P260" i="58"/>
  <c r="R14" i="17"/>
  <c r="P90" i="47"/>
  <c r="I312" i="53"/>
  <c r="I315" i="53" s="1"/>
  <c r="K315" i="53" s="1"/>
  <c r="H260" i="55"/>
  <c r="I244" i="56"/>
  <c r="K244" i="56" s="1"/>
  <c r="S12" i="17"/>
  <c r="T12" i="17"/>
  <c r="T11" i="17"/>
  <c r="S11" i="17"/>
  <c r="S15" i="17"/>
  <c r="I315" i="51"/>
  <c r="K315" i="51" s="1"/>
  <c r="Q27" i="56"/>
  <c r="K242" i="56"/>
  <c r="K112" i="57"/>
  <c r="Q35" i="58"/>
  <c r="T14" i="17"/>
  <c r="C280" i="53"/>
  <c r="S13" i="17"/>
  <c r="K260" i="43"/>
  <c r="I309" i="49"/>
  <c r="I313" i="52" l="1"/>
  <c r="K313" i="52" s="1"/>
  <c r="I312" i="48"/>
  <c r="K312" i="48" s="1"/>
  <c r="I315" i="50"/>
  <c r="K315" i="50" s="1"/>
  <c r="K312" i="53"/>
  <c r="I312" i="49"/>
  <c r="K312" i="49" s="1"/>
  <c r="K309" i="49"/>
</calcChain>
</file>

<file path=xl/sharedStrings.xml><?xml version="1.0" encoding="utf-8"?>
<sst xmlns="http://schemas.openxmlformats.org/spreadsheetml/2006/main" count="22513" uniqueCount="1492">
  <si>
    <t>LAPORAN EVALUASI KEGIATAN PRIORITAS (KP-1)</t>
  </si>
  <si>
    <t>DINAS PEKERJAAN UMUM DAN PENATAAN RUANG KAB. LUWUTIMUR</t>
  </si>
  <si>
    <t>SAMPAI DENGAN  31 Desember  2020</t>
  </si>
  <si>
    <t>NO</t>
  </si>
  <si>
    <t>SEKTOR DAN PROGRAM PRIORITAS</t>
  </si>
  <si>
    <t>SKPD PENANGGUNG JAWAB</t>
  </si>
  <si>
    <t>TARGET RENSTRA SAMPAI AKHIR PERIODE 2021</t>
  </si>
  <si>
    <t>SATUAN</t>
  </si>
  <si>
    <t>REALISASI</t>
  </si>
  <si>
    <t>TOTAL CAPAIAN TARGET</t>
  </si>
  <si>
    <t>% REALISASI</t>
  </si>
  <si>
    <t>SISA / OVER TARGET YANG BELUM DICAPAI</t>
  </si>
  <si>
    <t>INTERPRETASI &lt; / = / &gt;</t>
  </si>
  <si>
    <t>PERMASALAHAN</t>
  </si>
  <si>
    <t>SOLUSI</t>
  </si>
  <si>
    <t>KINERJA</t>
  </si>
  <si>
    <t>Rp.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</si>
  <si>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</si>
  <si>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</si>
  <si>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</si>
  <si>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</si>
  <si>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</si>
  <si>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</si>
  <si>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</si>
  <si>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</si>
  <si>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</si>
  <si>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</si>
  <si>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</si>
  <si>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</si>
  <si>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</si>
  <si>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</si>
  <si>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</si>
  <si>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16=6+8+10+12+14</t>
  </si>
  <si>
    <t>17=7+9+11+13+15</t>
  </si>
  <si>
    <t>18=16/4*100%</t>
  </si>
  <si>
    <t>19=4-16</t>
  </si>
  <si>
    <t>20</t>
  </si>
  <si>
    <t>21</t>
  </si>
  <si>
    <t>22</t>
  </si>
  <si>
    <t>Pembangunan Jalan Aspal</t>
  </si>
  <si>
    <t>DINAS PU-PR</t>
  </si>
  <si>
    <t>Km</t>
  </si>
  <si>
    <t>Sebagian target  tidak tercapai karena    keterbatasan anggaran (Pengurangan Dana  APBD)</t>
  </si>
  <si>
    <t>Diupayakan tahun 2021 sisa target peningkatan jalan aspal  dapat dipenuhi</t>
  </si>
  <si>
    <t>Pembangunan Jalan Beton</t>
  </si>
  <si>
    <t>Sebagian target  tidak tercapai karena    keterbatasan anggaran (Pengurangan dana APBD dan DAK)</t>
  </si>
  <si>
    <t>Diupayakan tahun 2021 sisa target peningkatan jalan beton  dapat dipenuhi</t>
  </si>
  <si>
    <t>Pembangunan Jembatan</t>
  </si>
  <si>
    <t>Unit</t>
  </si>
  <si>
    <t xml:space="preserve">over target 13 Unit </t>
  </si>
  <si>
    <t>Pembangunan dan Rehabilitasi Jaringan Irigrasi</t>
  </si>
  <si>
    <t>Sebagian target  tidak tercapai karena    keterbatasan anggaran</t>
  </si>
  <si>
    <t>perlu ditambahkan jaringan irigasi yang sudah dilaksanakan oleh APBN dan APBD 1</t>
  </si>
  <si>
    <t>Pembangunan Bendungan</t>
  </si>
  <si>
    <t xml:space="preserve">over target 1 Unit </t>
  </si>
  <si>
    <t>Pembangunan Jaringan Air Bersih semua Kecamatan</t>
  </si>
  <si>
    <t>KM</t>
  </si>
  <si>
    <t>-</t>
  </si>
  <si>
    <t>Sebagian target  tidak tercapai karena    keterbatasan anggaran (Pengurangan Dana DAK)</t>
  </si>
  <si>
    <t>Diupayakan tahun 2021 sisa target jaringan air bersih   dapat dipenuhi</t>
  </si>
  <si>
    <t>Pembangunan City Center Kota Malili</t>
  </si>
  <si>
    <t>T.A 2021 tidak dianggarkan karena keterbatasan anggaran</t>
  </si>
  <si>
    <t>Diupayakan tahun 2022  target yang belum terealisasi menjadi prioritas SKPD</t>
  </si>
  <si>
    <t>Pembangunan Kantor Camat dan Rumah Jabatanr Camat Wotu dan Tomoni</t>
  </si>
  <si>
    <t xml:space="preserve">Rujab Camat Wotu dan camat tomoni kondisinya masih baik namun perlu pemeliharaan sedabgkan   pembangunan kantor camat tomoni belum direalisasikan karna keterbatasan angggara </t>
  </si>
  <si>
    <t>Pembangunan Islamic Centre</t>
  </si>
  <si>
    <t>Dibutuhkan lahan 6 Ha , tersedia 4 Ha sedangkan 2 Ha masih bermasalah</t>
  </si>
  <si>
    <t>Mengupayakan agar lahan 2 Ha dapat diselesaikan</t>
  </si>
  <si>
    <t>Malili, 04 Januari 2021</t>
  </si>
  <si>
    <t>Plt.</t>
  </si>
  <si>
    <t>Kepala Dinas</t>
  </si>
  <si>
    <t>SENFRY OKTAVIANUS, S.STP, M.PA</t>
  </si>
  <si>
    <t>Nip.19751001 199612 1 001</t>
  </si>
  <si>
    <t xml:space="preserve">DAFTAR KEGIATAN FISIK </t>
  </si>
  <si>
    <t>DINAS PEKERJAAN UMUM DAN PENATAAN RUANG</t>
  </si>
  <si>
    <t>KAB. LUWU TIMUR TAHUN ANGGARAN 2021</t>
  </si>
  <si>
    <t>PERTANGGAL 31 OKTOBER 2021</t>
  </si>
  <si>
    <t>No</t>
  </si>
  <si>
    <t>Nama Paket Kegiatan</t>
  </si>
  <si>
    <t>Pagu Anggaran (Rp)</t>
  </si>
  <si>
    <t>JENIS PENGADAAN</t>
  </si>
  <si>
    <t>Sumber Dana</t>
  </si>
  <si>
    <t>Pejabat Pembuat Komitmen (PPK)</t>
  </si>
  <si>
    <t>Nomor Kontrak</t>
  </si>
  <si>
    <t>Nilai Kontrak (Rp)</t>
  </si>
  <si>
    <t>Konsultan Perencana</t>
  </si>
  <si>
    <t>Konsultan Pengawas</t>
  </si>
  <si>
    <t>Kontraktor Pelaksana</t>
  </si>
  <si>
    <t>Waktu Kontrak</t>
  </si>
  <si>
    <t>Rencana %</t>
  </si>
  <si>
    <t>Realisasi</t>
  </si>
  <si>
    <t>Deviasi (%)</t>
  </si>
  <si>
    <t>Ket</t>
  </si>
  <si>
    <t>Mulai</t>
  </si>
  <si>
    <t>Akhir</t>
  </si>
  <si>
    <t>Fisik %</t>
  </si>
  <si>
    <t>Keuangan</t>
  </si>
  <si>
    <t>Jumlah</t>
  </si>
  <si>
    <t>%</t>
  </si>
  <si>
    <t>I. KEC. ANGKONA</t>
  </si>
  <si>
    <t>BIDANG BINA MARGA</t>
  </si>
  <si>
    <t>Peningkatan Jalan Dusun Turunan Bajo Desa Tampinna  (PAKET 8)</t>
  </si>
  <si>
    <t>TENDER</t>
  </si>
  <si>
    <t>APBD</t>
  </si>
  <si>
    <t>SYAHRIR SYAHRUDDIN, ST. M.Si</t>
  </si>
  <si>
    <t>602.1/9/KONT-BM/PUPR/VII/2021, Tgl 22 Juli 2021</t>
  </si>
  <si>
    <t>CV. SUNU ASTALOKA KONSULTAN</t>
  </si>
  <si>
    <t>CV. BAHTERA KARYA KONSULTAN</t>
  </si>
  <si>
    <t xml:space="preserve"> CV. PUTRA MAHKOTA ADYAKSA</t>
  </si>
  <si>
    <t xml:space="preserve"> PROSES PELAKSANAAN </t>
  </si>
  <si>
    <t>Bina Marga</t>
  </si>
  <si>
    <t xml:space="preserve">PROSES PELAKSANAAN </t>
  </si>
  <si>
    <t>Peningkatan Jalan Lorong Pesantren Desa Tampinna Ke Lorongkume Desa Manurung (PAKET 8)</t>
  </si>
  <si>
    <t>Lanjutan Peningkatan Badan Jalan Penghubung Mantadulu - Tawakua</t>
  </si>
  <si>
    <t>PL</t>
  </si>
  <si>
    <t>602.1/23/SPK-BM/PUPR/VIII/2021, Tgl 18 Agustus 2021</t>
  </si>
  <si>
    <t>CV. ARYANDS UTAMA CONSULTAN</t>
  </si>
  <si>
    <t>CV. GITA KARUNIA KONSULTAN</t>
  </si>
  <si>
    <t>CV. MAKARITA QOJAG</t>
  </si>
  <si>
    <t>Pengerasan Jalan Utama 3 Desa Mantadulu</t>
  </si>
  <si>
    <t>602.1/12/SPK-BM/PUPR/VIII/2021, Tgl 18 Agustus 2021</t>
  </si>
  <si>
    <t>CV. ADRI PRATAMA</t>
  </si>
  <si>
    <t xml:space="preserve"> PROSES PELAKSANAAN</t>
  </si>
  <si>
    <t>Peningkatan Jalan Penghubung Latiba Kiri Desa Maliwowo</t>
  </si>
  <si>
    <t>602.1/12/SPK-BM/PUPR/VIII/2021, Tgl 16 Agustus 2021</t>
  </si>
  <si>
    <t>CV. SINAR USSU</t>
  </si>
  <si>
    <t>PHO (4/10/2021)</t>
  </si>
  <si>
    <t>PHO</t>
  </si>
  <si>
    <t>Pembangunan Jembatan Dusun Tikulembang Desa Tawakua</t>
  </si>
  <si>
    <t>602.1/49/KONT-BM/PUPR/IX/2021, Tgl 09 September 2021</t>
  </si>
  <si>
    <t>CV. KHA LINE CONSULTANT</t>
  </si>
  <si>
    <t>BIDANG CIPTA KARYA</t>
  </si>
  <si>
    <t>Perluasan SPAM Jaringan Perpipaan Desa Wanasari</t>
  </si>
  <si>
    <t>DAK PENUGASAN</t>
  </si>
  <si>
    <t>HERIWANTO D MANDA, ST</t>
  </si>
  <si>
    <t>602.1/10/SP-KONT/CK/PUPR/VII/2021</t>
  </si>
  <si>
    <t>CV. GITA KARUNIA KONSULTAN (PERENCANAAN TA 2020)</t>
  </si>
  <si>
    <t>CV. KAIROS CREATIVE DESIGN</t>
  </si>
  <si>
    <t>CV. PUTRA LATEMMAMALA</t>
  </si>
  <si>
    <t>CK</t>
  </si>
  <si>
    <t>Pembangunan Landmark Desa Maliwowo</t>
  </si>
  <si>
    <t>BATAL (REFOCUSING)</t>
  </si>
  <si>
    <t>Anggaran awal Rp. 138.900.000 dibatalkan setelah adanya recofusing</t>
  </si>
  <si>
    <t>II. KECAMATAN BURAU</t>
  </si>
  <si>
    <t>Lanjutan Peningkatan Jalan  Ruas Cendana 1 Desa Cendana (PAKET 1)</t>
  </si>
  <si>
    <t>602.1/14/KONT-BM/PUPR/VIII/2021, Tgl 16 Agustus 2021</t>
  </si>
  <si>
    <t>CV. HIDJOE LOEMOET 2000 DESIGN</t>
  </si>
  <si>
    <t>CV. SMART JAYA PERSADA</t>
  </si>
  <si>
    <t>Peningkatan Jalan Lr. 4 Desa Bone Pute (PAKET 1)</t>
  </si>
  <si>
    <t>CV. MIRACLE ENGINEERING KONSULTAN</t>
  </si>
  <si>
    <t xml:space="preserve"> PROSES PHO </t>
  </si>
  <si>
    <t>Pengkerikilan Desa Lambara Harapan Akses ke Desa Balo-Balo</t>
  </si>
  <si>
    <t>602.1/25/SPK-BM/PUPR/VIII/2021, Tgl 19 Agustus 2021</t>
  </si>
  <si>
    <t>CV. SYAFRINA SURVIVAL KONSULTAN</t>
  </si>
  <si>
    <t>CV. SANGGILANG PRATAMA KONSULTAN</t>
  </si>
  <si>
    <t>CV. DIVHA DAHLAE</t>
  </si>
  <si>
    <t>PROSES PHO</t>
  </si>
  <si>
    <t>Pembangunan Jembatan Desa Batu Putih</t>
  </si>
  <si>
    <t>602.1/44/SPK-BM/PUPR/VIII/2021, Tgl 27 Agustus 2021</t>
  </si>
  <si>
    <t>CV. DUA PILAR UTAMA</t>
  </si>
  <si>
    <t>CV. MEGARIA</t>
  </si>
  <si>
    <t>Nomen klatur berubah dari Bonepute ke Batu Putih. (PROSES PELAKSANAAN)</t>
  </si>
  <si>
    <t>Pembangunan Jembatan Desa Burau Pantai</t>
  </si>
  <si>
    <t>602.1/13/KONT-BM/PUPR/VIII/2021, Tgl 16 Agustus 2021</t>
  </si>
  <si>
    <t>CV. ANANDA UTAMA</t>
  </si>
  <si>
    <t>BIDANG SUMBER DAYA AIR</t>
  </si>
  <si>
    <t>Pembangunan Tanggul Sungai Singgeni Desa Kalatiri</t>
  </si>
  <si>
    <t>BUDI UTOMO, ST</t>
  </si>
  <si>
    <t>602.1/4/KONT-SDA/PUPR.VIII/2021 Tanggal 16 Agustus 2021</t>
  </si>
  <si>
    <t>CV. D'LUNA ENGINEERING</t>
  </si>
  <si>
    <t>Anggaran awal Rp. 499.999.500 (135.135 km) dikurangi setelah adanya recofusing. (PROSES PHO)</t>
  </si>
  <si>
    <t>SDA</t>
  </si>
  <si>
    <t>Pembangunan Bronjong Tebing Sungai Singgeni</t>
  </si>
  <si>
    <t>602.1/5/KONT-SDA/PUPR/VIII/2021 Tanggal 16 Agustus 2021</t>
  </si>
  <si>
    <t>CV. ARTHA WIKA INDONESIA</t>
  </si>
  <si>
    <t>Anggaran awal Rp. 600.001.250 (129.73m) dikurangi setelah adanya recofusing. (PROSES PHO)</t>
  </si>
  <si>
    <t>Pembangunan Bronjong Dusun Dongi-Dongi Desa Cendana</t>
  </si>
  <si>
    <t xml:space="preserve"> 602.2/02/SPK/PUPR.B/VIII/2021, Tanggal 23 Agustus 2021 </t>
  </si>
  <si>
    <t>CV. ALFA GRAHA</t>
  </si>
  <si>
    <t>CV. FAIZA UTAMA</t>
  </si>
  <si>
    <t xml:space="preserve"> PROSES PHO</t>
  </si>
  <si>
    <t>Pembangunan Talud Samping Masjid Raya Desa Burau</t>
  </si>
  <si>
    <t xml:space="preserve"> 602.2/03/SPK/PUPR.B/VIII/2021, Tanggal 24 Agustus 2022 </t>
  </si>
  <si>
    <t>CV. LINTAS LUWU PRATAMA</t>
  </si>
  <si>
    <t>Proteksi Dusun Batangnge Desa Lagego</t>
  </si>
  <si>
    <t xml:space="preserve"> 602.4/02/SPK/PUPR.B/VIII/2021, Tanggal 24 Agustus 2023 </t>
  </si>
  <si>
    <t>Pembangunan Talud Dusun Lauwo Pantai</t>
  </si>
  <si>
    <t>602.1/6/KONT-SDA/PUPR/VIII/2021 Tanggal 16 Agustus 2021</t>
  </si>
  <si>
    <t>CV. HIDJOE LOEMOET 200 DESIGN</t>
  </si>
  <si>
    <t>Lanjutan Pembangunan Sea Wall Pantai Lemo Desa Mabonta</t>
  </si>
  <si>
    <t>602.1/7/KONT-SDA/PUPR/VIII/2021 Tanggal 16 Agustus 2021</t>
  </si>
  <si>
    <t>CV. WETUJU</t>
  </si>
  <si>
    <t>Anggaran awal Rp. 900.000.000 (36m) dikurangi setelah adanya recofusing. (PROSES PELAKSANAAN)</t>
  </si>
  <si>
    <t>Peningkatan SPAM Jaringan Perpipaan Desa Asana</t>
  </si>
  <si>
    <t>602.1/07/SP-KONT/CK/PUPR/VII/2021</t>
  </si>
  <si>
    <t>Perencanaan 2020</t>
  </si>
  <si>
    <t xml:space="preserve">	CV. SYALWA KONSTRUKSI</t>
  </si>
  <si>
    <t>Pembangunan Tangki Septik Skala Individual Perdesaan Minimal 50 KK Desa Burau (DAK)</t>
  </si>
  <si>
    <t>SWAKELOLA</t>
  </si>
  <si>
    <t xml:space="preserve"> 602.2/02/SPK/SAN-ID/PUPR/VII/2021</t>
  </si>
  <si>
    <t>KSM</t>
  </si>
  <si>
    <t>PROSES PEMBUATAN RKM</t>
  </si>
  <si>
    <t>Pembangunan Drainase Desa Batu Putih</t>
  </si>
  <si>
    <t xml:space="preserve"> APBD </t>
  </si>
  <si>
    <t>602.2/03/SPK-PL/CK.AG/PUPR/VIII/2021</t>
  </si>
  <si>
    <t>CV. KARYA SEPAKAT CONSULTANT</t>
  </si>
  <si>
    <t>CV. R3I KONSULTAN</t>
  </si>
  <si>
    <t xml:space="preserve">
ARTHA JAYA KONSTRUKSI</t>
  </si>
  <si>
    <t>PROSES PELAKSANAAN</t>
  </si>
  <si>
    <t>Pembangunan Drainase Desa Lambara Harapan</t>
  </si>
  <si>
    <t>602.2/06/SPK-PL/CK.AG/PUPR/VIII/2021</t>
  </si>
  <si>
    <t xml:space="preserve">	CV MATANAJWAH</t>
  </si>
  <si>
    <t>Penataan Lapangan Pantai Lemo</t>
  </si>
  <si>
    <t>602.2/20/SPK-PL/CK.AG/PUPR/X/2021</t>
  </si>
  <si>
    <t>CV. ANEKATAMA KARYA</t>
  </si>
  <si>
    <t>Lanjutan Penataan Pembangunan Signage Luwu Timur Batas Kab Luwu Utara</t>
  </si>
  <si>
    <t>Pembangunan Tangki Septik Skala Individual Perdesaan Desa Lambara Harapan</t>
  </si>
  <si>
    <t>602.2/12/SPK/SAN-AG/PUPR/VIII/2021</t>
  </si>
  <si>
    <t>Perubahan nomenklatur dari Pembangunan Tangki Septik Skala Individual Perdesaan Desa Kalaena Kiri menjadi Pembangunan Tangki Septik Skala Individual Perdesaan Desa Lambara Harapan (anggaran dari 385.000.000 menjadi 196.000.000). (PROSES PEMBUATAN RKM)</t>
  </si>
  <si>
    <t>III. KECAMATAN KALAENA</t>
  </si>
  <si>
    <t>Lanjutan Peningkatan Ruas Jalan Poros Mekarsari - Taripa (PAKET 7)</t>
  </si>
  <si>
    <t>602.1/10/KONT-BM/PUPR/VII/2021, Tgl 26 Juli 2021</t>
  </si>
  <si>
    <t>CV. ARCAPADA CONSULTANT</t>
  </si>
  <si>
    <t>CV. KARYA CELEBESINDO</t>
  </si>
  <si>
    <t>Peningkatan Jalan Desa Argomulyo (PAKET 4)</t>
  </si>
  <si>
    <r>
      <t>602.1/17/KONT-BM/PUPR/VIII/2021,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16 Agustus 2021</t>
    </r>
  </si>
  <si>
    <t>CV. KARYA BAHTERA MANDIRI</t>
  </si>
  <si>
    <t>CV. TRAXIAL CONSULTANT</t>
  </si>
  <si>
    <t>CV. BARATA</t>
  </si>
  <si>
    <t xml:space="preserve">Lanjutan Peningkatan Jalan Poros Sumber Agung - Mekarsari </t>
  </si>
  <si>
    <t>602.1/7/KONT-BM/PUPR/VII/2021, Tgl 16 Juli 2021</t>
  </si>
  <si>
    <t>CV. KHALINE CONSULTANT</t>
  </si>
  <si>
    <t xml:space="preserve">CV. SYUKURILLAH JAYA PRATAMA </t>
  </si>
  <si>
    <t xml:space="preserve">Anggaran awal Rp. 5.314.000.000 dikurangi setelah adanya recofusing. (PROSES PELAKSANAAN) </t>
  </si>
  <si>
    <t>Peningkatan Jalan Lr.11 dan Lr.12 Desa Rinjani - Desa Sumber Agung</t>
  </si>
  <si>
    <t xml:space="preserve"> PL </t>
  </si>
  <si>
    <r>
      <t>602.1/26/SPK-BM/PUPR/VIII/2021,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19 Agustus 2021</t>
    </r>
  </si>
  <si>
    <t>CV. SANGGILANG PRATAMA</t>
  </si>
  <si>
    <t>CV. SINAR UTAMA</t>
  </si>
  <si>
    <t>PHO (27/9/2021)</t>
  </si>
  <si>
    <t>Pembangunan Lining Pembuang kampung KB Desa Pertasi Kencana</t>
  </si>
  <si>
    <t>I KOMANG EDIWIJAYA, ST</t>
  </si>
  <si>
    <t>602.1/16/KONT-SDA/PUPR/IX/2021 Tanggal 13 September 2021</t>
  </si>
  <si>
    <t>CV. MAELONA KARYA</t>
  </si>
  <si>
    <t>CV. AR TUJUH PERKASA</t>
  </si>
  <si>
    <t xml:space="preserve">       BIDANG CIPTA KARYA</t>
  </si>
  <si>
    <t>IV. KECAMATAN MALILI</t>
  </si>
  <si>
    <t xml:space="preserve">      BIDANG BINA MARGA</t>
  </si>
  <si>
    <t>Peningkatan Jalan + Proteksi Penghubung Antar Dusun Podomakmur Desa Lakawali Pantai dan Dusun Saluminanga Desa Lakawali Pantai</t>
  </si>
  <si>
    <t>602.1/34/SPK-BM/PUPR/VIII/2021, Tgl 23 Agustus 2021</t>
  </si>
  <si>
    <t>CV. ARIF SURYA KENCANA</t>
  </si>
  <si>
    <t>Peningkatan Jalan Dusun dan Boxcalver Dusun Wulasi</t>
  </si>
  <si>
    <t>602.1/35/SPK-BM/PUPR/VIII/2021, Tgl 23 Agustus 2021</t>
  </si>
  <si>
    <t>CV. BINTANG SEJAHTERA</t>
  </si>
  <si>
    <t>Lanjutan Pengaspalan Dusun Karebbe Desa Laskap (PAKET 5)</t>
  </si>
  <si>
    <r>
      <t>602.1/18/KONT-BM/PUPR/VIII/2021,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16 Agustus 2021</t>
    </r>
  </si>
  <si>
    <t>CV. MASSENREMPULU KONSULTAN</t>
  </si>
  <si>
    <t>CV. FAJAR ASIA</t>
  </si>
  <si>
    <t>Lanjutan Peningkatan Jalan Desa Harapan (PAKET 5)</t>
  </si>
  <si>
    <t xml:space="preserve">Anggaran awal Rp. 1.500.000.000 dikurangi setelah adanya recofusing. (PROSES PELAKSANAAN) </t>
  </si>
  <si>
    <t>Pengaspalan Dusun Podomakmur Desa Lakawali Menghubungkan Desa Manurung (PAKET 5)</t>
  </si>
  <si>
    <t xml:space="preserve">Pengaspalan Jalan Rusunawa Polres Malili  </t>
  </si>
  <si>
    <t xml:space="preserve"> PROSES PENGADAAN </t>
  </si>
  <si>
    <t>PROSES PENGADAAN</t>
  </si>
  <si>
    <t>Lanjutan Peningkatan Jalan Kuluba Dusun Labose Desa Laskap</t>
  </si>
  <si>
    <r>
      <t>602.1/11/SPK-BM/PUPR/VIII/2021,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16 Agustus 2021</t>
    </r>
  </si>
  <si>
    <t>CV. SINAR LAOLI</t>
  </si>
  <si>
    <t xml:space="preserve"> PHO (13/10/2021) </t>
  </si>
  <si>
    <t>Pengkerikilan Jalan RK 3 Desa Tawakua</t>
  </si>
  <si>
    <r>
      <t>602.1/21/SPK-BM/PUPR/VIII/2021,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18 Agustus 2021</t>
    </r>
  </si>
  <si>
    <t xml:space="preserve"> PHO (6/10/2021) </t>
  </si>
  <si>
    <t>Pengkerikilan Jalan Samping Taman Makam Pahlawan Malili Desa Puncak Indah</t>
  </si>
  <si>
    <r>
      <t>602.1/24/SPK-BM/PUPR/VIII/2021,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18 Agustus 2021</t>
    </r>
  </si>
  <si>
    <t>CV. NIFIKA</t>
  </si>
  <si>
    <t>Peningkatan Jalan Depan Kantor Desa Balantang</t>
  </si>
  <si>
    <r>
      <t>602.1/32/SPK-BM/PUPR/VIII/2021,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23 Agustus 2021</t>
    </r>
  </si>
  <si>
    <t>CV. MATRA DELTA</t>
  </si>
  <si>
    <t xml:space="preserve"> PHO (8/10/2021) </t>
  </si>
  <si>
    <t>Peningkatan Jalan Pekuburan Desa Atue</t>
  </si>
  <si>
    <r>
      <t>602.1/20/SPK-BM/PUPR/VIII/2021,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18 Agustus 2021</t>
    </r>
  </si>
  <si>
    <t xml:space="preserve"> PHO (12/10/2021) </t>
  </si>
  <si>
    <t>Peningkatan Jalan Dalam Kota Baru - Ruas CL-20  (PAKET 2)</t>
  </si>
  <si>
    <t>602.1/8/KONT-BM/PUPR/VII/2021, Tgl 16 Juli 2021</t>
  </si>
  <si>
    <t xml:space="preserve"> CV. AIY ARTHA PERDANA</t>
  </si>
  <si>
    <t>Peningkatan Jalan Poros Tarabbi - Tawakua (PAKET 2)</t>
  </si>
  <si>
    <r>
      <t>602.1/8/KONT-BM/PUPR/VII/2021,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16 Juli 2021</t>
    </r>
  </si>
  <si>
    <t>Pembangunan Jembatan Lintas UGD PKM Lampia Desa Harapan</t>
  </si>
  <si>
    <t>602.1/41/SPK-BM/PUPR/VIII/2021, Tgl 25 Agustus 2021</t>
  </si>
  <si>
    <t>DUA PILAR UTAMA</t>
  </si>
  <si>
    <t>CV. SINAR ALAM</t>
  </si>
  <si>
    <t>Pembangunan Jembatan Penghubung Dusun Mallaulu Desa ussu ke Dusun Gemini Indah Desa Puncak indah</t>
  </si>
  <si>
    <t>Anggaran awal Rp. 504.000.000 dibatalkan setelah adanya recofusing</t>
  </si>
  <si>
    <t xml:space="preserve">      BIDANG SUMBER DAYA AIR</t>
  </si>
  <si>
    <t>Lanjutan Bronjong Desa Labose Desa Laskap</t>
  </si>
  <si>
    <t>602.2/01/SPK/SDA.E/PUPR/VIII/2021, Tanggal 30 Agustus 2021</t>
  </si>
  <si>
    <t xml:space="preserve"> CV. SINAR LAOLI </t>
  </si>
  <si>
    <t>BRONJONG DIKEMBALIKAN KARENA SALAH SPEK (PROSES PELAKSANAAN)</t>
  </si>
  <si>
    <t>Lanjutan Pembangunan Bronjong sungai Lampia desa Harapan</t>
  </si>
  <si>
    <t>602.2/02/SPK/SDA.E/PUPR/VIII/2021, Tanggal 30 Agustus 2021</t>
  </si>
  <si>
    <t xml:space="preserve"> CV. BAHTERA KARYA </t>
  </si>
  <si>
    <t>Lanjutan Pembangunan bronjong Desa Ussu</t>
  </si>
  <si>
    <t>602.1/13/KONT-SDA/PUPR/IX/2021 Tanggal 13 September 2021</t>
  </si>
  <si>
    <t>CV. JAYA MITRA CONSULTANT</t>
  </si>
  <si>
    <t>CV. REPLIKA INDONESIA</t>
  </si>
  <si>
    <t>Anggaran awal Rp. 400.000.063 (86.4865m) dikurangi setelah adanya recofusing. (PROSES PELAKSANAAN)</t>
  </si>
  <si>
    <t>Pembuatan Proteksi Dusun Paorebbae</t>
  </si>
  <si>
    <t xml:space="preserve"> 602.2/02/SPK/SDA.E/PUPR/VIII/2021, Tanggal 30 Agustus 2021 </t>
  </si>
  <si>
    <t xml:space="preserve"> CV. BUMITAMAMAS </t>
  </si>
  <si>
    <t>Pembangunan Proteksi sisi kiri wilayah pantai Desa Lakawali pantai</t>
  </si>
  <si>
    <t xml:space="preserve"> 602.1/9/KONT-SDA/PUPR/VIII/2021 Tanggal 26 Agustus 2021 </t>
  </si>
  <si>
    <t>CV. TUJUH LIMA PERKASA</t>
  </si>
  <si>
    <t xml:space="preserve">      BIDANG CIPTA KARYA</t>
  </si>
  <si>
    <t>Pengembangan SPAM Jaringan Perpipaan Wewangriu</t>
  </si>
  <si>
    <t>Anggaran awal Rp. 497.000.000 dibatalkan setelah adanya recofusing</t>
  </si>
  <si>
    <t>Perluasan SPAM Jaringan Perpipaan Desa Harapan</t>
  </si>
  <si>
    <t>602.1/08/SP-KONT/CK/PUPR/VII/2021</t>
  </si>
  <si>
    <t xml:space="preserve">	CV. PUTRA MANDIRI</t>
  </si>
  <si>
    <t>Pembangunan Kantor Koramil Malili</t>
  </si>
  <si>
    <t>602.1/12/SP-KONT/CK/PUPR/VII/2021</t>
  </si>
  <si>
    <t>CV. JINAN WALITAMA</t>
  </si>
  <si>
    <t>CV. CAKA ANUGRAH MANDIRI</t>
  </si>
  <si>
    <t>Pembangunan Kantor Polres Luwu Timur</t>
  </si>
  <si>
    <t>602.1/18/SP-KONT/CK /PUPR/X/2021</t>
  </si>
  <si>
    <t>PT. RANCANG RENCANA INDONESIA</t>
  </si>
  <si>
    <t>CV.ALIF ENGGINERING KONSULTAN</t>
  </si>
  <si>
    <t>CV. GATRA BUANA</t>
  </si>
  <si>
    <t>Lanjutan Penataan Tanggul Sungai Malili Tahap II</t>
  </si>
  <si>
    <t>602.1/19/SP-KONT/CK/PUPR/X/2021</t>
  </si>
  <si>
    <t>CV. RAISSA IDAMAN KONSTRUKSI</t>
  </si>
  <si>
    <t>Lanjutan Penataan Halaman Kantor Dinas PUPR</t>
  </si>
  <si>
    <t>602.2/19/SPK-PL/CK.AG/PUPR/IX/202</t>
  </si>
  <si>
    <t>CV. PILAR MITRA SELARAS</t>
  </si>
  <si>
    <t>Pembangunan Proteksi dan Penataan Halaman Mesjid Perumahan PNS</t>
  </si>
  <si>
    <t>602.2/11/SPK-PL/CK.AG/PUPR/VIII/2021</t>
  </si>
  <si>
    <t>CV. MULTI MITRA SELARAS</t>
  </si>
  <si>
    <t>Penataan Halaman Kejaksaan Negeri Luwu Timur</t>
  </si>
  <si>
    <t xml:space="preserve">602.2/22/SPK-PL/CK.AG/PUPR/X/2021                          </t>
  </si>
  <si>
    <t>CV. NAFEEZA KARYA MANDIRI</t>
  </si>
  <si>
    <t>Pembangunan Rumah Dinas Tipe B Kejaksaan Negeri Luwu Timur</t>
  </si>
  <si>
    <t>602.1/13/SP-KONT/CK/PUPR/VIII/2021</t>
  </si>
  <si>
    <t>CV. ARYA PERDANA</t>
  </si>
  <si>
    <t>Pembangunan Rumah Jabatan Ketua Pengadilan Malili</t>
  </si>
  <si>
    <t xml:space="preserve">602.1/14/SP-KONT/CK/PUPR/VIII/ 2021 </t>
  </si>
  <si>
    <t>CV. ARTHALOLOK PRATAMA</t>
  </si>
  <si>
    <t>Pengadaan Tanah Jalan Akses IPLT</t>
  </si>
  <si>
    <t>602.2/08/JP-CK.AG/PUPR/VIII/2021</t>
  </si>
  <si>
    <t>KJPP RINALDI, ALBERT, BAROTO DAN REKAN</t>
  </si>
  <si>
    <t>V. KECAMATAN MANGKUTANA</t>
  </si>
  <si>
    <t xml:space="preserve">    BIDANG BINA MARGA</t>
  </si>
  <si>
    <t>Pengaspalan Desa Balai Kembang (PAKET 4)</t>
  </si>
  <si>
    <t xml:space="preserve"> TENDER </t>
  </si>
  <si>
    <t>CV. AURA TAHTA MANDIRI</t>
  </si>
  <si>
    <t>Peningkatan Jalan Desa Sindu Agung</t>
  </si>
  <si>
    <t>Anggaran awal Rp. 1.000.000.000 dibatalkan setelah adanya recofusing</t>
  </si>
  <si>
    <t xml:space="preserve">    BIDANG SUMBER DAYA AIR</t>
  </si>
  <si>
    <t>Lanjutan Proteksi Pembuangan Dusun Rante Marannu</t>
  </si>
  <si>
    <t>602.1/14/KONT-SDA/PUPR/IX/2021 Tanggal 13 September 2021</t>
  </si>
  <si>
    <t>CV. MATANAJWAH</t>
  </si>
  <si>
    <t>Anggaran awal Rp. 400.000.954 (108.817m) dikurangi setelah adanya recofusing. (PROSES PHO)</t>
  </si>
  <si>
    <t xml:space="preserve">    BIDANG CIPTA KARYA</t>
  </si>
  <si>
    <t>Peningkatan SPAM Jaringan Perpipaan Desa Manggala</t>
  </si>
  <si>
    <t>602.1/15/SP-KONT/CK/PUPR/VII/2021</t>
  </si>
  <si>
    <t>PUTRA LATEMMAMALA</t>
  </si>
  <si>
    <t>Pembangunan Tangki Septik Skala Individual Perdesaan Minimal 50 KK Desa Rante Mario (DAK)</t>
  </si>
  <si>
    <t>602.2/10/SPK/SAN-ID/PUPR/VIII/2021</t>
  </si>
  <si>
    <t>Pembangunan Tugu Selamat Datang Batas Provinsi Desa Kasintuwu</t>
  </si>
  <si>
    <t>Anggaran awal Rp. 180.000.000 dibatalkan setelah adanya recofusing</t>
  </si>
  <si>
    <t>Pembangunan Pagar Bangunan Pengendap Intake Uelanti</t>
  </si>
  <si>
    <t>602.2/14/SPK-PL/CK.AG/PUPR/VIII/2021</t>
  </si>
  <si>
    <t>SYAFRINA SURVIVAL KONSULTAN</t>
  </si>
  <si>
    <t>CV. FATHUR UTAMA JAYA</t>
  </si>
  <si>
    <t>VI. KECAMATAN NUHA</t>
  </si>
  <si>
    <t>Pembangunan Pedestrian Desa Nikkel</t>
  </si>
  <si>
    <t>Anggaran awal Rp. 150.000.000 dibatalkan setelah adanya recofusing, Kegiatan ini dikerjakan oleh Bidang Cipta Karya</t>
  </si>
  <si>
    <t>Pembangunan Bendung Lambolavue Desa Matano</t>
  </si>
  <si>
    <t>WAHYUDDIN, ST</t>
  </si>
  <si>
    <t>602.1/3/KONT-SDA/PUPR.VIII/2021 Tanggal 16 Agustus 2021</t>
  </si>
  <si>
    <t>CV. ALBA BERANTAS</t>
  </si>
  <si>
    <t>Pembangunan Pedesterian Desa Nikkel</t>
  </si>
  <si>
    <t>602.2/21/SPK-PL/CK.AG/PUPR/X/2021</t>
  </si>
  <si>
    <t>CV. RUMI BARANI</t>
  </si>
  <si>
    <t>Peningkatan SPAM Jaringan Perpipaan Desa Matano</t>
  </si>
  <si>
    <t>602.1/09/SP-KONT/CK/PUPR/VII/2021</t>
  </si>
  <si>
    <t>PERENCANAAN 2020</t>
  </si>
  <si>
    <t>CV. MITRA UTAMA KONSTRUKSI</t>
  </si>
  <si>
    <t>VII. KECAMATAN TOMONI</t>
  </si>
  <si>
    <t xml:space="preserve">        BIDANG BINA MARGA</t>
  </si>
  <si>
    <t>Peningkatan Jalan Desa Mulyasri (PAKET 3)</t>
  </si>
  <si>
    <t>602.1/16/KONT-BM/PUPR/VIII/2021, Tgl 16 Agustus 2021</t>
  </si>
  <si>
    <t>CV.GATRA BUANA</t>
  </si>
  <si>
    <t>Proteksi dan Pengerasan Jalan Dusun Buyuntana Desa Bangun Karya</t>
  </si>
  <si>
    <t>602.1/19/SPK-BM/PUPR/VIII/2021, Tgl 16 Agustus 2021</t>
  </si>
  <si>
    <t>CV. RANI UTAMA</t>
  </si>
  <si>
    <t>Peningkatan Jalan Ruas Rante Mario - Ujung Baru (PAKET 4)</t>
  </si>
  <si>
    <t>602.1/17/KONT-BM/PUPR/VIII/2021, Tgl 16 Agustus 2021</t>
  </si>
  <si>
    <t>Lanjutan Peningkatan Jalan Akses PKM Tomoni Desa Mandiri (PAKET 4)</t>
  </si>
  <si>
    <t>CV. TIARA KONSULTAN</t>
  </si>
  <si>
    <t>Peningkatan Jalan Desa Bayondo - Beringin Jaya  (PAKET 3)</t>
  </si>
  <si>
    <t>Lanjutan Pembangunan Proteksi Jembatan Dusun Mojokerto</t>
  </si>
  <si>
    <t>602.1/43/SPK-BM/PUPR/VIII/2021, Tgl 27 Agustus 2021</t>
  </si>
  <si>
    <t xml:space="preserve"> PHO (19/10/2021) </t>
  </si>
  <si>
    <t xml:space="preserve">        BIDANG SUMBER DAYA AIR</t>
  </si>
  <si>
    <t>Pembangunan Intake Irigasi desa Kalpataru</t>
  </si>
  <si>
    <t>602.1/15/KONT-SDA/PUPR/IX/2021 Tanggal 13 September 2021</t>
  </si>
  <si>
    <t>CV. WASU WAPESU</t>
  </si>
  <si>
    <t xml:space="preserve">        BIDANG CIPTA KARYA</t>
  </si>
  <si>
    <t>Pembangunan Drainase Batas Desa Sumber Alam - Mandiri Dusun Harapan Makmur</t>
  </si>
  <si>
    <t>602.2/04/SPK-PL/CK.AG/PUPR/VIII/2021</t>
  </si>
  <si>
    <t>CV. MULIA INTI KARSA</t>
  </si>
  <si>
    <t>Pembangunan Drainase Desa Kalpataru</t>
  </si>
  <si>
    <t>602.2/02/SPK-PL/CK.AG/PUPR/VIII/2021</t>
  </si>
  <si>
    <t>CV. GLOW PERKASA</t>
  </si>
  <si>
    <t>VIII. KECAMATAN TOMONI TIMUR</t>
  </si>
  <si>
    <t xml:space="preserve">         BIDANG BINA MARGA</t>
  </si>
  <si>
    <t>Peningkatan Jalan A. Hasan (PAKET 3)</t>
  </si>
  <si>
    <r>
      <t>602.1/16/KONT-BM/PUPR/VIII/2021,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16 Agustus 2021</t>
    </r>
  </si>
  <si>
    <t xml:space="preserve"> CV. ARCAPADA 
CONSULTANT </t>
  </si>
  <si>
    <t>Peningkatan Jalan Desa Margomulyo (PAKET 3)</t>
  </si>
  <si>
    <t> CV. ARCAPADA 
CONSULTANT</t>
  </si>
  <si>
    <t>CV. ARCAPADA 
CONSULTANT </t>
  </si>
  <si>
    <t>Peningkatan Jalan Desa Cendana Hitam Timur (PAKET 3)</t>
  </si>
  <si>
    <t> CV. TRAXIAL CONSULTANT</t>
  </si>
  <si>
    <t> CV. ARCAPADA CONSULTANT</t>
  </si>
  <si>
    <t>Pengerasan Jalan Pekuburan Islam Dusun Nusa Indah Desa Margomulyo</t>
  </si>
  <si>
    <t>602.1/46/SPK-BM/PUPR/IX/2021, Tgl 7 September 2021</t>
  </si>
  <si>
    <t>CV. D'LUNA ENGINEERING </t>
  </si>
  <si>
    <t>CV. DWI ANUGERAH PRATIWI</t>
  </si>
  <si>
    <t>Proteksi dan Pelebaran Jalan Lr.1 Depan Puskesmas Tomoni Timur Dusun Harapan Mandiri Desa Pattengko</t>
  </si>
  <si>
    <r>
      <t>602.1/27/SPK-BM/PUPR/VIII/2021,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20 Agustus 2021</t>
    </r>
  </si>
  <si>
    <t>CV. ARCAPADA CONSULTANT </t>
  </si>
  <si>
    <t xml:space="preserve"> PHO (18/10/2021) </t>
  </si>
  <si>
    <t xml:space="preserve">         BIDANG SUMBER DAYA AIR</t>
  </si>
  <si>
    <t>Saluran Pembuang Dusun Delima Desa Margomulyo</t>
  </si>
  <si>
    <t>602.1/12/KONT-SDA/PUPR/IX/2021 Tanggal 13 September 2021</t>
  </si>
  <si>
    <t>CV. RAFAEL MANDIRI UTAMA</t>
  </si>
  <si>
    <t xml:space="preserve">         BIDANG CIPTA KARYA</t>
  </si>
  <si>
    <t>Perluasan SPAM Jaringan Perpipaan Desa Cendana Hitam Timur</t>
  </si>
  <si>
    <t>602.1/06/SP-KONT/CK/PUPR/VII/2021</t>
  </si>
  <si>
    <t xml:space="preserve">	CV. RANI UTAMA</t>
  </si>
  <si>
    <t>Pembangunan Tangki Septik Skala Individual Perdesaan Desa Pattengko</t>
  </si>
  <si>
    <t>602.2/04/SPK/SAN-AG/PUPR/VIII/2021</t>
  </si>
  <si>
    <t>Anggaran awal Rp. 385.000.000 dikurangi setelah adanya recofusing. (PROSES PEMBUATAN RKM)</t>
  </si>
  <si>
    <t>Pembangunan Tangki Septik Skala Individual Perdesaan Minimal 50 KK Desa Kertoraharjo (DAK)</t>
  </si>
  <si>
    <t>602.2/01/SPK/SAN-ID/PUPR/VII/2021</t>
  </si>
  <si>
    <t>Pembangunan Pamsimas Desa Pattengko</t>
  </si>
  <si>
    <t>01-0/PKS/APBD-PAMS/VI/2021</t>
  </si>
  <si>
    <t>Penambahan kegiatan setelah adanya recofusing. (PROSES PELAKSANAAN)</t>
  </si>
  <si>
    <t>IX. KECAMATAN TOWUTI</t>
  </si>
  <si>
    <t xml:space="preserve">Lanjutan Peningkatan Jalan Kampung Baru - Mahalona (Ruas Pekaloa - Tole) </t>
  </si>
  <si>
    <t>602.1/1/KONT-BM/PUPR/VI/2021, Tgl 23 Juni 2021</t>
  </si>
  <si>
    <t>CV. ARIYANDS CONSULTANT</t>
  </si>
  <si>
    <t>PT. MACCA MULIA DINAMIS</t>
  </si>
  <si>
    <t>Peningkatan Ruas Jalan Libukan Mandiri - Mahalona (DAK A)</t>
  </si>
  <si>
    <t>DAK AFIRMASI</t>
  </si>
  <si>
    <t>602.1/5/KONT-BM/PUPR/VII/2021, Tgl 14 Juli 2021</t>
  </si>
  <si>
    <t>CV. DWI PUTRA MANDIRI</t>
  </si>
  <si>
    <t xml:space="preserve"> PHO (30/9/2021) </t>
  </si>
  <si>
    <t>Peningkatan Ruas Jalan Tole - Buangin (DAK A)</t>
  </si>
  <si>
    <t>602.1/3/KONT-BM/PUPR/VII/2021, Tgl 14 Juli 2021</t>
  </si>
  <si>
    <t>CV. NUR FARADILLAH</t>
  </si>
  <si>
    <t xml:space="preserve"> PHO (2/10/2021) </t>
  </si>
  <si>
    <t>Peningkatan Ruas Jalan Tole - Kalosi (DAK A)</t>
  </si>
  <si>
    <t>602.1/4/KONT-BM/PUPR/VII/2021, Tgl 14 Juli 2021</t>
  </si>
  <si>
    <t>CV. TRIHAR UTAMA</t>
  </si>
  <si>
    <t xml:space="preserve"> PHO (1/10/2021) </t>
  </si>
  <si>
    <t>Peningkatan Jalan Bendungan Bakaran Bakara Desa Timampu</t>
  </si>
  <si>
    <t>602.1/29/SPK-BM/PUPR/VIII/2021, Tgl 23 Agustus 2021</t>
  </si>
  <si>
    <t xml:space="preserve"> PHO(28/9/2021) </t>
  </si>
  <si>
    <t>Lanjutan Jalan Pekuburan Lengkomali Desa Tole</t>
  </si>
  <si>
    <t>602.1/27/SPK-BM/PUPR/VIII/2021, Tgl 19 Agustus 2021</t>
  </si>
  <si>
    <t>CV. BOSSO RAYA INDAH</t>
  </si>
  <si>
    <t>Peningkatan Jalan Poros Pesantren Dusun Turungengmincarae</t>
  </si>
  <si>
    <t>602.2/45/SPK-BM/PUPR/VIII/2021, Tgl 31 Agustus 2021</t>
  </si>
  <si>
    <t>CV. IKHA UTAMA</t>
  </si>
  <si>
    <t>Pembentukan Jalan Kuburan Desa Wawondula</t>
  </si>
  <si>
    <t>602.1/31/SPK-BM/PUPR/VIII/2021, Tgl 23 Agustus 2021</t>
  </si>
  <si>
    <t>CV. META SIPOUPA</t>
  </si>
  <si>
    <t>Pengerasan Jalan Labu 3 Desa Wawondula</t>
  </si>
  <si>
    <t>602.1/30/SPK-BM/PUPR/VIII/2021, Tgl 23 Agustus 2021</t>
  </si>
  <si>
    <t>Lanjutan Peningkatan Jalan Dusun Babasalo Desa Tokalimbo</t>
  </si>
  <si>
    <t>602.1/39/SPK-BM/PUPR/VIII/2021, Tgl 25 Agustus 2021</t>
  </si>
  <si>
    <t>CV. KAWASULE MAELONA KARYA</t>
  </si>
  <si>
    <t>CV. MATRIX</t>
  </si>
  <si>
    <t>Peningkatan Jalan Desa Buangin</t>
  </si>
  <si>
    <t>602.1/37/SPK-BM/PUPR/VIII/2021, Tgl 25 Agustus 2021</t>
  </si>
  <si>
    <t xml:space="preserve"> PHO (14/10/2021) </t>
  </si>
  <si>
    <t>Peningkatan Jalan Mahalona Area Jembatan SP 4 Desa Mahalona</t>
  </si>
  <si>
    <t>602.1/38/SPK-BM/PUPR/VIII/2021, Tgl 25 Agustus 2021</t>
  </si>
  <si>
    <t>CV. TIRANI TEHNIK PRATAMA</t>
  </si>
  <si>
    <t>Pengerasan Jalan Marmut Desa Matompi</t>
  </si>
  <si>
    <t>602.2/47/SPK-BM/PUPR/VIII/2021, Tgl 31 Agustus 2021</t>
  </si>
  <si>
    <t>Pengerasan Jalan Singa Desa Matompi</t>
  </si>
  <si>
    <t>602.2/36/SPK-BM/PUPR/VIII/2021, Tgl 31 Agustus 2021</t>
  </si>
  <si>
    <t>Pengerasan Jalan Danau Tondano dan Danau Poso Desa Asuli</t>
  </si>
  <si>
    <t>CV. TIGA PERMATA SARI</t>
  </si>
  <si>
    <t>Pembangunan Jembatan Kayu Jalan Sesko Desa Langkea Raya</t>
  </si>
  <si>
    <t>602.2/50/SPK-BM/PUPR/IX/2021, Tgl 13 September 2021</t>
  </si>
  <si>
    <t>CV. ANUGERAH INDONESIA</t>
  </si>
  <si>
    <t>Pembangunan Bronjong Dusun Babasalo Desa Tokalimbo</t>
  </si>
  <si>
    <t>602.1/10/KONT-SDA/PUPR.IX/2021 Tanggal 7 September 2021</t>
  </si>
  <si>
    <t>CV. ADHITYA</t>
  </si>
  <si>
    <t>Pembangunan Bronjong Dusun Beau Desa Tokalimbo</t>
  </si>
  <si>
    <t>602.2/02/SPK-PL/SDA.D/PU-PR/IX/2021 Tanggal 8 September 2021</t>
  </si>
  <si>
    <t>CV. SAHABAT KONSTRUKSI</t>
  </si>
  <si>
    <t>Pembangunan Talud Penyangga Ombak Dusun Beau Desa Tokalimbo</t>
  </si>
  <si>
    <t xml:space="preserve">602.2/05/SPK-PL/SDA.D/PU-PR/IX/2021 Tanggal 14 September 2021
</t>
  </si>
  <si>
    <t>Pembangunan Bronjong Sungai Apundi Dusun Sora</t>
  </si>
  <si>
    <t>602.1/17/KONT-SDA/PUPR.IX/2021 Tanggal 14 September 2021</t>
  </si>
  <si>
    <t>CV. LINDA JAYA UTAMA</t>
  </si>
  <si>
    <t>Pembangunan Bronjong Desa Mahalona Dusun Ballawai</t>
  </si>
  <si>
    <t>602.2/06/SPK-PL/SDA.D/PU-PR/IX/2021 Tanggal 20 September 2021</t>
  </si>
  <si>
    <t>CV. DALLE TIMBOKKA</t>
  </si>
  <si>
    <t>Pembangunan Bronjong Sungai Jalan Poros Desa Asuli</t>
  </si>
  <si>
    <t>602.2/03/SPK-PL/SDA.D/PU-PR/IX/2021 Tanggal 14 September 2021</t>
  </si>
  <si>
    <t>Pembangunan Saluran Pembuang Desa Wawondula</t>
  </si>
  <si>
    <t>602.2/04/SPK-PL/SDA.D/PU-PR/IX/2021 Tanggal 14 September 2021</t>
  </si>
  <si>
    <t>CV. MITRA AMANAH</t>
  </si>
  <si>
    <t>Lanjutan Pembangunan Irigasi Desa Loeha</t>
  </si>
  <si>
    <t>602.2/01/SPK-PL/SDA.D/PU-PR/IX/2021 Tanggal 1 September 2021</t>
  </si>
  <si>
    <t>CV. AIRIN PERMATA TUNGGAL</t>
  </si>
  <si>
    <t>Lanjutan Peningkatan Irigasi Ponsoa Desa Tole</t>
  </si>
  <si>
    <t>602.1/11/KONT-SDA/PUPR.IX/2021 Tanggal 8 September 2021</t>
  </si>
  <si>
    <t>Rehabilitasi Jaringan Irigasi DI Bakkara (DAK Penugasan)</t>
  </si>
  <si>
    <t>TINTIN SUMARNI, ST</t>
  </si>
  <si>
    <t>602.1/2/KONT-SDA/PUPR/VI/2021</t>
  </si>
  <si>
    <t>CV. HIJRAH BANGUN NUSANTARA</t>
  </si>
  <si>
    <t>Pembangunan Pintu Air Desa Tole Dusun Tandu Mata</t>
  </si>
  <si>
    <t>FISIK DI PERUBAHAN</t>
  </si>
  <si>
    <t>Pembangunan SPAM Jaringan Perpipaan Desa Asuli</t>
  </si>
  <si>
    <t>602.1/14/SP-KONT/CK/PUPR/VII/2021</t>
  </si>
  <si>
    <t>CV. JANGKA UTAMA</t>
  </si>
  <si>
    <t>Perubahan Nomenklatur pembangunan broncatering desa Asuli menjadi Pembangunan SPAM jaringan perpipaan desa Asuli. (PROSES PELAKSANAAN)</t>
  </si>
  <si>
    <t>Peningkatan SPAM Jaringan Perpipaan Desa Lioka</t>
  </si>
  <si>
    <t>602.1/05/SP-KONT/CK/PUPR/VII/2021</t>
  </si>
  <si>
    <t>Perencanaan 2019</t>
  </si>
  <si>
    <t>Pembangunan Tangki Septik Skala Individual Perdesaan Minimal 50 KK Desa Lioka (DAK)</t>
  </si>
  <si>
    <t>602.2/09/SPK/SAN-AG/PUPR/VIII/2021</t>
  </si>
  <si>
    <t>Lanjutan Pemb Drainase Desa Tole Kec Towuti</t>
  </si>
  <si>
    <t>602.2/09/SPK-PL/CK.AG/PUPR/VIII/2021</t>
  </si>
  <si>
    <t>CV. TIMUR ENGINEERING</t>
  </si>
  <si>
    <t>Pembangunan Drainase Blok B Desa Libukang Mandiri Kec Towuti</t>
  </si>
  <si>
    <t>602.2/08/SPK-PL/CK.AG/PUPR/VIII/2021</t>
  </si>
  <si>
    <t>Pembangunan Drainase Blok C Desa Libukang Mandiri Kec Towuti</t>
  </si>
  <si>
    <t>602.2/17/SPK-PL/CK.AG/PUPR/VIII/2021</t>
  </si>
  <si>
    <t>Pembangunan Drainase Blok D Desa Libukang Mandiri Kec Towuti</t>
  </si>
  <si>
    <t xml:space="preserve">602.2/18/SPK-PL/CK.AG/PUPR/IX/2021, </t>
  </si>
  <si>
    <t>CV. KARIZA YASMIN</t>
  </si>
  <si>
    <t>Pembangunan Drainase Dusun Ballawai Desa Mahalona Kec Towuti</t>
  </si>
  <si>
    <t>602.2/13/SPK-PL/CK.AG/PUPR/VIII/2021</t>
  </si>
  <si>
    <t>CV. KHARIZA YASMIN</t>
  </si>
  <si>
    <t>Penataan Taman Desa Tokalimbo</t>
  </si>
  <si>
    <t>Anggaran awal Rp. 120.000.000 dibatalkan setelah adanya recofusing</t>
  </si>
  <si>
    <t>Lanjutan Pembangunan Gedung Pemerintahan Desa Libukan Mandiri</t>
  </si>
  <si>
    <t>602.2/01/SPK-PL/CK.AG/PUPR/VII/2021</t>
  </si>
  <si>
    <t>CV. KALANI CARE</t>
  </si>
  <si>
    <t>Penambahan kegiatan setelah adanya recofusing. (PROSES KONTRAK)</t>
  </si>
  <si>
    <t>X. KECAMATAN WASUPONDA</t>
  </si>
  <si>
    <t>Peningkatan Jalan Cinta Damai Desa Balambano (Balambano 3) (PAKET 6)</t>
  </si>
  <si>
    <t>DAK REGULER</t>
  </si>
  <si>
    <t>602.1/2/KONT-BM/PUPR/VII/2021, Tgl 12 Juli 2021</t>
  </si>
  <si>
    <t>CV. LATITUDE 79 NUSANTARA</t>
  </si>
  <si>
    <t>Lanjutan Peningkatan Jalan Tabarano - Lioka (Tabarano 20) (PAKET 6)</t>
  </si>
  <si>
    <t>CV. REJEKI LANCAR KONSULTAN</t>
  </si>
  <si>
    <t>CV. MIRACLE ENGINEERING</t>
  </si>
  <si>
    <t>Peningkatan Jalan Pemakaman Umum Desa Ledu-Ledu (PAKET 5)</t>
  </si>
  <si>
    <t>CV. KARYA SEPAKAT KONSULTAN</t>
  </si>
  <si>
    <t>Lanjutan Pengerasan Jalan Lasulawai - Watuwatu</t>
  </si>
  <si>
    <t>602.1/33/SPK-BM/PUPR/VIII/2021, Tgl 23 Agustus 2021</t>
  </si>
  <si>
    <t>CV. SANGGILAN PRATAMA KONSULTAN</t>
  </si>
  <si>
    <t>CV. MATRA DELTSA</t>
  </si>
  <si>
    <t>Lanjutan Peningkatan Jalan Pekuburan Desa Balambano</t>
  </si>
  <si>
    <t>602.1/40/SPK-BM/PUPR/VIII/2021, Tgl 25 Agustus 2021</t>
  </si>
  <si>
    <t>Pembangunan Jembatan Desa Kawata</t>
  </si>
  <si>
    <t>602.1/15/KONT-BM/PUPR/VIII/2021, Tgl 16 Agustus 2021</t>
  </si>
  <si>
    <t>CV. TIGA BINTANG MANDIRI</t>
  </si>
  <si>
    <t>Lanjutan Bronjong dusun Lowu Timur Desa Tabarano</t>
  </si>
  <si>
    <t>602.1/18/KONT-SDA/PUPR.IX/2021 Tanggal 14 September 2021</t>
  </si>
  <si>
    <t>Lanjutan Proteksi Sungai Tole-Tole Desa Kawata</t>
  </si>
  <si>
    <t xml:space="preserve"> 602.2/01/SPK-SDA.T/PUPR/VIII/2021, Tanggal 30 Agustus 2021 </t>
  </si>
  <si>
    <t>CV. ANATASYA</t>
  </si>
  <si>
    <t>Pembangunan Bronjong Sungai Tansere Dusun Tole-Tole Desa Kawata</t>
  </si>
  <si>
    <t xml:space="preserve"> 602.2/03/SPK-SDA.T/PUPR/VIII/2021, Tanggal 30 Agustus 2021 </t>
  </si>
  <si>
    <t>Pembuatan talud Jalan Gunung Latimojong Desa Tabarano Kecamatan Wasuponda</t>
  </si>
  <si>
    <t xml:space="preserve"> 602.2/02/SPK-SDA.T/PUPR/VIII/2021, Tanggal 30 Agustus 2021 </t>
  </si>
  <si>
    <t>CV.QAIRAH PRATAMA</t>
  </si>
  <si>
    <t>Pembangunan SPAM Jaringan Perpipaan Dusun Lahumpangi Timur</t>
  </si>
  <si>
    <t>602.2/21/CK.HJ/PUPR/IX/2021</t>
  </si>
  <si>
    <t>CV. GARUDA MERAH PUTIH</t>
  </si>
  <si>
    <t>Perubahan Nomenklatur Pengadaan Air Bersih Dusun Lahumpangi Timur menjadi Pembangunan SPAM Jaringan Perpipaan Dusun Lahumpangi Timur. (PROSES PELAKSANAAN)</t>
  </si>
  <si>
    <t>Pembangunan Jaringan Air Bersih Dusun Kotine</t>
  </si>
  <si>
    <t>602.2/22/CK.HJ/PUPR/IX/2021</t>
  </si>
  <si>
    <t>Pembangunan Tangki Septik Skala Individual Perdesaan Minimal 50 KK Desa Tabarano (DAK)</t>
  </si>
  <si>
    <t xml:space="preserve">602.2/03/SPK/SAN-AG/PUPR/VII/2021 </t>
  </si>
  <si>
    <t>Pembangunan Drainase + Plat Duicker Jl. Rajawali - Jalan Garuda Dusun Lembo Tengah Desa Wasuponda</t>
  </si>
  <si>
    <t>602.2/07/SPK-PL/CK.AG/PUPR/VIII/2021</t>
  </si>
  <si>
    <t>CV. SARANA TIMUR</t>
  </si>
  <si>
    <t>XI. KECAMATAN WOTU</t>
  </si>
  <si>
    <t xml:space="preserve">Peningkatan Jalan Ruas Maramba - Kanawatu - Karambua  </t>
  </si>
  <si>
    <t>602.1/6/KONT-BM/PUPR/VII/2021, Tgl 19 Juli 2021</t>
  </si>
  <si>
    <t>CV. BINTANG SEMBILAN TIMUR RAYA</t>
  </si>
  <si>
    <t>CV. HARDI UTAMA</t>
  </si>
  <si>
    <t>Anggaran awal Rp. 2.500.000.000 dikurangi setelah adanya recofusing. (PROSES PELAKSANAAN)</t>
  </si>
  <si>
    <t>Lanjutan Peningkatan Jalan  Desa Tabaroge (Ruas Tabaroge 2) (PAKET 1)</t>
  </si>
  <si>
    <t>CV. HIDJOE LOMOET 2000 DESIGN</t>
  </si>
  <si>
    <t xml:space="preserve"> Anggaran awal Rp. 1.000.000.000 ditambah setelah adanya recofusing. (PROSES PELAKSANAAN) </t>
  </si>
  <si>
    <t>Peningkatan Jalan Ruas Bahari 1 Desa Bahari (PAKET 1)</t>
  </si>
  <si>
    <t>Peningkatan Jalan Desa Kalaena (PAKET 7)</t>
  </si>
  <si>
    <t>CV. AKSARA LONTARA INDONESIA</t>
  </si>
  <si>
    <t>Peningkatan Badan Jalan Kuburan Desa Bawalipu</t>
  </si>
  <si>
    <t>602.1/42/SPK-BM/PUPR/VIII/2021, Tgl 26 Agustus 2021</t>
  </si>
  <si>
    <t>PHO (28/9/2021)</t>
  </si>
  <si>
    <t>Pengkerikilan Jalan Samping SMPN 2 Wotu Dusun Jambu Desa Lampenai</t>
  </si>
  <si>
    <t>Anggaran awal Rp. 200.000.000 dibatalkan setelah adanya recofusing</t>
  </si>
  <si>
    <t>Pembangunan Jembatan Gantung Desa Balo-Balo</t>
  </si>
  <si>
    <t>602.1/45/KONT-BM/PUPR/IX/2021, Tgl 07 September 2021</t>
  </si>
  <si>
    <t>Pembangunan Plat Duiker Dusun Langgiri Desa Lampenai</t>
  </si>
  <si>
    <t>Anggaran awal Rp. 48.000.000 dibatalkan setelah adanya recofusing</t>
  </si>
  <si>
    <t>Pelebaran Jembatan Jalan Poros Desa Tarengge Timur (Maramba 1)</t>
  </si>
  <si>
    <t>Anggaran awal Rp. 500.000.000 dibatalkan setelah adanya recofusing</t>
  </si>
  <si>
    <t>Lanjutan Bronjong sungai Kasa Dusun Kau</t>
  </si>
  <si>
    <t xml:space="preserve"> 602.2/01/SPK/PUPR.B/VIII/2021, Tanggal 23 Agustus 2021 </t>
  </si>
  <si>
    <t>CV. PARANCA KARYA UTAMA</t>
  </si>
  <si>
    <t>Lanjutan pembangunan Bronjong Dusun 01 Desa Kanawatu</t>
  </si>
  <si>
    <t xml:space="preserve"> 602.1/8/KONT-SDA/PUPR/VIII/2021 Tanggal 26 Agustus 2021 </t>
  </si>
  <si>
    <t>CV. KALAO</t>
  </si>
  <si>
    <t>Anggaran awal Rp. 400.000.063 (86.4865m) dikurangi setelah adanya recofusing. (PROSES PHO)</t>
  </si>
  <si>
    <t>Perluasan SPAM Jaringan Perpipaan Desa Balo - Balo</t>
  </si>
  <si>
    <t>602.1/11/SP-KONT/CK/PUPR/VII/2021</t>
  </si>
  <si>
    <t xml:space="preserve">	CV. MULIA KARYA PERSADA</t>
  </si>
  <si>
    <t>Pembangunan Tangki Septik Skala Individual Perdesaan Desa Kanawatu</t>
  </si>
  <si>
    <t>602.2/07/SPK/SAN-ID/PUPR/VIII/2021</t>
  </si>
  <si>
    <t>Anggaran awal Rp. 350.000.000 dikurangi setelah adanya recofusing. (PROSES PEMBUATAN RKM)</t>
  </si>
  <si>
    <t>Pembangunan Tangki Septik Skala Individual Perdesaan Desa Maramba</t>
  </si>
  <si>
    <t>602.2/06/SPK/SAN-ID/PUPR/VIII/2021</t>
  </si>
  <si>
    <t>Pembangunan Tangki Septik Skala Individual Perdesaan Minimal 50 KK Desa Kalaena (DAK)</t>
  </si>
  <si>
    <t>602.2/11/SPK/SAN-ID/PUPR/VIII/2021</t>
  </si>
  <si>
    <t>Pembangunan Tangki Septik Skala Individual Perdesaan Desa Madani</t>
  </si>
  <si>
    <t>602.2/05/SPK/SAN-ID/PUPR/VIII/2021</t>
  </si>
  <si>
    <t>Pembangunan Drainase Desa Cendana Hijau</t>
  </si>
  <si>
    <t>602.2/16/SPK-PL/CK.AG/PUPR/VIII/2021</t>
  </si>
  <si>
    <t>CV. R3i KONSULTAN</t>
  </si>
  <si>
    <t>Pembangunan Drainase Desa Lera</t>
  </si>
  <si>
    <t xml:space="preserve">602.2/12/SPK-PL/CK.AG/PUPR/VIII/2021 </t>
  </si>
  <si>
    <t>CV. NAWERE</t>
  </si>
  <si>
    <t>Pembangunan Drainase Desa Madani</t>
  </si>
  <si>
    <t>602.2/05/SPK-PL/CK.AG/PUPR/VIII/2021</t>
  </si>
  <si>
    <t>CV. DWI ANUGERAH  PRATIWI</t>
  </si>
  <si>
    <t>Pembangunan Drainase Desa Pepuro Barat</t>
  </si>
  <si>
    <t>602.2/10/SPK-PL/CK.AG/PUPR/VIII/2021</t>
  </si>
  <si>
    <t>CV. CARYA ANUGRAH</t>
  </si>
  <si>
    <t>Pembangunan Drainase Desa Tarengge Kec Wotu</t>
  </si>
  <si>
    <t xml:space="preserve">602.2/15/SPK-PL/CK.AG/PUPR/VIII/2021                      </t>
  </si>
  <si>
    <t>Pembangunan Kantor Koramil Wotu</t>
  </si>
  <si>
    <t>602.1/17/SP-KONT/CK/PUPR/IX/2021</t>
  </si>
  <si>
    <t>CV. FIAN JAYA</t>
  </si>
  <si>
    <t>Pembangunan Tugu Taman Segitiga Desa Tarengge</t>
  </si>
  <si>
    <t>Anggaran awal Rp. 1.666.800.000 dikurangi setelah adanya recofusing. (PROSES HPS)</t>
  </si>
  <si>
    <t>PROSES HPS</t>
  </si>
  <si>
    <t>Pembangunan Tangki Septik Skala Individual Perdesaan Desa Rinjani</t>
  </si>
  <si>
    <t>602.2/08/SPK/SAN-ID/PUPR/VIII/2021</t>
  </si>
  <si>
    <t>Perubahan Nomenklatur Pembangunan Tangki Septik Skala Individual Perdesaan Desa Baruga menjadi Pembangunan Tangki Septik Skala Individual Perdesaan Desa Rinjani (Anggaran 259.000.000 menjadi 280.000.000). (PROSES PEMBUATAN RKM)</t>
  </si>
  <si>
    <t>XII. KABUPATEN LUWU TIMUR (TERSEBAR)</t>
  </si>
  <si>
    <t>Pemeliharaan Jalan Tersebar</t>
  </si>
  <si>
    <t>Anggaran awal Rp. 450.000.000 ditambah setelah adanya recofusing. (Sudah proses UKPBJ di ULP,sebagian sudah,sebagian belum)</t>
  </si>
  <si>
    <t>PROSES ULP</t>
  </si>
  <si>
    <t>Pemeliharaan Jembatan Tersebar</t>
  </si>
  <si>
    <t>Anggaran awal Rp. 391.000.000 ditambah setelah adanya recofusing. (Sudah proses UKPBJ di ULP,sebagian sudah,sebagian belum)</t>
  </si>
  <si>
    <t>Rehabilitasi Tanggul Sungai</t>
  </si>
  <si>
    <t>PROSES DED</t>
  </si>
  <si>
    <t>Rehabilitasi Bangunan Perkuatan Tebing</t>
  </si>
  <si>
    <t>Rehabilitasi Pintu Air/Bendung Pengendali Banjir</t>
  </si>
  <si>
    <t>Rehabilitasi Seawall dan Bangunan Pengaman Pantai Lainnya</t>
  </si>
  <si>
    <t>Normalisasi/Restorasi Sungai</t>
  </si>
  <si>
    <t>Operasi dan Pemeliharaan Jaringan Irigasi Permukaan</t>
  </si>
  <si>
    <t>Operasi dan Pemeliharaan Bendung Irigasi</t>
  </si>
  <si>
    <t>Pemeliharaan Jaringan Air Bersih Desa Puncak Indah</t>
  </si>
  <si>
    <t>602.2/14/CK.HJ/PUPR/VIII/2021</t>
  </si>
  <si>
    <t>CV. ALIF ENGINEERING KONSULTAN</t>
  </si>
  <si>
    <t>CV. DUTA PERTIWI</t>
  </si>
  <si>
    <t>Pemeliharaan Jaringan Air Bersih Desa Cendana Kec. Burau</t>
  </si>
  <si>
    <t>602.2/12/CK.HJ/PUPR/VII/2021</t>
  </si>
  <si>
    <t xml:space="preserve">	CV. REPLIKA INDONESIA</t>
  </si>
  <si>
    <t>Pemeliharaan Drainase</t>
  </si>
  <si>
    <t>Anggaran awal Rp. 250.700.000 ditambahkan setelah adanya recofusing (Proses Pejabat Pengadaan)</t>
  </si>
  <si>
    <t>Pemeliharaan Drainase Pujasera</t>
  </si>
  <si>
    <t>602.2/23/CK.HJ/PUPR/IX/2021</t>
  </si>
  <si>
    <t>CV. Anatasya</t>
  </si>
  <si>
    <t>PROSES PEJABAT PENGADAAN</t>
  </si>
  <si>
    <t>Pemeliharaan Drainase Desa Harapan</t>
  </si>
  <si>
    <t>602.2/13/CK.HJ/PUPR/VII/2021</t>
  </si>
  <si>
    <t>CV. JETZ COMMUNITY</t>
  </si>
  <si>
    <t>wa</t>
  </si>
  <si>
    <t>Pemeliharaan Drainase Dusun Balimas Desa Lakawali</t>
  </si>
  <si>
    <t>602.2/17/CK.HJ/PUPR/VIII/2021</t>
  </si>
  <si>
    <t>CV. SATU RAYA</t>
  </si>
  <si>
    <t>Pemeliharaan Drainase Desa Lampenai</t>
  </si>
  <si>
    <t>602.2/16/CK.HJ/PUPR/VIII/2021</t>
  </si>
  <si>
    <t>CV. ALB JATIVA</t>
  </si>
  <si>
    <t>Pemeliharaan Drainase Desa Pekaloa</t>
  </si>
  <si>
    <t>602.2/15/CK.HJ/PUPR/VIII/2021</t>
  </si>
  <si>
    <t>Penyediaan SR Tersebar Di Kab. Luwu Timur</t>
  </si>
  <si>
    <t>TENDER (KONSOLIDASI)</t>
  </si>
  <si>
    <t>HIBAH AIR MINUM</t>
  </si>
  <si>
    <t>602.1/03/SP-KONT/CK/PUPR/VII/2021</t>
  </si>
  <si>
    <t>LATITUDE 79 NUSANTARA</t>
  </si>
  <si>
    <t>CV. AISHIN TAKAOKA</t>
  </si>
  <si>
    <t>Pembangunan Tangki Septik Skala Individual Tersebar Di Kab Luwu Timur ( Paket 1 )</t>
  </si>
  <si>
    <t>Pembangunan Tangki Septik Skala Individual Perdesaan Desa Mantadulu (Paket 1)</t>
  </si>
  <si>
    <t>HIBAH SANITASI</t>
  </si>
  <si>
    <t>602.1/01/SP-KONT/CK/PUPR/VII/2021</t>
  </si>
  <si>
    <t>MAELONA KARYA</t>
  </si>
  <si>
    <t>Pembangunan Tangki Septik Skala Individual Perdesaan Desa Taripa (Paket 1)</t>
  </si>
  <si>
    <t>Pembangunan Tangki Septik Skala Individual Perdesaan Desa Purwosari (Paket 1)</t>
  </si>
  <si>
    <t>Pembangunan Tangki Septik Skala Individual Tersebar Di Kab Luwu Timur ( Paket 2 )</t>
  </si>
  <si>
    <t>Pembangunan Tangki Septik Skala Individual Perdesaan Desa Bonepute (Paket 2)</t>
  </si>
  <si>
    <t>602.1/02/SP-KONT/CK/PUPR/VII/2021</t>
  </si>
  <si>
    <t>CV. TIQA CEMERLANG</t>
  </si>
  <si>
    <t>Pembangunan Tangki Septik Skala Individual Perdesaan Desa Lambarese (Paket 2)</t>
  </si>
  <si>
    <t>Pembangunan Tangki Septik Skala Individual Perdesaan Desa Bahari (Paket 2)</t>
  </si>
  <si>
    <t>Pembangunan Tangki Septik Skala Individual Perdesaan Desa Balo-Balo (Paket 2)</t>
  </si>
  <si>
    <t>Pembangunan Tangki Septik Skala Individual Perdesaan Desa Tarengge Timur (Paket 2)</t>
  </si>
  <si>
    <t>Pembangunan Tangki Septik Skala Individual Perdesaan Desa Tarengge (Paket 2)</t>
  </si>
  <si>
    <t>Pembangunan Tangki Septik Skala Individual Perdesaan Tersebar di Kab. Luwu Timur (Paket 3)</t>
  </si>
  <si>
    <t>Pembangunan Tangki Septik Skala Individual Perdesaan Desa Lakawali Pantai (Paket 3)</t>
  </si>
  <si>
    <t>602.1/04/SP-KONT/PUPR/VII/2020</t>
  </si>
  <si>
    <t>CV.MASSENREMPULU KONSULTAN</t>
  </si>
  <si>
    <t xml:space="preserve">	CV. RIFQY BINTANG PERKASA</t>
  </si>
  <si>
    <t>Pembangunan Tangki Septik Skala Individual Perdesaan Desa Lakawali (Paket 3)</t>
  </si>
  <si>
    <t>Pembangunan Tangki Septik Skala Individual Perdesaan Desa Manurung (Paket 3)</t>
  </si>
  <si>
    <t>Pembangunan Tangki Septik Skala Individual Perdesaan Desa Atue (Paket 3)</t>
  </si>
  <si>
    <t>Pembangunan Tangki Septik Skala Individual Perdesaan Desa Ussu (Paket 3)</t>
  </si>
  <si>
    <t>Pembangunan Tangki Septik Skala Individual Perdesaan Desa Parumpanai (Paket 3)</t>
  </si>
  <si>
    <t xml:space="preserve">	Pemeliharaan Gedung Dinas PUPR</t>
  </si>
  <si>
    <t>602.2/20/CK.HJ/PUPR/VIII/2021</t>
  </si>
  <si>
    <t>TOTAL</t>
  </si>
  <si>
    <t>REKAPITULASI :</t>
  </si>
  <si>
    <t xml:space="preserve">1. Jumlah Awal Kegiatan =    </t>
  </si>
  <si>
    <t>Malili, 31 Oktober 2021</t>
  </si>
  <si>
    <t>2. Dihapus karena di Recofusing =</t>
  </si>
  <si>
    <t>3. Jumlah Kegiatan Sekarang =</t>
  </si>
  <si>
    <t>a. Tender =</t>
  </si>
  <si>
    <t>tender</t>
  </si>
  <si>
    <t>b. Pengadaan Langsung =</t>
  </si>
  <si>
    <t>c. Swakelola =</t>
  </si>
  <si>
    <t>Swakelola</t>
  </si>
  <si>
    <t>4. Proses Pelaksanaan =</t>
  </si>
  <si>
    <t>SYAHMUDDIN, ST., MT</t>
  </si>
  <si>
    <t>Pangkat : Pembina (IV/a)</t>
  </si>
  <si>
    <t>NIP. 19760923 200312 1 005</t>
  </si>
  <si>
    <t>6. Proses DED =</t>
  </si>
  <si>
    <t>7. Proses ULP =</t>
  </si>
  <si>
    <t>9. Sosialisasi Desa =</t>
  </si>
  <si>
    <t>10. Proses HPS =</t>
  </si>
  <si>
    <t>12. Proses Kontrak =</t>
  </si>
  <si>
    <t>13. Kontrak =</t>
  </si>
  <si>
    <t>14. Proses Pengadaan =</t>
  </si>
  <si>
    <t>15. Proses UKPBJ di ULP =</t>
  </si>
  <si>
    <t>16. PHO =</t>
  </si>
  <si>
    <t>Note:</t>
  </si>
  <si>
    <t>Kegiatan yang di highlight adalah kegiatan yang dirubah di recofusing</t>
  </si>
  <si>
    <t>BIDANG SDA</t>
  </si>
  <si>
    <t>34 KEGIATAN</t>
  </si>
  <si>
    <t>8 PAKET</t>
  </si>
  <si>
    <t>69 KEGIATAN</t>
  </si>
  <si>
    <t>3 PAKET</t>
  </si>
  <si>
    <t>54 KEGIATAN</t>
  </si>
  <si>
    <t>Bina marga</t>
  </si>
  <si>
    <t>PERTANGGAL 30 SEPTEMBER 2021</t>
  </si>
  <si>
    <t>Anggaran awal Rp. 499.999.500 (135.135 km) dikurangi setelah adanya recofusing. (PROSES PELAKSANAAN)</t>
  </si>
  <si>
    <t>Anggaran awal Rp. 600.001.250 (129.73m) dikurangi setelah adanya recofusing. (PROSES PELAKSANAAN)</t>
  </si>
  <si>
    <t xml:space="preserve">Anggaran awal Rp. 200.000.000 dikurangi setelah adanya recofusing. (PROSES PELAKSANAAN) </t>
  </si>
  <si>
    <t>452,466,536,55</t>
  </si>
  <si>
    <t>Anggaran awal Rp. 400.000.954 (108.817m) dikurangi setelah adanya recofusing. (PROSES PELAKSANAAN)</t>
  </si>
  <si>
    <t>PHO (30/9/2021)</t>
  </si>
  <si>
    <t>PHO (29/9/2021)</t>
  </si>
  <si>
    <t>Perubahan Nomenklatur Pengadaan Air Bersih Dusun Lahumpangi Timur menjadi Pembangunan SPAM Jaringan Perpipaan Dusun Lahumpangi Timur. (PROSES ULP)</t>
  </si>
  <si>
    <t>Malili, 30 September 2021</t>
  </si>
  <si>
    <t>cvCV. ALFA GRAHA</t>
  </si>
  <si>
    <t>PERTANGGAL 31 AGUSTUS 2021</t>
  </si>
  <si>
    <t> </t>
  </si>
  <si>
    <t xml:space="preserve">     BIDANG BINA MARGA</t>
  </si>
  <si>
    <t xml:space="preserve"> PROSES PELAKSANAAN (MC.0) </t>
  </si>
  <si>
    <t>Nomen klatur berubah dari Bonepute ke Batu Putih. (PROSES PENGADAAN)</t>
  </si>
  <si>
    <t xml:space="preserve">     BIDANG SUMBER DAYA AIR</t>
  </si>
  <si>
    <t>Anggaran awal Rp. 499.999.500 (135.135 km) dikurangi setelah adanya recofusing. (PELAKSANAAN)</t>
  </si>
  <si>
    <t>Anggaran awal Rp. 600.001.250 (129.73m) dikurangi setelah adanya recofusing. (PELAKSANAAN)</t>
  </si>
  <si>
    <t xml:space="preserve"> 199.643.000,00 </t>
  </si>
  <si>
    <t>PELAKSANAAN</t>
  </si>
  <si>
    <t xml:space="preserve"> 199.455.000,00 </t>
  </si>
  <si>
    <t xml:space="preserve"> 199.690.000,00 </t>
  </si>
  <si>
    <t>Anggaran awal Rp. 900.000.000 (36m) dikurangi setelah adanya recofusing. (PELAKSANAAN)</t>
  </si>
  <si>
    <t xml:space="preserve">     BIDANG CIPTA KARYA</t>
  </si>
  <si>
    <t>SOSIALISASI DESA</t>
  </si>
  <si>
    <t>Perubahan nomenklatur dari Pembangunan Tangki Septik Skala Individual Perdesaan Desa Kalaena Kiri menjadi Pembangunan Tangki Septik Skala Individual Perdesaan Desa Lambara Harapan (anggaran dari 385.000.000 menjadi 196.000.000). (SOSIALISASI DESA)</t>
  </si>
  <si>
    <t xml:space="preserve">       BIDANG BINA MARGA</t>
  </si>
  <si>
    <t xml:space="preserve">       BIDANG SUMBER DAYA AIR</t>
  </si>
  <si>
    <t>PEROSES DI ULP</t>
  </si>
  <si>
    <t>Pembangunan Tangki Septik Skala Individual Perdesaan Desa Kalaena Kiri</t>
  </si>
  <si>
    <t xml:space="preserve">Perubahan nomenklatur menjadi Pembangunan Tangki Septik Skala Individual Perdesaan Desa Lambara Harapan </t>
  </si>
  <si>
    <r>
      <t>602.1/34/SPK-BM/PUPR/VIII/2021,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23 Agustus 2021</t>
    </r>
  </si>
  <si>
    <r>
      <t>602.1/35/SPK-BM/PUPR/VIII/2021,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23 Agustus 2021</t>
    </r>
  </si>
  <si>
    <t xml:space="preserve"> PROSES PELAKSANAAN (MC.0)</t>
  </si>
  <si>
    <t xml:space="preserve">Anggaran awal Rp. 1.500.000.000 dikurangi setelah adanya recofusing. (PROSES PELAKSANAAN (MC.0)) </t>
  </si>
  <si>
    <t xml:space="preserve"> 199.162.000,00 </t>
  </si>
  <si>
    <t>PROSES KONTRAK</t>
  </si>
  <si>
    <t xml:space="preserve"> 199.841.000,00 </t>
  </si>
  <si>
    <t>Anggaran awal Rp. 400.000.063 (86.4865m) dikurangi setelah adanya recofusing. (PROSES DI ULP)</t>
  </si>
  <si>
    <t xml:space="preserve"> 199.130.000,00 </t>
  </si>
  <si>
    <t xml:space="preserve"> BUMITAMAMAS </t>
  </si>
  <si>
    <t xml:space="preserve"> 399.144.162,00 </t>
  </si>
  <si>
    <t>KONTRAK</t>
  </si>
  <si>
    <t>Pembangunan Tangki Septik Skala Individual Perdesaan Desa Baruga</t>
  </si>
  <si>
    <t>Anggaran awal Rp. 259.000.000 dibatalkan setelah adanya recofusing, Perubahan Nomenklatur menjadi Pembangunan Tangki Septik Skala Individual Perdesaan Desa Rinjani</t>
  </si>
  <si>
    <t>Anggaran awal Rp. 700.000.000 ditambah setelah adanya recofusing. (PROSES ULP)</t>
  </si>
  <si>
    <t>Anggaran awal Rp. 4.415.400.000 dikurangi setelah adanya recofusing. (PROSES ULP)</t>
  </si>
  <si>
    <t>Anggaran awal Rp. 400.000.954 (108.817m) dikurangi setelah adanya recofusing. (PROSES DI ULP)</t>
  </si>
  <si>
    <t xml:space="preserve"> 733.755.610,00 </t>
  </si>
  <si>
    <t>198.680.600,00</t>
  </si>
  <si>
    <t>998.035.532,18</t>
  </si>
  <si>
    <t>992.096.885,28</t>
  </si>
  <si>
    <t xml:space="preserve"> 973.439.340,00 </t>
  </si>
  <si>
    <t>CV. AFRI JAYA UTAMA</t>
  </si>
  <si>
    <t>PROSES DI ULP</t>
  </si>
  <si>
    <t>CV. DWI ANUGERAH 
PRATIWI </t>
  </si>
  <si>
    <t>Anggaran awal Rp. 385.000.000 dikurangi setelah adanya recofusing. (SOSIALISASI DESA)</t>
  </si>
  <si>
    <t>Perubahan Nomenklatur pembangunan broncatering desa Asuli menjadi Pembangunan SPAM jaringan perpipaan desa Asuli. (PROSES ULP)</t>
  </si>
  <si>
    <t>1.504.035.523,91</t>
  </si>
  <si>
    <t>9.747.852.856,58</t>
  </si>
  <si>
    <t>985.127.741,90</t>
  </si>
  <si>
    <t>197.003.300,00</t>
  </si>
  <si>
    <t>199.311.000,00</t>
  </si>
  <si>
    <t>Anggaran awal Rp. 400.000.063 (86.4865m) dikurangi setelah adanya recofusing. (PROSES ULP)</t>
  </si>
  <si>
    <t xml:space="preserve"> 199.560.000,00 </t>
  </si>
  <si>
    <t xml:space="preserve"> 199.260.000,00 </t>
  </si>
  <si>
    <t xml:space="preserve"> 199.486.000,00 </t>
  </si>
  <si>
    <t>602.1/6/KONT-BM/PUPR/VII/2021, Tgl 13 Juli 2021</t>
  </si>
  <si>
    <t>1.875.546.150,00</t>
  </si>
  <si>
    <t>1.166.725.403,96</t>
  </si>
  <si>
    <t xml:space="preserve"> Anggaran awal Rp. 1.000.000.000 ditambah setelah adanya recofusing. (PROSES PELAKSANAAN (MC.0)) </t>
  </si>
  <si>
    <t>967.683.458,07</t>
  </si>
  <si>
    <t>1.304.814.060,00</t>
  </si>
  <si>
    <t>198.993.000,00</t>
  </si>
  <si>
    <t xml:space="preserve">CV. KHA.LINE 
CONSULTANT </t>
  </si>
  <si>
    <t xml:space="preserve"> 199.226.000,00 </t>
  </si>
  <si>
    <t xml:space="preserve"> 285.815.932,00 </t>
  </si>
  <si>
    <t>Anggaran awal Rp. 400.000.063 (86.4865m) dikurangi setelah adanya recofusing. (KONTRAK)</t>
  </si>
  <si>
    <t>Anggaran awal Rp. 350.000.000 dikurangi setelah adanya recofusing. (SOSIALISASI DESA)</t>
  </si>
  <si>
    <t>Perubahan Nomenklatur Pembangunan Tangki Septik Skala Individual Perdesaan Desa Baruga menjadi Pembangunan Tangki Septik Skala Individual Perdesaan Desa Rinjani (Anggaran 259.000.000 menjadi 280.000.000). (SOSIALISASI DESA)</t>
  </si>
  <si>
    <t>Rehabilitasi/Pemeliharaan Prasarana dan Sarana Air Minum</t>
  </si>
  <si>
    <t>Rehabilitasi Saluran Drainase</t>
  </si>
  <si>
    <t>Anggaran awal Rp. 250.700.000 ditambahkan setelah adanya recofusing (PROSES PELAKSANAAN)</t>
  </si>
  <si>
    <t xml:space="preserve">Desa Balo-Balo </t>
  </si>
  <si>
    <t xml:space="preserve">Desa Lera </t>
  </si>
  <si>
    <t xml:space="preserve">Desa Madani </t>
  </si>
  <si>
    <t xml:space="preserve">Desa Maramba </t>
  </si>
  <si>
    <t xml:space="preserve">Desa Kalena </t>
  </si>
  <si>
    <t xml:space="preserve">Desa Wanasari </t>
  </si>
  <si>
    <t xml:space="preserve">Desa Non Blok </t>
  </si>
  <si>
    <t xml:space="preserve">Desa Alam Buana </t>
  </si>
  <si>
    <t xml:space="preserve">Desa Manunggal </t>
  </si>
  <si>
    <t xml:space="preserve">Desa Cendana Hitam Timur </t>
  </si>
  <si>
    <t xml:space="preserve">Desa Ujung Baru </t>
  </si>
  <si>
    <t xml:space="preserve">Desa Harapan </t>
  </si>
  <si>
    <t>Desa Lioka</t>
  </si>
  <si>
    <t xml:space="preserve">Desa Kertoraharjo </t>
  </si>
  <si>
    <t>Pembinaan dan Pengawasan Terhadap Penyelenggaraan SPAM oleh Pemerintah Desa dan Kelompok Masyarakat</t>
  </si>
  <si>
    <t>Anggaran awal Rp. 75.057.930 dibatalkan setelah adanya recofusing</t>
  </si>
  <si>
    <t xml:space="preserve">Penyelenggaraan Penerbitan Izin Mendirikan Bangunan (IMB), Sertifikat Laik Fungsi (SLF), peran Tenaga Ahli Bangunan Gedung (TABG), Pendataan Bangunan </t>
  </si>
  <si>
    <t>Anggaran awal Rp. 60.734.370 dibatalkan setelah adanya recofusing</t>
  </si>
  <si>
    <t>Penyusunan Regulasi terkait Bangunan Gedung Kabupaten/Kota</t>
  </si>
  <si>
    <t>Anggaran awal Rp. 16.940.000 dibatalkan setelah adanya recofusing</t>
  </si>
  <si>
    <t>Pemeliharaan Bangunan Gedung - Bangunan Gedung Tempat Kerja - Bangunan Gedung Kantor</t>
  </si>
  <si>
    <t>Malili, 31 Agustus 2021</t>
  </si>
  <si>
    <t>PERTANGGAL 27 AGUSTUS 2021</t>
  </si>
  <si>
    <t xml:space="preserve">Peningkatan Jalan Dusun Turunan Bajo Desa Tampinna (PAKET 8)  </t>
  </si>
  <si>
    <t>Tender</t>
  </si>
  <si>
    <t>863.774.938,24</t>
  </si>
  <si>
    <t>23/07/2021</t>
  </si>
  <si>
    <t>19/12/2021</t>
  </si>
  <si>
    <t>0,900</t>
  </si>
  <si>
    <t>0,640</t>
  </si>
  <si>
    <t>-0,260</t>
  </si>
  <si>
    <t>Proses pelaksanaan</t>
  </si>
  <si>
    <t xml:space="preserve">Peningkatan Jalan Lorong Pesantren Desa Tampinna Ke Lorongkume Desa Manurung (PAKET 8) </t>
  </si>
  <si>
    <t>1.775.166.293,60</t>
  </si>
  <si>
    <t>0,440</t>
  </si>
  <si>
    <t>0,430</t>
  </si>
  <si>
    <t>-0,010</t>
  </si>
  <si>
    <t>199.218.900,00</t>
  </si>
  <si>
    <t>18/08/2021</t>
  </si>
  <si>
    <t>15/11/2021</t>
  </si>
  <si>
    <t>149.233.800,00</t>
  </si>
  <si>
    <t>196.531.700,00</t>
  </si>
  <si>
    <t>16/08/2021</t>
  </si>
  <si>
    <t>13/11/2021</t>
  </si>
  <si>
    <t>Proses pengadaan</t>
  </si>
  <si>
    <t>Porses pelaksanaan</t>
  </si>
  <si>
    <t>Lanjutan Peningkatan Jalan Ruas Cendana 1 Desa Cendana (PAKET 1)</t>
  </si>
  <si>
    <t>1.925.205.988,33</t>
  </si>
  <si>
    <t>31/12/2021</t>
  </si>
  <si>
    <t xml:space="preserve"> Proses pelaksanaan (MC.0) </t>
  </si>
  <si>
    <t>695.601.815,30</t>
  </si>
  <si>
    <t>198.805.000,00</t>
  </si>
  <si>
    <t>19/08/2021</t>
  </si>
  <si>
    <t>16/11/2021</t>
  </si>
  <si>
    <t>Nomen klatur berubah dari Bonepute ke Batu Putih. (Proses pengadaan)</t>
  </si>
  <si>
    <t>928.755.800,00</t>
  </si>
  <si>
    <t>20 Agustus 2021</t>
  </si>
  <si>
    <t>17 Desember 2021</t>
  </si>
  <si>
    <t>Anggaran awal Rp. 499.999.500 (135.135 km) dikurangi setelah adanya recofusing. (Pelaksanaan)</t>
  </si>
  <si>
    <t>Anggaran awal Rp. 600.001.250 (129.73m) dikurangi setelah adanya recofusing. (Pelaksanaan)</t>
  </si>
  <si>
    <t>27 Agustus 2021</t>
  </si>
  <si>
    <t>Pelaksanaan</t>
  </si>
  <si>
    <t>19 Agustus 2021</t>
  </si>
  <si>
    <t>31 Desember 2021</t>
  </si>
  <si>
    <t>Anggaran awal Rp. 900.000.000 (36m) dikurangi setelah adanya recofusing. (Pelaksanaan)</t>
  </si>
  <si>
    <t>Sosialisasi Desa</t>
  </si>
  <si>
    <t>Proses Pelaksanaan</t>
  </si>
  <si>
    <t>Proses ULP</t>
  </si>
  <si>
    <t>Perubahan nomenklatur dari Pembangunan Tangki Septik Skala Individual Perdesaan Desa Kalaena Kiri menjadi Pembangunan Tangki Septik Skala Individual Perdesaan Desa Lambara Harapan (anggaran dari 385.000.000 menjadi 196.000.000). (Sosialisasi Desa)</t>
  </si>
  <si>
    <t xml:space="preserve">Lanjutan Peningkatan Ruas Jalan Poros Mekarsari - Taripa (PAKET 7) </t>
  </si>
  <si>
    <t>1.743.245.320,00</t>
  </si>
  <si>
    <t>26/07/2021</t>
  </si>
  <si>
    <t>28/12/2021</t>
  </si>
  <si>
    <t>0,891</t>
  </si>
  <si>
    <t>-0,442</t>
  </si>
  <si>
    <t xml:space="preserve">Peningkatan Jalan Desa Argomulyo (PAKET 4) </t>
  </si>
  <si>
    <r>
      <t>602.1/17/KONT-BM/PUPR/VIII/2021,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16 Agustus 2021</t>
    </r>
  </si>
  <si>
    <t>990.738.011,89</t>
  </si>
  <si>
    <t>1.926.565.357,82</t>
  </si>
  <si>
    <t>29/11/2021</t>
  </si>
  <si>
    <t>0,002</t>
  </si>
  <si>
    <t>0,827</t>
  </si>
  <si>
    <t>0,825</t>
  </si>
  <si>
    <t>Anggaran awal Rp. 5.314.000.000 dikurangi setelah adanya recofusing. (Proses pelaksanaan)</t>
  </si>
  <si>
    <r>
      <t>602.1/26/SPK-BM/PUPR/VIII/2021,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19 Agustus 2021</t>
    </r>
  </si>
  <si>
    <t>177.371.900,00</t>
  </si>
  <si>
    <t>9,00</t>
  </si>
  <si>
    <t>11,18</t>
  </si>
  <si>
    <t>Proses di ULP</t>
  </si>
  <si>
    <r>
      <t>602.1/34/SPK-BM/PUPR/VIII/2021,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23 Agustus 2021</t>
    </r>
  </si>
  <si>
    <t>199.411.100,00</t>
  </si>
  <si>
    <t>23/08/2021</t>
  </si>
  <si>
    <t>20/11/2021</t>
  </si>
  <si>
    <r>
      <t>602.1/35/SPK-BM/PUPR/VIII/2021,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23 Agustus 2021</t>
    </r>
  </si>
  <si>
    <t>199.842.200,00</t>
  </si>
  <si>
    <r>
      <t>602.1/18/KONT-BM/PUPR/VIII/2021,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16 Agustus 2021</t>
    </r>
  </si>
  <si>
    <t>982.295.422,29</t>
  </si>
  <si>
    <t xml:space="preserve">Lanjutan Peningkatan Jalan Desa Harapan (PAKET 5)  </t>
  </si>
  <si>
    <t>978.773.618,91</t>
  </si>
  <si>
    <t xml:space="preserve">Anggaran awal Rp. 1.500.000.000 dikurangi setelah adanya recofusing. (Proses pelaksanaan) </t>
  </si>
  <si>
    <t xml:space="preserve">Pengaspalan Dusun Podomakmur Desa Lakawali Menghubungkan Desa Manurung (PAKET 5) </t>
  </si>
  <si>
    <t>693.706.896,03</t>
  </si>
  <si>
    <t>CV. ARYANDS UTAMA CONSULTANT</t>
  </si>
  <si>
    <r>
      <t>602.1/11/SPK-BM/PUPR/VIII/2021,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16 Agustus 2021</t>
    </r>
  </si>
  <si>
    <t>197.691.800,00</t>
  </si>
  <si>
    <r>
      <t>602.1/21/SPK-BM/PUPR/VIII/2021,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18 Agustus 2021</t>
    </r>
  </si>
  <si>
    <t>198.930.200,00</t>
  </si>
  <si>
    <r>
      <t>602.1/24/SPK-BM/PUPR/VIII/2021,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18 Agustus 2021</t>
    </r>
  </si>
  <si>
    <t>149.766.800,00</t>
  </si>
  <si>
    <t xml:space="preserve">Anggaran awal Rp. 200.000.000 dikurangi setelah adanya recofusing. (Proses pelaksanaan) </t>
  </si>
  <si>
    <r>
      <t>602.1/32/SPK-BM/PUPR/VIII/2021,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23 Agustus 2021</t>
    </r>
  </si>
  <si>
    <t>149.572.300,00</t>
  </si>
  <si>
    <r>
      <t>602.1/20/SPK-BM/PUPR/VIII/2021,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18 Agustus 2021</t>
    </r>
  </si>
  <si>
    <t>198.932.500,00</t>
  </si>
  <si>
    <t>Peningkatan Jalan Dalam Kota Baru - Ruas CL-20 (PAKET 2)</t>
  </si>
  <si>
    <t>1.915.670.635,00</t>
  </si>
  <si>
    <r>
      <t>602.1/8/KONT-BM/PUPR/VII/2021,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Tgl 16 Juli 2021</t>
    </r>
  </si>
  <si>
    <t>1.217.382.873,00</t>
  </si>
  <si>
    <t>0,745</t>
  </si>
  <si>
    <t>0,420</t>
  </si>
  <si>
    <t>Proses kontrak</t>
  </si>
  <si>
    <t>Anggaran awal Rp. 400.000.063 (86.4865m) dikurangi setelah adanya recofusing. (Proses di ULP)</t>
  </si>
  <si>
    <t>26 Agustus 2021</t>
  </si>
  <si>
    <t>Kontrak</t>
  </si>
  <si>
    <t>Proses Kontrak</t>
  </si>
  <si>
    <t>Anggaran awal Rp. 700.000.000 ditambah setelah adanya recofusing. (Proses ULP)</t>
  </si>
  <si>
    <t>Anggaran awal Rp. 4.415.400.000 dikurangi setelah adanya recofusing. (Proses ULP)</t>
  </si>
  <si>
    <t xml:space="preserve">Pengaspalan Desa Balai Kembang (PAKET 4)  </t>
  </si>
  <si>
    <t>976.899.848,52</t>
  </si>
  <si>
    <t xml:space="preserve"> Proses pelaksanaan (MC.0)</t>
  </si>
  <si>
    <t>Anggaran awal Rp. 400.000.954 (108.817m) dikurangi setelah adanya recofusing. (Proses di ULP)</t>
  </si>
  <si>
    <t>syafrina survival konsultan</t>
  </si>
  <si>
    <t xml:space="preserve">	CV. Fathur Utama Jaya</t>
  </si>
  <si>
    <r>
      <t>602.1/19/SPK-BM/PUPR/VIII/2021,</t>
    </r>
    <r>
      <rPr>
        <sz val="8"/>
        <color rgb="FFFF0000"/>
        <rFont val="Tahoma"/>
        <family val="2"/>
      </rPr>
      <t xml:space="preserve"> </t>
    </r>
    <r>
      <rPr>
        <sz val="8"/>
        <rFont val="Tahoma"/>
        <family val="2"/>
      </rPr>
      <t>Tgl 16 Agustus 2021</t>
    </r>
  </si>
  <si>
    <t>188.382.300,00</t>
  </si>
  <si>
    <t>27/08/2021</t>
  </si>
  <si>
    <t>184.404.300,00</t>
  </si>
  <si>
    <t>20/08/2021</t>
  </si>
  <si>
    <t>Anggaran awal Rp. 385.000.000 dikurangi setelah adanya recofusing. (Sosialisasi Desa)</t>
  </si>
  <si>
    <t>Penambahan kegiatan setelah adanya recofusing. (Proses Pelaksanaan)</t>
  </si>
  <si>
    <t>Proses DED (ULP)</t>
  </si>
  <si>
    <t>CV. ARYANDS UTAMA</t>
  </si>
  <si>
    <t>24/06/2021</t>
  </si>
  <si>
    <t>20/12/2021</t>
  </si>
  <si>
    <t>6,11</t>
  </si>
  <si>
    <t>8,43</t>
  </si>
  <si>
    <t>Penyusunan HPS</t>
  </si>
  <si>
    <t>15/07/2021</t>
  </si>
  <si>
    <t>11/12/2021</t>
  </si>
  <si>
    <t>14/07/2021</t>
  </si>
  <si>
    <t>10/12/2021</t>
  </si>
  <si>
    <t>CV. Jangka Utama</t>
  </si>
  <si>
    <t>Perubahan Nomenklatur pembangunan broncatering desa Asuli menjadi Pembangunan SPAM jaringan perpipaan desa Asuli. (Proses ULP)</t>
  </si>
  <si>
    <t>CV. Kalani Care</t>
  </si>
  <si>
    <t>Penambahan kegiatan setelah adanya recofusing. (Proses Kontrak)</t>
  </si>
  <si>
    <t>29/12/2021</t>
  </si>
  <si>
    <t>0,92</t>
  </si>
  <si>
    <t>2,97</t>
  </si>
  <si>
    <t>300.807.104,78</t>
  </si>
  <si>
    <t>2,05</t>
  </si>
  <si>
    <t xml:space="preserve">Lanjutan Peningkatan Jalan Tabarano - Lioka (Tabarano 20) (PAKET 6) </t>
  </si>
  <si>
    <t>0,25</t>
  </si>
  <si>
    <t>1,68</t>
  </si>
  <si>
    <t>1.949.570.571,32</t>
  </si>
  <si>
    <t>1,43</t>
  </si>
  <si>
    <t xml:space="preserve">Peningkatan Jalan Pemakaman Umum Desa Ledu-Ledu (PAKET 5)  </t>
  </si>
  <si>
    <t>25/08/2021</t>
  </si>
  <si>
    <t>22/11/2021</t>
  </si>
  <si>
    <t>Anggaran awal Rp. 400.000.063 (86.4865m) dikurangi setelah adanya recofusing. (Proses ULP)</t>
  </si>
  <si>
    <t>Perubahan Nomenklatur Pengadaan Air Bersih Dusun Lahumpangi Timur menjadi Pembangunan SPAM Jaringan Perpipaan Dusun Lahumpangi Timur. (Proses ULP)</t>
  </si>
  <si>
    <t>cv. R3I KONSULTAN</t>
  </si>
  <si>
    <t>19/07/2021</t>
  </si>
  <si>
    <t>16/12/2021</t>
  </si>
  <si>
    <t>22,22</t>
  </si>
  <si>
    <t>Anggaran awal Rp. 2.500.000.000 dikurangi setelah adanya recofusing. (Proses pelaksanaan)</t>
  </si>
  <si>
    <t>Lanjutan Peningkatan Jalan Desa Tabaroge (Ruas Tabaroge 2) (PAKET 1)</t>
  </si>
  <si>
    <t xml:space="preserve">Anggaran awal Rp. 1.000.000.000 ditambah setelah adanya recofusing. (Proses pelaksanaan (MC.0)) </t>
  </si>
  <si>
    <t xml:space="preserve">Proses pelaksanaan (MC.0) </t>
  </si>
  <si>
    <t>91,07</t>
  </si>
  <si>
    <t>88,31</t>
  </si>
  <si>
    <t>24/11/2021</t>
  </si>
  <si>
    <t>25 Agustus 2021</t>
  </si>
  <si>
    <t>Anggaran awal Rp. 400.000.063 (86.4865m) dikurangi setelah adanya recofusing. (Kontrak)</t>
  </si>
  <si>
    <t>Anggaran awal Rp. 350.000.000 dikurangi setelah adanya recofusing. (Sosialisasi Desa)</t>
  </si>
  <si>
    <t>Anggaran awal Rp. 1.666.800.000 dikurangi setelah adanya recofusing. (Proses HPS)</t>
  </si>
  <si>
    <t>Perubahan Nomenklatur Pembangunan Tangki Septik Skala Individual Perdesaan Desa Baruga menjadi Pembangunan Tangki Septik Skala Individual Perdesaan Desa Rinjani (Anggaran 259.000.000 menjadi 280.000.000). (Sosialisasi Desa)</t>
  </si>
  <si>
    <t>Proses DED</t>
  </si>
  <si>
    <t>Anggaran awal Rp. 250.700.000 ditambahkan setelah adanya recofusing (Proses Pelaksanaan)</t>
  </si>
  <si>
    <t>Tender (Konsolidasi)</t>
  </si>
  <si>
    <t>Latitude 79 Nusantara</t>
  </si>
  <si>
    <t>Pembangunan Tangki Septik Skala Individual Tersebar Di Kab Luwu Timur</t>
  </si>
  <si>
    <t>Malili, 27 Agustus 2021</t>
  </si>
  <si>
    <t>5. Proses DED (ULP) =</t>
  </si>
  <si>
    <t>10. Penyusunan/Proses HPS =</t>
  </si>
  <si>
    <t>PERTANGGAL 20 AGUSTUS 2021</t>
  </si>
  <si>
    <t>Lanjutan Peningkatan Badan Jalan Penghubung Mantadulu-Tawakua</t>
  </si>
  <si>
    <t>Peningkatan Jalan Dusun Turunan Bajo Desa Tampinna (Paket 8)</t>
  </si>
  <si>
    <t>CV. BAHTERAH KARYA KONSULTAN</t>
  </si>
  <si>
    <t>CV. PUTRA MAHKOTA ADYAKSA</t>
  </si>
  <si>
    <t>Peningkatan Jalan Lorong Pesantren Desa Tampinna Ke Lorongkume Desa Manurung (Paket 8)</t>
  </si>
  <si>
    <t>Proses Pengadaan</t>
  </si>
  <si>
    <t>Lanjutan Peningkatan Jalan Ruas Cendana 1 Desa Cendana (Paket 1)</t>
  </si>
  <si>
    <t>Pengkerikilan Desa Lambara Harapan Akses Ke Desa Balo-Balo</t>
  </si>
  <si>
    <t>Peningkatan Jalan Lr. 4 Desa Bone Pute (Paket 1)</t>
  </si>
  <si>
    <t>Pembangunan Jembatan Desa Batu putih</t>
  </si>
  <si>
    <t>Nomen klatur berubah dari Bonepute ke Batu Putih. (Penyusunan HPS)</t>
  </si>
  <si>
    <t>Anggaran awal Rp. 499.999.500 (135.135 km) dikurangi setelah adanya recofusing. (Kontrak)</t>
  </si>
  <si>
    <t>Anggaran awal Rp. 600.001.250 (129.73m) dikurangi setelah adanya recofusing. (Kontrak)</t>
  </si>
  <si>
    <t>Anggaran awal Rp. 900.000.000 (36m) dikurangi setelah adanya recofusing. (Kontrak)</t>
  </si>
  <si>
    <t>Proses HPS</t>
  </si>
  <si>
    <t>Lanjutan Peningkatan Ruas Jalan Poros Mekarsari - Taripa (Paket 7)</t>
  </si>
  <si>
    <t>Peningkatan Jalan Desa Argomulyo (Paket 4)</t>
  </si>
  <si>
    <t>Lanjutan Peningkatan Jalan Poros Sumber Agung - Mekarsari</t>
  </si>
  <si>
    <t>CV. SYUKURILLAH JAYA PRATAMA</t>
  </si>
  <si>
    <t>Lanjutan Pengaspalan Dusun Karebbe Desa Laskap (Paket 5)</t>
  </si>
  <si>
    <t>Lanjutan Peningkatan Jalan Desa Harapan (Paket 5)</t>
  </si>
  <si>
    <t>Anggaran awal Rp. 1.500.000.000 dikurangi setelah adanya recofusing. (Proses Pengadaan)</t>
  </si>
  <si>
    <t>Pengaspalan Dusun Podomakmur Desa Lakawali Menghubungkan Desa Manurung (Paket 5)</t>
  </si>
  <si>
    <t>Anggaran awal Rp. 200.000.000 dikurangi setelah adanya recofusing. (Penyusunan HPS)</t>
  </si>
  <si>
    <t>Peningkatan Jalan dalam Kota Baru - Ruas CL-20 (Paket 2)</t>
  </si>
  <si>
    <t>CV. AIY ARTHA PERDANA</t>
  </si>
  <si>
    <t>Peningkatan Jalan Poros Tarabbi - Tawakua (Paket 2)</t>
  </si>
  <si>
    <t>Pengaspalan Jalan Rusunawa Polres Malili</t>
  </si>
  <si>
    <t>Masa sanggah</t>
  </si>
  <si>
    <t>Anggaran awal Rp. 700.000.000 ditambah setelah adanya recofusing. (Proses HPS)</t>
  </si>
  <si>
    <t>Pengaspalan Desa Balai Kembang (Paket 4)</t>
  </si>
  <si>
    <t>Lanjutan Peningkatan Jalan Akses PKM Tomoni Desa Mandiri (Paket 4)</t>
  </si>
  <si>
    <t>Peningkatan Jalan Desa Bayondo - Beringin Jaya (Paket 3)</t>
  </si>
  <si>
    <t>Peningkatan Jalan Desa Mulyasri (Paket 3)</t>
  </si>
  <si>
    <t>Peningkatan Jalan Ruas Rante Mario - Ujung Baru (Paket 4)</t>
  </si>
  <si>
    <t>Peningkatan Jalan A. Hasan (Paket 3)</t>
  </si>
  <si>
    <t>Peningkatan Jalan Desa Cendana Hitam Timur (Paket 3)</t>
  </si>
  <si>
    <t>Peningkatan Jalan Desa Margomulyo (Paket 3)</t>
  </si>
  <si>
    <t>Lanjutan Peningkatan Jalan Kampung Baru - Mahalona (Ruas Pekaloa - Tole)</t>
  </si>
  <si>
    <t>Peningkatan Ruas Jalan Libukan Mandiri - Mahalona ( DAK Afirmasi )</t>
  </si>
  <si>
    <t>Peningkatan Ruas Jalan Tole - Buangin ( DAK Afirmasi )</t>
  </si>
  <si>
    <t>Peningkatan Ruas Jalan Tole - Kalosi ( DAK Afirmasi )</t>
  </si>
  <si>
    <t>Lanjutan Peningkatan Jalan Tabarano - Lioka ( Tabarano 20 ) (Paket 6)</t>
  </si>
  <si>
    <t>Proses Tender</t>
  </si>
  <si>
    <t>Peningkatan Jalan Cinta Damai Desa Balambano ( Balambano 3 ) (Paket 6)</t>
  </si>
  <si>
    <t>Peningkatan Jalan Pemakaman Umum Desa Ledu-Ledu (Paket 5)</t>
  </si>
  <si>
    <t>Lanjutan Peningkatan Jalan Desa Tabaroge (Ruas Tabaroge 2) (Paket 1)</t>
  </si>
  <si>
    <t>Anggaran awal Rp. 1.000.000.000 ditambah setelah adanya recofusing. (Penyusunan HPS)</t>
  </si>
  <si>
    <t>Peningkatan Jalan Desa Kalaena (Paket 7)</t>
  </si>
  <si>
    <t>Peningkatan Jalan Ruas Bahari 1 Desa Bahari (Paket 1)</t>
  </si>
  <si>
    <t>Peningkatan Jalan Ruas Maramba - Kanawatu - Karambua</t>
  </si>
  <si>
    <t>Anggaran awal Rp. 2.500.000.000 dikurangi setelah adanya recofusing. (Penyusunan HPS)</t>
  </si>
  <si>
    <t>Anggaran awal Rp. 400.000.063 (86.4865m) dikurangi setelah adanya recofusing. (SPPBJ)</t>
  </si>
  <si>
    <t>Malili, 20 Agustus 2021</t>
  </si>
  <si>
    <t>11. Proses Tender =</t>
  </si>
  <si>
    <t>13. Proses Pengadaan =</t>
  </si>
  <si>
    <t>14. Proses UKPBJ di ULP =</t>
  </si>
  <si>
    <t>15. SPPBJ =</t>
  </si>
  <si>
    <t>16. Masa Sanggah =</t>
  </si>
  <si>
    <t>PERTANGGAL 13 AGUSTUS 2021</t>
  </si>
  <si>
    <t>Anggaran awal Rp. 499.999.500 (135.135 km) dikurangi setelah adanya recofusing. (SPPBJ)</t>
  </si>
  <si>
    <t>Anggaran awal Rp. 600.001.250 (129.73m) dikurangi setelah adanya recofusing. (SPPBJ)</t>
  </si>
  <si>
    <t>SPPBJ</t>
  </si>
  <si>
    <t>Anggaran awal Rp. 900.000.000 (36m) dikurangi setelah adanya recofusing. (SPPBJ)</t>
  </si>
  <si>
    <t>Masa Sanggah</t>
  </si>
  <si>
    <t>Anggaran awal Rp. 250.700.000 ditambahkan setelah adanya recofusing. (Proses Pelaksanaan)</t>
  </si>
  <si>
    <t>Malili, 13 Agustus 2021</t>
  </si>
  <si>
    <t>PERTANGGAL 6 AGUSTUS 2021</t>
  </si>
  <si>
    <t>Proses Pelaksanaan (MC 0)</t>
  </si>
  <si>
    <t>Anggaran awal Rp. 499.999.500 (135.135 km) dikurangi setelah adanya recofusing. (Proses Lelang ULP)</t>
  </si>
  <si>
    <t>Anggaran awal Rp. 600.001.250 (129.73m) dikurangi setelah adanya recofusing. (Proses Lelang ULP)</t>
  </si>
  <si>
    <t>Proses Lelang ULP</t>
  </si>
  <si>
    <t>Anggaran awal Rp. 900.000.000 (36m) dikurangi setelah adanya recofusing. (Proses Lelang ULP)</t>
  </si>
  <si>
    <t>Anggaran awal Rp. 5.314.000.000 dikurangi setelah adanya recofusing. (Proses Pelaksanaan)</t>
  </si>
  <si>
    <t>Dikecualikan</t>
  </si>
  <si>
    <t>Anggaran awal Rp. 400.000.063 (86.4865m) dikurangi setelah adanya recofusing. (Proses Lelang ULP)</t>
  </si>
  <si>
    <t>Proses Pelakasanaan (MC 0)</t>
  </si>
  <si>
    <t>Anggaran awal Rp. 450.000.000 ditambah setelah adanya refocusing. (Sudah proses UKPBJ di ULP,sebagian sudah,sebagian belum)</t>
  </si>
  <si>
    <t>Anggaran awal Rp. 391.000.000 ditambah setelah adanya refocusing. (Sudah proses UKPBJ di ULP,sebagian sudah,sebagian belum)</t>
  </si>
  <si>
    <t>Malili, 6 Agustus 2021</t>
  </si>
  <si>
    <t>d. Dikecualikan =</t>
  </si>
  <si>
    <t>SYAHMUDDIN, ST,MT</t>
  </si>
  <si>
    <t>8. Proses Lelang ULP =</t>
  </si>
  <si>
    <t>PERTANGGAL 31 JULI 2021</t>
  </si>
  <si>
    <t>Proses pelaksanaan (MC 0)</t>
  </si>
  <si>
    <t>Anggaran awal Rp. 138.900.000 dibatalkan setelah adanya refocusing</t>
  </si>
  <si>
    <t>SENFRY OKTOVIANUS, S.STP, MPA</t>
  </si>
  <si>
    <t>Anggaran awal Rp. 499.999.500 (135.135 km) dikurangi setelah adanya refocusing. (Proses Lelang ULP)</t>
  </si>
  <si>
    <t>Anggaran awal Rp. 600.001.250 (129.73m) dikurangi setelah adanya refocusing. (Proses Lelang ULP)</t>
  </si>
  <si>
    <t>Anggaran awal Rp. 900.000.000 (36m) dikurangi setelah adanya refocusing. (Proses Lelang ULP)</t>
  </si>
  <si>
    <t>19/11/2021</t>
  </si>
  <si>
    <t>Anggaran awal Rp. 5.314.000.000 dikurangi setelah adanya refocusing. (Proses Pelaksanaan)</t>
  </si>
  <si>
    <t>Anggaran awal Rp. 1.500.000.000 dikurangi setelah adanya refocusing. (Proses Pengadaan)</t>
  </si>
  <si>
    <t>Anggaran awal Rp. 200.000.000 dikurangi setelah adanya refocusing. (Penyusunan HPS)</t>
  </si>
  <si>
    <t>Anggaran awal Rp. 504.000.000 dibatalkan setelah adanya refocusing</t>
  </si>
  <si>
    <t>Anggaran awal Rp. 400.000.063 (86.4865m) dikurangi setelah adanya refocusing. (Penyusunan HPS)</t>
  </si>
  <si>
    <t>Anggaran awal Rp. 497.000.000 dibatalkan setelah adanya refocusing</t>
  </si>
  <si>
    <t>Anggaran awal Rp. 700.000.000 ditambah setelah adanya refocusing. (Proses HPS)</t>
  </si>
  <si>
    <t>Anggaran awal Rp. 4.415.400.000 dikurangi setelah adanya refocusing. (Proses ULP)</t>
  </si>
  <si>
    <t>Anggaran awal Rp. 1.000.000.000 dibatalkan setelah adanya refocusing</t>
  </si>
  <si>
    <t>Anggaran awal Rp. 400.000.954 (108.817m) dikurangi setelah adanya refocusing. (Penyusunan HPS)</t>
  </si>
  <si>
    <t>Anggaran awal Rp. 180.000.000 dibatalkan setelah adanya refocusing</t>
  </si>
  <si>
    <t>Anggaran awal Rp. 150.000.000 dibatalkan setelah adanya refocusing, Kegiatan ini dikerjakan oleh Bidang Cipta Karya</t>
  </si>
  <si>
    <t>Anggaran awal Rp. 385.000.000 dikurangi setelah adanya refocusing. (Sosialisasi Desa)</t>
  </si>
  <si>
    <t>Penambahan kegiatan setelah adanya refocusing. (Proses Pelaksanaan)</t>
  </si>
  <si>
    <t>Anggaran awal Rp. 120.000.000 dibatalkan setelah adanya refocusing</t>
  </si>
  <si>
    <t>Penambahan kegiatan setelah adanya refocusing. (Proses Kontrak)</t>
  </si>
  <si>
    <t>Anggaran awal Rp. 1.000.000.000 ditambah setelah adanya refocusing. (Penyusunan HPS)</t>
  </si>
  <si>
    <t>Anggaran awal Rp. 200.000.000 dibatalkan setelah adanya refocusing</t>
  </si>
  <si>
    <t>Anggaran awal Rp. 2.500.000.000 dikurangi setelah adanya refocusing. (Penyusunan HPS)</t>
  </si>
  <si>
    <t>Anggaran awal Rp. 48.000.000 dibatalkan setelah adanya refocusing</t>
  </si>
  <si>
    <t>Anggaran awal Rp. 500.000.000 dibatalkan setelah adanya refocusing</t>
  </si>
  <si>
    <t>Anggaran awal Rp. 400.000.063 (86.4865m) dikurangi setelah adanya refocusing. (Proses Lelang ULP)</t>
  </si>
  <si>
    <t>Anggaran awal Rp. 350.000.000 dikurangi setelah adanya refocusing. (Sosialisasi Desa)</t>
  </si>
  <si>
    <t>Anggaran awal Rp. 1.666.800.000 dikurangi setelah adanya refocusing. (Proses HPS)</t>
  </si>
  <si>
    <t>Anggaran awal Rp. 450.000.000 ditambah setelah adanya refocusing (Sudah proses UKPBJ di ULP,sebagian sudah,sebagian belum)</t>
  </si>
  <si>
    <t>Anggaran awal Rp. 391.000.000 ditambah setelah adanya refocusing (Sudah proses UKPBJ di ULP,sebagian sudah,sebagian belum)</t>
  </si>
  <si>
    <t>Anggaran awal Rp. 250.700.000 ditambahkan setelah adanya refocusing (Proses Pelaksanaan)</t>
  </si>
  <si>
    <t>Anggaran awal Rp. 75.057.930 dibatalkan setelah adanya refocusing</t>
  </si>
  <si>
    <t>Anggaran awal Rp. 60.734.370 dibatalkan setelah adanya refocusing</t>
  </si>
  <si>
    <t>Anggaran awal Rp. 16.940.000 dibatalkan setelah adanya refocusing</t>
  </si>
  <si>
    <t>Malili, 31 Juli 2021</t>
  </si>
  <si>
    <t xml:space="preserve">       a. Tender =</t>
  </si>
  <si>
    <t xml:space="preserve">       b. Pengadaan Langsung =</t>
  </si>
  <si>
    <t xml:space="preserve">       c. Swakelola =</t>
  </si>
  <si>
    <t xml:space="preserve">       d. Dikecualikan =</t>
  </si>
  <si>
    <t>Pangkat : Pembina Tk. I (IV/b)</t>
  </si>
  <si>
    <t>NIP. 19751001 199612 1 001</t>
  </si>
  <si>
    <t>Kegiatan yang di highlight adalah kegiatan yang dirubah di refocusing</t>
  </si>
  <si>
    <t>PERTANGGAL 30 JUNI 2021</t>
  </si>
  <si>
    <t>Nomen klatur berubah dari Bonepute ke Batu Putih. Proses DED (ULP)</t>
  </si>
  <si>
    <t>Anggaran awal Rp. 499.999.500 (135.135 km) dikurangi setelah adanya recofusing. (Proses DED)</t>
  </si>
  <si>
    <t>Anggaran awal Rp. 600.001.250 (129.73m) dikurangi setelah adanya recofusing. (Proses DED)</t>
  </si>
  <si>
    <t>Anggaran awal Rp. 900.000.000 (36m) dikurangi setelah adanya recofusing. (Proses DED)</t>
  </si>
  <si>
    <t>Anggaran awal Rp. 5.314.000.000 dikurangi setelah adanya recofusing. Proses DED (ULP)</t>
  </si>
  <si>
    <t>Anggaran awal Rp. 1.500.000.000 dikurangi setelah adanya recofusing. (Penyusunan HPS)</t>
  </si>
  <si>
    <t>Anggaran awal Rp. 200.000.000 dikurangi setelah adanya recofusing. Proses DED (ULP)</t>
  </si>
  <si>
    <t>Anggaran awal Rp. 400.000.063 (86.4865m) dikurangi setelah adanya recofusing. (Proses DED)</t>
  </si>
  <si>
    <t>Anggaran awal Rp. 4.415.400.000 dikurangi setelah adanya recofusing. (Proses HPS)</t>
  </si>
  <si>
    <t>Anggaran awal Rp. 400.000.954 (108.817m) dikurangi setelah adanya recofusing. (Proses DED)</t>
  </si>
  <si>
    <t>24 JUNI 2021</t>
  </si>
  <si>
    <t>20 DESEMBER 2021</t>
  </si>
  <si>
    <t>4 JUNI 2021</t>
  </si>
  <si>
    <t>4 JULI 2021</t>
  </si>
  <si>
    <t>7 JUNI 2021</t>
  </si>
  <si>
    <t>7 JULI 2021</t>
  </si>
  <si>
    <t>Perubahan Nomenklatur pembangunan broncatering desa Asuli menjadi Pembangunan SPAM jaringan perpipaan desa Asuli. (Proses HPS)</t>
  </si>
  <si>
    <t>Penambahan kegiatan setelah adanya recofusing. (Proses HPS)</t>
  </si>
  <si>
    <t>Perubahan Nomenklatur Pengadaan Air Bersih Dusun Lahumpangi Timur menjadi Pembangunan SPAM Jaringan Perpipaan Dusun Lahumpangi Timur. (Proses HPS)</t>
  </si>
  <si>
    <t>Anggaran awal Rp. 450.000.000 ditambah setelah adanya recofusing</t>
  </si>
  <si>
    <t>Anggaran awal Rp. 391.000.000 ditambah setelah adanya recofusing</t>
  </si>
  <si>
    <t>Anggaran awal Rp. 250.700.000 ditambahkan setelah adanya recofusing (Proses HPS)</t>
  </si>
  <si>
    <t>Desa Balo-Balo (Paket 1)</t>
  </si>
  <si>
    <t>Desa Lera (Paket 1)</t>
  </si>
  <si>
    <t>Desa Madani (Paket 1)</t>
  </si>
  <si>
    <t>Desa Maramba (Paket 1)</t>
  </si>
  <si>
    <t>Desa Kalena (Paket 1)</t>
  </si>
  <si>
    <t>Desa Wanasari (Paket 1)</t>
  </si>
  <si>
    <t>Desa Non Blok (Paket 1)</t>
  </si>
  <si>
    <t>Desa Alam Buana (Paket 1)</t>
  </si>
  <si>
    <t>Desa Manunggal (Paket 1)</t>
  </si>
  <si>
    <t>Desa Cendana Hitam Timur (Paket 1)</t>
  </si>
  <si>
    <t>Desa Ujung Baru (Paket 1)</t>
  </si>
  <si>
    <t>Desa Harapan (Paket 1)</t>
  </si>
  <si>
    <t>Desa Lioka (Paket 1)</t>
  </si>
  <si>
    <t>Desa Kertoraharjo (Paket 1)</t>
  </si>
  <si>
    <t>Malili, 30 Juni 2021</t>
  </si>
  <si>
    <t>Plt. Kepala Dinas</t>
  </si>
  <si>
    <t>5. Proses DED =</t>
  </si>
  <si>
    <t>6. Proses ULP =</t>
  </si>
  <si>
    <t>7. Sosialisasi Desa =</t>
  </si>
  <si>
    <t>8. Penyusunan/Proses HPS =</t>
  </si>
  <si>
    <t>9. Proses Tender =</t>
  </si>
  <si>
    <t>10. Proses Kontrak =</t>
  </si>
  <si>
    <t>11. Belum Ada Keterangan =</t>
  </si>
  <si>
    <t>SAMPAI DENGAN 31 MARET  2021</t>
  </si>
  <si>
    <t>Peningkatan Jalan Dusun Turunan Bajo Desa Tampinna</t>
  </si>
  <si>
    <t>Peningkatan Jalan Lorong Pesantren Desa Tampinna Ke Lorongkume Desa Manurung</t>
  </si>
  <si>
    <t>Lanjutan Peningkatan Jalan Ruas Cendana 1 Desa Cendana</t>
  </si>
  <si>
    <t>Peningkatan Jalan Lr. 4 Desa Bone Pute</t>
  </si>
  <si>
    <t>Nomen klatur berubah dari Bonepute ke Batu Putih</t>
  </si>
  <si>
    <t>Anggaran awal Rp. 499.999.500 (135.135 km) dikurangi setelah adanya recofusing</t>
  </si>
  <si>
    <t>Anggaran awal Rp. 600.001.250 (129.73m) dikurangi setelah adanya recofusing</t>
  </si>
  <si>
    <t>Anggaran awal Rp. 900.000.000 (36m) dikurangi setelah adanya recofusing</t>
  </si>
  <si>
    <t>Perubahan nomenklatur dari  Pembangunan Tangki Septik Skala Individual Perdesaan Desa Kalaena Kiri menjadi Pembangunan Tangki Septik Skala Individual Perdesaan Desa Lambara Harapan (anggaran dari 385.000.000 menjadi 196.000.000)</t>
  </si>
  <si>
    <t>Lanjutan Peningkatan Ruas Jalan Poros Mekarsari - Taripa</t>
  </si>
  <si>
    <t>Peningkatan Jalan Desa Argomulyo</t>
  </si>
  <si>
    <t>Anggaran awal Rp. 5.314.000.000 dikurangi setelah adanya recofusing</t>
  </si>
  <si>
    <t>Lanjutan Pengaspalan Dusun Karebbe Desa Laskap</t>
  </si>
  <si>
    <t>Lanjutan Peningkatan Jalan Desa Harapan</t>
  </si>
  <si>
    <t>Anggaran awal Rp. 1.500.000.000 dikurangi setelah adanya recofusing</t>
  </si>
  <si>
    <t>Pengaspalan Dusun Podomakmur Desa Lakawali Menghubungkan Desa Manurung</t>
  </si>
  <si>
    <t>Anggaran awal Rp. 200.000.000 dikurangi setelah adanya recofusing</t>
  </si>
  <si>
    <t>Peningkatan Jalan dalam Kota Baru - Ruas CL-20</t>
  </si>
  <si>
    <t>Peningkatan Jalan Poros Tarabbi - Tawakua</t>
  </si>
  <si>
    <t>lanjutan Bronjong Desa Labose Desa Laskap</t>
  </si>
  <si>
    <t>Anggaran awal Rp. 400.000.063 (86.4865m) dikurangi setelah adanya recofusing</t>
  </si>
  <si>
    <t>Anggaran awal Rp. 700.000.000 ditambah setelah adanya recofusing</t>
  </si>
  <si>
    <t>Anggaran awal Rp. 4.415.400.000 dikurangi setelah adanya recofusing</t>
  </si>
  <si>
    <t>Pengaspalan Desa Balai Kembang</t>
  </si>
  <si>
    <t>Anggaran awal Rp. 400.000.954 (108.817m) dikurangi setelah adanya recofusing</t>
  </si>
  <si>
    <t>Lanjutan Peningkatan Jalan Akses PKM Tomoni Desa Mandiri</t>
  </si>
  <si>
    <t>Peningkatan Jalan Desa Bayondo - Beringin Jaya</t>
  </si>
  <si>
    <t>Peningkatan Jalan Desa Mulyasri</t>
  </si>
  <si>
    <t>Peningkatan Jalan Ruas Rante Mario - Ujung Baru</t>
  </si>
  <si>
    <t>Peningkatan Jalan A. Hasan</t>
  </si>
  <si>
    <t>Peningkatan Jalan Desa Cendana Hitam Timur</t>
  </si>
  <si>
    <t>Peningkatan Jalan Desa Margomulyo</t>
  </si>
  <si>
    <t>Anggaran awal Rp. 385.000.000 dikurangi setelah adanya recofusing</t>
  </si>
  <si>
    <t>Penambahan kegiatan setelah adanya recofusing</t>
  </si>
  <si>
    <t>Perubahan Nomenklatur pembangunan broncatering desa Asuli menjadi Pembangunan SPAM jaringan perpipaan desa Asuli</t>
  </si>
  <si>
    <t>Lanjutan Peningkatan Jalan Tabarano - Lioka ( Tabarano 20 )</t>
  </si>
  <si>
    <t>Peningkatan Jalan Cinta Damai Desa Balambano ( Balambano 3 )</t>
  </si>
  <si>
    <t>Peningkatan Jalan Pemakaman Umum Desa Ledu-Ledu</t>
  </si>
  <si>
    <t>Pembatan talud Jalan Gunung Latimojong Desa Wasuponda</t>
  </si>
  <si>
    <t>Perubahan Nomenklatur Pengadaan Air Bersih Dusun Lahumpangi Timur menjadi Pembangunan SPAM Jaringan Perpipaan Dusun Lahumpangi Timur</t>
  </si>
  <si>
    <t>Lanjutan Peningkatan Jalan Desa Tabaroge (Ruas Tabaroge 2)</t>
  </si>
  <si>
    <t>Anggaran awal Rp. 1.000.000.000 ditambah setelah adanya recofusing</t>
  </si>
  <si>
    <t>Peningkatan Jalan Desa Kalaena</t>
  </si>
  <si>
    <t>Peningkatan Jalan Ruas Bahari 1 Desa Bahari</t>
  </si>
  <si>
    <t>Anggaran awal Rp. 2.500.000.000 dikurangi setelah adanya recofusing</t>
  </si>
  <si>
    <t>Anggaran awal Rp. 350.000.000 dikurangi setelah adanya recofusing</t>
  </si>
  <si>
    <t>Pembangunan Tangki Septik Skala Individual Perdesaan Minimal 50 KK Desa Madani</t>
  </si>
  <si>
    <t>Pembangunan Drainase Tarengge Desa Tarengge Kec Wotu</t>
  </si>
  <si>
    <t>Anggaran awal Rp. 1.666.800.000 dikurangi setelah adanya recofusing</t>
  </si>
  <si>
    <t>Perubahan Nomenklatur Pembangunan Tangki Septik Skala Individual Perdesaan Desa Baruga menjadi Pembangunan Tangki Septik Skala Individual Perdesaan Desa Rinjani (Anggaran 259.000.000 menjadi 280.000.000)</t>
  </si>
  <si>
    <t>Anggaran awal Rp. 250.700.000 ditambahkan setelah adanya recofusing</t>
  </si>
  <si>
    <t xml:space="preserve">1. Jumlah Paket =    </t>
  </si>
  <si>
    <t>Malili, 31 Maret 2021</t>
  </si>
  <si>
    <t>2. Proses DED =</t>
  </si>
  <si>
    <t>3. Proses ULP =</t>
  </si>
  <si>
    <t>4. Proses Perencanaan =</t>
  </si>
  <si>
    <t>5. Penyusunan HPS =</t>
  </si>
  <si>
    <t>6. Proses Pengadaan =</t>
  </si>
  <si>
    <t>7. Belum Ada Keterangan =</t>
  </si>
  <si>
    <t>Pertanggal JANUARI</t>
  </si>
  <si>
    <t>Pembangunan Pintu Pembuang Desa Maliwowo</t>
  </si>
  <si>
    <t>ANDRIANUS PAYANGAN, ST</t>
  </si>
  <si>
    <t>Pembangunan Jembatan Desa Bonepute</t>
  </si>
  <si>
    <t>HALIJAH, ST</t>
  </si>
  <si>
    <t>IDIYANA SARTIAN UMAR, ST</t>
  </si>
  <si>
    <t>AGUSTINUS ALLU, ST</t>
  </si>
  <si>
    <t>Pembangunan Drainase Batas Desa Sumber Alam - Mandiri Dusun Harapan</t>
  </si>
  <si>
    <t>Pembangunan Talud Penyangga Ombak Dusun Beau  Desa Tokalimbo</t>
  </si>
  <si>
    <t>Rehabilitasi Jaringan Irigasi DI Bakkara (DAK)</t>
  </si>
  <si>
    <t>Pembangunan Broncaptering Desa Asuli</t>
  </si>
  <si>
    <t>Lanjutan Peningkatan Jalan Tabarano - Lioka (Tabarano 20)</t>
  </si>
  <si>
    <t>Peningkatan Jalan Cinta Damai Desa Balambano (Balambano 3)</t>
  </si>
  <si>
    <t>AGUSTINUS ALLU, ST &amp; IDIYANA SARTIAN UMAR, ST</t>
  </si>
  <si>
    <t>Penyelenggaraan Penerbitan Izin Mendirikan Bangunan (IMB), Sertifikat Laik Fungsi (SLF), peran Tenaga Ahli Bangunan Gedung (TABG), Pendataan Bangunan</t>
  </si>
  <si>
    <t>Malili,  Januari 2021</t>
  </si>
  <si>
    <t>KEPALA DINAS,</t>
  </si>
  <si>
    <t>(SENFRY OKTOVIANUS, S.STP,MPA)</t>
  </si>
  <si>
    <t>Pengadaan Air Bersih Dusun Lahumpangi Timur</t>
  </si>
  <si>
    <t>2. Dihapus (Recofusing) =</t>
  </si>
  <si>
    <t xml:space="preserve"> REALISASI KEMAJUAN FISIK ( KONSTRUKSI ) BIDANG BINA MARGA</t>
  </si>
  <si>
    <t>KAB. LUWU TIMUR - TAHUN ANGGARAN 2020</t>
  </si>
  <si>
    <t>SAMPAI DENGAN    JUNI 2021</t>
  </si>
  <si>
    <t>NO.</t>
  </si>
  <si>
    <t>KEGIATAN</t>
  </si>
  <si>
    <t>PAGU ANGGARAN (Rp)</t>
  </si>
  <si>
    <t>SUMBER DANA</t>
  </si>
  <si>
    <t>P P T K</t>
  </si>
  <si>
    <t>NILAI KONTRAK  (Rp)</t>
  </si>
  <si>
    <t>KONSULTAN PERENCANA</t>
  </si>
  <si>
    <t>KONSULTAN PENGAWAS</t>
  </si>
  <si>
    <t>KONTRAKTOR PELAKSANA</t>
  </si>
  <si>
    <t>WAKTU KONTRAK</t>
  </si>
  <si>
    <t>RENCANA (%)</t>
  </si>
  <si>
    <t>DEVIASI (%)</t>
  </si>
  <si>
    <t>KET.</t>
  </si>
  <si>
    <t>NOMOR/TGL. BA PHO</t>
  </si>
  <si>
    <t>1.03.10.2.01.05.5.2.04.01.01.0003</t>
  </si>
  <si>
    <t>jln</t>
  </si>
  <si>
    <t>VOLUME</t>
  </si>
  <si>
    <t>NOMOR KONTRAK</t>
  </si>
  <si>
    <t>FISIK (%)</t>
  </si>
  <si>
    <t>KEUANGAN</t>
  </si>
  <si>
    <t>MULAI</t>
  </si>
  <si>
    <t>AKHIR</t>
  </si>
  <si>
    <t>JUMLAH (Rp)</t>
  </si>
  <si>
    <t>(%)</t>
  </si>
  <si>
    <t>Aspal (m)</t>
  </si>
  <si>
    <t>Beton (m)</t>
  </si>
  <si>
    <t>Kerikil (m)</t>
  </si>
  <si>
    <t>Proteksi (m)</t>
  </si>
  <si>
    <t>Tanah (m)</t>
  </si>
  <si>
    <t>Duicker (bh)</t>
  </si>
  <si>
    <t>Jembatan (bh)</t>
  </si>
  <si>
    <t>PAKET 1</t>
  </si>
  <si>
    <t>PAKET 2</t>
  </si>
  <si>
    <t>PAKET 3</t>
  </si>
  <si>
    <t>PAKET 4</t>
  </si>
  <si>
    <t>PAKET 5</t>
  </si>
  <si>
    <t>PAKET 6</t>
  </si>
  <si>
    <t xml:space="preserve">Peningkatan Jalan Cinta Damai Desa Balambano ( Balambano 3 ) </t>
  </si>
  <si>
    <t>PAKET 7</t>
  </si>
  <si>
    <t>PAKET 8</t>
  </si>
  <si>
    <t>BERDIRI SENDIRI</t>
  </si>
  <si>
    <t>Peningkatan Ruas Jalan Tole - Kalosi ( DAK A )</t>
  </si>
  <si>
    <t>Peningkatan Ruas Jalan Libukan Mandiri - Mahalona ( DAK A )</t>
  </si>
  <si>
    <t>Peningkatan Ruas Jalan Tole - Buangin ( DAK A )</t>
  </si>
  <si>
    <t xml:space="preserve">Lanjutan Peningkatan Jalan Pekuburan Desa Balambano </t>
  </si>
  <si>
    <t>Peningkatan Jalan Ruas Maramba - Kanawatu - Karambua.</t>
  </si>
  <si>
    <t>Lanjutan Peningkatan Jalan Poros Sumber Agung - Mekarsari.</t>
  </si>
  <si>
    <t>REKAPITULASI</t>
  </si>
  <si>
    <t>Malili,    JUNI 2021</t>
  </si>
  <si>
    <t>JUMLAH PEKERJAAN</t>
  </si>
  <si>
    <t>Kepala Bidang Bina Marga</t>
  </si>
  <si>
    <t>BATAL</t>
  </si>
  <si>
    <t>JUMLAH TENDER</t>
  </si>
  <si>
    <t>JUMLAH PENGADAAN LANGSUNG</t>
  </si>
  <si>
    <t>PROSES PERENCANAAN (DED)</t>
  </si>
  <si>
    <t>PENYUSUNAN HPS</t>
  </si>
  <si>
    <t>Syahrir Syahruddin, ST.,M.Si</t>
  </si>
  <si>
    <t>PROSES TENDER</t>
  </si>
  <si>
    <t>NIP : 19741122 200112 1 004</t>
  </si>
  <si>
    <t>REVIEW INSPEKTORAT</t>
  </si>
  <si>
    <t>PEROSES KONTRAK</t>
  </si>
  <si>
    <t>PUTUS KONTRAK</t>
  </si>
  <si>
    <t>DPAL</t>
  </si>
  <si>
    <t>Belanja barang dan jasa</t>
  </si>
  <si>
    <t>Belanja modal peralatan dan mesin</t>
  </si>
  <si>
    <t>Belanja modal jalan, jaringan, dan irigasi</t>
  </si>
  <si>
    <t>Belanja Hibah</t>
  </si>
  <si>
    <t>Belanja modal gedung dan bangunan</t>
  </si>
  <si>
    <t>Belanja barang dan jasa &amp; Belanja modal peralatan dan mesin</t>
  </si>
  <si>
    <t>03</t>
  </si>
  <si>
    <t>01</t>
  </si>
  <si>
    <t>2.07</t>
  </si>
  <si>
    <t>Pengadaan Kendaraan Perorangan Dinas atau Kendaraan Dinas Jabatan</t>
  </si>
  <si>
    <t>05</t>
  </si>
  <si>
    <t>Pengadaan mebel</t>
  </si>
  <si>
    <t>Belanja barang dan jasa &amp; Belanja modal jalan, jaringan, dan irigasi</t>
  </si>
  <si>
    <t>02</t>
  </si>
  <si>
    <t>2.01</t>
  </si>
  <si>
    <t>09</t>
  </si>
  <si>
    <t>Pembangunan Tanggul Sungai</t>
  </si>
  <si>
    <t>Pembangunan Bangunan Perkuatan Tebing</t>
  </si>
  <si>
    <t>2.02</t>
  </si>
  <si>
    <t>Rehabilitasi Jaringan Irigasi Permukaan</t>
  </si>
  <si>
    <t>04</t>
  </si>
  <si>
    <t>Pembangunan SPAM jaringan Perpipaan di Kawasan Perdesaan</t>
  </si>
  <si>
    <t>Peningkatan SPAM jaringan Perpipaan di Kawasan Perkotaan</t>
  </si>
  <si>
    <t>06</t>
  </si>
  <si>
    <t>Peningkatan SPAM Jaringan Perpipaan di Kawasan Perdesaan</t>
  </si>
  <si>
    <t>Belanja barang dan jasa &amp; Belanja modal jalan, jaringan, dan irigasi &amp; Belanja Hibah</t>
  </si>
  <si>
    <t>19</t>
  </si>
  <si>
    <t>Perluasan SPAM Jaringan Perpipaan di Kawasan Perdesaan</t>
  </si>
  <si>
    <t xml:space="preserve">Pembangunan Sistem Drainase Lingkungan </t>
  </si>
  <si>
    <t>Belanja barang dan jasa &amp; Belanja modal gedung dan bangunan &amp; Belanja modal jalan, jaringan, dan irigasi</t>
  </si>
  <si>
    <t>Penataan Bangunan dan Lingkungan</t>
  </si>
  <si>
    <t>Survey Kondisi Jalan/Jembatan</t>
  </si>
  <si>
    <t>Pembangunan Jalan</t>
  </si>
  <si>
    <t>Pelebaran Jalan Menuju Standar</t>
  </si>
  <si>
    <t>17</t>
  </si>
  <si>
    <t>Pelebaran Jembatan</t>
  </si>
  <si>
    <t xml:space="preserve">REKAPITULASI  KEMAJUAN PENGADAAN BARANG </t>
  </si>
  <si>
    <t xml:space="preserve">Nama Paket Kegiatan </t>
  </si>
  <si>
    <t xml:space="preserve">Waktu Kontrak </t>
  </si>
  <si>
    <t>Ket. (Permasalahan /Kendala</t>
  </si>
  <si>
    <t xml:space="preserve">Mulai </t>
  </si>
  <si>
    <t xml:space="preserve">Akhir </t>
  </si>
  <si>
    <t>Total</t>
  </si>
  <si>
    <t>DINAS PERIKANAN KABUPATEN LUWU TIMUR</t>
  </si>
  <si>
    <t>PENJAMINAN KETERSEDIAAN SARANA USAHA PERIKANAN TANGKAP</t>
  </si>
  <si>
    <t>PENJAMINAN KETERSEDIAAN SARANA PEMBUDIDAYAAN IKAN</t>
  </si>
  <si>
    <t>Bantuan Alat Tangkap dan Alat Bantu Penangkapan Kelompok Anak Bangsa Desa Bawalipu Kec. Burau</t>
  </si>
  <si>
    <t xml:space="preserve">Bantuan Alat Tangkap dan Alat Bantu Penangkapan Kelompok Bangkit Sione Desa Pekaloa Kec. Towuti </t>
  </si>
  <si>
    <t>Bantuan Alat Tangkap dan Alat Bantu Penangkapan Kelompok Biru Laut Desa Lakawali Pantai Kec. Malili</t>
  </si>
  <si>
    <t>Bantuan Alat Tangkap dan Alat Bantu Penangkapan Kelompok Buttini Batu Desa Tokalimbo Kec. Towuti</t>
  </si>
  <si>
    <t>Bantuan Alat Tangkap dan Alat Bantu Penangkapan Kelompok Cahaya Nila Desa Loeha Kec. Towuti</t>
  </si>
  <si>
    <t>Bantuan Alat Tangkap dan Alat Bantu Penangkapan Kelompok Eppa Sulapa Desa Lakawali Pantai Kec. Malili</t>
  </si>
  <si>
    <t>Bantuan Alat Tangkap dan Alat Bantu Penangkapan Kelompok Garupu 1 Desa Manurung Kec. Malili</t>
  </si>
  <si>
    <t>Bantuan Alat Tangkap dan Alat Bantu Penangkapan Kelompok HIUMAN Desa Lauwo Kec. Burau</t>
  </si>
  <si>
    <t>Bantuan Alat Tangkap dan Alat Bantu Penangkapan Kelompok Kakap Merah Desa Burau Pantai Kec. Burau</t>
  </si>
  <si>
    <t>Bantuan Alat Tangkap dan Alat Bantu Penangkapan Kelompok Kuda Laut Desa Bawalipu Kec. Wotu</t>
  </si>
  <si>
    <t>Bantuan Alat Tangkap dan Alat Bantu Penangkapan Kelompok Muara Laut Desa Lakawali Pantai Kec. Malili</t>
  </si>
  <si>
    <t>Bantuan Alat Tangkap dan Alat Bantu Penangkapan Kelompok NAGA BIRU Desa Watampanua Kec. Angkona</t>
  </si>
  <si>
    <t>Bantuan Alat Tangkap dan Alat Bantu Penangkapan Kelompok Nungke Muso''o Desa Matompi Kec. Towuti</t>
  </si>
  <si>
    <t>Bantuan Alat Tangkap dan Alat Bantu Penangkapan Kelompok Padaita Desa Lampenai Kec. Wotu</t>
  </si>
  <si>
    <t>Bantuan Alat Tangkap dan Alat Bantu Penangkapan Kelompok PADAITA II Desa Lampenai Kec. Wotu</t>
  </si>
  <si>
    <t>Bantuan Alat Tangkap dan Alat Bantu Penangkapan Kelompok RAKKANG BAROKAH Desa Atue Kec. Malili</t>
  </si>
  <si>
    <t>Bantuan Alat Tangkap dan Alat Bantu Penangkapan Kelompok Setia Kawan Desa Lakawali Kec. Malili</t>
  </si>
  <si>
    <t>Bantuan Alat Tangkap dan Alat Bantu Penangkapan Kelompok Sinar Abadi Desa Loeha Kec. Towuti</t>
  </si>
  <si>
    <t>Bantuan Alat Tangkap dan Alat Bantu Penangkapan Kelompok Sinar Luwu Desa Lauwo Kec. Burau</t>
  </si>
  <si>
    <t>Bantuan Alat Tangkap dan Alat Bantu Penangkapan Kelompok Sinar Mincara Desa Burau Pantai Kec. Burau</t>
  </si>
  <si>
    <t>Bantuan Alat Tangkap dan Alat Bantu Penangkapan Kelompok Sinar Muda Desa Lakawali Kec. Malili</t>
  </si>
  <si>
    <t>Bantuan Alat Tangkap dan Alat Bantu Penangkapan Kelompok Sipakamase II Desa Mabonta Kec. Burau</t>
  </si>
  <si>
    <t>Bantuan Alat Tangkap dan Alat Bantu Penangkapan Kelompok SIPARENNU Desa Balantang Kec. Malili</t>
  </si>
  <si>
    <t>Bantuan Alat Tangkap dan Alat Bantu Penangkapan Kelompok Tolere I Desa Tokalimbo Kec. Towuti</t>
  </si>
  <si>
    <t>Bantuan Alat Tangkap dan Alat Bantu Penangkapan Kelompok Ujung Tanah Jaya Desa Lauwo Kec. Burau</t>
  </si>
  <si>
    <t xml:space="preserve">Bantuan Sarana Budidaya Ikan Air Payau Sistem Polikultur Kelompok Tambasua Kanan Desa Lakawali Pantai Kec. Malili </t>
  </si>
  <si>
    <t>Bantuan Sarana Prasarana Budidaya Polycultur ( Udang Bandeng ) Kelompok Bongko Bale Desa Balantang Kec. Malili</t>
  </si>
  <si>
    <t>Bantuan Sarana Budidaya Ikan Air Tawar (Bibit Ikan Lele) Kelompok Tampinna Utama Mandiri Desa Tampinna Kec. Angkona</t>
  </si>
  <si>
    <t>Bantuan Sarana Budidaya Ikan Air Tawar (Bibit Ikan Patin) Kelompok Agro Jaya Desa Ussu Kec. Malili</t>
  </si>
  <si>
    <t>Bantuan Sarana Budidaya Ikan Air Tawar (Ikan Bawal) Kelompok Bawal Makmur Desa Sumber Makmur Kec. Kalaena</t>
  </si>
  <si>
    <t>Bantuan Sarana Budidaya Ikan Air Tawar (Ikan Lele) Kelompok Angkona Mandiri Desa Tampinna Kec. Angkona</t>
  </si>
  <si>
    <t>Bantuan Sarana Budidaya Ikan Air Tawar (Ikan Mas) Kelompok Sejahtera Mahalona Dusun Ballowae Desa Mahalona Kec. Towuti</t>
  </si>
  <si>
    <t>Bantuan Sarana Budidaya Ikan Air Tawar (Ikan Nila) Kelompok Anak Kampung Desa Lagego Kec. Burau</t>
  </si>
  <si>
    <t>Bantuan Sarana Budidaya Ikan Air Tawar Kelompok Sinar Mohabu Desa Kawata Kec. Mahalona</t>
  </si>
  <si>
    <t xml:space="preserve"> Bantuan Sarana Budidaya Ikan Air Tawar Kelompok Tani Karya Mukti Desa Kalosi Kec. Towuti</t>
  </si>
  <si>
    <t>Bantuan Sarana Prasarana Budidaya Ikan Air Tawar Kelompok Dasawisma Buttini Desa Tole Kec. Towuti</t>
  </si>
  <si>
    <t xml:space="preserve"> Bantuan Sarana Prasarana Budidaya Ikan Air Tawar Kelompok Ikan Mas Desa Tabarano Kec. Wasuponda</t>
  </si>
  <si>
    <t xml:space="preserve"> Bantuan Sarana Prasarana Budidaya Ikan Air Tawar Kelompok Matahari Bersinar Desa Pekaloa Desa Pekaloa Kec. Towuti</t>
  </si>
  <si>
    <t xml:space="preserve">Bantuan Sarana Prasarana Budidaya Ikan Air Tawar Kelompok Tani Juang Desa Matompi Kec. Towuti </t>
  </si>
  <si>
    <t xml:space="preserve"> Bantuan Sarana Prasarana Budidaya Rumput Laut Kelompok Batu Putih Catonik Desa Bawalipu Kec. Wotu</t>
  </si>
  <si>
    <t>Bantuan Sarana Prasarana Budidaya Rumput Laut Kelompok Bintang Timur Desa Burau Pantai Kec. Burau</t>
  </si>
  <si>
    <t>Bantuan Sarana Prasarana Budidaya Rumput Laut Kelompok Brokoli Hijau Desa Bawalipu Kec. Wotu</t>
  </si>
  <si>
    <t>Bantuan Sarana Prasarana Budidaya Rumput Laut Kelompok Brokoli Jaya Desa Lampenai Kec. Wotu</t>
  </si>
  <si>
    <t>Bantuan Sarana Prasarana Budidaya Rumput Laut Kelompok Jembatan Poing Desa Lampenai Kec. Wotu</t>
  </si>
  <si>
    <t xml:space="preserve">Bantuan Sarana Prasarana Budidaya Rumput Laut Kelompok Koroboru Desa Lampenai Kec. Wotu </t>
  </si>
  <si>
    <t>Bantuan Sarana Prasarana Budidaya Rumput Laut Kelompok Lagaligo Desa Bawalipu Kec. Wotu</t>
  </si>
  <si>
    <t>Bantuan Sarana Prasarana Budidaya Rumput Laut Kelompok Lagaligona Desa Lampenai Kec. Wotu</t>
  </si>
  <si>
    <t>Bantuan Sarana Prasarana Budidaya Rumput Laut Kelompok Lasetai  Desa Lampenai Kec. Wotu</t>
  </si>
  <si>
    <t>Bantuan Sarana Prasarana Budidaya Rumput Laut Kelompok Mattujuwalie Desa Burau Pantai Kec. Burau</t>
  </si>
  <si>
    <t>Bantuan Sarana Prasarana Budidaya Rumput Laut Kelompok Pulau Mori Desa Lakawali Pantai Kec. Malili</t>
  </si>
  <si>
    <t xml:space="preserve"> Bantuan Sarana Prasarana Budidaya Rumput Laut Kelompok Sehati Desa Bawalipu Kec. Wotu</t>
  </si>
  <si>
    <t>Bantuan Sarana Prasarana Budidaya Rumput Laut Kelompok Wecudai Simpang Tiga Desa Lampenai Kec. Wotu</t>
  </si>
  <si>
    <t>PEMBERIAN FASILITAS BAGI PELAKU USAHA PERIKANAN SKALA MIKRO DAN KECIL</t>
  </si>
  <si>
    <t>Bantuan Sarana Pengolahan Perikanan Kelompok Kartini Berkarya Desa Bantilang Kec. Wotu</t>
  </si>
  <si>
    <t>Bantuan Sarana Prasarana Pengolahan Hasil Perikanan ( Pengadaan Mesin Pengering Rumput Laut ) Kelompok Tunas Jambu Desa Lampenai</t>
  </si>
  <si>
    <t>Finalisasi Administrasi</t>
  </si>
  <si>
    <t>Verifikasi dan Validasi Kelompok</t>
  </si>
  <si>
    <t>9 Mei 2023</t>
  </si>
  <si>
    <t>10 Agustus 2023</t>
  </si>
  <si>
    <t>11 Mei 2023</t>
  </si>
  <si>
    <t>22 Okt 2023</t>
  </si>
  <si>
    <t>Proses Pekerjaan</t>
  </si>
  <si>
    <t>24 Mei 2023</t>
  </si>
  <si>
    <t>20 Sept 2023</t>
  </si>
  <si>
    <t>29 Mei 2023</t>
  </si>
  <si>
    <t>30 Okt 2023</t>
  </si>
  <si>
    <t>10 Sept 2023</t>
  </si>
  <si>
    <t>13 Juni 2023</t>
  </si>
  <si>
    <t>8 Juni 2023</t>
  </si>
  <si>
    <t>5 Sept 2023</t>
  </si>
  <si>
    <t>14 Juni 2023</t>
  </si>
  <si>
    <t>11 Sept 2023</t>
  </si>
  <si>
    <t>23 Agust  2023</t>
  </si>
  <si>
    <t>6 Juni 2023</t>
  </si>
  <si>
    <t>10 Okt 2023</t>
  </si>
  <si>
    <t>10 Okt  2023</t>
  </si>
  <si>
    <t>SAMPAI DENGAN  19 Juni  2023</t>
  </si>
  <si>
    <t>Menunggu Kesiapan Lahan</t>
  </si>
  <si>
    <t>JADWAL PELAKSANAAN PROGRAM/KEGIATAN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</si>
</sst>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&quot;Rp&quot;#,##0_);\(&quot;Rp&quot;#,##0\)"/>
    <numFmt numFmtId="167" formatCode="_(&quot;Rp&quot;* #,##0_);_(&quot;Rp&quot;* \(#,##0\);_(&quot;Rp&quot;* &quot;-&quot;_);_(@_)"/>
    <numFmt numFmtId="168" formatCode="_(&quot;Rp&quot;* #,##0.00_);_(&quot;Rp&quot;* \(#,##0.00\);_(&quot;Rp&quot;* &quot;-&quot;??_);_(@_)"/>
    <numFmt numFmtId="169" formatCode="_(* #,##0.0_);_(* \(#,##0.0\);_(* &quot;-&quot;_);_(@_)"/>
    <numFmt numFmtId="170" formatCode="#,##0.000"/>
    <numFmt numFmtId="171" formatCode="_(* #,##0.00_);_(* \(#,##0.00\);_(* &quot;-&quot;_);_(@_)"/>
    <numFmt numFmtId="172" formatCode="_(* #,##0_);_(* \(#,##0\);_(* &quot;-&quot;??_);_(@_)"/>
    <numFmt numFmtId="173" formatCode="_(* #,##0.000_);_(* \(#,##0.000\);_(* &quot;-&quot;???_);_(@_)"/>
    <numFmt numFmtId="174" formatCode="_(* #,##0_);_(* \(#,##0\);_(* &quot;-&quot;???_);_(@_)"/>
    <numFmt numFmtId="175" formatCode="dd/mm/yyyy;@"/>
    <numFmt numFmtId="176" formatCode="[$-421]dd\ mmmm\ yyyy;@"/>
    <numFmt numFmtId="177" formatCode="_([$Rp-421]* #,##0_);_([$Rp-421]* \(#,##0\);_([$Rp-421]* &quot;-&quot;_);_(@_)"/>
    <numFmt numFmtId="178" formatCode="#,##0_);\!\(#,##0\!\)"/>
    <numFmt numFmtId="179" formatCode="#,##0.00_);\!\(#,##0.00\!\)"/>
    <numFmt numFmtId="180" formatCode="0.E+00"/>
    <numFmt numFmtId="181" formatCode="_-* #,##0.00_-;\-* #,##0.00_-;_-* &quot;-&quot;_-;_-@_-"/>
    <numFmt numFmtId="182" formatCode="_-* #,##0.000_-;\-* #,##0.000_-;_-* &quot;-&quot;_-;_-@_-"/>
    <numFmt numFmtId="183" formatCode="_(* #,##0.0000_);_(* \(#,##0.0000\);_(* &quot;-&quot;??_);_(@_)"/>
    <numFmt numFmtId="184" formatCode="#,##0.0000_);\(#,##0.0000\)"/>
    <numFmt numFmtId="185" formatCode="0.00_)"/>
    <numFmt numFmtId="186" formatCode="0.000"/>
    <numFmt numFmtId="187" formatCode="0.0000"/>
    <numFmt numFmtId="188" formatCode="#,##0;[Red]#,##0"/>
    <numFmt numFmtId="189" formatCode="#,##0.00;[Red]#,##0.00"/>
  </numFmts>
  <fonts count="12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b/>
      <sz val="8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9"/>
      <name val="Arial Narrow"/>
      <family val="2"/>
    </font>
    <font>
      <sz val="12"/>
      <color theme="1"/>
      <name val="Arial Narrow"/>
      <family val="2"/>
    </font>
    <font>
      <sz val="14"/>
      <color rgb="FF000000"/>
      <name val="Arial Narrow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b/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  <font>
      <b/>
      <sz val="7"/>
      <name val="Tahoma"/>
      <family val="2"/>
    </font>
    <font>
      <b/>
      <sz val="8"/>
      <color indexed="8"/>
      <name val="Tahoma"/>
      <family val="2"/>
    </font>
    <font>
      <b/>
      <sz val="8"/>
      <color theme="1"/>
      <name val="Tahoma"/>
      <family val="2"/>
    </font>
    <font>
      <sz val="8"/>
      <color theme="1"/>
      <name val="Times New Roman"/>
      <family val="1"/>
    </font>
    <font>
      <sz val="8"/>
      <color indexed="8"/>
      <name val="Tahoma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7"/>
      <color indexed="8"/>
      <name val="Tahoma"/>
      <family val="2"/>
    </font>
    <font>
      <sz val="8"/>
      <color theme="1"/>
      <name val="Tahoma"/>
      <family val="2"/>
    </font>
    <font>
      <sz val="7"/>
      <name val="Tahoma"/>
      <family val="2"/>
    </font>
    <font>
      <b/>
      <i/>
      <sz val="8"/>
      <name val="Tahoma"/>
      <family val="2"/>
    </font>
    <font>
      <b/>
      <sz val="8"/>
      <name val="Tahoma"/>
      <family val="2"/>
    </font>
    <font>
      <b/>
      <u/>
      <sz val="8"/>
      <name val="Tahoma"/>
      <family val="2"/>
    </font>
    <font>
      <b/>
      <i/>
      <sz val="8"/>
      <color theme="1"/>
      <name val="Tahoma"/>
      <family val="2"/>
    </font>
    <font>
      <b/>
      <u/>
      <sz val="8"/>
      <color theme="1"/>
      <name val="Tahoma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color indexed="8"/>
      <name val="MS Sans Serif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6"/>
      <name val="Tahoma"/>
      <family val="2"/>
    </font>
    <font>
      <i/>
      <sz val="7"/>
      <name val="Tahoma"/>
      <family val="2"/>
    </font>
    <font>
      <sz val="8"/>
      <color theme="9" tint="-0.249977111117893"/>
      <name val="Tahoma"/>
      <family val="2"/>
    </font>
    <font>
      <sz val="7"/>
      <color rgb="FF000000"/>
      <name val="Tahoma"/>
      <family val="2"/>
    </font>
    <font>
      <b/>
      <sz val="8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Arial Narrow"/>
      <family val="2"/>
    </font>
    <font>
      <sz val="11"/>
      <color theme="9" tint="-0.249977111117893"/>
      <name val="Calibri"/>
      <family val="2"/>
      <scheme val="minor"/>
    </font>
    <font>
      <sz val="12"/>
      <color indexed="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theme="0" tint="-0.34998626667073579"/>
      <name val="Tahoma"/>
      <family val="2"/>
    </font>
    <font>
      <i/>
      <sz val="7"/>
      <color theme="0" tint="-0.34998626667073579"/>
      <name val="Tahoma"/>
      <family val="2"/>
    </font>
    <font>
      <sz val="8"/>
      <color theme="0" tint="-0.34998626667073579"/>
      <name val="Times New Roman"/>
      <family val="1"/>
    </font>
    <font>
      <sz val="8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8"/>
      <color rgb="FF0070C0"/>
      <name val="Tahoma"/>
      <family val="2"/>
    </font>
    <font>
      <sz val="7"/>
      <color rgb="FF0070C0"/>
      <name val="Tahoma"/>
      <family val="2"/>
    </font>
    <font>
      <sz val="9"/>
      <name val="Tahoma"/>
      <family val="2"/>
    </font>
    <font>
      <sz val="7"/>
      <color rgb="FFFF0000"/>
      <name val="Tahoma"/>
      <family val="2"/>
    </font>
    <font>
      <sz val="8"/>
      <color rgb="FFFF0000"/>
      <name val="Tahoma"/>
      <family val="2"/>
    </font>
    <font>
      <b/>
      <sz val="10"/>
      <color indexed="8"/>
      <name val="Tahoma"/>
      <family val="2"/>
    </font>
    <font>
      <b/>
      <sz val="11"/>
      <color theme="1"/>
      <name val="Calibri"/>
      <family val="2"/>
      <scheme val="minor"/>
    </font>
    <font>
      <b/>
      <sz val="28"/>
      <color theme="1"/>
      <name val="Arial Narrow"/>
      <family val="2"/>
    </font>
    <font>
      <b/>
      <sz val="36"/>
      <color theme="1"/>
      <name val="Arial Black"/>
      <family val="2"/>
    </font>
    <font>
      <b/>
      <sz val="26"/>
      <color theme="1"/>
      <name val="Arial Narrow"/>
      <family val="2"/>
    </font>
    <font>
      <b/>
      <sz val="12"/>
      <color theme="1"/>
      <name val="Copperplate Gothic Bold"/>
      <family val="2"/>
    </font>
    <font>
      <b/>
      <sz val="14"/>
      <color theme="1"/>
      <name val="Copperplate Gothic Bold"/>
      <family val="2"/>
    </font>
    <font>
      <b/>
      <sz val="10"/>
      <color theme="1"/>
      <name val="Copperplate Gothic Bold"/>
      <family val="2"/>
    </font>
    <font>
      <b/>
      <sz val="12"/>
      <color theme="1"/>
      <name val="Copperplate Gothic Light"/>
      <family val="2"/>
    </font>
    <font>
      <sz val="11"/>
      <color theme="1"/>
      <name val="Copperplate Gothic Light"/>
      <family val="2"/>
    </font>
    <font>
      <sz val="16"/>
      <color theme="1"/>
      <name val="Calibri"/>
      <family val="2"/>
      <charset val="1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charset val="1"/>
      <scheme val="minor"/>
    </font>
    <font>
      <b/>
      <sz val="20"/>
      <color theme="1"/>
      <name val="Arial Narrow"/>
      <family val="2"/>
    </font>
    <font>
      <sz val="12"/>
      <name val="Arial"/>
      <family val="2"/>
    </font>
    <font>
      <b/>
      <sz val="14"/>
      <name val="Arial"/>
      <family val="2"/>
    </font>
    <font>
      <sz val="12"/>
      <name val="Arial Narrow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i/>
      <sz val="10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6"/>
      <color theme="1"/>
      <name val="Arial"/>
      <family val="2"/>
    </font>
    <font>
      <sz val="16"/>
      <color theme="1"/>
      <name val="Arial Narrow"/>
      <family val="2"/>
    </font>
    <font>
      <i/>
      <sz val="16"/>
      <color theme="1"/>
      <name val="Arial"/>
      <family val="2"/>
    </font>
    <font>
      <sz val="12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b/>
      <u/>
      <sz val="14"/>
      <color theme="1"/>
      <name val="Arial Narrow"/>
      <family val="2"/>
    </font>
    <font>
      <b/>
      <sz val="11"/>
      <color theme="1"/>
      <name val="Calibri"/>
      <family val="2"/>
      <charset val="1"/>
      <scheme val="minor"/>
    </font>
    <font>
      <b/>
      <u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Arial"/>
      <family val="2"/>
    </font>
    <font>
      <b/>
      <i/>
      <sz val="14"/>
      <color theme="1"/>
      <name val="Arial Narrow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b/>
      <sz val="9.85"/>
      <color indexed="8"/>
      <name val="Arial Narrow"/>
      <family val="2"/>
    </font>
    <font>
      <b/>
      <i/>
      <sz val="16"/>
      <name val="Helv"/>
    </font>
    <font>
      <sz val="10"/>
      <color indexed="8"/>
      <name val="MS Sans Serif"/>
      <family val="2"/>
      <charset val="134"/>
    </font>
    <font>
      <sz val="10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u/>
      <sz val="10"/>
      <color theme="1"/>
      <name val="Tahoma"/>
      <family val="2"/>
    </font>
    <font>
      <b/>
      <sz val="9"/>
      <color rgb="FF212529"/>
      <name val="Helvetica Neue"/>
      <charset val="1"/>
    </font>
    <font>
      <sz val="10"/>
      <color rgb="FF444444"/>
      <name val="Calibri"/>
      <family val="2"/>
      <charset val="1"/>
    </font>
    <font>
      <sz val="8"/>
      <name val="Arial"/>
      <family val="2"/>
      <charset val="1"/>
    </font>
    <font>
      <sz val="8"/>
      <name val="Arial"/>
      <family val="2"/>
    </font>
    <font>
      <sz val="8"/>
      <name val="Arial Narrow"/>
      <family val="2"/>
    </font>
    <font>
      <sz val="8"/>
      <name val="Arial Narrow"/>
      <family val="2"/>
      <charset val="1"/>
    </font>
    <font>
      <b/>
      <sz val="8"/>
      <name val="Arial"/>
      <family val="2"/>
    </font>
    <font>
      <sz val="9"/>
      <color rgb="FF212529"/>
      <name val="Helvetica Neue"/>
      <charset val="1"/>
    </font>
    <font>
      <sz val="8"/>
      <color rgb="FFFF0000"/>
      <name val="Arial"/>
      <family val="2"/>
    </font>
    <font>
      <sz val="8"/>
      <color rgb="FF000000"/>
      <name val="Arial Narrow"/>
      <family val="2"/>
    </font>
    <font>
      <sz val="8"/>
      <color rgb="FF212529"/>
      <name val="Tahoma"/>
      <family val="2"/>
    </font>
    <font>
      <sz val="8"/>
      <color rgb="FF444444"/>
      <name val="Tahoma"/>
      <family val="2"/>
    </font>
    <font>
      <b/>
      <sz val="8"/>
      <color rgb="FF212529"/>
      <name val="Tahoma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  <charset val="1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8"/>
      <name val="Calibri"/>
      <family val="2"/>
      <scheme val="minor"/>
    </font>
    <font>
      <i/>
      <sz val="10"/>
      <color theme="1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rgb="FFDDDDDD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tted">
        <color indexed="64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92">
    <xf numFmtId="0" fontId="0" fillId="0" borderId="0"/>
    <xf numFmtId="0" fontId="1" fillId="0" borderId="0" applyFont="0" applyFill="0" applyBorder="0" applyAlignment="0" applyProtection="0"/>
    <xf numFmtId="0" fontId="1" fillId="0" borderId="0"/>
    <xf numFmtId="0" fontId="2" fillId="0" borderId="0">
      <alignment vertical="top"/>
    </xf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>
      <alignment vertical="top"/>
    </xf>
    <xf numFmtId="9" fontId="3" fillId="0" borderId="0" applyFont="0" applyFill="0" applyBorder="0" applyAlignment="0" applyProtection="0"/>
    <xf numFmtId="0" fontId="10" fillId="10" borderId="0">
      <alignment horizontal="left" vertical="top"/>
    </xf>
    <xf numFmtId="0" fontId="15" fillId="0" borderId="0"/>
    <xf numFmtId="0" fontId="26" fillId="0" borderId="0"/>
    <xf numFmtId="0" fontId="15" fillId="0" borderId="0"/>
    <xf numFmtId="0" fontId="3" fillId="0" borderId="0"/>
    <xf numFmtId="0" fontId="26" fillId="0" borderId="0">
      <protection locked="0"/>
    </xf>
    <xf numFmtId="0" fontId="15" fillId="0" borderId="0"/>
    <xf numFmtId="9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36" fillId="0" borderId="0">
      <alignment vertical="center"/>
    </xf>
    <xf numFmtId="41" fontId="37" fillId="0" borderId="0">
      <alignment vertical="top"/>
      <protection locked="0"/>
    </xf>
    <xf numFmtId="0" fontId="38" fillId="0" borderId="0">
      <protection locked="0"/>
    </xf>
    <xf numFmtId="0" fontId="3" fillId="0" borderId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>
      <alignment vertical="top"/>
    </xf>
    <xf numFmtId="0" fontId="1" fillId="0" borderId="0"/>
    <xf numFmtId="180" fontId="15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3" fillId="0" borderId="0"/>
    <xf numFmtId="0" fontId="49" fillId="0" borderId="0">
      <alignment horizontal="left" vertical="top" wrapTex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7" fillId="0" borderId="0"/>
    <xf numFmtId="0" fontId="51" fillId="0" borderId="0"/>
    <xf numFmtId="0" fontId="26" fillId="0" borderId="0">
      <protection locked="0"/>
    </xf>
    <xf numFmtId="0" fontId="3" fillId="0" borderId="0"/>
    <xf numFmtId="41" fontId="15" fillId="0" borderId="0" applyFont="0" applyFill="0" applyBorder="0" applyAlignment="0" applyProtection="0"/>
    <xf numFmtId="0" fontId="76" fillId="0" borderId="0">
      <alignment horizontal="center"/>
    </xf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94" fillId="0" borderId="0" applyFont="0" applyFill="0" applyBorder="0" applyAlignment="0" applyProtection="0"/>
    <xf numFmtId="164" fontId="94" fillId="0" borderId="0" applyFont="0" applyFill="0" applyBorder="0" applyAlignment="0" applyProtection="0"/>
    <xf numFmtId="164" fontId="9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5" fillId="0" borderId="0" applyFont="0" applyFill="0" applyBorder="0" applyAlignment="0" applyProtection="0"/>
    <xf numFmtId="172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85" fontId="97" fillId="0" borderId="0"/>
    <xf numFmtId="0" fontId="3" fillId="0" borderId="0"/>
    <xf numFmtId="0" fontId="3" fillId="0" borderId="0"/>
    <xf numFmtId="0" fontId="26" fillId="0" borderId="0"/>
    <xf numFmtId="0" fontId="98" fillId="0" borderId="0">
      <alignment vertical="center"/>
    </xf>
    <xf numFmtId="0" fontId="1" fillId="0" borderId="0"/>
    <xf numFmtId="0" fontId="3" fillId="0" borderId="0"/>
    <xf numFmtId="0" fontId="3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49" fillId="0" borderId="0">
      <alignment horizontal="left" vertical="top" wrapTex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49" fillId="0" borderId="0">
      <alignment horizontal="left" vertical="top" wrapText="1"/>
    </xf>
    <xf numFmtId="0" fontId="1" fillId="0" borderId="0"/>
    <xf numFmtId="0" fontId="1" fillId="0" borderId="0"/>
    <xf numFmtId="0" fontId="99" fillId="0" borderId="0"/>
    <xf numFmtId="0" fontId="26" fillId="0" borderId="0"/>
    <xf numFmtId="0" fontId="1" fillId="0" borderId="0">
      <alignment vertical="center"/>
    </xf>
    <xf numFmtId="0" fontId="49" fillId="0" borderId="0">
      <alignment horizontal="left" vertical="top" wrapText="1"/>
    </xf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3" fillId="0" borderId="0"/>
    <xf numFmtId="0" fontId="10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5" fillId="0" borderId="0"/>
    <xf numFmtId="0" fontId="9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>
      <alignment vertical="top"/>
    </xf>
    <xf numFmtId="0" fontId="3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>
      <alignment vertical="top"/>
    </xf>
    <xf numFmtId="9" fontId="9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19" fillId="0" borderId="0"/>
  </cellStyleXfs>
  <cellXfs count="166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49" fontId="7" fillId="8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8" fillId="4" borderId="1" xfId="0" applyFont="1" applyFill="1" applyBorder="1" applyAlignment="1">
      <alignment horizontal="left" vertical="center" wrapText="1"/>
    </xf>
    <xf numFmtId="165" fontId="8" fillId="4" borderId="1" xfId="0" applyNumberFormat="1" applyFont="1" applyFill="1" applyBorder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11" fillId="0" borderId="0" xfId="0" applyFont="1" applyAlignment="1">
      <alignment horizontal="right"/>
    </xf>
    <xf numFmtId="0" fontId="0" fillId="3" borderId="0" xfId="0" applyFill="1"/>
    <xf numFmtId="2" fontId="0" fillId="0" borderId="0" xfId="0" applyNumberFormat="1" applyAlignment="1">
      <alignment horizontal="center"/>
    </xf>
    <xf numFmtId="164" fontId="8" fillId="4" borderId="1" xfId="0" applyNumberFormat="1" applyFont="1" applyFill="1" applyBorder="1"/>
    <xf numFmtId="164" fontId="8" fillId="4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6" fillId="4" borderId="1" xfId="0" applyNumberFormat="1" applyFont="1" applyFill="1" applyBorder="1"/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73" fontId="5" fillId="0" borderId="1" xfId="0" applyNumberFormat="1" applyFont="1" applyBorder="1" applyAlignment="1">
      <alignment horizontal="right" vertical="center"/>
    </xf>
    <xf numFmtId="173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5" fontId="0" fillId="0" borderId="0" xfId="0" applyNumberFormat="1"/>
    <xf numFmtId="164" fontId="5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center"/>
    </xf>
    <xf numFmtId="174" fontId="5" fillId="0" borderId="1" xfId="0" applyNumberFormat="1" applyFont="1" applyBorder="1" applyAlignment="1">
      <alignment horizontal="right" vertical="center"/>
    </xf>
    <xf numFmtId="173" fontId="5" fillId="0" borderId="1" xfId="0" quotePrefix="1" applyNumberFormat="1" applyFont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center" vertical="center"/>
    </xf>
    <xf numFmtId="169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164" fontId="11" fillId="0" borderId="0" xfId="0" applyNumberFormat="1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4" fillId="0" borderId="0" xfId="0" applyFont="1"/>
    <xf numFmtId="0" fontId="25" fillId="2" borderId="16" xfId="10" applyFont="1" applyFill="1" applyBorder="1" applyAlignment="1">
      <alignment horizontal="left" vertical="center" wrapText="1"/>
    </xf>
    <xf numFmtId="165" fontId="27" fillId="0" borderId="16" xfId="10" applyNumberFormat="1" applyFont="1" applyBorder="1" applyAlignment="1">
      <alignment horizontal="center" vertical="center" wrapText="1"/>
    </xf>
    <xf numFmtId="0" fontId="28" fillId="2" borderId="16" xfId="10" applyFont="1" applyFill="1" applyBorder="1" applyAlignment="1">
      <alignment horizontal="center" vertical="center" wrapText="1"/>
    </xf>
    <xf numFmtId="37" fontId="29" fillId="0" borderId="16" xfId="0" applyNumberFormat="1" applyFont="1" applyBorder="1" applyAlignment="1">
      <alignment horizontal="center" vertical="center" wrapText="1"/>
    </xf>
    <xf numFmtId="175" fontId="27" fillId="0" borderId="16" xfId="0" quotePrefix="1" applyNumberFormat="1" applyFont="1" applyBorder="1" applyAlignment="1">
      <alignment horizontal="center" vertical="center" wrapText="1"/>
    </xf>
    <xf numFmtId="3" fontId="27" fillId="0" borderId="16" xfId="0" applyNumberFormat="1" applyFont="1" applyBorder="1" applyAlignment="1">
      <alignment horizontal="center" vertical="center" wrapText="1"/>
    </xf>
    <xf numFmtId="170" fontId="29" fillId="0" borderId="16" xfId="10" quotePrefix="1" applyNumberFormat="1" applyFont="1" applyBorder="1" applyAlignment="1">
      <alignment horizontal="center" vertical="center" wrapText="1"/>
    </xf>
    <xf numFmtId="4" fontId="27" fillId="0" borderId="16" xfId="7" applyNumberFormat="1" applyFont="1" applyFill="1" applyBorder="1" applyAlignment="1">
      <alignment horizontal="right" vertical="center" wrapText="1"/>
    </xf>
    <xf numFmtId="9" fontId="29" fillId="0" borderId="16" xfId="7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170" fontId="29" fillId="2" borderId="16" xfId="10" quotePrefix="1" applyNumberFormat="1" applyFont="1" applyFill="1" applyBorder="1" applyAlignment="1">
      <alignment horizontal="center" vertical="center" wrapText="1"/>
    </xf>
    <xf numFmtId="4" fontId="19" fillId="2" borderId="16" xfId="14" applyNumberFormat="1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0" xfId="0" applyFont="1" applyFill="1"/>
    <xf numFmtId="0" fontId="0" fillId="2" borderId="0" xfId="0" applyFill="1"/>
    <xf numFmtId="0" fontId="24" fillId="0" borderId="0" xfId="0" applyFont="1"/>
    <xf numFmtId="0" fontId="30" fillId="2" borderId="16" xfId="1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left" vertical="center" wrapText="1" indent="1"/>
    </xf>
    <xf numFmtId="172" fontId="27" fillId="2" borderId="16" xfId="5" applyNumberFormat="1" applyFont="1" applyFill="1" applyBorder="1" applyAlignment="1">
      <alignment vertical="center"/>
    </xf>
    <xf numFmtId="164" fontId="29" fillId="2" borderId="16" xfId="4" applyFont="1" applyFill="1" applyBorder="1" applyAlignment="1">
      <alignment horizontal="center" vertical="center" wrapText="1"/>
    </xf>
    <xf numFmtId="14" fontId="29" fillId="2" borderId="16" xfId="0" applyNumberFormat="1" applyFont="1" applyFill="1" applyBorder="1" applyAlignment="1">
      <alignment horizontal="center" vertical="center" wrapText="1"/>
    </xf>
    <xf numFmtId="10" fontId="27" fillId="2" borderId="16" xfId="10" applyNumberFormat="1" applyFont="1" applyFill="1" applyBorder="1" applyAlignment="1">
      <alignment horizontal="center" vertical="center" wrapText="1"/>
    </xf>
    <xf numFmtId="3" fontId="27" fillId="2" borderId="16" xfId="4" applyNumberFormat="1" applyFont="1" applyFill="1" applyBorder="1" applyAlignment="1">
      <alignment horizontal="center" vertical="center"/>
    </xf>
    <xf numFmtId="10" fontId="27" fillId="2" borderId="16" xfId="7" applyNumberFormat="1" applyFont="1" applyFill="1" applyBorder="1" applyAlignment="1">
      <alignment horizontal="center" vertical="center" wrapText="1"/>
    </xf>
    <xf numFmtId="165" fontId="27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165" fontId="27" fillId="0" borderId="0" xfId="0" applyNumberFormat="1" applyFont="1"/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 vertical="center"/>
    </xf>
    <xf numFmtId="0" fontId="25" fillId="0" borderId="0" xfId="0" applyFont="1"/>
    <xf numFmtId="10" fontId="27" fillId="0" borderId="0" xfId="7" applyNumberFormat="1" applyFont="1" applyFill="1" applyBorder="1" applyAlignment="1">
      <alignment vertical="center"/>
    </xf>
    <xf numFmtId="164" fontId="25" fillId="0" borderId="0" xfId="0" applyNumberFormat="1" applyFont="1"/>
    <xf numFmtId="3" fontId="27" fillId="0" borderId="0" xfId="7" applyNumberFormat="1" applyFont="1" applyFill="1" applyBorder="1" applyAlignment="1">
      <alignment vertical="center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165" fontId="29" fillId="0" borderId="0" xfId="5" applyFont="1" applyFill="1" applyAlignment="1">
      <alignment horizontal="center" vertical="center"/>
    </xf>
    <xf numFmtId="164" fontId="27" fillId="0" borderId="0" xfId="0" applyNumberFormat="1" applyFont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29" fillId="0" borderId="0" xfId="10" applyFont="1"/>
    <xf numFmtId="0" fontId="23" fillId="0" borderId="0" xfId="10" applyFont="1"/>
    <xf numFmtId="2" fontId="23" fillId="0" borderId="0" xfId="0" applyNumberFormat="1" applyFont="1" applyAlignment="1">
      <alignment horizontal="right" vertical="center" wrapText="1"/>
    </xf>
    <xf numFmtId="0" fontId="29" fillId="2" borderId="0" xfId="0" applyFont="1" applyFill="1" applyAlignment="1">
      <alignment horizontal="center" vertical="center"/>
    </xf>
    <xf numFmtId="165" fontId="29" fillId="2" borderId="0" xfId="5" applyFont="1" applyFill="1" applyAlignment="1">
      <alignment horizontal="center" vertical="center"/>
    </xf>
    <xf numFmtId="164" fontId="27" fillId="2" borderId="0" xfId="0" applyNumberFormat="1" applyFont="1" applyFill="1" applyAlignment="1">
      <alignment horizontal="right" vertical="center" wrapText="1"/>
    </xf>
    <xf numFmtId="0" fontId="29" fillId="2" borderId="0" xfId="0" applyFont="1" applyFill="1" applyAlignment="1">
      <alignment vertical="center"/>
    </xf>
    <xf numFmtId="0" fontId="9" fillId="2" borderId="0" xfId="0" applyFont="1" applyFill="1"/>
    <xf numFmtId="0" fontId="30" fillId="0" borderId="0" xfId="0" applyFont="1" applyAlignment="1">
      <alignment vertical="center"/>
    </xf>
    <xf numFmtId="1" fontId="23" fillId="2" borderId="0" xfId="5" applyNumberFormat="1" applyFont="1" applyFill="1" applyBorder="1" applyAlignment="1">
      <alignment horizontal="center" vertical="center"/>
    </xf>
    <xf numFmtId="0" fontId="16" fillId="0" borderId="0" xfId="0" applyFont="1"/>
    <xf numFmtId="0" fontId="34" fillId="0" borderId="0" xfId="0" applyFont="1" applyAlignment="1">
      <alignment horizontal="center" vertical="center"/>
    </xf>
    <xf numFmtId="0" fontId="45" fillId="0" borderId="0" xfId="0" applyFont="1"/>
    <xf numFmtId="2" fontId="13" fillId="0" borderId="0" xfId="0" applyNumberFormat="1" applyFont="1" applyAlignment="1">
      <alignment horizontal="left"/>
    </xf>
    <xf numFmtId="0" fontId="46" fillId="0" borderId="0" xfId="0" applyFont="1"/>
    <xf numFmtId="164" fontId="13" fillId="0" borderId="0" xfId="0" applyNumberFormat="1" applyFont="1" applyAlignment="1">
      <alignment horizontal="left"/>
    </xf>
    <xf numFmtId="0" fontId="13" fillId="0" borderId="0" xfId="0" applyFont="1" applyAlignment="1">
      <alignment horizontal="center"/>
    </xf>
    <xf numFmtId="0" fontId="4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164" fontId="13" fillId="0" borderId="1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/>
    </xf>
    <xf numFmtId="164" fontId="27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42" fillId="0" borderId="0" xfId="0" applyFont="1" applyAlignment="1">
      <alignment vertical="center"/>
    </xf>
    <xf numFmtId="0" fontId="27" fillId="2" borderId="16" xfId="10" applyFont="1" applyFill="1" applyBorder="1" applyAlignment="1">
      <alignment horizontal="center" vertical="center" wrapText="1"/>
    </xf>
    <xf numFmtId="165" fontId="29" fillId="2" borderId="16" xfId="0" applyNumberFormat="1" applyFont="1" applyFill="1" applyBorder="1" applyAlignment="1">
      <alignment horizontal="center" vertical="center" wrapText="1"/>
    </xf>
    <xf numFmtId="37" fontId="29" fillId="2" borderId="16" xfId="0" applyNumberFormat="1" applyFont="1" applyFill="1" applyBorder="1" applyAlignment="1">
      <alignment horizontal="center" vertical="center" wrapText="1"/>
    </xf>
    <xf numFmtId="175" fontId="27" fillId="2" borderId="16" xfId="0" quotePrefix="1" applyNumberFormat="1" applyFont="1" applyFill="1" applyBorder="1" applyAlignment="1">
      <alignment horizontal="center" vertical="center" wrapText="1"/>
    </xf>
    <xf numFmtId="3" fontId="27" fillId="2" borderId="16" xfId="7" applyNumberFormat="1" applyFont="1" applyFill="1" applyBorder="1" applyAlignment="1">
      <alignment horizontal="right" vertical="center" wrapText="1"/>
    </xf>
    <xf numFmtId="9" fontId="29" fillId="2" borderId="16" xfId="7" applyFont="1" applyFill="1" applyBorder="1" applyAlignment="1">
      <alignment horizontal="center" vertical="center" wrapText="1"/>
    </xf>
    <xf numFmtId="10" fontId="27" fillId="2" borderId="16" xfId="7" applyNumberFormat="1" applyFont="1" applyFill="1" applyBorder="1" applyAlignment="1" applyProtection="1">
      <alignment horizontal="center" vertical="center" wrapText="1"/>
    </xf>
    <xf numFmtId="9" fontId="39" fillId="2" borderId="22" xfId="10" quotePrefix="1" applyNumberFormat="1" applyFont="1" applyFill="1" applyBorder="1" applyAlignment="1">
      <alignment horizontal="right" vertical="center" wrapText="1"/>
    </xf>
    <xf numFmtId="0" fontId="39" fillId="2" borderId="16" xfId="0" applyFont="1" applyFill="1" applyBorder="1" applyAlignment="1">
      <alignment vertical="center" wrapText="1"/>
    </xf>
    <xf numFmtId="164" fontId="39" fillId="2" borderId="16" xfId="0" applyNumberFormat="1" applyFont="1" applyFill="1" applyBorder="1" applyAlignment="1">
      <alignment vertical="center"/>
    </xf>
    <xf numFmtId="164" fontId="39" fillId="2" borderId="16" xfId="0" applyNumberFormat="1" applyFont="1" applyFill="1" applyBorder="1" applyAlignment="1">
      <alignment horizontal="center" vertical="center"/>
    </xf>
    <xf numFmtId="165" fontId="27" fillId="2" borderId="16" xfId="13" applyNumberFormat="1" applyFont="1" applyFill="1" applyBorder="1" applyAlignment="1" applyProtection="1">
      <alignment horizontal="center" vertical="center" wrapText="1"/>
    </xf>
    <xf numFmtId="165" fontId="39" fillId="2" borderId="16" xfId="5" applyFont="1" applyFill="1" applyBorder="1" applyAlignment="1" applyProtection="1">
      <alignment horizontal="center" vertical="center" wrapText="1"/>
    </xf>
    <xf numFmtId="9" fontId="39" fillId="2" borderId="22" xfId="10" quotePrefix="1" applyNumberFormat="1" applyFont="1" applyFill="1" applyBorder="1" applyAlignment="1">
      <alignment horizontal="center" vertical="center" wrapText="1"/>
    </xf>
    <xf numFmtId="10" fontId="27" fillId="2" borderId="22" xfId="0" applyNumberFormat="1" applyFont="1" applyFill="1" applyBorder="1" applyAlignment="1">
      <alignment horizontal="center" vertical="center" wrapText="1"/>
    </xf>
    <xf numFmtId="176" fontId="27" fillId="2" borderId="16" xfId="10" quotePrefix="1" applyNumberFormat="1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left" vertical="center" wrapText="1"/>
    </xf>
    <xf numFmtId="9" fontId="27" fillId="2" borderId="16" xfId="7" applyFont="1" applyFill="1" applyBorder="1" applyAlignment="1">
      <alignment horizontal="center" vertical="center" wrapText="1"/>
    </xf>
    <xf numFmtId="4" fontId="27" fillId="2" borderId="16" xfId="7" applyNumberFormat="1" applyFont="1" applyFill="1" applyBorder="1" applyAlignment="1">
      <alignment horizontal="right" vertical="center" wrapText="1"/>
    </xf>
    <xf numFmtId="10" fontId="27" fillId="2" borderId="16" xfId="0" applyNumberFormat="1" applyFont="1" applyFill="1" applyBorder="1" applyAlignment="1">
      <alignment horizontal="center" vertical="center"/>
    </xf>
    <xf numFmtId="10" fontId="27" fillId="2" borderId="16" xfId="0" applyNumberFormat="1" applyFont="1" applyFill="1" applyBorder="1" applyAlignment="1">
      <alignment horizontal="center" vertical="center" wrapText="1"/>
    </xf>
    <xf numFmtId="165" fontId="39" fillId="2" borderId="13" xfId="13" applyNumberFormat="1" applyFont="1" applyFill="1" applyBorder="1" applyAlignment="1" applyProtection="1">
      <alignment horizontal="center" wrapText="1"/>
    </xf>
    <xf numFmtId="172" fontId="39" fillId="2" borderId="16" xfId="5" applyNumberFormat="1" applyFont="1" applyFill="1" applyBorder="1" applyAlignment="1" applyProtection="1">
      <alignment horizontal="center" vertical="center" wrapText="1"/>
    </xf>
    <xf numFmtId="14" fontId="27" fillId="2" borderId="16" xfId="0" quotePrefix="1" applyNumberFormat="1" applyFont="1" applyFill="1" applyBorder="1" applyAlignment="1">
      <alignment horizontal="center" vertical="center" wrapText="1"/>
    </xf>
    <xf numFmtId="165" fontId="39" fillId="2" borderId="16" xfId="13" applyNumberFormat="1" applyFont="1" applyFill="1" applyBorder="1" applyAlignment="1" applyProtection="1">
      <alignment horizontal="center" wrapText="1"/>
    </xf>
    <xf numFmtId="165" fontId="27" fillId="2" borderId="16" xfId="10" applyNumberFormat="1" applyFont="1" applyFill="1" applyBorder="1" applyAlignment="1">
      <alignment horizontal="center" vertical="center"/>
    </xf>
    <xf numFmtId="37" fontId="27" fillId="2" borderId="16" xfId="10" applyNumberFormat="1" applyFont="1" applyFill="1" applyBorder="1" applyAlignment="1">
      <alignment horizontal="center" vertical="center" wrapText="1"/>
    </xf>
    <xf numFmtId="164" fontId="25" fillId="2" borderId="16" xfId="0" applyNumberFormat="1" applyFont="1" applyFill="1" applyBorder="1" applyAlignment="1">
      <alignment vertical="center"/>
    </xf>
    <xf numFmtId="37" fontId="29" fillId="2" borderId="16" xfId="10" applyNumberFormat="1" applyFont="1" applyFill="1" applyBorder="1" applyAlignment="1">
      <alignment horizontal="center" vertical="center" wrapText="1"/>
    </xf>
    <xf numFmtId="0" fontId="29" fillId="2" borderId="16" xfId="10" applyFont="1" applyFill="1" applyBorder="1" applyAlignment="1">
      <alignment horizontal="center" vertical="center" wrapText="1"/>
    </xf>
    <xf numFmtId="9" fontId="29" fillId="2" borderId="16" xfId="10" applyNumberFormat="1" applyFont="1" applyFill="1" applyBorder="1" applyAlignment="1">
      <alignment horizontal="center" vertical="center" wrapText="1"/>
    </xf>
    <xf numFmtId="3" fontId="27" fillId="2" borderId="16" xfId="0" applyNumberFormat="1" applyFont="1" applyFill="1" applyBorder="1" applyAlignment="1">
      <alignment horizontal="center" vertical="center" wrapText="1"/>
    </xf>
    <xf numFmtId="0" fontId="29" fillId="5" borderId="0" xfId="0" applyFont="1" applyFill="1"/>
    <xf numFmtId="0" fontId="0" fillId="5" borderId="0" xfId="0" applyFill="1"/>
    <xf numFmtId="0" fontId="29" fillId="2" borderId="23" xfId="10" applyFont="1" applyFill="1" applyBorder="1" applyAlignment="1">
      <alignment horizontal="center" vertical="center" wrapText="1"/>
    </xf>
    <xf numFmtId="0" fontId="39" fillId="2" borderId="22" xfId="0" applyFont="1" applyFill="1" applyBorder="1" applyAlignment="1">
      <alignment vertical="center" wrapText="1"/>
    </xf>
    <xf numFmtId="4" fontId="25" fillId="2" borderId="16" xfId="0" applyNumberFormat="1" applyFont="1" applyFill="1" applyBorder="1" applyAlignment="1">
      <alignment horizontal="right" vertical="center"/>
    </xf>
    <xf numFmtId="4" fontId="27" fillId="2" borderId="16" xfId="0" applyNumberFormat="1" applyFont="1" applyFill="1" applyBorder="1" applyAlignment="1">
      <alignment horizontal="right" vertical="center" wrapText="1"/>
    </xf>
    <xf numFmtId="164" fontId="27" fillId="2" borderId="16" xfId="12" applyNumberFormat="1" applyFont="1" applyFill="1" applyBorder="1" applyAlignment="1">
      <alignment horizontal="center" vertical="center" wrapText="1"/>
    </xf>
    <xf numFmtId="3" fontId="25" fillId="2" borderId="16" xfId="0" applyNumberFormat="1" applyFont="1" applyFill="1" applyBorder="1" applyAlignment="1">
      <alignment horizontal="right" vertical="center"/>
    </xf>
    <xf numFmtId="0" fontId="43" fillId="2" borderId="0" xfId="0" applyFont="1" applyFill="1"/>
    <xf numFmtId="0" fontId="48" fillId="2" borderId="0" xfId="0" applyFont="1" applyFill="1"/>
    <xf numFmtId="10" fontId="27" fillId="2" borderId="23" xfId="5" applyNumberFormat="1" applyFont="1" applyFill="1" applyBorder="1" applyAlignment="1" applyProtection="1">
      <alignment vertical="center" wrapText="1"/>
    </xf>
    <xf numFmtId="164" fontId="23" fillId="11" borderId="1" xfId="5" applyNumberFormat="1" applyFont="1" applyFill="1" applyBorder="1" applyAlignment="1">
      <alignment horizontal="right" vertical="center" wrapText="1"/>
    </xf>
    <xf numFmtId="3" fontId="32" fillId="11" borderId="1" xfId="10" quotePrefix="1" applyNumberFormat="1" applyFont="1" applyFill="1" applyBorder="1" applyAlignment="1">
      <alignment vertical="top" wrapText="1"/>
    </xf>
    <xf numFmtId="0" fontId="29" fillId="11" borderId="0" xfId="0" applyFont="1" applyFill="1"/>
    <xf numFmtId="0" fontId="0" fillId="11" borderId="0" xfId="0" applyFill="1"/>
    <xf numFmtId="0" fontId="30" fillId="0" borderId="0" xfId="0" applyFont="1" applyAlignment="1">
      <alignment vertical="center" wrapText="1"/>
    </xf>
    <xf numFmtId="1" fontId="23" fillId="2" borderId="1" xfId="5" applyNumberFormat="1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29" fillId="0" borderId="0" xfId="10" applyFont="1" applyAlignment="1">
      <alignment horizontal="right"/>
    </xf>
    <xf numFmtId="2" fontId="23" fillId="2" borderId="0" xfId="0" applyNumberFormat="1" applyFont="1" applyFill="1" applyAlignment="1">
      <alignment horizontal="right" vertical="center" wrapText="1"/>
    </xf>
    <xf numFmtId="0" fontId="35" fillId="0" borderId="0" xfId="10" applyFont="1"/>
    <xf numFmtId="0" fontId="27" fillId="0" borderId="0" xfId="0" applyFont="1" applyAlignment="1">
      <alignment horizontal="center" vertical="center" wrapText="1"/>
    </xf>
    <xf numFmtId="164" fontId="27" fillId="0" borderId="0" xfId="5" applyNumberFormat="1" applyFont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183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right" vertical="center"/>
    </xf>
    <xf numFmtId="170" fontId="5" fillId="0" borderId="13" xfId="0" applyNumberFormat="1" applyFont="1" applyBorder="1" applyAlignment="1">
      <alignment horizontal="center" vertical="center"/>
    </xf>
    <xf numFmtId="184" fontId="5" fillId="0" borderId="1" xfId="0" applyNumberFormat="1" applyFont="1" applyBorder="1" applyAlignment="1">
      <alignment horizontal="center" vertical="center"/>
    </xf>
    <xf numFmtId="170" fontId="5" fillId="0" borderId="1" xfId="0" applyNumberFormat="1" applyFont="1" applyBorder="1" applyAlignment="1">
      <alignment horizontal="center" vertical="center"/>
    </xf>
    <xf numFmtId="0" fontId="32" fillId="0" borderId="18" xfId="14" applyFont="1" applyBorder="1" applyAlignment="1">
      <alignment horizontal="center" vertical="center" wrapText="1"/>
    </xf>
    <xf numFmtId="0" fontId="32" fillId="0" borderId="25" xfId="14" applyFont="1" applyBorder="1" applyAlignment="1">
      <alignment horizontal="center" vertical="center" wrapText="1"/>
    </xf>
    <xf numFmtId="164" fontId="27" fillId="0" borderId="18" xfId="5" applyNumberFormat="1" applyFont="1" applyFill="1" applyBorder="1" applyAlignment="1">
      <alignment horizontal="center" vertical="center" wrapText="1"/>
    </xf>
    <xf numFmtId="0" fontId="21" fillId="0" borderId="18" xfId="14" applyFont="1" applyBorder="1" applyAlignment="1">
      <alignment horizontal="center" vertical="center" wrapText="1"/>
    </xf>
    <xf numFmtId="164" fontId="32" fillId="0" borderId="18" xfId="24" applyFont="1" applyFill="1" applyBorder="1" applyAlignment="1">
      <alignment horizontal="center" vertical="center" wrapText="1"/>
    </xf>
    <xf numFmtId="164" fontId="32" fillId="0" borderId="18" xfId="25" applyFont="1" applyFill="1" applyBorder="1" applyAlignment="1">
      <alignment horizontal="center" vertical="center" wrapText="1"/>
    </xf>
    <xf numFmtId="0" fontId="32" fillId="0" borderId="18" xfId="25" applyNumberFormat="1" applyFont="1" applyFill="1" applyBorder="1" applyAlignment="1">
      <alignment horizontal="center" vertical="center" wrapText="1"/>
    </xf>
    <xf numFmtId="164" fontId="27" fillId="0" borderId="18" xfId="30" applyNumberFormat="1" applyFont="1" applyBorder="1" applyAlignment="1">
      <alignment horizontal="center" vertical="center"/>
    </xf>
    <xf numFmtId="0" fontId="21" fillId="0" borderId="18" xfId="25" applyNumberFormat="1" applyFont="1" applyFill="1" applyBorder="1" applyAlignment="1">
      <alignment horizontal="center" vertical="center" wrapText="1"/>
    </xf>
    <xf numFmtId="3" fontId="25" fillId="2" borderId="22" xfId="0" applyNumberFormat="1" applyFont="1" applyFill="1" applyBorder="1" applyAlignment="1">
      <alignment horizontal="right" vertical="center"/>
    </xf>
    <xf numFmtId="178" fontId="39" fillId="2" borderId="16" xfId="9" applyNumberFormat="1" applyFont="1" applyFill="1" applyBorder="1" applyAlignment="1">
      <alignment horizontal="center" vertical="center" wrapText="1"/>
    </xf>
    <xf numFmtId="175" fontId="27" fillId="2" borderId="16" xfId="9" applyNumberFormat="1" applyFont="1" applyFill="1" applyBorder="1" applyAlignment="1">
      <alignment horizontal="center" vertical="center" wrapText="1"/>
    </xf>
    <xf numFmtId="175" fontId="27" fillId="2" borderId="16" xfId="9" quotePrefix="1" applyNumberFormat="1" applyFont="1" applyFill="1" applyBorder="1" applyAlignment="1">
      <alignment horizontal="center" vertical="center" wrapText="1"/>
    </xf>
    <xf numFmtId="14" fontId="27" fillId="2" borderId="16" xfId="9" quotePrefix="1" applyNumberFormat="1" applyFont="1" applyFill="1" applyBorder="1" applyAlignment="1">
      <alignment horizontal="center" vertical="center" wrapText="1"/>
    </xf>
    <xf numFmtId="10" fontId="27" fillId="2" borderId="16" xfId="9" applyNumberFormat="1" applyFont="1" applyFill="1" applyBorder="1" applyAlignment="1">
      <alignment horizontal="center" vertical="center" wrapText="1"/>
    </xf>
    <xf numFmtId="10" fontId="27" fillId="2" borderId="22" xfId="9" applyNumberFormat="1" applyFont="1" applyFill="1" applyBorder="1" applyAlignment="1">
      <alignment horizontal="center" vertical="center" wrapText="1"/>
    </xf>
    <xf numFmtId="0" fontId="30" fillId="2" borderId="26" xfId="0" applyFont="1" applyFill="1" applyBorder="1" applyAlignment="1">
      <alignment horizontal="center" vertical="center" wrapText="1"/>
    </xf>
    <xf numFmtId="178" fontId="39" fillId="2" borderId="16" xfId="9" applyNumberFormat="1" applyFont="1" applyFill="1" applyBorder="1" applyAlignment="1">
      <alignment horizontal="right" vertical="center" wrapText="1"/>
    </xf>
    <xf numFmtId="9" fontId="27" fillId="2" borderId="16" xfId="9" applyNumberFormat="1" applyFont="1" applyFill="1" applyBorder="1" applyAlignment="1">
      <alignment horizontal="center" vertical="center" wrapText="1"/>
    </xf>
    <xf numFmtId="10" fontId="27" fillId="2" borderId="16" xfId="50" applyNumberFormat="1" applyFont="1" applyFill="1" applyBorder="1" applyAlignment="1" applyProtection="1">
      <alignment horizontal="center" vertical="center" wrapText="1"/>
    </xf>
    <xf numFmtId="0" fontId="39" fillId="2" borderId="16" xfId="9" applyFont="1" applyFill="1" applyBorder="1" applyAlignment="1">
      <alignment horizontal="center" vertical="center" wrapText="1"/>
    </xf>
    <xf numFmtId="9" fontId="27" fillId="2" borderId="16" xfId="9" quotePrefix="1" applyNumberFormat="1" applyFont="1" applyFill="1" applyBorder="1" applyAlignment="1">
      <alignment horizontal="center" vertical="center" wrapText="1"/>
    </xf>
    <xf numFmtId="165" fontId="39" fillId="2" borderId="16" xfId="9" applyNumberFormat="1" applyFont="1" applyFill="1" applyBorder="1" applyAlignment="1">
      <alignment horizontal="center" vertical="center" wrapText="1"/>
    </xf>
    <xf numFmtId="165" fontId="27" fillId="2" borderId="16" xfId="14" applyNumberFormat="1" applyFont="1" applyFill="1" applyBorder="1" applyAlignment="1">
      <alignment horizontal="center" vertical="center" wrapText="1"/>
    </xf>
    <xf numFmtId="176" fontId="27" fillId="2" borderId="16" xfId="10" applyNumberFormat="1" applyFont="1" applyFill="1" applyBorder="1" applyAlignment="1">
      <alignment horizontal="center" vertical="center" wrapText="1"/>
    </xf>
    <xf numFmtId="14" fontId="27" fillId="2" borderId="16" xfId="10" quotePrefix="1" applyNumberFormat="1" applyFont="1" applyFill="1" applyBorder="1" applyAlignment="1">
      <alignment horizontal="center" vertical="center" wrapText="1"/>
    </xf>
    <xf numFmtId="181" fontId="27" fillId="2" borderId="16" xfId="16" applyNumberFormat="1" applyFont="1" applyFill="1" applyBorder="1" applyAlignment="1">
      <alignment horizontal="center" vertical="center" wrapText="1"/>
    </xf>
    <xf numFmtId="165" fontId="27" fillId="2" borderId="16" xfId="4" applyNumberFormat="1" applyFont="1" applyFill="1" applyBorder="1" applyAlignment="1">
      <alignment horizontal="center" vertical="center" wrapText="1"/>
    </xf>
    <xf numFmtId="9" fontId="29" fillId="2" borderId="16" xfId="14" applyNumberFormat="1" applyFont="1" applyFill="1" applyBorder="1" applyAlignment="1">
      <alignment horizontal="center" vertical="center" wrapText="1"/>
    </xf>
    <xf numFmtId="182" fontId="29" fillId="2" borderId="16" xfId="16" quotePrefix="1" applyNumberFormat="1" applyFont="1" applyFill="1" applyBorder="1" applyAlignment="1">
      <alignment horizontal="center" vertical="center" wrapText="1"/>
    </xf>
    <xf numFmtId="165" fontId="27" fillId="7" borderId="16" xfId="10" applyNumberFormat="1" applyFont="1" applyFill="1" applyBorder="1" applyAlignment="1">
      <alignment horizontal="center" vertical="center" wrapText="1"/>
    </xf>
    <xf numFmtId="37" fontId="27" fillId="2" borderId="16" xfId="14" applyNumberFormat="1" applyFont="1" applyFill="1" applyBorder="1" applyAlignment="1">
      <alignment horizontal="center" vertical="center" wrapText="1"/>
    </xf>
    <xf numFmtId="0" fontId="29" fillId="2" borderId="24" xfId="10" applyFont="1" applyFill="1" applyBorder="1" applyAlignment="1">
      <alignment horizontal="center" vertical="center" wrapText="1"/>
    </xf>
    <xf numFmtId="165" fontId="27" fillId="2" borderId="16" xfId="15" applyNumberFormat="1" applyFont="1" applyFill="1" applyBorder="1" applyAlignment="1">
      <alignment horizontal="center" vertical="center" wrapText="1"/>
    </xf>
    <xf numFmtId="182" fontId="29" fillId="2" borderId="16" xfId="16" applyNumberFormat="1" applyFont="1" applyFill="1" applyBorder="1" applyAlignment="1">
      <alignment horizontal="center" vertical="center" wrapText="1"/>
    </xf>
    <xf numFmtId="14" fontId="27" fillId="2" borderId="16" xfId="11" quotePrefix="1" applyNumberFormat="1" applyFont="1" applyFill="1" applyBorder="1" applyAlignment="1">
      <alignment horizontal="center" vertical="center" wrapText="1"/>
    </xf>
    <xf numFmtId="176" fontId="27" fillId="2" borderId="16" xfId="11" quotePrefix="1" applyNumberFormat="1" applyFont="1" applyFill="1" applyBorder="1" applyAlignment="1">
      <alignment horizontal="center" vertical="center" wrapText="1"/>
    </xf>
    <xf numFmtId="165" fontId="29" fillId="2" borderId="16" xfId="10" applyNumberFormat="1" applyFont="1" applyFill="1" applyBorder="1" applyAlignment="1">
      <alignment horizontal="center" vertical="center"/>
    </xf>
    <xf numFmtId="37" fontId="29" fillId="2" borderId="16" xfId="14" applyNumberFormat="1" applyFont="1" applyFill="1" applyBorder="1" applyAlignment="1">
      <alignment horizontal="center" vertical="center" wrapText="1"/>
    </xf>
    <xf numFmtId="181" fontId="29" fillId="2" borderId="16" xfId="16" applyNumberFormat="1" applyFont="1" applyFill="1" applyBorder="1" applyAlignment="1">
      <alignment horizontal="left" vertical="center" wrapText="1"/>
    </xf>
    <xf numFmtId="165" fontId="25" fillId="2" borderId="16" xfId="10" applyNumberFormat="1" applyFont="1" applyFill="1" applyBorder="1" applyAlignment="1">
      <alignment horizontal="center" vertical="center"/>
    </xf>
    <xf numFmtId="182" fontId="27" fillId="2" borderId="16" xfId="16" applyNumberFormat="1" applyFont="1" applyFill="1" applyBorder="1" applyAlignment="1">
      <alignment horizontal="center" vertical="center" wrapText="1"/>
    </xf>
    <xf numFmtId="182" fontId="29" fillId="2" borderId="16" xfId="16" applyNumberFormat="1" applyFont="1" applyFill="1" applyBorder="1" applyAlignment="1">
      <alignment horizontal="left" vertical="center" wrapText="1"/>
    </xf>
    <xf numFmtId="0" fontId="30" fillId="2" borderId="16" xfId="9" applyFont="1" applyFill="1" applyBorder="1" applyAlignment="1">
      <alignment horizontal="center" vertical="center" wrapText="1"/>
    </xf>
    <xf numFmtId="175" fontId="27" fillId="2" borderId="16" xfId="9" quotePrefix="1" applyNumberFormat="1" applyFont="1" applyFill="1" applyBorder="1" applyAlignment="1">
      <alignment horizontal="center" vertical="center"/>
    </xf>
    <xf numFmtId="9" fontId="27" fillId="2" borderId="16" xfId="50" applyFont="1" applyFill="1" applyBorder="1" applyAlignment="1" applyProtection="1">
      <alignment horizontal="center" vertical="center" wrapText="1"/>
    </xf>
    <xf numFmtId="10" fontId="27" fillId="2" borderId="22" xfId="0" quotePrefix="1" applyNumberFormat="1" applyFont="1" applyFill="1" applyBorder="1" applyAlignment="1">
      <alignment horizontal="center" vertical="center" wrapText="1"/>
    </xf>
    <xf numFmtId="9" fontId="39" fillId="2" borderId="22" xfId="9" quotePrefix="1" applyNumberFormat="1" applyFont="1" applyFill="1" applyBorder="1" applyAlignment="1">
      <alignment horizontal="center" vertical="center" wrapText="1"/>
    </xf>
    <xf numFmtId="175" fontId="27" fillId="2" borderId="16" xfId="0" quotePrefix="1" applyNumberFormat="1" applyFont="1" applyFill="1" applyBorder="1" applyAlignment="1">
      <alignment horizontal="center" vertical="center"/>
    </xf>
    <xf numFmtId="165" fontId="39" fillId="2" borderId="18" xfId="13" applyNumberFormat="1" applyFont="1" applyFill="1" applyBorder="1" applyAlignment="1" applyProtection="1">
      <alignment horizontal="center" wrapText="1"/>
    </xf>
    <xf numFmtId="37" fontId="27" fillId="2" borderId="16" xfId="11" applyNumberFormat="1" applyFont="1" applyFill="1" applyBorder="1" applyAlignment="1">
      <alignment horizontal="center" vertical="center" wrapText="1"/>
    </xf>
    <xf numFmtId="0" fontId="29" fillId="2" borderId="23" xfId="11" applyFont="1" applyFill="1" applyBorder="1" applyAlignment="1">
      <alignment horizontal="center" vertical="center" wrapText="1"/>
    </xf>
    <xf numFmtId="4" fontId="27" fillId="2" borderId="16" xfId="11" applyNumberFormat="1" applyFont="1" applyFill="1" applyBorder="1" applyAlignment="1">
      <alignment horizontal="center" vertical="center" wrapText="1"/>
    </xf>
    <xf numFmtId="170" fontId="27" fillId="2" borderId="16" xfId="0" applyNumberFormat="1" applyFont="1" applyFill="1" applyBorder="1" applyAlignment="1">
      <alignment horizontal="center" vertical="center" wrapText="1"/>
    </xf>
    <xf numFmtId="179" fontId="39" fillId="2" borderId="16" xfId="9" applyNumberFormat="1" applyFont="1" applyFill="1" applyBorder="1" applyAlignment="1">
      <alignment horizontal="right" vertical="center" wrapText="1"/>
    </xf>
    <xf numFmtId="0" fontId="29" fillId="2" borderId="16" xfId="11" applyFont="1" applyFill="1" applyBorder="1" applyAlignment="1">
      <alignment horizontal="center" vertical="center" wrapText="1"/>
    </xf>
    <xf numFmtId="4" fontId="27" fillId="2" borderId="16" xfId="15" applyNumberFormat="1" applyFont="1" applyFill="1" applyBorder="1" applyAlignment="1">
      <alignment horizontal="center" vertical="center" wrapText="1"/>
    </xf>
    <xf numFmtId="4" fontId="27" fillId="2" borderId="16" xfId="11" applyNumberFormat="1" applyFont="1" applyFill="1" applyBorder="1" applyAlignment="1">
      <alignment horizontal="center" vertical="center"/>
    </xf>
    <xf numFmtId="165" fontId="29" fillId="2" borderId="16" xfId="11" applyNumberFormat="1" applyFont="1" applyFill="1" applyBorder="1" applyAlignment="1">
      <alignment horizontal="center" vertical="center"/>
    </xf>
    <xf numFmtId="9" fontId="27" fillId="2" borderId="16" xfId="11" applyNumberFormat="1" applyFont="1" applyFill="1" applyBorder="1" applyAlignment="1">
      <alignment vertical="center"/>
    </xf>
    <xf numFmtId="164" fontId="27" fillId="2" borderId="16" xfId="0" applyNumberFormat="1" applyFont="1" applyFill="1" applyBorder="1" applyAlignment="1">
      <alignment horizontal="center" vertical="center" wrapText="1"/>
    </xf>
    <xf numFmtId="165" fontId="25" fillId="2" borderId="16" xfId="11" applyNumberFormat="1" applyFont="1" applyFill="1" applyBorder="1" applyAlignment="1">
      <alignment horizontal="right" vertical="center"/>
    </xf>
    <xf numFmtId="165" fontId="27" fillId="7" borderId="16" xfId="13" applyNumberFormat="1" applyFont="1" applyFill="1" applyBorder="1" applyAlignment="1" applyProtection="1">
      <alignment horizontal="center" vertical="center" wrapText="1"/>
    </xf>
    <xf numFmtId="181" fontId="27" fillId="2" borderId="16" xfId="16" quotePrefix="1" applyNumberFormat="1" applyFont="1" applyFill="1" applyBorder="1" applyAlignment="1">
      <alignment horizontal="center" vertical="center" wrapText="1"/>
    </xf>
    <xf numFmtId="0" fontId="27" fillId="2" borderId="16" xfId="11" applyFont="1" applyFill="1" applyBorder="1" applyAlignment="1">
      <alignment horizontal="center" vertical="center" wrapText="1"/>
    </xf>
    <xf numFmtId="0" fontId="27" fillId="2" borderId="23" xfId="11" applyFont="1" applyFill="1" applyBorder="1" applyAlignment="1">
      <alignment horizontal="center" vertical="center" wrapText="1"/>
    </xf>
    <xf numFmtId="172" fontId="27" fillId="2" borderId="16" xfId="15" applyNumberFormat="1" applyFont="1" applyFill="1" applyBorder="1" applyAlignment="1">
      <alignment horizontal="center" vertical="center" wrapText="1"/>
    </xf>
    <xf numFmtId="175" fontId="27" fillId="2" borderId="24" xfId="0" quotePrefix="1" applyNumberFormat="1" applyFont="1" applyFill="1" applyBorder="1" applyAlignment="1">
      <alignment horizontal="center" vertical="center" wrapText="1"/>
    </xf>
    <xf numFmtId="170" fontId="29" fillId="2" borderId="16" xfId="10" applyNumberFormat="1" applyFont="1" applyFill="1" applyBorder="1" applyAlignment="1">
      <alignment horizontal="center" vertical="center" wrapText="1"/>
    </xf>
    <xf numFmtId="164" fontId="25" fillId="2" borderId="16" xfId="4" applyFont="1" applyFill="1" applyBorder="1" applyAlignment="1">
      <alignment horizontal="center" vertical="center" wrapText="1"/>
    </xf>
    <xf numFmtId="10" fontId="27" fillId="2" borderId="16" xfId="9" quotePrefix="1" applyNumberFormat="1" applyFont="1" applyFill="1" applyBorder="1" applyAlignment="1">
      <alignment horizontal="center" vertical="center" wrapText="1"/>
    </xf>
    <xf numFmtId="2" fontId="27" fillId="2" borderId="16" xfId="16" applyNumberFormat="1" applyFont="1" applyFill="1" applyBorder="1" applyAlignment="1">
      <alignment horizontal="center" vertical="center" wrapText="1"/>
    </xf>
    <xf numFmtId="165" fontId="25" fillId="2" borderId="16" xfId="11" applyNumberFormat="1" applyFont="1" applyFill="1" applyBorder="1" applyAlignment="1">
      <alignment horizontal="right" vertical="center" wrapText="1"/>
    </xf>
    <xf numFmtId="4" fontId="29" fillId="2" borderId="23" xfId="11" applyNumberFormat="1" applyFont="1" applyFill="1" applyBorder="1" applyAlignment="1">
      <alignment horizontal="center" vertical="center"/>
    </xf>
    <xf numFmtId="0" fontId="43" fillId="2" borderId="16" xfId="10" applyFont="1" applyFill="1" applyBorder="1" applyAlignment="1">
      <alignment horizontal="center" vertical="center" wrapText="1"/>
    </xf>
    <xf numFmtId="37" fontId="43" fillId="2" borderId="16" xfId="0" applyNumberFormat="1" applyFont="1" applyFill="1" applyBorder="1" applyAlignment="1">
      <alignment horizontal="right" vertical="center"/>
    </xf>
    <xf numFmtId="37" fontId="43" fillId="2" borderId="16" xfId="11" applyNumberFormat="1" applyFont="1" applyFill="1" applyBorder="1" applyAlignment="1">
      <alignment horizontal="center" vertical="center" wrapText="1"/>
    </xf>
    <xf numFmtId="10" fontId="43" fillId="2" borderId="16" xfId="7" applyNumberFormat="1" applyFont="1" applyFill="1" applyBorder="1" applyAlignment="1">
      <alignment horizontal="center" vertical="center" wrapText="1"/>
    </xf>
    <xf numFmtId="175" fontId="43" fillId="2" borderId="16" xfId="7" quotePrefix="1" applyNumberFormat="1" applyFont="1" applyFill="1" applyBorder="1" applyAlignment="1">
      <alignment horizontal="center" vertical="center" wrapText="1"/>
    </xf>
    <xf numFmtId="3" fontId="43" fillId="2" borderId="16" xfId="0" applyNumberFormat="1" applyFont="1" applyFill="1" applyBorder="1" applyAlignment="1">
      <alignment horizontal="center" vertical="center" wrapText="1"/>
    </xf>
    <xf numFmtId="170" fontId="43" fillId="2" borderId="16" xfId="0" applyNumberFormat="1" applyFont="1" applyFill="1" applyBorder="1" applyAlignment="1">
      <alignment horizontal="center" vertical="center" wrapText="1"/>
    </xf>
    <xf numFmtId="3" fontId="43" fillId="2" borderId="16" xfId="7" applyNumberFormat="1" applyFont="1" applyFill="1" applyBorder="1" applyAlignment="1">
      <alignment horizontal="right" vertical="center" wrapText="1"/>
    </xf>
    <xf numFmtId="9" fontId="43" fillId="2" borderId="16" xfId="7" applyFont="1" applyFill="1" applyBorder="1" applyAlignment="1">
      <alignment horizontal="center" vertical="center" wrapText="1"/>
    </xf>
    <xf numFmtId="170" fontId="43" fillId="2" borderId="16" xfId="10" quotePrefix="1" applyNumberFormat="1" applyFont="1" applyFill="1" applyBorder="1" applyAlignment="1">
      <alignment horizontal="center" vertical="center" wrapText="1"/>
    </xf>
    <xf numFmtId="3" fontId="43" fillId="2" borderId="17" xfId="0" applyNumberFormat="1" applyFont="1" applyFill="1" applyBorder="1" applyAlignment="1">
      <alignment horizontal="right" vertical="center"/>
    </xf>
    <xf numFmtId="3" fontId="43" fillId="2" borderId="17" xfId="0" applyNumberFormat="1" applyFont="1" applyFill="1" applyBorder="1" applyAlignment="1">
      <alignment horizontal="center" vertical="center" wrapText="1"/>
    </xf>
    <xf numFmtId="9" fontId="43" fillId="2" borderId="22" xfId="7" applyFont="1" applyFill="1" applyBorder="1" applyAlignment="1">
      <alignment horizontal="center" vertical="center" wrapText="1"/>
    </xf>
    <xf numFmtId="170" fontId="43" fillId="2" borderId="22" xfId="10" quotePrefix="1" applyNumberFormat="1" applyFont="1" applyFill="1" applyBorder="1" applyAlignment="1">
      <alignment horizontal="center" vertical="center" wrapText="1"/>
    </xf>
    <xf numFmtId="3" fontId="28" fillId="2" borderId="17" xfId="10" applyNumberFormat="1" applyFont="1" applyFill="1" applyBorder="1" applyAlignment="1">
      <alignment horizontal="center" vertical="center" wrapText="1"/>
    </xf>
    <xf numFmtId="3" fontId="32" fillId="11" borderId="1" xfId="19" applyNumberFormat="1" applyFont="1" applyFill="1" applyBorder="1" applyAlignment="1">
      <alignment horizontal="center" vertical="center" wrapText="1"/>
    </xf>
    <xf numFmtId="177" fontId="21" fillId="11" borderId="1" xfId="9" applyNumberFormat="1" applyFont="1" applyFill="1" applyBorder="1" applyAlignment="1">
      <alignment horizontal="center" vertical="top" wrapText="1"/>
    </xf>
    <xf numFmtId="0" fontId="23" fillId="11" borderId="1" xfId="9" applyFont="1" applyFill="1" applyBorder="1" applyAlignment="1">
      <alignment horizontal="center" vertical="top" wrapText="1"/>
    </xf>
    <xf numFmtId="176" fontId="23" fillId="11" borderId="1" xfId="9" applyNumberFormat="1" applyFont="1" applyFill="1" applyBorder="1" applyAlignment="1">
      <alignment vertical="top"/>
    </xf>
    <xf numFmtId="176" fontId="32" fillId="11" borderId="1" xfId="9" applyNumberFormat="1" applyFont="1" applyFill="1" applyBorder="1" applyAlignment="1">
      <alignment vertical="top"/>
    </xf>
    <xf numFmtId="4" fontId="32" fillId="11" borderId="1" xfId="9" quotePrefix="1" applyNumberFormat="1" applyFont="1" applyFill="1" applyBorder="1" applyAlignment="1">
      <alignment horizontal="center" vertical="top"/>
    </xf>
    <xf numFmtId="37" fontId="32" fillId="11" borderId="1" xfId="9" applyNumberFormat="1" applyFont="1" applyFill="1" applyBorder="1" applyAlignment="1">
      <alignment vertical="top" wrapText="1"/>
    </xf>
    <xf numFmtId="39" fontId="32" fillId="11" borderId="1" xfId="9" applyNumberFormat="1" applyFont="1" applyFill="1" applyBorder="1" applyAlignment="1">
      <alignment horizontal="center" vertical="top" wrapText="1"/>
    </xf>
    <xf numFmtId="2" fontId="32" fillId="11" borderId="1" xfId="9" applyNumberFormat="1" applyFont="1" applyFill="1" applyBorder="1" applyAlignment="1">
      <alignment horizontal="center" vertical="top"/>
    </xf>
    <xf numFmtId="0" fontId="52" fillId="0" borderId="0" xfId="0" applyFont="1"/>
    <xf numFmtId="0" fontId="52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52" fillId="2" borderId="0" xfId="0" applyFont="1" applyFill="1"/>
    <xf numFmtId="0" fontId="54" fillId="0" borderId="0" xfId="0" applyFont="1"/>
    <xf numFmtId="0" fontId="55" fillId="0" borderId="0" xfId="0" applyFont="1"/>
    <xf numFmtId="0" fontId="55" fillId="2" borderId="0" xfId="0" applyFont="1" applyFill="1"/>
    <xf numFmtId="0" fontId="56" fillId="0" borderId="0" xfId="0" applyFont="1"/>
    <xf numFmtId="0" fontId="52" fillId="11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0" fillId="0" borderId="0" xfId="5" applyFont="1" applyAlignment="1">
      <alignment vertical="center"/>
    </xf>
    <xf numFmtId="0" fontId="16" fillId="0" borderId="0" xfId="0" applyFont="1" applyAlignment="1">
      <alignment vertical="center" wrapText="1"/>
    </xf>
    <xf numFmtId="165" fontId="16" fillId="0" borderId="0" xfId="5" applyFont="1" applyAlignment="1">
      <alignment vertical="center"/>
    </xf>
    <xf numFmtId="165" fontId="16" fillId="0" borderId="0" xfId="0" applyNumberFormat="1" applyFont="1" applyAlignment="1">
      <alignment vertical="center"/>
    </xf>
    <xf numFmtId="165" fontId="27" fillId="0" borderId="17" xfId="13" applyNumberFormat="1" applyFont="1" applyBorder="1" applyAlignment="1" applyProtection="1">
      <alignment horizontal="center" vertical="center" wrapText="1"/>
    </xf>
    <xf numFmtId="164" fontId="27" fillId="0" borderId="16" xfId="0" applyNumberFormat="1" applyFont="1" applyBorder="1" applyAlignment="1">
      <alignment horizontal="center" vertical="center"/>
    </xf>
    <xf numFmtId="164" fontId="39" fillId="0" borderId="16" xfId="0" applyNumberFormat="1" applyFont="1" applyBorder="1" applyAlignment="1">
      <alignment vertical="center"/>
    </xf>
    <xf numFmtId="164" fontId="39" fillId="0" borderId="16" xfId="0" applyNumberFormat="1" applyFont="1" applyBorder="1" applyAlignment="1">
      <alignment horizontal="center" vertical="center"/>
    </xf>
    <xf numFmtId="165" fontId="27" fillId="0" borderId="16" xfId="13" applyNumberFormat="1" applyFont="1" applyBorder="1" applyAlignment="1" applyProtection="1">
      <alignment horizontal="center" vertical="center" wrapText="1"/>
    </xf>
    <xf numFmtId="164" fontId="39" fillId="0" borderId="17" xfId="0" applyNumberFormat="1" applyFont="1" applyBorder="1" applyAlignment="1">
      <alignment vertical="center"/>
    </xf>
    <xf numFmtId="164" fontId="39" fillId="0" borderId="17" xfId="0" applyNumberFormat="1" applyFont="1" applyBorder="1" applyAlignment="1">
      <alignment horizontal="center" vertical="center"/>
    </xf>
    <xf numFmtId="164" fontId="27" fillId="2" borderId="16" xfId="0" applyNumberFormat="1" applyFont="1" applyFill="1" applyBorder="1" applyAlignment="1">
      <alignment vertical="center"/>
    </xf>
    <xf numFmtId="164" fontId="27" fillId="2" borderId="16" xfId="0" applyNumberFormat="1" applyFont="1" applyFill="1" applyBorder="1" applyAlignment="1">
      <alignment horizontal="center" vertical="center"/>
    </xf>
    <xf numFmtId="164" fontId="25" fillId="2" borderId="16" xfId="4" applyFont="1" applyFill="1" applyBorder="1" applyAlignment="1">
      <alignment horizontal="left" vertical="center" wrapText="1"/>
    </xf>
    <xf numFmtId="0" fontId="25" fillId="2" borderId="16" xfId="10" applyFont="1" applyFill="1" applyBorder="1" applyAlignment="1">
      <alignment horizontal="center" vertical="center" wrapText="1"/>
    </xf>
    <xf numFmtId="165" fontId="27" fillId="2" borderId="16" xfId="10" applyNumberFormat="1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3" fontId="28" fillId="2" borderId="16" xfId="10" applyNumberFormat="1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25" fillId="12" borderId="16" xfId="0" applyFont="1" applyFill="1" applyBorder="1" applyAlignment="1">
      <alignment horizontal="center" vertical="center" wrapText="1"/>
    </xf>
    <xf numFmtId="0" fontId="27" fillId="12" borderId="16" xfId="10" applyFont="1" applyFill="1" applyBorder="1" applyAlignment="1">
      <alignment horizontal="left" vertical="center" wrapText="1"/>
    </xf>
    <xf numFmtId="164" fontId="25" fillId="12" borderId="16" xfId="4" applyFont="1" applyFill="1" applyBorder="1" applyAlignment="1">
      <alignment horizontal="left" vertical="center" wrapText="1"/>
    </xf>
    <xf numFmtId="0" fontId="25" fillId="12" borderId="16" xfId="10" applyFont="1" applyFill="1" applyBorder="1" applyAlignment="1">
      <alignment horizontal="center" vertical="center" wrapText="1"/>
    </xf>
    <xf numFmtId="165" fontId="27" fillId="12" borderId="16" xfId="10" applyNumberFormat="1" applyFont="1" applyFill="1" applyBorder="1" applyAlignment="1">
      <alignment horizontal="center" vertical="center" wrapText="1"/>
    </xf>
    <xf numFmtId="3" fontId="28" fillId="12" borderId="16" xfId="10" applyNumberFormat="1" applyFont="1" applyFill="1" applyBorder="1" applyAlignment="1">
      <alignment horizontal="center" vertical="center" wrapText="1"/>
    </xf>
    <xf numFmtId="3" fontId="25" fillId="12" borderId="22" xfId="0" applyNumberFormat="1" applyFont="1" applyFill="1" applyBorder="1" applyAlignment="1">
      <alignment horizontal="right" vertical="center"/>
    </xf>
    <xf numFmtId="165" fontId="29" fillId="12" borderId="16" xfId="0" applyNumberFormat="1" applyFont="1" applyFill="1" applyBorder="1" applyAlignment="1">
      <alignment horizontal="center" vertical="center" wrapText="1"/>
    </xf>
    <xf numFmtId="178" fontId="39" fillId="12" borderId="16" xfId="9" applyNumberFormat="1" applyFont="1" applyFill="1" applyBorder="1" applyAlignment="1">
      <alignment horizontal="center" vertical="center" wrapText="1"/>
    </xf>
    <xf numFmtId="175" fontId="27" fillId="12" borderId="16" xfId="9" applyNumberFormat="1" applyFont="1" applyFill="1" applyBorder="1" applyAlignment="1">
      <alignment horizontal="center" vertical="center" wrapText="1"/>
    </xf>
    <xf numFmtId="175" fontId="27" fillId="12" borderId="16" xfId="9" quotePrefix="1" applyNumberFormat="1" applyFont="1" applyFill="1" applyBorder="1" applyAlignment="1">
      <alignment horizontal="center" vertical="center" wrapText="1"/>
    </xf>
    <xf numFmtId="14" fontId="27" fillId="12" borderId="16" xfId="9" quotePrefix="1" applyNumberFormat="1" applyFont="1" applyFill="1" applyBorder="1" applyAlignment="1">
      <alignment horizontal="center" vertical="center" wrapText="1"/>
    </xf>
    <xf numFmtId="10" fontId="27" fillId="12" borderId="16" xfId="9" applyNumberFormat="1" applyFont="1" applyFill="1" applyBorder="1" applyAlignment="1">
      <alignment horizontal="center" vertical="center" wrapText="1"/>
    </xf>
    <xf numFmtId="10" fontId="27" fillId="12" borderId="16" xfId="7" applyNumberFormat="1" applyFont="1" applyFill="1" applyBorder="1" applyAlignment="1" applyProtection="1">
      <alignment horizontal="center" vertical="center" wrapText="1"/>
    </xf>
    <xf numFmtId="164" fontId="39" fillId="12" borderId="16" xfId="0" applyNumberFormat="1" applyFont="1" applyFill="1" applyBorder="1" applyAlignment="1">
      <alignment vertical="center"/>
    </xf>
    <xf numFmtId="9" fontId="39" fillId="12" borderId="22" xfId="10" quotePrefix="1" applyNumberFormat="1" applyFont="1" applyFill="1" applyBorder="1" applyAlignment="1">
      <alignment horizontal="right" vertical="center" wrapText="1"/>
    </xf>
    <xf numFmtId="10" fontId="27" fillId="12" borderId="22" xfId="9" applyNumberFormat="1" applyFont="1" applyFill="1" applyBorder="1" applyAlignment="1">
      <alignment horizontal="center" vertical="center" wrapText="1"/>
    </xf>
    <xf numFmtId="0" fontId="30" fillId="12" borderId="26" xfId="0" applyFont="1" applyFill="1" applyBorder="1" applyAlignment="1">
      <alignment horizontal="left" vertical="top" wrapText="1"/>
    </xf>
    <xf numFmtId="0" fontId="39" fillId="12" borderId="16" xfId="0" applyFont="1" applyFill="1" applyBorder="1" applyAlignment="1">
      <alignment vertical="center" wrapText="1"/>
    </xf>
    <xf numFmtId="164" fontId="39" fillId="12" borderId="16" xfId="0" applyNumberFormat="1" applyFont="1" applyFill="1" applyBorder="1" applyAlignment="1">
      <alignment horizontal="center" vertical="center"/>
    </xf>
    <xf numFmtId="165" fontId="27" fillId="12" borderId="16" xfId="13" applyNumberFormat="1" applyFont="1" applyFill="1" applyBorder="1" applyAlignment="1" applyProtection="1">
      <alignment horizontal="center" vertical="center" wrapText="1"/>
    </xf>
    <xf numFmtId="165" fontId="44" fillId="12" borderId="16" xfId="9" applyNumberFormat="1" applyFont="1" applyFill="1" applyBorder="1" applyAlignment="1">
      <alignment horizontal="center" vertical="center" wrapText="1"/>
    </xf>
    <xf numFmtId="165" fontId="39" fillId="12" borderId="16" xfId="5" applyFont="1" applyFill="1" applyBorder="1" applyAlignment="1" applyProtection="1">
      <alignment horizontal="center" vertical="center" wrapText="1"/>
    </xf>
    <xf numFmtId="172" fontId="39" fillId="12" borderId="16" xfId="5" applyNumberFormat="1" applyFont="1" applyFill="1" applyBorder="1" applyAlignment="1" applyProtection="1">
      <alignment horizontal="center" vertical="center" wrapText="1"/>
    </xf>
    <xf numFmtId="9" fontId="39" fillId="12" borderId="22" xfId="10" quotePrefix="1" applyNumberFormat="1" applyFont="1" applyFill="1" applyBorder="1" applyAlignment="1">
      <alignment horizontal="center" vertical="center" wrapText="1"/>
    </xf>
    <xf numFmtId="0" fontId="39" fillId="12" borderId="16" xfId="0" applyFont="1" applyFill="1" applyBorder="1" applyAlignment="1">
      <alignment horizontal="center" vertical="center" wrapText="1"/>
    </xf>
    <xf numFmtId="178" fontId="39" fillId="12" borderId="16" xfId="9" applyNumberFormat="1" applyFont="1" applyFill="1" applyBorder="1" applyAlignment="1">
      <alignment horizontal="right" vertical="center" wrapText="1"/>
    </xf>
    <xf numFmtId="10" fontId="39" fillId="12" borderId="23" xfId="5" applyNumberFormat="1" applyFont="1" applyFill="1" applyBorder="1" applyAlignment="1" applyProtection="1">
      <alignment vertical="center"/>
    </xf>
    <xf numFmtId="9" fontId="27" fillId="12" borderId="16" xfId="9" applyNumberFormat="1" applyFont="1" applyFill="1" applyBorder="1" applyAlignment="1">
      <alignment horizontal="center" vertical="center" wrapText="1"/>
    </xf>
    <xf numFmtId="10" fontId="27" fillId="12" borderId="22" xfId="0" applyNumberFormat="1" applyFont="1" applyFill="1" applyBorder="1" applyAlignment="1">
      <alignment horizontal="center" vertical="center" wrapText="1"/>
    </xf>
    <xf numFmtId="0" fontId="39" fillId="12" borderId="16" xfId="9" applyFont="1" applyFill="1" applyBorder="1" applyAlignment="1">
      <alignment horizontal="center" vertical="center" wrapText="1"/>
    </xf>
    <xf numFmtId="9" fontId="27" fillId="12" borderId="16" xfId="9" quotePrefix="1" applyNumberFormat="1" applyFont="1" applyFill="1" applyBorder="1" applyAlignment="1">
      <alignment horizontal="center" vertical="center" wrapText="1"/>
    </xf>
    <xf numFmtId="165" fontId="39" fillId="12" borderId="16" xfId="9" applyNumberFormat="1" applyFont="1" applyFill="1" applyBorder="1" applyAlignment="1">
      <alignment horizontal="center" vertical="center" wrapText="1"/>
    </xf>
    <xf numFmtId="164" fontId="39" fillId="12" borderId="17" xfId="0" applyNumberFormat="1" applyFont="1" applyFill="1" applyBorder="1" applyAlignment="1">
      <alignment vertical="center"/>
    </xf>
    <xf numFmtId="164" fontId="39" fillId="12" borderId="17" xfId="0" applyNumberFormat="1" applyFont="1" applyFill="1" applyBorder="1" applyAlignment="1">
      <alignment horizontal="center" vertical="center"/>
    </xf>
    <xf numFmtId="165" fontId="27" fillId="12" borderId="17" xfId="13" applyNumberFormat="1" applyFont="1" applyFill="1" applyBorder="1" applyAlignment="1" applyProtection="1">
      <alignment horizontal="center" vertical="center" wrapText="1"/>
    </xf>
    <xf numFmtId="0" fontId="30" fillId="12" borderId="16" xfId="9" applyFont="1" applyFill="1" applyBorder="1" applyAlignment="1">
      <alignment horizontal="center" vertical="center" wrapText="1"/>
    </xf>
    <xf numFmtId="165" fontId="39" fillId="12" borderId="16" xfId="13" applyNumberFormat="1" applyFont="1" applyFill="1" applyBorder="1" applyAlignment="1" applyProtection="1">
      <alignment horizontal="center" wrapText="1"/>
    </xf>
    <xf numFmtId="175" fontId="27" fillId="12" borderId="16" xfId="0" quotePrefix="1" applyNumberFormat="1" applyFont="1" applyFill="1" applyBorder="1" applyAlignment="1">
      <alignment horizontal="center" vertical="center" wrapText="1"/>
    </xf>
    <xf numFmtId="14" fontId="27" fillId="12" borderId="16" xfId="0" quotePrefix="1" applyNumberFormat="1" applyFont="1" applyFill="1" applyBorder="1" applyAlignment="1">
      <alignment horizontal="center" vertical="center" wrapText="1"/>
    </xf>
    <xf numFmtId="10" fontId="27" fillId="12" borderId="16" xfId="0" applyNumberFormat="1" applyFont="1" applyFill="1" applyBorder="1" applyAlignment="1">
      <alignment horizontal="center" vertical="center" wrapText="1"/>
    </xf>
    <xf numFmtId="4" fontId="27" fillId="12" borderId="16" xfId="7" applyNumberFormat="1" applyFont="1" applyFill="1" applyBorder="1" applyAlignment="1">
      <alignment horizontal="right" vertical="center" wrapText="1"/>
    </xf>
    <xf numFmtId="9" fontId="39" fillId="12" borderId="22" xfId="9" quotePrefix="1" applyNumberFormat="1" applyFont="1" applyFill="1" applyBorder="1" applyAlignment="1">
      <alignment horizontal="center" vertical="center" wrapText="1"/>
    </xf>
    <xf numFmtId="0" fontId="25" fillId="12" borderId="22" xfId="0" applyFont="1" applyFill="1" applyBorder="1" applyAlignment="1">
      <alignment horizontal="left" vertical="center" wrapText="1"/>
    </xf>
    <xf numFmtId="164" fontId="27" fillId="12" borderId="16" xfId="0" applyNumberFormat="1" applyFont="1" applyFill="1" applyBorder="1" applyAlignment="1">
      <alignment vertical="center"/>
    </xf>
    <xf numFmtId="164" fontId="27" fillId="12" borderId="16" xfId="0" applyNumberFormat="1" applyFont="1" applyFill="1" applyBorder="1" applyAlignment="1">
      <alignment horizontal="center" vertical="center"/>
    </xf>
    <xf numFmtId="0" fontId="30" fillId="12" borderId="16" xfId="10" applyFont="1" applyFill="1" applyBorder="1" applyAlignment="1">
      <alignment horizontal="center" vertical="center" wrapText="1"/>
    </xf>
    <xf numFmtId="165" fontId="29" fillId="12" borderId="16" xfId="11" applyNumberFormat="1" applyFont="1" applyFill="1" applyBorder="1" applyAlignment="1">
      <alignment horizontal="center" vertical="center" wrapText="1"/>
    </xf>
    <xf numFmtId="3" fontId="25" fillId="12" borderId="16" xfId="0" applyNumberFormat="1" applyFont="1" applyFill="1" applyBorder="1" applyAlignment="1">
      <alignment horizontal="center" vertical="center" wrapText="1"/>
    </xf>
    <xf numFmtId="3" fontId="27" fillId="12" borderId="16" xfId="0" applyNumberFormat="1" applyFont="1" applyFill="1" applyBorder="1" applyAlignment="1">
      <alignment horizontal="center" vertical="center" wrapText="1"/>
    </xf>
    <xf numFmtId="3" fontId="25" fillId="12" borderId="16" xfId="0" quotePrefix="1" applyNumberFormat="1" applyFont="1" applyFill="1" applyBorder="1" applyAlignment="1">
      <alignment horizontal="center" vertical="center" wrapText="1"/>
    </xf>
    <xf numFmtId="4" fontId="27" fillId="12" borderId="16" xfId="0" applyNumberFormat="1" applyFont="1" applyFill="1" applyBorder="1" applyAlignment="1">
      <alignment horizontal="center" vertical="center" wrapText="1"/>
    </xf>
    <xf numFmtId="9" fontId="27" fillId="12" borderId="16" xfId="7" applyFont="1" applyFill="1" applyBorder="1" applyAlignment="1">
      <alignment horizontal="center" vertical="center" wrapText="1"/>
    </xf>
    <xf numFmtId="170" fontId="27" fillId="12" borderId="16" xfId="0" applyNumberFormat="1" applyFont="1" applyFill="1" applyBorder="1" applyAlignment="1">
      <alignment horizontal="center" vertical="center" wrapText="1"/>
    </xf>
    <xf numFmtId="0" fontId="39" fillId="12" borderId="22" xfId="0" applyFont="1" applyFill="1" applyBorder="1" applyAlignment="1">
      <alignment vertical="center" wrapText="1"/>
    </xf>
    <xf numFmtId="0" fontId="27" fillId="12" borderId="16" xfId="10" applyFont="1" applyFill="1" applyBorder="1" applyAlignment="1">
      <alignment horizontal="center" vertical="center" wrapText="1"/>
    </xf>
    <xf numFmtId="165" fontId="29" fillId="12" borderId="16" xfId="11" applyNumberFormat="1" applyFont="1" applyFill="1" applyBorder="1" applyAlignment="1">
      <alignment horizontal="center" vertical="center"/>
    </xf>
    <xf numFmtId="37" fontId="27" fillId="12" borderId="16" xfId="11" applyNumberFormat="1" applyFont="1" applyFill="1" applyBorder="1" applyAlignment="1">
      <alignment horizontal="center" vertical="center" wrapText="1"/>
    </xf>
    <xf numFmtId="0" fontId="27" fillId="12" borderId="23" xfId="11" applyFont="1" applyFill="1" applyBorder="1" applyAlignment="1">
      <alignment horizontal="center" vertical="center" wrapText="1"/>
    </xf>
    <xf numFmtId="176" fontId="27" fillId="12" borderId="16" xfId="11" quotePrefix="1" applyNumberFormat="1" applyFont="1" applyFill="1" applyBorder="1" applyAlignment="1">
      <alignment horizontal="center" vertical="center" wrapText="1"/>
    </xf>
    <xf numFmtId="4" fontId="27" fillId="12" borderId="16" xfId="11" applyNumberFormat="1" applyFont="1" applyFill="1" applyBorder="1" applyAlignment="1">
      <alignment horizontal="center" vertical="center" wrapText="1"/>
    </xf>
    <xf numFmtId="165" fontId="27" fillId="12" borderId="16" xfId="15" applyNumberFormat="1" applyFont="1" applyFill="1" applyBorder="1" applyAlignment="1">
      <alignment horizontal="center" vertical="center" wrapText="1"/>
    </xf>
    <xf numFmtId="9" fontId="29" fillId="12" borderId="16" xfId="10" applyNumberFormat="1" applyFont="1" applyFill="1" applyBorder="1" applyAlignment="1">
      <alignment horizontal="center" vertical="center" wrapText="1"/>
    </xf>
    <xf numFmtId="182" fontId="29" fillId="12" borderId="16" xfId="16" applyNumberFormat="1" applyFont="1" applyFill="1" applyBorder="1" applyAlignment="1">
      <alignment horizontal="left" vertical="center" wrapText="1"/>
    </xf>
    <xf numFmtId="4" fontId="25" fillId="12" borderId="16" xfId="0" applyNumberFormat="1" applyFont="1" applyFill="1" applyBorder="1" applyAlignment="1">
      <alignment horizontal="right" vertical="center"/>
    </xf>
    <xf numFmtId="37" fontId="29" fillId="12" borderId="16" xfId="0" applyNumberFormat="1" applyFont="1" applyFill="1" applyBorder="1" applyAlignment="1">
      <alignment horizontal="center" vertical="center" wrapText="1"/>
    </xf>
    <xf numFmtId="0" fontId="29" fillId="12" borderId="16" xfId="0" applyFont="1" applyFill="1" applyBorder="1" applyAlignment="1">
      <alignment horizontal="center" vertical="center" wrapText="1"/>
    </xf>
    <xf numFmtId="175" fontId="27" fillId="12" borderId="24" xfId="0" quotePrefix="1" applyNumberFormat="1" applyFont="1" applyFill="1" applyBorder="1" applyAlignment="1">
      <alignment horizontal="center" vertical="center" wrapText="1"/>
    </xf>
    <xf numFmtId="9" fontId="29" fillId="12" borderId="16" xfId="7" applyFont="1" applyFill="1" applyBorder="1" applyAlignment="1">
      <alignment horizontal="center" vertical="center" wrapText="1"/>
    </xf>
    <xf numFmtId="170" fontId="29" fillId="12" borderId="16" xfId="10" applyNumberFormat="1" applyFont="1" applyFill="1" applyBorder="1" applyAlignment="1">
      <alignment horizontal="center" vertical="center" wrapText="1"/>
    </xf>
    <xf numFmtId="3" fontId="25" fillId="12" borderId="16" xfId="0" applyNumberFormat="1" applyFont="1" applyFill="1" applyBorder="1" applyAlignment="1">
      <alignment horizontal="right" vertical="center"/>
    </xf>
    <xf numFmtId="10" fontId="29" fillId="12" borderId="16" xfId="7" applyNumberFormat="1" applyFont="1" applyFill="1" applyBorder="1" applyAlignment="1">
      <alignment horizontal="center" vertical="center" wrapText="1"/>
    </xf>
    <xf numFmtId="175" fontId="29" fillId="12" borderId="16" xfId="7" quotePrefix="1" applyNumberFormat="1" applyFont="1" applyFill="1" applyBorder="1" applyAlignment="1">
      <alignment horizontal="center" vertical="center" wrapText="1"/>
    </xf>
    <xf numFmtId="170" fontId="29" fillId="12" borderId="16" xfId="10" quotePrefix="1" applyNumberFormat="1" applyFont="1" applyFill="1" applyBorder="1" applyAlignment="1">
      <alignment horizontal="center" vertical="center" wrapText="1"/>
    </xf>
    <xf numFmtId="165" fontId="25" fillId="12" borderId="16" xfId="10" applyNumberFormat="1" applyFont="1" applyFill="1" applyBorder="1" applyAlignment="1">
      <alignment horizontal="center" vertical="center"/>
    </xf>
    <xf numFmtId="37" fontId="29" fillId="12" borderId="16" xfId="14" applyNumberFormat="1" applyFont="1" applyFill="1" applyBorder="1" applyAlignment="1">
      <alignment horizontal="center" vertical="center" wrapText="1"/>
    </xf>
    <xf numFmtId="37" fontId="27" fillId="12" borderId="16" xfId="14" applyNumberFormat="1" applyFont="1" applyFill="1" applyBorder="1" applyAlignment="1">
      <alignment horizontal="center" vertical="center" wrapText="1"/>
    </xf>
    <xf numFmtId="14" fontId="27" fillId="12" borderId="16" xfId="10" quotePrefix="1" applyNumberFormat="1" applyFont="1" applyFill="1" applyBorder="1" applyAlignment="1">
      <alignment horizontal="center" vertical="center" wrapText="1"/>
    </xf>
    <xf numFmtId="176" fontId="27" fillId="12" borderId="16" xfId="10" quotePrefix="1" applyNumberFormat="1" applyFont="1" applyFill="1" applyBorder="1" applyAlignment="1">
      <alignment horizontal="center" vertical="center" wrapText="1"/>
    </xf>
    <xf numFmtId="181" fontId="27" fillId="12" borderId="16" xfId="16" applyNumberFormat="1" applyFont="1" applyFill="1" applyBorder="1" applyAlignment="1">
      <alignment horizontal="center" vertical="center" wrapText="1"/>
    </xf>
    <xf numFmtId="182" fontId="27" fillId="12" borderId="16" xfId="16" applyNumberFormat="1" applyFont="1" applyFill="1" applyBorder="1" applyAlignment="1">
      <alignment horizontal="center" vertical="center" wrapText="1"/>
    </xf>
    <xf numFmtId="9" fontId="29" fillId="12" borderId="16" xfId="14" applyNumberFormat="1" applyFont="1" applyFill="1" applyBorder="1" applyAlignment="1">
      <alignment horizontal="center" vertical="center" wrapText="1"/>
    </xf>
    <xf numFmtId="10" fontId="27" fillId="12" borderId="16" xfId="50" applyNumberFormat="1" applyFont="1" applyFill="1" applyBorder="1" applyAlignment="1" applyProtection="1">
      <alignment horizontal="center" vertical="center" wrapText="1"/>
    </xf>
    <xf numFmtId="175" fontId="27" fillId="12" borderId="16" xfId="9" quotePrefix="1" applyNumberFormat="1" applyFont="1" applyFill="1" applyBorder="1" applyAlignment="1">
      <alignment horizontal="center" vertical="center"/>
    </xf>
    <xf numFmtId="3" fontId="27" fillId="12" borderId="16" xfId="7" applyNumberFormat="1" applyFont="1" applyFill="1" applyBorder="1" applyAlignment="1">
      <alignment horizontal="right" vertical="center" wrapText="1"/>
    </xf>
    <xf numFmtId="0" fontId="25" fillId="12" borderId="16" xfId="10" applyFont="1" applyFill="1" applyBorder="1" applyAlignment="1">
      <alignment horizontal="left" vertical="center" wrapText="1"/>
    </xf>
    <xf numFmtId="0" fontId="28" fillId="12" borderId="16" xfId="10" applyFont="1" applyFill="1" applyBorder="1" applyAlignment="1">
      <alignment horizontal="center" vertical="center" wrapText="1"/>
    </xf>
    <xf numFmtId="164" fontId="27" fillId="12" borderId="16" xfId="12" applyNumberFormat="1" applyFont="1" applyFill="1" applyBorder="1" applyAlignment="1">
      <alignment horizontal="center" vertical="center" wrapText="1"/>
    </xf>
    <xf numFmtId="0" fontId="27" fillId="12" borderId="16" xfId="0" applyFont="1" applyFill="1" applyBorder="1" applyAlignment="1">
      <alignment horizontal="center" vertical="center" wrapText="1"/>
    </xf>
    <xf numFmtId="0" fontId="27" fillId="12" borderId="16" xfId="11" applyFont="1" applyFill="1" applyBorder="1" applyAlignment="1">
      <alignment horizontal="center" vertical="center" wrapText="1"/>
    </xf>
    <xf numFmtId="16" fontId="27" fillId="12" borderId="16" xfId="11" quotePrefix="1" applyNumberFormat="1" applyFont="1" applyFill="1" applyBorder="1" applyAlignment="1">
      <alignment horizontal="center" vertical="center" wrapText="1"/>
    </xf>
    <xf numFmtId="10" fontId="27" fillId="12" borderId="16" xfId="5" applyNumberFormat="1" applyFont="1" applyFill="1" applyBorder="1" applyAlignment="1" applyProtection="1">
      <alignment vertical="center" wrapText="1"/>
    </xf>
    <xf numFmtId="165" fontId="29" fillId="12" borderId="16" xfId="10" applyNumberFormat="1" applyFont="1" applyFill="1" applyBorder="1" applyAlignment="1">
      <alignment horizontal="center" vertical="center"/>
    </xf>
    <xf numFmtId="37" fontId="27" fillId="12" borderId="16" xfId="10" applyNumberFormat="1" applyFont="1" applyFill="1" applyBorder="1" applyAlignment="1">
      <alignment horizontal="center" vertical="center" wrapText="1"/>
    </xf>
    <xf numFmtId="0" fontId="29" fillId="12" borderId="16" xfId="10" applyFont="1" applyFill="1" applyBorder="1" applyAlignment="1">
      <alignment horizontal="center" vertical="center" wrapText="1"/>
    </xf>
    <xf numFmtId="182" fontId="29" fillId="12" borderId="16" xfId="16" quotePrefix="1" applyNumberFormat="1" applyFont="1" applyFill="1" applyBorder="1" applyAlignment="1">
      <alignment horizontal="center" vertical="center" wrapText="1"/>
    </xf>
    <xf numFmtId="164" fontId="27" fillId="2" borderId="16" xfId="0" applyNumberFormat="1" applyFont="1" applyFill="1" applyBorder="1" applyAlignment="1">
      <alignment horizontal="right" vertical="center"/>
    </xf>
    <xf numFmtId="3" fontId="27" fillId="2" borderId="16" xfId="0" applyNumberFormat="1" applyFont="1" applyFill="1" applyBorder="1" applyAlignment="1">
      <alignment horizontal="right" vertical="center" wrapText="1"/>
    </xf>
    <xf numFmtId="164" fontId="27" fillId="12" borderId="16" xfId="0" applyNumberFormat="1" applyFont="1" applyFill="1" applyBorder="1" applyAlignment="1">
      <alignment horizontal="right" vertical="center"/>
    </xf>
    <xf numFmtId="0" fontId="30" fillId="12" borderId="26" xfId="0" applyFont="1" applyFill="1" applyBorder="1" applyAlignment="1">
      <alignment vertical="top" wrapText="1"/>
    </xf>
    <xf numFmtId="0" fontId="30" fillId="12" borderId="26" xfId="0" applyFont="1" applyFill="1" applyBorder="1" applyAlignment="1">
      <alignment vertical="center" wrapText="1"/>
    </xf>
    <xf numFmtId="172" fontId="39" fillId="2" borderId="16" xfId="5" applyNumberFormat="1" applyFont="1" applyFill="1" applyBorder="1" applyAlignment="1" applyProtection="1">
      <alignment horizontal="center" vertical="top" wrapText="1"/>
    </xf>
    <xf numFmtId="172" fontId="39" fillId="12" borderId="16" xfId="5" applyNumberFormat="1" applyFont="1" applyFill="1" applyBorder="1" applyAlignment="1" applyProtection="1">
      <alignment horizontal="center" vertical="top" wrapText="1"/>
    </xf>
    <xf numFmtId="165" fontId="39" fillId="12" borderId="18" xfId="13" applyNumberFormat="1" applyFont="1" applyFill="1" applyBorder="1" applyAlignment="1" applyProtection="1">
      <alignment horizontal="center" wrapText="1"/>
    </xf>
    <xf numFmtId="4" fontId="27" fillId="12" borderId="16" xfId="0" applyNumberFormat="1" applyFont="1" applyFill="1" applyBorder="1" applyAlignment="1">
      <alignment horizontal="right" vertical="center" wrapText="1"/>
    </xf>
    <xf numFmtId="37" fontId="29" fillId="12" borderId="16" xfId="0" applyNumberFormat="1" applyFont="1" applyFill="1" applyBorder="1" applyAlignment="1">
      <alignment horizontal="left" vertical="center" wrapText="1"/>
    </xf>
    <xf numFmtId="165" fontId="27" fillId="12" borderId="16" xfId="11" applyNumberFormat="1" applyFont="1" applyFill="1" applyBorder="1" applyAlignment="1">
      <alignment horizontal="center" vertical="center"/>
    </xf>
    <xf numFmtId="3" fontId="25" fillId="12" borderId="16" xfId="10" applyNumberFormat="1" applyFont="1" applyFill="1" applyBorder="1" applyAlignment="1">
      <alignment horizontal="center" vertical="center" wrapText="1"/>
    </xf>
    <xf numFmtId="37" fontId="25" fillId="12" borderId="16" xfId="0" applyNumberFormat="1" applyFont="1" applyFill="1" applyBorder="1" applyAlignment="1">
      <alignment horizontal="right" vertical="center" wrapText="1"/>
    </xf>
    <xf numFmtId="37" fontId="25" fillId="12" borderId="16" xfId="0" applyNumberFormat="1" applyFont="1" applyFill="1" applyBorder="1" applyAlignment="1">
      <alignment horizontal="center" vertical="center" wrapText="1"/>
    </xf>
    <xf numFmtId="175" fontId="25" fillId="12" borderId="16" xfId="0" quotePrefix="1" applyNumberFormat="1" applyFont="1" applyFill="1" applyBorder="1" applyAlignment="1">
      <alignment horizontal="center" vertical="center" wrapText="1"/>
    </xf>
    <xf numFmtId="9" fontId="25" fillId="12" borderId="16" xfId="10" applyNumberFormat="1" applyFont="1" applyFill="1" applyBorder="1" applyAlignment="1">
      <alignment horizontal="center" vertical="center" wrapText="1"/>
    </xf>
    <xf numFmtId="9" fontId="25" fillId="12" borderId="16" xfId="10" quotePrefix="1" applyNumberFormat="1" applyFont="1" applyFill="1" applyBorder="1" applyAlignment="1">
      <alignment horizontal="center" vertical="center" wrapText="1"/>
    </xf>
    <xf numFmtId="0" fontId="43" fillId="12" borderId="16" xfId="10" applyFont="1" applyFill="1" applyBorder="1" applyAlignment="1">
      <alignment horizontal="center" vertical="center" wrapText="1"/>
    </xf>
    <xf numFmtId="3" fontId="43" fillId="12" borderId="17" xfId="0" applyNumberFormat="1" applyFont="1" applyFill="1" applyBorder="1" applyAlignment="1">
      <alignment horizontal="right" vertical="center"/>
    </xf>
    <xf numFmtId="3" fontId="43" fillId="12" borderId="17" xfId="0" applyNumberFormat="1" applyFont="1" applyFill="1" applyBorder="1" applyAlignment="1">
      <alignment horizontal="center" vertical="center" wrapText="1"/>
    </xf>
    <xf numFmtId="37" fontId="43" fillId="12" borderId="16" xfId="11" applyNumberFormat="1" applyFont="1" applyFill="1" applyBorder="1" applyAlignment="1">
      <alignment horizontal="center" vertical="center" wrapText="1"/>
    </xf>
    <xf numFmtId="10" fontId="43" fillId="12" borderId="16" xfId="7" applyNumberFormat="1" applyFont="1" applyFill="1" applyBorder="1" applyAlignment="1">
      <alignment horizontal="center" vertical="center" wrapText="1"/>
    </xf>
    <xf numFmtId="175" fontId="43" fillId="12" borderId="16" xfId="7" quotePrefix="1" applyNumberFormat="1" applyFont="1" applyFill="1" applyBorder="1" applyAlignment="1">
      <alignment horizontal="center" vertical="center" wrapText="1"/>
    </xf>
    <xf numFmtId="3" fontId="43" fillId="12" borderId="16" xfId="0" applyNumberFormat="1" applyFont="1" applyFill="1" applyBorder="1" applyAlignment="1">
      <alignment horizontal="center" vertical="center" wrapText="1"/>
    </xf>
    <xf numFmtId="170" fontId="43" fillId="12" borderId="16" xfId="0" applyNumberFormat="1" applyFont="1" applyFill="1" applyBorder="1" applyAlignment="1">
      <alignment horizontal="center" vertical="center" wrapText="1"/>
    </xf>
    <xf numFmtId="3" fontId="43" fillId="12" borderId="16" xfId="7" applyNumberFormat="1" applyFont="1" applyFill="1" applyBorder="1" applyAlignment="1">
      <alignment horizontal="right" vertical="center" wrapText="1"/>
    </xf>
    <xf numFmtId="9" fontId="43" fillId="12" borderId="16" xfId="7" applyFont="1" applyFill="1" applyBorder="1" applyAlignment="1">
      <alignment horizontal="center" vertical="center" wrapText="1"/>
    </xf>
    <xf numFmtId="170" fontId="43" fillId="12" borderId="16" xfId="10" quotePrefix="1" applyNumberFormat="1" applyFont="1" applyFill="1" applyBorder="1" applyAlignment="1">
      <alignment horizontal="center" vertical="center" wrapText="1"/>
    </xf>
    <xf numFmtId="0" fontId="30" fillId="12" borderId="26" xfId="0" applyFont="1" applyFill="1" applyBorder="1" applyAlignment="1">
      <alignment horizontal="center" vertical="center" wrapText="1"/>
    </xf>
    <xf numFmtId="9" fontId="43" fillId="12" borderId="22" xfId="7" applyFont="1" applyFill="1" applyBorder="1" applyAlignment="1">
      <alignment horizontal="center" vertical="center" wrapText="1"/>
    </xf>
    <xf numFmtId="170" fontId="43" fillId="12" borderId="22" xfId="10" quotePrefix="1" applyNumberFormat="1" applyFont="1" applyFill="1" applyBorder="1" applyAlignment="1">
      <alignment horizontal="center" vertical="center" wrapText="1"/>
    </xf>
    <xf numFmtId="3" fontId="28" fillId="12" borderId="17" xfId="10" applyNumberFormat="1" applyFont="1" applyFill="1" applyBorder="1" applyAlignment="1">
      <alignment horizontal="center" vertical="center" wrapText="1"/>
    </xf>
    <xf numFmtId="0" fontId="27" fillId="12" borderId="16" xfId="0" applyFont="1" applyFill="1" applyBorder="1" applyAlignment="1">
      <alignment horizontal="left" vertical="center" wrapText="1" indent="1"/>
    </xf>
    <xf numFmtId="172" fontId="27" fillId="12" borderId="16" xfId="5" applyNumberFormat="1" applyFont="1" applyFill="1" applyBorder="1" applyAlignment="1">
      <alignment vertical="center"/>
    </xf>
    <xf numFmtId="164" fontId="29" fillId="12" borderId="16" xfId="4" applyFont="1" applyFill="1" applyBorder="1" applyAlignment="1">
      <alignment horizontal="center" vertical="center" wrapText="1"/>
    </xf>
    <xf numFmtId="14" fontId="29" fillId="12" borderId="16" xfId="0" applyNumberFormat="1" applyFont="1" applyFill="1" applyBorder="1" applyAlignment="1">
      <alignment horizontal="center" vertical="center" wrapText="1"/>
    </xf>
    <xf numFmtId="10" fontId="27" fillId="12" borderId="16" xfId="10" applyNumberFormat="1" applyFont="1" applyFill="1" applyBorder="1" applyAlignment="1">
      <alignment horizontal="center" vertical="center" wrapText="1"/>
    </xf>
    <xf numFmtId="3" fontId="27" fillId="12" borderId="16" xfId="4" applyNumberFormat="1" applyFont="1" applyFill="1" applyBorder="1" applyAlignment="1">
      <alignment horizontal="center" vertical="center"/>
    </xf>
    <xf numFmtId="10" fontId="27" fillId="12" borderId="16" xfId="7" applyNumberFormat="1" applyFont="1" applyFill="1" applyBorder="1" applyAlignment="1">
      <alignment horizontal="center" vertical="center" wrapText="1"/>
    </xf>
    <xf numFmtId="165" fontId="52" fillId="0" borderId="0" xfId="5" applyFont="1" applyAlignment="1">
      <alignment vertical="center"/>
    </xf>
    <xf numFmtId="165" fontId="52" fillId="0" borderId="0" xfId="0" applyNumberFormat="1" applyFont="1" applyAlignment="1">
      <alignment vertical="center"/>
    </xf>
    <xf numFmtId="0" fontId="42" fillId="9" borderId="19" xfId="14" applyFont="1" applyFill="1" applyBorder="1" applyAlignment="1">
      <alignment horizontal="center" vertical="center" wrapText="1"/>
    </xf>
    <xf numFmtId="0" fontId="42" fillId="9" borderId="20" xfId="14" applyFont="1" applyFill="1" applyBorder="1" applyAlignment="1">
      <alignment horizontal="center" vertical="center" wrapText="1"/>
    </xf>
    <xf numFmtId="164" fontId="42" fillId="9" borderId="19" xfId="14" applyNumberFormat="1" applyFont="1" applyFill="1" applyBorder="1" applyAlignment="1">
      <alignment horizontal="center" vertical="center" wrapText="1"/>
    </xf>
    <xf numFmtId="164" fontId="32" fillId="4" borderId="1" xfId="25" applyFont="1" applyFill="1" applyBorder="1" applyAlignment="1">
      <alignment horizontal="center" vertical="center" wrapText="1"/>
    </xf>
    <xf numFmtId="0" fontId="32" fillId="4" borderId="1" xfId="14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left" vertical="center"/>
    </xf>
    <xf numFmtId="0" fontId="27" fillId="2" borderId="16" xfId="10" applyFont="1" applyFill="1" applyBorder="1" applyAlignment="1">
      <alignment horizontal="left" vertical="center" wrapText="1"/>
    </xf>
    <xf numFmtId="164" fontId="27" fillId="2" borderId="16" xfId="4" applyFont="1" applyFill="1" applyBorder="1" applyAlignment="1">
      <alignment horizontal="left" vertical="center" wrapText="1"/>
    </xf>
    <xf numFmtId="3" fontId="30" fillId="2" borderId="16" xfId="10" applyNumberFormat="1" applyFont="1" applyFill="1" applyBorder="1" applyAlignment="1">
      <alignment horizontal="center" vertical="center" wrapText="1"/>
    </xf>
    <xf numFmtId="3" fontId="27" fillId="2" borderId="22" xfId="0" applyNumberFormat="1" applyFont="1" applyFill="1" applyBorder="1" applyAlignment="1">
      <alignment horizontal="right" vertical="center"/>
    </xf>
    <xf numFmtId="165" fontId="27" fillId="2" borderId="16" xfId="0" applyNumberFormat="1" applyFont="1" applyFill="1" applyBorder="1" applyAlignment="1">
      <alignment horizontal="center" vertical="center" wrapText="1"/>
    </xf>
    <xf numFmtId="178" fontId="27" fillId="2" borderId="16" xfId="9" applyNumberFormat="1" applyFont="1" applyFill="1" applyBorder="1" applyAlignment="1">
      <alignment horizontal="center" vertical="center" wrapText="1"/>
    </xf>
    <xf numFmtId="9" fontId="27" fillId="2" borderId="22" xfId="10" quotePrefix="1" applyNumberFormat="1" applyFont="1" applyFill="1" applyBorder="1" applyAlignment="1">
      <alignment horizontal="right" vertical="center" wrapText="1"/>
    </xf>
    <xf numFmtId="164" fontId="27" fillId="0" borderId="16" xfId="4" applyFont="1" applyFill="1" applyBorder="1" applyAlignment="1">
      <alignment horizontal="left" vertical="center" wrapText="1"/>
    </xf>
    <xf numFmtId="0" fontId="27" fillId="2" borderId="16" xfId="0" applyFont="1" applyFill="1" applyBorder="1" applyAlignment="1">
      <alignment vertical="center" wrapText="1"/>
    </xf>
    <xf numFmtId="164" fontId="57" fillId="2" borderId="16" xfId="0" applyNumberFormat="1" applyFont="1" applyFill="1" applyBorder="1" applyAlignment="1">
      <alignment horizontal="center" vertical="center"/>
    </xf>
    <xf numFmtId="165" fontId="57" fillId="2" borderId="16" xfId="13" applyNumberFormat="1" applyFont="1" applyFill="1" applyBorder="1" applyAlignment="1" applyProtection="1">
      <alignment horizontal="center" vertical="center" wrapText="1"/>
    </xf>
    <xf numFmtId="165" fontId="58" fillId="2" borderId="16" xfId="9" applyNumberFormat="1" applyFont="1" applyFill="1" applyBorder="1" applyAlignment="1">
      <alignment horizontal="center" vertical="center" wrapText="1"/>
    </xf>
    <xf numFmtId="165" fontId="57" fillId="2" borderId="16" xfId="5" applyFont="1" applyFill="1" applyBorder="1" applyAlignment="1" applyProtection="1">
      <alignment horizontal="center" vertical="center" wrapText="1"/>
    </xf>
    <xf numFmtId="178" fontId="57" fillId="2" borderId="16" xfId="9" applyNumberFormat="1" applyFont="1" applyFill="1" applyBorder="1" applyAlignment="1">
      <alignment horizontal="right" vertical="center" wrapText="1"/>
    </xf>
    <xf numFmtId="178" fontId="57" fillId="2" borderId="16" xfId="9" applyNumberFormat="1" applyFont="1" applyFill="1" applyBorder="1" applyAlignment="1">
      <alignment horizontal="center" vertical="center" wrapText="1"/>
    </xf>
    <xf numFmtId="175" fontId="57" fillId="2" borderId="16" xfId="9" applyNumberFormat="1" applyFont="1" applyFill="1" applyBorder="1" applyAlignment="1">
      <alignment horizontal="center" vertical="center" wrapText="1"/>
    </xf>
    <xf numFmtId="175" fontId="57" fillId="2" borderId="16" xfId="9" quotePrefix="1" applyNumberFormat="1" applyFont="1" applyFill="1" applyBorder="1" applyAlignment="1">
      <alignment horizontal="center" vertical="center" wrapText="1"/>
    </xf>
    <xf numFmtId="14" fontId="57" fillId="2" borderId="16" xfId="9" quotePrefix="1" applyNumberFormat="1" applyFont="1" applyFill="1" applyBorder="1" applyAlignment="1">
      <alignment horizontal="center" vertical="center" wrapText="1"/>
    </xf>
    <xf numFmtId="10" fontId="57" fillId="2" borderId="16" xfId="9" applyNumberFormat="1" applyFont="1" applyFill="1" applyBorder="1" applyAlignment="1">
      <alignment horizontal="center" vertical="center" wrapText="1"/>
    </xf>
    <xf numFmtId="10" fontId="57" fillId="2" borderId="16" xfId="7" applyNumberFormat="1" applyFont="1" applyFill="1" applyBorder="1" applyAlignment="1" applyProtection="1">
      <alignment horizontal="center" vertical="center" wrapText="1"/>
    </xf>
    <xf numFmtId="164" fontId="57" fillId="2" borderId="16" xfId="0" applyNumberFormat="1" applyFont="1" applyFill="1" applyBorder="1" applyAlignment="1">
      <alignment vertical="center"/>
    </xf>
    <xf numFmtId="9" fontId="57" fillId="2" borderId="22" xfId="10" quotePrefix="1" applyNumberFormat="1" applyFont="1" applyFill="1" applyBorder="1" applyAlignment="1">
      <alignment horizontal="right" vertical="center" wrapText="1"/>
    </xf>
    <xf numFmtId="10" fontId="57" fillId="2" borderId="22" xfId="9" applyNumberFormat="1" applyFont="1" applyFill="1" applyBorder="1" applyAlignment="1">
      <alignment horizontal="center" vertical="center" wrapText="1"/>
    </xf>
    <xf numFmtId="0" fontId="58" fillId="2" borderId="26" xfId="0" applyFont="1" applyFill="1" applyBorder="1" applyAlignment="1">
      <alignment horizontal="center" vertical="center" wrapText="1"/>
    </xf>
    <xf numFmtId="172" fontId="57" fillId="2" borderId="16" xfId="5" applyNumberFormat="1" applyFont="1" applyFill="1" applyBorder="1" applyAlignment="1" applyProtection="1">
      <alignment horizontal="center" vertical="center" wrapText="1"/>
    </xf>
    <xf numFmtId="9" fontId="57" fillId="2" borderId="22" xfId="10" quotePrefix="1" applyNumberFormat="1" applyFont="1" applyFill="1" applyBorder="1" applyAlignment="1">
      <alignment horizontal="center" vertical="center" wrapText="1"/>
    </xf>
    <xf numFmtId="0" fontId="27" fillId="12" borderId="16" xfId="0" applyFont="1" applyFill="1" applyBorder="1" applyAlignment="1">
      <alignment vertical="center" wrapText="1"/>
    </xf>
    <xf numFmtId="165" fontId="30" fillId="12" borderId="16" xfId="9" applyNumberFormat="1" applyFont="1" applyFill="1" applyBorder="1" applyAlignment="1">
      <alignment horizontal="center" vertical="center" wrapText="1"/>
    </xf>
    <xf numFmtId="165" fontId="27" fillId="12" borderId="16" xfId="5" applyFont="1" applyFill="1" applyBorder="1" applyAlignment="1" applyProtection="1">
      <alignment horizontal="center" vertical="center" wrapText="1"/>
    </xf>
    <xf numFmtId="172" fontId="27" fillId="12" borderId="16" xfId="5" applyNumberFormat="1" applyFont="1" applyFill="1" applyBorder="1" applyAlignment="1" applyProtection="1">
      <alignment horizontal="center" vertical="center" wrapText="1"/>
    </xf>
    <xf numFmtId="178" fontId="27" fillId="12" borderId="16" xfId="9" applyNumberFormat="1" applyFont="1" applyFill="1" applyBorder="1" applyAlignment="1">
      <alignment horizontal="center" vertical="center" wrapText="1"/>
    </xf>
    <xf numFmtId="9" fontId="27" fillId="12" borderId="22" xfId="10" quotePrefix="1" applyNumberFormat="1" applyFont="1" applyFill="1" applyBorder="1" applyAlignment="1">
      <alignment horizontal="center" vertical="center" wrapText="1"/>
    </xf>
    <xf numFmtId="10" fontId="57" fillId="2" borderId="16" xfId="9" applyNumberFormat="1" applyFont="1" applyFill="1" applyBorder="1" applyAlignment="1">
      <alignment horizontal="center" vertical="center"/>
    </xf>
    <xf numFmtId="4" fontId="57" fillId="2" borderId="16" xfId="7" applyNumberFormat="1" applyFont="1" applyFill="1" applyBorder="1" applyAlignment="1">
      <alignment horizontal="right" vertical="center" wrapText="1"/>
    </xf>
    <xf numFmtId="0" fontId="57" fillId="2" borderId="16" xfId="0" applyFont="1" applyFill="1" applyBorder="1" applyAlignment="1">
      <alignment horizontal="center" vertical="center" wrapText="1"/>
    </xf>
    <xf numFmtId="165" fontId="57" fillId="2" borderId="16" xfId="10" applyNumberFormat="1" applyFont="1" applyFill="1" applyBorder="1" applyAlignment="1">
      <alignment horizontal="center" vertical="center" wrapText="1"/>
    </xf>
    <xf numFmtId="3" fontId="58" fillId="2" borderId="16" xfId="10" applyNumberFormat="1" applyFont="1" applyFill="1" applyBorder="1" applyAlignment="1">
      <alignment horizontal="center" vertical="center" wrapText="1"/>
    </xf>
    <xf numFmtId="0" fontId="57" fillId="2" borderId="16" xfId="10" applyFont="1" applyFill="1" applyBorder="1" applyAlignment="1">
      <alignment horizontal="center" vertical="center" wrapText="1"/>
    </xf>
    <xf numFmtId="165" fontId="57" fillId="2" borderId="16" xfId="10" applyNumberFormat="1" applyFont="1" applyFill="1" applyBorder="1" applyAlignment="1">
      <alignment horizontal="center" vertical="center"/>
    </xf>
    <xf numFmtId="37" fontId="57" fillId="2" borderId="16" xfId="14" applyNumberFormat="1" applyFont="1" applyFill="1" applyBorder="1" applyAlignment="1">
      <alignment horizontal="center" vertical="center" wrapText="1"/>
    </xf>
    <xf numFmtId="14" fontId="57" fillId="2" borderId="16" xfId="11" quotePrefix="1" applyNumberFormat="1" applyFont="1" applyFill="1" applyBorder="1" applyAlignment="1">
      <alignment horizontal="center" vertical="center" wrapText="1"/>
    </xf>
    <xf numFmtId="176" fontId="57" fillId="2" borderId="16" xfId="11" quotePrefix="1" applyNumberFormat="1" applyFont="1" applyFill="1" applyBorder="1" applyAlignment="1">
      <alignment horizontal="center" vertical="center" wrapText="1"/>
    </xf>
    <xf numFmtId="181" fontId="57" fillId="2" borderId="16" xfId="16" applyNumberFormat="1" applyFont="1" applyFill="1" applyBorder="1" applyAlignment="1">
      <alignment horizontal="left" vertical="center" wrapText="1"/>
    </xf>
    <xf numFmtId="181" fontId="57" fillId="2" borderId="16" xfId="16" applyNumberFormat="1" applyFont="1" applyFill="1" applyBorder="1" applyAlignment="1">
      <alignment horizontal="center" vertical="center" wrapText="1"/>
    </xf>
    <xf numFmtId="165" fontId="57" fillId="2" borderId="16" xfId="15" applyNumberFormat="1" applyFont="1" applyFill="1" applyBorder="1" applyAlignment="1">
      <alignment horizontal="center" vertical="center" wrapText="1"/>
    </xf>
    <xf numFmtId="9" fontId="57" fillId="2" borderId="16" xfId="14" applyNumberFormat="1" applyFont="1" applyFill="1" applyBorder="1" applyAlignment="1">
      <alignment horizontal="center" vertical="center" wrapText="1"/>
    </xf>
    <xf numFmtId="3" fontId="30" fillId="12" borderId="16" xfId="10" applyNumberFormat="1" applyFont="1" applyFill="1" applyBorder="1" applyAlignment="1">
      <alignment horizontal="center" vertical="center" wrapText="1"/>
    </xf>
    <xf numFmtId="165" fontId="27" fillId="12" borderId="16" xfId="10" applyNumberFormat="1" applyFont="1" applyFill="1" applyBorder="1" applyAlignment="1">
      <alignment horizontal="center" vertical="center"/>
    </xf>
    <xf numFmtId="9" fontId="27" fillId="12" borderId="16" xfId="14" applyNumberFormat="1" applyFont="1" applyFill="1" applyBorder="1" applyAlignment="1">
      <alignment horizontal="center" vertical="center" wrapText="1"/>
    </xf>
    <xf numFmtId="182" fontId="27" fillId="12" borderId="16" xfId="16" applyNumberFormat="1" applyFont="1" applyFill="1" applyBorder="1" applyAlignment="1">
      <alignment horizontal="left" vertical="center" wrapText="1"/>
    </xf>
    <xf numFmtId="165" fontId="27" fillId="2" borderId="16" xfId="9" applyNumberFormat="1" applyFont="1" applyFill="1" applyBorder="1" applyAlignment="1">
      <alignment horizontal="center" vertical="center" wrapText="1"/>
    </xf>
    <xf numFmtId="165" fontId="27" fillId="12" borderId="16" xfId="9" applyNumberFormat="1" applyFont="1" applyFill="1" applyBorder="1" applyAlignment="1">
      <alignment horizontal="center" vertical="center" wrapText="1"/>
    </xf>
    <xf numFmtId="0" fontId="27" fillId="2" borderId="16" xfId="9" applyFont="1" applyFill="1" applyBorder="1" applyAlignment="1">
      <alignment horizontal="center" vertical="center" wrapText="1"/>
    </xf>
    <xf numFmtId="9" fontId="27" fillId="2" borderId="22" xfId="10" quotePrefix="1" applyNumberFormat="1" applyFont="1" applyFill="1" applyBorder="1" applyAlignment="1">
      <alignment horizontal="center" vertical="center" wrapText="1"/>
    </xf>
    <xf numFmtId="165" fontId="57" fillId="2" borderId="16" xfId="9" applyNumberFormat="1" applyFont="1" applyFill="1" applyBorder="1" applyAlignment="1">
      <alignment horizontal="center" vertical="center" wrapText="1"/>
    </xf>
    <xf numFmtId="175" fontId="57" fillId="2" borderId="16" xfId="9" quotePrefix="1" applyNumberFormat="1" applyFont="1" applyFill="1" applyBorder="1" applyAlignment="1">
      <alignment horizontal="center" vertical="center"/>
    </xf>
    <xf numFmtId="10" fontId="57" fillId="2" borderId="16" xfId="50" applyNumberFormat="1" applyFont="1" applyFill="1" applyBorder="1" applyAlignment="1" applyProtection="1">
      <alignment horizontal="center" vertical="center" wrapText="1"/>
    </xf>
    <xf numFmtId="10" fontId="57" fillId="2" borderId="22" xfId="0" applyNumberFormat="1" applyFont="1" applyFill="1" applyBorder="1" applyAlignment="1">
      <alignment horizontal="center" vertical="center" wrapText="1"/>
    </xf>
    <xf numFmtId="0" fontId="57" fillId="2" borderId="16" xfId="9" applyFont="1" applyFill="1" applyBorder="1" applyAlignment="1">
      <alignment horizontal="center" vertical="center" wrapText="1"/>
    </xf>
    <xf numFmtId="9" fontId="57" fillId="2" borderId="16" xfId="9" quotePrefix="1" applyNumberFormat="1" applyFont="1" applyFill="1" applyBorder="1" applyAlignment="1">
      <alignment horizontal="center" vertical="center" wrapText="1"/>
    </xf>
    <xf numFmtId="9" fontId="57" fillId="2" borderId="16" xfId="9" applyNumberFormat="1" applyFont="1" applyFill="1" applyBorder="1" applyAlignment="1">
      <alignment horizontal="center" vertical="center" wrapText="1"/>
    </xf>
    <xf numFmtId="165" fontId="57" fillId="2" borderId="16" xfId="50" applyNumberFormat="1" applyFont="1" applyFill="1" applyBorder="1" applyAlignment="1" applyProtection="1">
      <alignment horizontal="center" vertical="center" wrapText="1"/>
    </xf>
    <xf numFmtId="0" fontId="27" fillId="12" borderId="16" xfId="9" applyFont="1" applyFill="1" applyBorder="1" applyAlignment="1">
      <alignment horizontal="center" vertical="center" wrapText="1"/>
    </xf>
    <xf numFmtId="9" fontId="27" fillId="2" borderId="22" xfId="10" applyNumberFormat="1" applyFont="1" applyFill="1" applyBorder="1" applyAlignment="1">
      <alignment horizontal="center" vertical="center" wrapText="1"/>
    </xf>
    <xf numFmtId="164" fontId="27" fillId="0" borderId="16" xfId="0" applyNumberFormat="1" applyFont="1" applyBorder="1" applyAlignment="1">
      <alignment vertical="center"/>
    </xf>
    <xf numFmtId="175" fontId="27" fillId="2" borderId="16" xfId="0" applyNumberFormat="1" applyFont="1" applyFill="1" applyBorder="1" applyAlignment="1">
      <alignment horizontal="center" vertical="center" wrapText="1"/>
    </xf>
    <xf numFmtId="9" fontId="27" fillId="2" borderId="16" xfId="0" quotePrefix="1" applyNumberFormat="1" applyFont="1" applyFill="1" applyBorder="1" applyAlignment="1">
      <alignment horizontal="center" vertical="center" wrapText="1"/>
    </xf>
    <xf numFmtId="9" fontId="27" fillId="2" borderId="16" xfId="0" applyNumberFormat="1" applyFont="1" applyFill="1" applyBorder="1" applyAlignment="1">
      <alignment horizontal="center" vertical="center"/>
    </xf>
    <xf numFmtId="165" fontId="27" fillId="2" borderId="16" xfId="5" applyFont="1" applyFill="1" applyBorder="1" applyAlignment="1" applyProtection="1">
      <alignment horizontal="center" vertical="top" wrapText="1"/>
    </xf>
    <xf numFmtId="165" fontId="27" fillId="2" borderId="16" xfId="5" applyFont="1" applyFill="1" applyBorder="1" applyAlignment="1" applyProtection="1">
      <alignment horizontal="center" vertical="center" wrapText="1"/>
    </xf>
    <xf numFmtId="9" fontId="27" fillId="2" borderId="22" xfId="9" quotePrefix="1" applyNumberFormat="1" applyFont="1" applyFill="1" applyBorder="1" applyAlignment="1">
      <alignment horizontal="center" vertical="center" wrapText="1"/>
    </xf>
    <xf numFmtId="165" fontId="27" fillId="12" borderId="16" xfId="13" applyNumberFormat="1" applyFont="1" applyFill="1" applyBorder="1" applyAlignment="1" applyProtection="1">
      <alignment horizontal="center" wrapText="1"/>
    </xf>
    <xf numFmtId="9" fontId="27" fillId="12" borderId="22" xfId="9" quotePrefix="1" applyNumberFormat="1" applyFont="1" applyFill="1" applyBorder="1" applyAlignment="1">
      <alignment horizontal="center" vertical="center" wrapText="1"/>
    </xf>
    <xf numFmtId="0" fontId="27" fillId="2" borderId="22" xfId="0" applyFont="1" applyFill="1" applyBorder="1" applyAlignment="1">
      <alignment horizontal="left" vertical="center" wrapText="1"/>
    </xf>
    <xf numFmtId="0" fontId="27" fillId="2" borderId="23" xfId="10" applyFont="1" applyFill="1" applyBorder="1" applyAlignment="1">
      <alignment horizontal="center" vertical="center" wrapText="1"/>
    </xf>
    <xf numFmtId="9" fontId="27" fillId="2" borderId="16" xfId="10" applyNumberFormat="1" applyFont="1" applyFill="1" applyBorder="1" applyAlignment="1">
      <alignment horizontal="center" vertical="center" wrapText="1"/>
    </xf>
    <xf numFmtId="182" fontId="27" fillId="2" borderId="16" xfId="16" applyNumberFormat="1" applyFont="1" applyFill="1" applyBorder="1" applyAlignment="1">
      <alignment horizontal="right" vertical="center" wrapText="1"/>
    </xf>
    <xf numFmtId="0" fontId="27" fillId="12" borderId="22" xfId="0" applyFont="1" applyFill="1" applyBorder="1" applyAlignment="1">
      <alignment horizontal="left" vertical="center" wrapText="1"/>
    </xf>
    <xf numFmtId="165" fontId="27" fillId="12" borderId="23" xfId="11" applyNumberFormat="1" applyFont="1" applyFill="1" applyBorder="1" applyAlignment="1">
      <alignment horizontal="center" vertical="center"/>
    </xf>
    <xf numFmtId="0" fontId="27" fillId="12" borderId="22" xfId="11" quotePrefix="1" applyFont="1" applyFill="1" applyBorder="1" applyAlignment="1">
      <alignment horizontal="center" vertical="center" wrapText="1"/>
    </xf>
    <xf numFmtId="0" fontId="27" fillId="12" borderId="16" xfId="11" quotePrefix="1" applyFont="1" applyFill="1" applyBorder="1" applyAlignment="1">
      <alignment horizontal="center" vertical="center" wrapText="1"/>
    </xf>
    <xf numFmtId="9" fontId="27" fillId="12" borderId="16" xfId="10" applyNumberFormat="1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left" vertical="center" wrapText="1"/>
    </xf>
    <xf numFmtId="164" fontId="25" fillId="0" borderId="16" xfId="0" applyNumberFormat="1" applyFont="1" applyBorder="1" applyAlignment="1">
      <alignment vertical="center"/>
    </xf>
    <xf numFmtId="0" fontId="39" fillId="0" borderId="16" xfId="0" applyFont="1" applyBorder="1" applyAlignment="1">
      <alignment horizontal="center" vertical="center" wrapText="1"/>
    </xf>
    <xf numFmtId="3" fontId="28" fillId="0" borderId="16" xfId="10" applyNumberFormat="1" applyFont="1" applyBorder="1" applyAlignment="1">
      <alignment horizontal="center" vertical="center" wrapText="1"/>
    </xf>
    <xf numFmtId="165" fontId="39" fillId="0" borderId="16" xfId="5" applyFont="1" applyFill="1" applyBorder="1" applyAlignment="1" applyProtection="1">
      <alignment horizontal="center" vertical="center" wrapText="1"/>
    </xf>
    <xf numFmtId="179" fontId="39" fillId="0" borderId="16" xfId="9" applyNumberFormat="1" applyFont="1" applyBorder="1" applyAlignment="1">
      <alignment horizontal="right" vertical="center" wrapText="1"/>
    </xf>
    <xf numFmtId="178" fontId="39" fillId="0" borderId="16" xfId="9" applyNumberFormat="1" applyFont="1" applyBorder="1" applyAlignment="1">
      <alignment horizontal="center" vertical="center" wrapText="1"/>
    </xf>
    <xf numFmtId="175" fontId="27" fillId="0" borderId="16" xfId="9" applyNumberFormat="1" applyFont="1" applyBorder="1" applyAlignment="1">
      <alignment horizontal="center" vertical="center" wrapText="1"/>
    </xf>
    <xf numFmtId="175" fontId="27" fillId="0" borderId="16" xfId="9" quotePrefix="1" applyNumberFormat="1" applyFont="1" applyBorder="1" applyAlignment="1">
      <alignment horizontal="center" vertical="center" wrapText="1"/>
    </xf>
    <xf numFmtId="9" fontId="27" fillId="0" borderId="16" xfId="9" quotePrefix="1" applyNumberFormat="1" applyFont="1" applyBorder="1" applyAlignment="1">
      <alignment horizontal="center" vertical="center" wrapText="1"/>
    </xf>
    <xf numFmtId="10" fontId="27" fillId="0" borderId="16" xfId="9" applyNumberFormat="1" applyFont="1" applyBorder="1" applyAlignment="1">
      <alignment horizontal="center" vertical="center" wrapText="1"/>
    </xf>
    <xf numFmtId="10" fontId="27" fillId="0" borderId="16" xfId="7" applyNumberFormat="1" applyFont="1" applyFill="1" applyBorder="1" applyAlignment="1" applyProtection="1">
      <alignment horizontal="center" vertical="center" wrapText="1"/>
    </xf>
    <xf numFmtId="9" fontId="39" fillId="0" borderId="22" xfId="10" quotePrefix="1" applyNumberFormat="1" applyFont="1" applyBorder="1" applyAlignment="1">
      <alignment horizontal="right" vertical="center" wrapText="1"/>
    </xf>
    <xf numFmtId="10" fontId="27" fillId="0" borderId="22" xfId="9" applyNumberFormat="1" applyFont="1" applyBorder="1" applyAlignment="1">
      <alignment horizontal="center" vertical="center" wrapText="1"/>
    </xf>
    <xf numFmtId="0" fontId="30" fillId="0" borderId="26" xfId="0" applyFont="1" applyBorder="1" applyAlignment="1">
      <alignment horizontal="left" vertical="top" wrapText="1"/>
    </xf>
    <xf numFmtId="0" fontId="25" fillId="0" borderId="16" xfId="10" applyFont="1" applyBorder="1" applyAlignment="1">
      <alignment horizontal="left" vertical="center" wrapText="1"/>
    </xf>
    <xf numFmtId="164" fontId="25" fillId="0" borderId="16" xfId="4" applyFont="1" applyFill="1" applyBorder="1" applyAlignment="1">
      <alignment horizontal="left" vertical="center" wrapText="1"/>
    </xf>
    <xf numFmtId="4" fontId="25" fillId="0" borderId="16" xfId="0" applyNumberFormat="1" applyFont="1" applyBorder="1" applyAlignment="1">
      <alignment horizontal="right" vertical="center"/>
    </xf>
    <xf numFmtId="172" fontId="27" fillId="2" borderId="16" xfId="5" applyNumberFormat="1" applyFont="1" applyFill="1" applyBorder="1" applyAlignment="1" applyProtection="1">
      <alignment horizontal="center" vertical="center" wrapText="1"/>
    </xf>
    <xf numFmtId="0" fontId="59" fillId="2" borderId="16" xfId="0" applyFont="1" applyFill="1" applyBorder="1" applyAlignment="1">
      <alignment horizontal="center" vertical="center" wrapText="1"/>
    </xf>
    <xf numFmtId="0" fontId="59" fillId="2" borderId="16" xfId="0" applyFont="1" applyFill="1" applyBorder="1" applyAlignment="1">
      <alignment vertical="center" wrapText="1"/>
    </xf>
    <xf numFmtId="164" fontId="59" fillId="2" borderId="16" xfId="0" applyNumberFormat="1" applyFont="1" applyFill="1" applyBorder="1" applyAlignment="1">
      <alignment vertical="center"/>
    </xf>
    <xf numFmtId="164" fontId="59" fillId="2" borderId="16" xfId="0" applyNumberFormat="1" applyFont="1" applyFill="1" applyBorder="1" applyAlignment="1">
      <alignment horizontal="center" vertical="center"/>
    </xf>
    <xf numFmtId="165" fontId="59" fillId="2" borderId="16" xfId="10" applyNumberFormat="1" applyFont="1" applyFill="1" applyBorder="1" applyAlignment="1">
      <alignment horizontal="center" vertical="center" wrapText="1"/>
    </xf>
    <xf numFmtId="0" fontId="59" fillId="2" borderId="16" xfId="9" applyFont="1" applyFill="1" applyBorder="1" applyAlignment="1">
      <alignment horizontal="center" vertical="center" wrapText="1"/>
    </xf>
    <xf numFmtId="165" fontId="59" fillId="2" borderId="16" xfId="5" applyFont="1" applyFill="1" applyBorder="1" applyAlignment="1" applyProtection="1">
      <alignment horizontal="center" vertical="center" wrapText="1"/>
    </xf>
    <xf numFmtId="172" fontId="59" fillId="2" borderId="16" xfId="5" applyNumberFormat="1" applyFont="1" applyFill="1" applyBorder="1" applyAlignment="1" applyProtection="1">
      <alignment horizontal="center" vertical="center" wrapText="1"/>
    </xf>
    <xf numFmtId="175" fontId="59" fillId="2" borderId="16" xfId="9" applyNumberFormat="1" applyFont="1" applyFill="1" applyBorder="1" applyAlignment="1">
      <alignment horizontal="center" vertical="center" wrapText="1"/>
    </xf>
    <xf numFmtId="175" fontId="59" fillId="2" borderId="16" xfId="9" quotePrefix="1" applyNumberFormat="1" applyFont="1" applyFill="1" applyBorder="1" applyAlignment="1">
      <alignment horizontal="center" vertical="center" wrapText="1"/>
    </xf>
    <xf numFmtId="9" fontId="59" fillId="2" borderId="16" xfId="9" quotePrefix="1" applyNumberFormat="1" applyFont="1" applyFill="1" applyBorder="1" applyAlignment="1">
      <alignment horizontal="center" vertical="center" wrapText="1"/>
    </xf>
    <xf numFmtId="10" fontId="59" fillId="2" borderId="16" xfId="9" applyNumberFormat="1" applyFont="1" applyFill="1" applyBorder="1" applyAlignment="1">
      <alignment horizontal="center" vertical="center" wrapText="1"/>
    </xf>
    <xf numFmtId="10" fontId="59" fillId="2" borderId="16" xfId="7" applyNumberFormat="1" applyFont="1" applyFill="1" applyBorder="1" applyAlignment="1" applyProtection="1">
      <alignment horizontal="center" vertical="center" wrapText="1"/>
    </xf>
    <xf numFmtId="4" fontId="59" fillId="2" borderId="16" xfId="7" applyNumberFormat="1" applyFont="1" applyFill="1" applyBorder="1" applyAlignment="1">
      <alignment horizontal="right" vertical="center" wrapText="1"/>
    </xf>
    <xf numFmtId="9" fontId="59" fillId="2" borderId="22" xfId="10" quotePrefix="1" applyNumberFormat="1" applyFont="1" applyFill="1" applyBorder="1" applyAlignment="1">
      <alignment horizontal="center" vertical="center" wrapText="1"/>
    </xf>
    <xf numFmtId="10" fontId="59" fillId="2" borderId="22" xfId="9" applyNumberFormat="1" applyFont="1" applyFill="1" applyBorder="1" applyAlignment="1">
      <alignment horizontal="center" vertical="center" wrapText="1"/>
    </xf>
    <xf numFmtId="0" fontId="59" fillId="2" borderId="26" xfId="0" applyFont="1" applyFill="1" applyBorder="1" applyAlignment="1">
      <alignment horizontal="center" vertical="center" wrapText="1"/>
    </xf>
    <xf numFmtId="182" fontId="27" fillId="2" borderId="16" xfId="16" applyNumberFormat="1" applyFont="1" applyFill="1" applyBorder="1" applyAlignment="1">
      <alignment horizontal="left" vertical="center" wrapText="1"/>
    </xf>
    <xf numFmtId="165" fontId="27" fillId="2" borderId="16" xfId="11" applyNumberFormat="1" applyFont="1" applyFill="1" applyBorder="1" applyAlignment="1">
      <alignment horizontal="center" vertical="center"/>
    </xf>
    <xf numFmtId="10" fontId="27" fillId="2" borderId="16" xfId="5" applyNumberFormat="1" applyFont="1" applyFill="1" applyBorder="1" applyAlignment="1" applyProtection="1">
      <alignment horizontal="right" vertical="center" wrapText="1"/>
    </xf>
    <xf numFmtId="165" fontId="27" fillId="2" borderId="16" xfId="11" applyNumberFormat="1" applyFont="1" applyFill="1" applyBorder="1" applyAlignment="1">
      <alignment horizontal="right" vertical="center"/>
    </xf>
    <xf numFmtId="170" fontId="27" fillId="2" borderId="16" xfId="10" quotePrefix="1" applyNumberFormat="1" applyFont="1" applyFill="1" applyBorder="1" applyAlignment="1">
      <alignment horizontal="center" vertical="center" wrapText="1"/>
    </xf>
    <xf numFmtId="165" fontId="30" fillId="2" borderId="16" xfId="9" applyNumberFormat="1" applyFont="1" applyFill="1" applyBorder="1" applyAlignment="1">
      <alignment horizontal="center" vertical="center" wrapText="1"/>
    </xf>
    <xf numFmtId="179" fontId="27" fillId="2" borderId="16" xfId="9" applyNumberFormat="1" applyFont="1" applyFill="1" applyBorder="1" applyAlignment="1">
      <alignment horizontal="center" vertical="center" wrapText="1"/>
    </xf>
    <xf numFmtId="10" fontId="27" fillId="2" borderId="23" xfId="5" applyNumberFormat="1" applyFont="1" applyFill="1" applyBorder="1" applyAlignment="1" applyProtection="1">
      <alignment vertical="center"/>
    </xf>
    <xf numFmtId="165" fontId="27" fillId="2" borderId="16" xfId="11" quotePrefix="1" applyNumberFormat="1" applyFont="1" applyFill="1" applyBorder="1" applyAlignment="1">
      <alignment horizontal="center" vertical="center"/>
    </xf>
    <xf numFmtId="0" fontId="27" fillId="2" borderId="16" xfId="0" applyFont="1" applyFill="1" applyBorder="1" applyAlignment="1">
      <alignment horizontal="left" vertical="center" wrapText="1"/>
    </xf>
    <xf numFmtId="9" fontId="27" fillId="2" borderId="16" xfId="14" applyNumberFormat="1" applyFont="1" applyFill="1" applyBorder="1" applyAlignment="1">
      <alignment horizontal="center" vertical="center" wrapText="1"/>
    </xf>
    <xf numFmtId="0" fontId="27" fillId="2" borderId="22" xfId="0" applyFont="1" applyFill="1" applyBorder="1" applyAlignment="1">
      <alignment vertical="center" wrapText="1"/>
    </xf>
    <xf numFmtId="165" fontId="27" fillId="2" borderId="16" xfId="18" applyFont="1" applyFill="1" applyBorder="1" applyAlignment="1">
      <alignment horizontal="center" vertical="center"/>
    </xf>
    <xf numFmtId="178" fontId="27" fillId="12" borderId="16" xfId="9" applyNumberFormat="1" applyFont="1" applyFill="1" applyBorder="1" applyAlignment="1">
      <alignment horizontal="right" vertical="center" wrapText="1"/>
    </xf>
    <xf numFmtId="178" fontId="27" fillId="2" borderId="16" xfId="9" applyNumberFormat="1" applyFont="1" applyFill="1" applyBorder="1" applyAlignment="1">
      <alignment horizontal="right" vertical="center" wrapText="1"/>
    </xf>
    <xf numFmtId="172" fontId="27" fillId="2" borderId="16" xfId="5" applyNumberFormat="1" applyFont="1" applyFill="1" applyBorder="1" applyAlignment="1" applyProtection="1">
      <alignment horizontal="center" vertical="center"/>
    </xf>
    <xf numFmtId="164" fontId="27" fillId="2" borderId="16" xfId="10" applyNumberFormat="1" applyFont="1" applyFill="1" applyBorder="1" applyAlignment="1">
      <alignment horizontal="right" vertical="center"/>
    </xf>
    <xf numFmtId="3" fontId="27" fillId="2" borderId="16" xfId="17" applyNumberFormat="1" applyFont="1" applyFill="1" applyBorder="1" applyAlignment="1">
      <alignment horizontal="center" vertical="center" wrapText="1"/>
    </xf>
    <xf numFmtId="164" fontId="27" fillId="12" borderId="16" xfId="10" applyNumberFormat="1" applyFont="1" applyFill="1" applyBorder="1" applyAlignment="1">
      <alignment horizontal="right" vertical="center"/>
    </xf>
    <xf numFmtId="3" fontId="27" fillId="12" borderId="16" xfId="17" applyNumberFormat="1" applyFont="1" applyFill="1" applyBorder="1" applyAlignment="1">
      <alignment horizontal="center" vertical="center" wrapText="1"/>
    </xf>
    <xf numFmtId="181" fontId="27" fillId="12" borderId="16" xfId="16" applyNumberFormat="1" applyFont="1" applyFill="1" applyBorder="1" applyAlignment="1">
      <alignment horizontal="left" vertical="center" wrapText="1"/>
    </xf>
    <xf numFmtId="164" fontId="27" fillId="12" borderId="16" xfId="4" applyFont="1" applyFill="1" applyBorder="1" applyAlignment="1">
      <alignment horizontal="left" vertical="center" wrapText="1"/>
    </xf>
    <xf numFmtId="37" fontId="27" fillId="12" borderId="16" xfId="0" applyNumberFormat="1" applyFont="1" applyFill="1" applyBorder="1" applyAlignment="1">
      <alignment horizontal="center" vertical="center" wrapText="1"/>
    </xf>
    <xf numFmtId="170" fontId="27" fillId="12" borderId="16" xfId="10" quotePrefix="1" applyNumberFormat="1" applyFont="1" applyFill="1" applyBorder="1" applyAlignment="1">
      <alignment horizontal="center" vertical="center" wrapText="1"/>
    </xf>
    <xf numFmtId="164" fontId="27" fillId="12" borderId="16" xfId="4" applyFont="1" applyFill="1" applyBorder="1" applyAlignment="1">
      <alignment horizontal="center" vertical="center" wrapText="1"/>
    </xf>
    <xf numFmtId="14" fontId="27" fillId="12" borderId="16" xfId="0" applyNumberFormat="1" applyFont="1" applyFill="1" applyBorder="1" applyAlignment="1">
      <alignment horizontal="center" vertical="center" wrapText="1"/>
    </xf>
    <xf numFmtId="165" fontId="27" fillId="0" borderId="0" xfId="5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 vertical="center"/>
    </xf>
    <xf numFmtId="0" fontId="27" fillId="12" borderId="1" xfId="0" applyFont="1" applyFill="1" applyBorder="1" applyAlignment="1">
      <alignment horizontal="center" vertical="center" wrapText="1"/>
    </xf>
    <xf numFmtId="164" fontId="27" fillId="0" borderId="0" xfId="5" applyNumberFormat="1" applyFont="1" applyAlignment="1">
      <alignment horizontal="left" vertical="center"/>
    </xf>
    <xf numFmtId="4" fontId="19" fillId="2" borderId="24" xfId="14" applyNumberFormat="1" applyFont="1" applyFill="1" applyBorder="1" applyAlignment="1">
      <alignment horizontal="center" vertical="center" wrapText="1"/>
    </xf>
    <xf numFmtId="172" fontId="27" fillId="2" borderId="16" xfId="5" applyNumberFormat="1" applyFont="1" applyFill="1" applyBorder="1" applyAlignment="1">
      <alignment horizontal="center" vertical="center"/>
    </xf>
    <xf numFmtId="172" fontId="27" fillId="2" borderId="16" xfId="5" applyNumberFormat="1" applyFont="1" applyFill="1" applyBorder="1" applyAlignment="1">
      <alignment horizontal="center" vertical="center" wrapText="1"/>
    </xf>
    <xf numFmtId="3" fontId="60" fillId="2" borderId="17" xfId="10" applyNumberFormat="1" applyFont="1" applyFill="1" applyBorder="1" applyAlignment="1">
      <alignment horizontal="center" vertical="center" wrapText="1"/>
    </xf>
    <xf numFmtId="165" fontId="61" fillId="2" borderId="16" xfId="10" applyNumberFormat="1" applyFont="1" applyFill="1" applyBorder="1" applyAlignment="1">
      <alignment horizontal="center" vertical="center" wrapText="1"/>
    </xf>
    <xf numFmtId="0" fontId="61" fillId="2" borderId="16" xfId="0" applyFont="1" applyFill="1" applyBorder="1" applyAlignment="1">
      <alignment horizontal="center" vertical="center" wrapText="1"/>
    </xf>
    <xf numFmtId="164" fontId="61" fillId="2" borderId="16" xfId="0" applyNumberFormat="1" applyFont="1" applyFill="1" applyBorder="1" applyAlignment="1">
      <alignment horizontal="center" vertical="center"/>
    </xf>
    <xf numFmtId="0" fontId="61" fillId="2" borderId="16" xfId="0" applyFont="1" applyFill="1" applyBorder="1" applyAlignment="1">
      <alignment vertical="center" wrapText="1"/>
    </xf>
    <xf numFmtId="3" fontId="60" fillId="2" borderId="16" xfId="10" applyNumberFormat="1" applyFont="1" applyFill="1" applyBorder="1" applyAlignment="1">
      <alignment horizontal="center" vertical="center" wrapText="1"/>
    </xf>
    <xf numFmtId="3" fontId="43" fillId="2" borderId="16" xfId="0" applyNumberFormat="1" applyFont="1" applyFill="1" applyBorder="1" applyAlignment="1">
      <alignment horizontal="right" vertical="center"/>
    </xf>
    <xf numFmtId="0" fontId="30" fillId="2" borderId="16" xfId="0" applyFont="1" applyFill="1" applyBorder="1" applyAlignment="1">
      <alignment horizontal="center" vertical="center" wrapText="1"/>
    </xf>
    <xf numFmtId="175" fontId="29" fillId="2" borderId="16" xfId="7" quotePrefix="1" applyNumberFormat="1" applyFont="1" applyFill="1" applyBorder="1" applyAlignment="1">
      <alignment horizontal="center" vertical="center" wrapText="1"/>
    </xf>
    <xf numFmtId="10" fontId="29" fillId="2" borderId="16" xfId="7" applyNumberFormat="1" applyFont="1" applyFill="1" applyBorder="1" applyAlignment="1">
      <alignment horizontal="center" vertical="center" wrapText="1"/>
    </xf>
    <xf numFmtId="3" fontId="25" fillId="2" borderId="16" xfId="0" applyNumberFormat="1" applyFont="1" applyFill="1" applyBorder="1" applyAlignment="1">
      <alignment horizontal="center" vertical="center" wrapText="1"/>
    </xf>
    <xf numFmtId="16" fontId="27" fillId="2" borderId="16" xfId="11" quotePrefix="1" applyNumberFormat="1" applyFont="1" applyFill="1" applyBorder="1" applyAlignment="1">
      <alignment horizontal="center" vertical="center" wrapText="1"/>
    </xf>
    <xf numFmtId="3" fontId="25" fillId="2" borderId="16" xfId="17" applyNumberFormat="1" applyFont="1" applyFill="1" applyBorder="1" applyAlignment="1">
      <alignment horizontal="center" vertical="center" wrapText="1"/>
    </xf>
    <xf numFmtId="165" fontId="44" fillId="2" borderId="16" xfId="9" applyNumberFormat="1" applyFont="1" applyFill="1" applyBorder="1" applyAlignment="1">
      <alignment horizontal="center" vertical="center" wrapText="1"/>
    </xf>
    <xf numFmtId="165" fontId="61" fillId="2" borderId="16" xfId="13" applyNumberFormat="1" applyFont="1" applyFill="1" applyBorder="1" applyAlignment="1" applyProtection="1">
      <alignment horizontal="center" vertical="center" wrapText="1"/>
    </xf>
    <xf numFmtId="164" fontId="61" fillId="2" borderId="16" xfId="4" applyFont="1" applyFill="1" applyBorder="1" applyAlignment="1">
      <alignment horizontal="left" vertical="center" wrapText="1"/>
    </xf>
    <xf numFmtId="0" fontId="61" fillId="2" borderId="16" xfId="10" applyFont="1" applyFill="1" applyBorder="1" applyAlignment="1">
      <alignment horizontal="left" vertical="center" wrapText="1"/>
    </xf>
    <xf numFmtId="164" fontId="25" fillId="2" borderId="16" xfId="10" applyNumberFormat="1" applyFont="1" applyFill="1" applyBorder="1" applyAlignment="1">
      <alignment horizontal="right" vertical="center"/>
    </xf>
    <xf numFmtId="165" fontId="29" fillId="2" borderId="16" xfId="15" applyNumberFormat="1" applyFont="1" applyFill="1" applyBorder="1" applyAlignment="1">
      <alignment horizontal="center" vertical="center" wrapText="1"/>
    </xf>
    <xf numFmtId="176" fontId="29" fillId="2" borderId="16" xfId="11" quotePrefix="1" applyNumberFormat="1" applyFont="1" applyFill="1" applyBorder="1" applyAlignment="1">
      <alignment horizontal="center" vertical="center" wrapText="1"/>
    </xf>
    <xf numFmtId="164" fontId="61" fillId="2" borderId="16" xfId="10" applyNumberFormat="1" applyFont="1" applyFill="1" applyBorder="1" applyAlignment="1">
      <alignment horizontal="right" vertical="center"/>
    </xf>
    <xf numFmtId="0" fontId="61" fillId="2" borderId="22" xfId="0" applyFont="1" applyFill="1" applyBorder="1" applyAlignment="1">
      <alignment horizontal="left" vertical="center" wrapText="1"/>
    </xf>
    <xf numFmtId="172" fontId="25" fillId="2" borderId="16" xfId="5" applyNumberFormat="1" applyFont="1" applyFill="1" applyBorder="1" applyAlignment="1" applyProtection="1">
      <alignment horizontal="center" vertical="center"/>
    </xf>
    <xf numFmtId="10" fontId="27" fillId="2" borderId="16" xfId="5" applyNumberFormat="1" applyFont="1" applyFill="1" applyBorder="1" applyAlignment="1" applyProtection="1">
      <alignment vertical="center" wrapText="1"/>
    </xf>
    <xf numFmtId="164" fontId="61" fillId="2" borderId="16" xfId="0" applyNumberFormat="1" applyFont="1" applyFill="1" applyBorder="1" applyAlignment="1">
      <alignment vertical="center"/>
    </xf>
    <xf numFmtId="0" fontId="60" fillId="2" borderId="16" xfId="10" applyFont="1" applyFill="1" applyBorder="1" applyAlignment="1">
      <alignment horizontal="center" vertical="center" wrapText="1"/>
    </xf>
    <xf numFmtId="9" fontId="25" fillId="2" borderId="16" xfId="10" quotePrefix="1" applyNumberFormat="1" applyFont="1" applyFill="1" applyBorder="1" applyAlignment="1">
      <alignment horizontal="center" vertical="center" wrapText="1"/>
    </xf>
    <xf numFmtId="9" fontId="25" fillId="2" borderId="16" xfId="10" applyNumberFormat="1" applyFont="1" applyFill="1" applyBorder="1" applyAlignment="1">
      <alignment horizontal="center" vertical="center" wrapText="1"/>
    </xf>
    <xf numFmtId="175" fontId="25" fillId="2" borderId="16" xfId="0" quotePrefix="1" applyNumberFormat="1" applyFont="1" applyFill="1" applyBorder="1" applyAlignment="1">
      <alignment horizontal="center" vertical="center" wrapText="1"/>
    </xf>
    <xf numFmtId="37" fontId="25" fillId="2" borderId="16" xfId="0" applyNumberFormat="1" applyFont="1" applyFill="1" applyBorder="1" applyAlignment="1">
      <alignment horizontal="center" vertical="center" wrapText="1"/>
    </xf>
    <xf numFmtId="37" fontId="25" fillId="2" borderId="16" xfId="0" applyNumberFormat="1" applyFont="1" applyFill="1" applyBorder="1" applyAlignment="1">
      <alignment horizontal="right" vertical="center" wrapText="1"/>
    </xf>
    <xf numFmtId="3" fontId="25" fillId="2" borderId="16" xfId="10" applyNumberFormat="1" applyFont="1" applyFill="1" applyBorder="1" applyAlignment="1">
      <alignment horizontal="center" vertical="center" wrapText="1"/>
    </xf>
    <xf numFmtId="4" fontId="27" fillId="2" borderId="16" xfId="0" applyNumberFormat="1" applyFont="1" applyFill="1" applyBorder="1" applyAlignment="1">
      <alignment horizontal="center" vertical="center" wrapText="1"/>
    </xf>
    <xf numFmtId="164" fontId="61" fillId="2" borderId="16" xfId="4" applyFont="1" applyFill="1" applyBorder="1" applyAlignment="1">
      <alignment horizontal="center" vertical="center" wrapText="1"/>
    </xf>
    <xf numFmtId="0" fontId="61" fillId="2" borderId="22" xfId="0" applyFont="1" applyFill="1" applyBorder="1" applyAlignment="1">
      <alignment vertical="center" wrapText="1"/>
    </xf>
    <xf numFmtId="165" fontId="29" fillId="2" borderId="16" xfId="18" applyFont="1" applyFill="1" applyBorder="1" applyAlignment="1">
      <alignment horizontal="center" vertical="center"/>
    </xf>
    <xf numFmtId="181" fontId="29" fillId="2" borderId="16" xfId="16" quotePrefix="1" applyNumberFormat="1" applyFont="1" applyFill="1" applyBorder="1" applyAlignment="1">
      <alignment horizontal="center" vertical="center" wrapText="1"/>
    </xf>
    <xf numFmtId="165" fontId="30" fillId="2" borderId="16" xfId="13" applyNumberFormat="1" applyFont="1" applyFill="1" applyBorder="1" applyAlignment="1" applyProtection="1">
      <alignment horizontal="center" vertical="center" wrapText="1"/>
    </xf>
    <xf numFmtId="165" fontId="25" fillId="2" borderId="16" xfId="5" applyFont="1" applyFill="1" applyBorder="1" applyAlignment="1" applyProtection="1">
      <alignment horizontal="center" vertical="center" wrapText="1"/>
    </xf>
    <xf numFmtId="164" fontId="39" fillId="2" borderId="16" xfId="0" applyNumberFormat="1" applyFont="1" applyFill="1" applyBorder="1" applyAlignment="1">
      <alignment horizontal="right" vertical="center"/>
    </xf>
    <xf numFmtId="0" fontId="39" fillId="2" borderId="16" xfId="0" applyFont="1" applyFill="1" applyBorder="1" applyAlignment="1">
      <alignment horizontal="left" vertical="center" wrapText="1"/>
    </xf>
    <xf numFmtId="10" fontId="39" fillId="2" borderId="23" xfId="5" applyNumberFormat="1" applyFont="1" applyFill="1" applyBorder="1" applyAlignment="1" applyProtection="1">
      <alignment vertical="center"/>
    </xf>
    <xf numFmtId="165" fontId="29" fillId="2" borderId="16" xfId="11" quotePrefix="1" applyNumberFormat="1" applyFont="1" applyFill="1" applyBorder="1" applyAlignment="1">
      <alignment horizontal="center" vertical="center"/>
    </xf>
    <xf numFmtId="179" fontId="39" fillId="2" borderId="16" xfId="9" applyNumberFormat="1" applyFont="1" applyFill="1" applyBorder="1" applyAlignment="1">
      <alignment horizontal="center" vertical="center" wrapText="1"/>
    </xf>
    <xf numFmtId="10" fontId="39" fillId="2" borderId="16" xfId="5" applyNumberFormat="1" applyFont="1" applyFill="1" applyBorder="1" applyAlignment="1" applyProtection="1">
      <alignment horizontal="right" vertical="center" wrapText="1"/>
    </xf>
    <xf numFmtId="165" fontId="30" fillId="2" borderId="16" xfId="0" applyNumberFormat="1" applyFont="1" applyFill="1" applyBorder="1" applyAlignment="1">
      <alignment horizontal="center" vertical="center" wrapText="1"/>
    </xf>
    <xf numFmtId="37" fontId="29" fillId="2" borderId="16" xfId="11" applyNumberFormat="1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left" vertical="center" wrapText="1"/>
    </xf>
    <xf numFmtId="164" fontId="25" fillId="2" borderId="16" xfId="10" applyNumberFormat="1" applyFont="1" applyFill="1" applyBorder="1" applyAlignment="1">
      <alignment horizontal="center" vertical="center"/>
    </xf>
    <xf numFmtId="3" fontId="25" fillId="2" borderId="16" xfId="0" quotePrefix="1" applyNumberFormat="1" applyFont="1" applyFill="1" applyBorder="1" applyAlignment="1">
      <alignment horizontal="center" vertical="center" wrapText="1"/>
    </xf>
    <xf numFmtId="165" fontId="29" fillId="2" borderId="16" xfId="11" applyNumberFormat="1" applyFont="1" applyFill="1" applyBorder="1" applyAlignment="1">
      <alignment horizontal="center" vertical="center" wrapText="1"/>
    </xf>
    <xf numFmtId="0" fontId="29" fillId="2" borderId="16" xfId="11" quotePrefix="1" applyFont="1" applyFill="1" applyBorder="1" applyAlignment="1">
      <alignment horizontal="center" vertical="center" wrapText="1"/>
    </xf>
    <xf numFmtId="0" fontId="29" fillId="2" borderId="22" xfId="11" quotePrefix="1" applyFont="1" applyFill="1" applyBorder="1" applyAlignment="1">
      <alignment horizontal="center" vertical="center" wrapText="1"/>
    </xf>
    <xf numFmtId="165" fontId="29" fillId="2" borderId="23" xfId="11" applyNumberFormat="1" applyFont="1" applyFill="1" applyBorder="1" applyAlignment="1">
      <alignment horizontal="center" vertical="center"/>
    </xf>
    <xf numFmtId="182" fontId="29" fillId="2" borderId="16" xfId="16" applyNumberFormat="1" applyFont="1" applyFill="1" applyBorder="1" applyAlignment="1">
      <alignment horizontal="right" vertical="center" wrapText="1"/>
    </xf>
    <xf numFmtId="164" fontId="25" fillId="2" borderId="16" xfId="0" applyNumberFormat="1" applyFont="1" applyFill="1" applyBorder="1" applyAlignment="1">
      <alignment horizontal="center" vertical="center"/>
    </xf>
    <xf numFmtId="0" fontId="60" fillId="2" borderId="16" xfId="9" applyFont="1" applyFill="1" applyBorder="1" applyAlignment="1">
      <alignment horizontal="center" vertical="center" wrapText="1"/>
    </xf>
    <xf numFmtId="165" fontId="39" fillId="2" borderId="16" xfId="0" applyNumberFormat="1" applyFont="1" applyFill="1" applyBorder="1" applyAlignment="1">
      <alignment horizontal="center" vertical="center" wrapText="1"/>
    </xf>
    <xf numFmtId="165" fontId="25" fillId="2" borderId="16" xfId="5" applyFont="1" applyFill="1" applyBorder="1" applyAlignment="1" applyProtection="1">
      <alignment horizontal="center" vertical="top" wrapText="1"/>
    </xf>
    <xf numFmtId="9" fontId="39" fillId="2" borderId="16" xfId="0" applyNumberFormat="1" applyFont="1" applyFill="1" applyBorder="1" applyAlignment="1">
      <alignment horizontal="center" vertical="center"/>
    </xf>
    <xf numFmtId="9" fontId="39" fillId="2" borderId="16" xfId="0" quotePrefix="1" applyNumberFormat="1" applyFont="1" applyFill="1" applyBorder="1" applyAlignment="1">
      <alignment horizontal="center" vertical="center" wrapText="1"/>
    </xf>
    <xf numFmtId="175" fontId="39" fillId="2" borderId="16" xfId="0" quotePrefix="1" applyNumberFormat="1" applyFont="1" applyFill="1" applyBorder="1" applyAlignment="1">
      <alignment horizontal="center" vertical="center" wrapText="1"/>
    </xf>
    <xf numFmtId="175" fontId="39" fillId="2" borderId="16" xfId="0" applyNumberFormat="1" applyFont="1" applyFill="1" applyBorder="1" applyAlignment="1">
      <alignment horizontal="center" vertical="center" wrapText="1"/>
    </xf>
    <xf numFmtId="165" fontId="39" fillId="2" borderId="16" xfId="13" applyNumberFormat="1" applyFont="1" applyFill="1" applyBorder="1" applyAlignment="1" applyProtection="1">
      <alignment horizontal="center" vertical="center" wrapText="1"/>
    </xf>
    <xf numFmtId="9" fontId="39" fillId="2" borderId="22" xfId="10" applyNumberFormat="1" applyFont="1" applyFill="1" applyBorder="1" applyAlignment="1">
      <alignment horizontal="center" vertical="center" wrapText="1"/>
    </xf>
    <xf numFmtId="165" fontId="27" fillId="2" borderId="16" xfId="50" applyNumberFormat="1" applyFont="1" applyFill="1" applyBorder="1" applyAlignment="1" applyProtection="1">
      <alignment horizontal="center" vertical="center" wrapText="1"/>
    </xf>
    <xf numFmtId="181" fontId="27" fillId="2" borderId="16" xfId="16" applyNumberFormat="1" applyFont="1" applyFill="1" applyBorder="1" applyAlignment="1">
      <alignment horizontal="left" vertical="center" wrapText="1"/>
    </xf>
    <xf numFmtId="10" fontId="39" fillId="2" borderId="16" xfId="9" applyNumberFormat="1" applyFont="1" applyFill="1" applyBorder="1" applyAlignment="1">
      <alignment horizontal="center" vertical="center"/>
    </xf>
    <xf numFmtId="0" fontId="61" fillId="2" borderId="16" xfId="10" applyFont="1" applyFill="1" applyBorder="1" applyAlignment="1">
      <alignment horizontal="center" vertical="center" wrapText="1"/>
    </xf>
    <xf numFmtId="0" fontId="21" fillId="0" borderId="29" xfId="25" applyNumberFormat="1" applyFont="1" applyFill="1" applyBorder="1" applyAlignment="1">
      <alignment horizontal="center" vertical="center" wrapText="1"/>
    </xf>
    <xf numFmtId="0" fontId="32" fillId="0" borderId="29" xfId="14" applyFont="1" applyBorder="1" applyAlignment="1">
      <alignment horizontal="center" vertical="center" wrapText="1"/>
    </xf>
    <xf numFmtId="164" fontId="27" fillId="0" borderId="29" xfId="30" applyNumberFormat="1" applyFont="1" applyBorder="1" applyAlignment="1">
      <alignment horizontal="center" vertical="center"/>
    </xf>
    <xf numFmtId="0" fontId="32" fillId="0" borderId="29" xfId="25" applyNumberFormat="1" applyFont="1" applyFill="1" applyBorder="1" applyAlignment="1">
      <alignment horizontal="center" vertical="center" wrapText="1"/>
    </xf>
    <xf numFmtId="164" fontId="32" fillId="0" borderId="29" xfId="25" applyFont="1" applyFill="1" applyBorder="1" applyAlignment="1">
      <alignment horizontal="center" vertical="center" wrapText="1"/>
    </xf>
    <xf numFmtId="164" fontId="32" fillId="0" borderId="29" xfId="24" applyFont="1" applyFill="1" applyBorder="1" applyAlignment="1">
      <alignment horizontal="center" vertical="center" wrapText="1"/>
    </xf>
    <xf numFmtId="0" fontId="21" fillId="0" borderId="29" xfId="14" applyFont="1" applyBorder="1" applyAlignment="1">
      <alignment horizontal="center" vertical="center" wrapText="1"/>
    </xf>
    <xf numFmtId="164" fontId="27" fillId="0" borderId="29" xfId="5" applyNumberFormat="1" applyFont="1" applyFill="1" applyBorder="1" applyAlignment="1">
      <alignment horizontal="center" vertical="center" wrapText="1"/>
    </xf>
    <xf numFmtId="0" fontId="42" fillId="7" borderId="19" xfId="14" applyFont="1" applyFill="1" applyBorder="1" applyAlignment="1">
      <alignment horizontal="center" vertical="center" wrapText="1"/>
    </xf>
    <xf numFmtId="0" fontId="42" fillId="7" borderId="20" xfId="14" applyFont="1" applyFill="1" applyBorder="1" applyAlignment="1">
      <alignment horizontal="center" vertical="center" wrapText="1"/>
    </xf>
    <xf numFmtId="0" fontId="32" fillId="0" borderId="1" xfId="14" applyFont="1" applyBorder="1" applyAlignment="1">
      <alignment horizontal="center" vertical="center" wrapText="1"/>
    </xf>
    <xf numFmtId="164" fontId="32" fillId="0" borderId="1" xfId="25" applyFont="1" applyFill="1" applyBorder="1" applyAlignment="1">
      <alignment horizontal="center" vertical="center" wrapText="1"/>
    </xf>
    <xf numFmtId="164" fontId="29" fillId="2" borderId="16" xfId="0" applyNumberFormat="1" applyFont="1" applyFill="1" applyBorder="1" applyAlignment="1">
      <alignment horizontal="center" vertical="center"/>
    </xf>
    <xf numFmtId="165" fontId="29" fillId="2" borderId="16" xfId="13" applyNumberFormat="1" applyFont="1" applyFill="1" applyBorder="1" applyAlignment="1" applyProtection="1">
      <alignment horizontal="center" vertical="center" wrapText="1"/>
    </xf>
    <xf numFmtId="165" fontId="29" fillId="2" borderId="16" xfId="10" applyNumberFormat="1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3" fontId="27" fillId="2" borderId="16" xfId="10" applyNumberFormat="1" applyFont="1" applyFill="1" applyBorder="1" applyAlignment="1">
      <alignment horizontal="center" vertical="center" wrapText="1"/>
    </xf>
    <xf numFmtId="0" fontId="27" fillId="12" borderId="26" xfId="0" applyFont="1" applyFill="1" applyBorder="1" applyAlignment="1">
      <alignment horizontal="left" vertical="top" wrapText="1"/>
    </xf>
    <xf numFmtId="165" fontId="29" fillId="2" borderId="16" xfId="9" applyNumberFormat="1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7" fillId="12" borderId="26" xfId="0" applyFont="1" applyFill="1" applyBorder="1" applyAlignment="1">
      <alignment vertical="top" wrapText="1"/>
    </xf>
    <xf numFmtId="3" fontId="27" fillId="12" borderId="16" xfId="10" applyNumberFormat="1" applyFont="1" applyFill="1" applyBorder="1" applyAlignment="1">
      <alignment horizontal="center" vertical="center" wrapText="1"/>
    </xf>
    <xf numFmtId="3" fontId="25" fillId="0" borderId="16" xfId="10" applyNumberFormat="1" applyFont="1" applyBorder="1" applyAlignment="1">
      <alignment horizontal="center" vertical="center" wrapText="1"/>
    </xf>
    <xf numFmtId="3" fontId="25" fillId="2" borderId="17" xfId="10" applyNumberFormat="1" applyFont="1" applyFill="1" applyBorder="1" applyAlignment="1">
      <alignment horizontal="center" vertical="center" wrapText="1"/>
    </xf>
    <xf numFmtId="3" fontId="25" fillId="12" borderId="17" xfId="10" applyNumberFormat="1" applyFont="1" applyFill="1" applyBorder="1" applyAlignment="1">
      <alignment horizontal="center" vertical="center" wrapText="1"/>
    </xf>
    <xf numFmtId="177" fontId="32" fillId="11" borderId="1" xfId="9" applyNumberFormat="1" applyFont="1" applyFill="1" applyBorder="1" applyAlignment="1">
      <alignment horizontal="center" vertical="top" wrapText="1"/>
    </xf>
    <xf numFmtId="0" fontId="27" fillId="0" borderId="26" xfId="0" applyFont="1" applyBorder="1" applyAlignment="1">
      <alignment horizontal="center" vertical="center" wrapText="1"/>
    </xf>
    <xf numFmtId="3" fontId="29" fillId="12" borderId="17" xfId="0" applyNumberFormat="1" applyFont="1" applyFill="1" applyBorder="1" applyAlignment="1">
      <alignment horizontal="center" vertical="center" wrapText="1"/>
    </xf>
    <xf numFmtId="3" fontId="29" fillId="2" borderId="17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164" fontId="27" fillId="0" borderId="1" xfId="5" applyNumberFormat="1" applyFont="1" applyBorder="1" applyAlignment="1">
      <alignment horizontal="center" vertical="center"/>
    </xf>
    <xf numFmtId="0" fontId="15" fillId="2" borderId="0" xfId="9" applyFill="1"/>
    <xf numFmtId="0" fontId="71" fillId="2" borderId="0" xfId="9" applyFont="1" applyFill="1"/>
    <xf numFmtId="41" fontId="67" fillId="2" borderId="0" xfId="58" applyFont="1" applyFill="1" applyBorder="1" applyAlignment="1">
      <alignment horizontal="center" vertical="center" wrapText="1"/>
    </xf>
    <xf numFmtId="0" fontId="72" fillId="2" borderId="0" xfId="9" applyFont="1" applyFill="1"/>
    <xf numFmtId="0" fontId="73" fillId="0" borderId="42" xfId="9" applyFont="1" applyBorder="1" applyAlignment="1">
      <alignment horizontal="center" vertical="center" wrapText="1"/>
    </xf>
    <xf numFmtId="0" fontId="73" fillId="2" borderId="43" xfId="9" applyFont="1" applyFill="1" applyBorder="1" applyAlignment="1">
      <alignment horizontal="center" vertical="center" wrapText="1"/>
    </xf>
    <xf numFmtId="0" fontId="73" fillId="0" borderId="43" xfId="9" applyFont="1" applyBorder="1" applyAlignment="1">
      <alignment horizontal="center" vertical="center" wrapText="1"/>
    </xf>
    <xf numFmtId="0" fontId="73" fillId="0" borderId="43" xfId="10" applyFont="1" applyBorder="1" applyAlignment="1">
      <alignment horizontal="center" vertical="center" wrapText="1"/>
    </xf>
    <xf numFmtId="0" fontId="73" fillId="2" borderId="43" xfId="10" applyFont="1" applyFill="1" applyBorder="1" applyAlignment="1">
      <alignment horizontal="center" vertical="center" wrapText="1"/>
    </xf>
    <xf numFmtId="0" fontId="73" fillId="2" borderId="45" xfId="9" applyFont="1" applyFill="1" applyBorder="1" applyAlignment="1">
      <alignment horizontal="center" vertical="center" wrapText="1"/>
    </xf>
    <xf numFmtId="0" fontId="73" fillId="0" borderId="44" xfId="9" applyFont="1" applyBorder="1" applyAlignment="1">
      <alignment horizontal="center" vertical="center" wrapText="1"/>
    </xf>
    <xf numFmtId="0" fontId="73" fillId="0" borderId="46" xfId="9" applyFont="1" applyBorder="1" applyAlignment="1">
      <alignment horizontal="center" vertical="center" wrapText="1"/>
    </xf>
    <xf numFmtId="0" fontId="73" fillId="0" borderId="47" xfId="9" applyFont="1" applyBorder="1" applyAlignment="1">
      <alignment horizontal="center" vertical="center" wrapText="1"/>
    </xf>
    <xf numFmtId="0" fontId="74" fillId="2" borderId="0" xfId="9" applyFont="1" applyFill="1" applyAlignment="1">
      <alignment horizontal="center"/>
    </xf>
    <xf numFmtId="39" fontId="18" fillId="0" borderId="50" xfId="9" applyNumberFormat="1" applyFont="1" applyBorder="1" applyAlignment="1">
      <alignment horizontal="center" vertical="center" wrapText="1"/>
    </xf>
    <xf numFmtId="39" fontId="18" fillId="0" borderId="51" xfId="9" applyNumberFormat="1" applyFont="1" applyBorder="1" applyAlignment="1">
      <alignment horizontal="center" vertical="center" wrapText="1"/>
    </xf>
    <xf numFmtId="165" fontId="76" fillId="14" borderId="3" xfId="10" applyNumberFormat="1" applyFont="1" applyFill="1" applyBorder="1" applyAlignment="1">
      <alignment horizontal="center" vertical="center" wrapText="1"/>
    </xf>
    <xf numFmtId="0" fontId="76" fillId="14" borderId="3" xfId="10" applyFont="1" applyFill="1" applyBorder="1" applyAlignment="1">
      <alignment horizontal="center" vertical="center" wrapText="1"/>
    </xf>
    <xf numFmtId="4" fontId="77" fillId="14" borderId="3" xfId="9" applyNumberFormat="1" applyFont="1" applyFill="1" applyBorder="1" applyAlignment="1">
      <alignment horizontal="right" vertical="center"/>
    </xf>
    <xf numFmtId="3" fontId="76" fillId="14" borderId="3" xfId="9" applyNumberFormat="1" applyFont="1" applyFill="1" applyBorder="1" applyAlignment="1">
      <alignment horizontal="center" vertical="center" wrapText="1"/>
    </xf>
    <xf numFmtId="3" fontId="76" fillId="14" borderId="3" xfId="9" quotePrefix="1" applyNumberFormat="1" applyFont="1" applyFill="1" applyBorder="1" applyAlignment="1">
      <alignment horizontal="center" vertical="center" wrapText="1"/>
    </xf>
    <xf numFmtId="3" fontId="78" fillId="14" borderId="3" xfId="9" applyNumberFormat="1" applyFont="1" applyFill="1" applyBorder="1" applyAlignment="1">
      <alignment horizontal="center" vertical="center" wrapText="1"/>
    </xf>
    <xf numFmtId="4" fontId="76" fillId="14" borderId="3" xfId="9" applyNumberFormat="1" applyFont="1" applyFill="1" applyBorder="1" applyAlignment="1">
      <alignment horizontal="right" vertical="center"/>
    </xf>
    <xf numFmtId="9" fontId="78" fillId="14" borderId="3" xfId="50" applyFont="1" applyFill="1" applyBorder="1" applyAlignment="1">
      <alignment horizontal="center" vertical="center" wrapText="1"/>
    </xf>
    <xf numFmtId="170" fontId="78" fillId="14" borderId="3" xfId="10" quotePrefix="1" applyNumberFormat="1" applyFont="1" applyFill="1" applyBorder="1" applyAlignment="1">
      <alignment horizontal="center" vertical="center" wrapText="1"/>
    </xf>
    <xf numFmtId="165" fontId="79" fillId="14" borderId="53" xfId="9" applyNumberFormat="1" applyFont="1" applyFill="1" applyBorder="1" applyAlignment="1">
      <alignment horizontal="center" vertical="center" wrapText="1"/>
    </xf>
    <xf numFmtId="165" fontId="80" fillId="0" borderId="54" xfId="9" applyNumberFormat="1" applyFont="1" applyBorder="1" applyAlignment="1">
      <alignment horizontal="center" vertical="center" wrapText="1"/>
    </xf>
    <xf numFmtId="165" fontId="80" fillId="0" borderId="55" xfId="9" applyNumberFormat="1" applyFont="1" applyBorder="1" applyAlignment="1">
      <alignment horizontal="center" vertical="center" wrapText="1"/>
    </xf>
    <xf numFmtId="0" fontId="80" fillId="0" borderId="0" xfId="9" applyFont="1" applyAlignment="1">
      <alignment horizontal="center" vertical="center" wrapText="1"/>
    </xf>
    <xf numFmtId="0" fontId="78" fillId="0" borderId="56" xfId="9" applyFont="1" applyBorder="1" applyAlignment="1">
      <alignment horizontal="center" vertical="center" wrapText="1"/>
    </xf>
    <xf numFmtId="0" fontId="79" fillId="0" borderId="57" xfId="10" applyFont="1" applyBorder="1" applyAlignment="1">
      <alignment horizontal="left" vertical="center" wrapText="1"/>
    </xf>
    <xf numFmtId="41" fontId="77" fillId="0" borderId="57" xfId="58" applyFont="1" applyFill="1" applyBorder="1" applyAlignment="1">
      <alignment horizontal="left" vertical="center" wrapText="1"/>
    </xf>
    <xf numFmtId="165" fontId="76" fillId="0" borderId="57" xfId="10" applyNumberFormat="1" applyFont="1" applyBorder="1" applyAlignment="1">
      <alignment horizontal="center" vertical="center" wrapText="1"/>
    </xf>
    <xf numFmtId="0" fontId="76" fillId="0" borderId="57" xfId="10" applyFont="1" applyBorder="1" applyAlignment="1">
      <alignment horizontal="center" vertical="center" wrapText="1"/>
    </xf>
    <xf numFmtId="41" fontId="79" fillId="0" borderId="57" xfId="58" applyFont="1" applyFill="1" applyBorder="1" applyAlignment="1">
      <alignment horizontal="center" vertical="center" wrapText="1"/>
    </xf>
    <xf numFmtId="0" fontId="78" fillId="0" borderId="58" xfId="9" applyFont="1" applyBorder="1" applyAlignment="1">
      <alignment horizontal="center" vertical="center" wrapText="1"/>
    </xf>
    <xf numFmtId="0" fontId="79" fillId="0" borderId="59" xfId="10" applyFont="1" applyBorder="1" applyAlignment="1">
      <alignment horizontal="left" vertical="center" wrapText="1"/>
    </xf>
    <xf numFmtId="41" fontId="77" fillId="0" borderId="59" xfId="58" applyFont="1" applyFill="1" applyBorder="1" applyAlignment="1">
      <alignment horizontal="left" vertical="center" wrapText="1"/>
    </xf>
    <xf numFmtId="41" fontId="79" fillId="0" borderId="59" xfId="58" applyFont="1" applyFill="1" applyBorder="1" applyAlignment="1">
      <alignment horizontal="center" vertical="center" wrapText="1"/>
    </xf>
    <xf numFmtId="0" fontId="15" fillId="0" borderId="0" xfId="9"/>
    <xf numFmtId="0" fontId="79" fillId="14" borderId="3" xfId="10" applyFont="1" applyFill="1" applyBorder="1" applyAlignment="1">
      <alignment horizontal="left" vertical="center" wrapText="1"/>
    </xf>
    <xf numFmtId="10" fontId="78" fillId="14" borderId="3" xfId="50" applyNumberFormat="1" applyFont="1" applyFill="1" applyBorder="1" applyAlignment="1">
      <alignment horizontal="center" vertical="center" wrapText="1"/>
    </xf>
    <xf numFmtId="170" fontId="78" fillId="14" borderId="3" xfId="9" applyNumberFormat="1" applyFont="1" applyFill="1" applyBorder="1" applyAlignment="1">
      <alignment horizontal="center" vertical="center" wrapText="1"/>
    </xf>
    <xf numFmtId="4" fontId="76" fillId="14" borderId="3" xfId="50" applyNumberFormat="1" applyFont="1" applyFill="1" applyBorder="1" applyAlignment="1">
      <alignment horizontal="right" vertical="center" wrapText="1"/>
    </xf>
    <xf numFmtId="39" fontId="77" fillId="14" borderId="3" xfId="9" applyNumberFormat="1" applyFont="1" applyFill="1" applyBorder="1" applyAlignment="1">
      <alignment horizontal="right" vertical="center"/>
    </xf>
    <xf numFmtId="37" fontId="76" fillId="14" borderId="3" xfId="9" applyNumberFormat="1" applyFont="1" applyFill="1" applyBorder="1" applyAlignment="1">
      <alignment horizontal="center" vertical="center" wrapText="1"/>
    </xf>
    <xf numFmtId="37" fontId="78" fillId="14" borderId="3" xfId="9" applyNumberFormat="1" applyFont="1" applyFill="1" applyBorder="1" applyAlignment="1">
      <alignment horizontal="center" vertical="center" wrapText="1"/>
    </xf>
    <xf numFmtId="0" fontId="15" fillId="15" borderId="0" xfId="9" applyFill="1"/>
    <xf numFmtId="0" fontId="79" fillId="0" borderId="60" xfId="10" applyFont="1" applyBorder="1" applyAlignment="1">
      <alignment horizontal="left" vertical="center" wrapText="1"/>
    </xf>
    <xf numFmtId="41" fontId="77" fillId="0" borderId="60" xfId="58" applyFont="1" applyFill="1" applyBorder="1" applyAlignment="1">
      <alignment horizontal="left" vertical="center" wrapText="1"/>
    </xf>
    <xf numFmtId="41" fontId="79" fillId="0" borderId="60" xfId="58" applyFont="1" applyFill="1" applyBorder="1" applyAlignment="1">
      <alignment horizontal="center" vertical="center" wrapText="1"/>
    </xf>
    <xf numFmtId="0" fontId="79" fillId="14" borderId="3" xfId="10" applyFont="1" applyFill="1" applyBorder="1" applyAlignment="1">
      <alignment horizontal="center" vertical="center" wrapText="1"/>
    </xf>
    <xf numFmtId="165" fontId="76" fillId="16" borderId="57" xfId="10" applyNumberFormat="1" applyFont="1" applyFill="1" applyBorder="1" applyAlignment="1">
      <alignment horizontal="center" vertical="center" wrapText="1"/>
    </xf>
    <xf numFmtId="0" fontId="79" fillId="0" borderId="61" xfId="10" applyFont="1" applyBorder="1" applyAlignment="1">
      <alignment horizontal="left" vertical="center" wrapText="1"/>
    </xf>
    <xf numFmtId="0" fontId="79" fillId="0" borderId="62" xfId="10" applyFont="1" applyBorder="1" applyAlignment="1">
      <alignment horizontal="left" vertical="center" wrapText="1"/>
    </xf>
    <xf numFmtId="0" fontId="80" fillId="2" borderId="59" xfId="10" applyFont="1" applyFill="1" applyBorder="1" applyAlignment="1">
      <alignment horizontal="left" vertical="center" wrapText="1"/>
    </xf>
    <xf numFmtId="0" fontId="80" fillId="2" borderId="63" xfId="10" applyFont="1" applyFill="1" applyBorder="1" applyAlignment="1">
      <alignment horizontal="left" vertical="center" wrapText="1"/>
    </xf>
    <xf numFmtId="41" fontId="77" fillId="0" borderId="63" xfId="58" applyFont="1" applyFill="1" applyBorder="1" applyAlignment="1">
      <alignment horizontal="left" vertical="center" wrapText="1"/>
    </xf>
    <xf numFmtId="41" fontId="79" fillId="0" borderId="63" xfId="58" applyFont="1" applyFill="1" applyBorder="1" applyAlignment="1">
      <alignment horizontal="center" vertical="center" wrapText="1"/>
    </xf>
    <xf numFmtId="41" fontId="81" fillId="2" borderId="19" xfId="9" applyNumberFormat="1" applyFont="1" applyFill="1" applyBorder="1" applyAlignment="1">
      <alignment horizontal="center" vertical="center" wrapText="1"/>
    </xf>
    <xf numFmtId="10" fontId="81" fillId="2" borderId="19" xfId="35" applyNumberFormat="1" applyFont="1" applyFill="1" applyBorder="1" applyAlignment="1">
      <alignment horizontal="center" vertical="center"/>
    </xf>
    <xf numFmtId="0" fontId="81" fillId="0" borderId="67" xfId="9" applyFont="1" applyBorder="1" applyAlignment="1">
      <alignment horizontal="center" vertical="center" wrapText="1"/>
    </xf>
    <xf numFmtId="0" fontId="81" fillId="0" borderId="68" xfId="9" applyFont="1" applyBorder="1" applyAlignment="1">
      <alignment horizontal="center" vertical="center" wrapText="1"/>
    </xf>
    <xf numFmtId="0" fontId="81" fillId="0" borderId="69" xfId="9" applyFont="1" applyBorder="1" applyAlignment="1">
      <alignment horizontal="center" vertical="center" wrapText="1"/>
    </xf>
    <xf numFmtId="0" fontId="80" fillId="2" borderId="1" xfId="9" applyFont="1" applyFill="1" applyBorder="1" applyAlignment="1">
      <alignment horizontal="center" vertical="center"/>
    </xf>
    <xf numFmtId="0" fontId="73" fillId="0" borderId="0" xfId="9" applyFont="1" applyAlignment="1">
      <alignment horizontal="center" vertical="center" wrapText="1"/>
    </xf>
    <xf numFmtId="0" fontId="81" fillId="2" borderId="0" xfId="9" applyFont="1" applyFill="1" applyAlignment="1">
      <alignment horizontal="center" vertical="center" wrapText="1"/>
    </xf>
    <xf numFmtId="177" fontId="73" fillId="0" borderId="39" xfId="9" applyNumberFormat="1" applyFont="1" applyBorder="1" applyAlignment="1">
      <alignment horizontal="center" vertical="center" wrapText="1"/>
    </xf>
    <xf numFmtId="165" fontId="13" fillId="2" borderId="39" xfId="9" applyNumberFormat="1" applyFont="1" applyFill="1" applyBorder="1" applyAlignment="1">
      <alignment horizontal="center"/>
    </xf>
    <xf numFmtId="165" fontId="13" fillId="2" borderId="39" xfId="9" applyNumberFormat="1" applyFont="1" applyFill="1" applyBorder="1" applyAlignment="1">
      <alignment horizontal="right" vertical="center" wrapText="1"/>
    </xf>
    <xf numFmtId="37" fontId="13" fillId="2" borderId="39" xfId="9" applyNumberFormat="1" applyFont="1" applyFill="1" applyBorder="1" applyAlignment="1">
      <alignment horizontal="center" vertical="center" wrapText="1"/>
    </xf>
    <xf numFmtId="37" fontId="13" fillId="2" borderId="0" xfId="9" applyNumberFormat="1" applyFont="1" applyFill="1" applyAlignment="1">
      <alignment horizontal="center" vertical="center"/>
    </xf>
    <xf numFmtId="0" fontId="73" fillId="2" borderId="0" xfId="9" applyFont="1" applyFill="1" applyAlignment="1">
      <alignment horizontal="center" vertical="center"/>
    </xf>
    <xf numFmtId="175" fontId="73" fillId="2" borderId="0" xfId="9" applyNumberFormat="1" applyFont="1" applyFill="1" applyAlignment="1">
      <alignment horizontal="center" vertical="center"/>
    </xf>
    <xf numFmtId="175" fontId="73" fillId="2" borderId="0" xfId="9" applyNumberFormat="1" applyFont="1" applyFill="1"/>
    <xf numFmtId="0" fontId="73" fillId="0" borderId="0" xfId="9" applyFont="1"/>
    <xf numFmtId="0" fontId="73" fillId="2" borderId="0" xfId="9" applyFont="1" applyFill="1"/>
    <xf numFmtId="3" fontId="73" fillId="2" borderId="0" xfId="9" applyNumberFormat="1" applyFont="1" applyFill="1"/>
    <xf numFmtId="0" fontId="5" fillId="2" borderId="0" xfId="9" applyFont="1" applyFill="1"/>
    <xf numFmtId="0" fontId="81" fillId="0" borderId="0" xfId="9" applyFont="1" applyAlignment="1">
      <alignment horizontal="center" wrapText="1"/>
    </xf>
    <xf numFmtId="0" fontId="5" fillId="0" borderId="0" xfId="9" applyFont="1" applyAlignment="1">
      <alignment horizontal="center" vertical="center" wrapText="1"/>
    </xf>
    <xf numFmtId="0" fontId="83" fillId="2" borderId="0" xfId="9" applyFont="1" applyFill="1" applyAlignment="1">
      <alignment horizontal="left" vertical="top" wrapText="1"/>
    </xf>
    <xf numFmtId="177" fontId="73" fillId="0" borderId="0" xfId="9" applyNumberFormat="1" applyFont="1" applyAlignment="1">
      <alignment horizontal="center" vertical="center" wrapText="1"/>
    </xf>
    <xf numFmtId="165" fontId="13" fillId="2" borderId="0" xfId="9" applyNumberFormat="1" applyFont="1" applyFill="1" applyAlignment="1">
      <alignment horizontal="center"/>
    </xf>
    <xf numFmtId="165" fontId="13" fillId="0" borderId="0" xfId="9" applyNumberFormat="1" applyFont="1" applyAlignment="1">
      <alignment horizontal="right" vertical="center" wrapText="1"/>
    </xf>
    <xf numFmtId="37" fontId="13" fillId="2" borderId="0" xfId="9" applyNumberFormat="1" applyFont="1" applyFill="1" applyAlignment="1">
      <alignment horizontal="center" vertical="center" wrapText="1"/>
    </xf>
    <xf numFmtId="0" fontId="84" fillId="0" borderId="0" xfId="9" applyFont="1"/>
    <xf numFmtId="0" fontId="84" fillId="2" borderId="0" xfId="9" applyFont="1" applyFill="1"/>
    <xf numFmtId="3" fontId="5" fillId="2" borderId="0" xfId="50" applyNumberFormat="1" applyFont="1" applyFill="1" applyBorder="1" applyAlignment="1">
      <alignment vertical="center"/>
    </xf>
    <xf numFmtId="10" fontId="5" fillId="2" borderId="0" xfId="50" applyNumberFormat="1" applyFont="1" applyFill="1" applyBorder="1" applyAlignment="1">
      <alignment vertical="center"/>
    </xf>
    <xf numFmtId="0" fontId="4" fillId="0" borderId="0" xfId="9" applyFont="1" applyAlignment="1">
      <alignment horizontal="center" vertical="center" wrapText="1"/>
    </xf>
    <xf numFmtId="0" fontId="85" fillId="2" borderId="0" xfId="9" applyFont="1" applyFill="1" applyAlignment="1">
      <alignment horizontal="left" vertical="top" wrapText="1"/>
    </xf>
    <xf numFmtId="175" fontId="84" fillId="2" borderId="0" xfId="9" applyNumberFormat="1" applyFont="1" applyFill="1" applyAlignment="1">
      <alignment horizontal="right"/>
    </xf>
    <xf numFmtId="10" fontId="5" fillId="0" borderId="0" xfId="50" applyNumberFormat="1" applyFont="1" applyFill="1" applyBorder="1" applyAlignment="1">
      <alignment vertical="center"/>
    </xf>
    <xf numFmtId="0" fontId="85" fillId="2" borderId="0" xfId="9" applyFont="1" applyFill="1" applyAlignment="1">
      <alignment horizontal="left" vertical="center" wrapText="1"/>
    </xf>
    <xf numFmtId="0" fontId="86" fillId="2" borderId="0" xfId="9" applyFont="1" applyFill="1" applyAlignment="1">
      <alignment horizontal="center"/>
    </xf>
    <xf numFmtId="0" fontId="13" fillId="2" borderId="0" xfId="9" applyFont="1" applyFill="1" applyAlignment="1">
      <alignment horizontal="right"/>
    </xf>
    <xf numFmtId="0" fontId="86" fillId="2" borderId="0" xfId="9" applyFont="1" applyFill="1" applyAlignment="1">
      <alignment wrapText="1"/>
    </xf>
    <xf numFmtId="0" fontId="86" fillId="2" borderId="0" xfId="9" applyFont="1" applyFill="1"/>
    <xf numFmtId="175" fontId="15" fillId="2" borderId="0" xfId="9" applyNumberFormat="1" applyFill="1"/>
    <xf numFmtId="0" fontId="87" fillId="0" borderId="0" xfId="9" applyFont="1"/>
    <xf numFmtId="0" fontId="88" fillId="2" borderId="0" xfId="9" applyFont="1" applyFill="1"/>
    <xf numFmtId="3" fontId="15" fillId="2" borderId="0" xfId="9" applyNumberFormat="1" applyFill="1"/>
    <xf numFmtId="0" fontId="87" fillId="2" borderId="0" xfId="9" applyFont="1" applyFill="1"/>
    <xf numFmtId="0" fontId="89" fillId="0" borderId="0" xfId="9" applyFont="1"/>
    <xf numFmtId="0" fontId="85" fillId="2" borderId="0" xfId="9" applyFont="1" applyFill="1" applyAlignment="1">
      <alignment horizontal="left" vertical="center"/>
    </xf>
    <xf numFmtId="0" fontId="90" fillId="0" borderId="0" xfId="9" applyFont="1"/>
    <xf numFmtId="0" fontId="91" fillId="0" borderId="0" xfId="9" applyFont="1"/>
    <xf numFmtId="0" fontId="83" fillId="2" borderId="0" xfId="9" applyFont="1" applyFill="1" applyAlignment="1">
      <alignment horizontal="left" vertical="center" wrapText="1"/>
    </xf>
    <xf numFmtId="0" fontId="13" fillId="0" borderId="0" xfId="9" applyFont="1" applyAlignment="1">
      <alignment horizontal="center" vertical="center" wrapText="1"/>
    </xf>
    <xf numFmtId="165" fontId="92" fillId="0" borderId="0" xfId="9" applyNumberFormat="1" applyFont="1"/>
    <xf numFmtId="165" fontId="80" fillId="2" borderId="0" xfId="9" applyNumberFormat="1" applyFont="1" applyFill="1" applyAlignment="1">
      <alignment horizontal="center"/>
    </xf>
    <xf numFmtId="0" fontId="93" fillId="2" borderId="0" xfId="9" applyFont="1" applyFill="1" applyAlignment="1">
      <alignment horizontal="left" vertical="center" wrapText="1"/>
    </xf>
    <xf numFmtId="0" fontId="15" fillId="2" borderId="0" xfId="9" applyFill="1" applyAlignment="1">
      <alignment horizontal="right"/>
    </xf>
    <xf numFmtId="0" fontId="5" fillId="2" borderId="0" xfId="9" applyFont="1" applyFill="1" applyAlignment="1">
      <alignment horizontal="left" vertical="center" wrapText="1"/>
    </xf>
    <xf numFmtId="165" fontId="13" fillId="0" borderId="0" xfId="9" applyNumberFormat="1" applyFont="1"/>
    <xf numFmtId="165" fontId="5" fillId="2" borderId="0" xfId="9" applyNumberFormat="1" applyFont="1" applyFill="1" applyAlignment="1">
      <alignment horizontal="center"/>
    </xf>
    <xf numFmtId="165" fontId="86" fillId="0" borderId="0" xfId="9" applyNumberFormat="1" applyFont="1"/>
    <xf numFmtId="165" fontId="87" fillId="2" borderId="0" xfId="9" applyNumberFormat="1" applyFont="1" applyFill="1" applyAlignment="1">
      <alignment horizontal="center"/>
    </xf>
    <xf numFmtId="0" fontId="93" fillId="0" borderId="0" xfId="9" applyFont="1" applyAlignment="1">
      <alignment vertical="center" wrapText="1"/>
    </xf>
    <xf numFmtId="0" fontId="93" fillId="2" borderId="0" xfId="9" applyFont="1" applyFill="1" applyAlignment="1">
      <alignment horizontal="center" vertical="center" wrapText="1"/>
    </xf>
    <xf numFmtId="0" fontId="63" fillId="0" borderId="0" xfId="9" applyFont="1" applyAlignment="1">
      <alignment vertical="center"/>
    </xf>
    <xf numFmtId="0" fontId="82" fillId="2" borderId="0" xfId="9" applyFont="1" applyFill="1" applyAlignment="1">
      <alignment horizontal="center" vertical="center" wrapText="1"/>
    </xf>
    <xf numFmtId="0" fontId="72" fillId="2" borderId="0" xfId="9" applyFont="1" applyFill="1" applyAlignment="1">
      <alignment horizontal="center"/>
    </xf>
    <xf numFmtId="0" fontId="92" fillId="2" borderId="0" xfId="9" applyFont="1" applyFill="1"/>
    <xf numFmtId="0" fontId="5" fillId="0" borderId="0" xfId="9" applyFont="1" applyAlignment="1">
      <alignment horizontal="center"/>
    </xf>
    <xf numFmtId="0" fontId="5" fillId="2" borderId="0" xfId="9" applyFont="1" applyFill="1" applyAlignment="1">
      <alignment horizontal="right"/>
    </xf>
    <xf numFmtId="0" fontId="13" fillId="2" borderId="0" xfId="9" applyFont="1" applyFill="1" applyAlignment="1">
      <alignment wrapText="1"/>
    </xf>
    <xf numFmtId="0" fontId="13" fillId="2" borderId="0" xfId="9" applyFont="1" applyFill="1"/>
    <xf numFmtId="0" fontId="13" fillId="2" borderId="0" xfId="9" applyFont="1" applyFill="1" applyAlignment="1">
      <alignment horizontal="center" vertical="center" wrapText="1"/>
    </xf>
    <xf numFmtId="0" fontId="13" fillId="2" borderId="0" xfId="9" applyFont="1" applyFill="1" applyAlignment="1">
      <alignment horizontal="center" vertical="center"/>
    </xf>
    <xf numFmtId="0" fontId="5" fillId="2" borderId="0" xfId="9" applyFont="1" applyFill="1" applyAlignment="1">
      <alignment vertical="center"/>
    </xf>
    <xf numFmtId="0" fontId="5" fillId="0" borderId="0" xfId="9" applyFont="1"/>
    <xf numFmtId="0" fontId="13" fillId="2" borderId="0" xfId="9" applyFont="1" applyFill="1" applyAlignment="1">
      <alignment horizontal="center"/>
    </xf>
    <xf numFmtId="4" fontId="29" fillId="2" borderId="27" xfId="14" applyNumberFormat="1" applyFont="1" applyFill="1" applyBorder="1" applyAlignment="1">
      <alignment horizontal="center" vertical="center" wrapText="1"/>
    </xf>
    <xf numFmtId="2" fontId="101" fillId="0" borderId="0" xfId="0" applyNumberFormat="1" applyFont="1" applyAlignment="1">
      <alignment horizontal="left"/>
    </xf>
    <xf numFmtId="0" fontId="102" fillId="0" borderId="0" xfId="10" applyFont="1"/>
    <xf numFmtId="0" fontId="103" fillId="0" borderId="0" xfId="0" applyFont="1"/>
    <xf numFmtId="164" fontId="101" fillId="0" borderId="0" xfId="0" applyNumberFormat="1" applyFont="1" applyAlignment="1">
      <alignment horizontal="left"/>
    </xf>
    <xf numFmtId="0" fontId="101" fillId="0" borderId="0" xfId="0" applyFont="1" applyAlignment="1">
      <alignment horizontal="center"/>
    </xf>
    <xf numFmtId="0" fontId="104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1" fillId="0" borderId="0" xfId="10" applyFont="1"/>
    <xf numFmtId="164" fontId="25" fillId="12" borderId="16" xfId="4" applyFont="1" applyFill="1" applyBorder="1" applyAlignment="1">
      <alignment horizontal="center" vertical="center" wrapText="1"/>
    </xf>
    <xf numFmtId="165" fontId="29" fillId="12" borderId="16" xfId="9" applyNumberFormat="1" applyFont="1" applyFill="1" applyBorder="1" applyAlignment="1">
      <alignment horizontal="center" vertical="center" wrapText="1"/>
    </xf>
    <xf numFmtId="9" fontId="27" fillId="17" borderId="22" xfId="0" applyNumberFormat="1" applyFont="1" applyFill="1" applyBorder="1" applyAlignment="1">
      <alignment horizontal="center" vertical="center" wrapText="1"/>
    </xf>
    <xf numFmtId="4" fontId="27" fillId="2" borderId="22" xfId="0" applyNumberFormat="1" applyFont="1" applyFill="1" applyBorder="1" applyAlignment="1">
      <alignment horizontal="right" vertical="center"/>
    </xf>
    <xf numFmtId="165" fontId="27" fillId="2" borderId="16" xfId="5" applyFont="1" applyFill="1" applyBorder="1" applyAlignment="1" applyProtection="1">
      <alignment horizontal="center" vertical="center"/>
    </xf>
    <xf numFmtId="171" fontId="39" fillId="2" borderId="16" xfId="0" applyNumberFormat="1" applyFont="1" applyFill="1" applyBorder="1" applyAlignment="1">
      <alignment vertical="center"/>
    </xf>
    <xf numFmtId="175" fontId="39" fillId="2" borderId="16" xfId="9" quotePrefix="1" applyNumberFormat="1" applyFont="1" applyFill="1" applyBorder="1" applyAlignment="1">
      <alignment horizontal="center" vertical="center" wrapText="1"/>
    </xf>
    <xf numFmtId="14" fontId="39" fillId="2" borderId="16" xfId="9" quotePrefix="1" applyNumberFormat="1" applyFont="1" applyFill="1" applyBorder="1" applyAlignment="1">
      <alignment horizontal="center" vertical="center" wrapText="1"/>
    </xf>
    <xf numFmtId="10" fontId="39" fillId="2" borderId="22" xfId="9" applyNumberFormat="1" applyFont="1" applyFill="1" applyBorder="1" applyAlignment="1">
      <alignment horizontal="center" vertical="center" wrapText="1"/>
    </xf>
    <xf numFmtId="0" fontId="105" fillId="10" borderId="70" xfId="0" applyFont="1" applyFill="1" applyBorder="1" applyAlignment="1">
      <alignment wrapText="1"/>
    </xf>
    <xf numFmtId="0" fontId="27" fillId="12" borderId="16" xfId="0" applyFont="1" applyFill="1" applyBorder="1" applyAlignment="1">
      <alignment horizontal="left" vertical="top" wrapText="1"/>
    </xf>
    <xf numFmtId="0" fontId="27" fillId="0" borderId="16" xfId="0" applyFont="1" applyBorder="1" applyAlignment="1">
      <alignment horizontal="center" vertical="center" wrapText="1"/>
    </xf>
    <xf numFmtId="0" fontId="25" fillId="2" borderId="71" xfId="0" applyFont="1" applyFill="1" applyBorder="1" applyAlignment="1">
      <alignment horizontal="center" vertical="center" wrapText="1"/>
    </xf>
    <xf numFmtId="0" fontId="27" fillId="2" borderId="71" xfId="0" applyFont="1" applyFill="1" applyBorder="1" applyAlignment="1">
      <alignment vertical="center" wrapText="1"/>
    </xf>
    <xf numFmtId="172" fontId="27" fillId="2" borderId="71" xfId="5" applyNumberFormat="1" applyFont="1" applyFill="1" applyBorder="1" applyAlignment="1">
      <alignment vertical="center"/>
    </xf>
    <xf numFmtId="0" fontId="39" fillId="2" borderId="71" xfId="0" applyFont="1" applyFill="1" applyBorder="1" applyAlignment="1">
      <alignment horizontal="center" vertical="center" wrapText="1"/>
    </xf>
    <xf numFmtId="0" fontId="27" fillId="2" borderId="71" xfId="10" applyFont="1" applyFill="1" applyBorder="1" applyAlignment="1">
      <alignment horizontal="center" vertical="center" wrapText="1"/>
    </xf>
    <xf numFmtId="0" fontId="29" fillId="2" borderId="71" xfId="0" applyFont="1" applyFill="1" applyBorder="1" applyAlignment="1">
      <alignment horizontal="center" vertical="center" wrapText="1"/>
    </xf>
    <xf numFmtId="164" fontId="29" fillId="2" borderId="71" xfId="4" applyFont="1" applyFill="1" applyBorder="1" applyAlignment="1">
      <alignment horizontal="center" vertical="center" wrapText="1"/>
    </xf>
    <xf numFmtId="14" fontId="29" fillId="2" borderId="71" xfId="0" applyNumberFormat="1" applyFont="1" applyFill="1" applyBorder="1" applyAlignment="1">
      <alignment horizontal="center" vertical="center" wrapText="1"/>
    </xf>
    <xf numFmtId="10" fontId="27" fillId="2" borderId="71" xfId="10" applyNumberFormat="1" applyFont="1" applyFill="1" applyBorder="1" applyAlignment="1">
      <alignment horizontal="center" vertical="center" wrapText="1"/>
    </xf>
    <xf numFmtId="3" fontId="27" fillId="2" borderId="71" xfId="4" applyNumberFormat="1" applyFont="1" applyFill="1" applyBorder="1" applyAlignment="1">
      <alignment horizontal="center" vertical="center"/>
    </xf>
    <xf numFmtId="10" fontId="27" fillId="2" borderId="71" xfId="7" applyNumberFormat="1" applyFont="1" applyFill="1" applyBorder="1" applyAlignment="1">
      <alignment horizontal="center" vertical="center" wrapText="1"/>
    </xf>
    <xf numFmtId="0" fontId="27" fillId="2" borderId="71" xfId="0" applyFont="1" applyFill="1" applyBorder="1" applyAlignment="1">
      <alignment horizontal="center" vertical="center" wrapText="1"/>
    </xf>
    <xf numFmtId="4" fontId="39" fillId="2" borderId="16" xfId="7" applyNumberFormat="1" applyFont="1" applyFill="1" applyBorder="1" applyAlignment="1">
      <alignment horizontal="center" vertical="center" wrapText="1"/>
    </xf>
    <xf numFmtId="4" fontId="27" fillId="2" borderId="16" xfId="7" applyNumberFormat="1" applyFont="1" applyFill="1" applyBorder="1" applyAlignment="1">
      <alignment horizontal="center" vertical="center" wrapText="1"/>
    </xf>
    <xf numFmtId="165" fontId="39" fillId="2" borderId="13" xfId="13" applyNumberFormat="1" applyFont="1" applyFill="1" applyBorder="1" applyAlignment="1" applyProtection="1">
      <alignment horizontal="center" vertical="center" wrapText="1"/>
    </xf>
    <xf numFmtId="37" fontId="27" fillId="2" borderId="16" xfId="0" applyNumberFormat="1" applyFont="1" applyFill="1" applyBorder="1" applyAlignment="1">
      <alignment horizontal="right" vertical="center"/>
    </xf>
    <xf numFmtId="175" fontId="27" fillId="2" borderId="16" xfId="7" quotePrefix="1" applyNumberFormat="1" applyFont="1" applyFill="1" applyBorder="1" applyAlignment="1">
      <alignment horizontal="center" vertical="center" wrapText="1"/>
    </xf>
    <xf numFmtId="0" fontId="27" fillId="12" borderId="16" xfId="0" applyFont="1" applyFill="1" applyBorder="1" applyAlignment="1">
      <alignment horizontal="left" vertical="center" wrapText="1"/>
    </xf>
    <xf numFmtId="0" fontId="29" fillId="0" borderId="0" xfId="10" applyFont="1" applyAlignment="1">
      <alignment vertical="center"/>
    </xf>
    <xf numFmtId="0" fontId="29" fillId="0" borderId="0" xfId="10" applyFont="1" applyAlignment="1">
      <alignment horizontal="right" vertical="center"/>
    </xf>
    <xf numFmtId="165" fontId="19" fillId="0" borderId="0" xfId="5" applyFont="1" applyFill="1" applyAlignment="1">
      <alignment horizontal="center" vertical="center"/>
    </xf>
    <xf numFmtId="0" fontId="34" fillId="2" borderId="2" xfId="0" applyFont="1" applyFill="1" applyBorder="1" applyAlignment="1">
      <alignment vertical="center"/>
    </xf>
    <xf numFmtId="0" fontId="34" fillId="2" borderId="3" xfId="0" applyFont="1" applyFill="1" applyBorder="1" applyAlignment="1">
      <alignment vertical="center"/>
    </xf>
    <xf numFmtId="0" fontId="34" fillId="2" borderId="7" xfId="0" applyFont="1" applyFill="1" applyBorder="1" applyAlignment="1">
      <alignment vertical="center"/>
    </xf>
    <xf numFmtId="0" fontId="34" fillId="2" borderId="0" xfId="0" applyFont="1" applyFill="1" applyAlignment="1">
      <alignment vertical="center"/>
    </xf>
    <xf numFmtId="2" fontId="29" fillId="0" borderId="0" xfId="0" applyNumberFormat="1" applyFont="1" applyAlignment="1">
      <alignment horizontal="left" vertical="center"/>
    </xf>
    <xf numFmtId="0" fontId="23" fillId="0" borderId="0" xfId="10" applyFont="1" applyAlignment="1">
      <alignment vertical="center"/>
    </xf>
    <xf numFmtId="0" fontId="32" fillId="0" borderId="0" xfId="0" applyFont="1" applyAlignment="1">
      <alignment vertical="center"/>
    </xf>
    <xf numFmtId="164" fontId="29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2" fontId="27" fillId="2" borderId="16" xfId="9" applyNumberFormat="1" applyFont="1" applyFill="1" applyBorder="1" applyAlignment="1">
      <alignment horizontal="center" vertical="center" wrapText="1"/>
    </xf>
    <xf numFmtId="2" fontId="27" fillId="2" borderId="16" xfId="7" applyNumberFormat="1" applyFont="1" applyFill="1" applyBorder="1" applyAlignment="1" applyProtection="1">
      <alignment horizontal="center" vertical="center" wrapText="1"/>
    </xf>
    <xf numFmtId="2" fontId="27" fillId="2" borderId="22" xfId="9" applyNumberFormat="1" applyFont="1" applyFill="1" applyBorder="1" applyAlignment="1">
      <alignment horizontal="center" vertical="center" wrapText="1"/>
    </xf>
    <xf numFmtId="4" fontId="39" fillId="2" borderId="16" xfId="7" applyNumberFormat="1" applyFont="1" applyFill="1" applyBorder="1" applyAlignment="1">
      <alignment horizontal="right" vertical="center" wrapText="1"/>
    </xf>
    <xf numFmtId="186" fontId="39" fillId="2" borderId="22" xfId="9" applyNumberFormat="1" applyFont="1" applyFill="1" applyBorder="1" applyAlignment="1">
      <alignment horizontal="center" vertical="center" wrapText="1"/>
    </xf>
    <xf numFmtId="186" fontId="27" fillId="12" borderId="16" xfId="10" quotePrefix="1" applyNumberFormat="1" applyFont="1" applyFill="1" applyBorder="1" applyAlignment="1">
      <alignment horizontal="center" vertical="center" wrapText="1"/>
    </xf>
    <xf numFmtId="2" fontId="27" fillId="2" borderId="16" xfId="50" applyNumberFormat="1" applyFont="1" applyFill="1" applyBorder="1" applyAlignment="1" applyProtection="1">
      <alignment horizontal="center" vertical="center" wrapText="1"/>
    </xf>
    <xf numFmtId="2" fontId="27" fillId="2" borderId="22" xfId="0" applyNumberFormat="1" applyFont="1" applyFill="1" applyBorder="1" applyAlignment="1">
      <alignment horizontal="center" vertical="center" wrapText="1"/>
    </xf>
    <xf numFmtId="186" fontId="27" fillId="2" borderId="22" xfId="0" applyNumberFormat="1" applyFont="1" applyFill="1" applyBorder="1" applyAlignment="1">
      <alignment horizontal="center" vertical="center" wrapText="1"/>
    </xf>
    <xf numFmtId="170" fontId="27" fillId="2" borderId="16" xfId="11" applyNumberFormat="1" applyFont="1" applyFill="1" applyBorder="1" applyAlignment="1">
      <alignment horizontal="center" vertical="center" wrapText="1"/>
    </xf>
    <xf numFmtId="3" fontId="27" fillId="2" borderId="16" xfId="11" applyNumberFormat="1" applyFont="1" applyFill="1" applyBorder="1" applyAlignment="1">
      <alignment horizontal="center" vertical="center" wrapText="1"/>
    </xf>
    <xf numFmtId="2" fontId="27" fillId="2" borderId="23" xfId="5" applyNumberFormat="1" applyFont="1" applyFill="1" applyBorder="1" applyAlignment="1" applyProtection="1">
      <alignment vertical="center" wrapText="1"/>
    </xf>
    <xf numFmtId="186" fontId="27" fillId="2" borderId="22" xfId="9" applyNumberFormat="1" applyFont="1" applyFill="1" applyBorder="1" applyAlignment="1">
      <alignment horizontal="center" vertical="center" wrapText="1"/>
    </xf>
    <xf numFmtId="182" fontId="27" fillId="12" borderId="16" xfId="16" applyNumberFormat="1" applyFont="1" applyFill="1" applyBorder="1" applyAlignment="1">
      <alignment vertical="center" wrapText="1"/>
    </xf>
    <xf numFmtId="1" fontId="23" fillId="2" borderId="11" xfId="5" applyNumberFormat="1" applyFont="1" applyFill="1" applyBorder="1" applyAlignment="1">
      <alignment horizontal="center" vertical="center"/>
    </xf>
    <xf numFmtId="1" fontId="23" fillId="2" borderId="72" xfId="5" applyNumberFormat="1" applyFont="1" applyFill="1" applyBorder="1" applyAlignment="1">
      <alignment horizontal="center" vertical="center"/>
    </xf>
    <xf numFmtId="1" fontId="23" fillId="2" borderId="73" xfId="5" applyNumberFormat="1" applyFont="1" applyFill="1" applyBorder="1" applyAlignment="1">
      <alignment horizontal="center" vertical="center"/>
    </xf>
    <xf numFmtId="1" fontId="23" fillId="2" borderId="74" xfId="5" applyNumberFormat="1" applyFont="1" applyFill="1" applyBorder="1" applyAlignment="1">
      <alignment horizontal="center" vertical="center"/>
    </xf>
    <xf numFmtId="0" fontId="27" fillId="12" borderId="16" xfId="0" applyFont="1" applyFill="1" applyBorder="1" applyAlignment="1">
      <alignment vertical="top" wrapText="1"/>
    </xf>
    <xf numFmtId="37" fontId="27" fillId="2" borderId="16" xfId="0" applyNumberFormat="1" applyFont="1" applyFill="1" applyBorder="1" applyAlignment="1">
      <alignment horizontal="center" vertical="center" wrapText="1"/>
    </xf>
    <xf numFmtId="0" fontId="23" fillId="3" borderId="23" xfId="11" applyFont="1" applyFill="1" applyBorder="1" applyAlignment="1">
      <alignment vertical="center" wrapText="1"/>
    </xf>
    <xf numFmtId="10" fontId="27" fillId="17" borderId="16" xfId="0" applyNumberFormat="1" applyFont="1" applyFill="1" applyBorder="1" applyAlignment="1">
      <alignment wrapText="1"/>
    </xf>
    <xf numFmtId="10" fontId="27" fillId="17" borderId="24" xfId="0" applyNumberFormat="1" applyFont="1" applyFill="1" applyBorder="1" applyAlignment="1">
      <alignment wrapText="1"/>
    </xf>
    <xf numFmtId="10" fontId="27" fillId="17" borderId="18" xfId="0" applyNumberFormat="1" applyFont="1" applyFill="1" applyBorder="1" applyAlignment="1">
      <alignment wrapText="1"/>
    </xf>
    <xf numFmtId="10" fontId="27" fillId="17" borderId="75" xfId="0" applyNumberFormat="1" applyFont="1" applyFill="1" applyBorder="1" applyAlignment="1">
      <alignment wrapText="1"/>
    </xf>
    <xf numFmtId="2" fontId="29" fillId="0" borderId="0" xfId="0" applyNumberFormat="1" applyFont="1" applyAlignment="1">
      <alignment horizontal="left"/>
    </xf>
    <xf numFmtId="164" fontId="29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7" fillId="12" borderId="26" xfId="0" applyFont="1" applyFill="1" applyBorder="1" applyAlignment="1">
      <alignment horizontal="center" vertical="center" wrapText="1"/>
    </xf>
    <xf numFmtId="1" fontId="23" fillId="2" borderId="76" xfId="5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2" fontId="27" fillId="2" borderId="22" xfId="10" quotePrefix="1" applyNumberFormat="1" applyFont="1" applyFill="1" applyBorder="1" applyAlignment="1">
      <alignment horizontal="center" vertical="center" wrapText="1"/>
    </xf>
    <xf numFmtId="187" fontId="39" fillId="2" borderId="16" xfId="7" applyNumberFormat="1" applyFont="1" applyFill="1" applyBorder="1" applyAlignment="1">
      <alignment horizontal="right" vertical="center" wrapText="1"/>
    </xf>
    <xf numFmtId="187" fontId="39" fillId="2" borderId="22" xfId="10" quotePrefix="1" applyNumberFormat="1" applyFont="1" applyFill="1" applyBorder="1" applyAlignment="1">
      <alignment horizontal="center" vertical="center" wrapText="1"/>
    </xf>
    <xf numFmtId="187" fontId="39" fillId="2" borderId="22" xfId="9" applyNumberFormat="1" applyFont="1" applyFill="1" applyBorder="1" applyAlignment="1">
      <alignment horizontal="center" vertical="center" wrapText="1"/>
    </xf>
    <xf numFmtId="186" fontId="27" fillId="2" borderId="16" xfId="9" applyNumberFormat="1" applyFont="1" applyFill="1" applyBorder="1" applyAlignment="1">
      <alignment horizontal="center" vertical="center" wrapText="1"/>
    </xf>
    <xf numFmtId="186" fontId="27" fillId="2" borderId="16" xfId="50" applyNumberFormat="1" applyFont="1" applyFill="1" applyBorder="1" applyAlignment="1" applyProtection="1">
      <alignment horizontal="center" vertical="center" wrapText="1"/>
    </xf>
    <xf numFmtId="2" fontId="27" fillId="2" borderId="16" xfId="0" applyNumberFormat="1" applyFont="1" applyFill="1" applyBorder="1" applyAlignment="1">
      <alignment horizontal="center" vertical="center" wrapText="1"/>
    </xf>
    <xf numFmtId="0" fontId="106" fillId="0" borderId="0" xfId="0" applyFont="1" applyAlignment="1">
      <alignment horizontal="left" wrapText="1"/>
    </xf>
    <xf numFmtId="4" fontId="29" fillId="2" borderId="16" xfId="10" quotePrefix="1" applyNumberFormat="1" applyFont="1" applyFill="1" applyBorder="1" applyAlignment="1">
      <alignment horizontal="center" vertical="center" wrapText="1"/>
    </xf>
    <xf numFmtId="2" fontId="27" fillId="2" borderId="16" xfId="10" applyNumberFormat="1" applyFont="1" applyFill="1" applyBorder="1" applyAlignment="1">
      <alignment horizontal="center" vertical="center" wrapText="1"/>
    </xf>
    <xf numFmtId="2" fontId="27" fillId="2" borderId="16" xfId="4" applyNumberFormat="1" applyFont="1" applyFill="1" applyBorder="1" applyAlignment="1">
      <alignment horizontal="center" vertical="center"/>
    </xf>
    <xf numFmtId="2" fontId="27" fillId="2" borderId="16" xfId="7" applyNumberFormat="1" applyFont="1" applyFill="1" applyBorder="1" applyAlignment="1">
      <alignment horizontal="center" vertical="center" wrapText="1"/>
    </xf>
    <xf numFmtId="2" fontId="27" fillId="12" borderId="16" xfId="10" applyNumberFormat="1" applyFont="1" applyFill="1" applyBorder="1" applyAlignment="1">
      <alignment horizontal="center" vertical="center" wrapText="1"/>
    </xf>
    <xf numFmtId="2" fontId="27" fillId="12" borderId="16" xfId="4" applyNumberFormat="1" applyFont="1" applyFill="1" applyBorder="1" applyAlignment="1">
      <alignment horizontal="center" vertical="center"/>
    </xf>
    <xf numFmtId="2" fontId="27" fillId="12" borderId="16" xfId="7" applyNumberFormat="1" applyFont="1" applyFill="1" applyBorder="1" applyAlignment="1">
      <alignment horizontal="center" vertical="center" wrapText="1"/>
    </xf>
    <xf numFmtId="2" fontId="27" fillId="17" borderId="16" xfId="0" applyNumberFormat="1" applyFont="1" applyFill="1" applyBorder="1" applyAlignment="1">
      <alignment horizontal="center" vertical="center" wrapText="1"/>
    </xf>
    <xf numFmtId="2" fontId="27" fillId="17" borderId="24" xfId="0" applyNumberFormat="1" applyFont="1" applyFill="1" applyBorder="1" applyAlignment="1">
      <alignment horizontal="center" vertical="center" wrapText="1"/>
    </xf>
    <xf numFmtId="2" fontId="27" fillId="17" borderId="18" xfId="0" applyNumberFormat="1" applyFont="1" applyFill="1" applyBorder="1" applyAlignment="1">
      <alignment horizontal="center" vertical="center" wrapText="1"/>
    </xf>
    <xf numFmtId="2" fontId="27" fillId="17" borderId="75" xfId="0" applyNumberFormat="1" applyFont="1" applyFill="1" applyBorder="1" applyAlignment="1">
      <alignment horizontal="center" vertical="center" wrapText="1"/>
    </xf>
    <xf numFmtId="0" fontId="32" fillId="0" borderId="0" xfId="0" applyFont="1"/>
    <xf numFmtId="37" fontId="29" fillId="2" borderId="16" xfId="0" applyNumberFormat="1" applyFont="1" applyFill="1" applyBorder="1" applyAlignment="1">
      <alignment horizontal="right" vertical="center"/>
    </xf>
    <xf numFmtId="170" fontId="29" fillId="2" borderId="16" xfId="0" applyNumberFormat="1" applyFont="1" applyFill="1" applyBorder="1" applyAlignment="1">
      <alignment horizontal="center" vertical="center" wrapText="1"/>
    </xf>
    <xf numFmtId="188" fontId="29" fillId="2" borderId="16" xfId="0" applyNumberFormat="1" applyFont="1" applyFill="1" applyBorder="1" applyAlignment="1">
      <alignment horizontal="right" vertical="center"/>
    </xf>
    <xf numFmtId="0" fontId="107" fillId="0" borderId="57" xfId="0" applyFont="1" applyBorder="1" applyAlignment="1">
      <alignment horizontal="left" vertical="center" wrapText="1"/>
    </xf>
    <xf numFmtId="0" fontId="107" fillId="0" borderId="78" xfId="0" applyFont="1" applyBorder="1" applyAlignment="1">
      <alignment horizontal="center" vertical="center" wrapText="1"/>
    </xf>
    <xf numFmtId="0" fontId="108" fillId="0" borderId="57" xfId="0" applyFont="1" applyBorder="1" applyAlignment="1">
      <alignment horizontal="center" vertical="center" wrapText="1"/>
    </xf>
    <xf numFmtId="0" fontId="108" fillId="0" borderId="78" xfId="0" applyFont="1" applyBorder="1" applyAlignment="1">
      <alignment horizontal="center" vertical="center" wrapText="1"/>
    </xf>
    <xf numFmtId="0" fontId="109" fillId="0" borderId="78" xfId="0" applyFont="1" applyBorder="1" applyAlignment="1">
      <alignment horizontal="center" vertical="center" wrapText="1"/>
    </xf>
    <xf numFmtId="0" fontId="110" fillId="0" borderId="78" xfId="0" applyFont="1" applyBorder="1" applyAlignment="1">
      <alignment horizontal="center" vertical="center" wrapText="1"/>
    </xf>
    <xf numFmtId="0" fontId="109" fillId="0" borderId="78" xfId="0" quotePrefix="1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17" borderId="13" xfId="0" applyFont="1" applyFill="1" applyBorder="1" applyAlignment="1">
      <alignment horizontal="left" vertical="center" wrapText="1"/>
    </xf>
    <xf numFmtId="0" fontId="10" fillId="0" borderId="51" xfId="0" applyFont="1" applyBorder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07" fillId="0" borderId="8" xfId="0" applyFont="1" applyBorder="1" applyAlignment="1">
      <alignment horizontal="center" vertical="center" wrapText="1"/>
    </xf>
    <xf numFmtId="0" fontId="10" fillId="12" borderId="57" xfId="0" applyFont="1" applyFill="1" applyBorder="1" applyAlignment="1">
      <alignment horizontal="left" vertical="center" wrapText="1"/>
    </xf>
    <xf numFmtId="0" fontId="108" fillId="12" borderId="78" xfId="0" applyFont="1" applyFill="1" applyBorder="1" applyAlignment="1">
      <alignment horizontal="center" vertical="center" wrapText="1"/>
    </xf>
    <xf numFmtId="165" fontId="57" fillId="12" borderId="16" xfId="5" applyFont="1" applyFill="1" applyBorder="1" applyAlignment="1" applyProtection="1">
      <alignment horizontal="center" vertical="center" wrapText="1"/>
    </xf>
    <xf numFmtId="178" fontId="57" fillId="12" borderId="16" xfId="9" applyNumberFormat="1" applyFont="1" applyFill="1" applyBorder="1" applyAlignment="1">
      <alignment horizontal="center" vertical="center" wrapText="1"/>
    </xf>
    <xf numFmtId="0" fontId="109" fillId="12" borderId="78" xfId="0" applyFont="1" applyFill="1" applyBorder="1" applyAlignment="1">
      <alignment horizontal="center" vertical="center" wrapText="1"/>
    </xf>
    <xf numFmtId="175" fontId="57" fillId="12" borderId="16" xfId="9" quotePrefix="1" applyNumberFormat="1" applyFont="1" applyFill="1" applyBorder="1" applyAlignment="1">
      <alignment horizontal="center" vertical="center" wrapText="1"/>
    </xf>
    <xf numFmtId="14" fontId="57" fillId="12" borderId="16" xfId="9" quotePrefix="1" applyNumberFormat="1" applyFont="1" applyFill="1" applyBorder="1" applyAlignment="1">
      <alignment horizontal="center" vertical="center" wrapText="1"/>
    </xf>
    <xf numFmtId="10" fontId="57" fillId="12" borderId="16" xfId="9" applyNumberFormat="1" applyFont="1" applyFill="1" applyBorder="1" applyAlignment="1">
      <alignment horizontal="center" vertical="center" wrapText="1"/>
    </xf>
    <xf numFmtId="10" fontId="57" fillId="12" borderId="16" xfId="7" applyNumberFormat="1" applyFont="1" applyFill="1" applyBorder="1" applyAlignment="1" applyProtection="1">
      <alignment horizontal="center" vertical="center" wrapText="1"/>
    </xf>
    <xf numFmtId="164" fontId="57" fillId="12" borderId="16" xfId="0" applyNumberFormat="1" applyFont="1" applyFill="1" applyBorder="1" applyAlignment="1">
      <alignment vertical="center"/>
    </xf>
    <xf numFmtId="9" fontId="57" fillId="12" borderId="22" xfId="10" quotePrefix="1" applyNumberFormat="1" applyFont="1" applyFill="1" applyBorder="1" applyAlignment="1">
      <alignment horizontal="center" vertical="center" wrapText="1"/>
    </xf>
    <xf numFmtId="10" fontId="57" fillId="12" borderId="22" xfId="9" applyNumberFormat="1" applyFont="1" applyFill="1" applyBorder="1" applyAlignment="1">
      <alignment horizontal="center" vertical="center" wrapText="1"/>
    </xf>
    <xf numFmtId="0" fontId="27" fillId="12" borderId="26" xfId="0" applyFont="1" applyFill="1" applyBorder="1" applyAlignment="1">
      <alignment horizontal="left" vertical="center" wrapText="1"/>
    </xf>
    <xf numFmtId="165" fontId="29" fillId="0" borderId="16" xfId="9" applyNumberFormat="1" applyFont="1" applyBorder="1" applyAlignment="1">
      <alignment horizontal="center" vertical="center" wrapText="1"/>
    </xf>
    <xf numFmtId="15" fontId="27" fillId="2" borderId="16" xfId="9" quotePrefix="1" applyNumberFormat="1" applyFont="1" applyFill="1" applyBorder="1" applyAlignment="1">
      <alignment horizontal="center" vertical="center" wrapText="1"/>
    </xf>
    <xf numFmtId="0" fontId="112" fillId="10" borderId="70" xfId="0" applyFont="1" applyFill="1" applyBorder="1" applyAlignment="1">
      <alignment wrapText="1"/>
    </xf>
    <xf numFmtId="0" fontId="108" fillId="0" borderId="57" xfId="0" applyFont="1" applyBorder="1" applyAlignment="1">
      <alignment horizontal="left" vertical="center" wrapText="1"/>
    </xf>
    <xf numFmtId="0" fontId="111" fillId="0" borderId="78" xfId="0" applyFont="1" applyBorder="1" applyAlignment="1">
      <alignment horizontal="center" vertical="center"/>
    </xf>
    <xf numFmtId="3" fontId="109" fillId="0" borderId="78" xfId="0" applyNumberFormat="1" applyFont="1" applyBorder="1" applyAlignment="1">
      <alignment horizontal="center" vertical="center" wrapText="1"/>
    </xf>
    <xf numFmtId="0" fontId="108" fillId="0" borderId="8" xfId="0" applyFont="1" applyBorder="1" applyAlignment="1">
      <alignment horizontal="center" vertical="center" wrapText="1"/>
    </xf>
    <xf numFmtId="0" fontId="108" fillId="12" borderId="57" xfId="0" applyFont="1" applyFill="1" applyBorder="1" applyAlignment="1">
      <alignment horizontal="left" vertical="center" wrapText="1"/>
    </xf>
    <xf numFmtId="165" fontId="29" fillId="12" borderId="16" xfId="10" applyNumberFormat="1" applyFont="1" applyFill="1" applyBorder="1" applyAlignment="1">
      <alignment horizontal="center" vertical="center" wrapText="1"/>
    </xf>
    <xf numFmtId="0" fontId="108" fillId="12" borderId="57" xfId="0" applyFont="1" applyFill="1" applyBorder="1" applyAlignment="1">
      <alignment horizontal="center" vertical="center" wrapText="1"/>
    </xf>
    <xf numFmtId="0" fontId="108" fillId="12" borderId="61" xfId="0" applyFont="1" applyFill="1" applyBorder="1" applyAlignment="1">
      <alignment horizontal="center" vertical="center" wrapText="1"/>
    </xf>
    <xf numFmtId="0" fontId="108" fillId="0" borderId="13" xfId="0" applyFont="1" applyBorder="1" applyAlignment="1">
      <alignment horizontal="left" vertical="center" wrapText="1"/>
    </xf>
    <xf numFmtId="0" fontId="108" fillId="0" borderId="62" xfId="0" applyFont="1" applyBorder="1" applyAlignment="1">
      <alignment horizontal="center" vertical="center" wrapText="1"/>
    </xf>
    <xf numFmtId="0" fontId="108" fillId="0" borderId="59" xfId="0" applyFont="1" applyBorder="1" applyAlignment="1">
      <alignment horizontal="center" vertical="center" wrapText="1"/>
    </xf>
    <xf numFmtId="0" fontId="27" fillId="0" borderId="16" xfId="9" applyFont="1" applyBorder="1" applyAlignment="1">
      <alignment horizontal="center" vertical="center" wrapText="1"/>
    </xf>
    <xf numFmtId="0" fontId="109" fillId="0" borderId="61" xfId="0" applyFont="1" applyBorder="1" applyAlignment="1">
      <alignment horizontal="center" vertical="center" wrapText="1"/>
    </xf>
    <xf numFmtId="0" fontId="108" fillId="0" borderId="6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108" fillId="12" borderId="62" xfId="0" applyFont="1" applyFill="1" applyBorder="1" applyAlignment="1">
      <alignment horizontal="center" vertical="center" wrapText="1"/>
    </xf>
    <xf numFmtId="0" fontId="108" fillId="0" borderId="28" xfId="0" applyFont="1" applyBorder="1" applyAlignment="1">
      <alignment horizontal="center" vertical="center" wrapText="1"/>
    </xf>
    <xf numFmtId="165" fontId="27" fillId="2" borderId="24" xfId="10" applyNumberFormat="1" applyFont="1" applyFill="1" applyBorder="1" applyAlignment="1">
      <alignment horizontal="center" vertical="center" wrapText="1"/>
    </xf>
    <xf numFmtId="165" fontId="27" fillId="2" borderId="24" xfId="13" applyNumberFormat="1" applyFont="1" applyFill="1" applyBorder="1" applyAlignment="1" applyProtection="1">
      <alignment horizontal="center" vertical="center" wrapText="1"/>
    </xf>
    <xf numFmtId="0" fontId="27" fillId="2" borderId="22" xfId="0" applyFont="1" applyFill="1" applyBorder="1" applyAlignment="1">
      <alignment horizontal="center" vertical="center" wrapText="1"/>
    </xf>
    <xf numFmtId="0" fontId="109" fillId="0" borderId="8" xfId="0" applyFont="1" applyBorder="1" applyAlignment="1">
      <alignment horizontal="center" vertical="center" wrapText="1"/>
    </xf>
    <xf numFmtId="3" fontId="109" fillId="0" borderId="8" xfId="0" applyNumberFormat="1" applyFont="1" applyBorder="1" applyAlignment="1">
      <alignment horizontal="center" vertical="center" wrapText="1"/>
    </xf>
    <xf numFmtId="0" fontId="10" fillId="17" borderId="57" xfId="0" applyFont="1" applyFill="1" applyBorder="1" applyAlignment="1">
      <alignment horizontal="left" vertical="center" wrapText="1"/>
    </xf>
    <xf numFmtId="0" fontId="114" fillId="0" borderId="8" xfId="0" applyFont="1" applyBorder="1" applyAlignment="1">
      <alignment horizontal="center" vertical="center" wrapText="1"/>
    </xf>
    <xf numFmtId="0" fontId="114" fillId="0" borderId="7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14" fontId="108" fillId="0" borderId="8" xfId="0" applyNumberFormat="1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175" fontId="27" fillId="12" borderId="24" xfId="0" applyNumberFormat="1" applyFont="1" applyFill="1" applyBorder="1" applyAlignment="1">
      <alignment horizontal="center" vertical="center" wrapText="1"/>
    </xf>
    <xf numFmtId="175" fontId="27" fillId="12" borderId="16" xfId="0" applyNumberFormat="1" applyFont="1" applyFill="1" applyBorder="1" applyAlignment="1">
      <alignment horizontal="center" vertical="center" wrapText="1"/>
    </xf>
    <xf numFmtId="175" fontId="27" fillId="2" borderId="24" xfId="0" applyNumberFormat="1" applyFont="1" applyFill="1" applyBorder="1" applyAlignment="1">
      <alignment horizontal="center" vertical="center" wrapText="1"/>
    </xf>
    <xf numFmtId="9" fontId="109" fillId="0" borderId="78" xfId="0" applyNumberFormat="1" applyFont="1" applyBorder="1" applyAlignment="1">
      <alignment horizontal="center" vertical="center" wrapText="1"/>
    </xf>
    <xf numFmtId="0" fontId="108" fillId="0" borderId="81" xfId="0" applyFont="1" applyBorder="1" applyAlignment="1">
      <alignment horizontal="center" vertical="center" wrapText="1"/>
    </xf>
    <xf numFmtId="0" fontId="108" fillId="0" borderId="78" xfId="0" applyFont="1" applyBorder="1" applyAlignment="1">
      <alignment horizontal="left" vertical="center" wrapText="1"/>
    </xf>
    <xf numFmtId="3" fontId="108" fillId="12" borderId="78" xfId="0" applyNumberFormat="1" applyFont="1" applyFill="1" applyBorder="1" applyAlignment="1">
      <alignment horizontal="center" vertical="center" wrapText="1"/>
    </xf>
    <xf numFmtId="0" fontId="107" fillId="12" borderId="78" xfId="0" applyFont="1" applyFill="1" applyBorder="1" applyAlignment="1">
      <alignment horizontal="center" vertical="center" wrapText="1"/>
    </xf>
    <xf numFmtId="0" fontId="110" fillId="12" borderId="78" xfId="0" applyFont="1" applyFill="1" applyBorder="1" applyAlignment="1">
      <alignment horizontal="center" vertical="center" wrapText="1"/>
    </xf>
    <xf numFmtId="3" fontId="108" fillId="0" borderId="78" xfId="0" applyNumberFormat="1" applyFont="1" applyBorder="1" applyAlignment="1">
      <alignment horizontal="center" vertical="center" wrapText="1"/>
    </xf>
    <xf numFmtId="0" fontId="10" fillId="12" borderId="79" xfId="0" applyFont="1" applyFill="1" applyBorder="1" applyAlignment="1">
      <alignment horizontal="left" vertical="top" wrapText="1"/>
    </xf>
    <xf numFmtId="188" fontId="27" fillId="2" borderId="16" xfId="0" applyNumberFormat="1" applyFont="1" applyFill="1" applyBorder="1" applyAlignment="1">
      <alignment horizontal="right" vertical="center"/>
    </xf>
    <xf numFmtId="0" fontId="108" fillId="0" borderId="78" xfId="0" applyFont="1" applyBorder="1" applyAlignment="1">
      <alignment horizontal="right" vertical="center"/>
    </xf>
    <xf numFmtId="0" fontId="107" fillId="0" borderId="78" xfId="0" applyFont="1" applyBorder="1" applyAlignment="1">
      <alignment horizontal="right" vertical="center"/>
    </xf>
    <xf numFmtId="172" fontId="57" fillId="12" borderId="16" xfId="5" applyNumberFormat="1" applyFont="1" applyFill="1" applyBorder="1" applyAlignment="1" applyProtection="1">
      <alignment horizontal="right" vertical="center" wrapText="1"/>
    </xf>
    <xf numFmtId="0" fontId="108" fillId="12" borderId="78" xfId="0" applyFont="1" applyFill="1" applyBorder="1" applyAlignment="1">
      <alignment horizontal="right" vertical="center"/>
    </xf>
    <xf numFmtId="0" fontId="108" fillId="0" borderId="61" xfId="0" applyFont="1" applyBorder="1" applyAlignment="1">
      <alignment horizontal="right" vertical="center"/>
    </xf>
    <xf numFmtId="0" fontId="108" fillId="0" borderId="8" xfId="0" applyFont="1" applyBorder="1" applyAlignment="1">
      <alignment horizontal="right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12" borderId="62" xfId="0" applyFont="1" applyFill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27" fillId="0" borderId="78" xfId="0" applyFont="1" applyBorder="1" applyAlignment="1">
      <alignment horizontal="center" vertical="center" wrapText="1"/>
    </xf>
    <xf numFmtId="0" fontId="27" fillId="12" borderId="78" xfId="0" applyFont="1" applyFill="1" applyBorder="1" applyAlignment="1">
      <alignment horizontal="center" vertical="center" wrapText="1"/>
    </xf>
    <xf numFmtId="0" fontId="27" fillId="0" borderId="78" xfId="0" applyFont="1" applyBorder="1" applyAlignment="1">
      <alignment horizontal="right" vertical="center"/>
    </xf>
    <xf numFmtId="0" fontId="27" fillId="0" borderId="8" xfId="0" applyFont="1" applyBorder="1" applyAlignment="1">
      <alignment horizontal="right" vertical="center"/>
    </xf>
    <xf numFmtId="0" fontId="27" fillId="0" borderId="59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115" fillId="0" borderId="0" xfId="0" applyFont="1" applyAlignment="1">
      <alignment horizontal="center" vertical="center" wrapText="1"/>
    </xf>
    <xf numFmtId="165" fontId="27" fillId="2" borderId="16" xfId="9" applyNumberFormat="1" applyFont="1" applyFill="1" applyBorder="1" applyAlignment="1">
      <alignment horizontal="right" vertical="center" wrapText="1"/>
    </xf>
    <xf numFmtId="0" fontId="27" fillId="18" borderId="57" xfId="0" applyFont="1" applyFill="1" applyBorder="1" applyAlignment="1">
      <alignment horizontal="center" vertical="center" wrapText="1"/>
    </xf>
    <xf numFmtId="0" fontId="115" fillId="0" borderId="17" xfId="0" applyFont="1" applyBorder="1" applyAlignment="1">
      <alignment horizontal="center" vertical="center" wrapText="1"/>
    </xf>
    <xf numFmtId="0" fontId="115" fillId="0" borderId="13" xfId="0" applyFont="1" applyBorder="1" applyAlignment="1">
      <alignment horizontal="center" vertical="center" wrapText="1"/>
    </xf>
    <xf numFmtId="0" fontId="115" fillId="0" borderId="18" xfId="0" applyFont="1" applyBorder="1" applyAlignment="1">
      <alignment horizontal="center" vertical="center" wrapText="1"/>
    </xf>
    <xf numFmtId="165" fontId="25" fillId="2" borderId="16" xfId="10" applyNumberFormat="1" applyFont="1" applyFill="1" applyBorder="1" applyAlignment="1">
      <alignment horizontal="right" vertical="center"/>
    </xf>
    <xf numFmtId="0" fontId="27" fillId="12" borderId="78" xfId="0" applyFont="1" applyFill="1" applyBorder="1" applyAlignment="1">
      <alignment horizontal="right" vertical="center"/>
    </xf>
    <xf numFmtId="0" fontId="27" fillId="12" borderId="57" xfId="0" applyFont="1" applyFill="1" applyBorder="1" applyAlignment="1">
      <alignment horizontal="center" vertical="center" wrapText="1"/>
    </xf>
    <xf numFmtId="0" fontId="39" fillId="0" borderId="79" xfId="0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/>
    </xf>
    <xf numFmtId="164" fontId="42" fillId="9" borderId="19" xfId="14" applyNumberFormat="1" applyFont="1" applyFill="1" applyBorder="1" applyAlignment="1">
      <alignment horizontal="right" vertical="center" wrapText="1"/>
    </xf>
    <xf numFmtId="0" fontId="42" fillId="9" borderId="19" xfId="14" applyFont="1" applyFill="1" applyBorder="1" applyAlignment="1">
      <alignment horizontal="right" vertical="center" wrapText="1"/>
    </xf>
    <xf numFmtId="164" fontId="27" fillId="0" borderId="18" xfId="5" applyNumberFormat="1" applyFont="1" applyFill="1" applyBorder="1" applyAlignment="1">
      <alignment horizontal="right" vertical="center" wrapText="1"/>
    </xf>
    <xf numFmtId="164" fontId="32" fillId="0" borderId="18" xfId="24" applyFont="1" applyFill="1" applyBorder="1" applyAlignment="1">
      <alignment horizontal="right" vertical="center" wrapText="1"/>
    </xf>
    <xf numFmtId="0" fontId="32" fillId="0" borderId="18" xfId="14" applyFont="1" applyBorder="1" applyAlignment="1">
      <alignment horizontal="right" vertical="center" wrapText="1"/>
    </xf>
    <xf numFmtId="164" fontId="25" fillId="2" borderId="16" xfId="4" applyFont="1" applyFill="1" applyBorder="1" applyAlignment="1">
      <alignment horizontal="right" vertical="center" wrapText="1"/>
    </xf>
    <xf numFmtId="171" fontId="25" fillId="2" borderId="16" xfId="4" applyNumberFormat="1" applyFont="1" applyFill="1" applyBorder="1" applyAlignment="1">
      <alignment horizontal="right" vertical="center" wrapText="1"/>
    </xf>
    <xf numFmtId="1" fontId="27" fillId="12" borderId="16" xfId="9" applyNumberFormat="1" applyFont="1" applyFill="1" applyBorder="1" applyAlignment="1">
      <alignment horizontal="center" vertical="center" wrapText="1"/>
    </xf>
    <xf numFmtId="1" fontId="27" fillId="12" borderId="16" xfId="7" applyNumberFormat="1" applyFont="1" applyFill="1" applyBorder="1" applyAlignment="1" applyProtection="1">
      <alignment horizontal="center" vertical="center" wrapText="1"/>
    </xf>
    <xf numFmtId="2" fontId="39" fillId="12" borderId="22" xfId="10" quotePrefix="1" applyNumberFormat="1" applyFont="1" applyFill="1" applyBorder="1" applyAlignment="1">
      <alignment horizontal="right" vertical="center" wrapText="1"/>
    </xf>
    <xf numFmtId="2" fontId="27" fillId="12" borderId="22" xfId="9" applyNumberFormat="1" applyFont="1" applyFill="1" applyBorder="1" applyAlignment="1">
      <alignment horizontal="center" vertical="center" wrapText="1"/>
    </xf>
    <xf numFmtId="164" fontId="25" fillId="12" borderId="16" xfId="4" applyFont="1" applyFill="1" applyBorder="1" applyAlignment="1">
      <alignment horizontal="right" vertical="center" wrapText="1"/>
    </xf>
    <xf numFmtId="171" fontId="25" fillId="12" borderId="16" xfId="4" applyNumberFormat="1" applyFont="1" applyFill="1" applyBorder="1" applyAlignment="1">
      <alignment horizontal="right" vertical="center" wrapText="1"/>
    </xf>
    <xf numFmtId="175" fontId="39" fillId="12" borderId="16" xfId="9" quotePrefix="1" applyNumberFormat="1" applyFont="1" applyFill="1" applyBorder="1" applyAlignment="1">
      <alignment horizontal="center" vertical="center" wrapText="1"/>
    </xf>
    <xf numFmtId="1" fontId="39" fillId="12" borderId="16" xfId="9" applyNumberFormat="1" applyFont="1" applyFill="1" applyBorder="1" applyAlignment="1">
      <alignment horizontal="center" vertical="center" wrapText="1"/>
    </xf>
    <xf numFmtId="1" fontId="39" fillId="12" borderId="16" xfId="7" applyNumberFormat="1" applyFont="1" applyFill="1" applyBorder="1" applyAlignment="1" applyProtection="1">
      <alignment horizontal="center" vertical="center" wrapText="1"/>
    </xf>
    <xf numFmtId="164" fontId="39" fillId="12" borderId="16" xfId="0" applyNumberFormat="1" applyFont="1" applyFill="1" applyBorder="1" applyAlignment="1">
      <alignment horizontal="right" vertical="center"/>
    </xf>
    <xf numFmtId="2" fontId="39" fillId="12" borderId="22" xfId="9" applyNumberFormat="1" applyFont="1" applyFill="1" applyBorder="1" applyAlignment="1">
      <alignment horizontal="center" vertical="center" wrapText="1"/>
    </xf>
    <xf numFmtId="2" fontId="27" fillId="12" borderId="16" xfId="7" applyNumberFormat="1" applyFont="1" applyFill="1" applyBorder="1" applyAlignment="1" applyProtection="1">
      <alignment horizontal="center" vertical="center" wrapText="1"/>
    </xf>
    <xf numFmtId="2" fontId="27" fillId="12" borderId="16" xfId="9" applyNumberFormat="1" applyFont="1" applyFill="1" applyBorder="1" applyAlignment="1">
      <alignment horizontal="center" vertical="center" wrapText="1"/>
    </xf>
    <xf numFmtId="3" fontId="27" fillId="12" borderId="16" xfId="0" applyNumberFormat="1" applyFont="1" applyFill="1" applyBorder="1" applyAlignment="1">
      <alignment horizontal="right" vertical="center" wrapText="1"/>
    </xf>
    <xf numFmtId="171" fontId="39" fillId="2" borderId="16" xfId="0" applyNumberFormat="1" applyFont="1" applyFill="1" applyBorder="1" applyAlignment="1">
      <alignment horizontal="right" vertical="center"/>
    </xf>
    <xf numFmtId="171" fontId="39" fillId="12" borderId="16" xfId="0" applyNumberFormat="1" applyFont="1" applyFill="1" applyBorder="1" applyAlignment="1">
      <alignment horizontal="right" vertical="center"/>
    </xf>
    <xf numFmtId="171" fontId="27" fillId="12" borderId="16" xfId="5" applyNumberFormat="1" applyFont="1" applyFill="1" applyBorder="1" applyAlignment="1" applyProtection="1">
      <alignment horizontal="right" vertical="center" wrapText="1"/>
    </xf>
    <xf numFmtId="165" fontId="27" fillId="12" borderId="23" xfId="11" applyNumberFormat="1" applyFont="1" applyFill="1" applyBorder="1" applyAlignment="1">
      <alignment horizontal="right" vertical="center"/>
    </xf>
    <xf numFmtId="0" fontId="29" fillId="10" borderId="82" xfId="0" applyFont="1" applyFill="1" applyBorder="1"/>
    <xf numFmtId="172" fontId="27" fillId="12" borderId="16" xfId="5" applyNumberFormat="1" applyFont="1" applyFill="1" applyBorder="1" applyAlignment="1" applyProtection="1">
      <alignment horizontal="right" vertical="center" wrapText="1"/>
    </xf>
    <xf numFmtId="4" fontId="27" fillId="2" borderId="16" xfId="11" applyNumberFormat="1" applyFont="1" applyFill="1" applyBorder="1" applyAlignment="1">
      <alignment vertical="center" wrapText="1"/>
    </xf>
    <xf numFmtId="165" fontId="27" fillId="2" borderId="16" xfId="15" applyNumberFormat="1" applyFont="1" applyFill="1" applyBorder="1" applyAlignment="1">
      <alignment horizontal="right" vertical="center" wrapText="1"/>
    </xf>
    <xf numFmtId="171" fontId="39" fillId="12" borderId="16" xfId="0" applyNumberFormat="1" applyFont="1" applyFill="1" applyBorder="1" applyAlignment="1">
      <alignment vertical="center"/>
    </xf>
    <xf numFmtId="165" fontId="27" fillId="12" borderId="16" xfId="9" applyNumberFormat="1" applyFont="1" applyFill="1" applyBorder="1" applyAlignment="1">
      <alignment horizontal="right" vertical="center" wrapText="1"/>
    </xf>
    <xf numFmtId="165" fontId="27" fillId="2" borderId="16" xfId="10" applyNumberFormat="1" applyFont="1" applyFill="1" applyBorder="1" applyAlignment="1">
      <alignment horizontal="right" vertical="center"/>
    </xf>
    <xf numFmtId="165" fontId="27" fillId="12" borderId="16" xfId="10" applyNumberFormat="1" applyFont="1" applyFill="1" applyBorder="1" applyAlignment="1">
      <alignment horizontal="right" vertical="center"/>
    </xf>
    <xf numFmtId="164" fontId="27" fillId="12" borderId="16" xfId="4" applyFont="1" applyFill="1" applyBorder="1" applyAlignment="1">
      <alignment horizontal="right" vertical="center" wrapText="1"/>
    </xf>
    <xf numFmtId="0" fontId="39" fillId="2" borderId="16" xfId="10" applyFont="1" applyFill="1" applyBorder="1" applyAlignment="1">
      <alignment horizontal="center" vertical="center" wrapText="1"/>
    </xf>
    <xf numFmtId="37" fontId="39" fillId="2" borderId="16" xfId="0" applyNumberFormat="1" applyFont="1" applyFill="1" applyBorder="1" applyAlignment="1">
      <alignment horizontal="right" vertical="center"/>
    </xf>
    <xf numFmtId="37" fontId="39" fillId="2" borderId="16" xfId="11" applyNumberFormat="1" applyFont="1" applyFill="1" applyBorder="1" applyAlignment="1">
      <alignment horizontal="center" vertical="center" wrapText="1"/>
    </xf>
    <xf numFmtId="37" fontId="39" fillId="2" borderId="16" xfId="0" applyNumberFormat="1" applyFont="1" applyFill="1" applyBorder="1" applyAlignment="1">
      <alignment horizontal="center" vertical="center" wrapText="1"/>
    </xf>
    <xf numFmtId="10" fontId="39" fillId="2" borderId="16" xfId="7" applyNumberFormat="1" applyFont="1" applyFill="1" applyBorder="1" applyAlignment="1">
      <alignment horizontal="center" vertical="center" wrapText="1"/>
    </xf>
    <xf numFmtId="175" fontId="39" fillId="2" borderId="16" xfId="7" quotePrefix="1" applyNumberFormat="1" applyFont="1" applyFill="1" applyBorder="1" applyAlignment="1">
      <alignment horizontal="center" vertical="center" wrapText="1"/>
    </xf>
    <xf numFmtId="170" fontId="39" fillId="2" borderId="16" xfId="0" applyNumberFormat="1" applyFont="1" applyFill="1" applyBorder="1" applyAlignment="1">
      <alignment horizontal="center" vertical="center" wrapText="1"/>
    </xf>
    <xf numFmtId="189" fontId="39" fillId="2" borderId="16" xfId="0" applyNumberFormat="1" applyFont="1" applyFill="1" applyBorder="1" applyAlignment="1">
      <alignment horizontal="right" vertical="center"/>
    </xf>
    <xf numFmtId="170" fontId="39" fillId="2" borderId="16" xfId="10" quotePrefix="1" applyNumberFormat="1" applyFont="1" applyFill="1" applyBorder="1" applyAlignment="1">
      <alignment horizontal="center" vertical="center" wrapText="1"/>
    </xf>
    <xf numFmtId="3" fontId="39" fillId="2" borderId="17" xfId="0" applyNumberFormat="1" applyFont="1" applyFill="1" applyBorder="1" applyAlignment="1">
      <alignment horizontal="right" vertical="center"/>
    </xf>
    <xf numFmtId="3" fontId="39" fillId="2" borderId="17" xfId="0" applyNumberFormat="1" applyFont="1" applyFill="1" applyBorder="1" applyAlignment="1">
      <alignment horizontal="center" vertical="center" wrapText="1"/>
    </xf>
    <xf numFmtId="172" fontId="27" fillId="12" borderId="16" xfId="5" applyNumberFormat="1" applyFont="1" applyFill="1" applyBorder="1" applyAlignment="1">
      <alignment horizontal="right" vertical="center"/>
    </xf>
    <xf numFmtId="4" fontId="27" fillId="2" borderId="16" xfId="4" applyNumberFormat="1" applyFont="1" applyFill="1" applyBorder="1" applyAlignment="1">
      <alignment horizontal="center" vertical="center"/>
    </xf>
    <xf numFmtId="3" fontId="39" fillId="12" borderId="16" xfId="0" applyNumberFormat="1" applyFont="1" applyFill="1" applyBorder="1" applyAlignment="1">
      <alignment vertical="center"/>
    </xf>
    <xf numFmtId="2" fontId="27" fillId="2" borderId="24" xfId="10" applyNumberFormat="1" applyFont="1" applyFill="1" applyBorder="1" applyAlignment="1">
      <alignment horizontal="center" vertical="center" wrapText="1"/>
    </xf>
    <xf numFmtId="0" fontId="23" fillId="11" borderId="1" xfId="9" applyFont="1" applyFill="1" applyBorder="1" applyAlignment="1">
      <alignment horizontal="right" vertical="top" wrapText="1"/>
    </xf>
    <xf numFmtId="39" fontId="32" fillId="11" borderId="1" xfId="9" applyNumberFormat="1" applyFont="1" applyFill="1" applyBorder="1" applyAlignment="1">
      <alignment horizontal="right" vertical="top" wrapText="1"/>
    </xf>
    <xf numFmtId="0" fontId="27" fillId="0" borderId="0" xfId="0" applyFont="1" applyAlignment="1">
      <alignment horizontal="right" vertical="center"/>
    </xf>
    <xf numFmtId="165" fontId="27" fillId="0" borderId="0" xfId="0" applyNumberFormat="1" applyFont="1" applyAlignment="1">
      <alignment horizontal="right" vertical="center" wrapText="1"/>
    </xf>
    <xf numFmtId="164" fontId="25" fillId="0" borderId="0" xfId="0" applyNumberFormat="1" applyFont="1" applyAlignment="1">
      <alignment horizontal="right"/>
    </xf>
    <xf numFmtId="0" fontId="29" fillId="0" borderId="0" xfId="0" applyFont="1" applyAlignment="1">
      <alignment horizontal="right" vertical="center"/>
    </xf>
    <xf numFmtId="0" fontId="29" fillId="2" borderId="0" xfId="0" applyFont="1" applyFill="1" applyAlignment="1">
      <alignment horizontal="right" vertical="center"/>
    </xf>
    <xf numFmtId="0" fontId="23" fillId="0" borderId="0" xfId="10" applyFont="1" applyAlignment="1">
      <alignment horizontal="right"/>
    </xf>
    <xf numFmtId="0" fontId="34" fillId="2" borderId="0" xfId="0" applyFont="1" applyFill="1" applyAlignment="1">
      <alignment horizontal="right" vertical="center"/>
    </xf>
    <xf numFmtId="164" fontId="27" fillId="0" borderId="0" xfId="5" applyNumberFormat="1" applyFont="1" applyAlignment="1">
      <alignment horizontal="right" vertical="center"/>
    </xf>
    <xf numFmtId="165" fontId="52" fillId="0" borderId="0" xfId="5" applyFont="1" applyAlignment="1">
      <alignment horizontal="right" vertical="center"/>
    </xf>
    <xf numFmtId="165" fontId="52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/>
    </xf>
    <xf numFmtId="0" fontId="27" fillId="0" borderId="57" xfId="0" applyFont="1" applyBorder="1" applyAlignment="1">
      <alignment horizontal="left" vertical="center" wrapText="1"/>
    </xf>
    <xf numFmtId="0" fontId="32" fillId="0" borderId="78" xfId="0" applyFont="1" applyBorder="1" applyAlignment="1">
      <alignment horizontal="right" vertical="center" wrapText="1"/>
    </xf>
    <xf numFmtId="2" fontId="27" fillId="0" borderId="78" xfId="0" applyNumberFormat="1" applyFont="1" applyBorder="1" applyAlignment="1">
      <alignment horizontal="center" vertical="center" wrapText="1"/>
    </xf>
    <xf numFmtId="4" fontId="27" fillId="0" borderId="78" xfId="0" applyNumberFormat="1" applyFont="1" applyBorder="1" applyAlignment="1">
      <alignment horizontal="center" vertical="center" wrapText="1"/>
    </xf>
    <xf numFmtId="170" fontId="27" fillId="0" borderId="78" xfId="0" applyNumberFormat="1" applyFont="1" applyBorder="1" applyAlignment="1">
      <alignment horizontal="center" vertical="center" wrapText="1"/>
    </xf>
    <xf numFmtId="0" fontId="32" fillId="0" borderId="78" xfId="0" applyFont="1" applyBorder="1" applyAlignment="1">
      <alignment horizontal="center" vertical="center" wrapText="1"/>
    </xf>
    <xf numFmtId="0" fontId="39" fillId="17" borderId="13" xfId="0" applyFont="1" applyFill="1" applyBorder="1" applyAlignment="1">
      <alignment horizontal="left" vertical="center" wrapText="1"/>
    </xf>
    <xf numFmtId="0" fontId="27" fillId="0" borderId="78" xfId="0" applyFont="1" applyBorder="1" applyAlignment="1">
      <alignment horizontal="right" vertical="center" wrapText="1"/>
    </xf>
    <xf numFmtId="2" fontId="27" fillId="0" borderId="78" xfId="0" quotePrefix="1" applyNumberFormat="1" applyFont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 wrapText="1"/>
    </xf>
    <xf numFmtId="0" fontId="39" fillId="12" borderId="57" xfId="0" applyFont="1" applyFill="1" applyBorder="1" applyAlignment="1">
      <alignment horizontal="left" vertical="center" wrapText="1"/>
    </xf>
    <xf numFmtId="0" fontId="39" fillId="12" borderId="78" xfId="0" applyFont="1" applyFill="1" applyBorder="1" applyAlignment="1">
      <alignment horizontal="center" vertical="center" wrapText="1"/>
    </xf>
    <xf numFmtId="2" fontId="27" fillId="12" borderId="78" xfId="0" applyNumberFormat="1" applyFont="1" applyFill="1" applyBorder="1" applyAlignment="1">
      <alignment horizontal="center" vertical="center" wrapText="1"/>
    </xf>
    <xf numFmtId="2" fontId="27" fillId="12" borderId="78" xfId="0" quotePrefix="1" applyNumberFormat="1" applyFont="1" applyFill="1" applyBorder="1" applyAlignment="1">
      <alignment horizontal="center" vertical="center" wrapText="1"/>
    </xf>
    <xf numFmtId="186" fontId="27" fillId="0" borderId="78" xfId="0" quotePrefix="1" applyNumberFormat="1" applyFont="1" applyBorder="1" applyAlignment="1">
      <alignment horizontal="center" vertical="center" wrapText="1"/>
    </xf>
    <xf numFmtId="0" fontId="27" fillId="12" borderId="57" xfId="0" applyFont="1" applyFill="1" applyBorder="1" applyAlignment="1">
      <alignment horizontal="left" vertical="center" wrapText="1"/>
    </xf>
    <xf numFmtId="186" fontId="27" fillId="12" borderId="78" xfId="0" quotePrefix="1" applyNumberFormat="1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 wrapText="1"/>
    </xf>
    <xf numFmtId="1" fontId="27" fillId="0" borderId="78" xfId="0" applyNumberFormat="1" applyFont="1" applyBorder="1" applyAlignment="1">
      <alignment horizontal="center" vertical="center" wrapText="1"/>
    </xf>
    <xf numFmtId="0" fontId="32" fillId="12" borderId="78" xfId="0" applyFont="1" applyFill="1" applyBorder="1" applyAlignment="1">
      <alignment horizontal="center" vertical="center" wrapText="1"/>
    </xf>
    <xf numFmtId="0" fontId="32" fillId="12" borderId="78" xfId="0" applyFont="1" applyFill="1" applyBorder="1" applyAlignment="1">
      <alignment horizontal="right" vertical="center" wrapText="1"/>
    </xf>
    <xf numFmtId="0" fontId="27" fillId="0" borderId="6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9" fontId="27" fillId="0" borderId="78" xfId="0" applyNumberFormat="1" applyFont="1" applyBorder="1" applyAlignment="1">
      <alignment horizontal="center" vertical="center" wrapText="1"/>
    </xf>
    <xf numFmtId="170" fontId="27" fillId="0" borderId="8" xfId="0" applyNumberFormat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39" fillId="17" borderId="57" xfId="0" applyFont="1" applyFill="1" applyBorder="1" applyAlignment="1">
      <alignment horizontal="left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2" fontId="27" fillId="0" borderId="50" xfId="0" quotePrefix="1" applyNumberFormat="1" applyFont="1" applyBorder="1" applyAlignment="1">
      <alignment horizontal="center" vertical="center" wrapText="1"/>
    </xf>
    <xf numFmtId="2" fontId="27" fillId="0" borderId="78" xfId="0" applyNumberFormat="1" applyFont="1" applyBorder="1" applyAlignment="1">
      <alignment vertical="center" wrapText="1"/>
    </xf>
    <xf numFmtId="0" fontId="27" fillId="0" borderId="57" xfId="0" applyFont="1" applyBorder="1" applyAlignment="1">
      <alignment horizontal="right" vertical="center" wrapText="1"/>
    </xf>
    <xf numFmtId="0" fontId="27" fillId="0" borderId="81" xfId="0" applyFont="1" applyBorder="1" applyAlignment="1">
      <alignment horizontal="center" vertical="center" wrapText="1"/>
    </xf>
    <xf numFmtId="0" fontId="27" fillId="0" borderId="78" xfId="0" applyFont="1" applyBorder="1" applyAlignment="1">
      <alignment horizontal="left" vertical="center" wrapText="1"/>
    </xf>
    <xf numFmtId="170" fontId="27" fillId="12" borderId="78" xfId="0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/>
    </xf>
    <xf numFmtId="0" fontId="117" fillId="10" borderId="70" xfId="0" applyFont="1" applyFill="1" applyBorder="1" applyAlignment="1">
      <alignment wrapText="1"/>
    </xf>
    <xf numFmtId="0" fontId="27" fillId="0" borderId="0" xfId="0" applyFont="1" applyAlignment="1">
      <alignment vertical="center" wrapText="1"/>
    </xf>
    <xf numFmtId="178" fontId="39" fillId="2" borderId="17" xfId="9" applyNumberFormat="1" applyFont="1" applyFill="1" applyBorder="1" applyAlignment="1">
      <alignment horizontal="center" vertical="center" wrapText="1"/>
    </xf>
    <xf numFmtId="0" fontId="115" fillId="10" borderId="16" xfId="0" applyFont="1" applyFill="1" applyBorder="1" applyAlignment="1">
      <alignment horizontal="center" vertical="top" wrapText="1"/>
    </xf>
    <xf numFmtId="0" fontId="39" fillId="12" borderId="79" xfId="0" applyFont="1" applyFill="1" applyBorder="1" applyAlignment="1">
      <alignment horizontal="left" vertical="top" wrapText="1"/>
    </xf>
    <xf numFmtId="165" fontId="39" fillId="2" borderId="18" xfId="13" applyNumberFormat="1" applyFont="1" applyFill="1" applyBorder="1" applyAlignment="1" applyProtection="1">
      <alignment horizontal="center" vertical="center" wrapText="1"/>
    </xf>
    <xf numFmtId="0" fontId="116" fillId="0" borderId="0" xfId="0" applyFont="1" applyAlignment="1">
      <alignment horizontal="center" vertical="center" wrapText="1"/>
    </xf>
    <xf numFmtId="2" fontId="39" fillId="12" borderId="22" xfId="10" quotePrefix="1" applyNumberFormat="1" applyFont="1" applyFill="1" applyBorder="1" applyAlignment="1">
      <alignment horizontal="center" vertical="center" wrapText="1"/>
    </xf>
    <xf numFmtId="9" fontId="39" fillId="12" borderId="22" xfId="7" quotePrefix="1" applyFont="1" applyFill="1" applyBorder="1" applyAlignment="1" applyProtection="1">
      <alignment horizontal="center" vertical="center" wrapText="1"/>
    </xf>
    <xf numFmtId="1" fontId="27" fillId="12" borderId="16" xfId="10" applyNumberFormat="1" applyFont="1" applyFill="1" applyBorder="1" applyAlignment="1">
      <alignment horizontal="center" vertical="center" wrapText="1"/>
    </xf>
    <xf numFmtId="9" fontId="27" fillId="0" borderId="78" xfId="7" applyFont="1" applyFill="1" applyBorder="1" applyAlignment="1">
      <alignment horizontal="center" vertical="center" wrapText="1"/>
    </xf>
    <xf numFmtId="9" fontId="27" fillId="12" borderId="78" xfId="7" applyFont="1" applyFill="1" applyBorder="1" applyAlignment="1">
      <alignment horizontal="center" vertical="center" wrapText="1"/>
    </xf>
    <xf numFmtId="4" fontId="27" fillId="12" borderId="16" xfId="10" quotePrefix="1" applyNumberFormat="1" applyFont="1" applyFill="1" applyBorder="1" applyAlignment="1">
      <alignment horizontal="center" vertical="center" wrapText="1"/>
    </xf>
    <xf numFmtId="4" fontId="27" fillId="12" borderId="22" xfId="10" quotePrefix="1" applyNumberFormat="1" applyFont="1" applyFill="1" applyBorder="1" applyAlignment="1">
      <alignment horizontal="center" vertical="center" wrapText="1"/>
    </xf>
    <xf numFmtId="0" fontId="39" fillId="0" borderId="84" xfId="0" applyFont="1" applyBorder="1" applyAlignment="1">
      <alignment horizontal="center" vertical="center" wrapText="1"/>
    </xf>
    <xf numFmtId="0" fontId="27" fillId="0" borderId="85" xfId="0" applyFont="1" applyBorder="1" applyAlignment="1">
      <alignment horizontal="center" vertical="center" wrapText="1"/>
    </xf>
    <xf numFmtId="2" fontId="27" fillId="0" borderId="59" xfId="0" quotePrefix="1" applyNumberFormat="1" applyFont="1" applyBorder="1" applyAlignment="1">
      <alignment horizontal="center" vertical="center" wrapText="1"/>
    </xf>
    <xf numFmtId="2" fontId="27" fillId="0" borderId="57" xfId="0" quotePrefix="1" applyNumberFormat="1" applyFont="1" applyBorder="1" applyAlignment="1">
      <alignment horizontal="center" vertical="center" wrapText="1"/>
    </xf>
    <xf numFmtId="175" fontId="23" fillId="0" borderId="0" xfId="0" applyNumberFormat="1" applyFont="1" applyAlignment="1">
      <alignment horizontal="center"/>
    </xf>
    <xf numFmtId="175" fontId="42" fillId="9" borderId="19" xfId="14" applyNumberFormat="1" applyFont="1" applyFill="1" applyBorder="1" applyAlignment="1">
      <alignment horizontal="center" vertical="center" wrapText="1"/>
    </xf>
    <xf numFmtId="175" fontId="32" fillId="0" borderId="18" xfId="25" applyNumberFormat="1" applyFont="1" applyFill="1" applyBorder="1" applyAlignment="1">
      <alignment horizontal="center" vertical="center" wrapText="1"/>
    </xf>
    <xf numFmtId="175" fontId="23" fillId="3" borderId="23" xfId="11" applyNumberFormat="1" applyFont="1" applyFill="1" applyBorder="1" applyAlignment="1">
      <alignment vertical="center" wrapText="1"/>
    </xf>
    <xf numFmtId="175" fontId="27" fillId="0" borderId="78" xfId="0" applyNumberFormat="1" applyFont="1" applyBorder="1" applyAlignment="1">
      <alignment horizontal="center" vertical="center" wrapText="1"/>
    </xf>
    <xf numFmtId="175" fontId="27" fillId="12" borderId="78" xfId="0" applyNumberFormat="1" applyFont="1" applyFill="1" applyBorder="1" applyAlignment="1">
      <alignment horizontal="center" vertical="center" wrapText="1"/>
    </xf>
    <xf numFmtId="175" fontId="27" fillId="2" borderId="16" xfId="10" quotePrefix="1" applyNumberFormat="1" applyFont="1" applyFill="1" applyBorder="1" applyAlignment="1">
      <alignment horizontal="center" vertical="center" wrapText="1"/>
    </xf>
    <xf numFmtId="175" fontId="27" fillId="2" borderId="16" xfId="11" quotePrefix="1" applyNumberFormat="1" applyFont="1" applyFill="1" applyBorder="1" applyAlignment="1">
      <alignment horizontal="center" vertical="center" wrapText="1"/>
    </xf>
    <xf numFmtId="175" fontId="27" fillId="12" borderId="16" xfId="10" quotePrefix="1" applyNumberFormat="1" applyFont="1" applyFill="1" applyBorder="1" applyAlignment="1">
      <alignment horizontal="center" vertical="center" wrapText="1"/>
    </xf>
    <xf numFmtId="175" fontId="27" fillId="0" borderId="8" xfId="0" applyNumberFormat="1" applyFont="1" applyBorder="1" applyAlignment="1">
      <alignment horizontal="center" vertical="center" wrapText="1"/>
    </xf>
    <xf numFmtId="175" fontId="27" fillId="12" borderId="61" xfId="0" applyNumberFormat="1" applyFont="1" applyFill="1" applyBorder="1" applyAlignment="1">
      <alignment horizontal="center" vertical="center" wrapText="1"/>
    </xf>
    <xf numFmtId="175" fontId="27" fillId="12" borderId="62" xfId="0" applyNumberFormat="1" applyFont="1" applyFill="1" applyBorder="1" applyAlignment="1">
      <alignment horizontal="center" vertical="center" wrapText="1"/>
    </xf>
    <xf numFmtId="175" fontId="27" fillId="0" borderId="62" xfId="0" applyNumberFormat="1" applyFont="1" applyBorder="1" applyAlignment="1">
      <alignment horizontal="center" vertical="center" wrapText="1"/>
    </xf>
    <xf numFmtId="175" fontId="27" fillId="0" borderId="61" xfId="0" applyNumberFormat="1" applyFont="1" applyBorder="1" applyAlignment="1">
      <alignment horizontal="center" vertical="center" wrapText="1"/>
    </xf>
    <xf numFmtId="175" fontId="27" fillId="12" borderId="16" xfId="11" quotePrefix="1" applyNumberFormat="1" applyFont="1" applyFill="1" applyBorder="1" applyAlignment="1">
      <alignment horizontal="center" vertical="center" wrapText="1"/>
    </xf>
    <xf numFmtId="175" fontId="39" fillId="0" borderId="8" xfId="0" applyNumberFormat="1" applyFont="1" applyBorder="1" applyAlignment="1">
      <alignment horizontal="center" vertical="center" wrapText="1"/>
    </xf>
    <xf numFmtId="175" fontId="29" fillId="12" borderId="0" xfId="0" applyNumberFormat="1" applyFont="1" applyFill="1"/>
    <xf numFmtId="175" fontId="27" fillId="2" borderId="57" xfId="0" applyNumberFormat="1" applyFont="1" applyFill="1" applyBorder="1" applyAlignment="1">
      <alignment horizontal="center" vertical="center" wrapText="1"/>
    </xf>
    <xf numFmtId="175" fontId="27" fillId="0" borderId="57" xfId="0" applyNumberFormat="1" applyFont="1" applyBorder="1" applyAlignment="1">
      <alignment horizontal="center" vertical="center" wrapText="1"/>
    </xf>
    <xf numFmtId="175" fontId="27" fillId="0" borderId="57" xfId="0" quotePrefix="1" applyNumberFormat="1" applyFont="1" applyBorder="1" applyAlignment="1">
      <alignment horizontal="center" vertical="center" wrapText="1"/>
    </xf>
    <xf numFmtId="175" fontId="29" fillId="2" borderId="16" xfId="0" applyNumberFormat="1" applyFont="1" applyFill="1" applyBorder="1" applyAlignment="1">
      <alignment horizontal="center" vertical="center" wrapText="1"/>
    </xf>
    <xf numFmtId="175" fontId="29" fillId="12" borderId="16" xfId="0" applyNumberFormat="1" applyFont="1" applyFill="1" applyBorder="1" applyAlignment="1">
      <alignment horizontal="center" vertical="center" wrapText="1"/>
    </xf>
    <xf numFmtId="175" fontId="29" fillId="2" borderId="16" xfId="0" quotePrefix="1" applyNumberFormat="1" applyFont="1" applyFill="1" applyBorder="1" applyAlignment="1">
      <alignment horizontal="center" vertical="center" wrapText="1"/>
    </xf>
    <xf numFmtId="175" fontId="32" fillId="11" borderId="1" xfId="9" quotePrefix="1" applyNumberFormat="1" applyFont="1" applyFill="1" applyBorder="1" applyAlignment="1">
      <alignment horizontal="center" vertical="top"/>
    </xf>
    <xf numFmtId="175" fontId="27" fillId="0" borderId="0" xfId="0" applyNumberFormat="1" applyFont="1" applyAlignment="1">
      <alignment vertical="center"/>
    </xf>
    <xf numFmtId="175" fontId="29" fillId="0" borderId="0" xfId="0" applyNumberFormat="1" applyFont="1" applyAlignment="1">
      <alignment vertical="center"/>
    </xf>
    <xf numFmtId="175" fontId="29" fillId="2" borderId="0" xfId="0" applyNumberFormat="1" applyFont="1" applyFill="1" applyAlignment="1">
      <alignment vertical="center"/>
    </xf>
    <xf numFmtId="175" fontId="32" fillId="0" borderId="18" xfId="14" applyNumberFormat="1" applyFont="1" applyBorder="1" applyAlignment="1">
      <alignment horizontal="center" vertical="center" wrapText="1"/>
    </xf>
    <xf numFmtId="175" fontId="27" fillId="12" borderId="22" xfId="11" quotePrefix="1" applyNumberFormat="1" applyFont="1" applyFill="1" applyBorder="1" applyAlignment="1">
      <alignment horizontal="center" vertical="center" wrapText="1"/>
    </xf>
    <xf numFmtId="175" fontId="29" fillId="12" borderId="16" xfId="0" applyNumberFormat="1" applyFont="1" applyFill="1" applyBorder="1"/>
    <xf numFmtId="175" fontId="32" fillId="11" borderId="1" xfId="9" applyNumberFormat="1" applyFont="1" applyFill="1" applyBorder="1" applyAlignment="1">
      <alignment vertical="top"/>
    </xf>
    <xf numFmtId="175" fontId="27" fillId="0" borderId="0" xfId="5" applyNumberFormat="1" applyFont="1" applyFill="1" applyBorder="1" applyAlignment="1">
      <alignment horizontal="center" vertical="center"/>
    </xf>
    <xf numFmtId="175" fontId="29" fillId="0" borderId="0" xfId="0" applyNumberFormat="1" applyFont="1" applyAlignment="1">
      <alignment horizontal="center" vertical="center"/>
    </xf>
    <xf numFmtId="175" fontId="29" fillId="2" borderId="0" xfId="0" applyNumberFormat="1" applyFont="1" applyFill="1" applyAlignment="1">
      <alignment horizontal="center" vertical="center"/>
    </xf>
    <xf numFmtId="175" fontId="29" fillId="0" borderId="16" xfId="0" applyNumberFormat="1" applyFont="1" applyBorder="1" applyAlignment="1">
      <alignment horizontal="center" vertical="center" wrapText="1"/>
    </xf>
    <xf numFmtId="175" fontId="27" fillId="0" borderId="78" xfId="0" applyNumberFormat="1" applyFont="1" applyBorder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27" fillId="0" borderId="16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center" vertical="center" wrapText="1"/>
    </xf>
    <xf numFmtId="175" fontId="27" fillId="0" borderId="24" xfId="0" applyNumberFormat="1" applyFont="1" applyBorder="1" applyAlignment="1">
      <alignment horizontal="center" vertical="center"/>
    </xf>
    <xf numFmtId="2" fontId="27" fillId="0" borderId="24" xfId="0" applyNumberFormat="1" applyFont="1" applyBorder="1" applyAlignment="1">
      <alignment horizontal="center" vertical="center" wrapText="1"/>
    </xf>
    <xf numFmtId="4" fontId="27" fillId="0" borderId="24" xfId="0" applyNumberFormat="1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175" fontId="27" fillId="0" borderId="24" xfId="0" applyNumberFormat="1" applyFont="1" applyBorder="1" applyAlignment="1">
      <alignment horizontal="center" vertical="center" wrapText="1"/>
    </xf>
    <xf numFmtId="0" fontId="39" fillId="17" borderId="16" xfId="0" applyFont="1" applyFill="1" applyBorder="1" applyAlignment="1">
      <alignment horizontal="left" vertical="center" wrapText="1"/>
    </xf>
    <xf numFmtId="2" fontId="27" fillId="0" borderId="24" xfId="0" quotePrefix="1" applyNumberFormat="1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9" fillId="12" borderId="16" xfId="0" applyFont="1" applyFill="1" applyBorder="1" applyAlignment="1">
      <alignment horizontal="left" vertical="center" wrapText="1"/>
    </xf>
    <xf numFmtId="0" fontId="27" fillId="12" borderId="24" xfId="0" applyFont="1" applyFill="1" applyBorder="1" applyAlignment="1">
      <alignment horizontal="center" vertical="center" wrapText="1"/>
    </xf>
    <xf numFmtId="2" fontId="27" fillId="12" borderId="24" xfId="0" applyNumberFormat="1" applyFont="1" applyFill="1" applyBorder="1" applyAlignment="1">
      <alignment horizontal="center" vertical="center" wrapText="1"/>
    </xf>
    <xf numFmtId="2" fontId="27" fillId="12" borderId="24" xfId="0" quotePrefix="1" applyNumberFormat="1" applyFont="1" applyFill="1" applyBorder="1" applyAlignment="1">
      <alignment horizontal="center" vertical="center" wrapText="1"/>
    </xf>
    <xf numFmtId="186" fontId="27" fillId="0" borderId="24" xfId="0" quotePrefix="1" applyNumberFormat="1" applyFont="1" applyBorder="1" applyAlignment="1">
      <alignment horizontal="center" vertical="center" wrapText="1"/>
    </xf>
    <xf numFmtId="186" fontId="27" fillId="12" borderId="24" xfId="0" quotePrefix="1" applyNumberFormat="1" applyFont="1" applyFill="1" applyBorder="1" applyAlignment="1">
      <alignment horizontal="center" vertical="center" wrapText="1"/>
    </xf>
    <xf numFmtId="0" fontId="39" fillId="12" borderId="27" xfId="0" applyFont="1" applyFill="1" applyBorder="1" applyAlignment="1">
      <alignment horizontal="left" vertical="top" wrapText="1"/>
    </xf>
    <xf numFmtId="0" fontId="27" fillId="0" borderId="27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115" fillId="0" borderId="23" xfId="0" applyFont="1" applyBorder="1" applyAlignment="1">
      <alignment horizontal="center" vertical="center" wrapText="1"/>
    </xf>
    <xf numFmtId="2" fontId="27" fillId="0" borderId="16" xfId="0" quotePrefix="1" applyNumberFormat="1" applyFont="1" applyBorder="1" applyAlignment="1">
      <alignment horizontal="center" vertical="center" wrapText="1"/>
    </xf>
    <xf numFmtId="0" fontId="27" fillId="0" borderId="86" xfId="0" applyFont="1" applyBorder="1" applyAlignment="1">
      <alignment horizontal="center" vertical="center" wrapText="1"/>
    </xf>
    <xf numFmtId="2" fontId="27" fillId="0" borderId="23" xfId="0" quotePrefix="1" applyNumberFormat="1" applyFont="1" applyBorder="1" applyAlignment="1">
      <alignment horizontal="center" vertical="center" wrapText="1"/>
    </xf>
    <xf numFmtId="0" fontId="27" fillId="18" borderId="16" xfId="0" applyFont="1" applyFill="1" applyBorder="1" applyAlignment="1">
      <alignment horizontal="center" vertical="center" wrapText="1"/>
    </xf>
    <xf numFmtId="175" fontId="27" fillId="0" borderId="16" xfId="0" applyNumberFormat="1" applyFont="1" applyBorder="1" applyAlignment="1">
      <alignment horizontal="center" vertical="center" wrapText="1"/>
    </xf>
    <xf numFmtId="0" fontId="115" fillId="0" borderId="16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wrapText="1"/>
    </xf>
    <xf numFmtId="3" fontId="29" fillId="12" borderId="16" xfId="0" applyNumberFormat="1" applyFont="1" applyFill="1" applyBorder="1" applyAlignment="1">
      <alignment horizontal="center" vertical="center" wrapText="1"/>
    </xf>
    <xf numFmtId="3" fontId="29" fillId="2" borderId="16" xfId="0" applyNumberFormat="1" applyFont="1" applyFill="1" applyBorder="1" applyAlignment="1">
      <alignment horizontal="center" vertical="center" wrapText="1"/>
    </xf>
    <xf numFmtId="3" fontId="39" fillId="2" borderId="16" xfId="0" applyNumberFormat="1" applyFont="1" applyFill="1" applyBorder="1" applyAlignment="1">
      <alignment horizontal="center" vertical="center" wrapText="1"/>
    </xf>
    <xf numFmtId="175" fontId="27" fillId="0" borderId="71" xfId="9" quotePrefix="1" applyNumberFormat="1" applyFont="1" applyBorder="1" applyAlignment="1">
      <alignment horizontal="center" vertical="center" wrapText="1"/>
    </xf>
    <xf numFmtId="175" fontId="29" fillId="2" borderId="71" xfId="0" quotePrefix="1" applyNumberFormat="1" applyFont="1" applyFill="1" applyBorder="1" applyAlignment="1">
      <alignment horizontal="center" vertical="center" wrapText="1"/>
    </xf>
    <xf numFmtId="2" fontId="27" fillId="0" borderId="87" xfId="0" quotePrefix="1" applyNumberFormat="1" applyFont="1" applyBorder="1" applyAlignment="1">
      <alignment horizontal="center" vertical="center" wrapText="1"/>
    </xf>
    <xf numFmtId="165" fontId="27" fillId="0" borderId="24" xfId="5" applyFont="1" applyFill="1" applyBorder="1" applyAlignment="1">
      <alignment horizontal="center" vertical="center" wrapText="1"/>
    </xf>
    <xf numFmtId="165" fontId="27" fillId="12" borderId="24" xfId="5" applyFont="1" applyFill="1" applyBorder="1" applyAlignment="1">
      <alignment horizontal="center" vertical="center" wrapText="1"/>
    </xf>
    <xf numFmtId="0" fontId="23" fillId="4" borderId="23" xfId="11" applyFont="1" applyFill="1" applyBorder="1" applyAlignment="1">
      <alignment vertical="center" wrapText="1"/>
    </xf>
    <xf numFmtId="0" fontId="22" fillId="4" borderId="23" xfId="0" applyFont="1" applyFill="1" applyBorder="1" applyAlignment="1">
      <alignment vertical="center" wrapText="1"/>
    </xf>
    <xf numFmtId="0" fontId="40" fillId="4" borderId="23" xfId="0" applyFont="1" applyFill="1" applyBorder="1" applyAlignment="1">
      <alignment vertical="center" wrapText="1"/>
    </xf>
    <xf numFmtId="0" fontId="40" fillId="4" borderId="27" xfId="0" applyFont="1" applyFill="1" applyBorder="1" applyAlignment="1">
      <alignment vertical="center" wrapText="1"/>
    </xf>
    <xf numFmtId="0" fontId="22" fillId="4" borderId="27" xfId="0" applyFont="1" applyFill="1" applyBorder="1" applyAlignment="1">
      <alignment vertical="center" wrapText="1"/>
    </xf>
    <xf numFmtId="2" fontId="23" fillId="0" borderId="0" xfId="0" applyNumberFormat="1" applyFont="1" applyAlignment="1">
      <alignment horizontal="center"/>
    </xf>
    <xf numFmtId="2" fontId="32" fillId="0" borderId="18" xfId="14" applyNumberFormat="1" applyFont="1" applyBorder="1" applyAlignment="1">
      <alignment horizontal="center" vertical="center" wrapText="1"/>
    </xf>
    <xf numFmtId="2" fontId="23" fillId="3" borderId="23" xfId="11" applyNumberFormat="1" applyFont="1" applyFill="1" applyBorder="1" applyAlignment="1">
      <alignment vertical="center" wrapText="1"/>
    </xf>
    <xf numFmtId="2" fontId="23" fillId="4" borderId="23" xfId="11" applyNumberFormat="1" applyFont="1" applyFill="1" applyBorder="1" applyAlignment="1">
      <alignment vertical="center" wrapText="1"/>
    </xf>
    <xf numFmtId="2" fontId="22" fillId="4" borderId="23" xfId="0" applyNumberFormat="1" applyFont="1" applyFill="1" applyBorder="1" applyAlignment="1">
      <alignment vertical="center" wrapText="1"/>
    </xf>
    <xf numFmtId="2" fontId="40" fillId="4" borderId="23" xfId="0" applyNumberFormat="1" applyFont="1" applyFill="1" applyBorder="1" applyAlignment="1">
      <alignment vertical="center" wrapText="1"/>
    </xf>
    <xf numFmtId="2" fontId="32" fillId="11" borderId="1" xfId="9" quotePrefix="1" applyNumberFormat="1" applyFont="1" applyFill="1" applyBorder="1" applyAlignment="1">
      <alignment horizontal="center" vertical="top"/>
    </xf>
    <xf numFmtId="2" fontId="27" fillId="0" borderId="0" xfId="0" applyNumberFormat="1" applyFont="1" applyAlignment="1">
      <alignment vertical="center"/>
    </xf>
    <xf numFmtId="2" fontId="25" fillId="0" borderId="0" xfId="0" applyNumberFormat="1" applyFont="1"/>
    <xf numFmtId="2" fontId="29" fillId="0" borderId="0" xfId="10" applyNumberFormat="1" applyFont="1"/>
    <xf numFmtId="2" fontId="29" fillId="0" borderId="0" xfId="10" applyNumberFormat="1" applyFont="1" applyAlignment="1">
      <alignment horizontal="right"/>
    </xf>
    <xf numFmtId="2" fontId="23" fillId="0" borderId="0" xfId="10" applyNumberFormat="1" applyFont="1"/>
    <xf numFmtId="2" fontId="29" fillId="2" borderId="0" xfId="0" applyNumberFormat="1" applyFont="1" applyFill="1" applyAlignment="1">
      <alignment vertical="center"/>
    </xf>
    <xf numFmtId="2" fontId="32" fillId="0" borderId="18" xfId="25" applyNumberFormat="1" applyFont="1" applyFill="1" applyBorder="1" applyAlignment="1">
      <alignment horizontal="center" vertical="center" wrapText="1"/>
    </xf>
    <xf numFmtId="2" fontId="32" fillId="11" borderId="1" xfId="9" applyNumberFormat="1" applyFont="1" applyFill="1" applyBorder="1" applyAlignment="1">
      <alignment vertical="top" wrapText="1"/>
    </xf>
    <xf numFmtId="2" fontId="27" fillId="0" borderId="0" xfId="7" applyNumberFormat="1" applyFont="1" applyFill="1" applyBorder="1" applyAlignment="1">
      <alignment vertical="center"/>
    </xf>
    <xf numFmtId="2" fontId="29" fillId="0" borderId="0" xfId="0" applyNumberFormat="1" applyFont="1" applyAlignment="1">
      <alignment horizontal="center"/>
    </xf>
    <xf numFmtId="2" fontId="35" fillId="0" borderId="0" xfId="0" applyNumberFormat="1" applyFont="1" applyAlignment="1">
      <alignment horizontal="left"/>
    </xf>
    <xf numFmtId="2" fontId="23" fillId="0" borderId="0" xfId="0" applyNumberFormat="1" applyFont="1" applyAlignment="1">
      <alignment horizontal="left"/>
    </xf>
    <xf numFmtId="2" fontId="35" fillId="0" borderId="0" xfId="10" applyNumberFormat="1" applyFont="1"/>
    <xf numFmtId="165" fontId="27" fillId="2" borderId="16" xfId="13" applyNumberFormat="1" applyFont="1" applyFill="1" applyBorder="1" applyAlignment="1" applyProtection="1">
      <alignment horizontal="center" wrapText="1"/>
    </xf>
    <xf numFmtId="0" fontId="27" fillId="0" borderId="23" xfId="0" applyFont="1" applyBorder="1" applyAlignment="1">
      <alignment horizontal="center" vertical="center" wrapText="1"/>
    </xf>
    <xf numFmtId="4" fontId="27" fillId="2" borderId="16" xfId="0" applyNumberFormat="1" applyFont="1" applyFill="1" applyBorder="1" applyAlignment="1">
      <alignment horizontal="right" vertical="center"/>
    </xf>
    <xf numFmtId="175" fontId="39" fillId="12" borderId="16" xfId="7" quotePrefix="1" applyNumberFormat="1" applyFont="1" applyFill="1" applyBorder="1" applyAlignment="1">
      <alignment horizontal="center" vertical="center" wrapText="1"/>
    </xf>
    <xf numFmtId="1" fontId="29" fillId="2" borderId="0" xfId="0" applyNumberFormat="1" applyFont="1" applyFill="1" applyAlignment="1">
      <alignment horizontal="right" vertical="center"/>
    </xf>
    <xf numFmtId="187" fontId="27" fillId="0" borderId="57" xfId="0" applyNumberFormat="1" applyFont="1" applyBorder="1" applyAlignment="1">
      <alignment horizontal="center" vertical="center" wrapText="1"/>
    </xf>
    <xf numFmtId="170" fontId="27" fillId="0" borderId="57" xfId="0" applyNumberFormat="1" applyFont="1" applyBorder="1" applyAlignment="1">
      <alignment horizontal="center" vertical="center" wrapText="1"/>
    </xf>
    <xf numFmtId="186" fontId="27" fillId="2" borderId="16" xfId="10" applyNumberFormat="1" applyFont="1" applyFill="1" applyBorder="1" applyAlignment="1">
      <alignment horizontal="center" vertical="center" wrapText="1"/>
    </xf>
    <xf numFmtId="4" fontId="39" fillId="2" borderId="16" xfId="10" quotePrefix="1" applyNumberFormat="1" applyFont="1" applyFill="1" applyBorder="1" applyAlignment="1">
      <alignment horizontal="center" vertical="center" wrapText="1"/>
    </xf>
    <xf numFmtId="0" fontId="25" fillId="10" borderId="16" xfId="0" applyFont="1" applyFill="1" applyBorder="1" applyAlignment="1">
      <alignment horizontal="center" vertical="center" wrapText="1"/>
    </xf>
    <xf numFmtId="0" fontId="39" fillId="10" borderId="16" xfId="0" applyFont="1" applyFill="1" applyBorder="1" applyAlignment="1">
      <alignment vertical="center" wrapText="1"/>
    </xf>
    <xf numFmtId="164" fontId="27" fillId="10" borderId="16" xfId="0" applyNumberFormat="1" applyFont="1" applyFill="1" applyBorder="1" applyAlignment="1">
      <alignment vertical="center"/>
    </xf>
    <xf numFmtId="0" fontId="39" fillId="10" borderId="16" xfId="0" applyFont="1" applyFill="1" applyBorder="1" applyAlignment="1">
      <alignment horizontal="center" vertical="center" wrapText="1"/>
    </xf>
    <xf numFmtId="165" fontId="27" fillId="10" borderId="16" xfId="10" applyNumberFormat="1" applyFont="1" applyFill="1" applyBorder="1" applyAlignment="1">
      <alignment horizontal="center" vertical="center" wrapText="1"/>
    </xf>
    <xf numFmtId="3" fontId="25" fillId="10" borderId="16" xfId="10" applyNumberFormat="1" applyFont="1" applyFill="1" applyBorder="1" applyAlignment="1">
      <alignment horizontal="center" vertical="center" wrapText="1"/>
    </xf>
    <xf numFmtId="2" fontId="27" fillId="10" borderId="24" xfId="0" applyNumberFormat="1" applyFont="1" applyFill="1" applyBorder="1" applyAlignment="1">
      <alignment horizontal="center" vertical="center" wrapText="1"/>
    </xf>
    <xf numFmtId="178" fontId="39" fillId="10" borderId="16" xfId="9" applyNumberFormat="1" applyFont="1" applyFill="1" applyBorder="1" applyAlignment="1">
      <alignment horizontal="center" vertical="center" wrapText="1"/>
    </xf>
    <xf numFmtId="37" fontId="27" fillId="10" borderId="16" xfId="10" applyNumberFormat="1" applyFont="1" applyFill="1" applyBorder="1" applyAlignment="1">
      <alignment horizontal="center" vertical="center" wrapText="1"/>
    </xf>
    <xf numFmtId="0" fontId="29" fillId="10" borderId="16" xfId="10" applyFont="1" applyFill="1" applyBorder="1" applyAlignment="1">
      <alignment horizontal="center" vertical="center" wrapText="1"/>
    </xf>
    <xf numFmtId="175" fontId="27" fillId="10" borderId="16" xfId="10" quotePrefix="1" applyNumberFormat="1" applyFont="1" applyFill="1" applyBorder="1" applyAlignment="1">
      <alignment horizontal="center" vertical="center" wrapText="1"/>
    </xf>
    <xf numFmtId="2" fontId="27" fillId="10" borderId="24" xfId="0" quotePrefix="1" applyNumberFormat="1" applyFont="1" applyFill="1" applyBorder="1" applyAlignment="1">
      <alignment horizontal="center" vertical="center" wrapText="1"/>
    </xf>
    <xf numFmtId="0" fontId="27" fillId="10" borderId="26" xfId="0" applyFont="1" applyFill="1" applyBorder="1" applyAlignment="1">
      <alignment vertical="top" wrapText="1"/>
    </xf>
    <xf numFmtId="0" fontId="52" fillId="10" borderId="0" xfId="0" applyFont="1" applyFill="1"/>
    <xf numFmtId="0" fontId="29" fillId="10" borderId="0" xfId="0" applyFont="1" applyFill="1"/>
    <xf numFmtId="165" fontId="27" fillId="0" borderId="24" xfId="0" applyNumberFormat="1" applyFont="1" applyBorder="1" applyAlignment="1">
      <alignment horizontal="center" vertical="center" wrapText="1"/>
    </xf>
    <xf numFmtId="186" fontId="27" fillId="0" borderId="24" xfId="0" applyNumberFormat="1" applyFont="1" applyBorder="1" applyAlignment="1">
      <alignment horizontal="center" vertical="center" wrapText="1"/>
    </xf>
    <xf numFmtId="170" fontId="27" fillId="0" borderId="24" xfId="0" applyNumberFormat="1" applyFont="1" applyBorder="1" applyAlignment="1">
      <alignment horizontal="center" vertical="center" wrapText="1"/>
    </xf>
    <xf numFmtId="186" fontId="27" fillId="12" borderId="24" xfId="0" applyNumberFormat="1" applyFont="1" applyFill="1" applyBorder="1" applyAlignment="1">
      <alignment horizontal="center" vertical="center" wrapText="1"/>
    </xf>
    <xf numFmtId="4" fontId="27" fillId="12" borderId="24" xfId="0" applyNumberFormat="1" applyFont="1" applyFill="1" applyBorder="1" applyAlignment="1">
      <alignment horizontal="center" vertical="center" wrapText="1"/>
    </xf>
    <xf numFmtId="4" fontId="27" fillId="10" borderId="24" xfId="0" applyNumberFormat="1" applyFont="1" applyFill="1" applyBorder="1" applyAlignment="1">
      <alignment horizontal="center" vertical="center" wrapText="1"/>
    </xf>
    <xf numFmtId="0" fontId="39" fillId="17" borderId="16" xfId="0" applyFont="1" applyFill="1" applyBorder="1" applyAlignment="1">
      <alignment wrapText="1"/>
    </xf>
    <xf numFmtId="165" fontId="39" fillId="12" borderId="16" xfId="13" applyNumberFormat="1" applyFont="1" applyFill="1" applyBorder="1" applyAlignment="1" applyProtection="1">
      <alignment horizontal="center" vertical="center" wrapText="1"/>
    </xf>
    <xf numFmtId="171" fontId="29" fillId="2" borderId="16" xfId="4" applyNumberFormat="1" applyFont="1" applyFill="1" applyBorder="1" applyAlignment="1">
      <alignment horizontal="center" vertical="center" wrapText="1"/>
    </xf>
    <xf numFmtId="1" fontId="27" fillId="0" borderId="24" xfId="0" applyNumberFormat="1" applyFont="1" applyBorder="1" applyAlignment="1">
      <alignment horizontal="center" vertical="center" wrapText="1"/>
    </xf>
    <xf numFmtId="1" fontId="27" fillId="0" borderId="24" xfId="0" quotePrefix="1" applyNumberFormat="1" applyFont="1" applyBorder="1" applyAlignment="1">
      <alignment horizontal="center" vertical="center" wrapText="1"/>
    </xf>
    <xf numFmtId="14" fontId="27" fillId="0" borderId="24" xfId="0" applyNumberFormat="1" applyFont="1" applyBorder="1" applyAlignment="1">
      <alignment horizontal="center" vertical="center" wrapText="1"/>
    </xf>
    <xf numFmtId="14" fontId="27" fillId="0" borderId="24" xfId="5" applyNumberFormat="1" applyFont="1" applyFill="1" applyBorder="1" applyAlignment="1">
      <alignment horizontal="center" vertical="center" wrapText="1"/>
    </xf>
    <xf numFmtId="186" fontId="27" fillId="0" borderId="16" xfId="0" quotePrefix="1" applyNumberFormat="1" applyFont="1" applyBorder="1" applyAlignment="1">
      <alignment horizontal="center" vertical="center" wrapText="1"/>
    </xf>
    <xf numFmtId="186" fontId="27" fillId="12" borderId="16" xfId="9" applyNumberFormat="1" applyFont="1" applyFill="1" applyBorder="1" applyAlignment="1">
      <alignment horizontal="center" vertical="center" wrapText="1"/>
    </xf>
    <xf numFmtId="0" fontId="56" fillId="0" borderId="0" xfId="0" applyFont="1" applyAlignment="1">
      <alignment vertical="center"/>
    </xf>
    <xf numFmtId="165" fontId="56" fillId="0" borderId="0" xfId="0" applyNumberFormat="1" applyFont="1" applyAlignment="1">
      <alignment vertical="center"/>
    </xf>
    <xf numFmtId="171" fontId="27" fillId="0" borderId="24" xfId="5" applyNumberFormat="1" applyFont="1" applyFill="1" applyBorder="1" applyAlignment="1">
      <alignment horizontal="center" vertical="center" wrapText="1"/>
    </xf>
    <xf numFmtId="171" fontId="22" fillId="4" borderId="23" xfId="0" applyNumberFormat="1" applyFont="1" applyFill="1" applyBorder="1" applyAlignment="1">
      <alignment vertical="center" wrapText="1"/>
    </xf>
    <xf numFmtId="165" fontId="56" fillId="0" borderId="0" xfId="0" applyNumberFormat="1" applyFont="1"/>
    <xf numFmtId="171" fontId="25" fillId="2" borderId="22" xfId="0" applyNumberFormat="1" applyFont="1" applyFill="1" applyBorder="1" applyAlignment="1">
      <alignment horizontal="right" vertical="center"/>
    </xf>
    <xf numFmtId="171" fontId="27" fillId="12" borderId="24" xfId="5" applyNumberFormat="1" applyFont="1" applyFill="1" applyBorder="1" applyAlignment="1">
      <alignment horizontal="center" vertical="center" wrapText="1"/>
    </xf>
    <xf numFmtId="165" fontId="39" fillId="12" borderId="16" xfId="9" applyNumberFormat="1" applyFont="1" applyFill="1" applyBorder="1" applyAlignment="1">
      <alignment horizontal="right" vertical="center" wrapText="1"/>
    </xf>
    <xf numFmtId="165" fontId="39" fillId="2" borderId="16" xfId="9" applyNumberFormat="1" applyFont="1" applyFill="1" applyBorder="1" applyAlignment="1">
      <alignment horizontal="right" vertical="center" wrapText="1"/>
    </xf>
    <xf numFmtId="4" fontId="27" fillId="0" borderId="24" xfId="0" applyNumberFormat="1" applyFont="1" applyBorder="1" applyAlignment="1">
      <alignment horizontal="right" vertical="center" wrapText="1"/>
    </xf>
    <xf numFmtId="179" fontId="27" fillId="0" borderId="24" xfId="0" applyNumberFormat="1" applyFont="1" applyBorder="1" applyAlignment="1">
      <alignment horizontal="center" vertical="center" wrapText="1"/>
    </xf>
    <xf numFmtId="4" fontId="27" fillId="10" borderId="24" xfId="0" applyNumberFormat="1" applyFont="1" applyFill="1" applyBorder="1" applyAlignment="1">
      <alignment horizontal="right" vertical="center" wrapText="1"/>
    </xf>
    <xf numFmtId="0" fontId="56" fillId="3" borderId="0" xfId="0" applyFont="1" applyFill="1"/>
    <xf numFmtId="0" fontId="52" fillId="0" borderId="0" xfId="0" applyFont="1" applyAlignment="1">
      <alignment horizontal="center" vertical="center"/>
    </xf>
    <xf numFmtId="165" fontId="27" fillId="12" borderId="24" xfId="0" applyNumberFormat="1" applyFont="1" applyFill="1" applyBorder="1" applyAlignment="1">
      <alignment horizontal="center" vertical="center" wrapText="1"/>
    </xf>
    <xf numFmtId="165" fontId="39" fillId="2" borderId="16" xfId="0" applyNumberFormat="1" applyFont="1" applyFill="1" applyBorder="1" applyAlignment="1">
      <alignment horizontal="center" vertical="center"/>
    </xf>
    <xf numFmtId="0" fontId="52" fillId="5" borderId="0" xfId="0" applyFont="1" applyFill="1"/>
    <xf numFmtId="4" fontId="27" fillId="12" borderId="24" xfId="0" applyNumberFormat="1" applyFont="1" applyFill="1" applyBorder="1" applyAlignment="1">
      <alignment horizontal="right" vertical="center" wrapText="1"/>
    </xf>
    <xf numFmtId="165" fontId="25" fillId="2" borderId="16" xfId="4" applyNumberFormat="1" applyFont="1" applyFill="1" applyBorder="1" applyAlignment="1">
      <alignment horizontal="right" vertical="center" wrapText="1"/>
    </xf>
    <xf numFmtId="165" fontId="25" fillId="12" borderId="16" xfId="10" applyNumberFormat="1" applyFont="1" applyFill="1" applyBorder="1" applyAlignment="1">
      <alignment horizontal="right" vertical="center"/>
    </xf>
    <xf numFmtId="0" fontId="56" fillId="2" borderId="0" xfId="0" applyFont="1" applyFill="1"/>
    <xf numFmtId="39" fontId="25" fillId="12" borderId="16" xfId="0" applyNumberFormat="1" applyFont="1" applyFill="1" applyBorder="1" applyAlignment="1">
      <alignment horizontal="right" vertical="center"/>
    </xf>
    <xf numFmtId="39" fontId="39" fillId="2" borderId="16" xfId="0" applyNumberFormat="1" applyFont="1" applyFill="1" applyBorder="1" applyAlignment="1">
      <alignment horizontal="right" vertical="center"/>
    </xf>
    <xf numFmtId="4" fontId="39" fillId="2" borderId="16" xfId="0" applyNumberFormat="1" applyFont="1" applyFill="1" applyBorder="1" applyAlignment="1">
      <alignment horizontal="right" vertical="center"/>
    </xf>
    <xf numFmtId="171" fontId="29" fillId="2" borderId="16" xfId="4" applyNumberFormat="1" applyFont="1" applyFill="1" applyBorder="1" applyAlignment="1">
      <alignment horizontal="right" vertical="center" wrapText="1"/>
    </xf>
    <xf numFmtId="4" fontId="27" fillId="2" borderId="16" xfId="4" applyNumberFormat="1" applyFont="1" applyFill="1" applyBorder="1" applyAlignment="1">
      <alignment horizontal="right" vertical="center"/>
    </xf>
    <xf numFmtId="171" fontId="29" fillId="12" borderId="16" xfId="4" applyNumberFormat="1" applyFont="1" applyFill="1" applyBorder="1" applyAlignment="1">
      <alignment horizontal="center" vertical="center" wrapText="1"/>
    </xf>
    <xf numFmtId="4" fontId="27" fillId="12" borderId="16" xfId="4" applyNumberFormat="1" applyFont="1" applyFill="1" applyBorder="1" applyAlignment="1">
      <alignment horizontal="right" vertical="center"/>
    </xf>
    <xf numFmtId="171" fontId="29" fillId="2" borderId="71" xfId="4" applyNumberFormat="1" applyFont="1" applyFill="1" applyBorder="1" applyAlignment="1">
      <alignment horizontal="center" vertical="center" wrapText="1"/>
    </xf>
    <xf numFmtId="0" fontId="52" fillId="11" borderId="0" xfId="0" applyFont="1" applyFill="1" applyAlignment="1">
      <alignment vertical="center"/>
    </xf>
    <xf numFmtId="0" fontId="56" fillId="11" borderId="0" xfId="0" applyFont="1" applyFill="1" applyAlignment="1">
      <alignment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55" fillId="2" borderId="0" xfId="0" applyFont="1" applyFill="1" applyAlignment="1">
      <alignment vertical="center"/>
    </xf>
    <xf numFmtId="14" fontId="27" fillId="12" borderId="24" xfId="5" applyNumberFormat="1" applyFont="1" applyFill="1" applyBorder="1" applyAlignment="1">
      <alignment horizontal="center" vertical="center" wrapText="1"/>
    </xf>
    <xf numFmtId="4" fontId="27" fillId="2" borderId="16" xfId="10" applyNumberFormat="1" applyFont="1" applyFill="1" applyBorder="1" applyAlignment="1">
      <alignment horizontal="center" vertical="center" wrapText="1"/>
    </xf>
    <xf numFmtId="186" fontId="27" fillId="2" borderId="16" xfId="0" applyNumberFormat="1" applyFont="1" applyFill="1" applyBorder="1" applyAlignment="1">
      <alignment horizontal="center" vertical="center" wrapText="1"/>
    </xf>
    <xf numFmtId="165" fontId="27" fillId="0" borderId="24" xfId="5" applyFont="1" applyFill="1" applyBorder="1" applyAlignment="1">
      <alignment horizontal="right" vertical="center" wrapText="1"/>
    </xf>
    <xf numFmtId="175" fontId="23" fillId="0" borderId="0" xfId="0" applyNumberFormat="1" applyFont="1" applyAlignment="1">
      <alignment horizontal="center" vertical="center"/>
    </xf>
    <xf numFmtId="175" fontId="23" fillId="3" borderId="23" xfId="11" applyNumberFormat="1" applyFont="1" applyFill="1" applyBorder="1" applyAlignment="1">
      <alignment horizontal="center" vertical="center" wrapText="1"/>
    </xf>
    <xf numFmtId="0" fontId="23" fillId="4" borderId="23" xfId="11" applyFont="1" applyFill="1" applyBorder="1" applyAlignment="1">
      <alignment horizontal="center" vertical="center" wrapText="1"/>
    </xf>
    <xf numFmtId="0" fontId="40" fillId="4" borderId="23" xfId="0" applyFont="1" applyFill="1" applyBorder="1" applyAlignment="1">
      <alignment horizontal="center" vertical="center" wrapText="1"/>
    </xf>
    <xf numFmtId="175" fontId="27" fillId="0" borderId="0" xfId="0" applyNumberFormat="1" applyFont="1" applyAlignment="1">
      <alignment horizontal="center" vertical="center"/>
    </xf>
    <xf numFmtId="175" fontId="32" fillId="11" borderId="1" xfId="9" quotePrefix="1" applyNumberFormat="1" applyFont="1" applyFill="1" applyBorder="1" applyAlignment="1">
      <alignment horizontal="center" vertical="center"/>
    </xf>
    <xf numFmtId="175" fontId="29" fillId="12" borderId="16" xfId="0" applyNumberFormat="1" applyFont="1" applyFill="1" applyBorder="1" applyAlignment="1">
      <alignment horizontal="center" vertical="center"/>
    </xf>
    <xf numFmtId="175" fontId="29" fillId="0" borderId="16" xfId="0" applyNumberFormat="1" applyFont="1" applyBorder="1" applyAlignment="1">
      <alignment horizontal="center" vertical="center"/>
    </xf>
    <xf numFmtId="175" fontId="32" fillId="11" borderId="1" xfId="9" applyNumberFormat="1" applyFont="1" applyFill="1" applyBorder="1" applyAlignment="1">
      <alignment horizontal="center" vertical="center"/>
    </xf>
    <xf numFmtId="2" fontId="27" fillId="0" borderId="16" xfId="0" applyNumberFormat="1" applyFont="1" applyBorder="1" applyAlignment="1">
      <alignment horizontal="center" vertical="center" wrapText="1"/>
    </xf>
    <xf numFmtId="0" fontId="27" fillId="0" borderId="26" xfId="0" applyFont="1" applyBorder="1" applyAlignment="1">
      <alignment vertical="top" wrapText="1"/>
    </xf>
    <xf numFmtId="3" fontId="27" fillId="12" borderId="24" xfId="0" applyNumberFormat="1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vertical="center" wrapText="1"/>
    </xf>
    <xf numFmtId="179" fontId="27" fillId="0" borderId="24" xfId="0" applyNumberFormat="1" applyFont="1" applyBorder="1" applyAlignment="1">
      <alignment horizontal="right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left" vertical="center"/>
    </xf>
    <xf numFmtId="0" fontId="34" fillId="2" borderId="3" xfId="0" applyFont="1" applyFill="1" applyBorder="1" applyAlignment="1">
      <alignment horizontal="left" vertical="center"/>
    </xf>
    <xf numFmtId="37" fontId="27" fillId="0" borderId="0" xfId="0" applyNumberFormat="1" applyFont="1" applyAlignment="1">
      <alignment horizontal="center" vertical="center"/>
    </xf>
    <xf numFmtId="0" fontId="22" fillId="4" borderId="23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5" fillId="2" borderId="0" xfId="9" applyFont="1" applyFill="1" applyAlignment="1">
      <alignment horizontal="left" vertical="center"/>
    </xf>
    <xf numFmtId="0" fontId="63" fillId="2" borderId="0" xfId="9" applyFont="1" applyFill="1" applyAlignment="1">
      <alignment horizontal="left" vertical="center"/>
    </xf>
    <xf numFmtId="0" fontId="75" fillId="14" borderId="3" xfId="9" applyFont="1" applyFill="1" applyBorder="1" applyAlignment="1">
      <alignment horizontal="left" vertical="center" wrapText="1"/>
    </xf>
    <xf numFmtId="0" fontId="73" fillId="2" borderId="65" xfId="9" applyFont="1" applyFill="1" applyBorder="1" applyAlignment="1">
      <alignment horizontal="center" vertical="center" wrapText="1"/>
    </xf>
    <xf numFmtId="0" fontId="70" fillId="0" borderId="39" xfId="9" applyFont="1" applyBorder="1" applyAlignment="1">
      <alignment horizontal="center" vertical="center" wrapText="1"/>
    </xf>
    <xf numFmtId="0" fontId="70" fillId="0" borderId="0" xfId="9" applyFont="1" applyAlignment="1">
      <alignment horizontal="center" vertical="center" wrapText="1"/>
    </xf>
    <xf numFmtId="0" fontId="70" fillId="0" borderId="30" xfId="9" applyFont="1" applyBorder="1" applyAlignment="1">
      <alignment horizontal="center" vertical="center" wrapText="1"/>
    </xf>
    <xf numFmtId="0" fontId="67" fillId="2" borderId="32" xfId="9" applyFont="1" applyFill="1" applyBorder="1" applyAlignment="1">
      <alignment horizontal="center" vertical="center" wrapText="1"/>
    </xf>
    <xf numFmtId="0" fontId="67" fillId="2" borderId="13" xfId="9" applyFont="1" applyFill="1" applyBorder="1" applyAlignment="1">
      <alignment horizontal="center" vertical="center" wrapText="1"/>
    </xf>
    <xf numFmtId="0" fontId="67" fillId="2" borderId="43" xfId="9" applyFont="1" applyFill="1" applyBorder="1" applyAlignment="1">
      <alignment horizontal="center" vertical="center" wrapText="1"/>
    </xf>
    <xf numFmtId="0" fontId="68" fillId="2" borderId="32" xfId="9" applyFont="1" applyFill="1" applyBorder="1" applyAlignment="1">
      <alignment horizontal="center" vertical="center" wrapText="1"/>
    </xf>
    <xf numFmtId="0" fontId="68" fillId="2" borderId="13" xfId="9" applyFont="1" applyFill="1" applyBorder="1" applyAlignment="1">
      <alignment horizontal="center" vertical="center" wrapText="1"/>
    </xf>
    <xf numFmtId="0" fontId="68" fillId="2" borderId="43" xfId="9" applyFont="1" applyFill="1" applyBorder="1" applyAlignment="1">
      <alignment horizontal="center" vertical="center" wrapText="1"/>
    </xf>
    <xf numFmtId="41" fontId="67" fillId="2" borderId="32" xfId="58" applyFont="1" applyFill="1" applyBorder="1" applyAlignment="1">
      <alignment horizontal="center" vertical="center" wrapText="1"/>
    </xf>
    <xf numFmtId="41" fontId="67" fillId="2" borderId="13" xfId="58" applyFont="1" applyFill="1" applyBorder="1" applyAlignment="1">
      <alignment horizontal="center" vertical="center" wrapText="1"/>
    </xf>
    <xf numFmtId="41" fontId="67" fillId="2" borderId="43" xfId="58" applyFont="1" applyFill="1" applyBorder="1" applyAlignment="1">
      <alignment horizontal="center" vertical="center" wrapText="1"/>
    </xf>
    <xf numFmtId="175" fontId="27" fillId="0" borderId="16" xfId="9" quotePrefix="1" applyNumberFormat="1" applyFont="1" applyBorder="1" applyAlignment="1">
      <alignment vertical="center" wrapText="1"/>
    </xf>
    <xf numFmtId="165" fontId="27" fillId="0" borderId="24" xfId="0" applyNumberFormat="1" applyFont="1" applyBorder="1" applyAlignment="1">
      <alignment vertical="center" wrapText="1"/>
    </xf>
    <xf numFmtId="165" fontId="39" fillId="2" borderId="16" xfId="0" applyNumberFormat="1" applyFont="1" applyFill="1" applyBorder="1" applyAlignment="1">
      <alignment horizontal="right" vertical="center"/>
    </xf>
    <xf numFmtId="165" fontId="27" fillId="0" borderId="24" xfId="0" applyNumberFormat="1" applyFont="1" applyBorder="1" applyAlignment="1">
      <alignment horizontal="right" vertical="center" wrapText="1"/>
    </xf>
    <xf numFmtId="37" fontId="39" fillId="12" borderId="16" xfId="11" applyNumberFormat="1" applyFont="1" applyFill="1" applyBorder="1" applyAlignment="1">
      <alignment horizontal="center" vertical="center" wrapText="1"/>
    </xf>
    <xf numFmtId="0" fontId="39" fillId="12" borderId="27" xfId="0" applyFont="1" applyFill="1" applyBorder="1" applyAlignment="1">
      <alignment horizontal="center" vertical="center" wrapText="1"/>
    </xf>
    <xf numFmtId="175" fontId="39" fillId="10" borderId="22" xfId="7" quotePrefix="1" applyNumberFormat="1" applyFont="1" applyFill="1" applyBorder="1" applyAlignment="1">
      <alignment horizontal="center" vertical="center" wrapText="1"/>
    </xf>
    <xf numFmtId="14" fontId="10" fillId="10" borderId="1" xfId="0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>
      <alignment vertical="center" wrapText="1"/>
    </xf>
    <xf numFmtId="2" fontId="32" fillId="0" borderId="0" xfId="0" applyNumberFormat="1" applyFont="1" applyAlignment="1">
      <alignment horizontal="center"/>
    </xf>
    <xf numFmtId="2" fontId="32" fillId="3" borderId="23" xfId="11" applyNumberFormat="1" applyFont="1" applyFill="1" applyBorder="1" applyAlignment="1">
      <alignment vertical="center" wrapText="1"/>
    </xf>
    <xf numFmtId="2" fontId="32" fillId="4" borderId="23" xfId="11" applyNumberFormat="1" applyFont="1" applyFill="1" applyBorder="1" applyAlignment="1">
      <alignment vertical="center" wrapText="1"/>
    </xf>
    <xf numFmtId="0" fontId="27" fillId="0" borderId="8" xfId="0" applyFont="1" applyBorder="1" applyAlignment="1">
      <alignment vertical="center" wrapText="1"/>
    </xf>
    <xf numFmtId="0" fontId="27" fillId="0" borderId="88" xfId="0" applyFont="1" applyBorder="1" applyAlignment="1">
      <alignment vertical="center" wrapText="1"/>
    </xf>
    <xf numFmtId="4" fontId="27" fillId="0" borderId="24" xfId="0" applyNumberFormat="1" applyFont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2" fontId="32" fillId="4" borderId="21" xfId="0" applyNumberFormat="1" applyFont="1" applyFill="1" applyBorder="1" applyAlignment="1">
      <alignment vertical="center" wrapText="1"/>
    </xf>
    <xf numFmtId="2" fontId="32" fillId="4" borderId="23" xfId="0" applyNumberFormat="1" applyFont="1" applyFill="1" applyBorder="1" applyAlignment="1">
      <alignment vertical="center" wrapText="1"/>
    </xf>
    <xf numFmtId="2" fontId="27" fillId="0" borderId="0" xfId="0" applyNumberFormat="1" applyFont="1" applyAlignment="1">
      <alignment horizontal="left"/>
    </xf>
    <xf numFmtId="2" fontId="27" fillId="0" borderId="0" xfId="0" applyNumberFormat="1" applyFont="1" applyAlignment="1">
      <alignment horizontal="center"/>
    </xf>
    <xf numFmtId="2" fontId="33" fillId="0" borderId="0" xfId="0" applyNumberFormat="1" applyFont="1" applyAlignment="1">
      <alignment horizontal="left"/>
    </xf>
    <xf numFmtId="2" fontId="32" fillId="0" borderId="0" xfId="0" applyNumberFormat="1" applyFont="1" applyAlignment="1">
      <alignment horizontal="left"/>
    </xf>
    <xf numFmtId="2" fontId="27" fillId="0" borderId="0" xfId="10" applyNumberFormat="1" applyFont="1"/>
    <xf numFmtId="2" fontId="33" fillId="0" borderId="0" xfId="10" applyNumberFormat="1" applyFont="1"/>
    <xf numFmtId="0" fontId="27" fillId="0" borderId="13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4" fontId="27" fillId="0" borderId="16" xfId="0" applyNumberFormat="1" applyFont="1" applyBorder="1" applyAlignment="1">
      <alignment vertical="center" wrapText="1"/>
    </xf>
    <xf numFmtId="0" fontId="118" fillId="0" borderId="0" xfId="0" applyFont="1"/>
    <xf numFmtId="41" fontId="0" fillId="0" borderId="0" xfId="0" applyNumberFormat="1"/>
    <xf numFmtId="14" fontId="73" fillId="0" borderId="1" xfId="0" applyNumberFormat="1" applyFont="1" applyBorder="1" applyAlignment="1">
      <alignment horizontal="center" vertical="center"/>
    </xf>
    <xf numFmtId="14" fontId="73" fillId="0" borderId="11" xfId="0" applyNumberFormat="1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0" fontId="73" fillId="0" borderId="1" xfId="0" applyFont="1" applyBorder="1" applyAlignment="1">
      <alignment vertical="center" wrapText="1"/>
    </xf>
    <xf numFmtId="14" fontId="73" fillId="0" borderId="11" xfId="0" quotePrefix="1" applyNumberFormat="1" applyFont="1" applyBorder="1" applyAlignment="1">
      <alignment horizontal="center" vertical="center"/>
    </xf>
    <xf numFmtId="14" fontId="73" fillId="0" borderId="1" xfId="0" quotePrefix="1" applyNumberFormat="1" applyFont="1" applyBorder="1" applyAlignment="1">
      <alignment horizontal="center" vertical="center"/>
    </xf>
    <xf numFmtId="0" fontId="73" fillId="0" borderId="0" xfId="0" applyFont="1"/>
    <xf numFmtId="0" fontId="73" fillId="0" borderId="1" xfId="0" applyFont="1" applyBorder="1" applyAlignment="1">
      <alignment horizontal="center"/>
    </xf>
    <xf numFmtId="0" fontId="73" fillId="20" borderId="11" xfId="0" applyFont="1" applyFill="1" applyBorder="1" applyAlignment="1">
      <alignment horizontal="center" vertical="center"/>
    </xf>
    <xf numFmtId="0" fontId="73" fillId="0" borderId="11" xfId="0" applyFont="1" applyBorder="1" applyAlignment="1">
      <alignment horizontal="center" vertical="center" wrapText="1"/>
    </xf>
    <xf numFmtId="0" fontId="73" fillId="20" borderId="6" xfId="0" applyFont="1" applyFill="1" applyBorder="1" applyAlignment="1">
      <alignment vertical="center"/>
    </xf>
    <xf numFmtId="0" fontId="73" fillId="19" borderId="1" xfId="0" applyFont="1" applyFill="1" applyBorder="1"/>
    <xf numFmtId="177" fontId="101" fillId="0" borderId="0" xfId="0" applyNumberFormat="1" applyFont="1" applyAlignment="1">
      <alignment horizontal="center" vertical="center" wrapText="1"/>
    </xf>
    <xf numFmtId="0" fontId="123" fillId="0" borderId="0" xfId="0" applyFont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73" fillId="21" borderId="1" xfId="0" applyFont="1" applyFill="1" applyBorder="1" applyAlignment="1">
      <alignment horizontal="center" vertical="center"/>
    </xf>
    <xf numFmtId="0" fontId="121" fillId="19" borderId="1" xfId="0" applyFont="1" applyFill="1" applyBorder="1" applyAlignment="1">
      <alignment horizontal="center"/>
    </xf>
    <xf numFmtId="0" fontId="73" fillId="20" borderId="1" xfId="0" applyFont="1" applyFill="1" applyBorder="1" applyAlignment="1">
      <alignment horizontal="center"/>
    </xf>
    <xf numFmtId="0" fontId="121" fillId="20" borderId="1" xfId="0" applyFont="1" applyFill="1" applyBorder="1" applyAlignment="1">
      <alignment horizontal="left" vertical="center"/>
    </xf>
    <xf numFmtId="175" fontId="73" fillId="0" borderId="1" xfId="0" applyNumberFormat="1" applyFont="1" applyBorder="1" applyAlignment="1">
      <alignment horizontal="center" vertical="center"/>
    </xf>
    <xf numFmtId="175" fontId="73" fillId="0" borderId="11" xfId="0" applyNumberFormat="1" applyFont="1" applyBorder="1" applyAlignment="1">
      <alignment horizontal="center" vertical="center" wrapText="1"/>
    </xf>
    <xf numFmtId="0" fontId="120" fillId="20" borderId="1" xfId="291" applyFont="1" applyFill="1" applyBorder="1" applyAlignment="1">
      <alignment horizontal="center" vertical="center"/>
    </xf>
    <xf numFmtId="0" fontId="120" fillId="20" borderId="1" xfId="291" applyFont="1" applyFill="1" applyBorder="1" applyAlignment="1">
      <alignment horizontal="left" vertical="center" wrapText="1"/>
    </xf>
    <xf numFmtId="0" fontId="73" fillId="20" borderId="1" xfId="0" applyFont="1" applyFill="1" applyBorder="1" applyAlignment="1">
      <alignment horizontal="center" vertical="center"/>
    </xf>
    <xf numFmtId="14" fontId="73" fillId="0" borderId="11" xfId="0" quotePrefix="1" applyNumberFormat="1" applyFont="1" applyBorder="1" applyAlignment="1">
      <alignment horizontal="center" vertical="center" wrapText="1"/>
    </xf>
    <xf numFmtId="175" fontId="73" fillId="0" borderId="1" xfId="0" quotePrefix="1" applyNumberFormat="1" applyFont="1" applyBorder="1" applyAlignment="1">
      <alignment horizontal="center" vertical="center"/>
    </xf>
    <xf numFmtId="175" fontId="73" fillId="0" borderId="11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49" fontId="7" fillId="8" borderId="2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right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32" fillId="4" borderId="11" xfId="14" applyFont="1" applyFill="1" applyBorder="1" applyAlignment="1">
      <alignment horizontal="center" vertical="center" wrapText="1"/>
    </xf>
    <xf numFmtId="0" fontId="32" fillId="4" borderId="13" xfId="14" applyFont="1" applyFill="1" applyBorder="1" applyAlignment="1">
      <alignment horizontal="center" vertical="center" wrapText="1"/>
    </xf>
    <xf numFmtId="0" fontId="32" fillId="4" borderId="12" xfId="14" applyFont="1" applyFill="1" applyBorder="1" applyAlignment="1">
      <alignment horizontal="center" vertical="center" wrapText="1"/>
    </xf>
    <xf numFmtId="0" fontId="32" fillId="4" borderId="5" xfId="14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vertical="center" wrapText="1"/>
    </xf>
    <xf numFmtId="0" fontId="29" fillId="4" borderId="9" xfId="0" applyFont="1" applyFill="1" applyBorder="1" applyAlignment="1">
      <alignment vertical="center" wrapText="1"/>
    </xf>
    <xf numFmtId="164" fontId="32" fillId="4" borderId="11" xfId="5" applyNumberFormat="1" applyFont="1" applyFill="1" applyBorder="1" applyAlignment="1">
      <alignment horizontal="center" vertical="center" wrapText="1"/>
    </xf>
    <xf numFmtId="164" fontId="32" fillId="4" borderId="13" xfId="5" applyNumberFormat="1" applyFont="1" applyFill="1" applyBorder="1" applyAlignment="1">
      <alignment horizontal="center" vertical="center" wrapText="1"/>
    </xf>
    <xf numFmtId="164" fontId="32" fillId="4" borderId="12" xfId="5" applyNumberFormat="1" applyFont="1" applyFill="1" applyBorder="1" applyAlignment="1">
      <alignment horizontal="center" vertical="center" wrapText="1"/>
    </xf>
    <xf numFmtId="0" fontId="41" fillId="4" borderId="11" xfId="14" applyFont="1" applyFill="1" applyBorder="1" applyAlignment="1">
      <alignment horizontal="center" vertical="center" wrapText="1"/>
    </xf>
    <xf numFmtId="0" fontId="41" fillId="4" borderId="13" xfId="14" applyFont="1" applyFill="1" applyBorder="1" applyAlignment="1">
      <alignment horizontal="center" vertical="center" wrapText="1"/>
    </xf>
    <xf numFmtId="0" fontId="41" fillId="4" borderId="12" xfId="14" applyFont="1" applyFill="1" applyBorder="1" applyAlignment="1">
      <alignment horizontal="center" vertical="center" wrapText="1"/>
    </xf>
    <xf numFmtId="2" fontId="32" fillId="4" borderId="11" xfId="25" applyNumberFormat="1" applyFont="1" applyFill="1" applyBorder="1" applyAlignment="1">
      <alignment horizontal="center" vertical="center" textRotation="90" wrapText="1"/>
    </xf>
    <xf numFmtId="2" fontId="32" fillId="4" borderId="13" xfId="25" applyNumberFormat="1" applyFont="1" applyFill="1" applyBorder="1" applyAlignment="1">
      <alignment horizontal="center" vertical="center" textRotation="90" wrapText="1"/>
    </xf>
    <xf numFmtId="2" fontId="32" fillId="4" borderId="12" xfId="25" applyNumberFormat="1" applyFont="1" applyFill="1" applyBorder="1" applyAlignment="1">
      <alignment horizontal="center" vertical="center" textRotation="90" wrapText="1"/>
    </xf>
    <xf numFmtId="0" fontId="32" fillId="4" borderId="2" xfId="14" applyFont="1" applyFill="1" applyBorder="1" applyAlignment="1">
      <alignment horizontal="center" vertical="center" wrapText="1"/>
    </xf>
    <xf numFmtId="0" fontId="32" fillId="4" borderId="3" xfId="14" applyFont="1" applyFill="1" applyBorder="1" applyAlignment="1">
      <alignment horizontal="right" vertical="center" wrapText="1"/>
    </xf>
    <xf numFmtId="0" fontId="32" fillId="4" borderId="4" xfId="14" applyFont="1" applyFill="1" applyBorder="1" applyAlignment="1">
      <alignment horizontal="center" vertical="center" wrapText="1"/>
    </xf>
    <xf numFmtId="0" fontId="32" fillId="4" borderId="11" xfId="14" applyFont="1" applyFill="1" applyBorder="1" applyAlignment="1">
      <alignment horizontal="center" vertical="center" textRotation="90" wrapText="1"/>
    </xf>
    <xf numFmtId="0" fontId="32" fillId="4" borderId="13" xfId="14" applyFont="1" applyFill="1" applyBorder="1" applyAlignment="1">
      <alignment horizontal="center" vertical="center" textRotation="90" wrapText="1"/>
    </xf>
    <xf numFmtId="0" fontId="32" fillId="4" borderId="12" xfId="14" applyFont="1" applyFill="1" applyBorder="1" applyAlignment="1">
      <alignment horizontal="center" vertical="center" textRotation="90" wrapText="1"/>
    </xf>
    <xf numFmtId="175" fontId="32" fillId="4" borderId="11" xfId="14" applyNumberFormat="1" applyFont="1" applyFill="1" applyBorder="1" applyAlignment="1">
      <alignment horizontal="center" vertical="center" wrapText="1"/>
    </xf>
    <xf numFmtId="175" fontId="32" fillId="4" borderId="12" xfId="14" applyNumberFormat="1" applyFont="1" applyFill="1" applyBorder="1" applyAlignment="1">
      <alignment horizontal="center" vertical="center" wrapText="1"/>
    </xf>
    <xf numFmtId="2" fontId="32" fillId="4" borderId="11" xfId="14" applyNumberFormat="1" applyFont="1" applyFill="1" applyBorder="1" applyAlignment="1">
      <alignment horizontal="center" vertical="center" wrapText="1"/>
    </xf>
    <xf numFmtId="2" fontId="32" fillId="4" borderId="12" xfId="14" applyNumberFormat="1" applyFont="1" applyFill="1" applyBorder="1" applyAlignment="1">
      <alignment horizontal="center" vertical="center" wrapText="1"/>
    </xf>
    <xf numFmtId="164" fontId="32" fillId="4" borderId="11" xfId="24" applyFont="1" applyFill="1" applyBorder="1" applyAlignment="1">
      <alignment horizontal="center" vertical="center" wrapText="1"/>
    </xf>
    <xf numFmtId="164" fontId="32" fillId="4" borderId="13" xfId="24" applyFont="1" applyFill="1" applyBorder="1" applyAlignment="1">
      <alignment horizontal="center" vertical="center" wrapText="1"/>
    </xf>
    <xf numFmtId="164" fontId="32" fillId="4" borderId="12" xfId="24" applyFont="1" applyFill="1" applyBorder="1" applyAlignment="1">
      <alignment horizontal="center" vertical="center" wrapText="1"/>
    </xf>
    <xf numFmtId="175" fontId="32" fillId="4" borderId="2" xfId="14" applyNumberFormat="1" applyFont="1" applyFill="1" applyBorder="1" applyAlignment="1">
      <alignment horizontal="center" vertical="center" wrapText="1"/>
    </xf>
    <xf numFmtId="175" fontId="32" fillId="4" borderId="4" xfId="14" applyNumberFormat="1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left" vertical="center" wrapText="1"/>
    </xf>
    <xf numFmtId="0" fontId="22" fillId="4" borderId="23" xfId="0" applyFont="1" applyFill="1" applyBorder="1" applyAlignment="1">
      <alignment horizontal="left" vertical="center" wrapText="1"/>
    </xf>
    <xf numFmtId="164" fontId="25" fillId="12" borderId="22" xfId="4" applyFont="1" applyFill="1" applyBorder="1" applyAlignment="1">
      <alignment horizontal="center" vertical="center" wrapText="1"/>
    </xf>
    <xf numFmtId="164" fontId="25" fillId="12" borderId="23" xfId="4" applyFont="1" applyFill="1" applyBorder="1" applyAlignment="1">
      <alignment horizontal="center" vertical="center" wrapText="1"/>
    </xf>
    <xf numFmtId="164" fontId="25" fillId="12" borderId="24" xfId="4" applyFont="1" applyFill="1" applyBorder="1" applyAlignment="1">
      <alignment horizontal="center" vertical="center" wrapText="1"/>
    </xf>
    <xf numFmtId="0" fontId="40" fillId="3" borderId="22" xfId="0" applyFont="1" applyFill="1" applyBorder="1" applyAlignment="1">
      <alignment horizontal="left" vertical="center" wrapText="1"/>
    </xf>
    <xf numFmtId="0" fontId="40" fillId="3" borderId="23" xfId="0" applyFont="1" applyFill="1" applyBorder="1" applyAlignment="1">
      <alignment horizontal="left" vertical="center" wrapText="1"/>
    </xf>
    <xf numFmtId="0" fontId="40" fillId="3" borderId="27" xfId="0" applyFont="1" applyFill="1" applyBorder="1" applyAlignment="1">
      <alignment horizontal="left" vertical="center" wrapText="1"/>
    </xf>
    <xf numFmtId="0" fontId="40" fillId="4" borderId="22" xfId="0" applyFont="1" applyFill="1" applyBorder="1" applyAlignment="1">
      <alignment horizontal="left" vertical="center" wrapText="1"/>
    </xf>
    <xf numFmtId="0" fontId="40" fillId="4" borderId="23" xfId="0" applyFont="1" applyFill="1" applyBorder="1" applyAlignment="1">
      <alignment horizontal="left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3" fillId="3" borderId="22" xfId="11" applyFont="1" applyFill="1" applyBorder="1" applyAlignment="1">
      <alignment horizontal="left" vertical="center" wrapText="1"/>
    </xf>
    <xf numFmtId="0" fontId="23" fillId="3" borderId="23" xfId="11" applyFont="1" applyFill="1" applyBorder="1" applyAlignment="1">
      <alignment horizontal="left" vertical="center" wrapText="1"/>
    </xf>
    <xf numFmtId="0" fontId="23" fillId="4" borderId="22" xfId="11" applyFont="1" applyFill="1" applyBorder="1" applyAlignment="1">
      <alignment horizontal="left" vertical="center" wrapText="1"/>
    </xf>
    <xf numFmtId="0" fontId="23" fillId="4" borderId="23" xfId="11" applyFont="1" applyFill="1" applyBorder="1" applyAlignment="1">
      <alignment horizontal="left" vertical="center" wrapText="1"/>
    </xf>
    <xf numFmtId="0" fontId="23" fillId="3" borderId="24" xfId="11" applyFont="1" applyFill="1" applyBorder="1" applyAlignment="1">
      <alignment horizontal="left" vertical="center" wrapText="1"/>
    </xf>
    <xf numFmtId="0" fontId="40" fillId="3" borderId="24" xfId="0" applyFont="1" applyFill="1" applyBorder="1" applyAlignment="1">
      <alignment horizontal="left" vertical="center" wrapText="1"/>
    </xf>
    <xf numFmtId="0" fontId="22" fillId="4" borderId="27" xfId="0" applyFont="1" applyFill="1" applyBorder="1" applyAlignment="1">
      <alignment horizontal="left" vertical="center" wrapText="1"/>
    </xf>
    <xf numFmtId="0" fontId="40" fillId="4" borderId="27" xfId="0" applyFont="1" applyFill="1" applyBorder="1" applyAlignment="1">
      <alignment horizontal="left" vertical="center" wrapText="1"/>
    </xf>
    <xf numFmtId="0" fontId="31" fillId="2" borderId="22" xfId="0" applyFont="1" applyFill="1" applyBorder="1" applyAlignment="1">
      <alignment horizontal="left" vertical="center" wrapText="1"/>
    </xf>
    <xf numFmtId="0" fontId="31" fillId="2" borderId="23" xfId="0" applyFont="1" applyFill="1" applyBorder="1" applyAlignment="1">
      <alignment horizontal="left" vertical="center" wrapText="1"/>
    </xf>
    <xf numFmtId="0" fontId="31" fillId="2" borderId="27" xfId="0" applyFont="1" applyFill="1" applyBorder="1" applyAlignment="1">
      <alignment horizontal="left" vertical="center" wrapText="1"/>
    </xf>
    <xf numFmtId="0" fontId="23" fillId="11" borderId="2" xfId="0" applyFont="1" applyFill="1" applyBorder="1" applyAlignment="1">
      <alignment horizontal="center" vertical="center" wrapText="1"/>
    </xf>
    <xf numFmtId="0" fontId="23" fillId="11" borderId="4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right" vertical="center" wrapText="1"/>
    </xf>
    <xf numFmtId="37" fontId="27" fillId="0" borderId="0" xfId="0" applyNumberFormat="1" applyFont="1" applyAlignment="1">
      <alignment horizontal="center" vertical="center"/>
    </xf>
    <xf numFmtId="0" fontId="34" fillId="2" borderId="2" xfId="0" applyFont="1" applyFill="1" applyBorder="1" applyAlignment="1">
      <alignment horizontal="left" vertical="center"/>
    </xf>
    <xf numFmtId="0" fontId="34" fillId="2" borderId="3" xfId="0" applyFont="1" applyFill="1" applyBorder="1" applyAlignment="1">
      <alignment horizontal="right" vertical="center"/>
    </xf>
    <xf numFmtId="0" fontId="34" fillId="2" borderId="3" xfId="0" applyFont="1" applyFill="1" applyBorder="1" applyAlignment="1">
      <alignment horizontal="left" vertical="center"/>
    </xf>
    <xf numFmtId="0" fontId="34" fillId="2" borderId="4" xfId="0" applyFont="1" applyFill="1" applyBorder="1" applyAlignment="1">
      <alignment horizontal="left" vertical="center"/>
    </xf>
    <xf numFmtId="0" fontId="34" fillId="2" borderId="2" xfId="0" applyFont="1" applyFill="1" applyBorder="1" applyAlignment="1">
      <alignment horizontal="left" vertical="center" indent="2"/>
    </xf>
    <xf numFmtId="0" fontId="34" fillId="2" borderId="3" xfId="0" applyFont="1" applyFill="1" applyBorder="1" applyAlignment="1">
      <alignment horizontal="left" vertical="center" indent="2"/>
    </xf>
    <xf numFmtId="0" fontId="34" fillId="2" borderId="4" xfId="0" applyFont="1" applyFill="1" applyBorder="1" applyAlignment="1">
      <alignment horizontal="left" vertical="center" indent="2"/>
    </xf>
    <xf numFmtId="0" fontId="34" fillId="2" borderId="3" xfId="0" applyFont="1" applyFill="1" applyBorder="1" applyAlignment="1">
      <alignment horizontal="right" vertical="center" indent="2"/>
    </xf>
    <xf numFmtId="165" fontId="52" fillId="0" borderId="0" xfId="5" applyFont="1" applyAlignment="1">
      <alignment horizontal="center" vertical="center"/>
    </xf>
    <xf numFmtId="165" fontId="52" fillId="0" borderId="0" xfId="0" applyNumberFormat="1" applyFont="1" applyAlignment="1">
      <alignment horizontal="center" vertical="center"/>
    </xf>
    <xf numFmtId="0" fontId="34" fillId="2" borderId="77" xfId="0" applyFont="1" applyFill="1" applyBorder="1" applyAlignment="1">
      <alignment horizontal="left" vertical="center"/>
    </xf>
    <xf numFmtId="164" fontId="32" fillId="4" borderId="11" xfId="25" applyFont="1" applyFill="1" applyBorder="1" applyAlignment="1">
      <alignment horizontal="center" vertical="center" textRotation="90" wrapText="1"/>
    </xf>
    <xf numFmtId="164" fontId="32" fillId="4" borderId="13" xfId="25" applyFont="1" applyFill="1" applyBorder="1" applyAlignment="1">
      <alignment horizontal="center" vertical="center" textRotation="90" wrapText="1"/>
    </xf>
    <xf numFmtId="164" fontId="32" fillId="4" borderId="12" xfId="25" applyFont="1" applyFill="1" applyBorder="1" applyAlignment="1">
      <alignment horizontal="center" vertical="center" textRotation="90" wrapText="1"/>
    </xf>
    <xf numFmtId="0" fontId="22" fillId="4" borderId="7" xfId="0" applyFont="1" applyFill="1" applyBorder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2" fillId="4" borderId="28" xfId="0" applyFont="1" applyFill="1" applyBorder="1" applyAlignment="1">
      <alignment horizontal="left" vertical="center" wrapText="1"/>
    </xf>
    <xf numFmtId="0" fontId="22" fillId="4" borderId="83" xfId="0" applyFont="1" applyFill="1" applyBorder="1" applyAlignment="1">
      <alignment horizontal="left" vertical="center" wrapText="1"/>
    </xf>
    <xf numFmtId="0" fontId="22" fillId="4" borderId="21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2" fillId="4" borderId="3" xfId="14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34" fillId="2" borderId="5" xfId="0" applyFont="1" applyFill="1" applyBorder="1" applyAlignment="1">
      <alignment horizontal="left" vertical="center"/>
    </xf>
    <xf numFmtId="0" fontId="34" fillId="2" borderId="14" xfId="0" applyFont="1" applyFill="1" applyBorder="1" applyAlignment="1">
      <alignment horizontal="left" vertical="center"/>
    </xf>
    <xf numFmtId="0" fontId="22" fillId="4" borderId="24" xfId="0" applyFont="1" applyFill="1" applyBorder="1" applyAlignment="1">
      <alignment horizontal="left" vertical="center" wrapText="1"/>
    </xf>
    <xf numFmtId="0" fontId="40" fillId="4" borderId="24" xfId="0" applyFont="1" applyFill="1" applyBorder="1" applyAlignment="1">
      <alignment horizontal="left" vertical="center" wrapText="1"/>
    </xf>
    <xf numFmtId="0" fontId="22" fillId="4" borderId="8" xfId="0" applyFont="1" applyFill="1" applyBorder="1" applyAlignment="1">
      <alignment horizontal="left" vertical="center" wrapText="1"/>
    </xf>
    <xf numFmtId="0" fontId="23" fillId="4" borderId="24" xfId="11" applyFont="1" applyFill="1" applyBorder="1" applyAlignment="1">
      <alignment horizontal="left" vertical="center" wrapText="1"/>
    </xf>
    <xf numFmtId="0" fontId="31" fillId="2" borderId="24" xfId="0" applyFont="1" applyFill="1" applyBorder="1" applyAlignment="1">
      <alignment horizontal="left" vertical="center" wrapText="1"/>
    </xf>
    <xf numFmtId="0" fontId="22" fillId="13" borderId="22" xfId="0" applyFont="1" applyFill="1" applyBorder="1" applyAlignment="1">
      <alignment horizontal="left" vertical="center" wrapText="1"/>
    </xf>
    <xf numFmtId="0" fontId="22" fillId="13" borderId="23" xfId="0" applyFont="1" applyFill="1" applyBorder="1" applyAlignment="1">
      <alignment horizontal="left" vertical="center" wrapText="1"/>
    </xf>
    <xf numFmtId="0" fontId="22" fillId="13" borderId="24" xfId="0" applyFont="1" applyFill="1" applyBorder="1" applyAlignment="1">
      <alignment horizontal="left" vertical="center" wrapText="1"/>
    </xf>
    <xf numFmtId="0" fontId="40" fillId="13" borderId="22" xfId="0" applyFont="1" applyFill="1" applyBorder="1" applyAlignment="1">
      <alignment horizontal="left" vertical="center" wrapText="1"/>
    </xf>
    <xf numFmtId="0" fontId="40" fillId="13" borderId="23" xfId="0" applyFont="1" applyFill="1" applyBorder="1" applyAlignment="1">
      <alignment horizontal="left" vertical="center" wrapText="1"/>
    </xf>
    <xf numFmtId="0" fontId="40" fillId="13" borderId="24" xfId="0" applyFont="1" applyFill="1" applyBorder="1" applyAlignment="1">
      <alignment horizontal="left" vertical="center" wrapText="1"/>
    </xf>
    <xf numFmtId="0" fontId="22" fillId="13" borderId="7" xfId="0" applyFont="1" applyFill="1" applyBorder="1" applyAlignment="1">
      <alignment horizontal="left" vertical="center" wrapText="1"/>
    </xf>
    <xf numFmtId="0" fontId="22" fillId="13" borderId="0" xfId="0" applyFont="1" applyFill="1" applyAlignment="1">
      <alignment horizontal="left" vertical="center" wrapText="1"/>
    </xf>
    <xf numFmtId="0" fontId="22" fillId="13" borderId="8" xfId="0" applyFont="1" applyFill="1" applyBorder="1" applyAlignment="1">
      <alignment horizontal="left" vertical="center" wrapText="1"/>
    </xf>
    <xf numFmtId="0" fontId="23" fillId="13" borderId="22" xfId="11" applyFont="1" applyFill="1" applyBorder="1" applyAlignment="1">
      <alignment horizontal="left" vertical="center" wrapText="1"/>
    </xf>
    <xf numFmtId="0" fontId="23" fillId="13" borderId="23" xfId="11" applyFont="1" applyFill="1" applyBorder="1" applyAlignment="1">
      <alignment horizontal="left" vertical="center" wrapText="1"/>
    </xf>
    <xf numFmtId="0" fontId="23" fillId="13" borderId="24" xfId="11" applyFont="1" applyFill="1" applyBorder="1" applyAlignment="1">
      <alignment horizontal="left" vertical="center" wrapText="1"/>
    </xf>
    <xf numFmtId="164" fontId="32" fillId="0" borderId="11" xfId="25" applyFont="1" applyFill="1" applyBorder="1" applyAlignment="1">
      <alignment horizontal="center" vertical="center" textRotation="90" wrapText="1"/>
    </xf>
    <xf numFmtId="164" fontId="32" fillId="0" borderId="13" xfId="25" applyFont="1" applyFill="1" applyBorder="1" applyAlignment="1">
      <alignment horizontal="center" vertical="center" textRotation="90" wrapText="1"/>
    </xf>
    <xf numFmtId="164" fontId="32" fillId="0" borderId="12" xfId="25" applyFont="1" applyFill="1" applyBorder="1" applyAlignment="1">
      <alignment horizontal="center" vertical="center" textRotation="90" wrapText="1"/>
    </xf>
    <xf numFmtId="0" fontId="32" fillId="0" borderId="2" xfId="14" applyFont="1" applyBorder="1" applyAlignment="1">
      <alignment horizontal="center" vertical="center" wrapText="1"/>
    </xf>
    <xf numFmtId="0" fontId="32" fillId="0" borderId="3" xfId="14" applyFont="1" applyBorder="1" applyAlignment="1">
      <alignment horizontal="center" vertical="center" wrapText="1"/>
    </xf>
    <xf numFmtId="0" fontId="32" fillId="0" borderId="4" xfId="14" applyFont="1" applyBorder="1" applyAlignment="1">
      <alignment horizontal="center" vertical="center" wrapText="1"/>
    </xf>
    <xf numFmtId="0" fontId="32" fillId="0" borderId="11" xfId="14" applyFont="1" applyBorder="1" applyAlignment="1">
      <alignment horizontal="center" vertical="center" textRotation="90" wrapText="1"/>
    </xf>
    <xf numFmtId="0" fontId="32" fillId="0" borderId="13" xfId="14" applyFont="1" applyBorder="1" applyAlignment="1">
      <alignment horizontal="center" vertical="center" textRotation="90" wrapText="1"/>
    </xf>
    <xf numFmtId="0" fontId="32" fillId="0" borderId="12" xfId="14" applyFont="1" applyBorder="1" applyAlignment="1">
      <alignment horizontal="center" vertical="center" textRotation="90" wrapText="1"/>
    </xf>
    <xf numFmtId="0" fontId="32" fillId="0" borderId="11" xfId="14" applyFont="1" applyBorder="1" applyAlignment="1">
      <alignment horizontal="center" vertical="center" wrapText="1"/>
    </xf>
    <xf numFmtId="0" fontId="32" fillId="0" borderId="13" xfId="14" applyFont="1" applyBorder="1" applyAlignment="1">
      <alignment horizontal="center" vertical="center" wrapText="1"/>
    </xf>
    <xf numFmtId="0" fontId="32" fillId="0" borderId="12" xfId="14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23" fillId="0" borderId="0" xfId="0" applyFont="1" applyAlignment="1">
      <alignment horizontal="center"/>
    </xf>
    <xf numFmtId="0" fontId="32" fillId="0" borderId="5" xfId="14" applyFont="1" applyBorder="1" applyAlignment="1">
      <alignment horizontal="center" vertical="center" wrapText="1"/>
    </xf>
    <xf numFmtId="0" fontId="29" fillId="0" borderId="7" xfId="0" applyFont="1" applyBorder="1" applyAlignment="1">
      <alignment vertical="center" wrapText="1"/>
    </xf>
    <xf numFmtId="0" fontId="29" fillId="0" borderId="9" xfId="0" applyFont="1" applyBorder="1" applyAlignment="1">
      <alignment vertical="center" wrapText="1"/>
    </xf>
    <xf numFmtId="164" fontId="32" fillId="0" borderId="11" xfId="5" applyNumberFormat="1" applyFont="1" applyFill="1" applyBorder="1" applyAlignment="1">
      <alignment horizontal="center" vertical="center" wrapText="1"/>
    </xf>
    <xf numFmtId="164" fontId="32" fillId="0" borderId="13" xfId="5" applyNumberFormat="1" applyFont="1" applyFill="1" applyBorder="1" applyAlignment="1">
      <alignment horizontal="center" vertical="center" wrapText="1"/>
    </xf>
    <xf numFmtId="164" fontId="32" fillId="0" borderId="12" xfId="5" applyNumberFormat="1" applyFont="1" applyFill="1" applyBorder="1" applyAlignment="1">
      <alignment horizontal="center" vertical="center" wrapText="1"/>
    </xf>
    <xf numFmtId="0" fontId="41" fillId="0" borderId="11" xfId="14" applyFont="1" applyBorder="1" applyAlignment="1">
      <alignment horizontal="center" vertical="center" wrapText="1"/>
    </xf>
    <xf numFmtId="0" fontId="41" fillId="0" borderId="13" xfId="14" applyFont="1" applyBorder="1" applyAlignment="1">
      <alignment horizontal="center" vertical="center" wrapText="1"/>
    </xf>
    <xf numFmtId="0" fontId="41" fillId="0" borderId="12" xfId="14" applyFont="1" applyBorder="1" applyAlignment="1">
      <alignment horizontal="center" vertical="center" wrapText="1"/>
    </xf>
    <xf numFmtId="164" fontId="32" fillId="0" borderId="11" xfId="24" applyFont="1" applyFill="1" applyBorder="1" applyAlignment="1">
      <alignment horizontal="center" vertical="center" wrapText="1"/>
    </xf>
    <xf numFmtId="164" fontId="32" fillId="0" borderId="13" xfId="24" applyFont="1" applyFill="1" applyBorder="1" applyAlignment="1">
      <alignment horizontal="center" vertical="center" wrapText="1"/>
    </xf>
    <xf numFmtId="164" fontId="32" fillId="0" borderId="12" xfId="24" applyFont="1" applyFill="1" applyBorder="1" applyAlignment="1">
      <alignment horizontal="center" vertical="center" wrapText="1"/>
    </xf>
    <xf numFmtId="41" fontId="67" fillId="2" borderId="32" xfId="58" applyFont="1" applyFill="1" applyBorder="1" applyAlignment="1">
      <alignment horizontal="center" vertical="center" wrapText="1"/>
    </xf>
    <xf numFmtId="41" fontId="67" fillId="2" borderId="13" xfId="58" applyFont="1" applyFill="1" applyBorder="1" applyAlignment="1">
      <alignment horizontal="center" vertical="center" wrapText="1"/>
    </xf>
    <xf numFmtId="41" fontId="67" fillId="2" borderId="43" xfId="58" applyFont="1" applyFill="1" applyBorder="1" applyAlignment="1">
      <alignment horizontal="center" vertical="center" wrapText="1"/>
    </xf>
    <xf numFmtId="0" fontId="67" fillId="2" borderId="32" xfId="9" applyFont="1" applyFill="1" applyBorder="1" applyAlignment="1">
      <alignment horizontal="center" vertical="center" wrapText="1"/>
    </xf>
    <xf numFmtId="0" fontId="67" fillId="2" borderId="13" xfId="9" applyFont="1" applyFill="1" applyBorder="1" applyAlignment="1">
      <alignment horizontal="center" vertical="center" wrapText="1"/>
    </xf>
    <xf numFmtId="0" fontId="67" fillId="2" borderId="43" xfId="9" applyFont="1" applyFill="1" applyBorder="1" applyAlignment="1">
      <alignment horizontal="center" vertical="center" wrapText="1"/>
    </xf>
    <xf numFmtId="0" fontId="64" fillId="2" borderId="0" xfId="9" applyFont="1" applyFill="1" applyAlignment="1">
      <alignment horizontal="center" vertical="center"/>
    </xf>
    <xf numFmtId="0" fontId="65" fillId="2" borderId="0" xfId="9" applyFont="1" applyFill="1" applyAlignment="1">
      <alignment horizontal="center" vertical="center"/>
    </xf>
    <xf numFmtId="0" fontId="66" fillId="2" borderId="0" xfId="9" applyFont="1" applyFill="1" applyAlignment="1">
      <alignment horizontal="center"/>
    </xf>
    <xf numFmtId="0" fontId="66" fillId="2" borderId="30" xfId="9" applyFont="1" applyFill="1" applyBorder="1" applyAlignment="1">
      <alignment horizontal="center"/>
    </xf>
    <xf numFmtId="0" fontId="70" fillId="0" borderId="38" xfId="9" applyFont="1" applyBorder="1" applyAlignment="1">
      <alignment horizontal="center" vertical="center" wrapText="1"/>
    </xf>
    <xf numFmtId="0" fontId="70" fillId="0" borderId="41" xfId="9" applyFont="1" applyBorder="1" applyAlignment="1">
      <alignment horizontal="center" vertical="center" wrapText="1"/>
    </xf>
    <xf numFmtId="0" fontId="70" fillId="0" borderId="44" xfId="9" applyFont="1" applyBorder="1" applyAlignment="1">
      <alignment horizontal="center" vertical="center" wrapText="1"/>
    </xf>
    <xf numFmtId="0" fontId="67" fillId="0" borderId="11" xfId="9" applyFont="1" applyBorder="1" applyAlignment="1">
      <alignment horizontal="center" vertical="center" wrapText="1"/>
    </xf>
    <xf numFmtId="0" fontId="67" fillId="0" borderId="13" xfId="9" applyFont="1" applyBorder="1" applyAlignment="1">
      <alignment horizontal="center" vertical="center" wrapText="1"/>
    </xf>
    <xf numFmtId="0" fontId="67" fillId="0" borderId="43" xfId="9" applyFont="1" applyBorder="1" applyAlignment="1">
      <alignment horizontal="center" vertical="center" wrapText="1"/>
    </xf>
    <xf numFmtId="0" fontId="67" fillId="2" borderId="2" xfId="9" applyFont="1" applyFill="1" applyBorder="1" applyAlignment="1">
      <alignment horizontal="center" vertical="center" wrapText="1"/>
    </xf>
    <xf numFmtId="0" fontId="67" fillId="2" borderId="4" xfId="9" applyFont="1" applyFill="1" applyBorder="1" applyAlignment="1">
      <alignment horizontal="center" vertical="center" wrapText="1"/>
    </xf>
    <xf numFmtId="0" fontId="67" fillId="2" borderId="11" xfId="9" applyFont="1" applyFill="1" applyBorder="1" applyAlignment="1">
      <alignment horizontal="center" vertical="center" wrapText="1"/>
    </xf>
    <xf numFmtId="3" fontId="67" fillId="2" borderId="11" xfId="9" applyNumberFormat="1" applyFont="1" applyFill="1" applyBorder="1" applyAlignment="1">
      <alignment horizontal="center" vertical="center" wrapText="1"/>
    </xf>
    <xf numFmtId="3" fontId="67" fillId="2" borderId="43" xfId="9" applyNumberFormat="1" applyFont="1" applyFill="1" applyBorder="1" applyAlignment="1">
      <alignment horizontal="center" vertical="center" wrapText="1"/>
    </xf>
    <xf numFmtId="0" fontId="75" fillId="14" borderId="52" xfId="9" applyFont="1" applyFill="1" applyBorder="1" applyAlignment="1">
      <alignment horizontal="left" vertical="center" wrapText="1"/>
    </xf>
    <xf numFmtId="0" fontId="75" fillId="14" borderId="3" xfId="9" applyFont="1" applyFill="1" applyBorder="1" applyAlignment="1">
      <alignment horizontal="left" vertical="center" wrapText="1"/>
    </xf>
    <xf numFmtId="0" fontId="67" fillId="2" borderId="35" xfId="9" applyFont="1" applyFill="1" applyBorder="1" applyAlignment="1">
      <alignment horizontal="center" vertical="center"/>
    </xf>
    <xf numFmtId="0" fontId="67" fillId="2" borderId="36" xfId="9" applyFont="1" applyFill="1" applyBorder="1" applyAlignment="1">
      <alignment horizontal="center" vertical="center"/>
    </xf>
    <xf numFmtId="0" fontId="67" fillId="2" borderId="37" xfId="9" applyFont="1" applyFill="1" applyBorder="1" applyAlignment="1">
      <alignment horizontal="center" vertical="center"/>
    </xf>
    <xf numFmtId="0" fontId="67" fillId="2" borderId="32" xfId="9" applyFont="1" applyFill="1" applyBorder="1" applyAlignment="1">
      <alignment horizontal="center" vertical="center" textRotation="255" wrapText="1"/>
    </xf>
    <xf numFmtId="0" fontId="67" fillId="2" borderId="13" xfId="9" applyFont="1" applyFill="1" applyBorder="1" applyAlignment="1">
      <alignment horizontal="center" vertical="center" textRotation="255" wrapText="1"/>
    </xf>
    <xf numFmtId="0" fontId="67" fillId="2" borderId="43" xfId="9" applyFont="1" applyFill="1" applyBorder="1" applyAlignment="1">
      <alignment horizontal="center" vertical="center" textRotation="255" wrapText="1"/>
    </xf>
    <xf numFmtId="0" fontId="67" fillId="0" borderId="38" xfId="9" applyFont="1" applyBorder="1" applyAlignment="1">
      <alignment horizontal="center" vertical="center" wrapText="1"/>
    </xf>
    <xf numFmtId="0" fontId="67" fillId="0" borderId="41" xfId="9" applyFont="1" applyBorder="1" applyAlignment="1">
      <alignment horizontal="center" vertical="center" wrapText="1"/>
    </xf>
    <xf numFmtId="0" fontId="67" fillId="0" borderId="44" xfId="9" applyFont="1" applyBorder="1" applyAlignment="1">
      <alignment horizontal="center" vertical="center" wrapText="1"/>
    </xf>
    <xf numFmtId="0" fontId="70" fillId="0" borderId="39" xfId="9" applyFont="1" applyBorder="1" applyAlignment="1">
      <alignment horizontal="center" vertical="center" wrapText="1"/>
    </xf>
    <xf numFmtId="0" fontId="70" fillId="0" borderId="0" xfId="9" applyFont="1" applyAlignment="1">
      <alignment horizontal="center" vertical="center" wrapText="1"/>
    </xf>
    <xf numFmtId="0" fontId="70" fillId="0" borderId="30" xfId="9" applyFont="1" applyBorder="1" applyAlignment="1">
      <alignment horizontal="center" vertical="center" wrapText="1"/>
    </xf>
    <xf numFmtId="175" fontId="67" fillId="2" borderId="33" xfId="9" applyNumberFormat="1" applyFont="1" applyFill="1" applyBorder="1" applyAlignment="1">
      <alignment horizontal="center" vertical="center" wrapText="1"/>
    </xf>
    <xf numFmtId="175" fontId="67" fillId="2" borderId="34" xfId="9" applyNumberFormat="1" applyFont="1" applyFill="1" applyBorder="1" applyAlignment="1">
      <alignment horizontal="center" vertical="center" wrapText="1"/>
    </xf>
    <xf numFmtId="175" fontId="67" fillId="2" borderId="9" xfId="9" applyNumberFormat="1" applyFont="1" applyFill="1" applyBorder="1" applyAlignment="1">
      <alignment horizontal="center" vertical="center" wrapText="1"/>
    </xf>
    <xf numFmtId="175" fontId="67" fillId="2" borderId="10" xfId="9" applyNumberFormat="1" applyFont="1" applyFill="1" applyBorder="1" applyAlignment="1">
      <alignment horizontal="center" vertical="center" wrapText="1"/>
    </xf>
    <xf numFmtId="0" fontId="69" fillId="0" borderId="32" xfId="9" applyFont="1" applyBorder="1" applyAlignment="1">
      <alignment horizontal="center" vertical="center" textRotation="255" wrapText="1"/>
    </xf>
    <xf numFmtId="0" fontId="69" fillId="0" borderId="13" xfId="9" applyFont="1" applyBorder="1" applyAlignment="1">
      <alignment horizontal="center" vertical="center" textRotation="255" wrapText="1"/>
    </xf>
    <xf numFmtId="0" fontId="69" fillId="0" borderId="43" xfId="9" applyFont="1" applyBorder="1" applyAlignment="1">
      <alignment horizontal="center" vertical="center" textRotation="255" wrapText="1"/>
    </xf>
    <xf numFmtId="175" fontId="67" fillId="2" borderId="11" xfId="9" applyNumberFormat="1" applyFont="1" applyFill="1" applyBorder="1" applyAlignment="1">
      <alignment horizontal="center" vertical="center" wrapText="1"/>
    </xf>
    <xf numFmtId="175" fontId="67" fillId="2" borderId="43" xfId="9" applyNumberFormat="1" applyFont="1" applyFill="1" applyBorder="1" applyAlignment="1">
      <alignment horizontal="center" vertical="center" wrapText="1"/>
    </xf>
    <xf numFmtId="0" fontId="67" fillId="0" borderId="31" xfId="9" applyFont="1" applyBorder="1" applyAlignment="1">
      <alignment horizontal="center" vertical="center" wrapText="1"/>
    </xf>
    <xf numFmtId="0" fontId="67" fillId="0" borderId="40" xfId="9" applyFont="1" applyBorder="1" applyAlignment="1">
      <alignment horizontal="center" vertical="center" wrapText="1"/>
    </xf>
    <xf numFmtId="0" fontId="67" fillId="0" borderId="42" xfId="9" applyFont="1" applyBorder="1" applyAlignment="1">
      <alignment horizontal="center" vertical="center" wrapText="1"/>
    </xf>
    <xf numFmtId="0" fontId="68" fillId="2" borderId="32" xfId="9" applyFont="1" applyFill="1" applyBorder="1" applyAlignment="1">
      <alignment horizontal="center" vertical="center" wrapText="1"/>
    </xf>
    <xf numFmtId="0" fontId="68" fillId="2" borderId="13" xfId="9" applyFont="1" applyFill="1" applyBorder="1" applyAlignment="1">
      <alignment horizontal="center" vertical="center" wrapText="1"/>
    </xf>
    <xf numFmtId="0" fontId="68" fillId="2" borderId="43" xfId="9" applyFont="1" applyFill="1" applyBorder="1" applyAlignment="1">
      <alignment horizontal="center" vertical="center" wrapText="1"/>
    </xf>
    <xf numFmtId="0" fontId="75" fillId="0" borderId="48" xfId="9" applyFont="1" applyBorder="1" applyAlignment="1">
      <alignment horizontal="left" vertical="center" wrapText="1"/>
    </xf>
    <xf numFmtId="0" fontId="75" fillId="0" borderId="39" xfId="9" applyFont="1" applyBorder="1" applyAlignment="1">
      <alignment horizontal="left" vertical="center" wrapText="1"/>
    </xf>
    <xf numFmtId="0" fontId="75" fillId="0" borderId="49" xfId="9" applyFont="1" applyBorder="1" applyAlignment="1">
      <alignment horizontal="left" vertical="center" wrapText="1"/>
    </xf>
    <xf numFmtId="0" fontId="73" fillId="2" borderId="64" xfId="9" applyFont="1" applyFill="1" applyBorder="1" applyAlignment="1">
      <alignment horizontal="center" vertical="center" wrapText="1"/>
    </xf>
    <xf numFmtId="0" fontId="73" fillId="2" borderId="65" xfId="9" applyFont="1" applyFill="1" applyBorder="1" applyAlignment="1">
      <alignment horizontal="center" vertical="center" wrapText="1"/>
    </xf>
    <xf numFmtId="0" fontId="5" fillId="2" borderId="0" xfId="9" applyFont="1" applyFill="1" applyAlignment="1">
      <alignment horizontal="left" vertical="center"/>
    </xf>
    <xf numFmtId="37" fontId="82" fillId="2" borderId="20" xfId="9" applyNumberFormat="1" applyFont="1" applyFill="1" applyBorder="1" applyAlignment="1">
      <alignment horizontal="center" vertical="center" wrapText="1"/>
    </xf>
    <xf numFmtId="37" fontId="82" fillId="2" borderId="66" xfId="9" applyNumberFormat="1" applyFont="1" applyFill="1" applyBorder="1" applyAlignment="1">
      <alignment horizontal="center" vertical="center" wrapText="1"/>
    </xf>
    <xf numFmtId="37" fontId="82" fillId="2" borderId="65" xfId="9" applyNumberFormat="1" applyFont="1" applyFill="1" applyBorder="1" applyAlignment="1">
      <alignment horizontal="center" vertical="center" wrapText="1"/>
    </xf>
    <xf numFmtId="0" fontId="63" fillId="2" borderId="0" xfId="9" applyFont="1" applyFill="1" applyAlignment="1">
      <alignment horizontal="left" vertical="center"/>
    </xf>
    <xf numFmtId="0" fontId="81" fillId="2" borderId="20" xfId="9" applyFont="1" applyFill="1" applyBorder="1" applyAlignment="1">
      <alignment horizontal="center" vertical="center" wrapText="1"/>
    </xf>
    <xf numFmtId="0" fontId="81" fillId="2" borderId="66" xfId="9" applyFont="1" applyFill="1" applyBorder="1" applyAlignment="1">
      <alignment horizontal="center" vertical="center" wrapText="1"/>
    </xf>
    <xf numFmtId="0" fontId="81" fillId="2" borderId="65" xfId="9" applyFont="1" applyFill="1" applyBorder="1" applyAlignment="1">
      <alignment horizontal="center" vertical="center" wrapText="1"/>
    </xf>
    <xf numFmtId="0" fontId="118" fillId="0" borderId="0" xfId="0" applyFont="1" applyAlignment="1">
      <alignment horizontal="center"/>
    </xf>
    <xf numFmtId="0" fontId="121" fillId="19" borderId="1" xfId="0" applyFont="1" applyFill="1" applyBorder="1" applyAlignment="1">
      <alignment horizontal="center" vertical="center"/>
    </xf>
    <xf numFmtId="0" fontId="121" fillId="19" borderId="2" xfId="0" applyFont="1" applyFill="1" applyBorder="1" applyAlignment="1">
      <alignment horizontal="center" vertical="center"/>
    </xf>
    <xf numFmtId="0" fontId="121" fillId="19" borderId="11" xfId="0" applyFont="1" applyFill="1" applyBorder="1" applyAlignment="1">
      <alignment horizontal="center" vertical="center"/>
    </xf>
    <xf numFmtId="0" fontId="121" fillId="19" borderId="13" xfId="0" applyFont="1" applyFill="1" applyBorder="1" applyAlignment="1">
      <alignment horizontal="center" vertical="center"/>
    </xf>
    <xf numFmtId="0" fontId="121" fillId="19" borderId="12" xfId="0" applyFont="1" applyFill="1" applyBorder="1" applyAlignment="1">
      <alignment horizontal="center" vertical="center"/>
    </xf>
    <xf numFmtId="41" fontId="121" fillId="19" borderId="11" xfId="289" applyFont="1" applyFill="1" applyBorder="1" applyAlignment="1">
      <alignment horizontal="center" vertical="center" wrapText="1"/>
    </xf>
    <xf numFmtId="41" fontId="121" fillId="19" borderId="13" xfId="289" applyFont="1" applyFill="1" applyBorder="1" applyAlignment="1">
      <alignment horizontal="center" vertical="center" wrapText="1"/>
    </xf>
    <xf numFmtId="41" fontId="121" fillId="19" borderId="12" xfId="289" applyFont="1" applyFill="1" applyBorder="1" applyAlignment="1">
      <alignment horizontal="center" vertical="center" wrapText="1"/>
    </xf>
    <xf numFmtId="0" fontId="121" fillId="19" borderId="1" xfId="0" applyFont="1" applyFill="1" applyBorder="1" applyAlignment="1">
      <alignment horizontal="center"/>
    </xf>
    <xf numFmtId="0" fontId="101" fillId="0" borderId="0" xfId="0" applyFont="1" applyAlignment="1">
      <alignment horizontal="left" vertical="top" wrapText="1"/>
    </xf>
  </cellXfs>
  <cellStyles count="292">
    <cellStyle name="C4" xfId="59" xr:uid="{00000000-0005-0000-0000-000000000000}"/>
    <cellStyle name="Comma" xfId="5" builtinId="3"/>
    <cellStyle name="Comma [0]" xfId="4" builtinId="6"/>
    <cellStyle name="Comma [0] 10" xfId="24" xr:uid="{00000000-0005-0000-0000-000003000000}"/>
    <cellStyle name="Comma [0] 10 2" xfId="31" xr:uid="{00000000-0005-0000-0000-000004000000}"/>
    <cellStyle name="Comma [0] 10 2 2" xfId="60" xr:uid="{00000000-0005-0000-0000-000005000000}"/>
    <cellStyle name="Comma [0] 10 3" xfId="32" xr:uid="{00000000-0005-0000-0000-000006000000}"/>
    <cellStyle name="Comma [0] 10 4" xfId="61" xr:uid="{00000000-0005-0000-0000-000007000000}"/>
    <cellStyle name="Comma [0] 11" xfId="62" xr:uid="{00000000-0005-0000-0000-000008000000}"/>
    <cellStyle name="Comma [0] 11 2" xfId="63" xr:uid="{00000000-0005-0000-0000-000009000000}"/>
    <cellStyle name="Comma [0] 11 3" xfId="64" xr:uid="{00000000-0005-0000-0000-00000A000000}"/>
    <cellStyle name="Comma [0] 12" xfId="65" xr:uid="{00000000-0005-0000-0000-00000B000000}"/>
    <cellStyle name="Comma [0] 12 2" xfId="66" xr:uid="{00000000-0005-0000-0000-00000C000000}"/>
    <cellStyle name="Comma [0] 13" xfId="67" xr:uid="{00000000-0005-0000-0000-00000D000000}"/>
    <cellStyle name="Comma [0] 14" xfId="68" xr:uid="{00000000-0005-0000-0000-00000E000000}"/>
    <cellStyle name="Comma [0] 14 2" xfId="69" xr:uid="{00000000-0005-0000-0000-00000F000000}"/>
    <cellStyle name="Comma [0] 14 2 2" xfId="70" xr:uid="{00000000-0005-0000-0000-000010000000}"/>
    <cellStyle name="Comma [0] 14 3" xfId="71" xr:uid="{00000000-0005-0000-0000-000011000000}"/>
    <cellStyle name="Comma [0] 15" xfId="72" xr:uid="{00000000-0005-0000-0000-000012000000}"/>
    <cellStyle name="Comma [0] 15 2" xfId="73" xr:uid="{00000000-0005-0000-0000-000013000000}"/>
    <cellStyle name="Comma [0] 16" xfId="74" xr:uid="{00000000-0005-0000-0000-000014000000}"/>
    <cellStyle name="Comma [0] 16 2" xfId="75" xr:uid="{00000000-0005-0000-0000-000015000000}"/>
    <cellStyle name="Comma [0] 16 3" xfId="76" xr:uid="{00000000-0005-0000-0000-000016000000}"/>
    <cellStyle name="Comma [0] 17" xfId="77" xr:uid="{00000000-0005-0000-0000-000017000000}"/>
    <cellStyle name="Comma [0] 18" xfId="78" xr:uid="{00000000-0005-0000-0000-000018000000}"/>
    <cellStyle name="Comma [0] 18 2" xfId="79" xr:uid="{00000000-0005-0000-0000-000019000000}"/>
    <cellStyle name="Comma [0] 18 2 2" xfId="80" xr:uid="{00000000-0005-0000-0000-00001A000000}"/>
    <cellStyle name="Comma [0] 18 3" xfId="81" xr:uid="{00000000-0005-0000-0000-00001B000000}"/>
    <cellStyle name="Comma [0] 18 4" xfId="82" xr:uid="{00000000-0005-0000-0000-00001C000000}"/>
    <cellStyle name="Comma [0] 19" xfId="83" xr:uid="{00000000-0005-0000-0000-00001D000000}"/>
    <cellStyle name="Comma [0] 2" xfId="21" xr:uid="{00000000-0005-0000-0000-00001E000000}"/>
    <cellStyle name="Comma [0] 2 12" xfId="25" xr:uid="{00000000-0005-0000-0000-00001F000000}"/>
    <cellStyle name="Comma [0] 2 2" xfId="84" xr:uid="{00000000-0005-0000-0000-000020000000}"/>
    <cellStyle name="Comma [0] 2 2 2" xfId="85" xr:uid="{00000000-0005-0000-0000-000021000000}"/>
    <cellStyle name="Comma [0] 2 3" xfId="16" xr:uid="{00000000-0005-0000-0000-000022000000}"/>
    <cellStyle name="Comma [0] 2 3 2" xfId="28" xr:uid="{00000000-0005-0000-0000-000023000000}"/>
    <cellStyle name="Comma [0] 2 3 3" xfId="33" xr:uid="{00000000-0005-0000-0000-000024000000}"/>
    <cellStyle name="Comma [0] 2 3 4" xfId="34" xr:uid="{00000000-0005-0000-0000-000025000000}"/>
    <cellStyle name="Comma [0] 2 4" xfId="86" xr:uid="{00000000-0005-0000-0000-000026000000}"/>
    <cellStyle name="Comma [0] 20" xfId="87" xr:uid="{00000000-0005-0000-0000-000027000000}"/>
    <cellStyle name="Comma [0] 21" xfId="88" xr:uid="{00000000-0005-0000-0000-000028000000}"/>
    <cellStyle name="Comma [0] 22" xfId="289" xr:uid="{00000000-0005-0000-0000-000029000000}"/>
    <cellStyle name="Comma [0] 26" xfId="89" xr:uid="{00000000-0005-0000-0000-00002A000000}"/>
    <cellStyle name="Comma [0] 3" xfId="58" xr:uid="{00000000-0005-0000-0000-00002B000000}"/>
    <cellStyle name="Comma [0] 3 2" xfId="90" xr:uid="{00000000-0005-0000-0000-00002C000000}"/>
    <cellStyle name="Comma [0] 3 3" xfId="91" xr:uid="{00000000-0005-0000-0000-00002D000000}"/>
    <cellStyle name="Comma [0] 4" xfId="92" xr:uid="{00000000-0005-0000-0000-00002E000000}"/>
    <cellStyle name="Comma [0] 4 2" xfId="93" xr:uid="{00000000-0005-0000-0000-00002F000000}"/>
    <cellStyle name="Comma [0] 5" xfId="94" xr:uid="{00000000-0005-0000-0000-000030000000}"/>
    <cellStyle name="Comma [0] 5 2" xfId="95" xr:uid="{00000000-0005-0000-0000-000031000000}"/>
    <cellStyle name="Comma [0] 5 3" xfId="96" xr:uid="{00000000-0005-0000-0000-000032000000}"/>
    <cellStyle name="Comma [0] 6" xfId="97" xr:uid="{00000000-0005-0000-0000-000033000000}"/>
    <cellStyle name="Comma [0] 7" xfId="98" xr:uid="{00000000-0005-0000-0000-000034000000}"/>
    <cellStyle name="Comma [0] 7 2" xfId="99" xr:uid="{00000000-0005-0000-0000-000035000000}"/>
    <cellStyle name="Comma [0] 7 3" xfId="100" xr:uid="{00000000-0005-0000-0000-000036000000}"/>
    <cellStyle name="Comma [0] 7 3 2" xfId="101" xr:uid="{00000000-0005-0000-0000-000037000000}"/>
    <cellStyle name="Comma [0] 7 3 3" xfId="102" xr:uid="{00000000-0005-0000-0000-000038000000}"/>
    <cellStyle name="Comma [0] 7 3 3 2" xfId="103" xr:uid="{00000000-0005-0000-0000-000039000000}"/>
    <cellStyle name="Comma [0] 8" xfId="104" xr:uid="{00000000-0005-0000-0000-00003A000000}"/>
    <cellStyle name="Comma [0] 9" xfId="105" xr:uid="{00000000-0005-0000-0000-00003B000000}"/>
    <cellStyle name="Comma 10" xfId="106" xr:uid="{00000000-0005-0000-0000-00003C000000}"/>
    <cellStyle name="Comma 11" xfId="107" xr:uid="{00000000-0005-0000-0000-00003D000000}"/>
    <cellStyle name="Comma 11 2" xfId="108" xr:uid="{00000000-0005-0000-0000-00003E000000}"/>
    <cellStyle name="Comma 12" xfId="109" xr:uid="{00000000-0005-0000-0000-00003F000000}"/>
    <cellStyle name="Comma 13" xfId="110" xr:uid="{00000000-0005-0000-0000-000040000000}"/>
    <cellStyle name="Comma 14" xfId="111" xr:uid="{00000000-0005-0000-0000-000041000000}"/>
    <cellStyle name="Comma 14 2" xfId="112" xr:uid="{00000000-0005-0000-0000-000042000000}"/>
    <cellStyle name="Comma 14 3" xfId="113" xr:uid="{00000000-0005-0000-0000-000043000000}"/>
    <cellStyle name="Comma 14 4" xfId="114" xr:uid="{00000000-0005-0000-0000-000044000000}"/>
    <cellStyle name="Comma 14 5" xfId="115" xr:uid="{00000000-0005-0000-0000-000045000000}"/>
    <cellStyle name="Comma 15" xfId="116" xr:uid="{00000000-0005-0000-0000-000046000000}"/>
    <cellStyle name="Comma 16" xfId="117" xr:uid="{00000000-0005-0000-0000-000047000000}"/>
    <cellStyle name="Comma 17" xfId="118" xr:uid="{00000000-0005-0000-0000-000048000000}"/>
    <cellStyle name="Comma 18" xfId="119" xr:uid="{00000000-0005-0000-0000-000049000000}"/>
    <cellStyle name="Comma 19" xfId="120" xr:uid="{00000000-0005-0000-0000-00004A000000}"/>
    <cellStyle name="Comma 2" xfId="35" xr:uid="{00000000-0005-0000-0000-00004B000000}"/>
    <cellStyle name="Comma 2 2" xfId="121" xr:uid="{00000000-0005-0000-0000-00004C000000}"/>
    <cellStyle name="Comma 2 3" xfId="18" xr:uid="{00000000-0005-0000-0000-00004D000000}"/>
    <cellStyle name="Comma 2 3 2" xfId="122" xr:uid="{00000000-0005-0000-0000-00004E000000}"/>
    <cellStyle name="Comma 2 3 2 2" xfId="290" xr:uid="{00000000-0005-0000-0000-00004F000000}"/>
    <cellStyle name="Comma 2 4" xfId="123" xr:uid="{00000000-0005-0000-0000-000050000000}"/>
    <cellStyle name="Comma 20" xfId="124" xr:uid="{00000000-0005-0000-0000-000051000000}"/>
    <cellStyle name="Comma 21" xfId="125" xr:uid="{00000000-0005-0000-0000-000052000000}"/>
    <cellStyle name="Comma 22" xfId="126" xr:uid="{00000000-0005-0000-0000-000053000000}"/>
    <cellStyle name="Comma 22 2" xfId="127" xr:uid="{00000000-0005-0000-0000-000054000000}"/>
    <cellStyle name="Comma 23" xfId="128" xr:uid="{00000000-0005-0000-0000-000055000000}"/>
    <cellStyle name="Comma 24" xfId="129" xr:uid="{00000000-0005-0000-0000-000056000000}"/>
    <cellStyle name="Comma 25" xfId="130" xr:uid="{00000000-0005-0000-0000-000057000000}"/>
    <cellStyle name="Comma 26" xfId="131" xr:uid="{00000000-0005-0000-0000-000058000000}"/>
    <cellStyle name="Comma 27" xfId="132" xr:uid="{00000000-0005-0000-0000-000059000000}"/>
    <cellStyle name="Comma 3" xfId="133" xr:uid="{00000000-0005-0000-0000-00005A000000}"/>
    <cellStyle name="Comma 3 2" xfId="134" xr:uid="{00000000-0005-0000-0000-00005B000000}"/>
    <cellStyle name="Comma 3 3" xfId="135" xr:uid="{00000000-0005-0000-0000-00005C000000}"/>
    <cellStyle name="Comma 3 4" xfId="136" xr:uid="{00000000-0005-0000-0000-00005D000000}"/>
    <cellStyle name="Comma 3 5" xfId="137" xr:uid="{00000000-0005-0000-0000-00005E000000}"/>
    <cellStyle name="Comma 3 6" xfId="138" xr:uid="{00000000-0005-0000-0000-00005F000000}"/>
    <cellStyle name="Comma 3 6 2" xfId="139" xr:uid="{00000000-0005-0000-0000-000060000000}"/>
    <cellStyle name="Comma 4" xfId="36" xr:uid="{00000000-0005-0000-0000-000061000000}"/>
    <cellStyle name="Comma 4 2" xfId="140" xr:uid="{00000000-0005-0000-0000-000062000000}"/>
    <cellStyle name="Comma 4 3" xfId="141" xr:uid="{00000000-0005-0000-0000-000063000000}"/>
    <cellStyle name="Comma 5" xfId="142" xr:uid="{00000000-0005-0000-0000-000064000000}"/>
    <cellStyle name="Comma 5 2" xfId="143" xr:uid="{00000000-0005-0000-0000-000065000000}"/>
    <cellStyle name="Comma 5 3" xfId="144" xr:uid="{00000000-0005-0000-0000-000066000000}"/>
    <cellStyle name="Comma 6" xfId="145" xr:uid="{00000000-0005-0000-0000-000067000000}"/>
    <cellStyle name="Comma 6 2" xfId="146" xr:uid="{00000000-0005-0000-0000-000068000000}"/>
    <cellStyle name="Comma 7" xfId="147" xr:uid="{00000000-0005-0000-0000-000069000000}"/>
    <cellStyle name="Comma 7 2" xfId="148" xr:uid="{00000000-0005-0000-0000-00006A000000}"/>
    <cellStyle name="Comma 8" xfId="149" xr:uid="{00000000-0005-0000-0000-00006B000000}"/>
    <cellStyle name="Comma 9" xfId="150" xr:uid="{00000000-0005-0000-0000-00006C000000}"/>
    <cellStyle name="Comma 9 2" xfId="151" xr:uid="{00000000-0005-0000-0000-00006D000000}"/>
    <cellStyle name="Currency [0] 2" xfId="1" xr:uid="{00000000-0005-0000-0000-00006E000000}"/>
    <cellStyle name="Currency [0] 2 2" xfId="19" xr:uid="{00000000-0005-0000-0000-00006F000000}"/>
    <cellStyle name="Currency [0] 2 3" xfId="17" xr:uid="{00000000-0005-0000-0000-000070000000}"/>
    <cellStyle name="Currency [0] 2 3 2" xfId="37" xr:uid="{00000000-0005-0000-0000-000071000000}"/>
    <cellStyle name="Currency [0] 2 3 3" xfId="38" xr:uid="{00000000-0005-0000-0000-000072000000}"/>
    <cellStyle name="Currency [0] 2 4" xfId="39" xr:uid="{00000000-0005-0000-0000-000073000000}"/>
    <cellStyle name="Currency [0] 2 5" xfId="40" xr:uid="{00000000-0005-0000-0000-000074000000}"/>
    <cellStyle name="Currency [0] 3" xfId="29" xr:uid="{00000000-0005-0000-0000-000075000000}"/>
    <cellStyle name="Currency 2" xfId="152" xr:uid="{00000000-0005-0000-0000-000076000000}"/>
    <cellStyle name="Currency 3" xfId="153" xr:uid="{00000000-0005-0000-0000-000077000000}"/>
    <cellStyle name="Normal" xfId="0" builtinId="0"/>
    <cellStyle name="Normal - Style1" xfId="154" xr:uid="{00000000-0005-0000-0000-000079000000}"/>
    <cellStyle name="Normal 10" xfId="155" xr:uid="{00000000-0005-0000-0000-00007A000000}"/>
    <cellStyle name="Normal 10 2" xfId="156" xr:uid="{00000000-0005-0000-0000-00007B000000}"/>
    <cellStyle name="Normal 102" xfId="41" xr:uid="{00000000-0005-0000-0000-00007C000000}"/>
    <cellStyle name="Normal 11" xfId="3" xr:uid="{00000000-0005-0000-0000-00007D000000}"/>
    <cellStyle name="Normal 11 2" xfId="157" xr:uid="{00000000-0005-0000-0000-00007E000000}"/>
    <cellStyle name="Normal 11 3" xfId="158" xr:uid="{00000000-0005-0000-0000-00007F000000}"/>
    <cellStyle name="Normal 112" xfId="159" xr:uid="{00000000-0005-0000-0000-000080000000}"/>
    <cellStyle name="Normal 12" xfId="160" xr:uid="{00000000-0005-0000-0000-000081000000}"/>
    <cellStyle name="Normal 12 2" xfId="161" xr:uid="{00000000-0005-0000-0000-000082000000}"/>
    <cellStyle name="Normal 13" xfId="162" xr:uid="{00000000-0005-0000-0000-000083000000}"/>
    <cellStyle name="Normal 13 2" xfId="163" xr:uid="{00000000-0005-0000-0000-000084000000}"/>
    <cellStyle name="Normal 13 2 2" xfId="164" xr:uid="{00000000-0005-0000-0000-000085000000}"/>
    <cellStyle name="Normal 13 2 3" xfId="165" xr:uid="{00000000-0005-0000-0000-000086000000}"/>
    <cellStyle name="Normal 13 3" xfId="166" xr:uid="{00000000-0005-0000-0000-000087000000}"/>
    <cellStyle name="Normal 14" xfId="6" xr:uid="{00000000-0005-0000-0000-000088000000}"/>
    <cellStyle name="Normal 14 2" xfId="167" xr:uid="{00000000-0005-0000-0000-000089000000}"/>
    <cellStyle name="Normal 14 3" xfId="168" xr:uid="{00000000-0005-0000-0000-00008A000000}"/>
    <cellStyle name="Normal 15" xfId="169" xr:uid="{00000000-0005-0000-0000-00008B000000}"/>
    <cellStyle name="Normal 15 2" xfId="170" xr:uid="{00000000-0005-0000-0000-00008C000000}"/>
    <cellStyle name="Normal 15 2 2" xfId="171" xr:uid="{00000000-0005-0000-0000-00008D000000}"/>
    <cellStyle name="Normal 15 3" xfId="172" xr:uid="{00000000-0005-0000-0000-00008E000000}"/>
    <cellStyle name="Normal 15 4" xfId="173" xr:uid="{00000000-0005-0000-0000-00008F000000}"/>
    <cellStyle name="Normal 16" xfId="174" xr:uid="{00000000-0005-0000-0000-000090000000}"/>
    <cellStyle name="Normal 17" xfId="175" xr:uid="{00000000-0005-0000-0000-000091000000}"/>
    <cellStyle name="Normal 18" xfId="176" xr:uid="{00000000-0005-0000-0000-000092000000}"/>
    <cellStyle name="Normal 18 2" xfId="177" xr:uid="{00000000-0005-0000-0000-000093000000}"/>
    <cellStyle name="Normal 19" xfId="178" xr:uid="{00000000-0005-0000-0000-000094000000}"/>
    <cellStyle name="Normal 19 2" xfId="179" xr:uid="{00000000-0005-0000-0000-000095000000}"/>
    <cellStyle name="Normal 19 2 2" xfId="180" xr:uid="{00000000-0005-0000-0000-000096000000}"/>
    <cellStyle name="Normal 19 3" xfId="181" xr:uid="{00000000-0005-0000-0000-000097000000}"/>
    <cellStyle name="Normal 19 4" xfId="182" xr:uid="{00000000-0005-0000-0000-000098000000}"/>
    <cellStyle name="Normal 2" xfId="2" xr:uid="{00000000-0005-0000-0000-000099000000}"/>
    <cellStyle name="Normal 2 16" xfId="42" xr:uid="{00000000-0005-0000-0000-00009A000000}"/>
    <cellStyle name="Normal 2 2" xfId="9" xr:uid="{00000000-0005-0000-0000-00009B000000}"/>
    <cellStyle name="Normal 2 2 2" xfId="10" xr:uid="{00000000-0005-0000-0000-00009C000000}"/>
    <cellStyle name="Normal 2 2 2 2" xfId="14" xr:uid="{00000000-0005-0000-0000-00009D000000}"/>
    <cellStyle name="Normal 2 2 2 3" xfId="23" xr:uid="{00000000-0005-0000-0000-00009E000000}"/>
    <cellStyle name="Normal 2 2 2 4" xfId="43" xr:uid="{00000000-0005-0000-0000-00009F000000}"/>
    <cellStyle name="Normal 2 2 2 5" xfId="44" xr:uid="{00000000-0005-0000-0000-0000A0000000}"/>
    <cellStyle name="Normal 2 2 3" xfId="13" xr:uid="{00000000-0005-0000-0000-0000A1000000}"/>
    <cellStyle name="Normal 2 2 4" xfId="22" xr:uid="{00000000-0005-0000-0000-0000A2000000}"/>
    <cellStyle name="Normal 2 2 4 2" xfId="56" xr:uid="{00000000-0005-0000-0000-0000A3000000}"/>
    <cellStyle name="Normal 2 2 5" xfId="27" xr:uid="{00000000-0005-0000-0000-0000A4000000}"/>
    <cellStyle name="Normal 2 3" xfId="30" xr:uid="{00000000-0005-0000-0000-0000A5000000}"/>
    <cellStyle name="Normal 2 3 2" xfId="45" xr:uid="{00000000-0005-0000-0000-0000A6000000}"/>
    <cellStyle name="Normal 2 3 3" xfId="46" xr:uid="{00000000-0005-0000-0000-0000A7000000}"/>
    <cellStyle name="Normal 2 4" xfId="11" xr:uid="{00000000-0005-0000-0000-0000A8000000}"/>
    <cellStyle name="Normal 2 4 2" xfId="26" xr:uid="{00000000-0005-0000-0000-0000A9000000}"/>
    <cellStyle name="Normal 2 4 3" xfId="47" xr:uid="{00000000-0005-0000-0000-0000AA000000}"/>
    <cellStyle name="Normal 2 4 4" xfId="48" xr:uid="{00000000-0005-0000-0000-0000AB000000}"/>
    <cellStyle name="Normal 2 5" xfId="183" xr:uid="{00000000-0005-0000-0000-0000AC000000}"/>
    <cellStyle name="Normal 2 6" xfId="184" xr:uid="{00000000-0005-0000-0000-0000AD000000}"/>
    <cellStyle name="Normal 2 6 2" xfId="185" xr:uid="{00000000-0005-0000-0000-0000AE000000}"/>
    <cellStyle name="Normal 2 7" xfId="186" xr:uid="{00000000-0005-0000-0000-0000AF000000}"/>
    <cellStyle name="Normal 2 8" xfId="291" xr:uid="{00000000-0005-0000-0000-0000B0000000}"/>
    <cellStyle name="Normal 2_Perubahan Gaji 2008" xfId="187" xr:uid="{00000000-0005-0000-0000-0000B1000000}"/>
    <cellStyle name="Normal 20" xfId="188" xr:uid="{00000000-0005-0000-0000-0000B2000000}"/>
    <cellStyle name="Normal 21" xfId="189" xr:uid="{00000000-0005-0000-0000-0000B3000000}"/>
    <cellStyle name="Normal 215" xfId="190" xr:uid="{00000000-0005-0000-0000-0000B4000000}"/>
    <cellStyle name="Normal 22" xfId="191" xr:uid="{00000000-0005-0000-0000-0000B5000000}"/>
    <cellStyle name="Normal 23" xfId="192" xr:uid="{00000000-0005-0000-0000-0000B6000000}"/>
    <cellStyle name="Normal 24" xfId="193" xr:uid="{00000000-0005-0000-0000-0000B7000000}"/>
    <cellStyle name="Normal 25" xfId="194" xr:uid="{00000000-0005-0000-0000-0000B8000000}"/>
    <cellStyle name="Normal 28" xfId="195" xr:uid="{00000000-0005-0000-0000-0000B9000000}"/>
    <cellStyle name="Normal 3" xfId="12" xr:uid="{00000000-0005-0000-0000-0000BA000000}"/>
    <cellStyle name="Normal 3 10" xfId="196" xr:uid="{00000000-0005-0000-0000-0000BB000000}"/>
    <cellStyle name="Normal 3 10 2" xfId="197" xr:uid="{00000000-0005-0000-0000-0000BC000000}"/>
    <cellStyle name="Normal 3 10 2 2" xfId="198" xr:uid="{00000000-0005-0000-0000-0000BD000000}"/>
    <cellStyle name="Normal 3 10 3" xfId="199" xr:uid="{00000000-0005-0000-0000-0000BE000000}"/>
    <cellStyle name="Normal 3 10 4" xfId="200" xr:uid="{00000000-0005-0000-0000-0000BF000000}"/>
    <cellStyle name="Normal 3 11" xfId="201" xr:uid="{00000000-0005-0000-0000-0000C0000000}"/>
    <cellStyle name="Normal 3 11 2" xfId="202" xr:uid="{00000000-0005-0000-0000-0000C1000000}"/>
    <cellStyle name="Normal 3 11 3" xfId="203" xr:uid="{00000000-0005-0000-0000-0000C2000000}"/>
    <cellStyle name="Normal 3 11 4" xfId="204" xr:uid="{00000000-0005-0000-0000-0000C3000000}"/>
    <cellStyle name="Normal 3 12" xfId="205" xr:uid="{00000000-0005-0000-0000-0000C4000000}"/>
    <cellStyle name="Normal 3 13" xfId="206" xr:uid="{00000000-0005-0000-0000-0000C5000000}"/>
    <cellStyle name="Normal 3 14" xfId="207" xr:uid="{00000000-0005-0000-0000-0000C6000000}"/>
    <cellStyle name="Normal 3 15" xfId="208" xr:uid="{00000000-0005-0000-0000-0000C7000000}"/>
    <cellStyle name="Normal 3 2" xfId="209" xr:uid="{00000000-0005-0000-0000-0000C8000000}"/>
    <cellStyle name="Normal 3 3" xfId="210" xr:uid="{00000000-0005-0000-0000-0000C9000000}"/>
    <cellStyle name="Normal 3 3 2" xfId="211" xr:uid="{00000000-0005-0000-0000-0000CA000000}"/>
    <cellStyle name="Normal 3 4" xfId="212" xr:uid="{00000000-0005-0000-0000-0000CB000000}"/>
    <cellStyle name="Normal 3 4 2" xfId="213" xr:uid="{00000000-0005-0000-0000-0000CC000000}"/>
    <cellStyle name="Normal 3 4 3" xfId="214" xr:uid="{00000000-0005-0000-0000-0000CD000000}"/>
    <cellStyle name="Normal 3 4 3 2" xfId="215" xr:uid="{00000000-0005-0000-0000-0000CE000000}"/>
    <cellStyle name="Normal 3 5" xfId="216" xr:uid="{00000000-0005-0000-0000-0000CF000000}"/>
    <cellStyle name="Normal 3 5 2" xfId="217" xr:uid="{00000000-0005-0000-0000-0000D0000000}"/>
    <cellStyle name="Normal 3 5 2 2" xfId="218" xr:uid="{00000000-0005-0000-0000-0000D1000000}"/>
    <cellStyle name="Normal 3 5 3" xfId="219" xr:uid="{00000000-0005-0000-0000-0000D2000000}"/>
    <cellStyle name="Normal 3 5 4" xfId="220" xr:uid="{00000000-0005-0000-0000-0000D3000000}"/>
    <cellStyle name="Normal 3 6" xfId="221" xr:uid="{00000000-0005-0000-0000-0000D4000000}"/>
    <cellStyle name="Normal 3 6 2" xfId="222" xr:uid="{00000000-0005-0000-0000-0000D5000000}"/>
    <cellStyle name="Normal 3 6 2 2" xfId="223" xr:uid="{00000000-0005-0000-0000-0000D6000000}"/>
    <cellStyle name="Normal 3 6 3" xfId="224" xr:uid="{00000000-0005-0000-0000-0000D7000000}"/>
    <cellStyle name="Normal 3 6 4" xfId="225" xr:uid="{00000000-0005-0000-0000-0000D8000000}"/>
    <cellStyle name="Normal 3 7" xfId="226" xr:uid="{00000000-0005-0000-0000-0000D9000000}"/>
    <cellStyle name="Normal 3 8" xfId="227" xr:uid="{00000000-0005-0000-0000-0000DA000000}"/>
    <cellStyle name="Normal 3 8 2" xfId="228" xr:uid="{00000000-0005-0000-0000-0000DB000000}"/>
    <cellStyle name="Normal 3 8 2 2" xfId="229" xr:uid="{00000000-0005-0000-0000-0000DC000000}"/>
    <cellStyle name="Normal 3 8 3" xfId="230" xr:uid="{00000000-0005-0000-0000-0000DD000000}"/>
    <cellStyle name="Normal 3 8 4" xfId="231" xr:uid="{00000000-0005-0000-0000-0000DE000000}"/>
    <cellStyle name="Normal 3 8 5" xfId="232" xr:uid="{00000000-0005-0000-0000-0000DF000000}"/>
    <cellStyle name="Normal 3 8 6" xfId="233" xr:uid="{00000000-0005-0000-0000-0000E0000000}"/>
    <cellStyle name="Normal 3 9" xfId="234" xr:uid="{00000000-0005-0000-0000-0000E1000000}"/>
    <cellStyle name="Normal 3 9 2" xfId="235" xr:uid="{00000000-0005-0000-0000-0000E2000000}"/>
    <cellStyle name="Normal 3 9 2 2" xfId="236" xr:uid="{00000000-0005-0000-0000-0000E3000000}"/>
    <cellStyle name="Normal 3 9 3" xfId="237" xr:uid="{00000000-0005-0000-0000-0000E4000000}"/>
    <cellStyle name="Normal 3 9 4" xfId="238" xr:uid="{00000000-0005-0000-0000-0000E5000000}"/>
    <cellStyle name="Normal 31" xfId="239" xr:uid="{00000000-0005-0000-0000-0000E6000000}"/>
    <cellStyle name="Normal 37" xfId="240" xr:uid="{00000000-0005-0000-0000-0000E7000000}"/>
    <cellStyle name="Normal 39" xfId="241" xr:uid="{00000000-0005-0000-0000-0000E8000000}"/>
    <cellStyle name="Normal 4" xfId="20" xr:uid="{00000000-0005-0000-0000-0000E9000000}"/>
    <cellStyle name="Normal 4 2" xfId="242" xr:uid="{00000000-0005-0000-0000-0000EA000000}"/>
    <cellStyle name="Normal 4 2 2" xfId="243" xr:uid="{00000000-0005-0000-0000-0000EB000000}"/>
    <cellStyle name="Normal 4 2_SPP LS Lanjutan" xfId="244" xr:uid="{00000000-0005-0000-0000-0000EC000000}"/>
    <cellStyle name="Normal 4 3" xfId="245" xr:uid="{00000000-0005-0000-0000-0000ED000000}"/>
    <cellStyle name="Normal 4 4" xfId="246" xr:uid="{00000000-0005-0000-0000-0000EE000000}"/>
    <cellStyle name="Normal 4 4 2" xfId="247" xr:uid="{00000000-0005-0000-0000-0000EF000000}"/>
    <cellStyle name="Normal 4_RKA PERIKANAN FIX 04 Nd" xfId="248" xr:uid="{00000000-0005-0000-0000-0000F0000000}"/>
    <cellStyle name="Normal 40" xfId="249" xr:uid="{00000000-0005-0000-0000-0000F1000000}"/>
    <cellStyle name="Normal 41" xfId="250" xr:uid="{00000000-0005-0000-0000-0000F2000000}"/>
    <cellStyle name="Normal 42" xfId="251" xr:uid="{00000000-0005-0000-0000-0000F3000000}"/>
    <cellStyle name="Normal 5" xfId="49" xr:uid="{00000000-0005-0000-0000-0000F4000000}"/>
    <cellStyle name="Normal 5 2" xfId="54" xr:uid="{00000000-0005-0000-0000-0000F5000000}"/>
    <cellStyle name="Normal 5 3" xfId="57" xr:uid="{00000000-0005-0000-0000-0000F6000000}"/>
    <cellStyle name="Normal 6" xfId="55" xr:uid="{00000000-0005-0000-0000-0000F7000000}"/>
    <cellStyle name="Normal 6 2" xfId="252" xr:uid="{00000000-0005-0000-0000-0000F8000000}"/>
    <cellStyle name="Normal 7" xfId="253" xr:uid="{00000000-0005-0000-0000-0000F9000000}"/>
    <cellStyle name="Normal 7 2" xfId="254" xr:uid="{00000000-0005-0000-0000-0000FA000000}"/>
    <cellStyle name="Normal 7 3" xfId="255" xr:uid="{00000000-0005-0000-0000-0000FB000000}"/>
    <cellStyle name="Normal 8" xfId="256" xr:uid="{00000000-0005-0000-0000-0000FC000000}"/>
    <cellStyle name="Normal 8 2" xfId="257" xr:uid="{00000000-0005-0000-0000-0000FD000000}"/>
    <cellStyle name="Normal 8 3" xfId="258" xr:uid="{00000000-0005-0000-0000-0000FE000000}"/>
    <cellStyle name="Normal 8 4" xfId="259" xr:uid="{00000000-0005-0000-0000-0000FF000000}"/>
    <cellStyle name="Normal 8 4 2" xfId="260" xr:uid="{00000000-0005-0000-0000-000000010000}"/>
    <cellStyle name="Normal 9" xfId="261" xr:uid="{00000000-0005-0000-0000-000001010000}"/>
    <cellStyle name="Percent" xfId="7" builtinId="5"/>
    <cellStyle name="Percent 10" xfId="262" xr:uid="{00000000-0005-0000-0000-000003010000}"/>
    <cellStyle name="Percent 11" xfId="263" xr:uid="{00000000-0005-0000-0000-000004010000}"/>
    <cellStyle name="Percent 12" xfId="264" xr:uid="{00000000-0005-0000-0000-000005010000}"/>
    <cellStyle name="Percent 13" xfId="265" xr:uid="{00000000-0005-0000-0000-000006010000}"/>
    <cellStyle name="Percent 13 2" xfId="266" xr:uid="{00000000-0005-0000-0000-000007010000}"/>
    <cellStyle name="Percent 13 3" xfId="267" xr:uid="{00000000-0005-0000-0000-000008010000}"/>
    <cellStyle name="Percent 13 4" xfId="268" xr:uid="{00000000-0005-0000-0000-000009010000}"/>
    <cellStyle name="Percent 14" xfId="269" xr:uid="{00000000-0005-0000-0000-00000A010000}"/>
    <cellStyle name="Percent 15" xfId="270" xr:uid="{00000000-0005-0000-0000-00000B010000}"/>
    <cellStyle name="Percent 16" xfId="271" xr:uid="{00000000-0005-0000-0000-00000C010000}"/>
    <cellStyle name="Percent 2" xfId="50" xr:uid="{00000000-0005-0000-0000-00000D010000}"/>
    <cellStyle name="Percent 2 2" xfId="51" xr:uid="{00000000-0005-0000-0000-00000E010000}"/>
    <cellStyle name="Percent 2 3" xfId="15" xr:uid="{00000000-0005-0000-0000-00000F010000}"/>
    <cellStyle name="Percent 2 3 2" xfId="52" xr:uid="{00000000-0005-0000-0000-000010010000}"/>
    <cellStyle name="Percent 2 3 3" xfId="53" xr:uid="{00000000-0005-0000-0000-000011010000}"/>
    <cellStyle name="Percent 2 4" xfId="272" xr:uid="{00000000-0005-0000-0000-000012010000}"/>
    <cellStyle name="Percent 2 5" xfId="273" xr:uid="{00000000-0005-0000-0000-000013010000}"/>
    <cellStyle name="Percent 2 6" xfId="274" xr:uid="{00000000-0005-0000-0000-000014010000}"/>
    <cellStyle name="Percent 2 7" xfId="275" xr:uid="{00000000-0005-0000-0000-000015010000}"/>
    <cellStyle name="Percent 3" xfId="276" xr:uid="{00000000-0005-0000-0000-000016010000}"/>
    <cellStyle name="Percent 4" xfId="277" xr:uid="{00000000-0005-0000-0000-000017010000}"/>
    <cellStyle name="Percent 4 2" xfId="278" xr:uid="{00000000-0005-0000-0000-000018010000}"/>
    <cellStyle name="Percent 4 3" xfId="279" xr:uid="{00000000-0005-0000-0000-000019010000}"/>
    <cellStyle name="Percent 4 3 2" xfId="280" xr:uid="{00000000-0005-0000-0000-00001A010000}"/>
    <cellStyle name="Percent 5" xfId="281" xr:uid="{00000000-0005-0000-0000-00001B010000}"/>
    <cellStyle name="Percent 6" xfId="282" xr:uid="{00000000-0005-0000-0000-00001C010000}"/>
    <cellStyle name="Percent 6 2" xfId="283" xr:uid="{00000000-0005-0000-0000-00001D010000}"/>
    <cellStyle name="Percent 6 3" xfId="284" xr:uid="{00000000-0005-0000-0000-00001E010000}"/>
    <cellStyle name="Percent 7" xfId="285" xr:uid="{00000000-0005-0000-0000-00001F010000}"/>
    <cellStyle name="Percent 7 2" xfId="286" xr:uid="{00000000-0005-0000-0000-000020010000}"/>
    <cellStyle name="Percent 8" xfId="287" xr:uid="{00000000-0005-0000-0000-000021010000}"/>
    <cellStyle name="Percent 9" xfId="288" xr:uid="{00000000-0005-0000-0000-000022010000}"/>
    <cellStyle name="S6" xfId="8" xr:uid="{00000000-0005-0000-0000-000023010000}"/>
  </cellStyles>
  <dxfs count="0"/>
  <tableStyles count="0" defaultTableStyle="TableStyleMedium2" defaultPivotStyle="PivotStyleMedium9"/>
  <colors>
    <mruColors>
      <color rgb="FFFF33CC"/>
      <color rgb="FFCCFF99"/>
      <color rgb="FFCCC0DA"/>
      <color rgb="FFFFCCFF"/>
      <color rgb="FFD9D9D9"/>
      <color rgb="FFB2B2B2"/>
      <color rgb="FFEAEAEA"/>
      <color rgb="FFC0C0C0"/>
      <color rgb="FF777777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24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1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25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1196975</xdr:colOff>
      <xdr:row>1</xdr:row>
      <xdr:rowOff>104775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711325" cy="3333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000">
              <a:solidFill>
                <a:schemeClr val="tx1"/>
              </a:solidFill>
              <a:latin typeface="Algerian" pitchFamily="82" charset="0"/>
            </a:rPr>
            <a:t>FORMAT </a:t>
          </a:r>
          <a:r>
            <a:rPr lang="en-US" sz="2000">
              <a:solidFill>
                <a:schemeClr val="tx1"/>
              </a:solidFill>
              <a:latin typeface="Algerian" pitchFamily="82" charset="0"/>
            </a:rPr>
            <a:t> </a:t>
          </a:r>
          <a:r>
            <a:rPr lang="id-ID" sz="2000">
              <a:solidFill>
                <a:schemeClr val="tx1"/>
              </a:solidFill>
              <a:latin typeface="Algerian" pitchFamily="82" charset="0"/>
            </a:rPr>
            <a:t>2</a:t>
          </a:r>
          <a:endParaRPr lang="en-US" sz="2000">
            <a:solidFill>
              <a:schemeClr val="tx1"/>
            </a:solidFill>
            <a:latin typeface="Algerian" pitchFamily="82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JOB%20KU/2011/PERENCANAAN/DINAS%20TARKIM/IKBAL/DRAINASE%20LESTARI/RAB%20lestari/DRAIN.LESTAR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Divisi%2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Divisi%2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Divisi%2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Divisi%2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2018/RUP/DPU%20-%20PR/IWAN%20SETIAWAN/SUPERVISI%20PAKET%201%20BM%202018/PAKET%201%20HPS%20SUPERVISI%20BM%20201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AA%20NADIAH%20FILE5/BAG%20PERENCANAAN/BAPPEDA/TAHUN%202010/All%20Syahri%202008/Keuangan/Keuangan%2012%20Fix/Register%20SP2D%20SPM/Documents/Excel/Data%20Proyek/Palopo/Langsatallu%20-%20Topong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Ardi/DAK/Asistensi%20DAK%202012/03.%20form%20RK%20Online%20AM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yort\PJPJ\Foku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BAPELITBANGDA/BPK/Perbandingan%20RPJMD-DPA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AA%20NADIAH%20FILE5/BAG%20PERENCANAAN/BAPPEDA/TAHUN%202010/All%20Syahri%202008/Keuangan/Keuangan%2012%20Fix/Register%20SP2D%20SPM/Data/CV.%20URASO%20JAYA%20(SD%20Burau%20Pantai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Documents/PROJECTS/PROJECTS%202010/PU%20&amp;%20Penataan%20Ruang%20Lutim/Lelang%20I%202010/BoQ%20-%20Pembangunan%20Jalan%20Beton%20Solo%20-%20Tawaku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Proyek%202007/penawaran%20kontraktor%202007/Penawaran%20ACO/Pemeliharaan%20D.I.%20Belawa/Drainase%20Belaw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PPK%202016/PENGADAAN%20LANGSUNG%20BM%202016/PL%20SUPERVISI%20PUBM%202016/HPS%20SUPERVISI%20PAKE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PROJECK%202012/PERENCANAAN/PU/IRIGASI/BACK%20UP%20+%20VOLUME%20D.I%20ASUL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HADI%20MULTIMAGE/HADI/PROYEK%20PU%20KOLUT_08/RAB%20PEMBUKAAN%20BADAN%20JALAN/BM%20JALAN%20LATALI/Rab%20Tambuh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User/Downloads/Format%202%20(Laporan%20kp1)%202020%20Triwulan%20I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Sinar/Downloads/Realisasi%20BM%2003%20Sept%202021%20(1)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7.%20PU%20LUWU%20TIMUR/05%20DATA%20PERENCANAAN/PERMINTAAN%20DATA/Progres%20Fisik%202021_PUPR%202109%20070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Realisasi%20Fisik%20BM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Rekanan/REKANAN%202012/PU%202012/T.II%20P_65%20CV%20HALU/1-BOQ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My%20DOCUMENT/PERENCANAAN/PERENCANAAN%202013/CV.%20ANBUSTRA%20CONSULTANT/RAB%20ASPAL%20DALAM%20KOTA%20KEC%20MANGKUTAN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PPK%20PU/PPK%20FISIK%202015/HPS%20PEMBANGUNAN%20ASPAL%202015/LESTARI%20POROS%20IDAMAN/TA@MANIA%20GROUP/Kanna/RAB/RAB%20Drain%20Desa%20Maro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Rehab.%20Balai%20Nik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AKMAL%20D/MALILI/ANGGARAN%20MULTI%20YEAR/Form%20Jembatan/Jembatan%20B.5%20M/RAB%20Jembatan%20B=5/1-BO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My%20Documents/ppip%20kalotok/rab2cob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PAHS2006/Copy%20of%20PAHS2006%20R2%20draft(MIS)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PEL"/>
      <sheetName val="Time Scd."/>
      <sheetName val="BD. PROTEKSI"/>
      <sheetName val="BC.DECKER"/>
      <sheetName val="DRAINASE"/>
      <sheetName val="Basic Price"/>
      <sheetName val="S N I (2)"/>
      <sheetName val="S N I"/>
      <sheetName val="Kuantitas &amp; Harga"/>
      <sheetName val="Rekap Biaya"/>
      <sheetName val="RUPI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F9">
            <v>45000</v>
          </cell>
        </row>
        <row r="11">
          <cell r="F11">
            <v>60000</v>
          </cell>
        </row>
        <row r="13">
          <cell r="F13">
            <v>70000</v>
          </cell>
        </row>
        <row r="27">
          <cell r="F27">
            <v>65000</v>
          </cell>
        </row>
        <row r="50">
          <cell r="F50">
            <v>120000</v>
          </cell>
        </row>
        <row r="53">
          <cell r="F53">
            <v>168000</v>
          </cell>
        </row>
        <row r="55">
          <cell r="F55">
            <v>225000</v>
          </cell>
        </row>
        <row r="83">
          <cell r="F83">
            <v>120000</v>
          </cell>
        </row>
        <row r="157">
          <cell r="F157">
            <v>85000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2"/>
    </sheetNames>
    <sheetDataSet>
      <sheetData sheetId="0">
        <row r="1">
          <cell r="A1" t="str">
            <v>ITEM PEMBAYARAN NO.</v>
          </cell>
          <cell r="D1" t="str">
            <v>:  2.1</v>
          </cell>
          <cell r="E1" t="str">
            <v>oke</v>
          </cell>
          <cell r="J1" t="str">
            <v xml:space="preserve">Analisa EI-21 </v>
          </cell>
          <cell r="T1" t="str">
            <v xml:space="preserve">Analisa EI-21 </v>
          </cell>
        </row>
        <row r="2">
          <cell r="A2" t="str">
            <v>JENIS PEKERJAAN</v>
          </cell>
          <cell r="D2" t="str">
            <v>:  Galian Utk Drainase, Saluran dan Saluran Air</v>
          </cell>
        </row>
        <row r="3">
          <cell r="A3" t="str">
            <v>SATUAN PEMBAYARAN</v>
          </cell>
          <cell r="D3" t="str">
            <v>:  M3</v>
          </cell>
          <cell r="J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Jalan   :  sedang / baik</v>
          </cell>
          <cell r="L12" t="str">
            <v>ITEM PEMBAYARAN NO.</v>
          </cell>
          <cell r="O12" t="str">
            <v>:  2.1</v>
          </cell>
          <cell r="R12" t="str">
            <v>PERKIRAAN VOL. PEK.</v>
          </cell>
          <cell r="T12" t="str">
            <v>:</v>
          </cell>
          <cell r="U12">
            <v>1</v>
          </cell>
        </row>
        <row r="13">
          <cell r="A13">
            <v>4</v>
          </cell>
          <cell r="C13" t="str">
            <v>Jam kerja efektif per-hari</v>
          </cell>
          <cell r="G13" t="str">
            <v>Tk</v>
          </cell>
          <cell r="H13">
            <v>7</v>
          </cell>
          <cell r="I13" t="str">
            <v>jam</v>
          </cell>
          <cell r="L13" t="str">
            <v>JENIS PEKERJAAN</v>
          </cell>
          <cell r="O13" t="str">
            <v>:  Galian Utk Drainase, Saluran dan Saluran Air</v>
          </cell>
          <cell r="R13" t="str">
            <v>TOTAL HARGA (Rp.)</v>
          </cell>
          <cell r="T13" t="str">
            <v>:</v>
          </cell>
          <cell r="U13">
            <v>32339.52</v>
          </cell>
        </row>
        <row r="14">
          <cell r="A14">
            <v>5</v>
          </cell>
          <cell r="C14" t="str">
            <v>Faktor pengembangan bahan</v>
          </cell>
          <cell r="G14" t="str">
            <v>Fk</v>
          </cell>
          <cell r="H14">
            <v>1.2</v>
          </cell>
          <cell r="I14" t="str">
            <v>-</v>
          </cell>
          <cell r="L14" t="str">
            <v>SATUAN PEMBAYARAN</v>
          </cell>
          <cell r="O14" t="str">
            <v>:  M3</v>
          </cell>
          <cell r="Q14">
            <v>0</v>
          </cell>
          <cell r="R14" t="str">
            <v>% THD. BIAYA PROYEK</v>
          </cell>
          <cell r="T14" t="str">
            <v>:</v>
          </cell>
          <cell r="U14">
            <v>7.6954069998812278E-4</v>
          </cell>
        </row>
        <row r="17">
          <cell r="A17" t="str">
            <v>II.</v>
          </cell>
          <cell r="C17" t="str">
            <v>URUTAN  KERJA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1</v>
          </cell>
          <cell r="C18" t="str">
            <v>Penggalian dilakukan dengan menggunakan Excavator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>
            <v>2</v>
          </cell>
          <cell r="C19" t="str">
            <v>Selanjutnya Excavator menuangkan material hasil</v>
          </cell>
          <cell r="R19" t="str">
            <v>(Rp.)</v>
          </cell>
          <cell r="S19" t="str">
            <v>(Rp.)</v>
          </cell>
        </row>
        <row r="20">
          <cell r="C20" t="str">
            <v>galian kedalam Dump Truck</v>
          </cell>
        </row>
        <row r="21">
          <cell r="A21">
            <v>3</v>
          </cell>
          <cell r="C21" t="str">
            <v>Dump Truck membuang material hasil galian keluar</v>
          </cell>
        </row>
        <row r="22">
          <cell r="C22" t="str">
            <v>lokasi jalan sejauh</v>
          </cell>
          <cell r="G22" t="str">
            <v>L</v>
          </cell>
          <cell r="H22">
            <v>5</v>
          </cell>
          <cell r="I22" t="str">
            <v>Km</v>
          </cell>
          <cell r="L22" t="str">
            <v>A.</v>
          </cell>
          <cell r="N22" t="str">
            <v>TENAGA</v>
          </cell>
        </row>
        <row r="23">
          <cell r="A23">
            <v>4</v>
          </cell>
          <cell r="C23" t="str">
            <v>Sekelompok pekerja akan merapikan hasil galian</v>
          </cell>
        </row>
        <row r="24"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3.6504440701875605E-2</v>
          </cell>
          <cell r="R24">
            <v>2857.14</v>
          </cell>
          <cell r="U24">
            <v>104.29829770695686</v>
          </cell>
        </row>
        <row r="25"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9.1261101754689013E-3</v>
          </cell>
          <cell r="R25">
            <v>3214.29</v>
          </cell>
          <cell r="U25">
            <v>29.333964675907936</v>
          </cell>
        </row>
        <row r="26">
          <cell r="A26" t="str">
            <v>III.</v>
          </cell>
          <cell r="C26" t="str">
            <v>PEMAKAIAN BAHAN, ALAT DAN TENAGA</v>
          </cell>
        </row>
        <row r="28">
          <cell r="A28" t="str">
            <v xml:space="preserve">   1.</v>
          </cell>
          <cell r="C28" t="str">
            <v>BAHAN</v>
          </cell>
          <cell r="R28" t="str">
            <v xml:space="preserve">JUMLAH HARGA TENAGA   </v>
          </cell>
          <cell r="U28">
            <v>133.63226238286478</v>
          </cell>
        </row>
        <row r="29">
          <cell r="C29" t="str">
            <v>Tidak ada bahan yang diperlukan</v>
          </cell>
        </row>
        <row r="30">
          <cell r="L30" t="str">
            <v>B.</v>
          </cell>
          <cell r="N30" t="str">
            <v>BAHAN</v>
          </cell>
        </row>
        <row r="32">
          <cell r="A32" t="str">
            <v xml:space="preserve">   2.</v>
          </cell>
          <cell r="C32" t="str">
            <v>ALAT</v>
          </cell>
        </row>
        <row r="33">
          <cell r="A33" t="str">
            <v xml:space="preserve">   2.a.</v>
          </cell>
          <cell r="C33" t="str">
            <v>EXCAVATOR</v>
          </cell>
          <cell r="G33" t="str">
            <v>(E10)</v>
          </cell>
        </row>
        <row r="34">
          <cell r="C34" t="str">
            <v>Kapasitas Bucket</v>
          </cell>
          <cell r="G34" t="str">
            <v>V</v>
          </cell>
          <cell r="H34">
            <v>0.93</v>
          </cell>
          <cell r="I34" t="str">
            <v>M3</v>
          </cell>
        </row>
        <row r="35">
          <cell r="C35" t="str">
            <v>Faktor Bucket</v>
          </cell>
          <cell r="G35" t="str">
            <v>Fb</v>
          </cell>
          <cell r="H35">
            <v>1</v>
          </cell>
          <cell r="I35" t="str">
            <v>-</v>
          </cell>
        </row>
        <row r="36">
          <cell r="C36" t="str">
            <v>Faktor  Efisiensi alat</v>
          </cell>
          <cell r="G36" t="str">
            <v>Fa</v>
          </cell>
          <cell r="H36">
            <v>0.83</v>
          </cell>
          <cell r="I36" t="str">
            <v>-</v>
          </cell>
        </row>
        <row r="37">
          <cell r="C37" t="str">
            <v>Faktor Konversi</v>
          </cell>
          <cell r="G37" t="str">
            <v>Fv</v>
          </cell>
          <cell r="H37">
            <v>0.9</v>
          </cell>
        </row>
        <row r="39">
          <cell r="C39" t="str">
            <v>Waktu siklus</v>
          </cell>
          <cell r="G39" t="str">
            <v>Ts1</v>
          </cell>
          <cell r="R39" t="str">
            <v xml:space="preserve">JUMLAH HARGA BAHAN   </v>
          </cell>
          <cell r="U39">
            <v>0</v>
          </cell>
        </row>
        <row r="40">
          <cell r="C40" t="str">
            <v>- Menggali,  memuat dan berputar</v>
          </cell>
          <cell r="G40" t="str">
            <v>T1</v>
          </cell>
          <cell r="H40">
            <v>0.317</v>
          </cell>
          <cell r="I40" t="str">
            <v>menit</v>
          </cell>
        </row>
        <row r="41">
          <cell r="C41" t="str">
            <v>- Lain-lain</v>
          </cell>
          <cell r="G41" t="str">
            <v>T2</v>
          </cell>
          <cell r="I41" t="str">
            <v>menit</v>
          </cell>
          <cell r="L41" t="str">
            <v>C.</v>
          </cell>
          <cell r="N41" t="str">
            <v>PERALATAN</v>
          </cell>
        </row>
        <row r="42">
          <cell r="G42" t="str">
            <v>Ts1</v>
          </cell>
          <cell r="H42">
            <v>0.317</v>
          </cell>
          <cell r="I42" t="str">
            <v>menit</v>
          </cell>
        </row>
        <row r="43">
          <cell r="L43" t="str">
            <v>1.</v>
          </cell>
          <cell r="N43" t="str">
            <v>Excavator</v>
          </cell>
          <cell r="O43" t="str">
            <v>(E10)</v>
          </cell>
          <cell r="P43" t="str">
            <v>jam</v>
          </cell>
          <cell r="Q43">
            <v>9.1261101754689013E-3</v>
          </cell>
          <cell r="R43">
            <v>238185.05650827778</v>
          </cell>
          <cell r="U43">
            <v>2173.7030678448291</v>
          </cell>
        </row>
        <row r="44">
          <cell r="C44" t="str">
            <v>Kap. Prod. / jam =</v>
          </cell>
          <cell r="D44" t="str">
            <v>V  x Fb x Fa x Fv x  60</v>
          </cell>
          <cell r="G44" t="str">
            <v>Q1</v>
          </cell>
          <cell r="H44">
            <v>109.5757097791798</v>
          </cell>
          <cell r="I44" t="str">
            <v xml:space="preserve">M3  </v>
          </cell>
          <cell r="L44" t="str">
            <v>2.</v>
          </cell>
          <cell r="N44" t="str">
            <v>Dump Truck</v>
          </cell>
          <cell r="O44" t="str">
            <v>(E08)</v>
          </cell>
          <cell r="P44" t="str">
            <v>jam</v>
          </cell>
          <cell r="Q44">
            <v>0.16982088218140085</v>
          </cell>
          <cell r="R44">
            <v>153645.58193291764</v>
          </cell>
          <cell r="U44">
            <v>26092.228267122777</v>
          </cell>
        </row>
        <row r="45">
          <cell r="D45" t="str">
            <v>Ts1 x Fk</v>
          </cell>
          <cell r="L45" t="str">
            <v>3.</v>
          </cell>
          <cell r="N45" t="str">
            <v>Alat Bantu</v>
          </cell>
          <cell r="P45" t="str">
            <v>Ls</v>
          </cell>
          <cell r="Q45">
            <v>1</v>
          </cell>
          <cell r="R45">
            <v>1000</v>
          </cell>
          <cell r="U45">
            <v>1000</v>
          </cell>
        </row>
        <row r="47">
          <cell r="C47" t="str">
            <v>Koefisien Alat / M3</v>
          </cell>
          <cell r="D47" t="str">
            <v xml:space="preserve"> =  1  :  Q1</v>
          </cell>
          <cell r="G47" t="str">
            <v>-</v>
          </cell>
          <cell r="H47">
            <v>9.1261101754689013E-3</v>
          </cell>
          <cell r="I47" t="str">
            <v>Jam</v>
          </cell>
        </row>
        <row r="50">
          <cell r="R50" t="str">
            <v xml:space="preserve">JUMLAH HARGA PERALATAN   </v>
          </cell>
          <cell r="U50">
            <v>29265.931334967605</v>
          </cell>
        </row>
        <row r="51">
          <cell r="A51" t="str">
            <v xml:space="preserve">   2.b.</v>
          </cell>
          <cell r="C51" t="str">
            <v>DUMP TRUCK</v>
          </cell>
          <cell r="G51" t="str">
            <v>(E08)</v>
          </cell>
        </row>
        <row r="52">
          <cell r="C52" t="str">
            <v>Kaasitas bak</v>
          </cell>
          <cell r="G52" t="str">
            <v>V</v>
          </cell>
          <cell r="H52">
            <v>4</v>
          </cell>
          <cell r="I52" t="str">
            <v>M3</v>
          </cell>
          <cell r="L52" t="str">
            <v>D.</v>
          </cell>
          <cell r="N52" t="str">
            <v>JUMLAH HARGA TENAGA, BAHAN DAN PERALATAN  ( A + B + C )</v>
          </cell>
          <cell r="U52">
            <v>29399.563597350469</v>
          </cell>
        </row>
        <row r="53">
          <cell r="C53" t="str">
            <v>Faktor  efisiensi alat</v>
          </cell>
          <cell r="G53" t="str">
            <v>Fa</v>
          </cell>
          <cell r="H53">
            <v>0.83</v>
          </cell>
          <cell r="I53" t="str">
            <v>-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2939.956359735047</v>
          </cell>
        </row>
        <row r="54">
          <cell r="C54" t="str">
            <v>Kecepatan rata-rata bermuatan</v>
          </cell>
          <cell r="G54" t="str">
            <v>v1</v>
          </cell>
          <cell r="H54">
            <v>20</v>
          </cell>
          <cell r="I54" t="str">
            <v>Km/Jam</v>
          </cell>
          <cell r="L54" t="str">
            <v>F.</v>
          </cell>
          <cell r="N54" t="str">
            <v>HARGA SATUAN PEKERJAAN  ( D + E )</v>
          </cell>
          <cell r="U54">
            <v>32339.519957085515</v>
          </cell>
        </row>
        <row r="55">
          <cell r="C55" t="str">
            <v>Kecepatan rata-rata kosong</v>
          </cell>
          <cell r="G55" t="str">
            <v>v2</v>
          </cell>
          <cell r="H55">
            <v>30</v>
          </cell>
          <cell r="I55" t="str">
            <v>Km/Jam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Waktu  siklus  :</v>
          </cell>
          <cell r="G56" t="str">
            <v>Ts2</v>
          </cell>
          <cell r="N56" t="str">
            <v>berat untuk bahan-bahan.</v>
          </cell>
        </row>
        <row r="57">
          <cell r="C57" t="str">
            <v>- Waktu tempuh isi</v>
          </cell>
          <cell r="E57" t="str">
            <v>=   (L  :  v1)  x  60</v>
          </cell>
          <cell r="G57" t="str">
            <v>T1</v>
          </cell>
          <cell r="H57">
            <v>15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Waktu tempuh kosong</v>
          </cell>
          <cell r="E58" t="str">
            <v>=   (L  :  v2)  x  60</v>
          </cell>
          <cell r="G58" t="str">
            <v>T2</v>
          </cell>
          <cell r="H58">
            <v>10</v>
          </cell>
          <cell r="I58" t="str">
            <v>menit</v>
          </cell>
          <cell r="N58" t="str">
            <v>mata pembayaran.</v>
          </cell>
        </row>
        <row r="59">
          <cell r="C59" t="str">
            <v>- Muat</v>
          </cell>
          <cell r="E59" t="str">
            <v>=   (V  :  Q1) x 60</v>
          </cell>
          <cell r="G59" t="str">
            <v>T3</v>
          </cell>
          <cell r="H59">
            <v>2.1902664421125362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C60" t="str">
            <v>- Lain-lain</v>
          </cell>
          <cell r="G60" t="str">
            <v>T4</v>
          </cell>
          <cell r="H60">
            <v>1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G61" t="str">
            <v>Ts2</v>
          </cell>
          <cell r="H61">
            <v>28.190266442112538</v>
          </cell>
          <cell r="I61" t="str">
            <v>menit</v>
          </cell>
          <cell r="N61" t="str">
            <v>yang dibayar dari kontrak) dan biaya-biaya lainnya.</v>
          </cell>
        </row>
        <row r="62">
          <cell r="J62" t="str">
            <v>Berlanjut ke halaman berikut</v>
          </cell>
        </row>
        <row r="63">
          <cell r="A63" t="str">
            <v>ITEM PEMBAYARAN NO.</v>
          </cell>
          <cell r="D63" t="str">
            <v>:  2.1</v>
          </cell>
          <cell r="J63" t="str">
            <v xml:space="preserve">Analisa EI-21 </v>
          </cell>
        </row>
        <row r="64">
          <cell r="A64" t="str">
            <v>JENIS PEKERJAAN</v>
          </cell>
          <cell r="D64" t="str">
            <v>:  Galian Utk Drainase, Saluran dan Saluran Air</v>
          </cell>
        </row>
        <row r="65">
          <cell r="A65" t="str">
            <v>SATUAN PEMBAYARAN</v>
          </cell>
          <cell r="D65" t="str">
            <v>:  M3</v>
          </cell>
          <cell r="J65" t="str">
            <v xml:space="preserve">         URAIAN ANALISA HARGA SATUAN</v>
          </cell>
        </row>
        <row r="66">
          <cell r="J66" t="str">
            <v>Lanjutan</v>
          </cell>
        </row>
        <row r="68">
          <cell r="A68" t="str">
            <v>No.</v>
          </cell>
          <cell r="C68" t="str">
            <v>U R A I A N</v>
          </cell>
          <cell r="G68" t="str">
            <v>KODE</v>
          </cell>
          <cell r="H68" t="str">
            <v>KOEF.</v>
          </cell>
          <cell r="I68" t="str">
            <v>SATUAN</v>
          </cell>
          <cell r="J68" t="str">
            <v>KETERANGAN</v>
          </cell>
        </row>
        <row r="71">
          <cell r="C71" t="str">
            <v>Kapasitas Produksi / Jam   =</v>
          </cell>
          <cell r="E71" t="str">
            <v>V x Fa x 60</v>
          </cell>
          <cell r="G71" t="str">
            <v>Q2</v>
          </cell>
          <cell r="H71">
            <v>5.888557326723876</v>
          </cell>
          <cell r="I71" t="str">
            <v>M3</v>
          </cell>
        </row>
        <row r="72">
          <cell r="E72" t="str">
            <v xml:space="preserve">    Fk x Ts2</v>
          </cell>
        </row>
        <row r="75">
          <cell r="C75" t="str">
            <v>Koefisien Alat / M3</v>
          </cell>
          <cell r="D75" t="str">
            <v xml:space="preserve"> =  1  :  Q2</v>
          </cell>
          <cell r="G75" t="str">
            <v>-</v>
          </cell>
          <cell r="H75">
            <v>0.16982088218140085</v>
          </cell>
          <cell r="I75" t="str">
            <v>Jam</v>
          </cell>
        </row>
        <row r="78">
          <cell r="A78" t="str">
            <v>2.d.</v>
          </cell>
          <cell r="C78" t="str">
            <v>ALAT  BANTU</v>
          </cell>
        </row>
        <row r="79">
          <cell r="C79" t="str">
            <v>Diperlukan alat-alat bantu kecil</v>
          </cell>
          <cell r="J79" t="str">
            <v>Lump Sump</v>
          </cell>
        </row>
        <row r="80">
          <cell r="C80" t="str">
            <v>- Sekop</v>
          </cell>
        </row>
        <row r="81">
          <cell r="C81" t="str">
            <v>- Keranjang + Sapu</v>
          </cell>
        </row>
        <row r="83">
          <cell r="A83" t="str">
            <v xml:space="preserve">   3.</v>
          </cell>
          <cell r="C83" t="str">
            <v>TENAGA</v>
          </cell>
        </row>
        <row r="84">
          <cell r="C84" t="str">
            <v>Produksi menentukan : EXCAVATOR</v>
          </cell>
          <cell r="G84" t="str">
            <v>Q1</v>
          </cell>
          <cell r="H84">
            <v>109.5757097791798</v>
          </cell>
          <cell r="I84" t="str">
            <v>M3/Jam</v>
          </cell>
        </row>
        <row r="85">
          <cell r="C85" t="str">
            <v>Produksi Galian / hari  =  Tk x Q1</v>
          </cell>
          <cell r="G85" t="str">
            <v>Qt</v>
          </cell>
          <cell r="H85">
            <v>767.02996845425866</v>
          </cell>
          <cell r="I85" t="str">
            <v>M3</v>
          </cell>
        </row>
        <row r="86">
          <cell r="C86" t="str">
            <v>Kebutuhan tenaga :</v>
          </cell>
        </row>
        <row r="87">
          <cell r="D87" t="str">
            <v>- Pekerja</v>
          </cell>
          <cell r="G87" t="str">
            <v>P</v>
          </cell>
          <cell r="H87">
            <v>4</v>
          </cell>
          <cell r="I87" t="str">
            <v>orang</v>
          </cell>
        </row>
        <row r="88">
          <cell r="D88" t="str">
            <v>- Mandor</v>
          </cell>
          <cell r="G88" t="str">
            <v>M</v>
          </cell>
          <cell r="H88">
            <v>1</v>
          </cell>
          <cell r="I88" t="str">
            <v>orang</v>
          </cell>
        </row>
        <row r="90">
          <cell r="C90" t="str">
            <v>Koefisien tenaga / M3   :</v>
          </cell>
        </row>
        <row r="91">
          <cell r="D91" t="str">
            <v>- Pekerja</v>
          </cell>
          <cell r="E91" t="str">
            <v>= (Tk x P) : Qt</v>
          </cell>
          <cell r="G91" t="str">
            <v>(L01)</v>
          </cell>
          <cell r="H91">
            <v>3.6504440701875605E-2</v>
          </cell>
          <cell r="I91" t="str">
            <v>Jam</v>
          </cell>
        </row>
        <row r="92">
          <cell r="D92" t="str">
            <v>- Mandor</v>
          </cell>
          <cell r="E92" t="str">
            <v>= (Tk x M) : Qt</v>
          </cell>
          <cell r="G92" t="str">
            <v>(L03)</v>
          </cell>
          <cell r="H92">
            <v>9.1261101754689013E-3</v>
          </cell>
          <cell r="I92" t="str">
            <v>Jam</v>
          </cell>
        </row>
        <row r="94">
          <cell r="A94" t="str">
            <v>4.</v>
          </cell>
          <cell r="C94" t="str">
            <v>HARGA DASAR SATUAN UPAH, BAHAN DAN ALAT</v>
          </cell>
        </row>
        <row r="95">
          <cell r="C95" t="str">
            <v>Lihat lampiran.</v>
          </cell>
        </row>
        <row r="97">
          <cell r="A97" t="str">
            <v>5.</v>
          </cell>
          <cell r="C97" t="str">
            <v>ANALISA HARGA SATUAN PEKERJAAN</v>
          </cell>
        </row>
        <row r="98">
          <cell r="C98" t="str">
            <v>Lihat perhitungan dalam FORMULIR STANDAR UNTUK</v>
          </cell>
        </row>
        <row r="99">
          <cell r="C99" t="str">
            <v>PEREKEMAN ANALISA MASING-MASING HARGA</v>
          </cell>
        </row>
        <row r="100">
          <cell r="C100" t="str">
            <v>SATUAN.</v>
          </cell>
        </row>
        <row r="101">
          <cell r="C101" t="str">
            <v>Didapat Harga Satuan Pekerjaan :</v>
          </cell>
        </row>
        <row r="103">
          <cell r="C103" t="str">
            <v xml:space="preserve">Rp.  </v>
          </cell>
          <cell r="D103">
            <v>32339.519957085515</v>
          </cell>
          <cell r="E103" t="str">
            <v xml:space="preserve"> / M3</v>
          </cell>
        </row>
        <row r="106">
          <cell r="A106" t="str">
            <v>6.</v>
          </cell>
          <cell r="C106" t="str">
            <v>WAKTU PELAKSANAAN YANG DIPERLUKAN</v>
          </cell>
        </row>
        <row r="107">
          <cell r="C107" t="str">
            <v>Masa Pelaksanaan :</v>
          </cell>
          <cell r="D107" t="str">
            <v>. . . . . . . . . . . .</v>
          </cell>
          <cell r="E107" t="str">
            <v>bulan</v>
          </cell>
        </row>
        <row r="109">
          <cell r="A109" t="str">
            <v>7.</v>
          </cell>
          <cell r="C109" t="str">
            <v>VOLUME PEKERJAAN YANG DIPERLUKAN</v>
          </cell>
        </row>
        <row r="110">
          <cell r="C110" t="str">
            <v>Volume pekerjaan  :</v>
          </cell>
          <cell r="D110">
            <v>1</v>
          </cell>
          <cell r="E110" t="str">
            <v>M3</v>
          </cell>
        </row>
        <row r="121">
          <cell r="T121" t="str">
            <v xml:space="preserve">Analisa LI-22 </v>
          </cell>
        </row>
        <row r="123">
          <cell r="A123" t="str">
            <v>ITEM PEMBAYARAN NO.</v>
          </cell>
          <cell r="D123" t="str">
            <v>:  2.2</v>
          </cell>
          <cell r="E123" t="str">
            <v>oke</v>
          </cell>
          <cell r="J123" t="str">
            <v xml:space="preserve">Analisa EI-22 </v>
          </cell>
        </row>
        <row r="124">
          <cell r="A124" t="str">
            <v>JENIS PEKERJAAN</v>
          </cell>
          <cell r="D124" t="str">
            <v>:  Pasangan Batu Dengan Mortar untuk Saluran</v>
          </cell>
          <cell r="L124" t="str">
            <v>FORMULIR STANDAR UNTUK</v>
          </cell>
        </row>
        <row r="125">
          <cell r="A125" t="str">
            <v>SATUAN PEMBAYARAN</v>
          </cell>
          <cell r="D125" t="str">
            <v>:  M3</v>
          </cell>
          <cell r="J125" t="str">
            <v xml:space="preserve">         URAIAN ANALISA HARGA SATUAN</v>
          </cell>
          <cell r="L125" t="str">
            <v>PEREKAMAN ANALISA MASING-MASING HARGA SATUAN</v>
          </cell>
        </row>
        <row r="126">
          <cell r="L126">
            <v>0</v>
          </cell>
        </row>
        <row r="128">
          <cell r="A128" t="str">
            <v>No.</v>
          </cell>
          <cell r="C128" t="str">
            <v>U R A I A N</v>
          </cell>
          <cell r="G128" t="str">
            <v>KODE</v>
          </cell>
          <cell r="H128" t="str">
            <v>KOEF.</v>
          </cell>
          <cell r="I128" t="str">
            <v>SATUAN</v>
          </cell>
          <cell r="J128" t="str">
            <v>KETERANGAN</v>
          </cell>
        </row>
        <row r="129">
          <cell r="L129" t="str">
            <v>PROYEK</v>
          </cell>
          <cell r="O129" t="str">
            <v>:</v>
          </cell>
        </row>
        <row r="130">
          <cell r="L130" t="str">
            <v>No. PAKET KONTRAK</v>
          </cell>
          <cell r="O130" t="str">
            <v>:</v>
          </cell>
        </row>
        <row r="131">
          <cell r="A131" t="str">
            <v>I.</v>
          </cell>
          <cell r="C131" t="str">
            <v>ASUMSI</v>
          </cell>
          <cell r="L131" t="str">
            <v>NAMA PAKET</v>
          </cell>
          <cell r="O131" t="str">
            <v>:</v>
          </cell>
        </row>
        <row r="132">
          <cell r="A132">
            <v>1</v>
          </cell>
          <cell r="C132" t="str">
            <v>Menggunakan alat (cara mekanik)</v>
          </cell>
          <cell r="L132" t="str">
            <v>PROP / KAB / KODYA</v>
          </cell>
          <cell r="O132" t="str">
            <v>:</v>
          </cell>
        </row>
        <row r="133">
          <cell r="A133">
            <v>2</v>
          </cell>
          <cell r="C133" t="str">
            <v>Lokasi pekerjaan : sepanjang jalan</v>
          </cell>
          <cell r="L133" t="str">
            <v>ITEM PEMBAYARAN NO.</v>
          </cell>
          <cell r="O133" t="str">
            <v>:  2.2</v>
          </cell>
          <cell r="R133" t="str">
            <v>PERKIRAAN VOL. PEK.</v>
          </cell>
          <cell r="T133" t="str">
            <v>:</v>
          </cell>
          <cell r="U133">
            <v>1</v>
          </cell>
        </row>
        <row r="134">
          <cell r="A134">
            <v>3</v>
          </cell>
          <cell r="C134" t="str">
            <v>Bahan dasar (batu, pasir dan semen) diterima</v>
          </cell>
          <cell r="L134" t="str">
            <v>JENIS PEKERJAAN</v>
          </cell>
          <cell r="O134" t="str">
            <v>:  Pasangan Batu Dengan Mortar untuk Saluran</v>
          </cell>
          <cell r="R134" t="str">
            <v>TOTAL HARGA (Rp.)</v>
          </cell>
          <cell r="T134" t="str">
            <v>:</v>
          </cell>
          <cell r="U134">
            <v>32339.52</v>
          </cell>
        </row>
        <row r="135">
          <cell r="C135" t="str">
            <v>seluruhnya di lokasi pekerjaan</v>
          </cell>
          <cell r="L135" t="str">
            <v>SATUAN PEMBAYARAN</v>
          </cell>
          <cell r="O135" t="str">
            <v>:  M3</v>
          </cell>
          <cell r="R135" t="str">
            <v>% THD. BIAYA PROYEK</v>
          </cell>
          <cell r="T135" t="str">
            <v>:</v>
          </cell>
          <cell r="U135" t="e">
            <v>#DIV/0!</v>
          </cell>
        </row>
        <row r="136">
          <cell r="A136">
            <v>4</v>
          </cell>
          <cell r="C136" t="str">
            <v>Jarak rata-rata Base camp ke lokasi pekerjaan</v>
          </cell>
          <cell r="G136" t="str">
            <v>L</v>
          </cell>
          <cell r="H136">
            <v>8.7249999999999996</v>
          </cell>
          <cell r="I136" t="str">
            <v>KM</v>
          </cell>
        </row>
        <row r="137">
          <cell r="A137">
            <v>5</v>
          </cell>
          <cell r="C137" t="str">
            <v>Jam kerja efektif per-hari</v>
          </cell>
          <cell r="G137" t="str">
            <v>Tk</v>
          </cell>
          <cell r="H137">
            <v>7</v>
          </cell>
          <cell r="I137" t="str">
            <v>jam</v>
          </cell>
        </row>
        <row r="138">
          <cell r="A138">
            <v>6</v>
          </cell>
          <cell r="C138" t="str">
            <v>Perbandingan Pasir &amp; Semen</v>
          </cell>
          <cell r="E138" t="str">
            <v>: - Volume Semen</v>
          </cell>
          <cell r="G138" t="str">
            <v>Sm</v>
          </cell>
          <cell r="H138">
            <v>20</v>
          </cell>
          <cell r="I138" t="str">
            <v>%</v>
          </cell>
          <cell r="J138" t="str">
            <v xml:space="preserve"> Kuat Tekan min.</v>
          </cell>
          <cell r="Q138" t="str">
            <v>PERKIRAAN</v>
          </cell>
          <cell r="R138" t="str">
            <v>HARGA</v>
          </cell>
          <cell r="S138" t="str">
            <v>JUMLAH</v>
          </cell>
        </row>
        <row r="139">
          <cell r="E139" t="str">
            <v>: - Volume Pasir</v>
          </cell>
          <cell r="G139" t="str">
            <v>Ps</v>
          </cell>
          <cell r="H139">
            <v>80</v>
          </cell>
          <cell r="I139" t="str">
            <v>%</v>
          </cell>
          <cell r="J139" t="str">
            <v xml:space="preserve"> 50 kg/cm2</v>
          </cell>
          <cell r="L139" t="str">
            <v>NO.</v>
          </cell>
          <cell r="N139" t="str">
            <v>KOMPONEN</v>
          </cell>
          <cell r="P139" t="str">
            <v>SATUAN</v>
          </cell>
          <cell r="Q139" t="str">
            <v>KUANTITAS</v>
          </cell>
          <cell r="R139" t="str">
            <v>SATUAN</v>
          </cell>
          <cell r="S139" t="str">
            <v>HARGA</v>
          </cell>
        </row>
        <row r="140">
          <cell r="A140">
            <v>7</v>
          </cell>
          <cell r="C140" t="str">
            <v>Perbandingan Batu &amp; Mortar  :</v>
          </cell>
          <cell r="R140" t="str">
            <v>(Rp.)</v>
          </cell>
          <cell r="S140" t="str">
            <v>(Rp.)</v>
          </cell>
        </row>
        <row r="141">
          <cell r="C141" t="str">
            <v>- Batu</v>
          </cell>
          <cell r="G141" t="str">
            <v>Bt</v>
          </cell>
          <cell r="H141">
            <v>60</v>
          </cell>
          <cell r="I141" t="str">
            <v>%</v>
          </cell>
        </row>
        <row r="142">
          <cell r="C142" t="str">
            <v>- Mortar (campuran semen &amp; pasir)</v>
          </cell>
          <cell r="G142" t="str">
            <v>Mr</v>
          </cell>
          <cell r="H142">
            <v>40</v>
          </cell>
          <cell r="I142" t="str">
            <v>%</v>
          </cell>
        </row>
        <row r="143">
          <cell r="A143">
            <v>8</v>
          </cell>
          <cell r="C143" t="str">
            <v>Berat Jenis Bahan  :</v>
          </cell>
          <cell r="L143" t="str">
            <v>A.</v>
          </cell>
          <cell r="N143" t="str">
            <v>TENAGA</v>
          </cell>
        </row>
        <row r="144">
          <cell r="C144" t="str">
            <v>- Pasangan Batu Dengan Mortar</v>
          </cell>
          <cell r="G144" t="str">
            <v>D1</v>
          </cell>
          <cell r="H144">
            <v>2.4</v>
          </cell>
          <cell r="I144" t="str">
            <v>ton/M3</v>
          </cell>
        </row>
        <row r="145">
          <cell r="C145" t="str">
            <v>- Batu</v>
          </cell>
          <cell r="G145" t="str">
            <v>D2</v>
          </cell>
          <cell r="H145">
            <v>1.6</v>
          </cell>
          <cell r="I145" t="str">
            <v>ton/M3</v>
          </cell>
          <cell r="L145" t="str">
            <v>1.</v>
          </cell>
          <cell r="N145" t="str">
            <v>Pekerja</v>
          </cell>
          <cell r="O145" t="str">
            <v>(L01)</v>
          </cell>
          <cell r="P145" t="str">
            <v>jam</v>
          </cell>
          <cell r="Q145">
            <v>5.2208835341365463</v>
          </cell>
          <cell r="R145">
            <v>2857.14</v>
          </cell>
          <cell r="U145">
            <v>14916.795180722891</v>
          </cell>
        </row>
        <row r="146">
          <cell r="C146" t="str">
            <v>- Adukan (mortar)</v>
          </cell>
          <cell r="G146" t="str">
            <v>D3</v>
          </cell>
          <cell r="H146">
            <v>1.8</v>
          </cell>
          <cell r="I146" t="str">
            <v>ton/M3</v>
          </cell>
          <cell r="L146" t="str">
            <v>2.</v>
          </cell>
          <cell r="N146" t="str">
            <v>Tukang Batu</v>
          </cell>
          <cell r="O146" t="str">
            <v>(L02)</v>
          </cell>
          <cell r="P146" t="str">
            <v>jam</v>
          </cell>
          <cell r="Q146">
            <v>1.5662650602409638</v>
          </cell>
          <cell r="R146">
            <v>4285.71</v>
          </cell>
          <cell r="U146">
            <v>6712.5578313253009</v>
          </cell>
        </row>
        <row r="147">
          <cell r="C147" t="str">
            <v>- Pasir</v>
          </cell>
          <cell r="G147" t="str">
            <v>D4</v>
          </cell>
          <cell r="H147">
            <v>1.67</v>
          </cell>
          <cell r="I147" t="str">
            <v>ton/M3</v>
          </cell>
          <cell r="L147" t="str">
            <v>3.</v>
          </cell>
          <cell r="N147" t="str">
            <v>Mandor</v>
          </cell>
          <cell r="O147" t="str">
            <v>(L03)</v>
          </cell>
          <cell r="P147" t="str">
            <v>jam</v>
          </cell>
          <cell r="Q147">
            <v>0.52208835341365456</v>
          </cell>
          <cell r="R147">
            <v>3214.29</v>
          </cell>
          <cell r="U147">
            <v>1678.1433734939758</v>
          </cell>
        </row>
        <row r="148">
          <cell r="C148" t="str">
            <v>- Semen Portland</v>
          </cell>
          <cell r="G148" t="str">
            <v>D5</v>
          </cell>
          <cell r="H148">
            <v>1.44</v>
          </cell>
          <cell r="I148" t="str">
            <v>ton/M3</v>
          </cell>
        </row>
        <row r="149">
          <cell r="Q149" t="str">
            <v xml:space="preserve">JUMLAH HARGA TENAGA   </v>
          </cell>
          <cell r="U149">
            <v>23307.496385542167</v>
          </cell>
        </row>
        <row r="150">
          <cell r="A150" t="str">
            <v>II.</v>
          </cell>
          <cell r="C150" t="str">
            <v>URUTAN KERJA</v>
          </cell>
        </row>
        <row r="151">
          <cell r="A151">
            <v>1</v>
          </cell>
          <cell r="C151" t="str">
            <v>Semen, pasir dan air dicampur dan diaduk menjadi</v>
          </cell>
          <cell r="L151" t="str">
            <v>B.</v>
          </cell>
          <cell r="N151" t="str">
            <v>BAHAN</v>
          </cell>
        </row>
        <row r="152">
          <cell r="C152" t="str">
            <v>mortar dengan menggunakan alat bantu</v>
          </cell>
        </row>
        <row r="153">
          <cell r="A153">
            <v>2</v>
          </cell>
          <cell r="C153" t="str">
            <v>Batu dibersihkan dan dibasahi seluruh permukaannya</v>
          </cell>
          <cell r="L153" t="str">
            <v>1.</v>
          </cell>
          <cell r="N153" t="str">
            <v>Batu</v>
          </cell>
          <cell r="O153" t="str">
            <v>(M02)</v>
          </cell>
          <cell r="P153" t="str">
            <v>M3</v>
          </cell>
          <cell r="Q153">
            <v>1.08</v>
          </cell>
          <cell r="R153">
            <v>166100</v>
          </cell>
          <cell r="U153">
            <v>179388</v>
          </cell>
        </row>
        <row r="154">
          <cell r="C154" t="str">
            <v>sebelum dipasang</v>
          </cell>
          <cell r="L154" t="str">
            <v>2.</v>
          </cell>
          <cell r="N154" t="str">
            <v>Semen (PC)</v>
          </cell>
          <cell r="O154" t="str">
            <v>(M12)</v>
          </cell>
          <cell r="P154" t="str">
            <v>zak</v>
          </cell>
          <cell r="Q154">
            <v>161</v>
          </cell>
          <cell r="R154">
            <v>688.65625</v>
          </cell>
          <cell r="U154">
            <v>110873.65625</v>
          </cell>
        </row>
        <row r="155">
          <cell r="A155">
            <v>3</v>
          </cell>
          <cell r="C155" t="str">
            <v>Penyelesaian dan perapihan setelah pemasangan</v>
          </cell>
          <cell r="L155" t="str">
            <v>3.</v>
          </cell>
          <cell r="N155" t="str">
            <v>Pasir</v>
          </cell>
          <cell r="O155" t="str">
            <v>(M01)</v>
          </cell>
          <cell r="P155" t="str">
            <v>M3</v>
          </cell>
          <cell r="Q155">
            <v>0.48287425149700602</v>
          </cell>
          <cell r="R155">
            <v>54300</v>
          </cell>
          <cell r="U155">
            <v>26220.071856287428</v>
          </cell>
        </row>
        <row r="157">
          <cell r="A157" t="str">
            <v>III.</v>
          </cell>
          <cell r="C157" t="str">
            <v>PEMAKAIAN BAHAN, ALAT DAN TENAGA</v>
          </cell>
        </row>
        <row r="159">
          <cell r="A159" t="str">
            <v xml:space="preserve">   1.</v>
          </cell>
          <cell r="C159" t="str">
            <v>BAHAN</v>
          </cell>
        </row>
        <row r="160">
          <cell r="A160" t="str">
            <v>1.a.</v>
          </cell>
          <cell r="C160" t="str">
            <v>Batu     -----&gt;</v>
          </cell>
          <cell r="D160" t="str">
            <v>{(Bt x D1 x 1 M3) : D2} x 1.20</v>
          </cell>
          <cell r="G160" t="str">
            <v>(M02)</v>
          </cell>
          <cell r="H160">
            <v>1.08</v>
          </cell>
          <cell r="I160" t="str">
            <v>M3</v>
          </cell>
          <cell r="J160" t="str">
            <v xml:space="preserve"> Lepas</v>
          </cell>
          <cell r="Q160" t="str">
            <v xml:space="preserve">JUMLAH HARGA BAHAN   </v>
          </cell>
          <cell r="U160">
            <v>316481.72810628742</v>
          </cell>
        </row>
        <row r="161">
          <cell r="A161" t="str">
            <v>1.b.</v>
          </cell>
          <cell r="C161" t="str">
            <v>Semen    ----&gt;</v>
          </cell>
          <cell r="D161" t="str">
            <v>Sm x {(Mr x D1 x 1 M3} : D3} x 1.05</v>
          </cell>
          <cell r="H161">
            <v>0.11200000000000002</v>
          </cell>
          <cell r="I161" t="str">
            <v>M3</v>
          </cell>
        </row>
        <row r="162">
          <cell r="D162" t="str">
            <v>x {D5 x (1000)}</v>
          </cell>
          <cell r="G162" t="str">
            <v>(M12)</v>
          </cell>
          <cell r="H162">
            <v>161</v>
          </cell>
          <cell r="I162" t="str">
            <v>Kg</v>
          </cell>
          <cell r="L162" t="str">
            <v>C.</v>
          </cell>
          <cell r="N162" t="str">
            <v>PERALATAN</v>
          </cell>
        </row>
        <row r="163">
          <cell r="A163" t="str">
            <v>1.c.</v>
          </cell>
          <cell r="C163" t="str">
            <v>Pasir    -----&gt;</v>
          </cell>
          <cell r="D163" t="str">
            <v>Ps x {(Mr x D1 x 1 M3) : D4} x 1.05</v>
          </cell>
          <cell r="G163" t="str">
            <v>(M01)</v>
          </cell>
          <cell r="H163">
            <v>0.48287425149700602</v>
          </cell>
          <cell r="I163" t="str">
            <v>M3</v>
          </cell>
        </row>
        <row r="164">
          <cell r="L164" t="str">
            <v>1.</v>
          </cell>
          <cell r="N164" t="str">
            <v>Conc. Mixer</v>
          </cell>
          <cell r="O164" t="str">
            <v>(E06)</v>
          </cell>
          <cell r="P164" t="str">
            <v>jam</v>
          </cell>
          <cell r="Q164">
            <v>0.52208835341365456</v>
          </cell>
          <cell r="R164">
            <v>47472.058636363639</v>
          </cell>
          <cell r="U164">
            <v>24784.60892661555</v>
          </cell>
        </row>
        <row r="165">
          <cell r="A165" t="str">
            <v>2.</v>
          </cell>
          <cell r="C165" t="str">
            <v>ALAT</v>
          </cell>
          <cell r="L165" t="str">
            <v>2.</v>
          </cell>
          <cell r="N165" t="str">
            <v>Alat Bantu</v>
          </cell>
          <cell r="P165" t="str">
            <v>Ls</v>
          </cell>
          <cell r="Q165">
            <v>1</v>
          </cell>
          <cell r="R165">
            <v>900</v>
          </cell>
          <cell r="U165">
            <v>900</v>
          </cell>
        </row>
        <row r="166">
          <cell r="A166" t="str">
            <v>2.a.</v>
          </cell>
          <cell r="C166" t="str">
            <v>CONCRETE MIXER</v>
          </cell>
          <cell r="G166" t="str">
            <v>(E06)</v>
          </cell>
        </row>
        <row r="167">
          <cell r="C167" t="str">
            <v>Kapasitas Alat</v>
          </cell>
          <cell r="G167" t="str">
            <v>V</v>
          </cell>
          <cell r="H167">
            <v>500</v>
          </cell>
          <cell r="I167" t="str">
            <v>Liter</v>
          </cell>
        </row>
        <row r="168">
          <cell r="C168" t="str">
            <v>Faktor Efisiensi Alat</v>
          </cell>
          <cell r="G168" t="str">
            <v>Fa</v>
          </cell>
          <cell r="H168">
            <v>0.83</v>
          </cell>
          <cell r="I168" t="str">
            <v>-</v>
          </cell>
        </row>
        <row r="169">
          <cell r="C169" t="str">
            <v>Waktu siklus   :</v>
          </cell>
          <cell r="D169" t="str">
            <v>(T1 + T2 + T3 + T4)</v>
          </cell>
        </row>
        <row r="170">
          <cell r="C170" t="str">
            <v>-  Memuat</v>
          </cell>
          <cell r="G170" t="str">
            <v>T1</v>
          </cell>
          <cell r="H170">
            <v>5</v>
          </cell>
          <cell r="I170" t="str">
            <v>menit</v>
          </cell>
        </row>
        <row r="171">
          <cell r="C171" t="str">
            <v>-  Mengaduk</v>
          </cell>
          <cell r="G171" t="str">
            <v>T2</v>
          </cell>
          <cell r="H171">
            <v>3.5</v>
          </cell>
          <cell r="I171" t="str">
            <v>menit</v>
          </cell>
          <cell r="Q171" t="str">
            <v xml:space="preserve">JUMLAH HARGA PERALATAN   </v>
          </cell>
          <cell r="U171">
            <v>25684.60892661555</v>
          </cell>
        </row>
        <row r="172">
          <cell r="C172" t="str">
            <v>-  Menuang</v>
          </cell>
          <cell r="G172" t="str">
            <v>T3</v>
          </cell>
          <cell r="H172">
            <v>3</v>
          </cell>
          <cell r="I172" t="str">
            <v>menit</v>
          </cell>
        </row>
        <row r="173">
          <cell r="C173" t="str">
            <v>-  Menunggu, dll.</v>
          </cell>
          <cell r="G173" t="str">
            <v>T4</v>
          </cell>
          <cell r="H173">
            <v>1.5</v>
          </cell>
          <cell r="I173" t="str">
            <v>menit</v>
          </cell>
          <cell r="L173" t="str">
            <v>D.</v>
          </cell>
          <cell r="N173" t="str">
            <v>JUMLAH HARGA TENAGA, BAHAN DAN PERALATAN  ( A + B + C )</v>
          </cell>
          <cell r="U173">
            <v>365473.83341844514</v>
          </cell>
        </row>
        <row r="174">
          <cell r="G174" t="str">
            <v>Ts1</v>
          </cell>
          <cell r="H174">
            <v>13</v>
          </cell>
          <cell r="I174" t="str">
            <v>menit</v>
          </cell>
          <cell r="L174" t="str">
            <v>E.</v>
          </cell>
          <cell r="N174" t="str">
            <v>OVERHEAD &amp; PROFIT</v>
          </cell>
          <cell r="P174">
            <v>10</v>
          </cell>
          <cell r="Q174" t="str">
            <v>%  x  D</v>
          </cell>
          <cell r="U174">
            <v>36547.383341844514</v>
          </cell>
        </row>
        <row r="175">
          <cell r="L175" t="str">
            <v>F.</v>
          </cell>
          <cell r="N175" t="str">
            <v>HARGA SATUAN PEKERJAAN  ( D + E )</v>
          </cell>
          <cell r="U175">
            <v>402021.21676028962</v>
          </cell>
        </row>
        <row r="176">
          <cell r="C176" t="str">
            <v>Kap. Prod. / jam  =</v>
          </cell>
          <cell r="D176" t="str">
            <v>V x Fa x 60</v>
          </cell>
          <cell r="G176" t="str">
            <v>Q1</v>
          </cell>
          <cell r="H176">
            <v>1.9153846153846155</v>
          </cell>
          <cell r="I176" t="str">
            <v>M3</v>
          </cell>
          <cell r="L176" t="str">
            <v>Note: 1</v>
          </cell>
          <cell r="N176" t="str">
            <v>SATUAN dapat berdasarkan atas jam operasi untuk Tenaga Kerja dan Peralatan, volume dan/atau ukuran</v>
          </cell>
        </row>
        <row r="177">
          <cell r="D177" t="str">
            <v>1000 x Ts1</v>
          </cell>
          <cell r="N177" t="str">
            <v>berat untuk bahan-bahan.</v>
          </cell>
        </row>
        <row r="178">
          <cell r="L178">
            <v>2</v>
          </cell>
          <cell r="N178" t="str">
            <v>Kuantitas satuan adalah kuantitas setiap komponen untuk menyelesaikan satu satuan pekerjaan dari nomor</v>
          </cell>
        </row>
        <row r="179">
          <cell r="C179" t="str">
            <v>Koefisien Alat / M3</v>
          </cell>
          <cell r="D179" t="str">
            <v xml:space="preserve">  =   1  :  Q1</v>
          </cell>
          <cell r="G179" t="str">
            <v>(E06)</v>
          </cell>
          <cell r="H179">
            <v>0.52208835341365456</v>
          </cell>
          <cell r="I179" t="str">
            <v>jam</v>
          </cell>
          <cell r="N179" t="str">
            <v>mata pembayaran.</v>
          </cell>
        </row>
        <row r="180">
          <cell r="L180">
            <v>3</v>
          </cell>
          <cell r="N180" t="str">
            <v>Biaya satuan untuk peralatan sudah termasuk bahan bakar, bahan habis dipakai dan operator.</v>
          </cell>
        </row>
        <row r="181">
          <cell r="L181">
            <v>4</v>
          </cell>
          <cell r="N181" t="str">
            <v>Biaya satuan sudah termasuk pengeluaran untuk seluruh pajak yang berkaitan (tetapi tidak termasuk PPN</v>
          </cell>
        </row>
        <row r="182">
          <cell r="N182" t="str">
            <v>yang dibayar dari kontrak) dan biaya-biaya lainnya.</v>
          </cell>
        </row>
        <row r="183">
          <cell r="J183" t="str">
            <v>Berlanjut ke halaman berikut</v>
          </cell>
        </row>
        <row r="184">
          <cell r="A184" t="str">
            <v>ITEM PEMBAYARAN NO.</v>
          </cell>
          <cell r="D184" t="str">
            <v>:  2.2</v>
          </cell>
          <cell r="J184" t="str">
            <v xml:space="preserve">Analisa EI-22 </v>
          </cell>
        </row>
        <row r="185">
          <cell r="A185" t="str">
            <v>JENIS PEKERJAAN</v>
          </cell>
          <cell r="D185" t="str">
            <v>:  Pasangan Batu Dengan Mortar untuk Saluran</v>
          </cell>
        </row>
        <row r="186">
          <cell r="A186" t="str">
            <v>SATUAN PEMBAYARAN</v>
          </cell>
          <cell r="D186" t="str">
            <v>:  M3</v>
          </cell>
          <cell r="J186" t="str">
            <v xml:space="preserve">         URAIAN ANALISA HARGA SATUAN</v>
          </cell>
        </row>
        <row r="187">
          <cell r="J187" t="str">
            <v>Lanjutan</v>
          </cell>
        </row>
        <row r="189">
          <cell r="A189" t="str">
            <v>No.</v>
          </cell>
          <cell r="C189" t="str">
            <v>U R A I A N</v>
          </cell>
          <cell r="G189" t="str">
            <v>KODE</v>
          </cell>
          <cell r="H189" t="str">
            <v>KOEF.</v>
          </cell>
          <cell r="I189" t="str">
            <v>SATUAN</v>
          </cell>
          <cell r="J189" t="str">
            <v>KETERANGAN</v>
          </cell>
        </row>
        <row r="193">
          <cell r="A193" t="str">
            <v>2.a.</v>
          </cell>
          <cell r="C193" t="str">
            <v>ALAT BANTU</v>
          </cell>
          <cell r="I193" t="str">
            <v>Lump Sum</v>
          </cell>
        </row>
        <row r="194">
          <cell r="C194" t="str">
            <v>Diperlukan  :</v>
          </cell>
        </row>
        <row r="195">
          <cell r="C195" t="str">
            <v>- Sekop</v>
          </cell>
          <cell r="D195" t="str">
            <v>=  4  buah</v>
          </cell>
        </row>
        <row r="196">
          <cell r="C196" t="str">
            <v>- Pacul</v>
          </cell>
          <cell r="D196" t="str">
            <v>=  4  buah</v>
          </cell>
        </row>
        <row r="197">
          <cell r="C197" t="str">
            <v>- Sendok Semen</v>
          </cell>
          <cell r="D197" t="str">
            <v>=  4  buah</v>
          </cell>
        </row>
        <row r="198">
          <cell r="C198" t="str">
            <v>- Ember Cor</v>
          </cell>
          <cell r="D198" t="str">
            <v>=  8  buah</v>
          </cell>
        </row>
        <row r="199">
          <cell r="C199" t="str">
            <v>- Gerobak Dorong</v>
          </cell>
          <cell r="D199" t="str">
            <v>=  3  buah</v>
          </cell>
        </row>
        <row r="203">
          <cell r="A203" t="str">
            <v>3.</v>
          </cell>
          <cell r="C203" t="str">
            <v>TENAGA</v>
          </cell>
        </row>
        <row r="204">
          <cell r="C204" t="str">
            <v>Produksi Pas. Batu yang menentukan</v>
          </cell>
          <cell r="E204" t="str">
            <v>( Prod. C. Mixer )</v>
          </cell>
          <cell r="G204" t="str">
            <v>Q1</v>
          </cell>
          <cell r="H204">
            <v>1.9153846153846155</v>
          </cell>
          <cell r="I204" t="str">
            <v>M3/Jam</v>
          </cell>
        </row>
        <row r="205">
          <cell r="C205" t="str">
            <v>Produksi Pasangan Batu dalam 1 hari  =  Tk x Q1</v>
          </cell>
          <cell r="G205" t="str">
            <v>Qt</v>
          </cell>
          <cell r="H205">
            <v>13.407692307692308</v>
          </cell>
          <cell r="I205" t="str">
            <v>M3</v>
          </cell>
        </row>
        <row r="207">
          <cell r="C207" t="str">
            <v>Kebutuhan tenaga :</v>
          </cell>
          <cell r="D207" t="str">
            <v>- Mandor</v>
          </cell>
          <cell r="G207" t="str">
            <v>M</v>
          </cell>
          <cell r="H207">
            <v>1</v>
          </cell>
          <cell r="I207" t="str">
            <v>orang</v>
          </cell>
        </row>
        <row r="208">
          <cell r="D208" t="str">
            <v>- Tukang Batu</v>
          </cell>
          <cell r="G208" t="str">
            <v>Tb</v>
          </cell>
          <cell r="H208">
            <v>3</v>
          </cell>
          <cell r="I208" t="str">
            <v>orang</v>
          </cell>
        </row>
        <row r="209">
          <cell r="D209" t="str">
            <v>- Pekerja</v>
          </cell>
          <cell r="G209" t="str">
            <v>P</v>
          </cell>
          <cell r="H209">
            <v>10</v>
          </cell>
          <cell r="I209" t="str">
            <v>orang</v>
          </cell>
        </row>
        <row r="211">
          <cell r="C211" t="str">
            <v>Koefisien Tenaga / M3   :</v>
          </cell>
        </row>
        <row r="212">
          <cell r="D212" t="str">
            <v>-  Mandor</v>
          </cell>
          <cell r="E212" t="str">
            <v>= (Tk x M) : Qt</v>
          </cell>
          <cell r="G212" t="str">
            <v>(L03)</v>
          </cell>
          <cell r="H212">
            <v>0.52208835341365456</v>
          </cell>
          <cell r="I212" t="str">
            <v>jam</v>
          </cell>
        </row>
        <row r="213">
          <cell r="D213" t="str">
            <v>-  Tukang</v>
          </cell>
          <cell r="E213" t="str">
            <v>= (Tk x Tb) : Qt</v>
          </cell>
          <cell r="G213" t="str">
            <v>(L02)</v>
          </cell>
          <cell r="H213">
            <v>1.5662650602409638</v>
          </cell>
          <cell r="I213" t="str">
            <v>jam</v>
          </cell>
        </row>
        <row r="214">
          <cell r="D214" t="str">
            <v>-  Pekerja</v>
          </cell>
          <cell r="E214" t="str">
            <v>= (Tk x P) : Qt</v>
          </cell>
          <cell r="G214" t="str">
            <v>(L01)</v>
          </cell>
          <cell r="H214">
            <v>5.2208835341365463</v>
          </cell>
          <cell r="I214" t="str">
            <v>jam</v>
          </cell>
        </row>
        <row r="216">
          <cell r="A216" t="str">
            <v>4.</v>
          </cell>
          <cell r="C216" t="str">
            <v>HARGA DASAR SATUAN UPAH, BAHAN DAN ALAT</v>
          </cell>
        </row>
        <row r="217">
          <cell r="C217" t="str">
            <v>Lihat lampiran.</v>
          </cell>
        </row>
        <row r="219">
          <cell r="A219" t="str">
            <v>5.</v>
          </cell>
          <cell r="C219" t="str">
            <v>ANALISA HARGA SATUAN PEKERJAAN</v>
          </cell>
        </row>
        <row r="220">
          <cell r="C220" t="str">
            <v>Lihat perhitungan dalam FORMULIR STANDAR UNTUK</v>
          </cell>
        </row>
        <row r="221">
          <cell r="C221" t="str">
            <v>PEREKEMAN ANALISA MASING-MASING HARGA</v>
          </cell>
        </row>
        <row r="222">
          <cell r="C222" t="str">
            <v>SATUAN.</v>
          </cell>
        </row>
        <row r="223">
          <cell r="C223" t="str">
            <v>Didapat Harga Satuan Pekerjaan :</v>
          </cell>
        </row>
        <row r="225">
          <cell r="C225" t="str">
            <v xml:space="preserve">Rp.  </v>
          </cell>
          <cell r="D225">
            <v>402021.21676028962</v>
          </cell>
          <cell r="E225" t="str">
            <v xml:space="preserve"> / M3</v>
          </cell>
        </row>
        <row r="228">
          <cell r="A228" t="str">
            <v>6.</v>
          </cell>
          <cell r="C228" t="str">
            <v>WAKTU PELAKSANAAN YANG DIPERLUKAN</v>
          </cell>
        </row>
        <row r="229">
          <cell r="C229" t="str">
            <v>Masa Pelaksanaan :</v>
          </cell>
          <cell r="D229" t="str">
            <v>. . . . . . . . . . . .</v>
          </cell>
          <cell r="E229" t="str">
            <v>bulan</v>
          </cell>
        </row>
        <row r="231">
          <cell r="A231" t="str">
            <v>7.</v>
          </cell>
          <cell r="C231" t="str">
            <v>VOLUME PEKERJAAN YANG DIPERLUKAN</v>
          </cell>
        </row>
        <row r="232">
          <cell r="C232" t="str">
            <v>Volume pekerjaan  :</v>
          </cell>
          <cell r="D232">
            <v>1</v>
          </cell>
          <cell r="E232" t="str">
            <v>M3</v>
          </cell>
        </row>
        <row r="243">
          <cell r="A243" t="str">
            <v>ITEM PEMBAYARAN NO.</v>
          </cell>
          <cell r="D243" t="str">
            <v>:  2.3 (1)</v>
          </cell>
          <cell r="J243" t="str">
            <v xml:space="preserve">Analisa EI-231 </v>
          </cell>
        </row>
        <row r="244">
          <cell r="A244" t="str">
            <v>JENIS PEKERJAAN</v>
          </cell>
          <cell r="D244" t="str">
            <v>:  Gorong2 Pipa Beton Bertulang Diameter &lt; 500 mm</v>
          </cell>
          <cell r="L244" t="str">
            <v>FORMULIR STANDAR UNTUK</v>
          </cell>
        </row>
        <row r="245">
          <cell r="A245" t="str">
            <v>SATUAN PEMBAYARAN</v>
          </cell>
          <cell r="D245" t="str">
            <v>:  M1</v>
          </cell>
          <cell r="J245" t="str">
            <v xml:space="preserve">         URAIAN ANALISA HARGA SATUAN</v>
          </cell>
          <cell r="L245" t="str">
            <v>PEREKAMAN ANALISA MASING-MASING HARGA SATUAN</v>
          </cell>
        </row>
        <row r="246">
          <cell r="L246">
            <v>0</v>
          </cell>
        </row>
        <row r="248">
          <cell r="A248" t="str">
            <v>No.</v>
          </cell>
          <cell r="C248" t="str">
            <v>U R A I A N</v>
          </cell>
          <cell r="G248" t="str">
            <v>KODE</v>
          </cell>
          <cell r="H248" t="str">
            <v>KOEF.</v>
          </cell>
          <cell r="I248" t="str">
            <v>SATUAN</v>
          </cell>
          <cell r="J248" t="str">
            <v>KETERANGAN</v>
          </cell>
        </row>
        <row r="249">
          <cell r="L249" t="str">
            <v>PROYEK</v>
          </cell>
          <cell r="O249" t="str">
            <v>:</v>
          </cell>
        </row>
        <row r="250">
          <cell r="L250" t="str">
            <v>No. PAKET KONTRAK</v>
          </cell>
          <cell r="O250" t="str">
            <v>:</v>
          </cell>
        </row>
        <row r="251">
          <cell r="A251" t="str">
            <v>I.</v>
          </cell>
          <cell r="C251" t="str">
            <v>ASUMSI</v>
          </cell>
          <cell r="L251" t="str">
            <v>NAMA PAKET</v>
          </cell>
          <cell r="O251" t="str">
            <v>:</v>
          </cell>
        </row>
        <row r="252">
          <cell r="A252">
            <v>1</v>
          </cell>
          <cell r="C252" t="str">
            <v>Pekerjaan dilakukan secara mekanik/manual</v>
          </cell>
          <cell r="L252" t="str">
            <v>PROP / KAB / KODYA</v>
          </cell>
          <cell r="O252" t="str">
            <v>:</v>
          </cell>
        </row>
        <row r="253">
          <cell r="A253">
            <v>2</v>
          </cell>
          <cell r="C253" t="str">
            <v>Lokasi pekerjaan : sepanjang jalan</v>
          </cell>
          <cell r="L253" t="str">
            <v>ITEM PEMBAYARAN NO.</v>
          </cell>
          <cell r="O253" t="str">
            <v>:  2.3 (1)</v>
          </cell>
          <cell r="R253" t="str">
            <v>PERKIRAAN VOL. PEK.</v>
          </cell>
          <cell r="T253" t="str">
            <v>:</v>
          </cell>
          <cell r="U253">
            <v>1</v>
          </cell>
        </row>
        <row r="254">
          <cell r="A254">
            <v>3</v>
          </cell>
          <cell r="C254" t="str">
            <v>Diameter bagian dalam gorong-gorong</v>
          </cell>
          <cell r="G254" t="str">
            <v>d</v>
          </cell>
          <cell r="H254">
            <v>0.5</v>
          </cell>
          <cell r="I254" t="str">
            <v>m</v>
          </cell>
          <cell r="L254" t="str">
            <v>JENIS PEKERJAAN</v>
          </cell>
          <cell r="O254" t="str">
            <v>:  Gorong2 Pipa Beton Bertulang Diameter &lt; 500 mm</v>
          </cell>
          <cell r="R254" t="str">
            <v>TOTAL HARGA (Rp.)</v>
          </cell>
          <cell r="T254" t="str">
            <v>:</v>
          </cell>
          <cell r="U254">
            <v>218715.29344341051</v>
          </cell>
        </row>
        <row r="255">
          <cell r="A255">
            <v>4</v>
          </cell>
          <cell r="C255" t="str">
            <v>Jarak rata-rata Base Camp ke lokasi pekerjaan</v>
          </cell>
          <cell r="G255" t="str">
            <v>L</v>
          </cell>
          <cell r="H255">
            <v>8.7249999999999996</v>
          </cell>
          <cell r="I255" t="str">
            <v>Km</v>
          </cell>
          <cell r="L255" t="str">
            <v>SATUAN PEMBAYARAN</v>
          </cell>
          <cell r="O255" t="str">
            <v>:  M1</v>
          </cell>
          <cell r="Q255">
            <v>0</v>
          </cell>
          <cell r="R255" t="str">
            <v>% THD. BIAYA PROYEK</v>
          </cell>
          <cell r="T255" t="str">
            <v>:</v>
          </cell>
          <cell r="U255" t="e">
            <v>#DIV/0!</v>
          </cell>
        </row>
        <row r="256">
          <cell r="A256">
            <v>5</v>
          </cell>
          <cell r="C256" t="str">
            <v>Jam kerja efektif per-hari</v>
          </cell>
          <cell r="G256" t="str">
            <v>Tk</v>
          </cell>
          <cell r="H256">
            <v>7</v>
          </cell>
          <cell r="I256" t="str">
            <v>jam</v>
          </cell>
        </row>
        <row r="257">
          <cell r="A257">
            <v>6</v>
          </cell>
          <cell r="C257" t="str">
            <v>Tebal gorong-gorong</v>
          </cell>
          <cell r="G257" t="str">
            <v>tg</v>
          </cell>
          <cell r="H257">
            <v>6.5</v>
          </cell>
          <cell r="I257" t="str">
            <v>Cm</v>
          </cell>
        </row>
        <row r="258">
          <cell r="Q258" t="str">
            <v>PERKIRAAN</v>
          </cell>
          <cell r="R258" t="str">
            <v>HARGA</v>
          </cell>
          <cell r="S258" t="str">
            <v>JUMLAH</v>
          </cell>
        </row>
        <row r="259">
          <cell r="A259" t="str">
            <v>II.</v>
          </cell>
          <cell r="C259" t="str">
            <v>URUTAN KERJA</v>
          </cell>
          <cell r="L259" t="str">
            <v>NO.</v>
          </cell>
          <cell r="N259" t="str">
            <v>KOMPONEN</v>
          </cell>
          <cell r="P259" t="str">
            <v>SATUAN</v>
          </cell>
          <cell r="Q259" t="str">
            <v>KUANTITAS</v>
          </cell>
          <cell r="R259" t="str">
            <v>SATUAN</v>
          </cell>
          <cell r="S259" t="str">
            <v>HARGA</v>
          </cell>
        </row>
        <row r="260">
          <cell r="A260">
            <v>1</v>
          </cell>
          <cell r="C260" t="str">
            <v>Gorong-gorong dicetak di Base Camp</v>
          </cell>
          <cell r="R260" t="str">
            <v>(Rp.)</v>
          </cell>
          <cell r="S260" t="str">
            <v>(Rp.)</v>
          </cell>
        </row>
        <row r="261">
          <cell r="A261">
            <v>2</v>
          </cell>
          <cell r="C261" t="str">
            <v>Dump Truck mengangkut gorong-gorong jadi</v>
          </cell>
        </row>
        <row r="262">
          <cell r="C262" t="str">
            <v>ke lapangan</v>
          </cell>
        </row>
        <row r="263">
          <cell r="A263">
            <v>3</v>
          </cell>
          <cell r="C263" t="str">
            <v>Dasar gorong-gorong digali sesuai kebutuhan dan ma-</v>
          </cell>
          <cell r="L263" t="str">
            <v>A.</v>
          </cell>
          <cell r="N263" t="str">
            <v>TENAGA</v>
          </cell>
        </row>
        <row r="264">
          <cell r="C264" t="str">
            <v>terial backfill dipadatkan dengan Tamper</v>
          </cell>
        </row>
        <row r="265">
          <cell r="A265">
            <v>4</v>
          </cell>
          <cell r="C265" t="str">
            <v>Tebal lapis porus pada dasar gorong-gorong pipa</v>
          </cell>
          <cell r="G265" t="str">
            <v>tp</v>
          </cell>
          <cell r="H265">
            <v>0.1</v>
          </cell>
          <cell r="I265" t="str">
            <v>M</v>
          </cell>
          <cell r="J265" t="str">
            <v xml:space="preserve"> Sand bedding</v>
          </cell>
          <cell r="L265" t="str">
            <v>1.</v>
          </cell>
          <cell r="N265" t="str">
            <v>Pekerja</v>
          </cell>
          <cell r="O265" t="str">
            <v>(L01)</v>
          </cell>
          <cell r="P265" t="str">
            <v>jam</v>
          </cell>
          <cell r="Q265">
            <v>2.3333333333333335</v>
          </cell>
          <cell r="R265">
            <v>2857.14</v>
          </cell>
          <cell r="U265">
            <v>6666.66</v>
          </cell>
        </row>
        <row r="266">
          <cell r="A266">
            <v>5</v>
          </cell>
          <cell r="C266" t="str">
            <v>Material pilihan untuk penimbunan kembali (padat)</v>
          </cell>
          <cell r="L266" t="str">
            <v>2.</v>
          </cell>
          <cell r="N266" t="str">
            <v>Tukang</v>
          </cell>
          <cell r="O266" t="str">
            <v>(L02)</v>
          </cell>
          <cell r="P266" t="str">
            <v>jam</v>
          </cell>
          <cell r="Q266">
            <v>0.93333333333333335</v>
          </cell>
          <cell r="R266">
            <v>4285.71</v>
          </cell>
          <cell r="U266">
            <v>3999.9960000000001</v>
          </cell>
        </row>
        <row r="267">
          <cell r="A267">
            <v>6</v>
          </cell>
          <cell r="C267" t="str">
            <v>Sekelompok pekerja akan melaksanakan pekerjaan</v>
          </cell>
          <cell r="L267" t="str">
            <v>3.</v>
          </cell>
          <cell r="N267" t="str">
            <v>Mandor</v>
          </cell>
          <cell r="O267" t="str">
            <v>(L03)</v>
          </cell>
          <cell r="P267" t="str">
            <v>jam</v>
          </cell>
          <cell r="Q267">
            <v>0.46666666666666667</v>
          </cell>
          <cell r="R267">
            <v>3214.29</v>
          </cell>
          <cell r="U267">
            <v>1500.002</v>
          </cell>
        </row>
        <row r="268">
          <cell r="C268" t="str">
            <v>dengan cara manual dengan menggunakan alat bantu</v>
          </cell>
        </row>
        <row r="269">
          <cell r="Q269" t="str">
            <v xml:space="preserve">JUMLAH HARGA TENAGA   </v>
          </cell>
          <cell r="U269">
            <v>12166.657999999999</v>
          </cell>
        </row>
        <row r="271">
          <cell r="A271" t="str">
            <v>III.</v>
          </cell>
          <cell r="C271" t="str">
            <v>PEMAKAIAN BAHAN, ALAT DAN TENAGA</v>
          </cell>
          <cell r="L271" t="str">
            <v>B.</v>
          </cell>
          <cell r="N271" t="str">
            <v>BAHAN</v>
          </cell>
        </row>
        <row r="272">
          <cell r="A272" t="str">
            <v xml:space="preserve">   1.</v>
          </cell>
          <cell r="C272" t="str">
            <v>BAHAN</v>
          </cell>
        </row>
        <row r="273">
          <cell r="C273" t="str">
            <v>Untuk mendapatkan 1 M' gorong-gorong diperlukan</v>
          </cell>
          <cell r="L273" t="str">
            <v>1.</v>
          </cell>
          <cell r="N273" t="str">
            <v>Beton K-300</v>
          </cell>
          <cell r="O273" t="str">
            <v>(EI-714)</v>
          </cell>
          <cell r="P273" t="str">
            <v>M3</v>
          </cell>
          <cell r="Q273">
            <v>0.11537499020308517</v>
          </cell>
          <cell r="R273">
            <v>652902.54982502444</v>
          </cell>
          <cell r="U273">
            <v>75328.625289631527</v>
          </cell>
        </row>
        <row r="274">
          <cell r="C274" t="str">
            <v>- Beton K-300 = (22/7*((2*tg/100+d)/2)^2)-(22/7*(d/2)^2))*1</v>
          </cell>
          <cell r="G274" t="str">
            <v>(EI-714)</v>
          </cell>
          <cell r="H274">
            <v>0.11537499020308517</v>
          </cell>
          <cell r="I274" t="str">
            <v>M3</v>
          </cell>
          <cell r="L274" t="str">
            <v>2.</v>
          </cell>
          <cell r="N274" t="str">
            <v>Baja Tulangan</v>
          </cell>
          <cell r="O274" t="str">
            <v>(M39)</v>
          </cell>
          <cell r="P274" t="str">
            <v>Kg</v>
          </cell>
          <cell r="Q274">
            <v>12.691248922339369</v>
          </cell>
          <cell r="R274">
            <v>4000</v>
          </cell>
          <cell r="U274">
            <v>50764.995689357478</v>
          </cell>
        </row>
        <row r="275">
          <cell r="C275" t="str">
            <v>- Baja Tulangan (asumsi 100kg/m3)</v>
          </cell>
          <cell r="G275" t="str">
            <v>(M39)</v>
          </cell>
          <cell r="H275">
            <v>12.691248922339369</v>
          </cell>
          <cell r="I275" t="str">
            <v>Kg</v>
          </cell>
          <cell r="L275" t="str">
            <v>3.</v>
          </cell>
          <cell r="N275" t="str">
            <v>Urugan Porus</v>
          </cell>
          <cell r="O275" t="str">
            <v>(EI-241)</v>
          </cell>
          <cell r="P275" t="str">
            <v>M3</v>
          </cell>
          <cell r="Q275">
            <v>0.12915000000000001</v>
          </cell>
          <cell r="R275">
            <v>186901.40625406182</v>
          </cell>
          <cell r="U275">
            <v>24138.316617712087</v>
          </cell>
        </row>
        <row r="276">
          <cell r="C276" t="str">
            <v>- Timbunan Porus      = {(tp*(0.3+2*tg/100+d+0.3)*1)*1.05}</v>
          </cell>
          <cell r="G276" t="str">
            <v>(EI-241)</v>
          </cell>
          <cell r="H276">
            <v>0.12915000000000001</v>
          </cell>
          <cell r="I276" t="str">
            <v>M3</v>
          </cell>
          <cell r="L276" t="str">
            <v>4.</v>
          </cell>
          <cell r="N276" t="str">
            <v>Mat. Pilihan</v>
          </cell>
          <cell r="O276" t="str">
            <v>(M09)</v>
          </cell>
          <cell r="P276" t="str">
            <v>M3</v>
          </cell>
          <cell r="Q276">
            <v>0.87365249999999994</v>
          </cell>
          <cell r="R276">
            <v>25000</v>
          </cell>
          <cell r="U276">
            <v>21841.3125</v>
          </cell>
        </row>
        <row r="277">
          <cell r="C277" t="str">
            <v>- Material Pilihan</v>
          </cell>
          <cell r="D277" t="str">
            <v>= ((2*tg/100+d+0.3)*(0.3+2*tg/100+d+0.3)</v>
          </cell>
          <cell r="G277" t="str">
            <v>(M09)</v>
          </cell>
          <cell r="H277">
            <v>0.87365249999999994</v>
          </cell>
          <cell r="I277" t="str">
            <v>M3</v>
          </cell>
          <cell r="J277" t="str">
            <v xml:space="preserve"> = Vp</v>
          </cell>
        </row>
        <row r="278">
          <cell r="D278" t="str">
            <v xml:space="preserve">   -(22/7*(0.5*(2*tg/100+d))^2))*1*1.05</v>
          </cell>
        </row>
        <row r="279">
          <cell r="A279" t="str">
            <v xml:space="preserve">   2.</v>
          </cell>
          <cell r="C279" t="str">
            <v>ALAT</v>
          </cell>
          <cell r="Q279" t="str">
            <v xml:space="preserve">JUMLAH HARGA BAHAN   </v>
          </cell>
          <cell r="U279">
            <v>172073.25009670109</v>
          </cell>
        </row>
        <row r="280">
          <cell r="A280" t="str">
            <v>2.a.</v>
          </cell>
          <cell r="C280" t="str">
            <v>TAMPER</v>
          </cell>
          <cell r="G280" t="str">
            <v>(E25)</v>
          </cell>
        </row>
        <row r="281">
          <cell r="C281" t="str">
            <v>Kecepatan</v>
          </cell>
          <cell r="G281" t="str">
            <v>v</v>
          </cell>
          <cell r="H281">
            <v>0.5</v>
          </cell>
          <cell r="I281" t="str">
            <v>Km / Jam</v>
          </cell>
          <cell r="L281" t="str">
            <v>C.</v>
          </cell>
          <cell r="N281" t="str">
            <v>PERALATAN</v>
          </cell>
        </row>
        <row r="282">
          <cell r="C282" t="str">
            <v>Efisiensi alat</v>
          </cell>
          <cell r="G282" t="str">
            <v>Fa</v>
          </cell>
          <cell r="H282">
            <v>0.83</v>
          </cell>
          <cell r="I282" t="str">
            <v>-</v>
          </cell>
        </row>
        <row r="283">
          <cell r="C283" t="str">
            <v>Lebar pemadatan</v>
          </cell>
          <cell r="G283" t="str">
            <v>Lb</v>
          </cell>
          <cell r="H283">
            <v>0.4</v>
          </cell>
          <cell r="I283" t="str">
            <v>M</v>
          </cell>
          <cell r="L283" t="str">
            <v>1.</v>
          </cell>
          <cell r="N283" t="str">
            <v>Tamper</v>
          </cell>
          <cell r="O283" t="str">
            <v>(E25)</v>
          </cell>
          <cell r="P283" t="str">
            <v>jam</v>
          </cell>
          <cell r="Q283">
            <v>0.26314834337349391</v>
          </cell>
          <cell r="R283">
            <v>18672.16854694486</v>
          </cell>
          <cell r="U283">
            <v>4913.5502203191991</v>
          </cell>
        </row>
        <row r="284">
          <cell r="C284" t="str">
            <v>Banyak lintasan</v>
          </cell>
          <cell r="G284" t="str">
            <v>n</v>
          </cell>
          <cell r="H284">
            <v>10</v>
          </cell>
          <cell r="I284" t="str">
            <v>lintasan</v>
          </cell>
          <cell r="L284" t="str">
            <v>2.</v>
          </cell>
          <cell r="N284" t="str">
            <v>Dump Truck</v>
          </cell>
          <cell r="O284" t="str">
            <v>(E08)</v>
          </cell>
          <cell r="P284" t="str">
            <v>jam</v>
          </cell>
          <cell r="Q284">
            <v>5.9738955823293166E-2</v>
          </cell>
          <cell r="R284">
            <v>153645.58193291764</v>
          </cell>
          <cell r="U284">
            <v>9178.6266315347384</v>
          </cell>
        </row>
        <row r="285">
          <cell r="C285" t="str">
            <v>Tebal lapis hamparan</v>
          </cell>
          <cell r="G285" t="str">
            <v>tp</v>
          </cell>
          <cell r="H285">
            <v>0.2</v>
          </cell>
          <cell r="I285" t="str">
            <v>M</v>
          </cell>
          <cell r="L285" t="str">
            <v>3.</v>
          </cell>
          <cell r="N285" t="str">
            <v>Alat  Bantu</v>
          </cell>
          <cell r="P285" t="str">
            <v>Ls</v>
          </cell>
          <cell r="Q285">
            <v>1</v>
          </cell>
          <cell r="R285">
            <v>500</v>
          </cell>
          <cell r="U285">
            <v>500</v>
          </cell>
        </row>
        <row r="288">
          <cell r="C288" t="str">
            <v>Kap. Prod. / Jam   =</v>
          </cell>
          <cell r="D288" t="str">
            <v>v x 1000 x Fa x Lb x 60</v>
          </cell>
          <cell r="G288" t="str">
            <v>Q1</v>
          </cell>
          <cell r="H288">
            <v>3.3200000000000003</v>
          </cell>
          <cell r="I288" t="str">
            <v xml:space="preserve">M3 / Jam </v>
          </cell>
        </row>
        <row r="289">
          <cell r="D289" t="str">
            <v xml:space="preserve">    n x tp</v>
          </cell>
        </row>
        <row r="291">
          <cell r="C291" t="str">
            <v>Koefisien Alat / m'</v>
          </cell>
          <cell r="D291" t="str">
            <v xml:space="preserve"> =  1  :  Q1 x Vp</v>
          </cell>
          <cell r="G291" t="str">
            <v>(E25)</v>
          </cell>
          <cell r="H291">
            <v>0.26314834337349391</v>
          </cell>
          <cell r="I291" t="str">
            <v>jam</v>
          </cell>
          <cell r="Q291" t="str">
            <v xml:space="preserve">JUMLAH HARGA PERALATAN   </v>
          </cell>
          <cell r="U291">
            <v>14592.176851853937</v>
          </cell>
        </row>
        <row r="293">
          <cell r="A293" t="str">
            <v>2.b.</v>
          </cell>
          <cell r="C293" t="str">
            <v>DUMP TRUCK</v>
          </cell>
          <cell r="G293" t="str">
            <v>(E08)</v>
          </cell>
          <cell r="L293" t="str">
            <v>D.</v>
          </cell>
          <cell r="N293" t="str">
            <v>JUMLAH HARGA TENAGA, BAHAN DAN PERALATAN  ( A + B + C )</v>
          </cell>
          <cell r="U293">
            <v>198832.08494855501</v>
          </cell>
        </row>
        <row r="294">
          <cell r="C294" t="str">
            <v>Kapasitas bak sekali muat</v>
          </cell>
          <cell r="G294" t="str">
            <v>V</v>
          </cell>
          <cell r="H294">
            <v>15</v>
          </cell>
          <cell r="I294" t="str">
            <v>Buah/M'</v>
          </cell>
          <cell r="L294" t="str">
            <v>E.</v>
          </cell>
          <cell r="N294" t="str">
            <v>OVERHEAD &amp; PROFIT</v>
          </cell>
          <cell r="P294">
            <v>10</v>
          </cell>
          <cell r="Q294" t="str">
            <v>%  x  D</v>
          </cell>
          <cell r="U294">
            <v>19883.208494855502</v>
          </cell>
        </row>
        <row r="295">
          <cell r="C295" t="str">
            <v>Faktor efisiensi alat</v>
          </cell>
          <cell r="G295" t="str">
            <v>Fa</v>
          </cell>
          <cell r="H295">
            <v>0.83</v>
          </cell>
          <cell r="L295" t="str">
            <v>F.</v>
          </cell>
          <cell r="N295" t="str">
            <v>HARGA SATUAN PEKERJAAN  ( D + E )</v>
          </cell>
          <cell r="U295">
            <v>218715.29344341051</v>
          </cell>
        </row>
        <row r="296">
          <cell r="C296" t="str">
            <v>Kecepatanrata-rata bermuatan</v>
          </cell>
          <cell r="G296" t="str">
            <v>v1</v>
          </cell>
          <cell r="H296">
            <v>20</v>
          </cell>
          <cell r="I296" t="str">
            <v>Km/Jam</v>
          </cell>
          <cell r="L296" t="str">
            <v>Note: 1</v>
          </cell>
          <cell r="N296" t="str">
            <v>SATUAN dapat berdasarkan atas jam operasi untuk Tenaga Kerja dan Peralatan, volume dan/atau ukuran</v>
          </cell>
        </row>
        <row r="297">
          <cell r="C297" t="str">
            <v>Kecepatan rata-rata kosong</v>
          </cell>
          <cell r="G297" t="str">
            <v>v2</v>
          </cell>
          <cell r="H297">
            <v>30</v>
          </cell>
          <cell r="I297" t="str">
            <v>Km/Jam</v>
          </cell>
          <cell r="N297" t="str">
            <v>berat untuk bahan-bahan.</v>
          </cell>
        </row>
        <row r="298">
          <cell r="C298" t="str">
            <v>Waktu siklus    :</v>
          </cell>
          <cell r="G298" t="str">
            <v>Ts1</v>
          </cell>
          <cell r="L298">
            <v>2</v>
          </cell>
          <cell r="N298" t="str">
            <v>Kuantitas satuan adalah kuantitas setiap komponen untuk menyelesaikan satu satuan pekerjaan dari nomor</v>
          </cell>
        </row>
        <row r="299">
          <cell r="C299" t="str">
            <v>- Waktu  tempuh in  si  = (L : v1 ) x 60</v>
          </cell>
          <cell r="G299" t="str">
            <v>T1</v>
          </cell>
          <cell r="H299">
            <v>26.174999999999997</v>
          </cell>
          <cell r="I299" t="str">
            <v>menit</v>
          </cell>
          <cell r="N299" t="str">
            <v>mata pembayaran.</v>
          </cell>
        </row>
        <row r="300">
          <cell r="C300" t="str">
            <v>-  Waktutempuh kosong  = (L : v2)  x  60</v>
          </cell>
          <cell r="G300" t="str">
            <v>T2</v>
          </cell>
          <cell r="H300">
            <v>17.45</v>
          </cell>
          <cell r="I300" t="str">
            <v>menit</v>
          </cell>
          <cell r="L300">
            <v>3</v>
          </cell>
          <cell r="N300" t="str">
            <v>Biaya satuan untuk peralatan sudah termasuk bahan bakar, bahan habis dipakai dan operator.</v>
          </cell>
        </row>
        <row r="301">
          <cell r="C301" t="str">
            <v>-  Muat, bongkar dan lain-lain</v>
          </cell>
          <cell r="G301" t="str">
            <v>T3</v>
          </cell>
          <cell r="H301">
            <v>1</v>
          </cell>
          <cell r="I301" t="str">
            <v>menit</v>
          </cell>
          <cell r="L301">
            <v>4</v>
          </cell>
          <cell r="N301" t="str">
            <v>Biaya satuan sudah termasuk pengeluaran untuk seluruh pajak yang berkaitan (tetapi tidak termasuk PPN</v>
          </cell>
        </row>
        <row r="302">
          <cell r="G302" t="str">
            <v>Ts1</v>
          </cell>
          <cell r="H302">
            <v>44.625</v>
          </cell>
          <cell r="I302" t="str">
            <v>menit</v>
          </cell>
          <cell r="N302" t="str">
            <v>yang dibayar dari kontrak) dan biaya-biaya lainnya.</v>
          </cell>
        </row>
        <row r="303">
          <cell r="J303" t="str">
            <v>Berlanjut ke halaman berikut</v>
          </cell>
        </row>
        <row r="304">
          <cell r="A304" t="str">
            <v>ITEM PEMBAYARAN NO.</v>
          </cell>
          <cell r="D304" t="str">
            <v>:  2.3 (1)</v>
          </cell>
          <cell r="J304" t="str">
            <v xml:space="preserve">Analisa EI-231 </v>
          </cell>
        </row>
        <row r="305">
          <cell r="A305" t="str">
            <v>JENIS PEKERJAAN</v>
          </cell>
          <cell r="D305" t="str">
            <v>:  Gorong2 Pipa Beton Bertulang Diameter &lt; 500 mm</v>
          </cell>
        </row>
        <row r="306">
          <cell r="A306" t="str">
            <v>SATUAN PEMBAYARAN</v>
          </cell>
          <cell r="D306" t="str">
            <v>:  M1</v>
          </cell>
          <cell r="J306" t="str">
            <v xml:space="preserve">         URAIAN ANALISA HARGA SATUAN</v>
          </cell>
        </row>
        <row r="307">
          <cell r="J307" t="str">
            <v>Lanjutan</v>
          </cell>
        </row>
        <row r="309">
          <cell r="A309" t="str">
            <v>No.</v>
          </cell>
          <cell r="C309" t="str">
            <v>U R A I A N</v>
          </cell>
          <cell r="G309" t="str">
            <v>KODE</v>
          </cell>
          <cell r="H309" t="str">
            <v>KOEF.</v>
          </cell>
          <cell r="I309" t="str">
            <v>SATUAN</v>
          </cell>
          <cell r="J309" t="str">
            <v>KETERANGAN</v>
          </cell>
        </row>
        <row r="312">
          <cell r="C312" t="str">
            <v>Kapasitas Produksi / Jam   =</v>
          </cell>
          <cell r="E312" t="str">
            <v>V x Fa x 60</v>
          </cell>
          <cell r="G312" t="str">
            <v>Q2</v>
          </cell>
          <cell r="H312">
            <v>16.739495798319329</v>
          </cell>
          <cell r="I312" t="str">
            <v xml:space="preserve">M' / Jam </v>
          </cell>
        </row>
        <row r="313">
          <cell r="E313" t="str">
            <v>Ts1</v>
          </cell>
        </row>
        <row r="315">
          <cell r="C315" t="str">
            <v>Koefisien Alat / m'</v>
          </cell>
          <cell r="D315" t="str">
            <v xml:space="preserve"> =  1  :  Q2</v>
          </cell>
          <cell r="G315" t="str">
            <v>(E08)</v>
          </cell>
          <cell r="H315">
            <v>5.9738955823293166E-2</v>
          </cell>
          <cell r="I315" t="str">
            <v>jam</v>
          </cell>
        </row>
        <row r="318">
          <cell r="A318" t="str">
            <v>2.c.</v>
          </cell>
          <cell r="C318" t="str">
            <v>ALAT  BANTU</v>
          </cell>
        </row>
        <row r="319">
          <cell r="C319" t="str">
            <v>Diperlukan alat-alat bantu kecil</v>
          </cell>
          <cell r="J319" t="str">
            <v>Lump Sump</v>
          </cell>
        </row>
        <row r="320">
          <cell r="C320" t="str">
            <v>- Sekop    =         3   buah</v>
          </cell>
        </row>
        <row r="321">
          <cell r="C321" t="str">
            <v>- Pacul     =         3   buah</v>
          </cell>
        </row>
        <row r="322">
          <cell r="C322" t="str">
            <v>- Alat-alat kecil lain</v>
          </cell>
        </row>
        <row r="324">
          <cell r="A324" t="str">
            <v xml:space="preserve">   3.</v>
          </cell>
          <cell r="C324" t="str">
            <v>TENAGA</v>
          </cell>
        </row>
        <row r="325">
          <cell r="C325" t="str">
            <v>Produksi Gorong-gorong / hari</v>
          </cell>
          <cell r="G325" t="str">
            <v>Qt</v>
          </cell>
          <cell r="H325">
            <v>15</v>
          </cell>
          <cell r="I325" t="str">
            <v>M'</v>
          </cell>
        </row>
        <row r="326">
          <cell r="C326" t="str">
            <v>Kebutuhan tenaga :</v>
          </cell>
        </row>
        <row r="327">
          <cell r="D327" t="str">
            <v>- Pekerja</v>
          </cell>
          <cell r="G327" t="str">
            <v>P</v>
          </cell>
          <cell r="H327">
            <v>5</v>
          </cell>
          <cell r="I327" t="str">
            <v>orang</v>
          </cell>
        </row>
        <row r="328">
          <cell r="D328" t="str">
            <v>- Tukang</v>
          </cell>
          <cell r="G328" t="str">
            <v>T</v>
          </cell>
          <cell r="H328">
            <v>2</v>
          </cell>
          <cell r="I328" t="str">
            <v>orang</v>
          </cell>
        </row>
        <row r="329">
          <cell r="D329" t="str">
            <v>- Mandor</v>
          </cell>
          <cell r="G329" t="str">
            <v>M</v>
          </cell>
          <cell r="H329">
            <v>1</v>
          </cell>
          <cell r="I329" t="str">
            <v>orang</v>
          </cell>
        </row>
        <row r="331">
          <cell r="C331" t="str">
            <v>Koefisien tenaga / M1   :</v>
          </cell>
        </row>
        <row r="332">
          <cell r="D332" t="str">
            <v>- Pekerja</v>
          </cell>
          <cell r="E332" t="str">
            <v>= (Tk x P) : Qt</v>
          </cell>
          <cell r="G332" t="str">
            <v>(L01)</v>
          </cell>
          <cell r="H332">
            <v>2.3333333333333335</v>
          </cell>
          <cell r="I332" t="str">
            <v>Jam</v>
          </cell>
        </row>
        <row r="333">
          <cell r="D333" t="str">
            <v>- Tukang</v>
          </cell>
          <cell r="E333" t="str">
            <v>= (Tk x T) : Qt</v>
          </cell>
          <cell r="G333" t="str">
            <v>(L02)</v>
          </cell>
          <cell r="H333">
            <v>0.93333333333333335</v>
          </cell>
          <cell r="I333" t="str">
            <v>Jam</v>
          </cell>
        </row>
        <row r="334">
          <cell r="D334" t="str">
            <v>- Mandor</v>
          </cell>
          <cell r="E334" t="str">
            <v>= (Tk x M) : Qt</v>
          </cell>
          <cell r="G334" t="str">
            <v>(L03)</v>
          </cell>
          <cell r="H334">
            <v>0.46666666666666667</v>
          </cell>
          <cell r="I334" t="str">
            <v>Jam</v>
          </cell>
        </row>
        <row r="336">
          <cell r="A336" t="str">
            <v>4.</v>
          </cell>
          <cell r="C336" t="str">
            <v>HARGA DASAR SATUAN UPAH, BAHAN DAN ALAT</v>
          </cell>
        </row>
        <row r="337">
          <cell r="C337" t="str">
            <v>Lihat lampiran.</v>
          </cell>
        </row>
        <row r="340">
          <cell r="A340" t="str">
            <v>5.</v>
          </cell>
          <cell r="C340" t="str">
            <v>ANALISA HARGA SATUAN PEKERJAAN</v>
          </cell>
        </row>
        <row r="341">
          <cell r="C341" t="str">
            <v>Lihat perhitungan dalam FORMULIR STANDAR UNTUK</v>
          </cell>
        </row>
        <row r="342">
          <cell r="C342" t="str">
            <v>PEREKEMAN ANALISA MASING-MASING HARGA</v>
          </cell>
        </row>
        <row r="343">
          <cell r="C343" t="str">
            <v>SATUAN.</v>
          </cell>
        </row>
        <row r="344">
          <cell r="C344" t="str">
            <v>Didapat Harga Satuan Pekerjaan :</v>
          </cell>
        </row>
        <row r="346">
          <cell r="C346" t="str">
            <v xml:space="preserve">Rp.  </v>
          </cell>
          <cell r="D346">
            <v>218715.29344341051</v>
          </cell>
          <cell r="E346" t="str">
            <v xml:space="preserve"> / M'</v>
          </cell>
        </row>
        <row r="349">
          <cell r="A349" t="str">
            <v>6.</v>
          </cell>
          <cell r="C349" t="str">
            <v>WAKTU PELAKSANAAN YANG DIPERLUKAN</v>
          </cell>
        </row>
        <row r="350">
          <cell r="C350" t="str">
            <v>Masa Pelaksanaan :</v>
          </cell>
          <cell r="D350" t="str">
            <v>. . . . . . . . . . . .</v>
          </cell>
          <cell r="E350" t="str">
            <v>bulan</v>
          </cell>
        </row>
        <row r="352">
          <cell r="A352" t="str">
            <v>7.</v>
          </cell>
          <cell r="C352" t="str">
            <v>VOLUME PEKERJAAN YANG DIPERLUKAN</v>
          </cell>
        </row>
        <row r="353">
          <cell r="C353" t="str">
            <v>Volume pekerjaan  :</v>
          </cell>
          <cell r="D353">
            <v>1</v>
          </cell>
          <cell r="E353" t="str">
            <v>M'</v>
          </cell>
        </row>
        <row r="363">
          <cell r="A363" t="str">
            <v>ITEM PEMBAYARAN NO.</v>
          </cell>
          <cell r="D363" t="str">
            <v>:  2.3 (2)</v>
          </cell>
          <cell r="J363" t="str">
            <v xml:space="preserve">Analisa EI-232 </v>
          </cell>
        </row>
        <row r="364">
          <cell r="A364" t="str">
            <v>JENIS PEKERJAAN</v>
          </cell>
          <cell r="D364" t="str">
            <v>:  Gorong2 Pipa Beton Bertulang 500 mm &lt; diameter dalam 700 mm</v>
          </cell>
          <cell r="L364" t="str">
            <v>FORMULIR STANDAR UNTUK</v>
          </cell>
        </row>
        <row r="365">
          <cell r="A365" t="str">
            <v>SATUAN PEMBAYARAN</v>
          </cell>
          <cell r="D365" t="str">
            <v>:  M1</v>
          </cell>
          <cell r="J365" t="str">
            <v xml:space="preserve">         URAIAN ANALISA HARGA SATUAN</v>
          </cell>
          <cell r="L365" t="str">
            <v>PEREKAMAN ANALISA MASING-MASING HARGA SATUAN</v>
          </cell>
        </row>
        <row r="366">
          <cell r="L366">
            <v>0</v>
          </cell>
        </row>
        <row r="368">
          <cell r="A368" t="str">
            <v>No.</v>
          </cell>
          <cell r="C368" t="str">
            <v>U R A I A N</v>
          </cell>
          <cell r="G368" t="str">
            <v>KODE</v>
          </cell>
          <cell r="H368" t="str">
            <v>KOEF.</v>
          </cell>
          <cell r="I368" t="str">
            <v>SATUAN</v>
          </cell>
          <cell r="J368" t="str">
            <v>KETERANGAN</v>
          </cell>
        </row>
        <row r="369">
          <cell r="L369" t="str">
            <v>PROYEK</v>
          </cell>
          <cell r="O369" t="str">
            <v>:</v>
          </cell>
        </row>
        <row r="370">
          <cell r="L370" t="str">
            <v>No. PAKET KONTRAK</v>
          </cell>
          <cell r="O370" t="str">
            <v>:</v>
          </cell>
        </row>
        <row r="371">
          <cell r="A371" t="str">
            <v>I.</v>
          </cell>
          <cell r="C371" t="str">
            <v>ASUMSI</v>
          </cell>
          <cell r="L371" t="str">
            <v>NAMA PAKET</v>
          </cell>
          <cell r="O371" t="str">
            <v>:</v>
          </cell>
        </row>
        <row r="372">
          <cell r="A372">
            <v>1</v>
          </cell>
          <cell r="C372" t="str">
            <v>Pekerjaan dilakukan secara mekanik/manual</v>
          </cell>
          <cell r="L372" t="str">
            <v>PROP / KAB / KODYA</v>
          </cell>
          <cell r="O372" t="str">
            <v>:</v>
          </cell>
        </row>
        <row r="373">
          <cell r="A373">
            <v>2</v>
          </cell>
          <cell r="C373" t="str">
            <v>Lokasi pekerjaan : sepanjang jalan</v>
          </cell>
          <cell r="L373" t="str">
            <v>ITEM PEMBAYARAN NO.</v>
          </cell>
          <cell r="O373" t="str">
            <v>:  2.3 (2)</v>
          </cell>
          <cell r="R373" t="str">
            <v>PERKIRAAN VOL. PEK.</v>
          </cell>
          <cell r="T373" t="str">
            <v>:</v>
          </cell>
          <cell r="U373">
            <v>1</v>
          </cell>
        </row>
        <row r="374">
          <cell r="A374">
            <v>3</v>
          </cell>
          <cell r="C374" t="str">
            <v>Diameter bagian dalam gorong-gorong</v>
          </cell>
          <cell r="G374" t="str">
            <v>d</v>
          </cell>
          <cell r="H374">
            <v>0.6</v>
          </cell>
          <cell r="I374" t="str">
            <v>m</v>
          </cell>
          <cell r="L374" t="str">
            <v>JENIS PEKERJAAN</v>
          </cell>
          <cell r="O374" t="str">
            <v>:  Gorong2 Pipa Beton Bertulang 500 mm &lt; diameter dalam 700 mm</v>
          </cell>
          <cell r="R374" t="str">
            <v>TOTAL HARGA (Rp.)</v>
          </cell>
          <cell r="T374" t="str">
            <v>:</v>
          </cell>
          <cell r="U374">
            <v>282846.80804673955</v>
          </cell>
        </row>
        <row r="375">
          <cell r="A375">
            <v>4</v>
          </cell>
          <cell r="C375" t="str">
            <v>Jarak rata-rata Base Camp ke lokasi pekerjaan</v>
          </cell>
          <cell r="G375" t="str">
            <v>L</v>
          </cell>
          <cell r="H375">
            <v>8.7249999999999996</v>
          </cell>
          <cell r="I375" t="str">
            <v>Km</v>
          </cell>
          <cell r="L375" t="str">
            <v>SATUAN PEMBAYARAN</v>
          </cell>
          <cell r="O375" t="str">
            <v>:  M1</v>
          </cell>
          <cell r="Q375">
            <v>0</v>
          </cell>
          <cell r="R375" t="str">
            <v>% THD. BIAYA PROYEK</v>
          </cell>
          <cell r="T375" t="str">
            <v>:</v>
          </cell>
          <cell r="U375" t="e">
            <v>#DIV/0!</v>
          </cell>
        </row>
        <row r="376">
          <cell r="A376">
            <v>5</v>
          </cell>
          <cell r="C376" t="str">
            <v>Jam kerja efektif per-hari</v>
          </cell>
          <cell r="G376" t="str">
            <v>Tk</v>
          </cell>
          <cell r="H376">
            <v>7</v>
          </cell>
          <cell r="I376" t="str">
            <v>jam</v>
          </cell>
        </row>
        <row r="377">
          <cell r="A377">
            <v>6</v>
          </cell>
          <cell r="C377" t="str">
            <v>Tebal gorong-gorong</v>
          </cell>
          <cell r="G377" t="str">
            <v>tg</v>
          </cell>
          <cell r="H377">
            <v>6.5</v>
          </cell>
          <cell r="I377" t="str">
            <v>Cm</v>
          </cell>
        </row>
        <row r="378">
          <cell r="Q378" t="str">
            <v>PERKIRAAN</v>
          </cell>
          <cell r="R378" t="str">
            <v>HARGA</v>
          </cell>
          <cell r="S378" t="str">
            <v>JUMLAH</v>
          </cell>
        </row>
        <row r="379">
          <cell r="A379" t="str">
            <v>II.</v>
          </cell>
          <cell r="C379" t="str">
            <v>URUTAN KERJA</v>
          </cell>
          <cell r="L379" t="str">
            <v>NO.</v>
          </cell>
          <cell r="N379" t="str">
            <v>KOMPONEN</v>
          </cell>
          <cell r="P379" t="str">
            <v>SATUAN</v>
          </cell>
          <cell r="Q379" t="str">
            <v>KUANTITAS</v>
          </cell>
          <cell r="R379" t="str">
            <v>SATUAN</v>
          </cell>
          <cell r="S379" t="str">
            <v>HARGA</v>
          </cell>
        </row>
        <row r="380">
          <cell r="A380">
            <v>1</v>
          </cell>
          <cell r="C380" t="str">
            <v>Gorong-gorong dicetak di Base Camp</v>
          </cell>
          <cell r="R380" t="str">
            <v>(Rp.)</v>
          </cell>
          <cell r="S380" t="str">
            <v>(Rp.)</v>
          </cell>
        </row>
        <row r="381">
          <cell r="A381">
            <v>2</v>
          </cell>
          <cell r="C381" t="str">
            <v>Dump Truck mengangkut gorong-gorong jadi</v>
          </cell>
        </row>
        <row r="382">
          <cell r="C382" t="str">
            <v>ke lapangan</v>
          </cell>
        </row>
        <row r="383">
          <cell r="A383">
            <v>3</v>
          </cell>
          <cell r="C383" t="str">
            <v>Dasar gorong-gorong digali sesuai kebutuhan dan ma-</v>
          </cell>
          <cell r="L383" t="str">
            <v>A.</v>
          </cell>
          <cell r="N383" t="str">
            <v>TENAGA</v>
          </cell>
        </row>
        <row r="384">
          <cell r="C384" t="str">
            <v>terial backfill dipadatkan dengan Tamper</v>
          </cell>
        </row>
        <row r="385">
          <cell r="A385">
            <v>4</v>
          </cell>
          <cell r="C385" t="str">
            <v>Tebal lapis porus pada dasar gorong-gorong pipa</v>
          </cell>
          <cell r="G385" t="str">
            <v>tp</v>
          </cell>
          <cell r="H385">
            <v>0.1</v>
          </cell>
          <cell r="I385" t="str">
            <v>M</v>
          </cell>
          <cell r="J385" t="str">
            <v xml:space="preserve"> Sand bedding</v>
          </cell>
          <cell r="L385" t="str">
            <v>1.</v>
          </cell>
          <cell r="N385" t="str">
            <v>Pekerja</v>
          </cell>
          <cell r="O385" t="str">
            <v>(L01)</v>
          </cell>
          <cell r="P385" t="str">
            <v>jam</v>
          </cell>
          <cell r="Q385">
            <v>4.9000000000000004</v>
          </cell>
          <cell r="R385">
            <v>2857.14</v>
          </cell>
          <cell r="U385">
            <v>13999.986000000001</v>
          </cell>
        </row>
        <row r="386">
          <cell r="A386">
            <v>5</v>
          </cell>
          <cell r="C386" t="str">
            <v>Material pilihan untuk penimbunan kembali (padat)</v>
          </cell>
          <cell r="L386" t="str">
            <v>2.</v>
          </cell>
          <cell r="N386" t="str">
            <v>Tukang</v>
          </cell>
          <cell r="O386" t="str">
            <v>(L02)</v>
          </cell>
          <cell r="P386" t="str">
            <v>jam</v>
          </cell>
          <cell r="Q386">
            <v>1.4</v>
          </cell>
          <cell r="R386">
            <v>4285.71</v>
          </cell>
          <cell r="U386">
            <v>5999.9939999999997</v>
          </cell>
        </row>
        <row r="387">
          <cell r="A387">
            <v>6</v>
          </cell>
          <cell r="C387" t="str">
            <v>Sekelompok pekerja akan melaksanakan pekerjaan</v>
          </cell>
          <cell r="L387" t="str">
            <v>3.</v>
          </cell>
          <cell r="N387" t="str">
            <v>Mandor</v>
          </cell>
          <cell r="O387" t="str">
            <v>(L03)</v>
          </cell>
          <cell r="P387" t="str">
            <v>jam</v>
          </cell>
          <cell r="Q387">
            <v>0.7</v>
          </cell>
          <cell r="R387">
            <v>3214.29</v>
          </cell>
          <cell r="U387">
            <v>2250.0029999999997</v>
          </cell>
        </row>
        <row r="388">
          <cell r="C388" t="str">
            <v>dengan cara manual dengan menggunakan alat bantu</v>
          </cell>
        </row>
        <row r="389">
          <cell r="Q389" t="str">
            <v xml:space="preserve">JUMLAH HARGA TENAGA   </v>
          </cell>
          <cell r="U389">
            <v>22249.983</v>
          </cell>
        </row>
        <row r="391">
          <cell r="A391" t="str">
            <v>III.</v>
          </cell>
          <cell r="C391" t="str">
            <v>PEMAKAIAN BAHAN, ALAT DAN TENAGA</v>
          </cell>
          <cell r="L391" t="str">
            <v>B.</v>
          </cell>
          <cell r="N391" t="str">
            <v>BAHAN</v>
          </cell>
        </row>
        <row r="392">
          <cell r="A392" t="str">
            <v xml:space="preserve">   1.</v>
          </cell>
          <cell r="C392" t="str">
            <v>BAHAN</v>
          </cell>
        </row>
        <row r="393">
          <cell r="C393" t="str">
            <v>Untuk mendapatkan 1 M' gorong-gorong diperlukan</v>
          </cell>
          <cell r="L393" t="str">
            <v>1.</v>
          </cell>
          <cell r="N393" t="str">
            <v>Beton K-300</v>
          </cell>
          <cell r="O393" t="str">
            <v>(EI-714)</v>
          </cell>
          <cell r="P393" t="str">
            <v>M3</v>
          </cell>
          <cell r="Q393">
            <v>0.13579534245141872</v>
          </cell>
          <cell r="R393">
            <v>652902.54982502444</v>
          </cell>
          <cell r="U393">
            <v>88661.125340893675</v>
          </cell>
        </row>
        <row r="394">
          <cell r="C394" t="str">
            <v>- Beton K-300 = (22/7*((2*tg/100+d)/2)^2)-(22/7*(d/2)^2))*1</v>
          </cell>
          <cell r="G394" t="str">
            <v>(EI-714)</v>
          </cell>
          <cell r="H394">
            <v>0.13579534245141872</v>
          </cell>
          <cell r="I394" t="str">
            <v>M3</v>
          </cell>
          <cell r="L394" t="str">
            <v>2.</v>
          </cell>
          <cell r="N394" t="str">
            <v>Baja Tulangan</v>
          </cell>
          <cell r="O394" t="str">
            <v>(M39)</v>
          </cell>
          <cell r="P394" t="str">
            <v>Kg</v>
          </cell>
          <cell r="Q394">
            <v>14.937487669656059</v>
          </cell>
          <cell r="R394">
            <v>4000</v>
          </cell>
          <cell r="U394">
            <v>59749.950678624235</v>
          </cell>
        </row>
        <row r="395">
          <cell r="C395" t="str">
            <v>- Baja Tulangan (asumsi 100kg/m3)</v>
          </cell>
          <cell r="G395" t="str">
            <v>(M39)</v>
          </cell>
          <cell r="H395">
            <v>14.937487669656059</v>
          </cell>
          <cell r="I395" t="str">
            <v>Kg</v>
          </cell>
          <cell r="L395" t="str">
            <v>3.</v>
          </cell>
          <cell r="N395" t="str">
            <v>Urugan Porus</v>
          </cell>
          <cell r="O395" t="str">
            <v>(EI-241)</v>
          </cell>
          <cell r="P395" t="str">
            <v>M3</v>
          </cell>
          <cell r="Q395">
            <v>0.13965000000000002</v>
          </cell>
          <cell r="R395">
            <v>186901.40625406182</v>
          </cell>
          <cell r="U395">
            <v>26100.781383379737</v>
          </cell>
        </row>
        <row r="396">
          <cell r="C396" t="str">
            <v>- Timbunan Porus      = {(tp*(0.3+2*tg/100+d+0.3)*1)*1.05}</v>
          </cell>
          <cell r="G396" t="str">
            <v>(EI-241)</v>
          </cell>
          <cell r="H396">
            <v>0.13965000000000002</v>
          </cell>
          <cell r="I396" t="str">
            <v>M3</v>
          </cell>
          <cell r="L396" t="str">
            <v>4.</v>
          </cell>
          <cell r="N396" t="str">
            <v>Mat. Pilihan</v>
          </cell>
          <cell r="O396" t="str">
            <v>(M09)</v>
          </cell>
          <cell r="P396" t="str">
            <v>M3</v>
          </cell>
          <cell r="Q396">
            <v>0.99875250000000027</v>
          </cell>
          <cell r="R396">
            <v>25000</v>
          </cell>
          <cell r="U396">
            <v>24968.812500000007</v>
          </cell>
        </row>
        <row r="397">
          <cell r="C397" t="str">
            <v>- Material Pilihan</v>
          </cell>
          <cell r="D397" t="str">
            <v>= ((2*tg/100+d+0.3)*(0.3+2*tg/100+d+0.3)</v>
          </cell>
          <cell r="G397" t="str">
            <v>(M09)</v>
          </cell>
          <cell r="H397">
            <v>0.99875250000000027</v>
          </cell>
          <cell r="I397" t="str">
            <v>M3</v>
          </cell>
          <cell r="J397" t="str">
            <v xml:space="preserve"> = Vp</v>
          </cell>
        </row>
        <row r="398">
          <cell r="D398" t="str">
            <v xml:space="preserve">   -(22/7*(0.5*(2*tg/100+d))^2))*1*1.05</v>
          </cell>
        </row>
        <row r="399">
          <cell r="A399" t="str">
            <v xml:space="preserve">   2.</v>
          </cell>
          <cell r="C399" t="str">
            <v>ALAT</v>
          </cell>
          <cell r="Q399" t="str">
            <v xml:space="preserve">JUMLAH HARGA BAHAN   </v>
          </cell>
          <cell r="U399">
            <v>199480.66990289764</v>
          </cell>
        </row>
        <row r="400">
          <cell r="A400" t="str">
            <v>2.a.</v>
          </cell>
          <cell r="C400" t="str">
            <v>TAMPER</v>
          </cell>
          <cell r="G400" t="str">
            <v>(E25)</v>
          </cell>
        </row>
        <row r="401">
          <cell r="C401" t="str">
            <v>Kecepatan</v>
          </cell>
          <cell r="G401" t="str">
            <v>v</v>
          </cell>
          <cell r="H401">
            <v>0.5</v>
          </cell>
          <cell r="I401" t="str">
            <v>Km / Jam</v>
          </cell>
          <cell r="L401" t="str">
            <v>C.</v>
          </cell>
          <cell r="N401" t="str">
            <v>PERALATAN</v>
          </cell>
        </row>
        <row r="402">
          <cell r="C402" t="str">
            <v>Efisiensi alat</v>
          </cell>
          <cell r="G402" t="str">
            <v>Fa</v>
          </cell>
          <cell r="H402">
            <v>0.83</v>
          </cell>
          <cell r="I402" t="str">
            <v>-</v>
          </cell>
        </row>
        <row r="403">
          <cell r="C403" t="str">
            <v>Lebar pemadatan</v>
          </cell>
          <cell r="G403" t="str">
            <v>Lb</v>
          </cell>
          <cell r="H403">
            <v>0.4</v>
          </cell>
          <cell r="I403" t="str">
            <v>M</v>
          </cell>
          <cell r="L403" t="str">
            <v>1.</v>
          </cell>
          <cell r="N403" t="str">
            <v>Tamper</v>
          </cell>
          <cell r="O403" t="str">
            <v>(E25)</v>
          </cell>
          <cell r="P403" t="str">
            <v>Jam</v>
          </cell>
          <cell r="Q403">
            <v>0.30082906626506029</v>
          </cell>
          <cell r="R403">
            <v>18672.16854694486</v>
          </cell>
          <cell r="U403">
            <v>5617.1310291212494</v>
          </cell>
        </row>
        <row r="404">
          <cell r="C404" t="str">
            <v>Banyak lintasan</v>
          </cell>
          <cell r="G404" t="str">
            <v>n</v>
          </cell>
          <cell r="H404">
            <v>10</v>
          </cell>
          <cell r="I404" t="str">
            <v>lintasan</v>
          </cell>
          <cell r="L404" t="str">
            <v>2.</v>
          </cell>
          <cell r="N404" t="str">
            <v>Dump Truck</v>
          </cell>
          <cell r="O404" t="str">
            <v>(E08)</v>
          </cell>
          <cell r="P404" t="str">
            <v>Jam</v>
          </cell>
          <cell r="Q404">
            <v>0.18800200803212852</v>
          </cell>
          <cell r="R404">
            <v>153645.58193291764</v>
          </cell>
          <cell r="U404">
            <v>28885.677928653444</v>
          </cell>
        </row>
        <row r="405">
          <cell r="C405" t="str">
            <v>Tebal lapis hamparan</v>
          </cell>
          <cell r="G405" t="str">
            <v>tp</v>
          </cell>
          <cell r="H405">
            <v>0.2</v>
          </cell>
          <cell r="I405" t="str">
            <v>M</v>
          </cell>
          <cell r="L405" t="str">
            <v>3.</v>
          </cell>
          <cell r="N405" t="str">
            <v>Alat  Bantu</v>
          </cell>
          <cell r="P405" t="str">
            <v>Ls</v>
          </cell>
          <cell r="Q405">
            <v>1</v>
          </cell>
          <cell r="R405">
            <v>900</v>
          </cell>
          <cell r="U405">
            <v>900</v>
          </cell>
        </row>
        <row r="408">
          <cell r="C408" t="str">
            <v>Kap. Prod. / Jam   =</v>
          </cell>
          <cell r="D408" t="str">
            <v>v x 1000 x Fa x Lb x 60</v>
          </cell>
          <cell r="G408" t="str">
            <v>Q1</v>
          </cell>
          <cell r="H408">
            <v>3.3200000000000003</v>
          </cell>
          <cell r="I408" t="str">
            <v xml:space="preserve">M3 / Jam </v>
          </cell>
        </row>
        <row r="409">
          <cell r="D409" t="str">
            <v xml:space="preserve">    n x tp</v>
          </cell>
        </row>
        <row r="411">
          <cell r="C411" t="str">
            <v>Koefisien Alat / m'</v>
          </cell>
          <cell r="D411" t="str">
            <v xml:space="preserve"> =  1  :  Q1 x Vp</v>
          </cell>
          <cell r="G411" t="str">
            <v>(E25)</v>
          </cell>
          <cell r="H411">
            <v>0.30082906626506029</v>
          </cell>
          <cell r="I411" t="str">
            <v>jam</v>
          </cell>
          <cell r="Q411" t="str">
            <v xml:space="preserve">JUMLAH HARGA PERALATAN   </v>
          </cell>
          <cell r="U411">
            <v>35402.808957774694</v>
          </cell>
        </row>
        <row r="413">
          <cell r="A413" t="str">
            <v>2.b.</v>
          </cell>
          <cell r="C413" t="str">
            <v>DUMP TRUCK</v>
          </cell>
          <cell r="G413" t="str">
            <v>(E08)</v>
          </cell>
          <cell r="L413" t="str">
            <v>D.</v>
          </cell>
          <cell r="N413" t="str">
            <v>JUMLAH HARGA TENAGA, BAHAN DAN PERALATAN  ( A + B + C )</v>
          </cell>
          <cell r="U413">
            <v>257133.46186067234</v>
          </cell>
        </row>
        <row r="414">
          <cell r="C414" t="str">
            <v>Kapasitas bak sekali muat</v>
          </cell>
          <cell r="G414" t="str">
            <v>V</v>
          </cell>
          <cell r="H414">
            <v>10</v>
          </cell>
          <cell r="I414" t="str">
            <v>Buah/M'</v>
          </cell>
          <cell r="L414" t="str">
            <v>E.</v>
          </cell>
          <cell r="N414" t="str">
            <v>OVERHEAD &amp; PROFIT</v>
          </cell>
          <cell r="P414">
            <v>10</v>
          </cell>
          <cell r="Q414" t="str">
            <v>%  x  D</v>
          </cell>
          <cell r="U414">
            <v>25713.346186067236</v>
          </cell>
        </row>
        <row r="415">
          <cell r="C415" t="str">
            <v>Faktor efisiensi alat</v>
          </cell>
          <cell r="G415" t="str">
            <v>Fa</v>
          </cell>
          <cell r="H415">
            <v>0.83</v>
          </cell>
          <cell r="L415" t="str">
            <v>F.</v>
          </cell>
          <cell r="N415" t="str">
            <v>HARGA SATUAN PEKERJAAN  ( D + E )</v>
          </cell>
          <cell r="U415">
            <v>282846.80804673955</v>
          </cell>
        </row>
        <row r="416">
          <cell r="C416" t="str">
            <v>Kecepatanrata-rata bermuatan</v>
          </cell>
          <cell r="G416" t="str">
            <v>v1</v>
          </cell>
          <cell r="H416">
            <v>20</v>
          </cell>
          <cell r="I416" t="str">
            <v>Km/Jam</v>
          </cell>
          <cell r="L416" t="str">
            <v>Note: 1</v>
          </cell>
          <cell r="N416" t="str">
            <v>SATUAN dapat berdasarkan atas jam operasi untuk Tenaga Kerja dan Peralatan, volume dan/atau ukuran</v>
          </cell>
        </row>
        <row r="417">
          <cell r="C417" t="str">
            <v>Kecepatan rata-rata kosong</v>
          </cell>
          <cell r="G417" t="str">
            <v>v2</v>
          </cell>
          <cell r="H417">
            <v>30</v>
          </cell>
          <cell r="I417" t="str">
            <v>Km/Jam</v>
          </cell>
          <cell r="N417" t="str">
            <v>berat untuk bahan-bahan.</v>
          </cell>
        </row>
        <row r="418">
          <cell r="C418" t="str">
            <v>Waktu siklus    :</v>
          </cell>
          <cell r="G418" t="str">
            <v>Ts</v>
          </cell>
          <cell r="L418">
            <v>2</v>
          </cell>
          <cell r="N418" t="str">
            <v>Kuantitas satuan adalah kuantitas setiap komponen untuk menyelesaikan satu satuan pekerjaan dari nomor</v>
          </cell>
        </row>
        <row r="419">
          <cell r="C419" t="str">
            <v>- Waktu  tempuh in  si  = (L : v1 ) x 60</v>
          </cell>
          <cell r="G419" t="str">
            <v>T1</v>
          </cell>
          <cell r="H419">
            <v>26.174999999999997</v>
          </cell>
          <cell r="I419" t="str">
            <v>menit</v>
          </cell>
          <cell r="N419" t="str">
            <v>mata pembayaran.</v>
          </cell>
        </row>
        <row r="420">
          <cell r="C420" t="str">
            <v>-  Waktutempuh kosong  = (L : v2)  x  60</v>
          </cell>
          <cell r="G420" t="str">
            <v>T2</v>
          </cell>
          <cell r="H420">
            <v>17.45</v>
          </cell>
          <cell r="I420" t="str">
            <v>menit</v>
          </cell>
          <cell r="L420">
            <v>3</v>
          </cell>
          <cell r="N420" t="str">
            <v>Biaya satuan untuk peralatan sudah termasuk bahan bakar, bahan habis dipakai dan operator.</v>
          </cell>
        </row>
        <row r="421">
          <cell r="C421" t="str">
            <v>-  Muat, bongkar dan lain-lain</v>
          </cell>
          <cell r="G421" t="str">
            <v>T3</v>
          </cell>
          <cell r="H421">
            <v>50</v>
          </cell>
          <cell r="I421" t="str">
            <v>menit</v>
          </cell>
          <cell r="L421">
            <v>4</v>
          </cell>
          <cell r="N421" t="str">
            <v>Biaya satuan sudah termasuk pengeluaran untuk seluruh pajak yang berkaitan (tetapi tidak termasuk PPN</v>
          </cell>
        </row>
        <row r="422">
          <cell r="G422" t="str">
            <v>Ts</v>
          </cell>
          <cell r="H422">
            <v>93.625</v>
          </cell>
          <cell r="I422" t="str">
            <v>menit</v>
          </cell>
          <cell r="N422" t="str">
            <v>yang dibayar dari kontrak) dan biaya-biaya lainnya.</v>
          </cell>
        </row>
        <row r="423">
          <cell r="J423" t="str">
            <v>Berlanjut ke halaman berikut</v>
          </cell>
        </row>
        <row r="424">
          <cell r="A424" t="str">
            <v>ITEM PEMBAYARAN NO.</v>
          </cell>
          <cell r="D424" t="str">
            <v>:  2.3 (2)</v>
          </cell>
          <cell r="J424" t="str">
            <v xml:space="preserve">Analisa EI-232 </v>
          </cell>
        </row>
        <row r="425">
          <cell r="A425" t="str">
            <v>JENIS PEKERJAAN</v>
          </cell>
          <cell r="D425" t="str">
            <v>:  Gorong2 Pipa Beton Bertulang 500 mm &lt; diameter dalam 700 mm</v>
          </cell>
        </row>
        <row r="426">
          <cell r="A426" t="str">
            <v>SATUAN PEMBAYARAN</v>
          </cell>
          <cell r="D426" t="str">
            <v>:  M1</v>
          </cell>
          <cell r="J426" t="str">
            <v xml:space="preserve">         URAIAN ANALISA HARGA SATUAN</v>
          </cell>
        </row>
        <row r="427">
          <cell r="J427" t="str">
            <v>Lanjutan</v>
          </cell>
        </row>
        <row r="429">
          <cell r="A429" t="str">
            <v>No.</v>
          </cell>
          <cell r="C429" t="str">
            <v>U R A I A N</v>
          </cell>
          <cell r="G429" t="str">
            <v>KODE</v>
          </cell>
          <cell r="H429" t="str">
            <v>KOEF.</v>
          </cell>
          <cell r="I429" t="str">
            <v>SATUAN</v>
          </cell>
          <cell r="J429" t="str">
            <v>KETERANGAN</v>
          </cell>
        </row>
        <row r="432">
          <cell r="C432" t="str">
            <v>Kapasitas Produksi / Jam   =</v>
          </cell>
          <cell r="E432" t="str">
            <v>V x Fa x 60</v>
          </cell>
          <cell r="G432" t="str">
            <v>Q2</v>
          </cell>
          <cell r="H432">
            <v>5.3190921228304404</v>
          </cell>
          <cell r="I432" t="str">
            <v xml:space="preserve">M' / Jam </v>
          </cell>
        </row>
        <row r="433">
          <cell r="E433" t="str">
            <v xml:space="preserve">    Ts</v>
          </cell>
        </row>
        <row r="435">
          <cell r="C435" t="str">
            <v>Koefisien Alat / m'</v>
          </cell>
          <cell r="D435" t="str">
            <v xml:space="preserve"> =  1  :  Q2</v>
          </cell>
          <cell r="G435" t="str">
            <v>(E08)</v>
          </cell>
          <cell r="H435">
            <v>0.18800200803212852</v>
          </cell>
          <cell r="I435" t="str">
            <v>jam</v>
          </cell>
        </row>
        <row r="438">
          <cell r="A438" t="str">
            <v>2.c.</v>
          </cell>
          <cell r="C438" t="str">
            <v>ALAT  BANTU</v>
          </cell>
        </row>
        <row r="439">
          <cell r="C439" t="str">
            <v>Diperlukan alat-alat bantu kecil</v>
          </cell>
          <cell r="J439" t="str">
            <v>Lump Sump</v>
          </cell>
        </row>
        <row r="440">
          <cell r="C440" t="str">
            <v>- Sekop    =         3   buah</v>
          </cell>
        </row>
        <row r="441">
          <cell r="C441" t="str">
            <v>- Pacul     =         3   buah</v>
          </cell>
        </row>
        <row r="442">
          <cell r="C442" t="str">
            <v>- Alat-alat kecil lain</v>
          </cell>
        </row>
        <row r="444">
          <cell r="A444" t="str">
            <v xml:space="preserve">   3.</v>
          </cell>
          <cell r="C444" t="str">
            <v>TENAGA</v>
          </cell>
        </row>
        <row r="445">
          <cell r="C445" t="str">
            <v>Produksi Gorong-gorong / hari</v>
          </cell>
          <cell r="G445" t="str">
            <v>Qt</v>
          </cell>
          <cell r="H445">
            <v>10</v>
          </cell>
          <cell r="I445" t="str">
            <v>M'</v>
          </cell>
        </row>
        <row r="446">
          <cell r="C446" t="str">
            <v>Kebutuhan tenaga :</v>
          </cell>
        </row>
        <row r="447">
          <cell r="D447" t="str">
            <v>- Pekerja</v>
          </cell>
          <cell r="G447" t="str">
            <v>P</v>
          </cell>
          <cell r="H447">
            <v>7</v>
          </cell>
          <cell r="I447" t="str">
            <v>orang</v>
          </cell>
        </row>
        <row r="448">
          <cell r="D448" t="str">
            <v>- Tukang</v>
          </cell>
          <cell r="G448" t="str">
            <v>T</v>
          </cell>
          <cell r="H448">
            <v>2</v>
          </cell>
          <cell r="I448" t="str">
            <v>orang</v>
          </cell>
        </row>
        <row r="449">
          <cell r="D449" t="str">
            <v>- Mandor</v>
          </cell>
          <cell r="G449" t="str">
            <v>M</v>
          </cell>
          <cell r="H449">
            <v>1</v>
          </cell>
          <cell r="I449" t="str">
            <v>orang</v>
          </cell>
        </row>
        <row r="451">
          <cell r="C451" t="str">
            <v>Koefisien tenaga / M'   :</v>
          </cell>
        </row>
        <row r="452">
          <cell r="D452" t="str">
            <v>- Pekerja</v>
          </cell>
          <cell r="E452" t="str">
            <v>= (Tk x P) : Qt</v>
          </cell>
          <cell r="G452" t="str">
            <v>(L01)</v>
          </cell>
          <cell r="H452">
            <v>4.9000000000000004</v>
          </cell>
          <cell r="I452" t="str">
            <v>jam</v>
          </cell>
        </row>
        <row r="453">
          <cell r="D453" t="str">
            <v>- Tukang</v>
          </cell>
          <cell r="E453" t="str">
            <v>= (Tk x T) : Qt</v>
          </cell>
          <cell r="G453" t="str">
            <v>(L02)</v>
          </cell>
          <cell r="H453">
            <v>1.4</v>
          </cell>
          <cell r="I453" t="str">
            <v>jam</v>
          </cell>
        </row>
        <row r="454">
          <cell r="D454" t="str">
            <v>- Mandor</v>
          </cell>
          <cell r="E454" t="str">
            <v>= (Tk x M) : Qt</v>
          </cell>
          <cell r="G454" t="str">
            <v>(L03)</v>
          </cell>
          <cell r="H454">
            <v>0.7</v>
          </cell>
          <cell r="I454" t="str">
            <v>jam</v>
          </cell>
        </row>
        <row r="456">
          <cell r="A456" t="str">
            <v>4.</v>
          </cell>
          <cell r="C456" t="str">
            <v>HARGA DASAR SATUAN UPAH, BAHAN DAN ALAT</v>
          </cell>
        </row>
        <row r="457">
          <cell r="C457" t="str">
            <v>Lihat lampiran.</v>
          </cell>
        </row>
        <row r="460">
          <cell r="A460" t="str">
            <v>5.</v>
          </cell>
          <cell r="C460" t="str">
            <v>ANALISA HARGA SATUAN PEKERJAAN</v>
          </cell>
        </row>
        <row r="461">
          <cell r="C461" t="str">
            <v>Lihat perhitungan dalam FORMULIR STANDAR UNTUK</v>
          </cell>
        </row>
        <row r="462">
          <cell r="C462" t="str">
            <v>PEREKEMAN ANALISA MASING-MASING HARGA</v>
          </cell>
        </row>
        <row r="463">
          <cell r="C463" t="str">
            <v>SATUAN.</v>
          </cell>
        </row>
        <row r="464">
          <cell r="C464" t="str">
            <v>Didapat Harga Satuan Pekerjaan :</v>
          </cell>
        </row>
        <row r="466">
          <cell r="C466" t="str">
            <v xml:space="preserve">Rp.  </v>
          </cell>
          <cell r="D466">
            <v>282846.80804673955</v>
          </cell>
          <cell r="E466" t="str">
            <v xml:space="preserve"> / M'</v>
          </cell>
        </row>
        <row r="469">
          <cell r="A469" t="str">
            <v>6.</v>
          </cell>
          <cell r="C469" t="str">
            <v>WAKTU PELAKSANAAN YANG DIPERLUKAN</v>
          </cell>
        </row>
        <row r="470">
          <cell r="C470" t="str">
            <v>Masa Pelaksanaan :</v>
          </cell>
          <cell r="D470" t="str">
            <v>. . . . . . . . . . . .</v>
          </cell>
          <cell r="E470" t="str">
            <v>bulan</v>
          </cell>
        </row>
        <row r="472">
          <cell r="A472" t="str">
            <v>7.</v>
          </cell>
          <cell r="C472" t="str">
            <v>VOLUME PEKERJAAN YANG DIPERLUKAN</v>
          </cell>
        </row>
        <row r="473">
          <cell r="C473" t="str">
            <v>Volume pekerjaan  :</v>
          </cell>
          <cell r="D473">
            <v>1</v>
          </cell>
          <cell r="E473" t="str">
            <v>M'</v>
          </cell>
        </row>
        <row r="483">
          <cell r="A483" t="str">
            <v>ITEM PEMBAYARAN NO.</v>
          </cell>
          <cell r="D483" t="str">
            <v>:  2.3 (3)</v>
          </cell>
          <cell r="J483" t="str">
            <v xml:space="preserve">Analisa EI-233 </v>
          </cell>
        </row>
        <row r="484">
          <cell r="A484" t="str">
            <v>JENIS PEKERJAAN</v>
          </cell>
          <cell r="D484" t="str">
            <v>:  Gorong2 Pipa Beton Bertulang 500 mm &lt; diameter dalam &lt; 1 m</v>
          </cell>
          <cell r="L484" t="str">
            <v>FORMULIR STANDAR UNTUK</v>
          </cell>
        </row>
        <row r="485">
          <cell r="A485" t="str">
            <v>SATUAN PEMBAYARAN</v>
          </cell>
          <cell r="D485" t="str">
            <v>:  M1</v>
          </cell>
          <cell r="J485" t="str">
            <v xml:space="preserve">         URAIAN ANALISA HARGA SATUAN</v>
          </cell>
          <cell r="L485" t="str">
            <v>PEREKAMAN ANALISA MASING-MASING HARGA SATUAN</v>
          </cell>
        </row>
        <row r="486">
          <cell r="L486">
            <v>0</v>
          </cell>
        </row>
        <row r="488">
          <cell r="A488" t="str">
            <v>No.</v>
          </cell>
          <cell r="C488" t="str">
            <v>U R A I A N</v>
          </cell>
          <cell r="G488" t="str">
            <v>KODE</v>
          </cell>
          <cell r="H488" t="str">
            <v>KOEF.</v>
          </cell>
          <cell r="I488" t="str">
            <v>SATUAN</v>
          </cell>
          <cell r="J488" t="str">
            <v>KETERANGAN</v>
          </cell>
        </row>
        <row r="489">
          <cell r="L489" t="str">
            <v>PROYEK</v>
          </cell>
          <cell r="O489" t="str">
            <v>:</v>
          </cell>
        </row>
        <row r="490">
          <cell r="L490" t="str">
            <v>No. PAKET KONTRAK</v>
          </cell>
          <cell r="O490" t="str">
            <v>:</v>
          </cell>
        </row>
        <row r="491">
          <cell r="A491" t="str">
            <v>I.</v>
          </cell>
          <cell r="C491" t="str">
            <v>ASUMSI</v>
          </cell>
          <cell r="L491" t="str">
            <v>NAMA PAKET</v>
          </cell>
          <cell r="O491" t="str">
            <v>:</v>
          </cell>
        </row>
        <row r="492">
          <cell r="A492">
            <v>1</v>
          </cell>
          <cell r="C492" t="str">
            <v>Pekerjaan dilakukan secara mekanik/manual</v>
          </cell>
          <cell r="L492" t="str">
            <v>PROP / KAB / KODYA</v>
          </cell>
          <cell r="O492" t="str">
            <v>:</v>
          </cell>
        </row>
        <row r="493">
          <cell r="A493">
            <v>2</v>
          </cell>
          <cell r="C493" t="str">
            <v>Lokasi pekerjaan : sepanjang jalan</v>
          </cell>
          <cell r="L493" t="str">
            <v>ITEM PEMBAYARAN NO.</v>
          </cell>
          <cell r="O493" t="str">
            <v>:  2.3 (3)</v>
          </cell>
          <cell r="R493" t="str">
            <v>PERKIRAAN VOL. PEK.</v>
          </cell>
          <cell r="T493" t="str">
            <v>:</v>
          </cell>
          <cell r="U493">
            <v>1</v>
          </cell>
        </row>
        <row r="494">
          <cell r="A494">
            <v>3</v>
          </cell>
          <cell r="C494" t="str">
            <v>Diameter bagian dalam gorong-gorong</v>
          </cell>
          <cell r="G494" t="str">
            <v>d</v>
          </cell>
          <cell r="H494">
            <v>0.8</v>
          </cell>
          <cell r="I494" t="str">
            <v>m</v>
          </cell>
          <cell r="L494" t="str">
            <v>JENIS PEKERJAAN</v>
          </cell>
          <cell r="O494" t="str">
            <v>:  Gorong2 Pipa Beton Bertulang 500 mm &lt; diameter dalam &lt; 1 m</v>
          </cell>
          <cell r="R494" t="str">
            <v>TOTAL HARGA (Rp.)</v>
          </cell>
          <cell r="T494" t="str">
            <v>:</v>
          </cell>
          <cell r="U494">
            <v>447945.27138535964</v>
          </cell>
        </row>
        <row r="495">
          <cell r="A495">
            <v>4</v>
          </cell>
          <cell r="C495" t="str">
            <v>Jarak rata-rata Base Camp ke lokasi pekerjaan</v>
          </cell>
          <cell r="G495" t="str">
            <v>L</v>
          </cell>
          <cell r="H495">
            <v>8.7249999999999996</v>
          </cell>
          <cell r="I495" t="str">
            <v>Km</v>
          </cell>
          <cell r="L495" t="str">
            <v>SATUAN PEMBAYARAN</v>
          </cell>
          <cell r="O495" t="str">
            <v>:  M1</v>
          </cell>
          <cell r="Q495">
            <v>0</v>
          </cell>
          <cell r="R495" t="str">
            <v>% THD. BIAYA PROYEK</v>
          </cell>
          <cell r="T495" t="str">
            <v>:</v>
          </cell>
          <cell r="U495" t="e">
            <v>#DIV/0!</v>
          </cell>
        </row>
        <row r="496">
          <cell r="A496">
            <v>5</v>
          </cell>
          <cell r="C496" t="str">
            <v>Jam kerja efektif per-hari</v>
          </cell>
          <cell r="G496" t="str">
            <v>Tk</v>
          </cell>
          <cell r="H496">
            <v>7</v>
          </cell>
          <cell r="I496" t="str">
            <v>Jam</v>
          </cell>
        </row>
        <row r="497">
          <cell r="A497">
            <v>6</v>
          </cell>
          <cell r="C497" t="str">
            <v>Tebal gorong-gorong</v>
          </cell>
          <cell r="G497" t="str">
            <v>tg</v>
          </cell>
          <cell r="H497">
            <v>7.5</v>
          </cell>
          <cell r="I497" t="str">
            <v>Cm</v>
          </cell>
        </row>
        <row r="498">
          <cell r="Q498" t="str">
            <v>PERKIRAAN</v>
          </cell>
          <cell r="R498" t="str">
            <v>HARGA</v>
          </cell>
          <cell r="S498" t="str">
            <v>JUMLAH</v>
          </cell>
        </row>
        <row r="499">
          <cell r="A499" t="str">
            <v>II.</v>
          </cell>
          <cell r="C499" t="str">
            <v>URUTAN KERJA</v>
          </cell>
          <cell r="L499" t="str">
            <v>NO.</v>
          </cell>
          <cell r="N499" t="str">
            <v>KOMPONEN</v>
          </cell>
          <cell r="P499" t="str">
            <v>SATUAN</v>
          </cell>
          <cell r="Q499" t="str">
            <v>KUANTITAS</v>
          </cell>
          <cell r="R499" t="str">
            <v>SATUAN</v>
          </cell>
          <cell r="S499" t="str">
            <v>HARGA</v>
          </cell>
        </row>
        <row r="500">
          <cell r="A500">
            <v>1</v>
          </cell>
          <cell r="C500" t="str">
            <v>Gorong-gorong dicetak di Base Camp</v>
          </cell>
          <cell r="R500" t="str">
            <v>(Rp.)</v>
          </cell>
          <cell r="S500" t="str">
            <v>(Rp.)</v>
          </cell>
        </row>
        <row r="501">
          <cell r="A501">
            <v>2</v>
          </cell>
          <cell r="C501" t="str">
            <v>Dump Truck mengangkut gorong-gorong jadi</v>
          </cell>
        </row>
        <row r="502">
          <cell r="C502" t="str">
            <v>ke lapangan</v>
          </cell>
        </row>
        <row r="503">
          <cell r="A503">
            <v>3</v>
          </cell>
          <cell r="C503" t="str">
            <v>Dasar gorong-gorong digali sesuai kebutuhan dan ma-</v>
          </cell>
          <cell r="L503" t="str">
            <v>A.</v>
          </cell>
          <cell r="N503" t="str">
            <v>TENAGA</v>
          </cell>
        </row>
        <row r="504">
          <cell r="C504" t="str">
            <v>terial backfill dipadatkan dengan Tamper</v>
          </cell>
        </row>
        <row r="505">
          <cell r="A505">
            <v>4</v>
          </cell>
          <cell r="C505" t="str">
            <v>Tebal lapis porus pada dasar gorong-gorong pipa</v>
          </cell>
          <cell r="G505" t="str">
            <v>tp</v>
          </cell>
          <cell r="H505">
            <v>0.12</v>
          </cell>
          <cell r="I505" t="str">
            <v>M</v>
          </cell>
          <cell r="J505" t="str">
            <v xml:space="preserve"> Sand bedding</v>
          </cell>
          <cell r="L505" t="str">
            <v>1.</v>
          </cell>
          <cell r="N505" t="str">
            <v>Pekerja</v>
          </cell>
          <cell r="O505" t="str">
            <v>(L01)</v>
          </cell>
          <cell r="P505" t="str">
            <v>Jam</v>
          </cell>
          <cell r="Q505">
            <v>9.3333333333333339</v>
          </cell>
          <cell r="R505">
            <v>2857.14</v>
          </cell>
          <cell r="U505">
            <v>26666.639999999999</v>
          </cell>
        </row>
        <row r="506">
          <cell r="A506">
            <v>5</v>
          </cell>
          <cell r="C506" t="str">
            <v>Material pilihan untuk penimbunan kembali (padat)</v>
          </cell>
          <cell r="L506" t="str">
            <v>2.</v>
          </cell>
          <cell r="N506" t="str">
            <v>Tukang</v>
          </cell>
          <cell r="O506" t="str">
            <v>(L02)</v>
          </cell>
          <cell r="P506" t="str">
            <v>Jam</v>
          </cell>
          <cell r="Q506">
            <v>1.1666666666666667</v>
          </cell>
          <cell r="R506">
            <v>4285.71</v>
          </cell>
          <cell r="U506">
            <v>4999.9950000000008</v>
          </cell>
        </row>
        <row r="507">
          <cell r="A507">
            <v>6</v>
          </cell>
          <cell r="C507" t="str">
            <v>Sekelompok pekerja akan melaksanakan pekerjaan</v>
          </cell>
          <cell r="L507" t="str">
            <v>3.</v>
          </cell>
          <cell r="N507" t="str">
            <v>Mandor</v>
          </cell>
          <cell r="O507" t="str">
            <v>(L03)</v>
          </cell>
          <cell r="P507" t="str">
            <v>Jam</v>
          </cell>
          <cell r="Q507">
            <v>1.1666666666666667</v>
          </cell>
          <cell r="R507">
            <v>3214.29</v>
          </cell>
          <cell r="U507">
            <v>3750.0050000000001</v>
          </cell>
        </row>
        <row r="508">
          <cell r="C508" t="str">
            <v>dengan cara manual dengan menggunakan alat bantu</v>
          </cell>
        </row>
        <row r="509">
          <cell r="Q509" t="str">
            <v xml:space="preserve">JUMLAH HARGA TENAGA   </v>
          </cell>
          <cell r="U509">
            <v>35416.639999999999</v>
          </cell>
        </row>
        <row r="511">
          <cell r="A511" t="str">
            <v>III.</v>
          </cell>
          <cell r="C511" t="str">
            <v>PEMAKAIAN BAHAN, ALAT DAN TENAGA</v>
          </cell>
          <cell r="L511" t="str">
            <v>B.</v>
          </cell>
          <cell r="N511" t="str">
            <v>BAHAN</v>
          </cell>
        </row>
        <row r="512">
          <cell r="A512" t="str">
            <v xml:space="preserve">   1.</v>
          </cell>
          <cell r="C512" t="str">
            <v>BAHAN</v>
          </cell>
        </row>
        <row r="513">
          <cell r="C513" t="str">
            <v>Untuk mendapatkan 1 M' gorong-gorong diperlukan</v>
          </cell>
          <cell r="L513" t="str">
            <v>1.</v>
          </cell>
          <cell r="N513" t="str">
            <v>Beton K-300</v>
          </cell>
          <cell r="O513" t="str">
            <v>(EI-714)</v>
          </cell>
          <cell r="P513" t="str">
            <v>M3</v>
          </cell>
          <cell r="Q513">
            <v>0.20616701789183023</v>
          </cell>
          <cell r="R513">
            <v>652902.54982502444</v>
          </cell>
          <cell r="U513">
            <v>134606.97167139739</v>
          </cell>
        </row>
        <row r="514">
          <cell r="C514" t="str">
            <v>- Beton K-300 = (22/7*((2*tg/100+d)/2)^2)-(22/7*(d/2)^2))*1</v>
          </cell>
          <cell r="G514" t="str">
            <v>(EI-714)</v>
          </cell>
          <cell r="H514">
            <v>0.20616701789183023</v>
          </cell>
          <cell r="I514" t="str">
            <v>M3</v>
          </cell>
          <cell r="L514" t="str">
            <v>2.</v>
          </cell>
          <cell r="N514" t="str">
            <v>Baja Tulangan</v>
          </cell>
          <cell r="O514" t="str">
            <v>(M39)</v>
          </cell>
          <cell r="P514" t="str">
            <v>Kg</v>
          </cell>
          <cell r="Q514">
            <v>22.678371968101327</v>
          </cell>
          <cell r="R514">
            <v>4000</v>
          </cell>
          <cell r="U514">
            <v>90713.487872405312</v>
          </cell>
        </row>
        <row r="515">
          <cell r="C515" t="str">
            <v>- Baja Tulangan (asumsi 100kg/m3)</v>
          </cell>
          <cell r="G515" t="str">
            <v>(M39)</v>
          </cell>
          <cell r="H515">
            <v>22.678371968101327</v>
          </cell>
          <cell r="I515" t="str">
            <v>Kg</v>
          </cell>
          <cell r="L515" t="str">
            <v>3.</v>
          </cell>
          <cell r="N515" t="str">
            <v>Urugan Porus</v>
          </cell>
          <cell r="O515" t="str">
            <v>(EI-241)</v>
          </cell>
          <cell r="P515" t="str">
            <v>M3</v>
          </cell>
          <cell r="Q515">
            <v>0.2205</v>
          </cell>
          <cell r="R515">
            <v>186901.40625406182</v>
          </cell>
          <cell r="U515">
            <v>41211.760079020634</v>
          </cell>
        </row>
        <row r="516">
          <cell r="C516" t="str">
            <v>- Timbunan Porus      = {(tp*(0.4+2*tg/100+d+0.4)*1)*1.05}</v>
          </cell>
          <cell r="G516" t="str">
            <v>(EI-241)</v>
          </cell>
          <cell r="H516">
            <v>0.2205</v>
          </cell>
          <cell r="I516" t="str">
            <v>M3</v>
          </cell>
          <cell r="L516" t="str">
            <v>4.</v>
          </cell>
          <cell r="N516" t="str">
            <v>Mat. Pilihan</v>
          </cell>
          <cell r="O516" t="str">
            <v>(M09)</v>
          </cell>
          <cell r="P516" t="str">
            <v>M3</v>
          </cell>
          <cell r="Q516">
            <v>1.5523125</v>
          </cell>
          <cell r="R516">
            <v>25000</v>
          </cell>
          <cell r="U516">
            <v>38807.8125</v>
          </cell>
        </row>
        <row r="517">
          <cell r="C517" t="str">
            <v>- Material Pilihan</v>
          </cell>
          <cell r="D517" t="str">
            <v>= ((2*tg/100+d+0.3)*(0.4+2*tg/100+d+0.4)</v>
          </cell>
          <cell r="G517" t="str">
            <v>(M09)</v>
          </cell>
          <cell r="H517">
            <v>1.5523125</v>
          </cell>
          <cell r="I517" t="str">
            <v>M3</v>
          </cell>
          <cell r="J517" t="str">
            <v xml:space="preserve"> = Vp</v>
          </cell>
        </row>
        <row r="518">
          <cell r="D518" t="str">
            <v xml:space="preserve">   -(22/7*(0.5*(2*tg/100+d))^2))*1*1.05</v>
          </cell>
        </row>
        <row r="519">
          <cell r="A519" t="str">
            <v xml:space="preserve">   2.</v>
          </cell>
          <cell r="C519" t="str">
            <v>ALAT</v>
          </cell>
          <cell r="Q519" t="str">
            <v xml:space="preserve">JUMLAH HARGA BAHAN   </v>
          </cell>
          <cell r="U519">
            <v>305340.03212282335</v>
          </cell>
        </row>
        <row r="520">
          <cell r="A520" t="str">
            <v>2.a.</v>
          </cell>
          <cell r="C520" t="str">
            <v>TAMPER</v>
          </cell>
          <cell r="G520" t="str">
            <v>(E25)</v>
          </cell>
        </row>
        <row r="521">
          <cell r="C521" t="str">
            <v>Kecepatan</v>
          </cell>
          <cell r="G521" t="str">
            <v>V</v>
          </cell>
          <cell r="H521">
            <v>0.5</v>
          </cell>
          <cell r="I521" t="str">
            <v>Km / Jam</v>
          </cell>
          <cell r="L521" t="str">
            <v>C.</v>
          </cell>
          <cell r="N521" t="str">
            <v>PERALATAN</v>
          </cell>
        </row>
        <row r="522">
          <cell r="C522" t="str">
            <v>Efisiensi alat</v>
          </cell>
          <cell r="G522" t="str">
            <v>Fa</v>
          </cell>
          <cell r="H522">
            <v>0.83</v>
          </cell>
          <cell r="I522" t="str">
            <v>-</v>
          </cell>
        </row>
        <row r="523">
          <cell r="C523" t="str">
            <v>Lebar pemadatan</v>
          </cell>
          <cell r="G523" t="str">
            <v>Lb</v>
          </cell>
          <cell r="H523">
            <v>0.4</v>
          </cell>
          <cell r="I523" t="str">
            <v>M</v>
          </cell>
          <cell r="L523" t="str">
            <v>1.</v>
          </cell>
          <cell r="N523" t="str">
            <v>Tamper</v>
          </cell>
          <cell r="O523" t="str">
            <v>(E25)</v>
          </cell>
          <cell r="P523" t="str">
            <v>Jam</v>
          </cell>
          <cell r="Q523">
            <v>0.46756400602409631</v>
          </cell>
          <cell r="R523">
            <v>18672.16854694486</v>
          </cell>
          <cell r="U523">
            <v>8730.4339269666689</v>
          </cell>
        </row>
        <row r="524">
          <cell r="C524" t="str">
            <v>Banyak lintasan</v>
          </cell>
          <cell r="G524" t="str">
            <v>n</v>
          </cell>
          <cell r="H524">
            <v>10</v>
          </cell>
          <cell r="I524" t="str">
            <v>lintasan</v>
          </cell>
          <cell r="L524" t="str">
            <v>2.</v>
          </cell>
          <cell r="N524" t="str">
            <v>Dump Truck</v>
          </cell>
          <cell r="O524" t="str">
            <v>(E08)</v>
          </cell>
          <cell r="P524" t="str">
            <v>Jam</v>
          </cell>
          <cell r="Q524">
            <v>0.36926455823293175</v>
          </cell>
          <cell r="R524">
            <v>153645.58193291764</v>
          </cell>
          <cell r="U524">
            <v>56735.867936900555</v>
          </cell>
        </row>
        <row r="525">
          <cell r="C525" t="str">
            <v>Tebal lapis hamparan</v>
          </cell>
          <cell r="G525" t="str">
            <v>tp</v>
          </cell>
          <cell r="H525">
            <v>0.2</v>
          </cell>
          <cell r="I525" t="str">
            <v>M</v>
          </cell>
          <cell r="L525" t="str">
            <v>3.</v>
          </cell>
          <cell r="N525" t="str">
            <v>Alat  Bantu</v>
          </cell>
          <cell r="P525" t="str">
            <v>Ls</v>
          </cell>
          <cell r="Q525">
            <v>1</v>
          </cell>
          <cell r="R525">
            <v>1000</v>
          </cell>
          <cell r="U525">
            <v>1000</v>
          </cell>
        </row>
        <row r="528">
          <cell r="C528" t="str">
            <v>Kap. Prod. / Jam   =</v>
          </cell>
          <cell r="D528" t="str">
            <v>v x 1000 x Fa x Lb x 60</v>
          </cell>
          <cell r="G528" t="str">
            <v>Q1</v>
          </cell>
          <cell r="H528">
            <v>3.3200000000000003</v>
          </cell>
          <cell r="I528" t="str">
            <v xml:space="preserve">M3 / Jam </v>
          </cell>
        </row>
        <row r="529">
          <cell r="D529" t="str">
            <v xml:space="preserve">    n x tp</v>
          </cell>
        </row>
        <row r="531">
          <cell r="C531" t="str">
            <v>Koefisien Alat / m'</v>
          </cell>
          <cell r="D531" t="str">
            <v xml:space="preserve"> =  1  :  Q1 x Vp</v>
          </cell>
          <cell r="G531" t="str">
            <v>(E25)</v>
          </cell>
          <cell r="H531">
            <v>0.46756400602409631</v>
          </cell>
          <cell r="I531" t="str">
            <v>jam</v>
          </cell>
          <cell r="Q531" t="str">
            <v xml:space="preserve">JUMLAH HARGA PERALATAN   </v>
          </cell>
          <cell r="U531">
            <v>66466.301863867222</v>
          </cell>
        </row>
        <row r="533">
          <cell r="A533" t="str">
            <v>2.b.</v>
          </cell>
          <cell r="C533" t="str">
            <v>DUMP TRUCK</v>
          </cell>
          <cell r="G533" t="str">
            <v>(E08)</v>
          </cell>
          <cell r="L533" t="str">
            <v>D.</v>
          </cell>
          <cell r="N533" t="str">
            <v>JUMLAH HARGA TENAGA, BAHAN DAN PERALATAN  ( A + B + C )</v>
          </cell>
          <cell r="U533">
            <v>407222.97398669057</v>
          </cell>
        </row>
        <row r="534">
          <cell r="C534" t="str">
            <v>Kapasitas bak sekali muat</v>
          </cell>
          <cell r="G534" t="str">
            <v>V</v>
          </cell>
          <cell r="H534">
            <v>4</v>
          </cell>
          <cell r="I534" t="str">
            <v>Buah/M'</v>
          </cell>
          <cell r="L534" t="str">
            <v>E.</v>
          </cell>
          <cell r="N534" t="str">
            <v>OVERHEAD &amp; PROFIT</v>
          </cell>
          <cell r="P534">
            <v>10</v>
          </cell>
          <cell r="Q534" t="str">
            <v>%  x  D</v>
          </cell>
          <cell r="U534">
            <v>40722.297398669063</v>
          </cell>
        </row>
        <row r="535">
          <cell r="C535" t="str">
            <v>Faktor efisiensi alat</v>
          </cell>
          <cell r="G535" t="str">
            <v>Fa</v>
          </cell>
          <cell r="H535">
            <v>0.83</v>
          </cell>
          <cell r="L535" t="str">
            <v>F.</v>
          </cell>
          <cell r="N535" t="str">
            <v>HARGA SATUAN PEKERJAAN  ( D + E )</v>
          </cell>
          <cell r="U535">
            <v>447945.27138535964</v>
          </cell>
        </row>
        <row r="536">
          <cell r="C536" t="str">
            <v>Kecepatanrata-rata bermuatan</v>
          </cell>
          <cell r="G536" t="str">
            <v>v1</v>
          </cell>
          <cell r="H536">
            <v>40</v>
          </cell>
          <cell r="L536" t="str">
            <v>Note: 1</v>
          </cell>
          <cell r="N536" t="str">
            <v>SATUAN dapat berdasarkan atas jam operasi untuk Tenaga Kerja dan Peralatan, volume dan/atau ukuran</v>
          </cell>
        </row>
        <row r="537">
          <cell r="C537" t="str">
            <v>Kecepatan rata-rata kosong</v>
          </cell>
          <cell r="G537" t="str">
            <v>v2</v>
          </cell>
          <cell r="H537">
            <v>50</v>
          </cell>
          <cell r="N537" t="str">
            <v>berat untuk bahan-bahan.</v>
          </cell>
        </row>
        <row r="538">
          <cell r="C538" t="str">
            <v>Waktu siklus    :</v>
          </cell>
          <cell r="G538" t="str">
            <v>Ts</v>
          </cell>
          <cell r="L538">
            <v>2</v>
          </cell>
          <cell r="N538" t="str">
            <v>Kuantitas satuan adalah kuantitas setiap komponen untuk menyelesaikan satu satuan pekerjaan dari nomor</v>
          </cell>
        </row>
        <row r="539">
          <cell r="C539" t="str">
            <v>- Waktu  tempuh in  si    = (L : v1 ) x 60</v>
          </cell>
          <cell r="G539" t="str">
            <v>T1</v>
          </cell>
          <cell r="H539">
            <v>13.087499999999999</v>
          </cell>
          <cell r="I539" t="str">
            <v>menit</v>
          </cell>
          <cell r="N539" t="str">
            <v>mata pembayaran.</v>
          </cell>
        </row>
        <row r="540">
          <cell r="C540" t="str">
            <v>-  Waktutempuh kosong  = (L : v2)  x  60</v>
          </cell>
          <cell r="G540" t="str">
            <v>T2</v>
          </cell>
          <cell r="H540">
            <v>10.469999999999999</v>
          </cell>
          <cell r="I540" t="str">
            <v>menit</v>
          </cell>
          <cell r="L540">
            <v>3</v>
          </cell>
          <cell r="N540" t="str">
            <v>Biaya satuan untuk peralatan sudah termasuk bahan bakar, bahan habis dipakai dan operator.</v>
          </cell>
        </row>
        <row r="541">
          <cell r="C541" t="str">
            <v>- Muat, bongkar dan lain-lain</v>
          </cell>
          <cell r="G541" t="str">
            <v>T3</v>
          </cell>
          <cell r="H541">
            <v>50</v>
          </cell>
          <cell r="I541" t="str">
            <v>menit</v>
          </cell>
          <cell r="L541">
            <v>4</v>
          </cell>
          <cell r="N541" t="str">
            <v>Biaya satuan sudah termasuk pengeluaran untuk seluruh pajak yang berkaitan (tetapi tidak termasuk PPN</v>
          </cell>
        </row>
        <row r="542">
          <cell r="G542" t="str">
            <v>Ts</v>
          </cell>
          <cell r="H542">
            <v>73.557500000000005</v>
          </cell>
          <cell r="I542" t="str">
            <v>menit</v>
          </cell>
          <cell r="N542" t="str">
            <v>yang dibayar dari kontrak) dan biaya-biaya lainnya.</v>
          </cell>
        </row>
        <row r="543">
          <cell r="J543" t="str">
            <v>Berlanjut ke halaman berikut</v>
          </cell>
        </row>
        <row r="544">
          <cell r="A544" t="str">
            <v>ITEM PEMBAYARAN NO.</v>
          </cell>
          <cell r="D544" t="str">
            <v>:  2.3 (3)</v>
          </cell>
          <cell r="J544" t="str">
            <v xml:space="preserve">Analisa EI-233 </v>
          </cell>
        </row>
        <row r="545">
          <cell r="A545" t="str">
            <v>JENIS PEKERJAAN</v>
          </cell>
          <cell r="D545" t="str">
            <v>:  Gorong2 Pipa Beton Bertulang 500 mm &lt; diameter dalam &lt; 1 m</v>
          </cell>
        </row>
        <row r="546">
          <cell r="A546" t="str">
            <v>SATUAN PEMBAYARAN</v>
          </cell>
          <cell r="D546" t="str">
            <v>:  M1</v>
          </cell>
          <cell r="J546" t="str">
            <v xml:space="preserve">         URAIAN ANALISA HARGA SATUAN</v>
          </cell>
        </row>
        <row r="547">
          <cell r="J547" t="str">
            <v>Lanjutan</v>
          </cell>
        </row>
        <row r="549">
          <cell r="A549" t="str">
            <v>No.</v>
          </cell>
          <cell r="C549" t="str">
            <v>U R A I A N</v>
          </cell>
          <cell r="G549" t="str">
            <v>KODE</v>
          </cell>
          <cell r="H549" t="str">
            <v>KOEF.</v>
          </cell>
          <cell r="I549" t="str">
            <v>SATUAN</v>
          </cell>
          <cell r="J549" t="str">
            <v>KETERANGAN</v>
          </cell>
        </row>
        <row r="552">
          <cell r="C552" t="str">
            <v>Kapasitas Produksi / Jam   =</v>
          </cell>
          <cell r="E552" t="str">
            <v>V x Fa x 60</v>
          </cell>
          <cell r="G552" t="str">
            <v>Q2</v>
          </cell>
          <cell r="H552">
            <v>2.7080855113346698</v>
          </cell>
          <cell r="I552" t="str">
            <v xml:space="preserve">M' / Jam </v>
          </cell>
        </row>
        <row r="553">
          <cell r="E553" t="str">
            <v xml:space="preserve">    Ts</v>
          </cell>
        </row>
        <row r="555">
          <cell r="C555" t="str">
            <v>Koefisien Alat / m'</v>
          </cell>
          <cell r="D555" t="str">
            <v xml:space="preserve"> =  1  :  Q2</v>
          </cell>
          <cell r="G555" t="str">
            <v>(E08)</v>
          </cell>
          <cell r="H555">
            <v>0.36926455823293175</v>
          </cell>
          <cell r="I555" t="str">
            <v>jam</v>
          </cell>
        </row>
        <row r="558">
          <cell r="A558" t="str">
            <v>2.c.</v>
          </cell>
          <cell r="C558" t="str">
            <v>ALAT  BANTU</v>
          </cell>
        </row>
        <row r="559">
          <cell r="C559" t="str">
            <v>Diperlukan alat-alat bantu kecil</v>
          </cell>
          <cell r="J559" t="str">
            <v>Lump Sump</v>
          </cell>
        </row>
        <row r="560">
          <cell r="C560" t="str">
            <v>- Sekop    =         3   buah</v>
          </cell>
        </row>
        <row r="561">
          <cell r="C561" t="str">
            <v>- Pacul     =         3   buah</v>
          </cell>
        </row>
        <row r="562">
          <cell r="C562" t="str">
            <v>- Alat-alat kecil lain</v>
          </cell>
        </row>
        <row r="564">
          <cell r="A564" t="str">
            <v xml:space="preserve">   3.</v>
          </cell>
          <cell r="C564" t="str">
            <v>TENAGA</v>
          </cell>
        </row>
        <row r="565">
          <cell r="C565" t="str">
            <v>Produksi Gorong-gorong / hari</v>
          </cell>
          <cell r="G565" t="str">
            <v>Qt</v>
          </cell>
          <cell r="H565">
            <v>6</v>
          </cell>
          <cell r="I565" t="str">
            <v>M'</v>
          </cell>
        </row>
        <row r="566">
          <cell r="C566" t="str">
            <v>Kebutuhan tenaga :</v>
          </cell>
        </row>
        <row r="567">
          <cell r="D567" t="str">
            <v>- Pekerja</v>
          </cell>
          <cell r="G567" t="str">
            <v>P</v>
          </cell>
          <cell r="H567">
            <v>8</v>
          </cell>
          <cell r="I567" t="str">
            <v>orang</v>
          </cell>
        </row>
        <row r="568">
          <cell r="D568" t="str">
            <v>- Tukang</v>
          </cell>
          <cell r="G568" t="str">
            <v>T</v>
          </cell>
          <cell r="H568">
            <v>1</v>
          </cell>
          <cell r="I568" t="str">
            <v>orang</v>
          </cell>
        </row>
        <row r="569">
          <cell r="D569" t="str">
            <v>- Mandor</v>
          </cell>
          <cell r="G569" t="str">
            <v>M</v>
          </cell>
          <cell r="H569">
            <v>1</v>
          </cell>
          <cell r="I569" t="str">
            <v>orang</v>
          </cell>
        </row>
        <row r="571">
          <cell r="C571" t="str">
            <v>Koefisien tenaga / M'   :</v>
          </cell>
        </row>
        <row r="572">
          <cell r="D572" t="str">
            <v>- Pekerja</v>
          </cell>
          <cell r="E572" t="str">
            <v>= (Tk x P) : Qt</v>
          </cell>
          <cell r="G572" t="str">
            <v>(L01)</v>
          </cell>
          <cell r="H572">
            <v>9.3333333333333339</v>
          </cell>
          <cell r="I572" t="str">
            <v>jam</v>
          </cell>
        </row>
        <row r="573">
          <cell r="D573" t="str">
            <v>- Tukang</v>
          </cell>
          <cell r="E573" t="str">
            <v>= (Tk x T) : Qt</v>
          </cell>
          <cell r="G573" t="str">
            <v>(L02)</v>
          </cell>
          <cell r="H573">
            <v>1.1666666666666667</v>
          </cell>
          <cell r="I573" t="str">
            <v>jam</v>
          </cell>
        </row>
        <row r="574">
          <cell r="D574" t="str">
            <v>- Mandor</v>
          </cell>
          <cell r="E574" t="str">
            <v>= (Tk x M) : Qt</v>
          </cell>
          <cell r="G574" t="str">
            <v>(L03)</v>
          </cell>
          <cell r="H574">
            <v>1.1666666666666667</v>
          </cell>
          <cell r="I574" t="str">
            <v>jam</v>
          </cell>
        </row>
        <row r="576">
          <cell r="A576" t="str">
            <v>4.</v>
          </cell>
          <cell r="C576" t="str">
            <v>HARGA DASAR SATUAN UPAH, BAHAN DAN ALAT</v>
          </cell>
        </row>
        <row r="577">
          <cell r="C577" t="str">
            <v>Lihat lampiran.</v>
          </cell>
        </row>
        <row r="580">
          <cell r="A580" t="str">
            <v>5.</v>
          </cell>
          <cell r="C580" t="str">
            <v>ANALISA HARGA SATUAN PEKERJAAN</v>
          </cell>
        </row>
        <row r="581">
          <cell r="C581" t="str">
            <v>Lihat perhitungan dalam FORMULIR STANDAR UNTUK</v>
          </cell>
        </row>
        <row r="582">
          <cell r="C582" t="str">
            <v>PEREKEMAN ANALISA MASING-MASING HARGA</v>
          </cell>
        </row>
        <row r="583">
          <cell r="C583" t="str">
            <v>SATUAN.</v>
          </cell>
        </row>
        <row r="584">
          <cell r="C584" t="str">
            <v>Didapat Harga Satuan Pekerjaan :</v>
          </cell>
        </row>
        <row r="586">
          <cell r="C586" t="str">
            <v xml:space="preserve">Rp.  </v>
          </cell>
          <cell r="D586">
            <v>447945.27138535964</v>
          </cell>
          <cell r="E586" t="str">
            <v xml:space="preserve"> / M'</v>
          </cell>
        </row>
        <row r="589">
          <cell r="A589" t="str">
            <v>6.</v>
          </cell>
          <cell r="C589" t="str">
            <v>WAKTU PELAKSANAAN YANG DIPERLUKAN</v>
          </cell>
        </row>
        <row r="590">
          <cell r="C590" t="str">
            <v>Masa Pelaksanaan :</v>
          </cell>
          <cell r="D590" t="str">
            <v>. . . . . . . . . . . .</v>
          </cell>
          <cell r="E590" t="str">
            <v>bulan</v>
          </cell>
        </row>
        <row r="592">
          <cell r="A592" t="str">
            <v>7.</v>
          </cell>
          <cell r="C592" t="str">
            <v>VOLUME PEKERJAAN YANG DIPERLUKAN</v>
          </cell>
        </row>
        <row r="593">
          <cell r="C593" t="str">
            <v>Volume pekerjaan  :</v>
          </cell>
          <cell r="D593">
            <v>1</v>
          </cell>
          <cell r="E593" t="str">
            <v>M'</v>
          </cell>
        </row>
        <row r="603">
          <cell r="A603" t="str">
            <v>ITEM PEMBAYARAN NO.</v>
          </cell>
          <cell r="D603" t="str">
            <v>:  2.3 (4)</v>
          </cell>
          <cell r="J603" t="str">
            <v>Analisa EI-234</v>
          </cell>
        </row>
        <row r="604">
          <cell r="A604" t="str">
            <v>JENIS PEKERJAAN</v>
          </cell>
          <cell r="D604" t="str">
            <v>:  Gorong2 Pipa Beton Bertulang, 1 m &lt; diameter dalam &lt; 1.3 m</v>
          </cell>
          <cell r="L604" t="str">
            <v>FORMULIR STANDAR UNTUK</v>
          </cell>
        </row>
        <row r="605">
          <cell r="A605" t="str">
            <v>SATUAN PEMBAYARAN</v>
          </cell>
          <cell r="D605" t="str">
            <v>:  M1</v>
          </cell>
          <cell r="J605" t="str">
            <v xml:space="preserve">         URAIAN ANALISA HARGA SATUAN</v>
          </cell>
          <cell r="L605" t="str">
            <v>PEREKAMAN ANALISA MASING-MASING HARGA SATUAN</v>
          </cell>
        </row>
        <row r="606">
          <cell r="L606">
            <v>0</v>
          </cell>
        </row>
        <row r="608">
          <cell r="A608" t="str">
            <v>No.</v>
          </cell>
          <cell r="C608" t="str">
            <v>U R A I A N</v>
          </cell>
          <cell r="G608" t="str">
            <v>KODE</v>
          </cell>
          <cell r="H608" t="str">
            <v>KOEF.</v>
          </cell>
          <cell r="I608" t="str">
            <v>SATUAN</v>
          </cell>
          <cell r="J608" t="str">
            <v>KETERANGAN</v>
          </cell>
        </row>
        <row r="609">
          <cell r="L609" t="str">
            <v>PROYEK</v>
          </cell>
          <cell r="O609" t="str">
            <v>:</v>
          </cell>
        </row>
        <row r="610">
          <cell r="L610" t="str">
            <v>No. PAKET KONTRAK</v>
          </cell>
          <cell r="O610" t="str">
            <v>:</v>
          </cell>
        </row>
        <row r="611">
          <cell r="A611" t="str">
            <v>I.</v>
          </cell>
          <cell r="C611" t="str">
            <v>ASUMSI</v>
          </cell>
          <cell r="L611" t="str">
            <v>NAMA PAKET</v>
          </cell>
          <cell r="O611" t="str">
            <v>:</v>
          </cell>
        </row>
        <row r="612">
          <cell r="A612">
            <v>1</v>
          </cell>
          <cell r="C612" t="str">
            <v>Pekerjaan dilakukan secara mekanik/manual</v>
          </cell>
          <cell r="L612" t="str">
            <v>PROP / KAB / KODYA</v>
          </cell>
          <cell r="O612" t="str">
            <v>:</v>
          </cell>
        </row>
        <row r="613">
          <cell r="A613">
            <v>2</v>
          </cell>
          <cell r="C613" t="str">
            <v>Lokasi pekerjaan : sepanjang jalan</v>
          </cell>
          <cell r="L613" t="str">
            <v>ITEM PEMBAYARAN NO.</v>
          </cell>
          <cell r="O613" t="str">
            <v>:  2.3 (4)</v>
          </cell>
          <cell r="R613" t="str">
            <v>PERKIRAAN VOL. PEK.</v>
          </cell>
          <cell r="T613" t="str">
            <v>:</v>
          </cell>
          <cell r="U613">
            <v>1</v>
          </cell>
        </row>
        <row r="614">
          <cell r="A614">
            <v>3</v>
          </cell>
          <cell r="C614" t="str">
            <v>Diameter bagian dalam gorong-gorong</v>
          </cell>
          <cell r="G614" t="str">
            <v>d</v>
          </cell>
          <cell r="H614">
            <v>1.2</v>
          </cell>
          <cell r="I614" t="str">
            <v>m</v>
          </cell>
          <cell r="L614" t="str">
            <v>JENIS PEKERJAAN</v>
          </cell>
          <cell r="O614" t="str">
            <v>:  Gorong2 Pipa Beton Bertulang, 1 m &lt; diameter dalam &lt; 1.3 m</v>
          </cell>
          <cell r="R614" t="str">
            <v>TOTAL HARGA (Rp.)</v>
          </cell>
          <cell r="T614" t="str">
            <v>:</v>
          </cell>
          <cell r="U614">
            <v>447945.27138535964</v>
          </cell>
        </row>
        <row r="615">
          <cell r="A615">
            <v>4</v>
          </cell>
          <cell r="C615" t="str">
            <v>Jarak rata-rata Base Camp ke lokasi pekerjaan</v>
          </cell>
          <cell r="G615" t="str">
            <v>L</v>
          </cell>
          <cell r="H615">
            <v>8.7249999999999996</v>
          </cell>
          <cell r="I615" t="str">
            <v>Km</v>
          </cell>
          <cell r="L615" t="str">
            <v>SATUAN PEMBAYARAN</v>
          </cell>
          <cell r="O615" t="str">
            <v>:  M1</v>
          </cell>
          <cell r="Q615">
            <v>0</v>
          </cell>
          <cell r="R615" t="str">
            <v>% THD. BIAYA PROYEK</v>
          </cell>
          <cell r="T615" t="str">
            <v>:</v>
          </cell>
          <cell r="U615" t="e">
            <v>#DIV/0!</v>
          </cell>
        </row>
        <row r="616">
          <cell r="A616">
            <v>5</v>
          </cell>
          <cell r="C616" t="str">
            <v>Jam kerja efektif per-hari</v>
          </cell>
          <cell r="G616" t="str">
            <v>Tk</v>
          </cell>
          <cell r="H616">
            <v>7</v>
          </cell>
          <cell r="I616" t="str">
            <v>Jam</v>
          </cell>
        </row>
        <row r="617">
          <cell r="A617">
            <v>6</v>
          </cell>
          <cell r="C617" t="str">
            <v>Tebal gorong-gorong</v>
          </cell>
          <cell r="G617" t="str">
            <v>tg</v>
          </cell>
          <cell r="H617">
            <v>10</v>
          </cell>
          <cell r="I617" t="str">
            <v>Cm</v>
          </cell>
        </row>
        <row r="618">
          <cell r="Q618" t="str">
            <v>PERKIRAAN</v>
          </cell>
          <cell r="R618" t="str">
            <v>HARGA</v>
          </cell>
          <cell r="S618" t="str">
            <v>JUMLAH</v>
          </cell>
        </row>
        <row r="619">
          <cell r="A619" t="str">
            <v>II.</v>
          </cell>
          <cell r="C619" t="str">
            <v>URUTAN KERJA</v>
          </cell>
          <cell r="L619" t="str">
            <v>NO.</v>
          </cell>
          <cell r="N619" t="str">
            <v>KOMPONEN</v>
          </cell>
          <cell r="P619" t="str">
            <v>SATUAN</v>
          </cell>
          <cell r="Q619" t="str">
            <v>KUANTITAS</v>
          </cell>
          <cell r="R619" t="str">
            <v>SATUAN</v>
          </cell>
          <cell r="S619" t="str">
            <v>HARGA</v>
          </cell>
        </row>
        <row r="620">
          <cell r="A620">
            <v>1</v>
          </cell>
          <cell r="C620" t="str">
            <v>Gorong-gorong dicetak di Base Camp</v>
          </cell>
          <cell r="R620" t="str">
            <v>(Rp.)</v>
          </cell>
          <cell r="S620" t="str">
            <v>(Rp.)</v>
          </cell>
        </row>
        <row r="621">
          <cell r="A621">
            <v>2</v>
          </cell>
          <cell r="C621" t="str">
            <v>Dump Truck mengangkut gorong-gorong jadi</v>
          </cell>
        </row>
        <row r="622">
          <cell r="C622" t="str">
            <v>ke lapangan</v>
          </cell>
        </row>
        <row r="623">
          <cell r="A623">
            <v>3</v>
          </cell>
          <cell r="C623" t="str">
            <v>Dasar gorong-gorong digali sesuai kebutuhan dan ma-</v>
          </cell>
          <cell r="L623" t="str">
            <v>A.</v>
          </cell>
          <cell r="N623" t="str">
            <v>TENAGA</v>
          </cell>
        </row>
        <row r="624">
          <cell r="C624" t="str">
            <v>terial backfill dipadatkan dengan Tamper</v>
          </cell>
        </row>
        <row r="625">
          <cell r="A625">
            <v>4</v>
          </cell>
          <cell r="C625" t="str">
            <v>Tebal lapis porus pada dasar gorong-gorong pipa</v>
          </cell>
          <cell r="G625" t="str">
            <v>tp</v>
          </cell>
          <cell r="H625">
            <v>0.18</v>
          </cell>
          <cell r="I625" t="str">
            <v>M</v>
          </cell>
          <cell r="J625" t="str">
            <v xml:space="preserve"> Sand bedding</v>
          </cell>
          <cell r="L625" t="str">
            <v>1.</v>
          </cell>
          <cell r="N625" t="str">
            <v>Pekerja</v>
          </cell>
          <cell r="O625" t="str">
            <v>(L01)</v>
          </cell>
          <cell r="P625" t="str">
            <v>Jam</v>
          </cell>
          <cell r="Q625">
            <v>9.3333333333333339</v>
          </cell>
          <cell r="R625">
            <v>2857.14</v>
          </cell>
          <cell r="U625">
            <v>26666.639999999999</v>
          </cell>
        </row>
        <row r="626">
          <cell r="A626">
            <v>5</v>
          </cell>
          <cell r="C626" t="str">
            <v>Material pilihan untuk penimbunan kembali (padat)</v>
          </cell>
          <cell r="L626" t="str">
            <v>2.</v>
          </cell>
          <cell r="N626" t="str">
            <v>Tukang</v>
          </cell>
          <cell r="O626" t="str">
            <v>(L02)</v>
          </cell>
          <cell r="P626" t="str">
            <v>Jam</v>
          </cell>
          <cell r="Q626">
            <v>1.1666666666666667</v>
          </cell>
          <cell r="R626">
            <v>4285.71</v>
          </cell>
          <cell r="U626">
            <v>4999.9950000000008</v>
          </cell>
        </row>
        <row r="627">
          <cell r="A627">
            <v>6</v>
          </cell>
          <cell r="C627" t="str">
            <v>Sekelompok pekerja akan melaksanakan pekerjaan</v>
          </cell>
          <cell r="L627" t="str">
            <v>3.</v>
          </cell>
          <cell r="N627" t="str">
            <v>Mandor</v>
          </cell>
          <cell r="O627" t="str">
            <v>(L03)</v>
          </cell>
          <cell r="P627" t="str">
            <v>Jam</v>
          </cell>
          <cell r="Q627">
            <v>1.1666666666666667</v>
          </cell>
          <cell r="R627">
            <v>3214.29</v>
          </cell>
          <cell r="U627">
            <v>3750.0050000000001</v>
          </cell>
        </row>
        <row r="628">
          <cell r="C628" t="str">
            <v>dengan cara manual dengan menggunakan alat bantu</v>
          </cell>
        </row>
        <row r="629">
          <cell r="Q629" t="str">
            <v xml:space="preserve">JUMLAH HARGA TENAGA   </v>
          </cell>
          <cell r="U629">
            <v>35416.639999999999</v>
          </cell>
        </row>
        <row r="631">
          <cell r="A631" t="str">
            <v>III.</v>
          </cell>
          <cell r="C631" t="str">
            <v>PEMAKAIAN BAHAN, ALAT DAN TENAGA</v>
          </cell>
          <cell r="L631" t="str">
            <v>B.</v>
          </cell>
          <cell r="N631" t="str">
            <v>BAHAN</v>
          </cell>
        </row>
        <row r="632">
          <cell r="A632" t="str">
            <v xml:space="preserve">   1.</v>
          </cell>
          <cell r="C632" t="str">
            <v>BAHAN</v>
          </cell>
        </row>
        <row r="633">
          <cell r="C633" t="str">
            <v>Untuk mendapatkan 1 M' gorong-gorong diperlukan</v>
          </cell>
          <cell r="L633" t="str">
            <v>1.</v>
          </cell>
          <cell r="N633" t="str">
            <v>Beton K-300</v>
          </cell>
          <cell r="O633" t="str">
            <v>(EI-714)</v>
          </cell>
          <cell r="P633" t="str">
            <v>M3</v>
          </cell>
          <cell r="Q633">
            <v>0.40840704496667279</v>
          </cell>
          <cell r="R633">
            <v>652902.54982502444</v>
          </cell>
          <cell r="U633">
            <v>266650.00102524407</v>
          </cell>
        </row>
        <row r="634">
          <cell r="C634" t="str">
            <v>- Beton K-300 = (22/7*((2*tg/100+d)/2)^2)-(22/7*(d/2)^2))*1</v>
          </cell>
          <cell r="G634" t="str">
            <v>(EI-714)</v>
          </cell>
          <cell r="H634">
            <v>0.40840704496667279</v>
          </cell>
          <cell r="I634" t="str">
            <v>M3</v>
          </cell>
          <cell r="L634" t="str">
            <v>2.</v>
          </cell>
          <cell r="N634" t="str">
            <v>Baja Tulangan</v>
          </cell>
          <cell r="O634" t="str">
            <v>(M39)</v>
          </cell>
          <cell r="P634" t="str">
            <v>Kg</v>
          </cell>
          <cell r="Q634">
            <v>44.924774946334011</v>
          </cell>
          <cell r="R634">
            <v>4000</v>
          </cell>
          <cell r="U634">
            <v>179699.09978533603</v>
          </cell>
        </row>
        <row r="635">
          <cell r="C635" t="str">
            <v>- Baja Tulangan (asumsi 100kg/m3)</v>
          </cell>
          <cell r="G635" t="str">
            <v>(M39)</v>
          </cell>
          <cell r="H635">
            <v>44.924774946334011</v>
          </cell>
          <cell r="I635" t="str">
            <v>Kg</v>
          </cell>
          <cell r="L635" t="str">
            <v>3.</v>
          </cell>
          <cell r="N635" t="str">
            <v>Urugan Porus</v>
          </cell>
          <cell r="O635" t="str">
            <v>(EI-241)</v>
          </cell>
          <cell r="P635" t="str">
            <v>M3</v>
          </cell>
          <cell r="Q635">
            <v>0.41580000000000006</v>
          </cell>
          <cell r="R635">
            <v>186901.40625406182</v>
          </cell>
          <cell r="U635">
            <v>77713.604720438918</v>
          </cell>
        </row>
        <row r="636">
          <cell r="C636" t="str">
            <v>- Timbunan Porus      = {(tp*(0.4+2*tg/100+d+0.4)*1)*1.05}</v>
          </cell>
          <cell r="G636" t="str">
            <v>(EI-241)</v>
          </cell>
          <cell r="H636">
            <v>0.41580000000000006</v>
          </cell>
          <cell r="I636" t="str">
            <v>M3</v>
          </cell>
          <cell r="L636" t="str">
            <v>4.</v>
          </cell>
          <cell r="N636" t="str">
            <v>Mat. Pilihan</v>
          </cell>
          <cell r="O636" t="str">
            <v>(M09)</v>
          </cell>
          <cell r="P636" t="str">
            <v>M3</v>
          </cell>
          <cell r="Q636">
            <v>2.3100000000000005</v>
          </cell>
          <cell r="R636">
            <v>25000</v>
          </cell>
          <cell r="U636">
            <v>57750.000000000015</v>
          </cell>
        </row>
        <row r="637">
          <cell r="C637" t="str">
            <v>- Material Pilihan</v>
          </cell>
          <cell r="D637" t="str">
            <v>= ((2*tg/100+d+0.3)*(0.4+2*tg/100+d+0.4)</v>
          </cell>
          <cell r="G637" t="str">
            <v>(M09)</v>
          </cell>
          <cell r="H637">
            <v>2.3100000000000005</v>
          </cell>
          <cell r="I637" t="str">
            <v>M3</v>
          </cell>
          <cell r="J637" t="str">
            <v xml:space="preserve"> = Vp</v>
          </cell>
        </row>
        <row r="638">
          <cell r="D638" t="str">
            <v xml:space="preserve">   -(22/7*(0.5*(2*tg/100+d))^2))*1*1.05</v>
          </cell>
        </row>
        <row r="639">
          <cell r="A639" t="str">
            <v xml:space="preserve">   2.</v>
          </cell>
          <cell r="C639" t="str">
            <v>ALAT</v>
          </cell>
          <cell r="Q639" t="str">
            <v xml:space="preserve">JUMLAH HARGA BAHAN   </v>
          </cell>
          <cell r="U639">
            <v>581812.70553101902</v>
          </cell>
        </row>
        <row r="640">
          <cell r="A640" t="str">
            <v>2.a.</v>
          </cell>
          <cell r="C640" t="str">
            <v>TAMPER</v>
          </cell>
          <cell r="G640" t="str">
            <v>(E25)</v>
          </cell>
        </row>
        <row r="641">
          <cell r="C641" t="str">
            <v>Kecepatan</v>
          </cell>
          <cell r="G641" t="str">
            <v>V</v>
          </cell>
          <cell r="H641">
            <v>0.5</v>
          </cell>
          <cell r="I641" t="str">
            <v>Km / Jam</v>
          </cell>
          <cell r="L641" t="str">
            <v>C.</v>
          </cell>
          <cell r="N641" t="str">
            <v>PERALATAN</v>
          </cell>
        </row>
        <row r="642">
          <cell r="C642" t="str">
            <v>Efisiensi alat</v>
          </cell>
          <cell r="G642" t="str">
            <v>Fa</v>
          </cell>
          <cell r="H642">
            <v>0.83</v>
          </cell>
          <cell r="I642" t="str">
            <v>-</v>
          </cell>
        </row>
        <row r="643">
          <cell r="C643" t="str">
            <v>Lebar pemadatan</v>
          </cell>
          <cell r="G643" t="str">
            <v>Lb</v>
          </cell>
          <cell r="H643">
            <v>0.4</v>
          </cell>
          <cell r="I643" t="str">
            <v>M</v>
          </cell>
          <cell r="L643" t="str">
            <v>1.</v>
          </cell>
          <cell r="N643" t="str">
            <v>Tamper</v>
          </cell>
          <cell r="O643" t="str">
            <v>(E25)</v>
          </cell>
          <cell r="P643" t="str">
            <v>Jam</v>
          </cell>
          <cell r="Q643">
            <v>0.69578313253012058</v>
          </cell>
          <cell r="R643">
            <v>18672.16854694486</v>
          </cell>
          <cell r="U643">
            <v>12991.779922723685</v>
          </cell>
        </row>
        <row r="644">
          <cell r="C644" t="str">
            <v>Banyak lintasan</v>
          </cell>
          <cell r="G644" t="str">
            <v>n</v>
          </cell>
          <cell r="H644">
            <v>10</v>
          </cell>
          <cell r="I644" t="str">
            <v>lintasan</v>
          </cell>
          <cell r="L644" t="str">
            <v>2.</v>
          </cell>
          <cell r="N644" t="str">
            <v>Dump Truck</v>
          </cell>
          <cell r="O644" t="str">
            <v>(E08)</v>
          </cell>
          <cell r="P644" t="str">
            <v>Jam</v>
          </cell>
          <cell r="Q644">
            <v>0.36926455823293175</v>
          </cell>
          <cell r="R644">
            <v>153645.58193291764</v>
          </cell>
          <cell r="U644">
            <v>56735.867936900555</v>
          </cell>
        </row>
        <row r="645">
          <cell r="C645" t="str">
            <v>Tebal lapis hamparan</v>
          </cell>
          <cell r="G645" t="str">
            <v>tp</v>
          </cell>
          <cell r="H645">
            <v>0.2</v>
          </cell>
          <cell r="I645" t="str">
            <v>M</v>
          </cell>
          <cell r="L645" t="str">
            <v>3.</v>
          </cell>
          <cell r="N645" t="str">
            <v>Alat  Bantu</v>
          </cell>
          <cell r="P645" t="str">
            <v>Ls</v>
          </cell>
          <cell r="Q645">
            <v>1</v>
          </cell>
          <cell r="R645">
            <v>1000</v>
          </cell>
          <cell r="U645">
            <v>1000</v>
          </cell>
        </row>
        <row r="648">
          <cell r="C648" t="str">
            <v>Kap. Prod. / Jam   =</v>
          </cell>
          <cell r="D648" t="str">
            <v>v x 1000 x Fa x Lb x 60</v>
          </cell>
          <cell r="G648" t="str">
            <v>Q1</v>
          </cell>
          <cell r="H648">
            <v>3.3200000000000003</v>
          </cell>
          <cell r="I648" t="str">
            <v xml:space="preserve">M3 / Jam </v>
          </cell>
        </row>
        <row r="649">
          <cell r="D649" t="str">
            <v xml:space="preserve">    n x tp</v>
          </cell>
        </row>
        <row r="651">
          <cell r="C651" t="str">
            <v>Koefisien Alat / m'</v>
          </cell>
          <cell r="D651" t="str">
            <v xml:space="preserve"> =  1  :  Q1 x Vp</v>
          </cell>
          <cell r="G651" t="str">
            <v>(E25)</v>
          </cell>
          <cell r="H651">
            <v>0.69578313253012058</v>
          </cell>
          <cell r="I651" t="str">
            <v>jam</v>
          </cell>
          <cell r="Q651" t="str">
            <v xml:space="preserve">JUMLAH HARGA PERALATAN   </v>
          </cell>
          <cell r="U651">
            <v>70727.647859624238</v>
          </cell>
        </row>
        <row r="653">
          <cell r="A653" t="str">
            <v>2.b.</v>
          </cell>
          <cell r="C653" t="str">
            <v>DUMP TRUCK</v>
          </cell>
          <cell r="G653" t="str">
            <v>(E08)</v>
          </cell>
          <cell r="L653" t="str">
            <v>D.</v>
          </cell>
          <cell r="N653" t="str">
            <v>JUMLAH HARGA TENAGA, BAHAN DAN PERALATAN  ( A + B + C )</v>
          </cell>
          <cell r="U653">
            <v>687956.99339064327</v>
          </cell>
        </row>
        <row r="654">
          <cell r="C654" t="str">
            <v>Kapasitas bak sekali muat</v>
          </cell>
          <cell r="G654" t="str">
            <v>V</v>
          </cell>
          <cell r="H654">
            <v>4</v>
          </cell>
          <cell r="I654" t="str">
            <v>Buah/M'</v>
          </cell>
          <cell r="L654" t="str">
            <v>E.</v>
          </cell>
          <cell r="N654" t="str">
            <v>OVERHEAD &amp; PROFIT</v>
          </cell>
          <cell r="P654">
            <v>10</v>
          </cell>
          <cell r="Q654" t="str">
            <v>%  x  D</v>
          </cell>
          <cell r="U654">
            <v>68795.699339064333</v>
          </cell>
        </row>
        <row r="655">
          <cell r="C655" t="str">
            <v>Faktor efisiensi alat</v>
          </cell>
          <cell r="G655" t="str">
            <v>Fa</v>
          </cell>
          <cell r="H655">
            <v>0.83</v>
          </cell>
          <cell r="L655" t="str">
            <v>F.</v>
          </cell>
          <cell r="N655" t="str">
            <v>HARGA SATUAN PEKERJAAN  ( D + E )</v>
          </cell>
          <cell r="U655">
            <v>756752.69272970757</v>
          </cell>
        </row>
        <row r="656">
          <cell r="C656" t="str">
            <v>Kecepatanrata-rata bermuatan</v>
          </cell>
          <cell r="G656" t="str">
            <v>v1</v>
          </cell>
          <cell r="H656">
            <v>40</v>
          </cell>
          <cell r="L656" t="str">
            <v>Note: 1</v>
          </cell>
          <cell r="N656" t="str">
            <v>SATUAN dapat berdasarkan atas jam operasi untuk Tenaga Kerja dan Peralatan, volume dan/atau ukuran</v>
          </cell>
        </row>
        <row r="657">
          <cell r="C657" t="str">
            <v>Kecepatan rata-rata kosong</v>
          </cell>
          <cell r="G657" t="str">
            <v>v2</v>
          </cell>
          <cell r="H657">
            <v>50</v>
          </cell>
          <cell r="N657" t="str">
            <v>berat untuk bahan-bahan.</v>
          </cell>
        </row>
        <row r="658">
          <cell r="C658" t="str">
            <v>Waktu siklus    :</v>
          </cell>
          <cell r="G658" t="str">
            <v>Ts</v>
          </cell>
          <cell r="L658">
            <v>2</v>
          </cell>
          <cell r="N658" t="str">
            <v>Kuantitas satuan adalah kuantitas setiap komponen untuk menyelesaikan satu satuan pekerjaan dari nomor</v>
          </cell>
        </row>
        <row r="659">
          <cell r="C659" t="str">
            <v>- Waktu  tempuh in  si    = (L : v1 ) x 60</v>
          </cell>
          <cell r="G659" t="str">
            <v>T1</v>
          </cell>
          <cell r="H659">
            <v>13.087499999999999</v>
          </cell>
          <cell r="I659" t="str">
            <v>menit</v>
          </cell>
          <cell r="N659" t="str">
            <v>mata pembayaran.</v>
          </cell>
        </row>
        <row r="660">
          <cell r="C660" t="str">
            <v>-  Waktutempuh kosong  = (L : v2)  x  60</v>
          </cell>
          <cell r="G660" t="str">
            <v>T2</v>
          </cell>
          <cell r="H660">
            <v>10.469999999999999</v>
          </cell>
          <cell r="I660" t="str">
            <v>menit</v>
          </cell>
          <cell r="L660">
            <v>3</v>
          </cell>
          <cell r="N660" t="str">
            <v>Biaya satuan untuk peralatan sudah termasuk bahan bakar, bahan habis dipakai dan operator.</v>
          </cell>
        </row>
        <row r="661">
          <cell r="C661" t="str">
            <v>- Muat, bongkar dan lain-lain</v>
          </cell>
          <cell r="G661" t="str">
            <v>T3</v>
          </cell>
          <cell r="H661">
            <v>50</v>
          </cell>
          <cell r="I661" t="str">
            <v>menit</v>
          </cell>
          <cell r="L661">
            <v>4</v>
          </cell>
          <cell r="N661" t="str">
            <v>Biaya satuan sudah termasuk pengeluaran untuk seluruh pajak yang berkaitan (tetapi tidak termasuk PPN</v>
          </cell>
        </row>
        <row r="662">
          <cell r="G662" t="str">
            <v>Ts</v>
          </cell>
          <cell r="H662">
            <v>73.557500000000005</v>
          </cell>
          <cell r="I662" t="str">
            <v>menit</v>
          </cell>
          <cell r="N662" t="str">
            <v>yang dibayar dari kontrak) dan biaya-biaya lainnya.</v>
          </cell>
        </row>
        <row r="663">
          <cell r="J663" t="str">
            <v>Berlanjut ke halaman berikut</v>
          </cell>
        </row>
        <row r="664">
          <cell r="A664" t="str">
            <v>ITEM PEMBAYARAN NO.</v>
          </cell>
          <cell r="D664" t="str">
            <v>:  2.3 (4)</v>
          </cell>
          <cell r="J664" t="str">
            <v>Analisa EI-234</v>
          </cell>
        </row>
        <row r="665">
          <cell r="A665" t="str">
            <v>JENIS PEKERJAAN</v>
          </cell>
          <cell r="D665" t="str">
            <v>:  Gorong2 Pipa Beton Bertulang, 1 m &lt; diameter dalam &lt; 1.3 m</v>
          </cell>
        </row>
        <row r="666">
          <cell r="A666" t="str">
            <v>SATUAN PEMBAYARAN</v>
          </cell>
          <cell r="D666" t="str">
            <v>:  M1</v>
          </cell>
          <cell r="J666" t="str">
            <v xml:space="preserve">         URAIAN ANALISA HARGA SATUAN</v>
          </cell>
        </row>
        <row r="667">
          <cell r="J667" t="str">
            <v>Lanjutan</v>
          </cell>
        </row>
        <row r="669">
          <cell r="A669" t="str">
            <v>No.</v>
          </cell>
          <cell r="C669" t="str">
            <v>U R A I A N</v>
          </cell>
          <cell r="G669" t="str">
            <v>KODE</v>
          </cell>
          <cell r="H669" t="str">
            <v>KOEF.</v>
          </cell>
          <cell r="I669" t="str">
            <v>SATUAN</v>
          </cell>
          <cell r="J669" t="str">
            <v>KETERANGAN</v>
          </cell>
        </row>
        <row r="672">
          <cell r="C672" t="str">
            <v>Kapasitas Produksi / Jam   =</v>
          </cell>
          <cell r="E672" t="str">
            <v>V x Fa x 60</v>
          </cell>
          <cell r="G672" t="str">
            <v>Q2</v>
          </cell>
          <cell r="H672">
            <v>2.7080855113346698</v>
          </cell>
          <cell r="I672" t="str">
            <v xml:space="preserve">M' / Jam </v>
          </cell>
        </row>
        <row r="673">
          <cell r="E673" t="str">
            <v xml:space="preserve">    Ts</v>
          </cell>
        </row>
        <row r="675">
          <cell r="C675" t="str">
            <v>Koefisien Alat / m'</v>
          </cell>
          <cell r="D675" t="str">
            <v xml:space="preserve"> =  1  :  Q2</v>
          </cell>
          <cell r="G675" t="str">
            <v>(E08)</v>
          </cell>
          <cell r="H675">
            <v>0.36926455823293175</v>
          </cell>
          <cell r="I675" t="str">
            <v>jam</v>
          </cell>
        </row>
        <row r="678">
          <cell r="A678" t="str">
            <v>2.c.</v>
          </cell>
          <cell r="C678" t="str">
            <v>ALAT  BANTU</v>
          </cell>
        </row>
        <row r="679">
          <cell r="C679" t="str">
            <v>Diperlukan alat-alat bantu kecil</v>
          </cell>
          <cell r="J679" t="str">
            <v>Lump Sump</v>
          </cell>
        </row>
        <row r="680">
          <cell r="C680" t="str">
            <v>- Sekop    =         3   buah</v>
          </cell>
        </row>
        <row r="681">
          <cell r="C681" t="str">
            <v>- Pacul     =         3   buah</v>
          </cell>
        </row>
        <row r="682">
          <cell r="C682" t="str">
            <v>- Alat-alat kecil lain</v>
          </cell>
        </row>
        <row r="684">
          <cell r="A684" t="str">
            <v xml:space="preserve">   3.</v>
          </cell>
          <cell r="C684" t="str">
            <v>TENAGA</v>
          </cell>
        </row>
        <row r="685">
          <cell r="C685" t="str">
            <v>Produksi Gorong-gorong / hari</v>
          </cell>
          <cell r="G685" t="str">
            <v>Qt</v>
          </cell>
          <cell r="H685">
            <v>6</v>
          </cell>
          <cell r="I685" t="str">
            <v>M'</v>
          </cell>
        </row>
        <row r="686">
          <cell r="C686" t="str">
            <v>Kebutuhan tenaga :</v>
          </cell>
        </row>
        <row r="687">
          <cell r="D687" t="str">
            <v>- Pekerja</v>
          </cell>
          <cell r="G687" t="str">
            <v>P</v>
          </cell>
          <cell r="H687">
            <v>8</v>
          </cell>
          <cell r="I687" t="str">
            <v>orang</v>
          </cell>
        </row>
        <row r="688">
          <cell r="D688" t="str">
            <v>- Tukang</v>
          </cell>
          <cell r="G688" t="str">
            <v>T</v>
          </cell>
          <cell r="H688">
            <v>1</v>
          </cell>
          <cell r="I688" t="str">
            <v>orang</v>
          </cell>
        </row>
        <row r="689">
          <cell r="D689" t="str">
            <v>- Mandor</v>
          </cell>
          <cell r="G689" t="str">
            <v>M</v>
          </cell>
          <cell r="H689">
            <v>1</v>
          </cell>
          <cell r="I689" t="str">
            <v>orang</v>
          </cell>
        </row>
        <row r="691">
          <cell r="C691" t="str">
            <v>Koefisien tenaga / M'   :</v>
          </cell>
        </row>
        <row r="692">
          <cell r="D692" t="str">
            <v>- Pekerja</v>
          </cell>
          <cell r="E692" t="str">
            <v>= (Tk x P) : Qt</v>
          </cell>
          <cell r="G692" t="str">
            <v>(L01)</v>
          </cell>
          <cell r="H692">
            <v>9.3333333333333339</v>
          </cell>
          <cell r="I692" t="str">
            <v>jam</v>
          </cell>
        </row>
        <row r="693">
          <cell r="D693" t="str">
            <v>- Tukang</v>
          </cell>
          <cell r="E693" t="str">
            <v>= (Tk x T) : Qt</v>
          </cell>
          <cell r="G693" t="str">
            <v>(L02)</v>
          </cell>
          <cell r="H693">
            <v>1.1666666666666667</v>
          </cell>
          <cell r="I693" t="str">
            <v>jam</v>
          </cell>
        </row>
        <row r="694">
          <cell r="D694" t="str">
            <v>- Mandor</v>
          </cell>
          <cell r="E694" t="str">
            <v>= (Tk x M) : Qt</v>
          </cell>
          <cell r="G694" t="str">
            <v>(L03)</v>
          </cell>
          <cell r="H694">
            <v>1.1666666666666667</v>
          </cell>
          <cell r="I694" t="str">
            <v>jam</v>
          </cell>
        </row>
        <row r="696">
          <cell r="A696" t="str">
            <v>4.</v>
          </cell>
          <cell r="C696" t="str">
            <v>HARGA DASAR SATUAN UPAH, BAHAN DAN ALAT</v>
          </cell>
        </row>
        <row r="697">
          <cell r="C697" t="str">
            <v>Lihat lampiran.</v>
          </cell>
        </row>
        <row r="700">
          <cell r="A700" t="str">
            <v>5.</v>
          </cell>
          <cell r="C700" t="str">
            <v>ANALISA HARGA SATUAN PEKERJAAN</v>
          </cell>
        </row>
        <row r="701">
          <cell r="C701" t="str">
            <v>Lihat perhitungan dalam FORMULIR STANDAR UNTUK</v>
          </cell>
        </row>
        <row r="702">
          <cell r="C702" t="str">
            <v>PEREKEMAN ANALISA MASING-MASING HARGA</v>
          </cell>
        </row>
        <row r="703">
          <cell r="C703" t="str">
            <v>SATUAN.</v>
          </cell>
        </row>
        <row r="704">
          <cell r="C704" t="str">
            <v>Didapat Harga Satuan Pekerjaan :</v>
          </cell>
        </row>
        <row r="706">
          <cell r="C706" t="str">
            <v xml:space="preserve">Rp.  </v>
          </cell>
          <cell r="D706">
            <v>756752.69272970757</v>
          </cell>
          <cell r="E706" t="str">
            <v xml:space="preserve"> / M'</v>
          </cell>
        </row>
        <row r="709">
          <cell r="A709" t="str">
            <v>6.</v>
          </cell>
          <cell r="C709" t="str">
            <v>WAKTU PELAKSANAAN YANG DIPERLUKAN</v>
          </cell>
        </row>
        <row r="710">
          <cell r="C710" t="str">
            <v>Masa Pelaksanaan :</v>
          </cell>
          <cell r="D710" t="str">
            <v>. . . . . . . . . . . .</v>
          </cell>
          <cell r="E710" t="str">
            <v>bulan</v>
          </cell>
        </row>
        <row r="712">
          <cell r="A712" t="str">
            <v>7.</v>
          </cell>
          <cell r="C712" t="str">
            <v>VOLUME PEKERJAAN YANG DIPERLUKAN</v>
          </cell>
        </row>
        <row r="713">
          <cell r="C713" t="str">
            <v>Volume pekerjaan  :</v>
          </cell>
          <cell r="D713">
            <v>1</v>
          </cell>
          <cell r="E713" t="str">
            <v>M'</v>
          </cell>
        </row>
        <row r="723">
          <cell r="A723" t="str">
            <v>ITEM PEMBAYARAN NO.</v>
          </cell>
          <cell r="D723" t="str">
            <v>:  2.3 (5)</v>
          </cell>
          <cell r="J723" t="str">
            <v>Analisa EI-236</v>
          </cell>
        </row>
        <row r="724">
          <cell r="A724" t="str">
            <v>JENIS PEKERJAAN</v>
          </cell>
          <cell r="D724" t="str">
            <v>: Gorong-Gorong Pipa Beton Bertulang, 1,3  m &lt; diameter dalam &lt; 1,5 m</v>
          </cell>
        </row>
        <row r="725">
          <cell r="A725" t="str">
            <v>SATUAN PEMBAYARAN</v>
          </cell>
          <cell r="D725" t="str">
            <v>: M1</v>
          </cell>
          <cell r="J725" t="str">
            <v xml:space="preserve">         URAIAN ANALISA HARGA SATUAN</v>
          </cell>
        </row>
        <row r="727">
          <cell r="A727" t="str">
            <v>ITEM PEMBAYARAN NO.</v>
          </cell>
          <cell r="D727" t="str">
            <v>:  2.3 (6)</v>
          </cell>
          <cell r="J727" t="str">
            <v>Analisa EI-236</v>
          </cell>
        </row>
        <row r="728">
          <cell r="A728" t="str">
            <v>JENIS PEKERJAAN</v>
          </cell>
          <cell r="D728" t="str">
            <v>: Gorong-Gorong Pipa Beton Bertulang, 1,5  m &lt; diameter dalam &lt;  2,3 m</v>
          </cell>
        </row>
        <row r="729">
          <cell r="A729" t="str">
            <v>SATUAN PEMBAYARAN</v>
          </cell>
          <cell r="D729" t="str">
            <v>: M1</v>
          </cell>
          <cell r="J729" t="str">
            <v xml:space="preserve">         URAIAN ANALISA HARGA SATUAN</v>
          </cell>
        </row>
        <row r="734">
          <cell r="A734" t="str">
            <v>ITEM PEMBAYARAN NO.</v>
          </cell>
          <cell r="D734" t="str">
            <v>:  2.3 (7)</v>
          </cell>
          <cell r="J734" t="str">
            <v>Analisa EI-236</v>
          </cell>
        </row>
        <row r="735">
          <cell r="A735" t="str">
            <v>JENIS PEKERJAAN</v>
          </cell>
          <cell r="D735" t="str">
            <v>:  Gorong2 Baja Bergelombang dengan dimensi … (mengacu pada SNI 03-6719-2002)</v>
          </cell>
        </row>
        <row r="736">
          <cell r="A736" t="str">
            <v>SATUAN PEMBAYARAN</v>
          </cell>
          <cell r="D736" t="str">
            <v>:  Ton</v>
          </cell>
          <cell r="J736" t="str">
            <v xml:space="preserve">         URAIAN ANALISA HARGA SATUAN</v>
          </cell>
        </row>
        <row r="739">
          <cell r="A739" t="str">
            <v>No.</v>
          </cell>
          <cell r="C739" t="str">
            <v>U R A I A N</v>
          </cell>
          <cell r="G739" t="str">
            <v>KODE</v>
          </cell>
          <cell r="H739" t="str">
            <v>KOEF.</v>
          </cell>
          <cell r="I739" t="str">
            <v>SATUAN</v>
          </cell>
          <cell r="J739" t="str">
            <v>KETERANGAN</v>
          </cell>
        </row>
        <row r="742">
          <cell r="A742" t="str">
            <v>I.</v>
          </cell>
          <cell r="C742" t="str">
            <v>ASUMSI</v>
          </cell>
        </row>
        <row r="743">
          <cell r="A743">
            <v>1</v>
          </cell>
          <cell r="C743" t="str">
            <v>Pekerjaan dilakukan secara mekanik/manual</v>
          </cell>
        </row>
        <row r="744">
          <cell r="A744">
            <v>2</v>
          </cell>
          <cell r="C744" t="str">
            <v>Lokasi pekerjaan : sepanjang jalan</v>
          </cell>
        </row>
        <row r="745">
          <cell r="A745">
            <v>3</v>
          </cell>
          <cell r="C745" t="str">
            <v>Diameter gorong-gorong baja</v>
          </cell>
          <cell r="G745" t="str">
            <v>d</v>
          </cell>
          <cell r="H745">
            <v>1</v>
          </cell>
          <cell r="I745" t="str">
            <v>m</v>
          </cell>
        </row>
        <row r="746">
          <cell r="A746">
            <v>4</v>
          </cell>
          <cell r="C746" t="str">
            <v>Jarak rata-rata Base Camp ke lokasi pekerjaan</v>
          </cell>
          <cell r="G746" t="str">
            <v>L</v>
          </cell>
          <cell r="H746">
            <v>8.7249999999999996</v>
          </cell>
          <cell r="I746" t="str">
            <v>Km</v>
          </cell>
        </row>
        <row r="747">
          <cell r="A747">
            <v>5</v>
          </cell>
          <cell r="C747" t="str">
            <v>Jam kerja efektif per-hari</v>
          </cell>
          <cell r="G747" t="str">
            <v>Tk</v>
          </cell>
          <cell r="H747">
            <v>7</v>
          </cell>
          <cell r="I747" t="str">
            <v>Jam</v>
          </cell>
        </row>
        <row r="748">
          <cell r="A748">
            <v>6</v>
          </cell>
          <cell r="C748" t="str">
            <v>Tebal gorong-gorong</v>
          </cell>
          <cell r="G748" t="str">
            <v>tg</v>
          </cell>
          <cell r="H748">
            <v>0.25</v>
          </cell>
          <cell r="I748" t="str">
            <v>Cm</v>
          </cell>
        </row>
        <row r="749">
          <cell r="A749">
            <v>7</v>
          </cell>
          <cell r="C749" t="str">
            <v>BJ Pipa Baja Bergelombang</v>
          </cell>
          <cell r="G749" t="str">
            <v>BJp</v>
          </cell>
          <cell r="H749">
            <v>7.9</v>
          </cell>
          <cell r="I749" t="str">
            <v>T/m3</v>
          </cell>
        </row>
        <row r="750">
          <cell r="G750" t="str">
            <v>BJp1</v>
          </cell>
          <cell r="H750">
            <v>0.12445321428571117</v>
          </cell>
          <cell r="I750" t="str">
            <v>T/m'</v>
          </cell>
        </row>
        <row r="751">
          <cell r="A751" t="str">
            <v>II.</v>
          </cell>
          <cell r="C751" t="str">
            <v>URUTAN KERJA</v>
          </cell>
        </row>
        <row r="753">
          <cell r="A753">
            <v>1</v>
          </cell>
          <cell r="C753" t="str">
            <v>Gorong-gorong baja diterima dari pemasok</v>
          </cell>
        </row>
        <row r="754">
          <cell r="C754" t="str">
            <v>di lokasi pekerjaan</v>
          </cell>
        </row>
        <row r="755">
          <cell r="A755">
            <v>3</v>
          </cell>
          <cell r="C755" t="str">
            <v>Dasar gorong-gorong digali sesuai kebutuhan dan ma-</v>
          </cell>
        </row>
        <row r="756">
          <cell r="C756" t="str">
            <v>terial backfill dipadatkan dengan Tamper</v>
          </cell>
        </row>
        <row r="757">
          <cell r="A757">
            <v>4</v>
          </cell>
          <cell r="C757" t="str">
            <v>Tebal lapis porus pada dasar gorong-gorong baja</v>
          </cell>
          <cell r="G757" t="str">
            <v>tp</v>
          </cell>
          <cell r="H757">
            <v>0.15</v>
          </cell>
          <cell r="I757" t="str">
            <v>M</v>
          </cell>
        </row>
        <row r="758">
          <cell r="A758">
            <v>5</v>
          </cell>
          <cell r="C758" t="str">
            <v>Material pilihan untuk penimbunan kembali (padat)</v>
          </cell>
        </row>
        <row r="759">
          <cell r="A759">
            <v>6</v>
          </cell>
          <cell r="C759" t="str">
            <v>Sekelompok pekerja akan melaksanakan pekerjaan</v>
          </cell>
        </row>
        <row r="760">
          <cell r="C760" t="str">
            <v>dengan cara manual dengan menggunakan alat bantu</v>
          </cell>
        </row>
        <row r="762">
          <cell r="A762" t="str">
            <v>III.</v>
          </cell>
          <cell r="C762" t="str">
            <v>PEMAKAIAN BAHAN, ALAT DAN TENAGA</v>
          </cell>
        </row>
        <row r="763">
          <cell r="A763" t="str">
            <v xml:space="preserve">   1.</v>
          </cell>
          <cell r="C763" t="str">
            <v>BAHAN</v>
          </cell>
        </row>
        <row r="764">
          <cell r="C764" t="str">
            <v>Untuk mendapatkan 1 M' gorong-gorong diperlukan</v>
          </cell>
        </row>
        <row r="765">
          <cell r="C765" t="str">
            <v>- Baja Bergelombang</v>
          </cell>
          <cell r="G765" t="str">
            <v>(M46)</v>
          </cell>
          <cell r="H765">
            <v>1050</v>
          </cell>
          <cell r="I765" t="str">
            <v>Kg</v>
          </cell>
        </row>
        <row r="766">
          <cell r="C766" t="str">
            <v>- Urugan Porus = {(tp*(0.5+2*tg/100+d+0.5)*1)*1.05} x (1/BJp1)</v>
          </cell>
          <cell r="G766" t="str">
            <v>(EI-241)</v>
          </cell>
          <cell r="H766">
            <v>2.5373993095512715</v>
          </cell>
          <cell r="I766" t="str">
            <v>M3</v>
          </cell>
        </row>
        <row r="767">
          <cell r="C767" t="str">
            <v>- Mat. Pilihan = {((2*tg/100+d+0.5)*(0.5+2*tg/100+d+0.5)</v>
          </cell>
          <cell r="G767" t="str">
            <v>(M09)</v>
          </cell>
          <cell r="H767">
            <v>18.763120248860478</v>
          </cell>
          <cell r="I767" t="str">
            <v>M3</v>
          </cell>
          <cell r="J767" t="str">
            <v xml:space="preserve"> = Vp</v>
          </cell>
        </row>
        <row r="768">
          <cell r="C768" t="str">
            <v xml:space="preserve">                      -(22/7*(0.5*(2*tg/100+d))^2)*1)*1.05} x (1/BJp1)</v>
          </cell>
        </row>
        <row r="770">
          <cell r="A770" t="str">
            <v xml:space="preserve">   2.</v>
          </cell>
          <cell r="C770" t="str">
            <v>ALAT</v>
          </cell>
        </row>
        <row r="771">
          <cell r="A771" t="str">
            <v>2.a.</v>
          </cell>
          <cell r="C771" t="str">
            <v>TAMPER</v>
          </cell>
          <cell r="G771" t="str">
            <v>(E25)</v>
          </cell>
        </row>
        <row r="772">
          <cell r="C772" t="str">
            <v>Kecepatan</v>
          </cell>
          <cell r="G772" t="str">
            <v>v</v>
          </cell>
          <cell r="H772">
            <v>0.5</v>
          </cell>
          <cell r="I772" t="str">
            <v>Km / Jam</v>
          </cell>
        </row>
        <row r="773">
          <cell r="C773" t="str">
            <v>Efisiensi alat</v>
          </cell>
          <cell r="G773" t="str">
            <v>Fa</v>
          </cell>
          <cell r="H773">
            <v>0.83</v>
          </cell>
          <cell r="I773" t="str">
            <v>-</v>
          </cell>
        </row>
        <row r="774">
          <cell r="C774" t="str">
            <v>Lebar pemadatan</v>
          </cell>
          <cell r="G774" t="str">
            <v>Lb</v>
          </cell>
          <cell r="H774">
            <v>0.4</v>
          </cell>
          <cell r="I774" t="str">
            <v>M</v>
          </cell>
        </row>
        <row r="775">
          <cell r="C775" t="str">
            <v>Banyak lintasan</v>
          </cell>
          <cell r="G775" t="str">
            <v>n</v>
          </cell>
          <cell r="H775">
            <v>10</v>
          </cell>
          <cell r="I775" t="str">
            <v>lintasan</v>
          </cell>
        </row>
        <row r="776">
          <cell r="C776" t="str">
            <v>Tebal lapis hamparan</v>
          </cell>
          <cell r="G776" t="str">
            <v>tp</v>
          </cell>
          <cell r="H776">
            <v>0.2</v>
          </cell>
          <cell r="I776" t="str">
            <v>M</v>
          </cell>
        </row>
        <row r="779">
          <cell r="C779" t="str">
            <v>Kap. Prod. / Jam   =</v>
          </cell>
          <cell r="D779" t="str">
            <v>v x 1000 x Fa x Lb x 60</v>
          </cell>
          <cell r="G779" t="str">
            <v>Q1</v>
          </cell>
          <cell r="H779">
            <v>3.3200000000000003</v>
          </cell>
          <cell r="I779" t="str">
            <v xml:space="preserve">M3 / Jam </v>
          </cell>
        </row>
        <row r="780">
          <cell r="D780" t="str">
            <v xml:space="preserve">    n x tp</v>
          </cell>
        </row>
        <row r="782">
          <cell r="C782" t="str">
            <v>Koefisien Alat / T</v>
          </cell>
          <cell r="D782" t="str">
            <v xml:space="preserve"> =  1  :  Q1 x Vp</v>
          </cell>
          <cell r="G782" t="str">
            <v>(E25)</v>
          </cell>
          <cell r="H782">
            <v>0.76427690046725039</v>
          </cell>
          <cell r="I782" t="str">
            <v>jam</v>
          </cell>
        </row>
        <row r="785">
          <cell r="A785" t="str">
            <v>2.c.</v>
          </cell>
          <cell r="C785" t="str">
            <v>ALAT  BANTU</v>
          </cell>
        </row>
        <row r="786">
          <cell r="C786" t="str">
            <v>Diperlukan alat-alat bantu kecil</v>
          </cell>
          <cell r="J786" t="str">
            <v>Lump Sump</v>
          </cell>
        </row>
        <row r="787">
          <cell r="C787" t="str">
            <v>- Sekop    =         3   buah</v>
          </cell>
        </row>
        <row r="788">
          <cell r="C788" t="str">
            <v>- Pacul     =         3   buah</v>
          </cell>
        </row>
        <row r="789">
          <cell r="C789" t="str">
            <v>- Alat-alat kecil lain</v>
          </cell>
        </row>
        <row r="794">
          <cell r="J794" t="str">
            <v>Berlanjut ke halaman berikut</v>
          </cell>
        </row>
        <row r="795">
          <cell r="A795" t="str">
            <v>ITEM PEMBAYARAN NO.</v>
          </cell>
          <cell r="D795" t="str">
            <v>:  2.3 (7)</v>
          </cell>
          <cell r="J795" t="str">
            <v>Analisa EI-236</v>
          </cell>
        </row>
        <row r="796">
          <cell r="A796" t="str">
            <v>JENIS PEKERJAAN</v>
          </cell>
          <cell r="D796" t="str">
            <v>:  Gorong2 Baja Bergelombang dengan dimensi … (mengacu pada SNI 03-6719-2002)</v>
          </cell>
        </row>
        <row r="797">
          <cell r="A797" t="str">
            <v>SATUAN PEMBAYARAN</v>
          </cell>
          <cell r="D797" t="str">
            <v>:  Ton</v>
          </cell>
          <cell r="J797" t="str">
            <v xml:space="preserve">         URAIAN ANALISA HARGA SATUAN</v>
          </cell>
        </row>
        <row r="798">
          <cell r="J798" t="str">
            <v>Lanjutan</v>
          </cell>
        </row>
        <row r="800">
          <cell r="A800" t="str">
            <v>No.</v>
          </cell>
          <cell r="C800" t="str">
            <v>U R A I A N</v>
          </cell>
          <cell r="G800" t="str">
            <v>KODE</v>
          </cell>
          <cell r="H800" t="str">
            <v>KOEF.</v>
          </cell>
          <cell r="I800" t="str">
            <v>SATUAN</v>
          </cell>
          <cell r="J800" t="str">
            <v>KETERANGAN</v>
          </cell>
        </row>
        <row r="803">
          <cell r="A803" t="str">
            <v xml:space="preserve">   3.</v>
          </cell>
          <cell r="C803" t="str">
            <v>TENAGA</v>
          </cell>
        </row>
        <row r="804">
          <cell r="C804" t="str">
            <v xml:space="preserve">Produksi Gorong-gorong / hari </v>
          </cell>
          <cell r="G804" t="str">
            <v>Qt</v>
          </cell>
          <cell r="H804">
            <v>1.3</v>
          </cell>
          <cell r="I804" t="str">
            <v>Ton</v>
          </cell>
          <cell r="J804">
            <v>10</v>
          </cell>
        </row>
        <row r="805">
          <cell r="J805" t="str">
            <v>M' per hari</v>
          </cell>
        </row>
        <row r="806">
          <cell r="C806" t="str">
            <v>Kebutuhan tenaga :</v>
          </cell>
        </row>
        <row r="807">
          <cell r="D807" t="str">
            <v>- Pekerja</v>
          </cell>
          <cell r="G807" t="str">
            <v>P</v>
          </cell>
          <cell r="H807">
            <v>12</v>
          </cell>
          <cell r="I807" t="str">
            <v>orang</v>
          </cell>
        </row>
        <row r="808">
          <cell r="D808" t="str">
            <v>- Tukang</v>
          </cell>
          <cell r="G808" t="str">
            <v>T</v>
          </cell>
          <cell r="H808">
            <v>1</v>
          </cell>
          <cell r="I808" t="str">
            <v>orang</v>
          </cell>
        </row>
        <row r="809">
          <cell r="D809" t="str">
            <v>- Mandor</v>
          </cell>
          <cell r="G809" t="str">
            <v>M</v>
          </cell>
          <cell r="H809">
            <v>1</v>
          </cell>
          <cell r="I809" t="str">
            <v>orang</v>
          </cell>
        </row>
        <row r="811">
          <cell r="C811" t="str">
            <v>Koefisien tenaga / Ton   :</v>
          </cell>
        </row>
        <row r="812">
          <cell r="D812" t="str">
            <v>- Pekerja</v>
          </cell>
          <cell r="E812" t="str">
            <v>= (Tk x P) : Qt</v>
          </cell>
          <cell r="G812" t="str">
            <v>(L01)</v>
          </cell>
          <cell r="H812">
            <v>64.615384615384613</v>
          </cell>
          <cell r="I812" t="str">
            <v>jam</v>
          </cell>
        </row>
        <row r="813">
          <cell r="D813" t="str">
            <v>- Tukang</v>
          </cell>
          <cell r="E813" t="str">
            <v>= (Tk x T) : Qt</v>
          </cell>
          <cell r="G813" t="str">
            <v>(L02)</v>
          </cell>
          <cell r="H813">
            <v>5.3846153846153841</v>
          </cell>
          <cell r="I813" t="str">
            <v>jam</v>
          </cell>
        </row>
        <row r="814">
          <cell r="D814" t="str">
            <v>- Mandor</v>
          </cell>
          <cell r="E814" t="str">
            <v>= (Tk x M) : Qt</v>
          </cell>
          <cell r="G814" t="str">
            <v>(L03)</v>
          </cell>
          <cell r="H814">
            <v>5.3846153846153841</v>
          </cell>
          <cell r="I814" t="str">
            <v>jam</v>
          </cell>
        </row>
        <row r="816">
          <cell r="A816" t="str">
            <v>4.</v>
          </cell>
          <cell r="C816" t="str">
            <v>HARGA DASAR SATUAN UPAH, BAHAN DAN ALAT</v>
          </cell>
        </row>
        <row r="817">
          <cell r="C817" t="str">
            <v>Lihat lampiran.</v>
          </cell>
        </row>
        <row r="819">
          <cell r="A819" t="str">
            <v>5.</v>
          </cell>
          <cell r="C819" t="str">
            <v>ANALISA HARGA SATUAN PEKERJAAN</v>
          </cell>
        </row>
        <row r="820">
          <cell r="C820" t="str">
            <v>Lihat perhitungan dalam FORMULIR STANDAR UNTUK</v>
          </cell>
        </row>
        <row r="821">
          <cell r="C821" t="str">
            <v>PEREKEMAN ANALISA MASING-MASING HARGA</v>
          </cell>
        </row>
        <row r="822">
          <cell r="C822" t="str">
            <v>SATUAN.</v>
          </cell>
        </row>
        <row r="823">
          <cell r="C823" t="str">
            <v>Didapat Harga Satuan Pekerjaan :</v>
          </cell>
        </row>
        <row r="825">
          <cell r="C825" t="str">
            <v xml:space="preserve">Rp.  </v>
          </cell>
          <cell r="D825">
            <v>9967201.2306805458</v>
          </cell>
          <cell r="E825" t="str">
            <v xml:space="preserve"> / M'</v>
          </cell>
        </row>
        <row r="828">
          <cell r="A828" t="str">
            <v>6.</v>
          </cell>
          <cell r="C828" t="str">
            <v>WAKTU PELAKSANAAN YANG DIPERLUKAN</v>
          </cell>
        </row>
        <row r="829">
          <cell r="C829" t="str">
            <v>Masa Pelaksanaan :</v>
          </cell>
          <cell r="D829" t="str">
            <v>. . . . . . . . . . . .</v>
          </cell>
          <cell r="E829" t="str">
            <v>bulan</v>
          </cell>
        </row>
        <row r="831">
          <cell r="A831" t="str">
            <v>7.</v>
          </cell>
          <cell r="C831" t="str">
            <v>VOLUME PEKERJAAN YANG DIPERLUKAN</v>
          </cell>
        </row>
        <row r="832">
          <cell r="C832" t="str">
            <v>Volume pekerjaan  :</v>
          </cell>
          <cell r="D832">
            <v>1</v>
          </cell>
          <cell r="E832" t="str">
            <v>M'</v>
          </cell>
        </row>
        <row r="854">
          <cell r="A854" t="str">
            <v>ITEM PEMBAYARAN NO.</v>
          </cell>
          <cell r="D854" t="str">
            <v>:  2.3 (8)</v>
          </cell>
          <cell r="J854" t="str">
            <v xml:space="preserve">Analisa EI-235 </v>
          </cell>
        </row>
        <row r="855">
          <cell r="A855" t="str">
            <v>JENIS PEKERJAAN</v>
          </cell>
          <cell r="D855" t="str">
            <v>: Gorong-Gorong Pipa beton tanpa tulangan diameter dalam 100 mm sampai 900 mm</v>
          </cell>
          <cell r="L855" t="str">
            <v>FORMULIR STANDAR UNTUK</v>
          </cell>
        </row>
        <row r="856">
          <cell r="A856" t="str">
            <v>SATUAN PEMBAYARAN</v>
          </cell>
          <cell r="D856" t="str">
            <v>:  M1</v>
          </cell>
          <cell r="J856" t="str">
            <v xml:space="preserve">         URAIAN ANALISA HARGA SATUAN</v>
          </cell>
          <cell r="L856" t="str">
            <v>PEREKAMAN ANALISA MASING-MASING HARGA SATUAN</v>
          </cell>
        </row>
        <row r="857">
          <cell r="L857">
            <v>0</v>
          </cell>
        </row>
        <row r="859">
          <cell r="A859" t="str">
            <v>No.</v>
          </cell>
          <cell r="C859" t="str">
            <v>U R A I A N</v>
          </cell>
          <cell r="G859" t="str">
            <v>KODE</v>
          </cell>
          <cell r="H859" t="str">
            <v>KOEF.</v>
          </cell>
          <cell r="I859" t="str">
            <v>SATUAN</v>
          </cell>
          <cell r="J859" t="str">
            <v>KETERANGAN</v>
          </cell>
        </row>
        <row r="860">
          <cell r="L860" t="str">
            <v>PROYEK</v>
          </cell>
          <cell r="O860" t="str">
            <v>:</v>
          </cell>
        </row>
        <row r="861">
          <cell r="L861" t="str">
            <v>No. PAKET KONTRAK</v>
          </cell>
          <cell r="O861" t="str">
            <v>:</v>
          </cell>
        </row>
        <row r="862">
          <cell r="A862" t="str">
            <v>I.</v>
          </cell>
          <cell r="C862" t="str">
            <v>ASUMSI</v>
          </cell>
          <cell r="L862" t="str">
            <v>NAMA PAKET</v>
          </cell>
          <cell r="O862" t="str">
            <v>:</v>
          </cell>
        </row>
        <row r="863">
          <cell r="A863">
            <v>1</v>
          </cell>
          <cell r="C863" t="str">
            <v>Pekerjaan dilakukan secara mekanik/manual</v>
          </cell>
          <cell r="L863" t="str">
            <v>PROP / KAB / KODYA</v>
          </cell>
          <cell r="O863" t="str">
            <v>:</v>
          </cell>
        </row>
        <row r="864">
          <cell r="A864">
            <v>2</v>
          </cell>
          <cell r="C864" t="str">
            <v>Lokasi pekerjaan : sepanjang jalan</v>
          </cell>
          <cell r="L864" t="str">
            <v>ITEM PEMBAYARAN NO.</v>
          </cell>
          <cell r="O864" t="str">
            <v>:  2.3 (8)</v>
          </cell>
          <cell r="R864" t="str">
            <v>PERKIRAAN VOL. PEK.</v>
          </cell>
          <cell r="T864" t="str">
            <v>:</v>
          </cell>
          <cell r="U864">
            <v>1</v>
          </cell>
        </row>
        <row r="865">
          <cell r="A865">
            <v>3</v>
          </cell>
          <cell r="C865" t="str">
            <v>Diameter bagian dalam gorong-gorong</v>
          </cell>
          <cell r="G865" t="str">
            <v>d</v>
          </cell>
          <cell r="H865">
            <v>0.25</v>
          </cell>
          <cell r="I865" t="str">
            <v>m</v>
          </cell>
          <cell r="L865" t="str">
            <v>JENIS PEKERJAAN</v>
          </cell>
          <cell r="O865" t="str">
            <v>: Gorong-Gorong Pipa beton tanpa tulangan diameter dalam 100 mm sampai 900 mm</v>
          </cell>
          <cell r="R865" t="str">
            <v>TOTAL HARGA (Rp.)</v>
          </cell>
          <cell r="T865" t="str">
            <v>:</v>
          </cell>
          <cell r="U865">
            <v>218715.29344341051</v>
          </cell>
        </row>
        <row r="866">
          <cell r="A866">
            <v>4</v>
          </cell>
          <cell r="C866" t="str">
            <v>Jarak rata-rata Base Camp ke lokasi pekerjaan</v>
          </cell>
          <cell r="G866" t="str">
            <v>L</v>
          </cell>
          <cell r="H866">
            <v>8.7249999999999996</v>
          </cell>
          <cell r="I866" t="str">
            <v>Km</v>
          </cell>
          <cell r="L866" t="str">
            <v>SATUAN PEMBAYARAN</v>
          </cell>
          <cell r="O866" t="str">
            <v>:  M1</v>
          </cell>
          <cell r="Q866">
            <v>0</v>
          </cell>
          <cell r="R866" t="str">
            <v>% THD. BIAYA PROYEK</v>
          </cell>
          <cell r="T866" t="str">
            <v>:</v>
          </cell>
          <cell r="U866" t="e">
            <v>#DIV/0!</v>
          </cell>
        </row>
        <row r="867">
          <cell r="A867">
            <v>5</v>
          </cell>
          <cell r="C867" t="str">
            <v>Jam kerja efektif per-hari</v>
          </cell>
          <cell r="G867" t="str">
            <v>Tk</v>
          </cell>
          <cell r="H867">
            <v>7</v>
          </cell>
          <cell r="I867" t="str">
            <v>jam</v>
          </cell>
        </row>
        <row r="868">
          <cell r="A868">
            <v>6</v>
          </cell>
          <cell r="C868" t="str">
            <v>Tebal gorong-gorong</v>
          </cell>
          <cell r="G868" t="str">
            <v>tg</v>
          </cell>
          <cell r="H868">
            <v>6.5</v>
          </cell>
          <cell r="I868" t="str">
            <v>Cm</v>
          </cell>
        </row>
        <row r="869">
          <cell r="Q869" t="str">
            <v>PERKIRAAN</v>
          </cell>
          <cell r="R869" t="str">
            <v>HARGA</v>
          </cell>
          <cell r="S869" t="str">
            <v>JUMLAH</v>
          </cell>
        </row>
        <row r="870">
          <cell r="A870" t="str">
            <v>II.</v>
          </cell>
          <cell r="C870" t="str">
            <v>URUTAN KERJA</v>
          </cell>
          <cell r="L870" t="str">
            <v>NO.</v>
          </cell>
          <cell r="N870" t="str">
            <v>KOMPONEN</v>
          </cell>
          <cell r="P870" t="str">
            <v>SATUAN</v>
          </cell>
          <cell r="Q870" t="str">
            <v>KUANTITAS</v>
          </cell>
          <cell r="R870" t="str">
            <v>SATUAN</v>
          </cell>
          <cell r="S870" t="str">
            <v>HARGA</v>
          </cell>
        </row>
        <row r="871">
          <cell r="A871">
            <v>1</v>
          </cell>
          <cell r="C871" t="str">
            <v>Gorong-gorong dicetak di Base Camp</v>
          </cell>
          <cell r="R871" t="str">
            <v>(Rp.)</v>
          </cell>
          <cell r="S871" t="str">
            <v>(Rp.)</v>
          </cell>
        </row>
        <row r="872">
          <cell r="A872">
            <v>2</v>
          </cell>
          <cell r="C872" t="str">
            <v>Dump Truck mengangkut gorong-gorong jadi</v>
          </cell>
        </row>
        <row r="873">
          <cell r="C873" t="str">
            <v>ke lapangan</v>
          </cell>
        </row>
        <row r="874">
          <cell r="A874">
            <v>3</v>
          </cell>
          <cell r="C874" t="str">
            <v>Dasar gorong-gorong digali sesuai kebutuhan dan ma-</v>
          </cell>
          <cell r="L874" t="str">
            <v>A.</v>
          </cell>
          <cell r="N874" t="str">
            <v>TENAGA</v>
          </cell>
        </row>
        <row r="875">
          <cell r="C875" t="str">
            <v>terial backfill dipadatkan dengan Tamper</v>
          </cell>
        </row>
        <row r="876">
          <cell r="A876">
            <v>4</v>
          </cell>
          <cell r="C876" t="str">
            <v>Tebal lapis porus pada dasar gorong-gorong pipa baja</v>
          </cell>
          <cell r="G876" t="str">
            <v>tp</v>
          </cell>
          <cell r="H876">
            <v>0.1</v>
          </cell>
          <cell r="I876" t="str">
            <v>M</v>
          </cell>
          <cell r="J876" t="str">
            <v xml:space="preserve"> Sand bedding</v>
          </cell>
          <cell r="L876" t="str">
            <v>1.</v>
          </cell>
          <cell r="N876" t="str">
            <v>Pekerja</v>
          </cell>
          <cell r="O876" t="str">
            <v>(L01)</v>
          </cell>
          <cell r="P876" t="str">
            <v>jam</v>
          </cell>
          <cell r="Q876">
            <v>1.75</v>
          </cell>
          <cell r="R876">
            <v>2857.14</v>
          </cell>
          <cell r="U876">
            <v>4999.9949999999999</v>
          </cell>
        </row>
        <row r="877">
          <cell r="A877">
            <v>5</v>
          </cell>
          <cell r="C877" t="str">
            <v>Material pilihan untuk penimbunan kembali (padat)</v>
          </cell>
          <cell r="L877" t="str">
            <v>2.</v>
          </cell>
          <cell r="N877" t="str">
            <v>Tukang</v>
          </cell>
          <cell r="O877" t="str">
            <v>(L02)</v>
          </cell>
          <cell r="P877" t="str">
            <v>jam</v>
          </cell>
          <cell r="Q877">
            <v>0</v>
          </cell>
          <cell r="R877">
            <v>4285.71</v>
          </cell>
          <cell r="U877">
            <v>0</v>
          </cell>
        </row>
        <row r="878">
          <cell r="A878">
            <v>6</v>
          </cell>
          <cell r="C878" t="str">
            <v>Sekelompok pekerja akan melaksanakan pekerjaan</v>
          </cell>
          <cell r="L878" t="str">
            <v>3.</v>
          </cell>
          <cell r="N878" t="str">
            <v>Mandor</v>
          </cell>
          <cell r="O878" t="str">
            <v>(L03)</v>
          </cell>
          <cell r="P878" t="str">
            <v>jam</v>
          </cell>
          <cell r="Q878">
            <v>0.35</v>
          </cell>
          <cell r="R878">
            <v>3214.29</v>
          </cell>
          <cell r="U878">
            <v>1125.0014999999999</v>
          </cell>
        </row>
        <row r="879">
          <cell r="C879" t="str">
            <v>dengan cara manual dengan menggunakan alat bantu</v>
          </cell>
        </row>
        <row r="880">
          <cell r="Q880" t="str">
            <v xml:space="preserve">JUMLAH HARGA TENAGA   </v>
          </cell>
          <cell r="U880">
            <v>6124.9964999999993</v>
          </cell>
        </row>
        <row r="882">
          <cell r="A882" t="str">
            <v>III.</v>
          </cell>
          <cell r="C882" t="str">
            <v>PEMAKAIAN BAHAN, ALAT DAN TENAGA</v>
          </cell>
          <cell r="L882" t="str">
            <v>B.</v>
          </cell>
          <cell r="N882" t="str">
            <v>BAHAN</v>
          </cell>
        </row>
        <row r="883">
          <cell r="A883" t="str">
            <v xml:space="preserve">   1.</v>
          </cell>
          <cell r="C883" t="str">
            <v>BAHAN</v>
          </cell>
        </row>
        <row r="884">
          <cell r="C884" t="str">
            <v>Untuk mendapatkan 1 M' gorong-gorong diperlukan</v>
          </cell>
          <cell r="L884" t="str">
            <v>1.</v>
          </cell>
          <cell r="N884" t="str">
            <v>Beton K-175</v>
          </cell>
          <cell r="O884" t="str">
            <v>(EI-716)</v>
          </cell>
          <cell r="P884" t="str">
            <v>M3</v>
          </cell>
          <cell r="Q884">
            <v>6.4324109582251016E-2</v>
          </cell>
          <cell r="R884">
            <v>579443.14540291647</v>
          </cell>
          <cell r="U884">
            <v>37272.16438158141</v>
          </cell>
        </row>
        <row r="885">
          <cell r="C885" t="str">
            <v>- Beton K-175 = (22/7*((2*tg/100+d)/2)^2)-(22/7*(d/2)^2))*1</v>
          </cell>
          <cell r="G885" t="str">
            <v>(EI-716)</v>
          </cell>
          <cell r="H885">
            <v>6.4324109582251016E-2</v>
          </cell>
          <cell r="I885" t="str">
            <v>M3</v>
          </cell>
          <cell r="L885" t="str">
            <v>2.</v>
          </cell>
          <cell r="N885" t="str">
            <v>Urugan Porus</v>
          </cell>
          <cell r="O885" t="str">
            <v>(EI-241)</v>
          </cell>
          <cell r="P885" t="str">
            <v>M3</v>
          </cell>
          <cell r="Q885">
            <v>7.1400000000000005E-2</v>
          </cell>
          <cell r="R885">
            <v>186901.40625406182</v>
          </cell>
          <cell r="U885">
            <v>13344.760406540016</v>
          </cell>
        </row>
        <row r="886">
          <cell r="C886" t="str">
            <v>- Timbunan Porus      = {(tp*(0.15+2*tg/100+d+0.15)*1)*1.05}</v>
          </cell>
          <cell r="G886" t="str">
            <v>(EI-241)</v>
          </cell>
          <cell r="H886">
            <v>7.1400000000000005E-2</v>
          </cell>
          <cell r="I886" t="str">
            <v>M3</v>
          </cell>
          <cell r="L886" t="str">
            <v>3.</v>
          </cell>
          <cell r="N886" t="str">
            <v>Mat. Pilihan</v>
          </cell>
          <cell r="O886" t="str">
            <v>(M09)</v>
          </cell>
          <cell r="P886" t="str">
            <v>M3</v>
          </cell>
          <cell r="Q886">
            <v>0.25929000000000008</v>
          </cell>
          <cell r="R886">
            <v>25000</v>
          </cell>
          <cell r="U886">
            <v>6482.2500000000018</v>
          </cell>
        </row>
        <row r="887">
          <cell r="C887" t="str">
            <v>- Material Pilihan  = ((2*tg/100+d+0.15)*(0.15+2*tg/100+d+0.15)</v>
          </cell>
          <cell r="G887" t="str">
            <v>(M09)</v>
          </cell>
          <cell r="H887">
            <v>0.25929000000000008</v>
          </cell>
          <cell r="I887" t="str">
            <v>M3</v>
          </cell>
          <cell r="J887" t="str">
            <v xml:space="preserve"> = Vp</v>
          </cell>
        </row>
        <row r="888">
          <cell r="D888" t="str">
            <v>-(22/7*(0.5*(2*tg/100+d))^2))*1*1.05</v>
          </cell>
        </row>
        <row r="890">
          <cell r="A890" t="str">
            <v xml:space="preserve">   2.</v>
          </cell>
          <cell r="C890" t="str">
            <v>ALAT</v>
          </cell>
          <cell r="Q890" t="str">
            <v xml:space="preserve">JUMLAH HARGA BAHAN   </v>
          </cell>
          <cell r="U890">
            <v>57099.174788121425</v>
          </cell>
        </row>
        <row r="891">
          <cell r="A891" t="str">
            <v>2.a.</v>
          </cell>
          <cell r="C891" t="str">
            <v>TAMPER</v>
          </cell>
          <cell r="G891" t="str">
            <v>(E25)</v>
          </cell>
        </row>
        <row r="892">
          <cell r="C892" t="str">
            <v>Kecepatan</v>
          </cell>
          <cell r="G892" t="str">
            <v>v</v>
          </cell>
          <cell r="H892">
            <v>0.5</v>
          </cell>
          <cell r="I892" t="str">
            <v>Km / Jam</v>
          </cell>
          <cell r="L892" t="str">
            <v>C.</v>
          </cell>
          <cell r="N892" t="str">
            <v>PERALATAN</v>
          </cell>
        </row>
        <row r="893">
          <cell r="C893" t="str">
            <v>Efisiensi alat</v>
          </cell>
          <cell r="G893" t="str">
            <v>Fa</v>
          </cell>
          <cell r="H893">
            <v>0.83</v>
          </cell>
          <cell r="I893" t="str">
            <v>-</v>
          </cell>
        </row>
        <row r="894">
          <cell r="C894" t="str">
            <v>Lebar pemadatan</v>
          </cell>
          <cell r="G894" t="str">
            <v>Lb</v>
          </cell>
          <cell r="H894">
            <v>0.4</v>
          </cell>
          <cell r="I894" t="str">
            <v>M</v>
          </cell>
          <cell r="L894" t="str">
            <v>1.</v>
          </cell>
          <cell r="N894" t="str">
            <v>Tamper</v>
          </cell>
          <cell r="O894" t="str">
            <v>(E25)</v>
          </cell>
          <cell r="P894" t="str">
            <v>jam</v>
          </cell>
          <cell r="Q894">
            <v>7.8099397590361455E-2</v>
          </cell>
          <cell r="R894">
            <v>18672.16854694486</v>
          </cell>
          <cell r="U894">
            <v>1458.2851152220883</v>
          </cell>
        </row>
        <row r="895">
          <cell r="C895" t="str">
            <v>Banyak lintasan</v>
          </cell>
          <cell r="G895" t="str">
            <v>n</v>
          </cell>
          <cell r="H895">
            <v>10</v>
          </cell>
          <cell r="I895" t="str">
            <v>lintasan</v>
          </cell>
          <cell r="L895" t="str">
            <v>2.</v>
          </cell>
          <cell r="N895" t="str">
            <v>Dump Truck</v>
          </cell>
          <cell r="O895" t="str">
            <v>(E08)</v>
          </cell>
          <cell r="P895" t="str">
            <v>jam</v>
          </cell>
          <cell r="Q895">
            <v>7.210090361445784E-2</v>
          </cell>
          <cell r="R895">
            <v>153645.58193291764</v>
          </cell>
          <cell r="U895">
            <v>11077.98529373258</v>
          </cell>
        </row>
        <row r="896">
          <cell r="C896" t="str">
            <v>Tebal lapis hamparan</v>
          </cell>
          <cell r="G896" t="str">
            <v>tp</v>
          </cell>
          <cell r="H896">
            <v>0.2</v>
          </cell>
          <cell r="I896" t="str">
            <v>M</v>
          </cell>
          <cell r="L896" t="str">
            <v>3.</v>
          </cell>
          <cell r="N896" t="str">
            <v>Alat  Bantu</v>
          </cell>
          <cell r="P896" t="str">
            <v>Ls</v>
          </cell>
          <cell r="Q896">
            <v>1</v>
          </cell>
          <cell r="R896">
            <v>150</v>
          </cell>
          <cell r="U896">
            <v>150</v>
          </cell>
        </row>
        <row r="899">
          <cell r="C899" t="str">
            <v>Kap. Prod. / Jam   =</v>
          </cell>
          <cell r="D899" t="str">
            <v>v x 1000 x Fa x Lb x 60</v>
          </cell>
          <cell r="G899" t="str">
            <v>Q1</v>
          </cell>
          <cell r="H899">
            <v>3.3200000000000003</v>
          </cell>
          <cell r="I899" t="str">
            <v xml:space="preserve">M3 / Jam </v>
          </cell>
        </row>
        <row r="900">
          <cell r="D900" t="str">
            <v xml:space="preserve">    n x tp</v>
          </cell>
        </row>
        <row r="902">
          <cell r="C902" t="str">
            <v>Koefisien Alat / m'</v>
          </cell>
          <cell r="D902" t="str">
            <v xml:space="preserve"> =  1  :  Q1 x Vp</v>
          </cell>
          <cell r="G902" t="str">
            <v>(E25)</v>
          </cell>
          <cell r="H902">
            <v>7.8099397590361455E-2</v>
          </cell>
          <cell r="I902" t="str">
            <v>jam</v>
          </cell>
          <cell r="Q902" t="str">
            <v xml:space="preserve">JUMLAH HARGA PERALATAN   </v>
          </cell>
          <cell r="U902">
            <v>12686.270408954668</v>
          </cell>
        </row>
        <row r="904">
          <cell r="A904" t="str">
            <v>2.b.</v>
          </cell>
          <cell r="C904" t="str">
            <v>DUMP TRUCK</v>
          </cell>
          <cell r="G904" t="str">
            <v>(E08)</v>
          </cell>
          <cell r="L904" t="str">
            <v>D.</v>
          </cell>
          <cell r="N904" t="str">
            <v>JUMLAH HARGA TENAGA, BAHAN DAN PERALATAN  ( A + B + C )</v>
          </cell>
          <cell r="U904">
            <v>75910.441697076094</v>
          </cell>
        </row>
        <row r="905">
          <cell r="C905" t="str">
            <v>Kapasitas bak sekali muat</v>
          </cell>
          <cell r="G905" t="str">
            <v>V</v>
          </cell>
          <cell r="H905">
            <v>20</v>
          </cell>
          <cell r="I905" t="str">
            <v>Buah/M'</v>
          </cell>
          <cell r="L905" t="str">
            <v>E.</v>
          </cell>
          <cell r="N905" t="str">
            <v>OVERHEAD &amp; PROFIT</v>
          </cell>
          <cell r="P905">
            <v>10</v>
          </cell>
          <cell r="Q905" t="str">
            <v>%  x  D</v>
          </cell>
          <cell r="U905">
            <v>7591.0441697076094</v>
          </cell>
        </row>
        <row r="906">
          <cell r="C906" t="str">
            <v>Faktor efisiensi alat</v>
          </cell>
          <cell r="G906" t="str">
            <v>Fa</v>
          </cell>
          <cell r="H906">
            <v>0.83</v>
          </cell>
          <cell r="L906" t="str">
            <v>F.</v>
          </cell>
          <cell r="N906" t="str">
            <v>HARGA SATUAN PEKERJAAN  ( D + E )</v>
          </cell>
          <cell r="U906">
            <v>83501.485866783711</v>
          </cell>
        </row>
        <row r="907">
          <cell r="C907" t="str">
            <v>Kecepatanrata-rata bermuatan</v>
          </cell>
          <cell r="G907" t="str">
            <v>v1</v>
          </cell>
          <cell r="H907">
            <v>40</v>
          </cell>
          <cell r="I907" t="str">
            <v>Km/Jam</v>
          </cell>
          <cell r="L907" t="str">
            <v>Note: 1</v>
          </cell>
          <cell r="N907" t="str">
            <v>SATUAN dapat berdasarkan atas jam operasi untuk Tenaga Kerja dan Peralatan, volume dan/atau ukuran</v>
          </cell>
        </row>
        <row r="908">
          <cell r="C908" t="str">
            <v>Kecepatan rata-rata kosong</v>
          </cell>
          <cell r="G908" t="str">
            <v>v2</v>
          </cell>
          <cell r="H908">
            <v>60</v>
          </cell>
          <cell r="I908" t="str">
            <v>Km/Jam</v>
          </cell>
          <cell r="N908" t="str">
            <v>berat untuk bahan-bahan.</v>
          </cell>
        </row>
        <row r="909">
          <cell r="C909" t="str">
            <v>Waktu siklus    :</v>
          </cell>
          <cell r="G909" t="str">
            <v>Ts1</v>
          </cell>
          <cell r="L909">
            <v>2</v>
          </cell>
          <cell r="N909" t="str">
            <v>Kuantitas satuan adalah kuantitas setiap komponen untuk menyelesaikan satu satuan pekerjaan dari nomor</v>
          </cell>
        </row>
        <row r="910">
          <cell r="C910" t="str">
            <v>- Waktu  tempuh in  si  = (L : v1 ) x 60</v>
          </cell>
          <cell r="G910" t="str">
            <v>T1</v>
          </cell>
          <cell r="H910">
            <v>13.087499999999999</v>
          </cell>
          <cell r="I910" t="str">
            <v>menit</v>
          </cell>
          <cell r="N910" t="str">
            <v>mata pembayaran.</v>
          </cell>
        </row>
        <row r="911">
          <cell r="C911" t="str">
            <v>-  Waktutempuh kosong  = (L : v2)  x  60</v>
          </cell>
          <cell r="G911" t="str">
            <v>T2</v>
          </cell>
          <cell r="H911">
            <v>8.7249999999999996</v>
          </cell>
          <cell r="I911" t="str">
            <v>menit</v>
          </cell>
          <cell r="L911">
            <v>3</v>
          </cell>
          <cell r="N911" t="str">
            <v>Biaya satuan untuk peralatan sudah termasuk bahan bakar, bahan habis dipakai dan operator.</v>
          </cell>
        </row>
        <row r="912">
          <cell r="C912" t="str">
            <v>-  Muat, bongkar dan lain-lain</v>
          </cell>
          <cell r="G912" t="str">
            <v>T3</v>
          </cell>
          <cell r="H912">
            <v>50</v>
          </cell>
          <cell r="I912" t="str">
            <v>menit</v>
          </cell>
          <cell r="L912">
            <v>4</v>
          </cell>
          <cell r="N912" t="str">
            <v>Biaya satuan sudah termasuk pengeluaran untuk seluruh pajak yang berkaitan (tetapi tidak termasuk PPN</v>
          </cell>
        </row>
        <row r="913">
          <cell r="G913" t="str">
            <v>Ts1</v>
          </cell>
          <cell r="H913">
            <v>71.8125</v>
          </cell>
          <cell r="I913" t="str">
            <v>menit</v>
          </cell>
          <cell r="N913" t="str">
            <v>yang dibayar dari kontrak) dan biaya-biaya lainnya.</v>
          </cell>
        </row>
        <row r="914">
          <cell r="J914" t="str">
            <v>Berlanjut ke halaman berikut</v>
          </cell>
        </row>
        <row r="915">
          <cell r="A915" t="str">
            <v>ITEM PEMBAYARAN NO.</v>
          </cell>
          <cell r="D915" t="str">
            <v>:  2.3 (8)</v>
          </cell>
          <cell r="J915" t="str">
            <v xml:space="preserve">Analisa EI-235 </v>
          </cell>
        </row>
        <row r="916">
          <cell r="A916" t="str">
            <v>JENIS PEKERJAAN</v>
          </cell>
          <cell r="D916" t="str">
            <v>: Gorong-Gorong Pipa beton tanpa tulangan diameter dalam 100 mm sampai 900 mm</v>
          </cell>
        </row>
        <row r="917">
          <cell r="A917" t="str">
            <v>SATUAN PEMBAYARAN</v>
          </cell>
          <cell r="D917" t="str">
            <v>:  M1</v>
          </cell>
          <cell r="J917" t="str">
            <v xml:space="preserve">         URAIAN ANALISA HARGA SATUAN</v>
          </cell>
        </row>
        <row r="918">
          <cell r="J918" t="str">
            <v>Lanjutan</v>
          </cell>
        </row>
        <row r="920">
          <cell r="A920" t="str">
            <v>No.</v>
          </cell>
          <cell r="C920" t="str">
            <v>U R A I A N</v>
          </cell>
          <cell r="G920" t="str">
            <v>KODE</v>
          </cell>
          <cell r="H920" t="str">
            <v>KOEF.</v>
          </cell>
          <cell r="I920" t="str">
            <v>SATUAN</v>
          </cell>
          <cell r="J920" t="str">
            <v>KETERANGAN</v>
          </cell>
        </row>
        <row r="923">
          <cell r="C923" t="str">
            <v>Kapasitas Produksi / Jam   =</v>
          </cell>
          <cell r="E923" t="str">
            <v>V x Fa x 60</v>
          </cell>
          <cell r="G923" t="str">
            <v>Q2</v>
          </cell>
          <cell r="H923">
            <v>13.869451697127936</v>
          </cell>
          <cell r="I923" t="str">
            <v xml:space="preserve">M' / Jam </v>
          </cell>
        </row>
        <row r="924">
          <cell r="E924" t="str">
            <v>Ts1</v>
          </cell>
        </row>
        <row r="926">
          <cell r="C926" t="str">
            <v>Koefisien Alat / m'</v>
          </cell>
          <cell r="D926" t="str">
            <v xml:space="preserve"> =  1  :  Q2</v>
          </cell>
          <cell r="G926" t="str">
            <v>(E08)</v>
          </cell>
          <cell r="H926">
            <v>7.210090361445784E-2</v>
          </cell>
          <cell r="I926" t="str">
            <v>jam</v>
          </cell>
        </row>
        <row r="929">
          <cell r="A929" t="str">
            <v>2.c.</v>
          </cell>
          <cell r="C929" t="str">
            <v>ALAT  BANTU</v>
          </cell>
        </row>
        <row r="930">
          <cell r="C930" t="str">
            <v>Diperlukan alat-alat bantu kecil</v>
          </cell>
          <cell r="J930" t="str">
            <v>Lump Sump</v>
          </cell>
        </row>
        <row r="931">
          <cell r="C931" t="str">
            <v>- Sekop    =         3   buah</v>
          </cell>
        </row>
        <row r="932">
          <cell r="C932" t="str">
            <v>- Pacul     =         3   buah</v>
          </cell>
        </row>
        <row r="933">
          <cell r="C933" t="str">
            <v>- Alat-alat kecil lain</v>
          </cell>
        </row>
        <row r="935">
          <cell r="A935" t="str">
            <v xml:space="preserve">   3.</v>
          </cell>
          <cell r="C935" t="str">
            <v>TENAGA</v>
          </cell>
        </row>
        <row r="936">
          <cell r="C936" t="str">
            <v>Produksi Gorong-gorong / hari</v>
          </cell>
          <cell r="G936" t="str">
            <v>Qt</v>
          </cell>
          <cell r="H936">
            <v>20</v>
          </cell>
          <cell r="I936" t="str">
            <v>M'</v>
          </cell>
        </row>
        <row r="937">
          <cell r="C937" t="str">
            <v>Kebutuhan tenaga :</v>
          </cell>
        </row>
        <row r="938">
          <cell r="D938" t="str">
            <v>- Pekerja</v>
          </cell>
          <cell r="G938" t="str">
            <v>P</v>
          </cell>
          <cell r="H938">
            <v>5</v>
          </cell>
          <cell r="I938" t="str">
            <v>orang</v>
          </cell>
        </row>
        <row r="939">
          <cell r="D939" t="str">
            <v>- Tukang</v>
          </cell>
          <cell r="G939" t="str">
            <v>T</v>
          </cell>
          <cell r="H939">
            <v>0</v>
          </cell>
          <cell r="I939" t="str">
            <v>orang</v>
          </cell>
        </row>
        <row r="940">
          <cell r="D940" t="str">
            <v>- Mandor</v>
          </cell>
          <cell r="G940" t="str">
            <v>M</v>
          </cell>
          <cell r="H940">
            <v>1</v>
          </cell>
          <cell r="I940" t="str">
            <v>orang</v>
          </cell>
        </row>
        <row r="942">
          <cell r="C942" t="str">
            <v>Koefisien tenaga / M1   :</v>
          </cell>
        </row>
        <row r="943">
          <cell r="D943" t="str">
            <v>- Pekerja</v>
          </cell>
          <cell r="E943" t="str">
            <v>= (Tk x P) : Qt</v>
          </cell>
          <cell r="G943" t="str">
            <v>(L01)</v>
          </cell>
          <cell r="H943">
            <v>1.75</v>
          </cell>
          <cell r="I943" t="str">
            <v>Jam</v>
          </cell>
        </row>
        <row r="944">
          <cell r="D944" t="str">
            <v>- Tukang</v>
          </cell>
          <cell r="E944" t="str">
            <v>= (Tk x T) : Qt</v>
          </cell>
          <cell r="G944" t="str">
            <v>(L02)</v>
          </cell>
          <cell r="H944">
            <v>0</v>
          </cell>
          <cell r="I944" t="str">
            <v>Jam</v>
          </cell>
        </row>
        <row r="945">
          <cell r="D945" t="str">
            <v>- Mandor</v>
          </cell>
          <cell r="E945" t="str">
            <v>= (Tk x M) : Qt</v>
          </cell>
          <cell r="G945" t="str">
            <v>(L03)</v>
          </cell>
          <cell r="H945">
            <v>0.35</v>
          </cell>
          <cell r="I945" t="str">
            <v>Jam</v>
          </cell>
        </row>
        <row r="947">
          <cell r="A947" t="str">
            <v>4.</v>
          </cell>
          <cell r="C947" t="str">
            <v>HARGA DASAR SATUAN UPAH, BAHAN DAN ALAT</v>
          </cell>
        </row>
        <row r="948">
          <cell r="C948" t="str">
            <v>Lihat lampiran.</v>
          </cell>
        </row>
        <row r="951">
          <cell r="A951" t="str">
            <v>5.</v>
          </cell>
          <cell r="C951" t="str">
            <v>ANALISA HARGA SATUAN PEKERJAAN</v>
          </cell>
        </row>
        <row r="952">
          <cell r="C952" t="str">
            <v>Lihat perhitungan dalam FORMULIR STANDAR UNTUK</v>
          </cell>
        </row>
        <row r="953">
          <cell r="C953" t="str">
            <v>PEREKEMAN ANALISA MASING-MASING HARGA</v>
          </cell>
        </row>
        <row r="954">
          <cell r="C954" t="str">
            <v>SATUAN.</v>
          </cell>
        </row>
        <row r="955">
          <cell r="C955" t="str">
            <v>Didapat Harga Satuan Pekerjaan :</v>
          </cell>
        </row>
        <row r="957">
          <cell r="C957" t="str">
            <v xml:space="preserve">Rp.  </v>
          </cell>
          <cell r="D957">
            <v>83501.485866783711</v>
          </cell>
          <cell r="E957" t="str">
            <v xml:space="preserve"> / M'</v>
          </cell>
        </row>
        <row r="960">
          <cell r="A960" t="str">
            <v>6.</v>
          </cell>
          <cell r="C960" t="str">
            <v>WAKTU PELAKSANAAN YANG DIPERLUKAN</v>
          </cell>
        </row>
        <row r="961">
          <cell r="C961" t="str">
            <v>Masa Pelaksanaan :</v>
          </cell>
          <cell r="D961" t="str">
            <v>. . . . . . . . . . . .</v>
          </cell>
          <cell r="E961" t="str">
            <v>bulan</v>
          </cell>
        </row>
        <row r="963">
          <cell r="A963" t="str">
            <v>7.</v>
          </cell>
          <cell r="C963" t="str">
            <v>VOLUME PEKERJAAN YANG DIPERLUKAN</v>
          </cell>
        </row>
        <row r="964">
          <cell r="C964" t="str">
            <v>Volume pekerjaan  :</v>
          </cell>
          <cell r="D964">
            <v>1</v>
          </cell>
          <cell r="E964" t="str">
            <v>M'</v>
          </cell>
        </row>
        <row r="974">
          <cell r="A974" t="str">
            <v>ITEM PEMBAYARAN NO.</v>
          </cell>
          <cell r="D974" t="str">
            <v>:  2.3 (9)</v>
          </cell>
          <cell r="J974" t="str">
            <v xml:space="preserve">Analisa EI-241 </v>
          </cell>
        </row>
        <row r="975">
          <cell r="A975" t="str">
            <v>JENIS PEKERJAAN</v>
          </cell>
          <cell r="D975" t="str">
            <v>: Gorong-gorong persegi beton bertulang pracetak dengan dimensi………</v>
          </cell>
        </row>
        <row r="976">
          <cell r="A976" t="str">
            <v>SATUAN PEMBAYARAN</v>
          </cell>
          <cell r="D976" t="str">
            <v>:  M1</v>
          </cell>
          <cell r="J976" t="str">
            <v xml:space="preserve">         URAIAN ANALISA HARGA SATUAN</v>
          </cell>
        </row>
        <row r="978">
          <cell r="A978" t="str">
            <v>ITEM PEMBAYARAN NO.</v>
          </cell>
          <cell r="D978" t="str">
            <v>:  2.4 (1)</v>
          </cell>
          <cell r="J978" t="str">
            <v xml:space="preserve">Analisa EI-241 </v>
          </cell>
        </row>
        <row r="979">
          <cell r="A979" t="str">
            <v>JENIS PEKERJAAN</v>
          </cell>
          <cell r="D979" t="str">
            <v>:  Timbunan Porous / Bhn.Penyaring</v>
          </cell>
          <cell r="L979" t="str">
            <v>FORMULIR STANDAR UNTUK</v>
          </cell>
        </row>
        <row r="980">
          <cell r="A980" t="str">
            <v>SATUAN PEMBAYARAN</v>
          </cell>
          <cell r="D980" t="str">
            <v>:  M3</v>
          </cell>
          <cell r="J980" t="str">
            <v xml:space="preserve">         URAIAN ANALISA HARGA SATUAN</v>
          </cell>
          <cell r="L980" t="str">
            <v>PEREKAMAN ANALISA MASING-MASING HARGA SATUAN</v>
          </cell>
        </row>
        <row r="981">
          <cell r="L981">
            <v>0</v>
          </cell>
        </row>
        <row r="983">
          <cell r="A983" t="str">
            <v>No.</v>
          </cell>
          <cell r="C983" t="str">
            <v>U R A I A N</v>
          </cell>
          <cell r="G983" t="str">
            <v>KODE</v>
          </cell>
          <cell r="H983" t="str">
            <v>KOEF.</v>
          </cell>
          <cell r="I983" t="str">
            <v>SATUAN</v>
          </cell>
          <cell r="J983" t="str">
            <v>KETERANGAN</v>
          </cell>
        </row>
        <row r="984">
          <cell r="L984" t="str">
            <v>PROYEK</v>
          </cell>
          <cell r="O984" t="str">
            <v>:</v>
          </cell>
        </row>
        <row r="985">
          <cell r="L985" t="str">
            <v>No. PAKET KONTRAK</v>
          </cell>
          <cell r="O985" t="str">
            <v>:</v>
          </cell>
        </row>
        <row r="986">
          <cell r="A986" t="str">
            <v>I.</v>
          </cell>
          <cell r="C986" t="str">
            <v>ASUMSI</v>
          </cell>
          <cell r="L986" t="str">
            <v>NAMA PAKET</v>
          </cell>
          <cell r="O986" t="str">
            <v>:</v>
          </cell>
        </row>
        <row r="987">
          <cell r="A987">
            <v>1</v>
          </cell>
          <cell r="C987" t="str">
            <v>Pekerjaan dilakukan secara manual</v>
          </cell>
          <cell r="L987" t="str">
            <v>PROP / KAB / KODYA</v>
          </cell>
          <cell r="O987" t="str">
            <v>:</v>
          </cell>
        </row>
        <row r="988">
          <cell r="A988">
            <v>2</v>
          </cell>
          <cell r="C988" t="str">
            <v>Lokasi pekerjaan : sepanjang jalan</v>
          </cell>
          <cell r="L988" t="str">
            <v>ITEM PEMBAYARAN NO.</v>
          </cell>
          <cell r="O988" t="str">
            <v>:  2.4 (1)</v>
          </cell>
          <cell r="R988" t="str">
            <v>PERKIRAAN VOL. PEK.</v>
          </cell>
          <cell r="T988" t="str">
            <v>:</v>
          </cell>
          <cell r="U988">
            <v>1</v>
          </cell>
        </row>
        <row r="989">
          <cell r="A989">
            <v>3</v>
          </cell>
          <cell r="C989" t="str">
            <v>Kondisi Jalan   :  sedang / baik</v>
          </cell>
          <cell r="L989" t="str">
            <v>JENIS PEKERJAAN</v>
          </cell>
          <cell r="O989" t="str">
            <v>:  Timbunan Porous / Bhn.Penyaring</v>
          </cell>
          <cell r="R989" t="str">
            <v>TOTAL HARGA (Rp.)</v>
          </cell>
          <cell r="T989" t="str">
            <v>:</v>
          </cell>
          <cell r="U989">
            <v>83501.485866783711</v>
          </cell>
        </row>
        <row r="990">
          <cell r="A990">
            <v>4</v>
          </cell>
          <cell r="C990" t="str">
            <v>Jam kerja efektif per-hari</v>
          </cell>
          <cell r="G990" t="str">
            <v>Tk</v>
          </cell>
          <cell r="H990">
            <v>7</v>
          </cell>
          <cell r="I990" t="str">
            <v>Jam</v>
          </cell>
          <cell r="L990" t="str">
            <v>SATUAN PEMBAYARAN</v>
          </cell>
          <cell r="O990" t="str">
            <v>:  M3</v>
          </cell>
          <cell r="R990" t="str">
            <v>% THD. BIAYA PROYEK</v>
          </cell>
          <cell r="T990" t="str">
            <v>:</v>
          </cell>
          <cell r="U990" t="e">
            <v>#DIV/0!</v>
          </cell>
        </row>
        <row r="991">
          <cell r="A991">
            <v>5</v>
          </cell>
          <cell r="C991" t="str">
            <v>Faktor kehilangan material</v>
          </cell>
          <cell r="G991" t="str">
            <v>Fh</v>
          </cell>
          <cell r="H991">
            <v>1.1000000000000001</v>
          </cell>
          <cell r="I991" t="str">
            <v>-</v>
          </cell>
        </row>
        <row r="992">
          <cell r="A992">
            <v>6</v>
          </cell>
          <cell r="C992" t="str">
            <v>Material Porous terdiri dari batu pecah dan pasir</v>
          </cell>
        </row>
        <row r="993">
          <cell r="Q993" t="str">
            <v>PERKIRAAN</v>
          </cell>
          <cell r="R993" t="str">
            <v>HARGA</v>
          </cell>
          <cell r="S993" t="str">
            <v>JUMLAH</v>
          </cell>
        </row>
        <row r="994">
          <cell r="A994" t="str">
            <v>II.</v>
          </cell>
          <cell r="C994" t="str">
            <v>URUTAN KERJA</v>
          </cell>
          <cell r="L994" t="str">
            <v>NO.</v>
          </cell>
          <cell r="N994" t="str">
            <v>KOMPONEN</v>
          </cell>
          <cell r="P994" t="str">
            <v>SATUAN</v>
          </cell>
          <cell r="Q994" t="str">
            <v>KUANTITAS</v>
          </cell>
          <cell r="R994" t="str">
            <v>SATUAN</v>
          </cell>
          <cell r="S994" t="str">
            <v>HARGA</v>
          </cell>
        </row>
        <row r="995">
          <cell r="A995">
            <v>1</v>
          </cell>
          <cell r="C995" t="str">
            <v>Material Porous diterima dilokasi pekerjaan</v>
          </cell>
          <cell r="R995" t="str">
            <v>(Rp.)</v>
          </cell>
          <cell r="S995" t="str">
            <v>(Rp.)</v>
          </cell>
        </row>
        <row r="996">
          <cell r="A996">
            <v>2</v>
          </cell>
          <cell r="C996" t="str">
            <v>Material dipadatkan dengan menggunakan</v>
          </cell>
        </row>
        <row r="997">
          <cell r="C997" t="str">
            <v>Tamper</v>
          </cell>
        </row>
        <row r="998">
          <cell r="A998">
            <v>3</v>
          </cell>
          <cell r="C998" t="str">
            <v>Pemadatan dilakukan lapis demi lapis</v>
          </cell>
          <cell r="G998" t="str">
            <v>t</v>
          </cell>
          <cell r="H998">
            <v>0.15</v>
          </cell>
          <cell r="I998" t="str">
            <v>M</v>
          </cell>
          <cell r="L998" t="str">
            <v>A.</v>
          </cell>
          <cell r="N998" t="str">
            <v>TENAGA</v>
          </cell>
        </row>
        <row r="999">
          <cell r="A999">
            <v>4</v>
          </cell>
          <cell r="C999" t="str">
            <v>Pekerjaan galian dilaksanakan oleh pekerja</v>
          </cell>
        </row>
        <row r="1000">
          <cell r="L1000" t="str">
            <v>1.</v>
          </cell>
          <cell r="N1000" t="str">
            <v>Pekerja</v>
          </cell>
          <cell r="O1000" t="str">
            <v>(L01)</v>
          </cell>
          <cell r="P1000" t="str">
            <v>Jam</v>
          </cell>
          <cell r="Q1000">
            <v>2.8</v>
          </cell>
          <cell r="R1000">
            <v>2857.14</v>
          </cell>
          <cell r="U1000">
            <v>7999.9919999999993</v>
          </cell>
        </row>
        <row r="1001">
          <cell r="A1001" t="str">
            <v>III.</v>
          </cell>
          <cell r="C1001" t="str">
            <v>PEMAKAIAN BAHAN, ALAT DAN TENAGA</v>
          </cell>
          <cell r="L1001" t="str">
            <v>2.</v>
          </cell>
          <cell r="N1001" t="str">
            <v>Mandor</v>
          </cell>
          <cell r="O1001" t="str">
            <v>(L03)</v>
          </cell>
          <cell r="P1001" t="str">
            <v>Jam</v>
          </cell>
          <cell r="Q1001">
            <v>0.7</v>
          </cell>
          <cell r="R1001">
            <v>3214.29</v>
          </cell>
          <cell r="U1001">
            <v>2250.0029999999997</v>
          </cell>
        </row>
        <row r="1002">
          <cell r="A1002" t="str">
            <v xml:space="preserve">   1.</v>
          </cell>
          <cell r="C1002" t="str">
            <v>BAHAN</v>
          </cell>
        </row>
        <row r="1003">
          <cell r="C1003" t="str">
            <v>Material Porous terdiri dari :</v>
          </cell>
        </row>
        <row r="1004">
          <cell r="C1004" t="str">
            <v>- Batu pecah</v>
          </cell>
          <cell r="G1004" t="str">
            <v>Bt</v>
          </cell>
          <cell r="H1004">
            <v>50</v>
          </cell>
          <cell r="I1004" t="str">
            <v>%</v>
          </cell>
          <cell r="Q1004" t="str">
            <v xml:space="preserve">JUMLAH HARGA TENAGA   </v>
          </cell>
          <cell r="U1004">
            <v>10249.994999999999</v>
          </cell>
        </row>
        <row r="1005">
          <cell r="C1005" t="str">
            <v>- Pasir</v>
          </cell>
          <cell r="G1005" t="str">
            <v>Ps</v>
          </cell>
          <cell r="H1005">
            <v>50</v>
          </cell>
          <cell r="I1005" t="str">
            <v>%</v>
          </cell>
        </row>
        <row r="1006">
          <cell r="L1006" t="str">
            <v>B.</v>
          </cell>
          <cell r="N1006" t="str">
            <v>BAHAN</v>
          </cell>
        </row>
        <row r="1007">
          <cell r="C1007" t="str">
            <v>Kebutuhan Batu Pecah / M3  = (Bt : 100) x Fh</v>
          </cell>
          <cell r="G1007" t="str">
            <v>(M03)</v>
          </cell>
          <cell r="H1007">
            <v>0.55000000000000004</v>
          </cell>
          <cell r="I1007" t="str">
            <v>M3</v>
          </cell>
          <cell r="J1007" t="str">
            <v xml:space="preserve"> Agregat Kasar</v>
          </cell>
        </row>
        <row r="1008">
          <cell r="C1008" t="str">
            <v>Kebutuhan Pasir / M3   =  (Ps : 100) x Fh</v>
          </cell>
          <cell r="G1008" t="str">
            <v>(M01)</v>
          </cell>
          <cell r="H1008">
            <v>0.55000000000000004</v>
          </cell>
          <cell r="I1008" t="str">
            <v>M3</v>
          </cell>
          <cell r="L1008" t="str">
            <v>1.</v>
          </cell>
          <cell r="N1008" t="str">
            <v>Agregat Kasar</v>
          </cell>
          <cell r="O1008" t="str">
            <v>(M03)</v>
          </cell>
          <cell r="P1008" t="str">
            <v>M3</v>
          </cell>
          <cell r="Q1008">
            <v>0.55000000000000004</v>
          </cell>
          <cell r="R1008">
            <v>222345.54558042376</v>
          </cell>
          <cell r="U1008">
            <v>122290.05006923308</v>
          </cell>
        </row>
        <row r="1009">
          <cell r="L1009" t="str">
            <v>2.</v>
          </cell>
          <cell r="N1009" t="str">
            <v>Pasir</v>
          </cell>
          <cell r="O1009" t="str">
            <v>(M01)</v>
          </cell>
          <cell r="P1009" t="str">
            <v>M3</v>
          </cell>
          <cell r="Q1009">
            <v>0.55000000000000004</v>
          </cell>
          <cell r="R1009">
            <v>54300</v>
          </cell>
          <cell r="U1009">
            <v>29865.000000000004</v>
          </cell>
        </row>
        <row r="1011">
          <cell r="A1011" t="str">
            <v xml:space="preserve">   2.</v>
          </cell>
          <cell r="C1011" t="str">
            <v>ALAT</v>
          </cell>
        </row>
        <row r="1012">
          <cell r="A1012" t="str">
            <v>2.a.</v>
          </cell>
          <cell r="C1012" t="str">
            <v>HAND COMPACTOR</v>
          </cell>
          <cell r="G1012" t="str">
            <v>(E25)</v>
          </cell>
        </row>
        <row r="1013">
          <cell r="C1013" t="str">
            <v>Kecepatan</v>
          </cell>
          <cell r="G1013" t="str">
            <v>v</v>
          </cell>
          <cell r="H1013">
            <v>0.25</v>
          </cell>
          <cell r="I1013" t="str">
            <v>Km / Jam</v>
          </cell>
        </row>
        <row r="1014">
          <cell r="C1014" t="str">
            <v>Efisiensi alat</v>
          </cell>
          <cell r="G1014" t="str">
            <v>Fa</v>
          </cell>
          <cell r="H1014">
            <v>0.83</v>
          </cell>
          <cell r="I1014" t="str">
            <v>-</v>
          </cell>
          <cell r="Q1014" t="str">
            <v xml:space="preserve">JUMLAH HARGA BAHAN   </v>
          </cell>
          <cell r="U1014">
            <v>152155.05006923308</v>
          </cell>
        </row>
        <row r="1015">
          <cell r="C1015" t="str">
            <v>Lebar pemadatan</v>
          </cell>
          <cell r="G1015" t="str">
            <v>b</v>
          </cell>
          <cell r="H1015">
            <v>0.25</v>
          </cell>
          <cell r="I1015" t="str">
            <v>M</v>
          </cell>
        </row>
        <row r="1016">
          <cell r="C1016" t="str">
            <v>Banyak lintasan</v>
          </cell>
          <cell r="G1016" t="str">
            <v>n</v>
          </cell>
          <cell r="H1016">
            <v>10</v>
          </cell>
          <cell r="I1016" t="str">
            <v>lintasan</v>
          </cell>
          <cell r="L1016" t="str">
            <v>C.</v>
          </cell>
          <cell r="N1016" t="str">
            <v>PERALATAN</v>
          </cell>
        </row>
        <row r="1018">
          <cell r="L1018" t="str">
            <v>1.</v>
          </cell>
          <cell r="N1018" t="str">
            <v>Tamper</v>
          </cell>
          <cell r="O1018" t="str">
            <v>(E25)</v>
          </cell>
          <cell r="P1018" t="str">
            <v>Jam</v>
          </cell>
          <cell r="Q1018">
            <v>1.285140562248996</v>
          </cell>
          <cell r="R1018">
            <v>18672.16854694486</v>
          </cell>
          <cell r="U1018">
            <v>23996.361184828736</v>
          </cell>
        </row>
        <row r="1019">
          <cell r="C1019" t="str">
            <v>Kap. Prod. / Jam   =</v>
          </cell>
          <cell r="D1019" t="str">
            <v>v x 1000 x Fa x b x t</v>
          </cell>
          <cell r="G1019" t="str">
            <v>Q1</v>
          </cell>
          <cell r="H1019">
            <v>0.77812499999999996</v>
          </cell>
          <cell r="I1019" t="str">
            <v xml:space="preserve">M3 / Jam </v>
          </cell>
          <cell r="L1019" t="str">
            <v>2.</v>
          </cell>
          <cell r="N1019" t="str">
            <v>Alat  Bantu</v>
          </cell>
          <cell r="P1019" t="str">
            <v>Ls</v>
          </cell>
          <cell r="Q1019">
            <v>1</v>
          </cell>
          <cell r="R1019">
            <v>500</v>
          </cell>
          <cell r="U1019">
            <v>500</v>
          </cell>
        </row>
        <row r="1020">
          <cell r="D1020" t="str">
            <v xml:space="preserve">        n</v>
          </cell>
        </row>
        <row r="1022">
          <cell r="C1022" t="str">
            <v>Koefisien Alat / M3</v>
          </cell>
          <cell r="D1022" t="str">
            <v xml:space="preserve"> =  1  :  Q1</v>
          </cell>
          <cell r="G1022" t="str">
            <v>(E25)</v>
          </cell>
          <cell r="H1022">
            <v>1.285140562248996</v>
          </cell>
          <cell r="I1022" t="str">
            <v>Jam</v>
          </cell>
        </row>
        <row r="1025">
          <cell r="A1025" t="str">
            <v>2.b.</v>
          </cell>
          <cell r="C1025" t="str">
            <v>ALAT  BANTU</v>
          </cell>
        </row>
        <row r="1026">
          <cell r="C1026" t="str">
            <v>Diperlukan alat-alat bantu kecil</v>
          </cell>
          <cell r="J1026" t="str">
            <v>Lump Sump</v>
          </cell>
          <cell r="Q1026" t="str">
            <v xml:space="preserve">JUMLAH HARGA PERALATAN   </v>
          </cell>
          <cell r="U1026">
            <v>24496.361184828736</v>
          </cell>
        </row>
        <row r="1027">
          <cell r="C1027" t="str">
            <v>- Sekop    =         3   buah</v>
          </cell>
        </row>
        <row r="1028">
          <cell r="C1028" t="str">
            <v>- Alat-alat kecil lain</v>
          </cell>
          <cell r="L1028" t="str">
            <v>D.</v>
          </cell>
          <cell r="N1028" t="str">
            <v>JUMLAH HARGA TENAGA, BAHAN DAN PERALATAN  ( A + B + C )</v>
          </cell>
          <cell r="U1028">
            <v>186901.40625406182</v>
          </cell>
        </row>
        <row r="1029">
          <cell r="L1029" t="str">
            <v>E.</v>
          </cell>
          <cell r="N1029" t="str">
            <v>OVERHEAD &amp; PROFIT</v>
          </cell>
          <cell r="P1029">
            <v>10</v>
          </cell>
          <cell r="Q1029" t="str">
            <v>%  x  D</v>
          </cell>
          <cell r="U1029">
            <v>18690.140625406184</v>
          </cell>
        </row>
        <row r="1030">
          <cell r="L1030" t="str">
            <v>F.</v>
          </cell>
          <cell r="N1030" t="str">
            <v>HARGA SATUAN PEKERJAAN  ( D + E )</v>
          </cell>
          <cell r="U1030">
            <v>205591.54687946799</v>
          </cell>
        </row>
        <row r="1031">
          <cell r="L1031" t="str">
            <v>Note: 1</v>
          </cell>
          <cell r="N1031" t="str">
            <v>SATUAN dapat berdasarkan atas jam operasi untuk Tenaga Kerja dan Peralatan, volume dan/atau ukuran</v>
          </cell>
        </row>
        <row r="1032">
          <cell r="N1032" t="str">
            <v>berat untuk bahan-bahan.</v>
          </cell>
        </row>
        <row r="1033">
          <cell r="L1033">
            <v>2</v>
          </cell>
          <cell r="N1033" t="str">
            <v>Kuantitas satuan adalah kuantitas setiap komponen untuk menyelesaikan satu satuan pekerjaan dari nomor</v>
          </cell>
        </row>
        <row r="1034">
          <cell r="N1034" t="str">
            <v>mata pembayaran.</v>
          </cell>
        </row>
        <row r="1035">
          <cell r="L1035">
            <v>3</v>
          </cell>
          <cell r="N1035" t="str">
            <v>Biaya satuan untuk peralatan sudah termasuk bahan bakar, bahan habis dipakai dan operator.</v>
          </cell>
        </row>
        <row r="1036">
          <cell r="L1036">
            <v>4</v>
          </cell>
          <cell r="N1036" t="str">
            <v>Biaya satuan sudah termasuk pengeluaran untuk seluruh pajak yang berkaitan (tetapi tidak termasuk PPN</v>
          </cell>
        </row>
        <row r="1037">
          <cell r="N1037" t="str">
            <v>yang dibayar dari kontrak) dan biaya-biaya lainnya.</v>
          </cell>
        </row>
        <row r="1038">
          <cell r="J1038" t="str">
            <v>Berlanjut ke halaman berikut</v>
          </cell>
        </row>
        <row r="1039">
          <cell r="A1039" t="str">
            <v>ITEM PEMBAYARAN NO.</v>
          </cell>
          <cell r="D1039" t="str">
            <v>:  2.4 (1)</v>
          </cell>
          <cell r="J1039" t="str">
            <v xml:space="preserve">Analisa EI-241 </v>
          </cell>
        </row>
        <row r="1040">
          <cell r="A1040" t="str">
            <v>JENIS PEKERJAAN</v>
          </cell>
          <cell r="D1040" t="str">
            <v>:  Timbunan Porous / Bhn.Penyaring</v>
          </cell>
        </row>
        <row r="1041">
          <cell r="A1041" t="str">
            <v>SATUAN PEMBAYARAN</v>
          </cell>
          <cell r="D1041" t="str">
            <v>:  M3</v>
          </cell>
          <cell r="J1041" t="str">
            <v xml:space="preserve">         URAIAN ANALISA HARGA SATUAN</v>
          </cell>
        </row>
        <row r="1042">
          <cell r="J1042" t="str">
            <v>Lanjutan</v>
          </cell>
        </row>
        <row r="1044">
          <cell r="A1044" t="str">
            <v>No.</v>
          </cell>
          <cell r="C1044" t="str">
            <v>U R A I A N</v>
          </cell>
          <cell r="G1044" t="str">
            <v>KODE</v>
          </cell>
          <cell r="H1044" t="str">
            <v>KOEF.</v>
          </cell>
          <cell r="I1044" t="str">
            <v>SATUAN</v>
          </cell>
          <cell r="J1044" t="str">
            <v>KETERANGAN</v>
          </cell>
        </row>
        <row r="1047">
          <cell r="A1047" t="str">
            <v xml:space="preserve">   3.</v>
          </cell>
          <cell r="C1047" t="str">
            <v>TENAGA</v>
          </cell>
        </row>
        <row r="1048">
          <cell r="C1048" t="str">
            <v>Produksi yang dapat diselesaikan / hari</v>
          </cell>
          <cell r="G1048" t="str">
            <v>Qt</v>
          </cell>
          <cell r="H1048">
            <v>10</v>
          </cell>
          <cell r="I1048" t="str">
            <v>M3</v>
          </cell>
        </row>
        <row r="1049">
          <cell r="C1049" t="str">
            <v>Kebutuhan tenaga :</v>
          </cell>
        </row>
        <row r="1050">
          <cell r="D1050" t="str">
            <v>- Pekerja</v>
          </cell>
          <cell r="G1050" t="str">
            <v>P</v>
          </cell>
          <cell r="H1050">
            <v>4</v>
          </cell>
          <cell r="I1050" t="str">
            <v>orang</v>
          </cell>
        </row>
        <row r="1051">
          <cell r="D1051" t="str">
            <v>- Mandor</v>
          </cell>
          <cell r="G1051" t="str">
            <v>M</v>
          </cell>
          <cell r="H1051">
            <v>1</v>
          </cell>
          <cell r="I1051" t="str">
            <v>orang</v>
          </cell>
        </row>
        <row r="1054">
          <cell r="C1054" t="str">
            <v>Koefisien tenaga / M3   :</v>
          </cell>
        </row>
        <row r="1055">
          <cell r="D1055" t="str">
            <v>- Pekerja</v>
          </cell>
          <cell r="E1055" t="str">
            <v>= (Tk x P) : Qt</v>
          </cell>
          <cell r="G1055" t="str">
            <v>(L01)</v>
          </cell>
          <cell r="H1055">
            <v>2.8</v>
          </cell>
          <cell r="I1055" t="str">
            <v>Jam</v>
          </cell>
        </row>
        <row r="1056">
          <cell r="D1056" t="str">
            <v>- Mandor</v>
          </cell>
          <cell r="E1056" t="str">
            <v>= (Tk x M) : Qt</v>
          </cell>
          <cell r="G1056" t="str">
            <v>(L03)</v>
          </cell>
          <cell r="H1056">
            <v>0.7</v>
          </cell>
          <cell r="I1056" t="str">
            <v>Jam</v>
          </cell>
        </row>
        <row r="1059">
          <cell r="A1059" t="str">
            <v>4.</v>
          </cell>
          <cell r="C1059" t="str">
            <v>HARGA DASAR SATUAN UPAH, BAHAN DAN ALAT</v>
          </cell>
        </row>
        <row r="1060">
          <cell r="C1060" t="str">
            <v>Lihat lampiran.</v>
          </cell>
        </row>
        <row r="1063">
          <cell r="A1063" t="str">
            <v>5.</v>
          </cell>
          <cell r="C1063" t="str">
            <v>ANALISA HARGA SATUAN PEKERJAAN</v>
          </cell>
        </row>
        <row r="1064">
          <cell r="C1064" t="str">
            <v>Lihat perhitungan dalam FORMULIR STANDAR UNTUK</v>
          </cell>
        </row>
        <row r="1065">
          <cell r="C1065" t="str">
            <v>PEREKEMAN ANALISA MASING-MASING HARGA</v>
          </cell>
        </row>
        <row r="1066">
          <cell r="C1066" t="str">
            <v>SATUAN.</v>
          </cell>
        </row>
        <row r="1067">
          <cell r="C1067" t="str">
            <v>Didapat Harga Satuan Pekerjaan :</v>
          </cell>
        </row>
        <row r="1069">
          <cell r="C1069" t="str">
            <v xml:space="preserve">Rp.  </v>
          </cell>
          <cell r="D1069">
            <v>205591.54687946799</v>
          </cell>
          <cell r="E1069" t="str">
            <v xml:space="preserve"> / M3</v>
          </cell>
        </row>
        <row r="1072">
          <cell r="A1072" t="str">
            <v>6.</v>
          </cell>
          <cell r="C1072" t="str">
            <v>WAKTU PELAKSANAAN YANG DIPERLUKAN</v>
          </cell>
        </row>
        <row r="1073">
          <cell r="C1073" t="str">
            <v>Masa Pelaksanaan :</v>
          </cell>
          <cell r="D1073" t="str">
            <v>. . . . . . . . . . . .</v>
          </cell>
          <cell r="E1073" t="str">
            <v>bulan</v>
          </cell>
        </row>
        <row r="1075">
          <cell r="A1075" t="str">
            <v>7.</v>
          </cell>
          <cell r="C1075" t="str">
            <v>VOLUME PEKERJAAN YANG DIPERLUKAN</v>
          </cell>
        </row>
        <row r="1076">
          <cell r="C1076" t="str">
            <v>Volume pekerjaan  :</v>
          </cell>
          <cell r="D1076">
            <v>1</v>
          </cell>
          <cell r="E1076" t="str">
            <v>M3</v>
          </cell>
        </row>
        <row r="1097">
          <cell r="T1097" t="str">
            <v xml:space="preserve">Analisa LI-242 </v>
          </cell>
        </row>
        <row r="1098">
          <cell r="A1098" t="str">
            <v>ITEM PEMBAYARAN NO.</v>
          </cell>
          <cell r="D1098" t="str">
            <v>:  2.4 (2)</v>
          </cell>
          <cell r="J1098" t="str">
            <v xml:space="preserve">Analisa LI-242 </v>
          </cell>
        </row>
        <row r="1099">
          <cell r="A1099" t="str">
            <v>JENIS PEKERJAAN</v>
          </cell>
          <cell r="D1099" t="str">
            <v>:  Anyaman Filter Plastik</v>
          </cell>
          <cell r="L1099" t="str">
            <v>FORMULIR STANDAR UNTUK</v>
          </cell>
        </row>
        <row r="1100">
          <cell r="A1100" t="str">
            <v>SATUAN PEMBAYARAN</v>
          </cell>
          <cell r="D1100" t="str">
            <v>:  M2</v>
          </cell>
          <cell r="J1100" t="str">
            <v xml:space="preserve">         URAIAN ANALISA HARGA SATUAN</v>
          </cell>
          <cell r="L1100" t="str">
            <v>PEREKAMAN ANALISA MASING-MASING HARGA SATUAN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3"/>
    </sheetNames>
    <sheetDataSet>
      <sheetData sheetId="0">
        <row r="1">
          <cell r="A1" t="str">
            <v>ITEM PEMBAYARAN NO.</v>
          </cell>
          <cell r="D1" t="str">
            <v>:  3.1 (1)</v>
          </cell>
          <cell r="J1" t="str">
            <v>Analisa EI-311</v>
          </cell>
          <cell r="T1" t="str">
            <v>Analisa EI-311</v>
          </cell>
        </row>
        <row r="2">
          <cell r="A2" t="str">
            <v>JENIS PEKERJAAN</v>
          </cell>
          <cell r="D2" t="str">
            <v>:  Galian Biasa</v>
          </cell>
        </row>
        <row r="3">
          <cell r="A3" t="str">
            <v>SATUAN PEMBAYARAN</v>
          </cell>
          <cell r="D3" t="str">
            <v>:  M3</v>
          </cell>
          <cell r="H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Jalan   :  sedang / baik</v>
          </cell>
          <cell r="L12" t="str">
            <v>ITEM PEMBAYARAN NO.</v>
          </cell>
          <cell r="O12" t="str">
            <v>:  3.1 (1)</v>
          </cell>
          <cell r="R12" t="str">
            <v>PERKIRAAN VOL. PEK.</v>
          </cell>
          <cell r="T12" t="str">
            <v>:</v>
          </cell>
          <cell r="U12">
            <v>0</v>
          </cell>
        </row>
        <row r="13">
          <cell r="A13">
            <v>4</v>
          </cell>
          <cell r="C13" t="str">
            <v>Jam kerja efektif per-hari</v>
          </cell>
          <cell r="G13" t="str">
            <v>Tk</v>
          </cell>
          <cell r="H13">
            <v>7</v>
          </cell>
          <cell r="I13" t="str">
            <v>Jam</v>
          </cell>
          <cell r="L13" t="str">
            <v>JENIS PEKERJAAN</v>
          </cell>
          <cell r="O13" t="str">
            <v>:  Galian Biasa</v>
          </cell>
          <cell r="R13" t="str">
            <v>TOTAL HARGA (Rp.)</v>
          </cell>
          <cell r="T13" t="str">
            <v>:</v>
          </cell>
          <cell r="U13">
            <v>0</v>
          </cell>
        </row>
        <row r="14">
          <cell r="A14">
            <v>5</v>
          </cell>
          <cell r="C14" t="str">
            <v>Faktor pengembangan bahan</v>
          </cell>
          <cell r="G14" t="str">
            <v>Fk</v>
          </cell>
          <cell r="H14">
            <v>1.2</v>
          </cell>
          <cell r="I14" t="str">
            <v>-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 t="e">
            <v>#DIV/0!</v>
          </cell>
        </row>
        <row r="17">
          <cell r="A17" t="str">
            <v>II.</v>
          </cell>
          <cell r="C17" t="str">
            <v>URUTAN KERJA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1</v>
          </cell>
          <cell r="C18" t="str">
            <v>Tanah yang dipotong umumnya berada disisi jalan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>
            <v>2</v>
          </cell>
          <cell r="C19" t="str">
            <v>Penggalian dilakukan dengan menggunakan Excavator</v>
          </cell>
          <cell r="R19" t="str">
            <v>(Rp.)</v>
          </cell>
          <cell r="S19" t="str">
            <v>(Rp.)</v>
          </cell>
        </row>
        <row r="20">
          <cell r="A20">
            <v>3</v>
          </cell>
          <cell r="C20" t="str">
            <v>Selanjutnya Excavator menuangkan material hasil</v>
          </cell>
        </row>
        <row r="21">
          <cell r="C21" t="str">
            <v>galian kedalam Dump Truck</v>
          </cell>
        </row>
        <row r="22">
          <cell r="A22">
            <v>4</v>
          </cell>
          <cell r="C22" t="str">
            <v>Dump Truck membuang material hasil galian keluar</v>
          </cell>
          <cell r="L22" t="str">
            <v>A.</v>
          </cell>
          <cell r="N22" t="str">
            <v>TENAGA</v>
          </cell>
        </row>
        <row r="23">
          <cell r="C23" t="str">
            <v>lokasi jalan sejauh</v>
          </cell>
          <cell r="G23" t="str">
            <v>L</v>
          </cell>
          <cell r="H23">
            <v>5</v>
          </cell>
          <cell r="I23" t="str">
            <v>Km</v>
          </cell>
        </row>
        <row r="24"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1.6426998315844023E-2</v>
          </cell>
          <cell r="R24">
            <v>2857.14</v>
          </cell>
          <cell r="U24">
            <v>46.934233968130592</v>
          </cell>
        </row>
        <row r="25"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8.2134991579220114E-3</v>
          </cell>
          <cell r="R25">
            <v>3214.29</v>
          </cell>
          <cell r="U25">
            <v>26.400568208317143</v>
          </cell>
        </row>
        <row r="26">
          <cell r="A26" t="str">
            <v>III.</v>
          </cell>
          <cell r="C26" t="str">
            <v>PEMAKAIAN BAHAN, ALAT DAN TENAGA</v>
          </cell>
        </row>
        <row r="28">
          <cell r="A28" t="str">
            <v xml:space="preserve">   1.</v>
          </cell>
          <cell r="C28" t="str">
            <v>BAHAN</v>
          </cell>
          <cell r="Q28" t="str">
            <v xml:space="preserve">JUMLAH HARGA TENAGA   </v>
          </cell>
          <cell r="U28">
            <v>73.334802176447738</v>
          </cell>
        </row>
        <row r="29">
          <cell r="C29" t="str">
            <v>Tidak ada bahan yang diperlukan</v>
          </cell>
        </row>
        <row r="30">
          <cell r="L30" t="str">
            <v>B.</v>
          </cell>
          <cell r="N30" t="str">
            <v>BAHAN</v>
          </cell>
        </row>
        <row r="32">
          <cell r="A32" t="str">
            <v xml:space="preserve">   2.</v>
          </cell>
          <cell r="C32" t="str">
            <v>ALAT</v>
          </cell>
        </row>
        <row r="33">
          <cell r="A33" t="str">
            <v xml:space="preserve">   2.a.</v>
          </cell>
          <cell r="C33" t="str">
            <v>EXCAVATOR</v>
          </cell>
          <cell r="G33" t="str">
            <v>(E10)</v>
          </cell>
        </row>
        <row r="34">
          <cell r="C34" t="str">
            <v>Kapasitas Bucket</v>
          </cell>
          <cell r="G34" t="str">
            <v>V</v>
          </cell>
          <cell r="H34">
            <v>0.93</v>
          </cell>
          <cell r="I34" t="str">
            <v>M3</v>
          </cell>
        </row>
        <row r="35">
          <cell r="C35" t="str">
            <v>Faktor Bucket</v>
          </cell>
          <cell r="G35" t="str">
            <v>Fb</v>
          </cell>
          <cell r="H35">
            <v>1</v>
          </cell>
          <cell r="I35" t="str">
            <v>-</v>
          </cell>
        </row>
        <row r="36">
          <cell r="C36" t="str">
            <v>Faktor  Efisiensi alat</v>
          </cell>
          <cell r="G36" t="str">
            <v>Fa</v>
          </cell>
          <cell r="H36">
            <v>0.83</v>
          </cell>
          <cell r="I36" t="str">
            <v>-</v>
          </cell>
        </row>
        <row r="38">
          <cell r="C38" t="str">
            <v>Waktu siklus</v>
          </cell>
          <cell r="G38" t="str">
            <v>Ts1</v>
          </cell>
          <cell r="I38" t="str">
            <v>menit</v>
          </cell>
          <cell r="Q38" t="str">
            <v xml:space="preserve">JUMLAH HARGA BAHAN   </v>
          </cell>
          <cell r="U38">
            <v>0</v>
          </cell>
        </row>
        <row r="39">
          <cell r="C39" t="str">
            <v>- Menggali / memuat</v>
          </cell>
          <cell r="G39" t="str">
            <v>T1</v>
          </cell>
          <cell r="H39">
            <v>0.317</v>
          </cell>
          <cell r="I39" t="str">
            <v>menit</v>
          </cell>
        </row>
        <row r="40">
          <cell r="C40" t="str">
            <v>- Lain-lain</v>
          </cell>
          <cell r="G40" t="str">
            <v>T2</v>
          </cell>
          <cell r="I40" t="str">
            <v>menit</v>
          </cell>
        </row>
        <row r="41">
          <cell r="G41" t="str">
            <v>Ts1</v>
          </cell>
          <cell r="H41">
            <v>0.317</v>
          </cell>
          <cell r="I41" t="str">
            <v>menit</v>
          </cell>
          <cell r="L41" t="str">
            <v>C.</v>
          </cell>
          <cell r="N41" t="str">
            <v>PERALATAN</v>
          </cell>
        </row>
        <row r="43">
          <cell r="C43" t="str">
            <v>Kap. Prod. / jam =</v>
          </cell>
          <cell r="D43" t="str">
            <v>V  x Fb x Fa x 60</v>
          </cell>
          <cell r="G43" t="str">
            <v>Q1</v>
          </cell>
          <cell r="H43">
            <v>121.75078864353311</v>
          </cell>
          <cell r="I43" t="str">
            <v>M3/Jam</v>
          </cell>
          <cell r="L43" t="str">
            <v>1.</v>
          </cell>
          <cell r="N43" t="str">
            <v>Excavator</v>
          </cell>
          <cell r="O43" t="str">
            <v>(E10)</v>
          </cell>
          <cell r="P43" t="str">
            <v>Jam</v>
          </cell>
          <cell r="Q43">
            <v>8.2134991579220114E-3</v>
          </cell>
          <cell r="R43">
            <v>238185.05650827778</v>
          </cell>
          <cell r="U43">
            <v>1956.3327610603462</v>
          </cell>
        </row>
        <row r="44">
          <cell r="D44" t="str">
            <v>Ts1 x Fh</v>
          </cell>
          <cell r="L44" t="str">
            <v>2.</v>
          </cell>
          <cell r="N44" t="str">
            <v>Dump Truck</v>
          </cell>
          <cell r="O44" t="str">
            <v>(E08)</v>
          </cell>
          <cell r="P44" t="str">
            <v>Jam</v>
          </cell>
          <cell r="Q44">
            <v>5.7658071071694475E-2</v>
          </cell>
          <cell r="R44">
            <v>153645.58193291764</v>
          </cell>
          <cell r="U44">
            <v>8858.9078829400223</v>
          </cell>
        </row>
        <row r="45">
          <cell r="L45" t="str">
            <v>3.</v>
          </cell>
          <cell r="N45" t="str">
            <v>Alat Bantu</v>
          </cell>
          <cell r="P45" t="str">
            <v>Ls</v>
          </cell>
          <cell r="Q45">
            <v>1</v>
          </cell>
          <cell r="R45">
            <v>75</v>
          </cell>
          <cell r="U45">
            <v>75</v>
          </cell>
        </row>
        <row r="46">
          <cell r="C46" t="str">
            <v>Koefisien Alat / M3</v>
          </cell>
          <cell r="D46" t="str">
            <v xml:space="preserve"> =  1  :  Q1</v>
          </cell>
          <cell r="G46" t="str">
            <v>(E10)</v>
          </cell>
          <cell r="H46">
            <v>8.2134991579220114E-3</v>
          </cell>
          <cell r="I46" t="str">
            <v>Jam</v>
          </cell>
        </row>
        <row r="50">
          <cell r="A50" t="str">
            <v xml:space="preserve">   2.b.</v>
          </cell>
          <cell r="C50" t="str">
            <v>DUMP TRUCK</v>
          </cell>
          <cell r="G50" t="str">
            <v>(E08)</v>
          </cell>
          <cell r="Q50" t="str">
            <v xml:space="preserve">JUMLAH HARGA PERALATAN   </v>
          </cell>
          <cell r="U50">
            <v>10890.240644000369</v>
          </cell>
        </row>
        <row r="51">
          <cell r="C51" t="str">
            <v>Kapasitas bak</v>
          </cell>
          <cell r="G51" t="str">
            <v>V</v>
          </cell>
          <cell r="H51">
            <v>6.666666666666667</v>
          </cell>
          <cell r="I51" t="str">
            <v>M3</v>
          </cell>
        </row>
        <row r="52">
          <cell r="C52" t="str">
            <v>Faktor  efisiensi alat</v>
          </cell>
          <cell r="G52" t="str">
            <v>Fa</v>
          </cell>
          <cell r="H52">
            <v>0.83</v>
          </cell>
          <cell r="I52" t="str">
            <v>-</v>
          </cell>
          <cell r="L52" t="str">
            <v>D.</v>
          </cell>
          <cell r="N52" t="str">
            <v>JUMLAH HARGA TENAGA, BAHAN DAN PERALATAN  ( A + B + C )</v>
          </cell>
          <cell r="U52">
            <v>10963.575446176816</v>
          </cell>
        </row>
        <row r="53">
          <cell r="C53" t="str">
            <v>Kecepatan rata-rata bermuatan</v>
          </cell>
          <cell r="G53" t="str">
            <v>v1</v>
          </cell>
          <cell r="H53">
            <v>45</v>
          </cell>
          <cell r="I53" t="str">
            <v>KM/Jam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1096.3575446176817</v>
          </cell>
        </row>
        <row r="54">
          <cell r="C54" t="str">
            <v>Kecepatan rata-rata kosong</v>
          </cell>
          <cell r="G54" t="str">
            <v>v2</v>
          </cell>
          <cell r="H54">
            <v>60</v>
          </cell>
          <cell r="I54" t="str">
            <v>KM/Jam</v>
          </cell>
          <cell r="L54" t="str">
            <v>F.</v>
          </cell>
          <cell r="N54" t="str">
            <v>HARGA SATUAN PEKERJAAN  ( D + E )</v>
          </cell>
          <cell r="U54">
            <v>12059.932990794498</v>
          </cell>
        </row>
        <row r="55">
          <cell r="C55" t="str">
            <v>Waktu  siklus</v>
          </cell>
          <cell r="G55" t="str">
            <v>Ts2</v>
          </cell>
          <cell r="I55" t="str">
            <v>menit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- Waktu tempuh isi</v>
          </cell>
          <cell r="E56" t="str">
            <v>=   (L  :  v1)  x  60</v>
          </cell>
          <cell r="G56" t="str">
            <v>T1</v>
          </cell>
          <cell r="H56">
            <v>6.6666666666666661</v>
          </cell>
          <cell r="I56" t="str">
            <v>menit</v>
          </cell>
          <cell r="N56" t="str">
            <v>berat untuk bahan-bahan.</v>
          </cell>
        </row>
        <row r="57">
          <cell r="C57" t="str">
            <v>- Waktu tempuh kosong</v>
          </cell>
          <cell r="E57" t="str">
            <v>=   (L  :  v2)  x  60</v>
          </cell>
          <cell r="G57" t="str">
            <v>T2</v>
          </cell>
          <cell r="H57">
            <v>5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Muat</v>
          </cell>
          <cell r="E58" t="str">
            <v>=   (V  :  Q1) x 60</v>
          </cell>
          <cell r="G58" t="str">
            <v>T3</v>
          </cell>
          <cell r="H58">
            <v>3.2853996631688047</v>
          </cell>
          <cell r="I58" t="str">
            <v>menit</v>
          </cell>
          <cell r="N58" t="str">
            <v>mata pembayaran.</v>
          </cell>
        </row>
        <row r="59">
          <cell r="C59" t="str">
            <v>- Lain-lain</v>
          </cell>
          <cell r="G59" t="str">
            <v>T4</v>
          </cell>
          <cell r="H59">
            <v>1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G60" t="str">
            <v>Ts2</v>
          </cell>
          <cell r="H60">
            <v>15.952066329835471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J61" t="str">
            <v>Berlanjut ke halaman berikut</v>
          </cell>
          <cell r="N61" t="str">
            <v>yang dibayar dari kontrak) dan biaya-biaya lainnya.</v>
          </cell>
        </row>
        <row r="62">
          <cell r="A62" t="str">
            <v>ITEM PEMBAYARAN NO.</v>
          </cell>
          <cell r="D62" t="str">
            <v>:  3.1 (1)</v>
          </cell>
          <cell r="J62" t="str">
            <v>Analisa EI-311</v>
          </cell>
        </row>
        <row r="63">
          <cell r="A63" t="str">
            <v>JENIS PEKERJAAN</v>
          </cell>
          <cell r="D63" t="str">
            <v>:  Galian Biasa</v>
          </cell>
        </row>
        <row r="64">
          <cell r="A64" t="str">
            <v>SATUAN PEMBAYARAN</v>
          </cell>
          <cell r="D64" t="str">
            <v>:  M3</v>
          </cell>
          <cell r="H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>Kapasitas Produksi / Jam   =</v>
          </cell>
          <cell r="E70" t="str">
            <v>V x Fa x 60</v>
          </cell>
          <cell r="G70" t="str">
            <v>Q2</v>
          </cell>
          <cell r="H70">
            <v>17.343625643607776</v>
          </cell>
          <cell r="I70" t="str">
            <v xml:space="preserve">M3/Jam </v>
          </cell>
        </row>
        <row r="71">
          <cell r="E71" t="str">
            <v xml:space="preserve">    Fk x Ts2</v>
          </cell>
        </row>
        <row r="74">
          <cell r="C74" t="str">
            <v>Koefisien Alat / M3</v>
          </cell>
          <cell r="D74" t="str">
            <v xml:space="preserve"> =  1  :  Q2</v>
          </cell>
          <cell r="G74" t="str">
            <v>(E08)</v>
          </cell>
          <cell r="H74">
            <v>5.7658071071694475E-2</v>
          </cell>
          <cell r="I74" t="str">
            <v>Jam</v>
          </cell>
        </row>
        <row r="77">
          <cell r="A77" t="str">
            <v>2.d.</v>
          </cell>
          <cell r="C77" t="str">
            <v>ALAT  BANTU</v>
          </cell>
        </row>
        <row r="78">
          <cell r="C78" t="str">
            <v>Diperlukan alat-alat bantu kecil</v>
          </cell>
          <cell r="J78" t="str">
            <v>Lump Sump</v>
          </cell>
        </row>
        <row r="79">
          <cell r="C79" t="str">
            <v>- Sekop</v>
          </cell>
        </row>
        <row r="80">
          <cell r="C80" t="str">
            <v>- Keranjang</v>
          </cell>
        </row>
        <row r="82">
          <cell r="A82" t="str">
            <v xml:space="preserve">   3.</v>
          </cell>
          <cell r="C82" t="str">
            <v>TENAGA</v>
          </cell>
        </row>
        <row r="83">
          <cell r="C83" t="str">
            <v>Produksi menentukan : EXCAVATOR</v>
          </cell>
          <cell r="G83" t="str">
            <v>Q1</v>
          </cell>
          <cell r="H83">
            <v>121.75078864353311</v>
          </cell>
          <cell r="I83" t="str">
            <v>M3/Jam</v>
          </cell>
        </row>
        <row r="84">
          <cell r="C84" t="str">
            <v>Produksi Galian / hari  =  Tk x Q1</v>
          </cell>
          <cell r="G84" t="str">
            <v>Qt</v>
          </cell>
          <cell r="H84">
            <v>852.25552050473175</v>
          </cell>
          <cell r="I84" t="str">
            <v>M3</v>
          </cell>
        </row>
        <row r="85">
          <cell r="C85" t="str">
            <v>Kebutuhan tenaga :</v>
          </cell>
        </row>
        <row r="86">
          <cell r="D86" t="str">
            <v>- Pekerja</v>
          </cell>
          <cell r="G86" t="str">
            <v>P</v>
          </cell>
          <cell r="H86">
            <v>2</v>
          </cell>
          <cell r="I86" t="str">
            <v>orang</v>
          </cell>
        </row>
        <row r="87">
          <cell r="D87" t="str">
            <v>- Mandor</v>
          </cell>
          <cell r="G87" t="str">
            <v>M</v>
          </cell>
          <cell r="H87">
            <v>1</v>
          </cell>
          <cell r="I87" t="str">
            <v>orang</v>
          </cell>
        </row>
        <row r="89">
          <cell r="C89" t="str">
            <v>Koefisien tenaga / M3   :</v>
          </cell>
        </row>
        <row r="90">
          <cell r="D90" t="str">
            <v>- Pekerja</v>
          </cell>
          <cell r="E90" t="str">
            <v>= (Tk x P) : Qt</v>
          </cell>
          <cell r="G90" t="str">
            <v>(L01)</v>
          </cell>
          <cell r="H90">
            <v>1.6426998315844023E-2</v>
          </cell>
          <cell r="I90" t="str">
            <v>Jam</v>
          </cell>
        </row>
        <row r="91">
          <cell r="D91" t="str">
            <v>- Mandor</v>
          </cell>
          <cell r="E91" t="str">
            <v>= (Tk x M) : Qt</v>
          </cell>
          <cell r="G91" t="str">
            <v>(L03)</v>
          </cell>
          <cell r="H91">
            <v>8.2134991579220114E-3</v>
          </cell>
          <cell r="I91" t="str">
            <v>Jam</v>
          </cell>
        </row>
        <row r="93">
          <cell r="A93" t="str">
            <v>4.</v>
          </cell>
          <cell r="C93" t="str">
            <v>HARGA DASAR SATUAN UPAH, BAHAN DAN ALAT</v>
          </cell>
        </row>
        <row r="94">
          <cell r="C94" t="str">
            <v>Lihat lampiran.</v>
          </cell>
        </row>
        <row r="96">
          <cell r="A96" t="str">
            <v>5.</v>
          </cell>
          <cell r="C96" t="str">
            <v>ANALISA HARGA SATUAN PEKERJAAN</v>
          </cell>
        </row>
        <row r="97">
          <cell r="C97" t="str">
            <v>Lihat perhitungan dalam FORMULIR STANDAR UNTUK</v>
          </cell>
        </row>
        <row r="98">
          <cell r="C98" t="str">
            <v>PEREKEMAN ANALISA MASING-MASING HARGA</v>
          </cell>
        </row>
        <row r="99">
          <cell r="C99" t="str">
            <v>SATUAN.</v>
          </cell>
        </row>
        <row r="100">
          <cell r="C100" t="str">
            <v>Didapat Harga Satuan Pekerjaan :</v>
          </cell>
        </row>
        <row r="102">
          <cell r="C102" t="str">
            <v xml:space="preserve">Rp.  </v>
          </cell>
          <cell r="D102">
            <v>12059.932990794498</v>
          </cell>
          <cell r="E102" t="str">
            <v xml:space="preserve"> / M3</v>
          </cell>
        </row>
        <row r="105">
          <cell r="A105" t="str">
            <v>6.</v>
          </cell>
          <cell r="C105" t="str">
            <v>WAKTU PELAKSANAAN YANG DIPERLUKAN</v>
          </cell>
        </row>
        <row r="106">
          <cell r="C106" t="str">
            <v>Masa Pelaksanaan :</v>
          </cell>
          <cell r="D106" t="str">
            <v>. . . . . . . . . . . .</v>
          </cell>
          <cell r="E106" t="str">
            <v>bulan</v>
          </cell>
        </row>
        <row r="108">
          <cell r="A108" t="str">
            <v>7.</v>
          </cell>
          <cell r="C108" t="str">
            <v>VOLUME PEKERJAAN YANG DIPERLUKAN</v>
          </cell>
        </row>
        <row r="109">
          <cell r="C109" t="str">
            <v>Volume pekerjaan  :</v>
          </cell>
          <cell r="D109">
            <v>0</v>
          </cell>
          <cell r="E109" t="str">
            <v>M3</v>
          </cell>
        </row>
        <row r="121">
          <cell r="A121" t="str">
            <v>ITEM PEMBAYARAN NO.</v>
          </cell>
          <cell r="D121" t="str">
            <v>:  3.1 (2)</v>
          </cell>
          <cell r="J121" t="str">
            <v>Analisa EI-312</v>
          </cell>
          <cell r="T121" t="str">
            <v>Analisa EI-312</v>
          </cell>
        </row>
        <row r="122">
          <cell r="A122" t="str">
            <v>JENIS PEKERJAAN</v>
          </cell>
          <cell r="D122" t="str">
            <v>:  Galian Batu</v>
          </cell>
        </row>
        <row r="123">
          <cell r="A123" t="str">
            <v>SATUAN PEMBAYARAN</v>
          </cell>
          <cell r="D123" t="str">
            <v>:  M3</v>
          </cell>
          <cell r="H123" t="str">
            <v xml:space="preserve">         URAIAN ANALISA HARGA SATUAN</v>
          </cell>
          <cell r="L123" t="str">
            <v>FORMULIR STANDAR UNTUK</v>
          </cell>
        </row>
        <row r="124">
          <cell r="L124" t="str">
            <v>PEREKAMAN ANALISA MASING-MASING HARGA SATUAN</v>
          </cell>
        </row>
        <row r="125">
          <cell r="L125">
            <v>0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8">
          <cell r="L128" t="str">
            <v>PROYEK</v>
          </cell>
          <cell r="O128" t="str">
            <v>:</v>
          </cell>
        </row>
        <row r="129">
          <cell r="A129" t="str">
            <v>I.</v>
          </cell>
          <cell r="C129" t="str">
            <v>ASUMSI</v>
          </cell>
          <cell r="L129" t="str">
            <v>No. PAKET KONTRAK</v>
          </cell>
          <cell r="O129" t="str">
            <v>:</v>
          </cell>
        </row>
        <row r="130">
          <cell r="A130">
            <v>1</v>
          </cell>
          <cell r="C130" t="str">
            <v>Pekerjaan dilakukan secara manual</v>
          </cell>
          <cell r="L130" t="str">
            <v>NAMA PAKET</v>
          </cell>
          <cell r="O130" t="str">
            <v>:</v>
          </cell>
        </row>
        <row r="131">
          <cell r="A131">
            <v>2</v>
          </cell>
          <cell r="C131" t="str">
            <v>Lokasi pekerjaan : sepanjang jalan</v>
          </cell>
          <cell r="L131" t="str">
            <v>PROP / KAB / KODYA</v>
          </cell>
          <cell r="O131" t="str">
            <v>:</v>
          </cell>
        </row>
        <row r="132">
          <cell r="A132">
            <v>3</v>
          </cell>
          <cell r="C132" t="str">
            <v>Kondisi Jalan   :  sedang / baik</v>
          </cell>
          <cell r="L132" t="str">
            <v>ITEM PEMBAYARAN NO.</v>
          </cell>
          <cell r="O132" t="str">
            <v>:  3.1 (2)</v>
          </cell>
          <cell r="R132" t="str">
            <v>PERKIRAAN VOL. PEK.</v>
          </cell>
          <cell r="T132" t="str">
            <v>:</v>
          </cell>
          <cell r="U132">
            <v>0</v>
          </cell>
        </row>
        <row r="133">
          <cell r="A133">
            <v>4</v>
          </cell>
          <cell r="C133" t="str">
            <v>Jam kerja efektif per-hari</v>
          </cell>
          <cell r="G133" t="str">
            <v>Tk</v>
          </cell>
          <cell r="H133">
            <v>7</v>
          </cell>
          <cell r="I133" t="str">
            <v>Jam</v>
          </cell>
          <cell r="L133" t="str">
            <v>JENIS PEKERJAAN</v>
          </cell>
          <cell r="O133" t="str">
            <v>:  Galian Batu</v>
          </cell>
          <cell r="R133" t="str">
            <v>TOTAL HARGA (Rp.)</v>
          </cell>
          <cell r="T133" t="str">
            <v>:</v>
          </cell>
          <cell r="U133">
            <v>0</v>
          </cell>
        </row>
        <row r="134">
          <cell r="A134">
            <v>5</v>
          </cell>
          <cell r="C134" t="str">
            <v>Faktor pengembangan bahan</v>
          </cell>
          <cell r="G134" t="str">
            <v>Fk</v>
          </cell>
          <cell r="H134">
            <v>1.2</v>
          </cell>
          <cell r="I134" t="str">
            <v>-</v>
          </cell>
          <cell r="L134" t="str">
            <v>SATUAN PEMBAYARAN</v>
          </cell>
          <cell r="O134" t="str">
            <v>:  M3</v>
          </cell>
          <cell r="R134" t="str">
            <v>% THD. BIAYA PROYEK</v>
          </cell>
          <cell r="T134" t="str">
            <v>:</v>
          </cell>
          <cell r="U134" t="e">
            <v>#DIV/0!</v>
          </cell>
        </row>
        <row r="137">
          <cell r="A137" t="str">
            <v>II.</v>
          </cell>
          <cell r="C137" t="str">
            <v>URUTAN KERJA</v>
          </cell>
          <cell r="Q137" t="str">
            <v>PERKIRAAN</v>
          </cell>
          <cell r="R137" t="str">
            <v>HARGA</v>
          </cell>
          <cell r="S137" t="str">
            <v>JUMLAH</v>
          </cell>
        </row>
        <row r="138">
          <cell r="A138">
            <v>1</v>
          </cell>
          <cell r="C138" t="str">
            <v>Batu yg dipotong umumnya berada disisi jalan</v>
          </cell>
          <cell r="L138" t="str">
            <v>NO.</v>
          </cell>
          <cell r="N138" t="str">
            <v>KOMPONEN</v>
          </cell>
          <cell r="P138" t="str">
            <v>SATUAN</v>
          </cell>
          <cell r="Q138" t="str">
            <v>KUANTITAS</v>
          </cell>
          <cell r="R138" t="str">
            <v>SATUAN</v>
          </cell>
          <cell r="S138" t="str">
            <v>HARGA</v>
          </cell>
        </row>
        <row r="139">
          <cell r="A139">
            <v>2</v>
          </cell>
          <cell r="C139" t="str">
            <v>Penggalian dilakukan dengan Excavator, Compresor</v>
          </cell>
          <cell r="R139" t="str">
            <v>(Rp.)</v>
          </cell>
          <cell r="S139" t="str">
            <v>(Rp.)</v>
          </cell>
        </row>
        <row r="140">
          <cell r="C140" t="str">
            <v>dan Jack Hammer, dimuat ke dlm Truk dengan Loader.</v>
          </cell>
        </row>
        <row r="141">
          <cell r="A141">
            <v>3</v>
          </cell>
          <cell r="C141" t="str">
            <v>Dump Truck membuang material hasil galian keluar</v>
          </cell>
        </row>
        <row r="142">
          <cell r="C142" t="str">
            <v>lokasi jalan sejauh :</v>
          </cell>
          <cell r="G142" t="str">
            <v>L</v>
          </cell>
          <cell r="H142">
            <v>5</v>
          </cell>
          <cell r="I142" t="str">
            <v>Km</v>
          </cell>
          <cell r="L142" t="str">
            <v>A.</v>
          </cell>
          <cell r="N142" t="str">
            <v>TENAGA</v>
          </cell>
        </row>
        <row r="144">
          <cell r="L144" t="str">
            <v>1.</v>
          </cell>
          <cell r="N144" t="str">
            <v>Pekerja</v>
          </cell>
          <cell r="O144" t="str">
            <v>(L01)</v>
          </cell>
          <cell r="P144" t="str">
            <v>Jam</v>
          </cell>
          <cell r="Q144">
            <v>1</v>
          </cell>
          <cell r="R144">
            <v>2857.14</v>
          </cell>
          <cell r="U144">
            <v>2857.14</v>
          </cell>
        </row>
        <row r="145">
          <cell r="L145" t="str">
            <v>2.</v>
          </cell>
          <cell r="N145" t="str">
            <v>Mandor</v>
          </cell>
          <cell r="O145" t="str">
            <v>(L03)</v>
          </cell>
          <cell r="P145" t="str">
            <v>Jam</v>
          </cell>
          <cell r="Q145">
            <v>0.125</v>
          </cell>
          <cell r="R145">
            <v>3214.29</v>
          </cell>
          <cell r="U145">
            <v>401.78625</v>
          </cell>
        </row>
        <row r="146">
          <cell r="A146" t="str">
            <v>III.</v>
          </cell>
          <cell r="C146" t="str">
            <v>PEMAKAIAN BAHAN, ALAT DAN TENAGA</v>
          </cell>
        </row>
        <row r="148">
          <cell r="A148" t="str">
            <v xml:space="preserve">   1.</v>
          </cell>
          <cell r="C148" t="str">
            <v>BAHAN</v>
          </cell>
          <cell r="Q148" t="str">
            <v xml:space="preserve">JUMLAH HARGA TENAGA   </v>
          </cell>
          <cell r="U148">
            <v>3258.92625</v>
          </cell>
        </row>
        <row r="149">
          <cell r="C149" t="str">
            <v>Tidak ada bahan yang diperlukan</v>
          </cell>
        </row>
        <row r="150">
          <cell r="L150" t="str">
            <v>B.</v>
          </cell>
          <cell r="N150" t="str">
            <v>BAHAN</v>
          </cell>
        </row>
        <row r="152">
          <cell r="A152" t="str">
            <v xml:space="preserve">   2.</v>
          </cell>
          <cell r="C152" t="str">
            <v>ALAT</v>
          </cell>
        </row>
        <row r="153">
          <cell r="A153" t="str">
            <v xml:space="preserve">   2.a.</v>
          </cell>
          <cell r="C153" t="str">
            <v>COMPRESSOR, EXCAVATOR, JACK HAMMER &amp; LOADER</v>
          </cell>
          <cell r="J153" t="str">
            <v xml:space="preserve"> (E05/26/10/15)</v>
          </cell>
        </row>
        <row r="154">
          <cell r="C154" t="str">
            <v>Produksi per jam</v>
          </cell>
          <cell r="G154" t="str">
            <v>Q1</v>
          </cell>
          <cell r="H154">
            <v>8</v>
          </cell>
          <cell r="I154" t="str">
            <v>M3 / Jam</v>
          </cell>
        </row>
        <row r="156">
          <cell r="C156" t="str">
            <v>Koefisien Alat / m3</v>
          </cell>
          <cell r="D156" t="str">
            <v xml:space="preserve"> =  1  :  Q1</v>
          </cell>
          <cell r="G156" t="str">
            <v>(E05/26)</v>
          </cell>
          <cell r="H156">
            <v>0.125</v>
          </cell>
          <cell r="I156" t="str">
            <v>Jam</v>
          </cell>
        </row>
        <row r="158">
          <cell r="Q158" t="str">
            <v xml:space="preserve">JUMLAH HARGA BAHAN   </v>
          </cell>
          <cell r="U158">
            <v>0</v>
          </cell>
        </row>
        <row r="159">
          <cell r="A159" t="str">
            <v xml:space="preserve">   2.b.</v>
          </cell>
          <cell r="C159" t="str">
            <v>DUMP TRUCK</v>
          </cell>
          <cell r="G159" t="str">
            <v>(E08)</v>
          </cell>
        </row>
        <row r="160">
          <cell r="C160" t="str">
            <v>Kapasitas bak</v>
          </cell>
          <cell r="G160" t="str">
            <v>V</v>
          </cell>
          <cell r="H160">
            <v>4</v>
          </cell>
          <cell r="I160" t="str">
            <v>M3</v>
          </cell>
          <cell r="L160" t="str">
            <v>C.</v>
          </cell>
          <cell r="N160" t="str">
            <v>PERALATAN</v>
          </cell>
        </row>
        <row r="161">
          <cell r="C161" t="str">
            <v>Faktor  efisiensi alat</v>
          </cell>
          <cell r="G161" t="str">
            <v>Fa</v>
          </cell>
          <cell r="H161">
            <v>0.83</v>
          </cell>
          <cell r="I161" t="str">
            <v>-</v>
          </cell>
          <cell r="L161" t="str">
            <v>1.</v>
          </cell>
          <cell r="N161" t="str">
            <v>Compressor</v>
          </cell>
          <cell r="O161" t="str">
            <v>(E05)</v>
          </cell>
          <cell r="P161" t="str">
            <v>Jam</v>
          </cell>
          <cell r="Q161">
            <v>0.125</v>
          </cell>
          <cell r="R161">
            <v>53840.365312835944</v>
          </cell>
          <cell r="U161">
            <v>6730.045664104493</v>
          </cell>
        </row>
        <row r="162">
          <cell r="C162" t="str">
            <v>Kecepatan rata-rata bermuatan</v>
          </cell>
          <cell r="G162" t="str">
            <v>v1</v>
          </cell>
          <cell r="H162">
            <v>45</v>
          </cell>
          <cell r="I162" t="str">
            <v>KM/Jam</v>
          </cell>
          <cell r="L162" t="str">
            <v>2.</v>
          </cell>
          <cell r="N162" t="str">
            <v>Jack Hammer</v>
          </cell>
          <cell r="O162" t="str">
            <v>(E26)</v>
          </cell>
          <cell r="P162" t="str">
            <v>Jam</v>
          </cell>
          <cell r="Q162">
            <v>0.125</v>
          </cell>
          <cell r="R162">
            <v>16417.550326811437</v>
          </cell>
          <cell r="U162">
            <v>2052.1937908514296</v>
          </cell>
        </row>
        <row r="163">
          <cell r="C163" t="str">
            <v>Kecepatan rata-rata kosong</v>
          </cell>
          <cell r="G163" t="str">
            <v>v2</v>
          </cell>
          <cell r="H163">
            <v>60</v>
          </cell>
          <cell r="I163" t="str">
            <v>KM/Jam</v>
          </cell>
          <cell r="L163" t="str">
            <v>3.</v>
          </cell>
          <cell r="N163" t="str">
            <v>Wheel Loader</v>
          </cell>
          <cell r="O163" t="str">
            <v>(E15)</v>
          </cell>
          <cell r="P163" t="str">
            <v>Jam</v>
          </cell>
          <cell r="Q163">
            <v>0.125</v>
          </cell>
          <cell r="R163">
            <v>163808.13869490434</v>
          </cell>
          <cell r="U163">
            <v>20476.017336863042</v>
          </cell>
        </row>
        <row r="164">
          <cell r="C164" t="str">
            <v>Waktu  siklus</v>
          </cell>
          <cell r="G164" t="str">
            <v>Ts1</v>
          </cell>
          <cell r="I164" t="str">
            <v>menit</v>
          </cell>
          <cell r="L164" t="str">
            <v>4.</v>
          </cell>
          <cell r="N164" t="str">
            <v>Excavator</v>
          </cell>
          <cell r="O164" t="str">
            <v>(E10)</v>
          </cell>
          <cell r="P164" t="str">
            <v>Jam</v>
          </cell>
          <cell r="Q164">
            <v>0.125</v>
          </cell>
          <cell r="R164">
            <v>238185.05650827778</v>
          </cell>
          <cell r="U164">
            <v>29773.132063534722</v>
          </cell>
        </row>
        <row r="165">
          <cell r="C165" t="str">
            <v>- Waktu tempuh isi</v>
          </cell>
          <cell r="E165" t="str">
            <v>=   (L  :  v1)  x  60</v>
          </cell>
          <cell r="G165" t="str">
            <v>T1</v>
          </cell>
          <cell r="H165">
            <v>6.6666666666666661</v>
          </cell>
          <cell r="I165" t="str">
            <v>menit</v>
          </cell>
          <cell r="L165">
            <v>5</v>
          </cell>
          <cell r="N165" t="str">
            <v>Dump Truck</v>
          </cell>
          <cell r="O165" t="str">
            <v>(E08)</v>
          </cell>
          <cell r="P165" t="str">
            <v>Jam</v>
          </cell>
          <cell r="Q165">
            <v>0.26305220883534136</v>
          </cell>
          <cell r="R165">
            <v>153645.58193291764</v>
          </cell>
          <cell r="U165">
            <v>40416.809705245403</v>
          </cell>
        </row>
        <row r="166">
          <cell r="C166" t="str">
            <v>- Waktu tempuh kosong</v>
          </cell>
          <cell r="E166" t="str">
            <v>=   (L  :  v2)  x  60</v>
          </cell>
          <cell r="G166" t="str">
            <v>T2</v>
          </cell>
          <cell r="H166">
            <v>5</v>
          </cell>
          <cell r="I166" t="str">
            <v>menit</v>
          </cell>
          <cell r="N166" t="str">
            <v>Alat  bantu</v>
          </cell>
          <cell r="P166" t="str">
            <v>Ls</v>
          </cell>
          <cell r="Q166">
            <v>1</v>
          </cell>
          <cell r="R166">
            <v>225</v>
          </cell>
          <cell r="U166">
            <v>225</v>
          </cell>
        </row>
        <row r="167">
          <cell r="C167" t="str">
            <v>- Muat</v>
          </cell>
          <cell r="E167" t="str">
            <v>=   (V  :  Q1) x 60</v>
          </cell>
          <cell r="G167" t="str">
            <v>T3</v>
          </cell>
          <cell r="H167">
            <v>30</v>
          </cell>
          <cell r="I167" t="str">
            <v>menit</v>
          </cell>
        </row>
        <row r="168">
          <cell r="C168" t="str">
            <v>- Lain-lain</v>
          </cell>
          <cell r="G168" t="str">
            <v>T4</v>
          </cell>
          <cell r="H168">
            <v>2</v>
          </cell>
          <cell r="I168" t="str">
            <v>menit</v>
          </cell>
        </row>
        <row r="169">
          <cell r="G169" t="str">
            <v>Ts1</v>
          </cell>
          <cell r="H169">
            <v>43.666666666666664</v>
          </cell>
          <cell r="I169" t="str">
            <v>menit</v>
          </cell>
        </row>
        <row r="170">
          <cell r="Q170" t="str">
            <v xml:space="preserve">JUMLAH HARGA PERALATAN   </v>
          </cell>
          <cell r="U170">
            <v>99673.198560599092</v>
          </cell>
        </row>
        <row r="172">
          <cell r="C172" t="str">
            <v>Kapasitas Produksi / Jam   =</v>
          </cell>
          <cell r="E172" t="str">
            <v>V x Fa x 60</v>
          </cell>
          <cell r="G172" t="str">
            <v>Q2</v>
          </cell>
          <cell r="H172">
            <v>3.8015267175572518</v>
          </cell>
          <cell r="I172" t="str">
            <v xml:space="preserve">M3 / Jam </v>
          </cell>
          <cell r="L172" t="str">
            <v>D.</v>
          </cell>
          <cell r="N172" t="str">
            <v>JUMLAH HARGA TENAGA, BAHAN DAN PERALATAN  ( A + B + C )</v>
          </cell>
          <cell r="U172">
            <v>102932.1248105991</v>
          </cell>
        </row>
        <row r="173">
          <cell r="E173" t="str">
            <v xml:space="preserve">    Fk x Ts1</v>
          </cell>
          <cell r="L173" t="str">
            <v>E.</v>
          </cell>
          <cell r="N173" t="str">
            <v>OVERHEAD &amp; PROFIT</v>
          </cell>
          <cell r="P173">
            <v>10</v>
          </cell>
          <cell r="Q173" t="str">
            <v>%  x  D</v>
          </cell>
          <cell r="U173">
            <v>10293.212481059911</v>
          </cell>
        </row>
        <row r="174">
          <cell r="L174" t="str">
            <v>F.</v>
          </cell>
          <cell r="N174" t="str">
            <v>HARGA SATUAN PEKERJAAN  ( D + E )</v>
          </cell>
          <cell r="U174">
            <v>113225.337291659</v>
          </cell>
        </row>
        <row r="175">
          <cell r="L175" t="str">
            <v>Note: 1</v>
          </cell>
          <cell r="N175" t="str">
            <v>SATUAN dapat berdasarkan atas jam operasi untuk Tenaga Kerja dan Peralatan, volume dan/atau ukuran</v>
          </cell>
        </row>
        <row r="176">
          <cell r="C176" t="str">
            <v>Koefisien Alat / m3</v>
          </cell>
          <cell r="D176" t="str">
            <v xml:space="preserve"> =  1  :  Q2</v>
          </cell>
          <cell r="G176" t="str">
            <v>(E08)</v>
          </cell>
          <cell r="H176">
            <v>0.26305220883534136</v>
          </cell>
          <cell r="I176" t="str">
            <v>Jam</v>
          </cell>
          <cell r="N176" t="str">
            <v>berat untuk bahan-bahan.</v>
          </cell>
        </row>
        <row r="177">
          <cell r="L177">
            <v>2</v>
          </cell>
          <cell r="N177" t="str">
            <v>Kuantitas satuan adalah kuantitas setiap komponen untuk menyelesaikan satu satuan pekerjaan dari nomor</v>
          </cell>
        </row>
        <row r="178">
          <cell r="N178" t="str">
            <v>mata pembayaran.</v>
          </cell>
        </row>
        <row r="179">
          <cell r="L179">
            <v>3</v>
          </cell>
          <cell r="N179" t="str">
            <v>Biaya satuan untuk peralatan sudah termasuk bahan bakar, bahan habis dipakai dan operator.</v>
          </cell>
        </row>
        <row r="180">
          <cell r="L180">
            <v>4</v>
          </cell>
          <cell r="N180" t="str">
            <v>Biaya satuan sudah termasuk pengeluaran untuk seluruh pajak yang berkaitan (tetapi tidak termasuk PPN</v>
          </cell>
        </row>
        <row r="181">
          <cell r="J181" t="str">
            <v>Berlanjut ke halaman berikut</v>
          </cell>
          <cell r="N181" t="str">
            <v>yang dibayar dari kontrak) dan biaya-biaya lainnya.</v>
          </cell>
        </row>
        <row r="182">
          <cell r="A182" t="str">
            <v>ITEM PEMBAYARAN NO.</v>
          </cell>
          <cell r="D182" t="str">
            <v>:  3.1 (2)</v>
          </cell>
          <cell r="J182" t="str">
            <v>Analisa EI-312</v>
          </cell>
        </row>
        <row r="183">
          <cell r="A183" t="str">
            <v>JENIS PEKERJAAN</v>
          </cell>
          <cell r="D183" t="str">
            <v>:  Galian Batu</v>
          </cell>
        </row>
        <row r="184">
          <cell r="A184" t="str">
            <v>SATUAN PEMBAYARAN</v>
          </cell>
          <cell r="D184" t="str">
            <v>:  M3</v>
          </cell>
          <cell r="H184" t="str">
            <v xml:space="preserve">         URAIAN ANALISA HARGA SATUAN</v>
          </cell>
        </row>
        <row r="185">
          <cell r="J185" t="str">
            <v>Lanjutan</v>
          </cell>
        </row>
        <row r="187">
          <cell r="A187" t="str">
            <v>No.</v>
          </cell>
          <cell r="C187" t="str">
            <v>U R A I A N</v>
          </cell>
          <cell r="G187" t="str">
            <v>KODE</v>
          </cell>
          <cell r="H187" t="str">
            <v>KOEF.</v>
          </cell>
          <cell r="I187" t="str">
            <v>SATUAN</v>
          </cell>
          <cell r="J187" t="str">
            <v>KETERANGAN</v>
          </cell>
        </row>
        <row r="190">
          <cell r="A190" t="str">
            <v>2.d.</v>
          </cell>
          <cell r="C190" t="str">
            <v>ALAT  BANTU</v>
          </cell>
        </row>
        <row r="191">
          <cell r="C191" t="str">
            <v>Diperlukan alat-alat bantu kecil</v>
          </cell>
          <cell r="J191" t="str">
            <v>Lump Sump</v>
          </cell>
        </row>
        <row r="192">
          <cell r="C192" t="str">
            <v>- Pahat / Tatah</v>
          </cell>
          <cell r="D192" t="str">
            <v>=  2  buah</v>
          </cell>
        </row>
        <row r="193">
          <cell r="C193" t="str">
            <v>- Palu Besar</v>
          </cell>
          <cell r="D193" t="str">
            <v>=  2  buah</v>
          </cell>
        </row>
        <row r="195">
          <cell r="A195" t="str">
            <v xml:space="preserve">   3.</v>
          </cell>
          <cell r="C195" t="str">
            <v>TENAGA</v>
          </cell>
        </row>
        <row r="196">
          <cell r="C196" t="str">
            <v>Produksi menentukan : JACK HAMMER</v>
          </cell>
          <cell r="G196" t="str">
            <v>Q1</v>
          </cell>
          <cell r="H196">
            <v>8</v>
          </cell>
          <cell r="I196" t="str">
            <v>M3/Jam</v>
          </cell>
        </row>
        <row r="197">
          <cell r="C197" t="str">
            <v>Produksi Galian / hari  =  Tk x Q1</v>
          </cell>
          <cell r="G197" t="str">
            <v>Qt</v>
          </cell>
          <cell r="H197">
            <v>56</v>
          </cell>
          <cell r="I197" t="str">
            <v>M3</v>
          </cell>
        </row>
        <row r="198">
          <cell r="C198" t="str">
            <v>Kebutuhan tenaga :</v>
          </cell>
        </row>
        <row r="199">
          <cell r="D199" t="str">
            <v>- Pekerja</v>
          </cell>
          <cell r="G199" t="str">
            <v>P</v>
          </cell>
          <cell r="H199">
            <v>8</v>
          </cell>
          <cell r="I199" t="str">
            <v>orang</v>
          </cell>
        </row>
        <row r="200">
          <cell r="D200" t="str">
            <v>- Mandor</v>
          </cell>
          <cell r="G200" t="str">
            <v>M</v>
          </cell>
          <cell r="H200">
            <v>1</v>
          </cell>
          <cell r="I200" t="str">
            <v>orang</v>
          </cell>
        </row>
        <row r="202">
          <cell r="C202" t="str">
            <v>Koefisien tenaga / M3   :</v>
          </cell>
        </row>
        <row r="203">
          <cell r="D203" t="str">
            <v>- Pekerja</v>
          </cell>
          <cell r="E203" t="str">
            <v>= (Tk x P) : Qt</v>
          </cell>
          <cell r="G203" t="str">
            <v>(L01)</v>
          </cell>
          <cell r="H203">
            <v>1</v>
          </cell>
          <cell r="I203" t="str">
            <v>Jam</v>
          </cell>
        </row>
        <row r="204">
          <cell r="D204" t="str">
            <v>- Mandor</v>
          </cell>
          <cell r="E204" t="str">
            <v>= (Tk x M) : Qt</v>
          </cell>
          <cell r="G204" t="str">
            <v>(L03)</v>
          </cell>
          <cell r="H204">
            <v>0.125</v>
          </cell>
          <cell r="I204" t="str">
            <v>Jam</v>
          </cell>
        </row>
        <row r="206">
          <cell r="A206" t="str">
            <v>4.</v>
          </cell>
          <cell r="C206" t="str">
            <v>HARGA DASAR SATUAN UPAH, BAHAN DAN ALAT</v>
          </cell>
        </row>
        <row r="207">
          <cell r="C207" t="str">
            <v>Lihat lampiran.</v>
          </cell>
        </row>
        <row r="209">
          <cell r="A209" t="str">
            <v>5.</v>
          </cell>
          <cell r="C209" t="str">
            <v>ANALISA HARGA SATUAN PEKERJAAN</v>
          </cell>
        </row>
        <row r="210">
          <cell r="C210" t="str">
            <v>Lihat perhitungan dalam FORMULIR STANDAR UNTUK</v>
          </cell>
        </row>
        <row r="211">
          <cell r="C211" t="str">
            <v>PEREKEMAN ANALISA MASING-MASING HARGA</v>
          </cell>
        </row>
        <row r="212">
          <cell r="C212" t="str">
            <v>SATUAN.</v>
          </cell>
        </row>
        <row r="213">
          <cell r="C213" t="str">
            <v>Didapat Harga Satuan Pekerjaan :</v>
          </cell>
        </row>
        <row r="215">
          <cell r="C215" t="str">
            <v xml:space="preserve">Rp.  </v>
          </cell>
          <cell r="D215">
            <v>113225.337291659</v>
          </cell>
          <cell r="E215" t="str">
            <v xml:space="preserve"> / M3</v>
          </cell>
        </row>
        <row r="218">
          <cell r="A218" t="str">
            <v>6.</v>
          </cell>
          <cell r="C218" t="str">
            <v>WAKTU PELAKSANAAN YANG DIPERLUKAN</v>
          </cell>
        </row>
        <row r="219">
          <cell r="C219" t="str">
            <v>Masa Pelaksanaan :</v>
          </cell>
          <cell r="D219" t="str">
            <v>. . . . . . . . . . . .</v>
          </cell>
          <cell r="E219" t="str">
            <v>bulan</v>
          </cell>
        </row>
        <row r="221">
          <cell r="A221" t="str">
            <v>7.</v>
          </cell>
          <cell r="C221" t="str">
            <v>VOLUME PEKERJAAN YANG DIPERLUKAN</v>
          </cell>
        </row>
        <row r="222">
          <cell r="C222" t="str">
            <v>Volume pekerjaan  :</v>
          </cell>
          <cell r="D222">
            <v>0</v>
          </cell>
          <cell r="E222" t="str">
            <v>M3</v>
          </cell>
        </row>
        <row r="255">
          <cell r="A255" t="str">
            <v>ITEM PEMBAYARAN NO.</v>
          </cell>
          <cell r="D255" t="str">
            <v>:  3.1 (6)</v>
          </cell>
          <cell r="J255" t="str">
            <v>Analisa EI-313</v>
          </cell>
          <cell r="T255" t="str">
            <v>Analisa EI-313</v>
          </cell>
        </row>
        <row r="256">
          <cell r="A256" t="str">
            <v>JENIS PEKERJAAN</v>
          </cell>
          <cell r="D256" t="str">
            <v>:  Galian Struktur dengan Kedalaman 0 - 2 M</v>
          </cell>
        </row>
        <row r="257">
          <cell r="A257" t="str">
            <v>SATUAN PEMBAYARAN</v>
          </cell>
          <cell r="D257" t="str">
            <v>:  M3</v>
          </cell>
          <cell r="H257" t="str">
            <v xml:space="preserve">         URAIAN ANALISA HARGA SATUAN</v>
          </cell>
          <cell r="L257" t="str">
            <v>FORMULIR STANDAR UNTUK</v>
          </cell>
        </row>
        <row r="258">
          <cell r="L258" t="str">
            <v>PEREKAMAN ANALISA MASING-MASING HARGA SATUAN</v>
          </cell>
        </row>
        <row r="259">
          <cell r="L259">
            <v>0</v>
          </cell>
        </row>
        <row r="260">
          <cell r="A260" t="str">
            <v>No.</v>
          </cell>
          <cell r="C260" t="str">
            <v>U R A I A N</v>
          </cell>
          <cell r="G260" t="str">
            <v>KODE</v>
          </cell>
          <cell r="H260" t="str">
            <v>KOEF.</v>
          </cell>
          <cell r="I260" t="str">
            <v>SATUAN</v>
          </cell>
          <cell r="J260" t="str">
            <v>KETERANGAN</v>
          </cell>
        </row>
        <row r="262">
          <cell r="L262" t="str">
            <v>PROYEK</v>
          </cell>
          <cell r="O262" t="str">
            <v>:</v>
          </cell>
        </row>
        <row r="263">
          <cell r="A263" t="str">
            <v>I.</v>
          </cell>
          <cell r="C263" t="str">
            <v>ASUMSI</v>
          </cell>
          <cell r="L263" t="str">
            <v>No. PAKET KONTRAK</v>
          </cell>
          <cell r="O263" t="str">
            <v>:</v>
          </cell>
        </row>
        <row r="264">
          <cell r="A264">
            <v>1</v>
          </cell>
          <cell r="C264" t="str">
            <v>Pekerjaan dilakukan secara manual</v>
          </cell>
          <cell r="L264" t="str">
            <v>NAMA PAKET</v>
          </cell>
          <cell r="O264" t="str">
            <v>:</v>
          </cell>
        </row>
        <row r="265">
          <cell r="A265">
            <v>2</v>
          </cell>
          <cell r="C265" t="str">
            <v>Lokasi pekerjaan : sekitar jembatan</v>
          </cell>
          <cell r="L265" t="str">
            <v>PROP / KAB / KODYA</v>
          </cell>
          <cell r="O265" t="str">
            <v>:</v>
          </cell>
        </row>
        <row r="266">
          <cell r="A266">
            <v>3</v>
          </cell>
          <cell r="C266" t="str">
            <v>Kondisi Jalan   :  sedang / baik</v>
          </cell>
          <cell r="L266" t="str">
            <v>ITEM PEMBAYARAN NO.</v>
          </cell>
          <cell r="O266" t="str">
            <v>:  3.1 (6)</v>
          </cell>
          <cell r="R266" t="str">
            <v>PERKIRAAN VOL. PEK.</v>
          </cell>
          <cell r="T266" t="str">
            <v>:</v>
          </cell>
          <cell r="U266">
            <v>0</v>
          </cell>
        </row>
        <row r="267">
          <cell r="A267">
            <v>4</v>
          </cell>
          <cell r="C267" t="str">
            <v>Jam kerja efektif per-hari</v>
          </cell>
          <cell r="G267" t="str">
            <v>Tk</v>
          </cell>
          <cell r="H267">
            <v>7</v>
          </cell>
          <cell r="I267" t="str">
            <v>Jam</v>
          </cell>
          <cell r="L267" t="str">
            <v>JENIS PEKERJAAN</v>
          </cell>
          <cell r="O267" t="str">
            <v>:  Galian Struktur dengan Kedalaman 0 - 2 M</v>
          </cell>
          <cell r="R267" t="str">
            <v>TOTAL HARGA (Rp.)</v>
          </cell>
          <cell r="T267" t="str">
            <v>:</v>
          </cell>
          <cell r="U267">
            <v>0</v>
          </cell>
        </row>
        <row r="268">
          <cell r="A268">
            <v>5</v>
          </cell>
          <cell r="C268" t="str">
            <v>Faktor pengembangan bahan</v>
          </cell>
          <cell r="G268" t="str">
            <v>Fh</v>
          </cell>
          <cell r="H268">
            <v>1.2</v>
          </cell>
          <cell r="I268" t="str">
            <v>-</v>
          </cell>
          <cell r="L268" t="str">
            <v>SATUAN PEMBAYARAN</v>
          </cell>
          <cell r="O268" t="str">
            <v>:  M3</v>
          </cell>
          <cell r="R268" t="str">
            <v>% THD. BIAYA PROYEK</v>
          </cell>
          <cell r="T268" t="str">
            <v>:</v>
          </cell>
          <cell r="U268" t="e">
            <v>#DIV/0!</v>
          </cell>
        </row>
        <row r="269">
          <cell r="A269">
            <v>6</v>
          </cell>
          <cell r="C269" t="str">
            <v>Pengurugan kembali (backfill) untuk struktur</v>
          </cell>
          <cell r="G269" t="str">
            <v>Uk</v>
          </cell>
          <cell r="H269">
            <v>50</v>
          </cell>
          <cell r="I269" t="str">
            <v>%/M3</v>
          </cell>
        </row>
        <row r="271">
          <cell r="A271" t="str">
            <v>II.</v>
          </cell>
          <cell r="C271" t="str">
            <v>METHODE PELAKSANAAN</v>
          </cell>
          <cell r="Q271" t="str">
            <v>PERKIRAAN</v>
          </cell>
          <cell r="R271" t="str">
            <v>HARGA</v>
          </cell>
          <cell r="S271" t="str">
            <v>JUMLAH</v>
          </cell>
        </row>
        <row r="272">
          <cell r="A272">
            <v>1</v>
          </cell>
          <cell r="C272" t="str">
            <v>Tanah yang dipotong berada disekitar lokasi</v>
          </cell>
          <cell r="L272" t="str">
            <v>NO.</v>
          </cell>
          <cell r="N272" t="str">
            <v>KOMPONEN</v>
          </cell>
          <cell r="P272" t="str">
            <v>SATUAN</v>
          </cell>
          <cell r="Q272" t="str">
            <v>KUANTITAS</v>
          </cell>
          <cell r="R272" t="str">
            <v>SATUAN</v>
          </cell>
          <cell r="S272" t="str">
            <v>HARGA</v>
          </cell>
        </row>
        <row r="273">
          <cell r="A273">
            <v>2</v>
          </cell>
          <cell r="C273" t="str">
            <v>Penggalian dilakukan dengan menggunakan alat</v>
          </cell>
          <cell r="R273" t="str">
            <v>(Rp.)</v>
          </cell>
          <cell r="S273" t="str">
            <v>(Rp.)</v>
          </cell>
        </row>
        <row r="274">
          <cell r="C274" t="str">
            <v>Excavator</v>
          </cell>
        </row>
        <row r="275">
          <cell r="A275">
            <v>3</v>
          </cell>
          <cell r="C275" t="str">
            <v>Bulldozer mengangkut/mengusur hasil galian ke tempat</v>
          </cell>
        </row>
        <row r="276">
          <cell r="C276" t="str">
            <v>pembuangan di sekitar lokasi pekerjaan</v>
          </cell>
          <cell r="G276" t="str">
            <v>L</v>
          </cell>
          <cell r="H276">
            <v>0.1</v>
          </cell>
          <cell r="I276" t="str">
            <v>Km</v>
          </cell>
          <cell r="L276" t="str">
            <v>A.</v>
          </cell>
          <cell r="N276" t="str">
            <v>TENAGA</v>
          </cell>
        </row>
        <row r="278">
          <cell r="A278" t="str">
            <v>III.</v>
          </cell>
          <cell r="C278" t="str">
            <v>PEMAKAIAN BAHAN, ALAT DAN TENAGA</v>
          </cell>
          <cell r="L278" t="str">
            <v>1.</v>
          </cell>
          <cell r="N278" t="str">
            <v>Pekerja</v>
          </cell>
          <cell r="O278" t="str">
            <v>(L01)</v>
          </cell>
          <cell r="P278" t="str">
            <v>Jam</v>
          </cell>
          <cell r="Q278">
            <v>0.12701025480797318</v>
          </cell>
          <cell r="R278">
            <v>2857.14</v>
          </cell>
          <cell r="U278">
            <v>362.88607942205249</v>
          </cell>
        </row>
        <row r="279">
          <cell r="L279" t="str">
            <v>2.</v>
          </cell>
          <cell r="N279" t="str">
            <v>Mandor</v>
          </cell>
          <cell r="O279" t="str">
            <v>(L03)</v>
          </cell>
          <cell r="P279" t="str">
            <v>Jam</v>
          </cell>
          <cell r="Q279">
            <v>3.1752563701993294E-2</v>
          </cell>
          <cell r="R279">
            <v>3214.29</v>
          </cell>
          <cell r="U279">
            <v>102.06194798168002</v>
          </cell>
        </row>
        <row r="280">
          <cell r="A280" t="str">
            <v xml:space="preserve">   1.</v>
          </cell>
          <cell r="C280" t="str">
            <v>BAHAN</v>
          </cell>
        </row>
        <row r="281">
          <cell r="C281" t="str">
            <v>- Urugan Pilihan (untuk backfill)</v>
          </cell>
          <cell r="E281" t="str">
            <v>= Uk x 1M3</v>
          </cell>
          <cell r="G281" t="str">
            <v>(EI-322)</v>
          </cell>
          <cell r="H281">
            <v>0.5</v>
          </cell>
          <cell r="I281" t="str">
            <v>M3</v>
          </cell>
        </row>
        <row r="282">
          <cell r="Q282" t="str">
            <v xml:space="preserve">JUMLAH HARGA TENAGA   </v>
          </cell>
          <cell r="U282">
            <v>464.94802740373251</v>
          </cell>
        </row>
        <row r="283">
          <cell r="A283" t="str">
            <v xml:space="preserve">   2.</v>
          </cell>
          <cell r="C283" t="str">
            <v>ALAT</v>
          </cell>
        </row>
        <row r="284">
          <cell r="A284" t="str">
            <v xml:space="preserve">   2.a.</v>
          </cell>
          <cell r="C284" t="str">
            <v>EXCAVATOR</v>
          </cell>
          <cell r="G284" t="str">
            <v>(E10)</v>
          </cell>
          <cell r="L284" t="str">
            <v>B.</v>
          </cell>
          <cell r="N284" t="str">
            <v>BAHAN</v>
          </cell>
        </row>
        <row r="285">
          <cell r="C285" t="str">
            <v>Kapasitas Bucket</v>
          </cell>
          <cell r="G285" t="str">
            <v>V</v>
          </cell>
          <cell r="H285">
            <v>0.93</v>
          </cell>
          <cell r="I285" t="str">
            <v>M3</v>
          </cell>
        </row>
        <row r="286">
          <cell r="C286" t="str">
            <v>Faktor Bucket</v>
          </cell>
          <cell r="G286" t="str">
            <v>Fb</v>
          </cell>
          <cell r="H286">
            <v>0.9</v>
          </cell>
          <cell r="I286" t="str">
            <v>-</v>
          </cell>
          <cell r="L286" t="str">
            <v>1.</v>
          </cell>
          <cell r="N286" t="str">
            <v xml:space="preserve">Urugan Pilihan </v>
          </cell>
          <cell r="O286" t="str">
            <v>(EI-322)</v>
          </cell>
          <cell r="P286" t="str">
            <v>M3</v>
          </cell>
          <cell r="Q286">
            <v>0.5</v>
          </cell>
          <cell r="R286">
            <v>455558.60740011773</v>
          </cell>
          <cell r="U286">
            <v>227779.30370005887</v>
          </cell>
        </row>
        <row r="287">
          <cell r="C287" t="str">
            <v>Faktor  Efisiensi alat</v>
          </cell>
          <cell r="G287" t="str">
            <v>Fa</v>
          </cell>
          <cell r="H287">
            <v>0.83</v>
          </cell>
          <cell r="I287" t="str">
            <v>-</v>
          </cell>
        </row>
        <row r="288">
          <cell r="C288" t="str">
            <v>Faktor kedalaman</v>
          </cell>
          <cell r="G288" t="str">
            <v>Fd</v>
          </cell>
          <cell r="H288">
            <v>0.8</v>
          </cell>
          <cell r="I288" t="str">
            <v>-</v>
          </cell>
        </row>
        <row r="289">
          <cell r="C289" t="str">
            <v>Berat isi material</v>
          </cell>
          <cell r="G289" t="str">
            <v>Bim</v>
          </cell>
          <cell r="H289">
            <v>0.85</v>
          </cell>
          <cell r="I289" t="str">
            <v>-</v>
          </cell>
        </row>
        <row r="291">
          <cell r="C291" t="str">
            <v>Waktu siklus</v>
          </cell>
        </row>
        <row r="292">
          <cell r="C292" t="str">
            <v>- Menggali / memuat</v>
          </cell>
          <cell r="G292" t="str">
            <v>Te1</v>
          </cell>
          <cell r="H292">
            <v>0.5</v>
          </cell>
          <cell r="I292" t="str">
            <v>menit</v>
          </cell>
          <cell r="Q292" t="str">
            <v xml:space="preserve">JUMLAH HARGA BAHAN   </v>
          </cell>
          <cell r="U292">
            <v>227779.30370005887</v>
          </cell>
        </row>
        <row r="293">
          <cell r="C293" t="str">
            <v>- Lain-lain</v>
          </cell>
          <cell r="G293" t="str">
            <v>Te2</v>
          </cell>
          <cell r="H293">
            <v>0.25</v>
          </cell>
          <cell r="I293" t="str">
            <v>menit</v>
          </cell>
        </row>
        <row r="294">
          <cell r="G294" t="str">
            <v>Te</v>
          </cell>
          <cell r="H294">
            <v>0.75</v>
          </cell>
          <cell r="I294" t="str">
            <v>menit</v>
          </cell>
          <cell r="L294" t="str">
            <v>C.</v>
          </cell>
          <cell r="N294" t="str">
            <v>PERALATAN</v>
          </cell>
        </row>
        <row r="295">
          <cell r="L295" t="str">
            <v>1.</v>
          </cell>
          <cell r="N295" t="str">
            <v>Excavator</v>
          </cell>
          <cell r="O295" t="str">
            <v>(E10)</v>
          </cell>
          <cell r="P295" t="str">
            <v>Jam</v>
          </cell>
          <cell r="Q295">
            <v>3.1752563701993294E-2</v>
          </cell>
          <cell r="R295">
            <v>238185.05650827778</v>
          </cell>
          <cell r="U295">
            <v>7562.9861796419627</v>
          </cell>
        </row>
        <row r="296">
          <cell r="L296" t="str">
            <v>2.</v>
          </cell>
          <cell r="N296" t="str">
            <v>Bulldozer</v>
          </cell>
          <cell r="O296" t="str">
            <v>(E04)</v>
          </cell>
          <cell r="P296" t="str">
            <v>Jam</v>
          </cell>
          <cell r="Q296">
            <v>1.0213694283306062E-4</v>
          </cell>
          <cell r="R296">
            <v>256721.09983229413</v>
          </cell>
          <cell r="U296">
            <v>26.220708297611473</v>
          </cell>
        </row>
        <row r="297">
          <cell r="C297" t="str">
            <v>Kap. Prod. / jam =</v>
          </cell>
          <cell r="D297" t="str">
            <v>V  x Fb x Fa x Fd x Bim x 60</v>
          </cell>
          <cell r="G297" t="str">
            <v>Q1</v>
          </cell>
          <cell r="H297">
            <v>31.493520000000004</v>
          </cell>
          <cell r="I297" t="str">
            <v>M3/Jam</v>
          </cell>
          <cell r="L297" t="str">
            <v>3.</v>
          </cell>
          <cell r="N297" t="str">
            <v>Alat  bantu</v>
          </cell>
          <cell r="P297" t="str">
            <v>Ls</v>
          </cell>
          <cell r="Q297">
            <v>1</v>
          </cell>
          <cell r="R297">
            <v>100</v>
          </cell>
          <cell r="U297">
            <v>100</v>
          </cell>
        </row>
        <row r="298">
          <cell r="D298" t="str">
            <v>Te x Fh</v>
          </cell>
        </row>
        <row r="300">
          <cell r="C300" t="str">
            <v>Koefisien Alat / M3</v>
          </cell>
          <cell r="D300" t="str">
            <v xml:space="preserve"> =  1  :  Q1</v>
          </cell>
          <cell r="G300" t="str">
            <v>(E10)</v>
          </cell>
          <cell r="H300">
            <v>3.1752563701993294E-2</v>
          </cell>
          <cell r="I300" t="str">
            <v>Jam</v>
          </cell>
        </row>
        <row r="303">
          <cell r="A303" t="str">
            <v>2.a.</v>
          </cell>
          <cell r="C303" t="str">
            <v>BULLDOZER</v>
          </cell>
          <cell r="G303" t="str">
            <v>(E04)</v>
          </cell>
        </row>
        <row r="304">
          <cell r="C304" t="str">
            <v>Faktor pisau (blade)</v>
          </cell>
          <cell r="G304" t="str">
            <v>Fb</v>
          </cell>
          <cell r="H304">
            <v>1</v>
          </cell>
          <cell r="I304" t="str">
            <v>-</v>
          </cell>
          <cell r="Q304" t="str">
            <v xml:space="preserve">JUMLAH HARGA PERALATAN   </v>
          </cell>
          <cell r="U304">
            <v>7689.2068879395738</v>
          </cell>
        </row>
        <row r="305">
          <cell r="C305" t="str">
            <v>Faktor  efisiensi kerja</v>
          </cell>
          <cell r="G305" t="str">
            <v>Fa</v>
          </cell>
          <cell r="H305">
            <v>0.83</v>
          </cell>
          <cell r="I305" t="str">
            <v>-</v>
          </cell>
        </row>
        <row r="306">
          <cell r="C306" t="str">
            <v>Kecepatan mengupas</v>
          </cell>
          <cell r="G306" t="str">
            <v>Vf</v>
          </cell>
          <cell r="H306">
            <v>3</v>
          </cell>
          <cell r="I306" t="str">
            <v>Km/Jam</v>
          </cell>
          <cell r="L306" t="str">
            <v>D.</v>
          </cell>
          <cell r="N306" t="str">
            <v>JUMLAH HARGA TENAGA, BAHAN DAN PERALATAN  ( A + B + C )</v>
          </cell>
          <cell r="U306">
            <v>235933.45861540217</v>
          </cell>
        </row>
        <row r="307">
          <cell r="C307" t="str">
            <v>Kecepatan mundur</v>
          </cell>
          <cell r="G307" t="str">
            <v>Vr</v>
          </cell>
          <cell r="H307">
            <v>5</v>
          </cell>
          <cell r="I307" t="str">
            <v>Km/Jam</v>
          </cell>
          <cell r="L307" t="str">
            <v>E.</v>
          </cell>
          <cell r="N307" t="str">
            <v>OVERHEAD &amp; PROFIT</v>
          </cell>
          <cell r="P307">
            <v>10</v>
          </cell>
          <cell r="Q307" t="str">
            <v>%  x  D</v>
          </cell>
          <cell r="U307">
            <v>23593.34586154022</v>
          </cell>
        </row>
        <row r="308">
          <cell r="C308" t="str">
            <v>Kapasitas pisau</v>
          </cell>
          <cell r="G308" t="str">
            <v>q</v>
          </cell>
          <cell r="H308">
            <v>5.4</v>
          </cell>
          <cell r="I308" t="str">
            <v>M3</v>
          </cell>
          <cell r="L308" t="str">
            <v>F.</v>
          </cell>
          <cell r="N308" t="str">
            <v>HARGA SATUAN PEKERJAAN  ( D + E )</v>
          </cell>
          <cell r="U308">
            <v>259526.8044769424</v>
          </cell>
        </row>
        <row r="309">
          <cell r="A309" t="str">
            <v>`</v>
          </cell>
          <cell r="C309" t="str">
            <v>Faktor kemiringan (grade)</v>
          </cell>
          <cell r="G309" t="str">
            <v>Fm</v>
          </cell>
          <cell r="H309">
            <v>1</v>
          </cell>
          <cell r="L309" t="str">
            <v>Note: 1</v>
          </cell>
          <cell r="N309" t="str">
            <v>SATUAN dapat berdasarkan atas jam operasi untuk Tenaga Kerja dan Peralatan, volume dan/atau ukuran</v>
          </cell>
        </row>
        <row r="310">
          <cell r="N310" t="str">
            <v>berat untuk bahan-bahan.</v>
          </cell>
        </row>
        <row r="311">
          <cell r="L311">
            <v>2</v>
          </cell>
          <cell r="N311" t="str">
            <v>Kuantitas satuan adalah kuantitas setiap komponen untuk menyelesaikan satu satuan pekerjaan dari nomor</v>
          </cell>
        </row>
        <row r="312">
          <cell r="N312" t="str">
            <v>mata pembayaran.</v>
          </cell>
        </row>
        <row r="313">
          <cell r="L313">
            <v>3</v>
          </cell>
          <cell r="N313" t="str">
            <v>Biaya satuan untuk peralatan sudah termasuk bahan bakar, bahan habis dipakai dan operator.</v>
          </cell>
        </row>
        <row r="314">
          <cell r="L314">
            <v>4</v>
          </cell>
          <cell r="N314" t="str">
            <v>Biaya satuan sudah termasuk pengeluaran untuk seluruh pajak yang berkaitan (tetapi tidak termasuk PPN</v>
          </cell>
        </row>
        <row r="315">
          <cell r="J315" t="str">
            <v>Berlanjut ke halaman berikut</v>
          </cell>
          <cell r="N315" t="str">
            <v>yang dibayar dari kontrak) dan biaya-biaya lainnya.</v>
          </cell>
        </row>
        <row r="316">
          <cell r="A316" t="str">
            <v>ITEM PEMBAYARAN NO.</v>
          </cell>
          <cell r="D316" t="str">
            <v>:  3.1 (6)</v>
          </cell>
          <cell r="J316" t="str">
            <v>Analisa EI-313</v>
          </cell>
        </row>
        <row r="317">
          <cell r="A317" t="str">
            <v>JENIS PEKERJAAN</v>
          </cell>
          <cell r="D317" t="str">
            <v>:  Galian Struktur dengan Kedalaman 0 - 2 M</v>
          </cell>
        </row>
        <row r="318">
          <cell r="A318" t="str">
            <v>SATUAN PEMBAYARAN</v>
          </cell>
          <cell r="D318" t="str">
            <v>:  M3</v>
          </cell>
          <cell r="H318" t="str">
            <v xml:space="preserve">         URAIAN ANALISA HARGA SATUAN</v>
          </cell>
        </row>
        <row r="319">
          <cell r="J319" t="str">
            <v>Lanjutan</v>
          </cell>
        </row>
        <row r="321">
          <cell r="A321" t="str">
            <v>No.</v>
          </cell>
          <cell r="C321" t="str">
            <v>U R A I A N</v>
          </cell>
          <cell r="G321" t="str">
            <v>KODE</v>
          </cell>
          <cell r="H321" t="str">
            <v>KOEF.</v>
          </cell>
          <cell r="I321" t="str">
            <v>SATUAN</v>
          </cell>
          <cell r="J321" t="str">
            <v>KETERANGAN</v>
          </cell>
        </row>
        <row r="324">
          <cell r="C324" t="str">
            <v>Waktu Siklus</v>
          </cell>
          <cell r="G324" t="str">
            <v>Ts</v>
          </cell>
        </row>
        <row r="325">
          <cell r="C325" t="str">
            <v>- Waktu gusur</v>
          </cell>
          <cell r="D325" t="str">
            <v>= l / Vf</v>
          </cell>
          <cell r="G325" t="str">
            <v>T1</v>
          </cell>
          <cell r="H325">
            <v>1.6666666666666666E-2</v>
          </cell>
          <cell r="I325" t="str">
            <v>menit</v>
          </cell>
        </row>
        <row r="326">
          <cell r="C326" t="str">
            <v>- Waktu kembali</v>
          </cell>
          <cell r="D326" t="str">
            <v>= l / Vr</v>
          </cell>
          <cell r="G326" t="str">
            <v>T2</v>
          </cell>
          <cell r="H326">
            <v>0.01</v>
          </cell>
          <cell r="I326" t="str">
            <v>menit</v>
          </cell>
        </row>
        <row r="327">
          <cell r="C327" t="str">
            <v>- Waktu lain-lain</v>
          </cell>
          <cell r="G327" t="str">
            <v>T3</v>
          </cell>
          <cell r="H327">
            <v>8.0000000000000004E-4</v>
          </cell>
          <cell r="I327" t="str">
            <v>menit</v>
          </cell>
        </row>
        <row r="328">
          <cell r="G328" t="str">
            <v>Ts</v>
          </cell>
          <cell r="H328">
            <v>2.7466666666666664E-2</v>
          </cell>
          <cell r="I328" t="str">
            <v>menit</v>
          </cell>
        </row>
        <row r="330">
          <cell r="C330" t="str">
            <v>Kapasitas Produksi / Jam   =</v>
          </cell>
          <cell r="E330" t="str">
            <v>q x Fb x Fm x Fa x 60/Ts</v>
          </cell>
          <cell r="G330" t="str">
            <v>Q2</v>
          </cell>
          <cell r="H330">
            <v>9790.7766990291275</v>
          </cell>
          <cell r="I330" t="str">
            <v>M3</v>
          </cell>
        </row>
        <row r="333">
          <cell r="C333" t="str">
            <v>Koefisien Alat / M3</v>
          </cell>
          <cell r="D333" t="str">
            <v xml:space="preserve"> =  1  :  Q2</v>
          </cell>
          <cell r="G333" t="str">
            <v>(E04)</v>
          </cell>
          <cell r="H333">
            <v>1.0213694283306062E-4</v>
          </cell>
          <cell r="I333" t="str">
            <v>Jam</v>
          </cell>
        </row>
        <row r="336">
          <cell r="A336" t="str">
            <v>2.d.</v>
          </cell>
          <cell r="C336" t="str">
            <v>ALAT  BANTU</v>
          </cell>
        </row>
        <row r="337">
          <cell r="C337" t="str">
            <v>Diperlukan alat-alat bantu kecil</v>
          </cell>
          <cell r="J337" t="str">
            <v>Lump Sump</v>
          </cell>
        </row>
        <row r="338">
          <cell r="C338" t="str">
            <v>- Pacul</v>
          </cell>
          <cell r="D338" t="str">
            <v>=  2  buah</v>
          </cell>
        </row>
        <row r="339">
          <cell r="C339" t="str">
            <v>- Sekop</v>
          </cell>
          <cell r="D339" t="str">
            <v>=  2  buah</v>
          </cell>
        </row>
        <row r="342">
          <cell r="A342" t="str">
            <v xml:space="preserve">   3.</v>
          </cell>
          <cell r="C342" t="str">
            <v>TENAGA</v>
          </cell>
        </row>
        <row r="343">
          <cell r="C343" t="str">
            <v>Produksi menentukan : EXCAVATOR</v>
          </cell>
          <cell r="G343" t="str">
            <v>Q1</v>
          </cell>
          <cell r="H343">
            <v>31.493520000000004</v>
          </cell>
          <cell r="I343" t="str">
            <v>M3/Jam</v>
          </cell>
        </row>
        <row r="344">
          <cell r="C344" t="str">
            <v>Produksi Galian / hari  =  Tk x Q1</v>
          </cell>
          <cell r="G344" t="str">
            <v>Qt</v>
          </cell>
          <cell r="H344">
            <v>220.45464000000004</v>
          </cell>
          <cell r="I344" t="str">
            <v>M3</v>
          </cell>
        </row>
        <row r="345">
          <cell r="C345" t="str">
            <v>Kebutuhan tenaga :</v>
          </cell>
        </row>
        <row r="346">
          <cell r="D346" t="str">
            <v>- Pekerja</v>
          </cell>
          <cell r="G346" t="str">
            <v>P</v>
          </cell>
          <cell r="H346">
            <v>4</v>
          </cell>
          <cell r="I346" t="str">
            <v>orang</v>
          </cell>
        </row>
        <row r="347">
          <cell r="D347" t="str">
            <v>- Mandor</v>
          </cell>
          <cell r="G347" t="str">
            <v>M</v>
          </cell>
          <cell r="H347">
            <v>1</v>
          </cell>
          <cell r="I347" t="str">
            <v>orang</v>
          </cell>
        </row>
        <row r="349">
          <cell r="C349" t="str">
            <v>Koefisien tenaga / M3   :</v>
          </cell>
        </row>
        <row r="350">
          <cell r="D350" t="str">
            <v>- Pekerja</v>
          </cell>
          <cell r="E350" t="str">
            <v>= (Tk x P) : Qt</v>
          </cell>
          <cell r="G350" t="str">
            <v>(L01)</v>
          </cell>
          <cell r="H350">
            <v>0.12701025480797318</v>
          </cell>
          <cell r="I350" t="str">
            <v>Jam</v>
          </cell>
        </row>
        <row r="351">
          <cell r="D351" t="str">
            <v>- Mandor</v>
          </cell>
          <cell r="E351" t="str">
            <v>= (Tk x M) : Qt</v>
          </cell>
          <cell r="G351" t="str">
            <v>(L03)</v>
          </cell>
          <cell r="H351">
            <v>3.1752563701993294E-2</v>
          </cell>
          <cell r="I351" t="str">
            <v>Jam</v>
          </cell>
        </row>
        <row r="353">
          <cell r="A353" t="str">
            <v>4.</v>
          </cell>
          <cell r="C353" t="str">
            <v>HARGA DASAR SATUAN UPAH, BAHAN DAN ALAT</v>
          </cell>
        </row>
        <row r="354">
          <cell r="C354" t="str">
            <v>Lihat lampiran.</v>
          </cell>
        </row>
        <row r="356">
          <cell r="A356" t="str">
            <v>5.</v>
          </cell>
          <cell r="C356" t="str">
            <v>ANALISA HARGA SATUAN PEKERJAAN</v>
          </cell>
        </row>
        <row r="357">
          <cell r="C357" t="str">
            <v>Lihat perhitungan dalam FORMULIR STANDAR UNTUK</v>
          </cell>
        </row>
        <row r="358">
          <cell r="C358" t="str">
            <v>PEREKEMAN ANALISA MASING-MASING HARGA</v>
          </cell>
        </row>
        <row r="359">
          <cell r="C359" t="str">
            <v>SATUAN.</v>
          </cell>
        </row>
        <row r="360">
          <cell r="C360" t="str">
            <v>Didapat Harga Satuan Pekerjaan :</v>
          </cell>
        </row>
        <row r="362">
          <cell r="C362" t="str">
            <v xml:space="preserve">Rp.  </v>
          </cell>
          <cell r="D362">
            <v>259526.8044769424</v>
          </cell>
          <cell r="E362" t="str">
            <v xml:space="preserve"> / M3</v>
          </cell>
        </row>
        <row r="365">
          <cell r="A365" t="str">
            <v>6.</v>
          </cell>
          <cell r="C365" t="str">
            <v>WAKTU PELAKSANAAN YANG DIPERLUKAN</v>
          </cell>
        </row>
        <row r="366">
          <cell r="C366" t="str">
            <v>Masa Pelaksanaan :</v>
          </cell>
          <cell r="D366" t="str">
            <v>. . . . . . . . . . . .</v>
          </cell>
          <cell r="E366" t="str">
            <v>bulan</v>
          </cell>
        </row>
        <row r="368">
          <cell r="A368" t="str">
            <v>7.</v>
          </cell>
          <cell r="C368" t="str">
            <v>VOLUME PEKERJAAN YANG DIPERLUKAN</v>
          </cell>
        </row>
        <row r="369">
          <cell r="C369" t="str">
            <v>Volume pekerjaan  :</v>
          </cell>
          <cell r="D369">
            <v>102.06194798168002</v>
          </cell>
          <cell r="E369" t="str">
            <v>M3</v>
          </cell>
        </row>
        <row r="375">
          <cell r="A375" t="str">
            <v>ITEM PEMBAYARAN NO.</v>
          </cell>
          <cell r="D375" t="str">
            <v>:  3.1 (7)</v>
          </cell>
          <cell r="J375" t="str">
            <v>Analisa EI-314</v>
          </cell>
          <cell r="T375" t="str">
            <v>Analisa EI-314</v>
          </cell>
        </row>
        <row r="376">
          <cell r="A376" t="str">
            <v>JENIS PEKERJAAN</v>
          </cell>
          <cell r="D376" t="str">
            <v>:  Galian Struktur dengan Kedalaman 2 - 4 M</v>
          </cell>
        </row>
        <row r="377">
          <cell r="A377" t="str">
            <v>SATUAN PEMBAYARAN</v>
          </cell>
          <cell r="D377" t="str">
            <v>:  M3</v>
          </cell>
          <cell r="H377" t="str">
            <v xml:space="preserve">         URAIAN ANALISA HARGA SATUAN</v>
          </cell>
          <cell r="L377" t="str">
            <v>FORMULIR STANDAR UNTUK</v>
          </cell>
        </row>
        <row r="378">
          <cell r="L378" t="str">
            <v>PEREKAMAN ANALISA MASING-MASING HARGA SATUAN</v>
          </cell>
        </row>
        <row r="379">
          <cell r="L379">
            <v>0</v>
          </cell>
        </row>
        <row r="380">
          <cell r="A380" t="str">
            <v>No.</v>
          </cell>
          <cell r="C380" t="str">
            <v>U R A I A N</v>
          </cell>
          <cell r="G380" t="str">
            <v>KODE</v>
          </cell>
          <cell r="H380" t="str">
            <v>KOEF.</v>
          </cell>
          <cell r="I380" t="str">
            <v>SATUAN</v>
          </cell>
          <cell r="J380" t="str">
            <v>KETERANGAN</v>
          </cell>
        </row>
        <row r="382">
          <cell r="L382" t="str">
            <v>PROYEK</v>
          </cell>
          <cell r="O382" t="str">
            <v>:</v>
          </cell>
        </row>
        <row r="383">
          <cell r="A383" t="str">
            <v>I.</v>
          </cell>
          <cell r="C383" t="str">
            <v>ASUMSI</v>
          </cell>
          <cell r="L383" t="str">
            <v>No. PAKET KONTRAK</v>
          </cell>
          <cell r="O383" t="str">
            <v>:</v>
          </cell>
        </row>
        <row r="384">
          <cell r="A384">
            <v>1</v>
          </cell>
          <cell r="C384" t="str">
            <v>Pekerjaan dilakukan secara manual</v>
          </cell>
          <cell r="L384" t="str">
            <v>NAMA PAKET</v>
          </cell>
          <cell r="O384" t="str">
            <v>:</v>
          </cell>
        </row>
        <row r="385">
          <cell r="A385">
            <v>2</v>
          </cell>
          <cell r="C385" t="str">
            <v>Lokasi pekerjaan : sekitar jembatan</v>
          </cell>
          <cell r="L385" t="str">
            <v>PROP / KAB / KODYA</v>
          </cell>
          <cell r="O385" t="str">
            <v>:</v>
          </cell>
        </row>
        <row r="386">
          <cell r="A386">
            <v>3</v>
          </cell>
          <cell r="C386" t="str">
            <v>Kondisi Jalan   :  sedang / baik</v>
          </cell>
          <cell r="L386" t="str">
            <v>ITEM PEMBAYARAN NO.</v>
          </cell>
          <cell r="O386" t="str">
            <v>:  3.1 (7)</v>
          </cell>
          <cell r="R386" t="str">
            <v>PERKIRAAN VOL. PEK.</v>
          </cell>
          <cell r="T386" t="str">
            <v>:</v>
          </cell>
          <cell r="U386">
            <v>0</v>
          </cell>
        </row>
        <row r="387">
          <cell r="A387">
            <v>4</v>
          </cell>
          <cell r="C387" t="str">
            <v>Jam kerja efektif per-hari</v>
          </cell>
          <cell r="G387" t="str">
            <v>Tk</v>
          </cell>
          <cell r="H387">
            <v>7</v>
          </cell>
          <cell r="I387" t="str">
            <v>Jam</v>
          </cell>
          <cell r="L387" t="str">
            <v>JENIS PEKERJAAN</v>
          </cell>
          <cell r="O387" t="str">
            <v>:  Galian Struktur dengan Kedalaman 2 - 4 M</v>
          </cell>
          <cell r="R387" t="str">
            <v>TOTAL HARGA (Rp.)</v>
          </cell>
          <cell r="T387" t="str">
            <v>:</v>
          </cell>
          <cell r="U387">
            <v>0</v>
          </cell>
        </row>
        <row r="388">
          <cell r="A388">
            <v>5</v>
          </cell>
          <cell r="C388" t="str">
            <v>Faktor pengembangan bahan</v>
          </cell>
          <cell r="G388" t="str">
            <v>Fh</v>
          </cell>
          <cell r="H388">
            <v>1.2</v>
          </cell>
          <cell r="I388" t="str">
            <v>-</v>
          </cell>
          <cell r="L388" t="str">
            <v>SATUAN PEMBAYARAN</v>
          </cell>
          <cell r="O388" t="str">
            <v>:  M3</v>
          </cell>
          <cell r="R388" t="str">
            <v>% THD. BIAYA PROYEK</v>
          </cell>
          <cell r="T388" t="str">
            <v>:</v>
          </cell>
          <cell r="U388" t="e">
            <v>#DIV/0!</v>
          </cell>
        </row>
        <row r="389">
          <cell r="A389">
            <v>6</v>
          </cell>
          <cell r="C389" t="str">
            <v>Pengurugan kembali (backfill) untuk struktur</v>
          </cell>
          <cell r="G389" t="str">
            <v>Uk</v>
          </cell>
          <cell r="H389">
            <v>50</v>
          </cell>
          <cell r="I389" t="str">
            <v>%/M3</v>
          </cell>
        </row>
        <row r="391">
          <cell r="A391" t="str">
            <v>II.</v>
          </cell>
          <cell r="C391" t="str">
            <v>METHODE PELAKSANAAN</v>
          </cell>
          <cell r="Q391" t="str">
            <v>PERKIRAAN</v>
          </cell>
          <cell r="R391" t="str">
            <v>HARGA</v>
          </cell>
          <cell r="S391" t="str">
            <v>JUMLAH</v>
          </cell>
        </row>
        <row r="392">
          <cell r="A392">
            <v>1</v>
          </cell>
          <cell r="C392" t="str">
            <v>Tanah yang dipotong berada disekitar jembatan</v>
          </cell>
          <cell r="L392" t="str">
            <v>NO.</v>
          </cell>
          <cell r="N392" t="str">
            <v>KOMPONEN</v>
          </cell>
          <cell r="P392" t="str">
            <v>SATUAN</v>
          </cell>
          <cell r="Q392" t="str">
            <v>KUANTITAS</v>
          </cell>
          <cell r="R392" t="str">
            <v>SATUAN</v>
          </cell>
          <cell r="S392" t="str">
            <v>HARGA</v>
          </cell>
        </row>
        <row r="393">
          <cell r="A393">
            <v>2</v>
          </cell>
          <cell r="C393" t="str">
            <v>Penggalian dilakukan dengan menggunakan alat</v>
          </cell>
          <cell r="R393" t="str">
            <v>(Rp.)</v>
          </cell>
          <cell r="S393" t="str">
            <v>(Rp.)</v>
          </cell>
        </row>
        <row r="394">
          <cell r="C394" t="str">
            <v>Excavator</v>
          </cell>
        </row>
        <row r="395">
          <cell r="A395">
            <v>3</v>
          </cell>
          <cell r="C395" t="str">
            <v>Bulldozer mengangkut/mengusur hasil galian ke tempat</v>
          </cell>
        </row>
        <row r="396">
          <cell r="C396" t="str">
            <v>pembuangan di sekitar lokasi pekerjaan</v>
          </cell>
          <cell r="G396" t="str">
            <v>L</v>
          </cell>
          <cell r="H396">
            <v>0.1</v>
          </cell>
          <cell r="I396" t="str">
            <v>Km</v>
          </cell>
          <cell r="L396" t="str">
            <v>A.</v>
          </cell>
          <cell r="N396" t="str">
            <v>TENAGA</v>
          </cell>
        </row>
        <row r="398">
          <cell r="A398" t="str">
            <v>III.</v>
          </cell>
          <cell r="C398" t="str">
            <v>PEMAKAIAN BAHAN, ALAT DAN TENAGA</v>
          </cell>
          <cell r="L398" t="str">
            <v>1.</v>
          </cell>
          <cell r="N398" t="str">
            <v>Pekerja</v>
          </cell>
          <cell r="O398" t="str">
            <v>(L01)</v>
          </cell>
          <cell r="P398" t="str">
            <v>Jam</v>
          </cell>
          <cell r="Q398">
            <v>0.41685416962616839</v>
          </cell>
          <cell r="R398">
            <v>2857.14</v>
          </cell>
          <cell r="U398">
            <v>1191.0107222057106</v>
          </cell>
        </row>
        <row r="399">
          <cell r="L399" t="str">
            <v>2.</v>
          </cell>
          <cell r="N399" t="str">
            <v>Mandor</v>
          </cell>
          <cell r="O399" t="str">
            <v>(L03)</v>
          </cell>
          <cell r="P399" t="str">
            <v>Jam</v>
          </cell>
          <cell r="Q399">
            <v>4.1685416962616843E-2</v>
          </cell>
          <cell r="R399">
            <v>3214.29</v>
          </cell>
          <cell r="U399">
            <v>133.98901888876969</v>
          </cell>
        </row>
        <row r="400">
          <cell r="A400" t="str">
            <v xml:space="preserve">   1.</v>
          </cell>
          <cell r="C400" t="str">
            <v>BAHAN</v>
          </cell>
        </row>
        <row r="401">
          <cell r="C401" t="str">
            <v>- Urugan Pilihan (untuk backfill)</v>
          </cell>
          <cell r="E401" t="str">
            <v>= Uk x 1M3</v>
          </cell>
          <cell r="G401" t="str">
            <v>(EI-322)</v>
          </cell>
          <cell r="H401">
            <v>0.5</v>
          </cell>
          <cell r="I401" t="str">
            <v>M3</v>
          </cell>
        </row>
        <row r="402">
          <cell r="Q402" t="str">
            <v xml:space="preserve">JUMLAH HARGA TENAGA   </v>
          </cell>
          <cell r="U402">
            <v>1324.9997410944802</v>
          </cell>
        </row>
        <row r="403">
          <cell r="A403" t="str">
            <v xml:space="preserve">   2.</v>
          </cell>
          <cell r="C403" t="str">
            <v>ALAT</v>
          </cell>
        </row>
        <row r="404">
          <cell r="A404" t="str">
            <v xml:space="preserve">   2.a.</v>
          </cell>
          <cell r="C404" t="str">
            <v>EXCAVATOR</v>
          </cell>
          <cell r="G404" t="str">
            <v>(E10)</v>
          </cell>
          <cell r="L404" t="str">
            <v>B.</v>
          </cell>
          <cell r="N404" t="str">
            <v>BAHAN</v>
          </cell>
        </row>
        <row r="405">
          <cell r="C405" t="str">
            <v>Kapasitas Bucket</v>
          </cell>
          <cell r="G405" t="str">
            <v>V</v>
          </cell>
          <cell r="H405">
            <v>0.93</v>
          </cell>
          <cell r="I405" t="str">
            <v>M3</v>
          </cell>
        </row>
        <row r="406">
          <cell r="C406" t="str">
            <v>Faktor Bucket</v>
          </cell>
          <cell r="G406" t="str">
            <v>Fb</v>
          </cell>
          <cell r="H406">
            <v>0.9</v>
          </cell>
          <cell r="I406" t="str">
            <v>-</v>
          </cell>
          <cell r="L406" t="str">
            <v>1.</v>
          </cell>
          <cell r="N406" t="str">
            <v xml:space="preserve">Urugan Pilihan </v>
          </cell>
          <cell r="O406" t="str">
            <v>(EI-322)</v>
          </cell>
          <cell r="P406" t="str">
            <v>M3</v>
          </cell>
          <cell r="Q406">
            <v>0.5</v>
          </cell>
          <cell r="R406">
            <v>455558.60740011773</v>
          </cell>
          <cell r="U406">
            <v>227779.30370005887</v>
          </cell>
        </row>
        <row r="407">
          <cell r="C407" t="str">
            <v>Faktor  Efisiensi alat</v>
          </cell>
          <cell r="G407" t="str">
            <v>Fa</v>
          </cell>
          <cell r="H407">
            <v>0.83</v>
          </cell>
          <cell r="I407" t="str">
            <v>-</v>
          </cell>
        </row>
        <row r="408">
          <cell r="C408" t="str">
            <v>Faktor kedalaman</v>
          </cell>
          <cell r="G408" t="str">
            <v>Fd</v>
          </cell>
          <cell r="H408">
            <v>0.65</v>
          </cell>
          <cell r="I408" t="str">
            <v>-</v>
          </cell>
        </row>
        <row r="409">
          <cell r="C409" t="str">
            <v>Berat isi material</v>
          </cell>
          <cell r="G409" t="str">
            <v>Bim</v>
          </cell>
          <cell r="H409">
            <v>0.85</v>
          </cell>
          <cell r="I409" t="str">
            <v>-</v>
          </cell>
        </row>
        <row r="411">
          <cell r="C411" t="str">
            <v>Waktu siklus</v>
          </cell>
        </row>
        <row r="412">
          <cell r="C412" t="str">
            <v>- Menggali / memuat</v>
          </cell>
          <cell r="G412" t="str">
            <v>Te1</v>
          </cell>
          <cell r="H412">
            <v>0.55000000000000004</v>
          </cell>
          <cell r="I412" t="str">
            <v>menit</v>
          </cell>
          <cell r="Q412" t="str">
            <v xml:space="preserve">JUMLAH HARGA BAHAN   </v>
          </cell>
          <cell r="U412">
            <v>227779.30370005887</v>
          </cell>
        </row>
        <row r="413">
          <cell r="C413" t="str">
            <v>- Lain-lain</v>
          </cell>
          <cell r="G413" t="str">
            <v>Te2</v>
          </cell>
          <cell r="H413">
            <v>0.25</v>
          </cell>
          <cell r="I413" t="str">
            <v>menit</v>
          </cell>
        </row>
        <row r="414">
          <cell r="G414" t="str">
            <v>Te</v>
          </cell>
          <cell r="H414">
            <v>0.8</v>
          </cell>
          <cell r="I414" t="str">
            <v>menit</v>
          </cell>
          <cell r="L414" t="str">
            <v>C.</v>
          </cell>
          <cell r="N414" t="str">
            <v>PERALATAN</v>
          </cell>
        </row>
        <row r="415">
          <cell r="L415" t="str">
            <v>1.</v>
          </cell>
          <cell r="N415" t="str">
            <v>Excavator</v>
          </cell>
          <cell r="O415" t="str">
            <v>(E10)</v>
          </cell>
          <cell r="P415" t="str">
            <v>Jam</v>
          </cell>
          <cell r="Q415">
            <v>4.1685416962616836E-2</v>
          </cell>
          <cell r="R415">
            <v>238185.05650827778</v>
          </cell>
          <cell r="U415">
            <v>9928.8433948120128</v>
          </cell>
        </row>
        <row r="416">
          <cell r="L416" t="str">
            <v>2.</v>
          </cell>
          <cell r="N416" t="str">
            <v>Bulldozer</v>
          </cell>
          <cell r="O416" t="str">
            <v>(E04)</v>
          </cell>
          <cell r="P416" t="str">
            <v>Jam</v>
          </cell>
          <cell r="Q416">
            <v>1.0213694283306062E-4</v>
          </cell>
          <cell r="R416">
            <v>256721.09983229413</v>
          </cell>
          <cell r="U416">
            <v>26.220708297611473</v>
          </cell>
        </row>
        <row r="417">
          <cell r="C417" t="str">
            <v>Kap. Prod. / jam =</v>
          </cell>
          <cell r="D417" t="str">
            <v>V  x Fb x Fa x Fd x Bim x 60</v>
          </cell>
          <cell r="G417" t="str">
            <v>Q1</v>
          </cell>
          <cell r="H417">
            <v>23.989204687500003</v>
          </cell>
          <cell r="I417" t="str">
            <v>M3/Jam</v>
          </cell>
          <cell r="L417" t="str">
            <v>3.</v>
          </cell>
          <cell r="N417" t="str">
            <v>Alat  bantu</v>
          </cell>
          <cell r="P417" t="str">
            <v>Ls</v>
          </cell>
          <cell r="Q417">
            <v>1</v>
          </cell>
          <cell r="R417">
            <v>200</v>
          </cell>
          <cell r="U417">
            <v>200</v>
          </cell>
        </row>
        <row r="418">
          <cell r="D418" t="str">
            <v>Te x Fh</v>
          </cell>
        </row>
        <row r="420">
          <cell r="C420" t="str">
            <v>Koefisien Alat / M3</v>
          </cell>
          <cell r="D420" t="str">
            <v xml:space="preserve"> =  1  :  Q1</v>
          </cell>
          <cell r="G420" t="str">
            <v>(E10)</v>
          </cell>
          <cell r="H420">
            <v>4.1685416962616836E-2</v>
          </cell>
          <cell r="I420" t="str">
            <v>Jam</v>
          </cell>
        </row>
        <row r="423">
          <cell r="A423" t="str">
            <v>2.a.</v>
          </cell>
          <cell r="C423" t="str">
            <v>BULLDOZER</v>
          </cell>
          <cell r="G423" t="str">
            <v>(E04)</v>
          </cell>
        </row>
        <row r="424">
          <cell r="C424" t="str">
            <v>Faktor pisau (blade)</v>
          </cell>
          <cell r="G424" t="str">
            <v>Fb</v>
          </cell>
          <cell r="H424">
            <v>1</v>
          </cell>
          <cell r="I424" t="str">
            <v>-</v>
          </cell>
          <cell r="Q424" t="str">
            <v xml:space="preserve">JUMLAH HARGA PERALATAN   </v>
          </cell>
          <cell r="U424">
            <v>10155.064103109624</v>
          </cell>
        </row>
        <row r="425">
          <cell r="C425" t="str">
            <v>Faktor  efisiensi kerja</v>
          </cell>
          <cell r="G425" t="str">
            <v>Fa</v>
          </cell>
          <cell r="H425">
            <v>0.83</v>
          </cell>
          <cell r="I425" t="str">
            <v>-</v>
          </cell>
        </row>
        <row r="426">
          <cell r="C426" t="str">
            <v>Kecepatan mengupas</v>
          </cell>
          <cell r="G426" t="str">
            <v>Vf</v>
          </cell>
          <cell r="H426">
            <v>3</v>
          </cell>
          <cell r="I426" t="str">
            <v>Km/Jam</v>
          </cell>
          <cell r="L426" t="str">
            <v>D.</v>
          </cell>
          <cell r="N426" t="str">
            <v>JUMLAH HARGA TENAGA, BAHAN DAN PERALATAN  ( A + B + C )</v>
          </cell>
          <cell r="U426">
            <v>239259.36754426296</v>
          </cell>
        </row>
        <row r="427">
          <cell r="C427" t="str">
            <v>Kecepatan mundur</v>
          </cell>
          <cell r="G427" t="str">
            <v>Vr</v>
          </cell>
          <cell r="H427">
            <v>5</v>
          </cell>
          <cell r="I427" t="str">
            <v>Km/Jam</v>
          </cell>
          <cell r="L427" t="str">
            <v>E.</v>
          </cell>
          <cell r="N427" t="str">
            <v>OVERHEAD &amp; PROFIT</v>
          </cell>
          <cell r="P427">
            <v>10</v>
          </cell>
          <cell r="Q427" t="str">
            <v>%  x  D</v>
          </cell>
          <cell r="U427">
            <v>23925.936754426297</v>
          </cell>
        </row>
        <row r="428">
          <cell r="C428" t="str">
            <v>Kapasitas pisau</v>
          </cell>
          <cell r="G428" t="str">
            <v>q</v>
          </cell>
          <cell r="H428">
            <v>5.4</v>
          </cell>
          <cell r="I428" t="str">
            <v>M3</v>
          </cell>
          <cell r="L428" t="str">
            <v>F.</v>
          </cell>
          <cell r="N428" t="str">
            <v>HARGA SATUAN PEKERJAAN  ( D + E )</v>
          </cell>
          <cell r="U428">
            <v>263185.30429868924</v>
          </cell>
        </row>
        <row r="429">
          <cell r="A429" t="str">
            <v>`</v>
          </cell>
          <cell r="C429" t="str">
            <v>Faktor kemiringan (grade)</v>
          </cell>
          <cell r="G429" t="str">
            <v>Fm</v>
          </cell>
          <cell r="H429">
            <v>1</v>
          </cell>
          <cell r="L429" t="str">
            <v>Note: 1</v>
          </cell>
          <cell r="N429" t="str">
            <v>SATUAN dapat berdasarkan atas jam operasi untuk Tenaga Kerja dan Peralatan, volume dan/atau ukuran</v>
          </cell>
        </row>
        <row r="430">
          <cell r="N430" t="str">
            <v>berat untuk bahan-bahan.</v>
          </cell>
        </row>
        <row r="431">
          <cell r="L431">
            <v>2</v>
          </cell>
          <cell r="N431" t="str">
            <v>Kuantitas satuan adalah kuantitas setiap komponen untuk menyelesaikan satu satuan pekerjaan dari nomor</v>
          </cell>
        </row>
        <row r="432">
          <cell r="N432" t="str">
            <v>mata pembayaran.</v>
          </cell>
        </row>
        <row r="433">
          <cell r="L433">
            <v>3</v>
          </cell>
          <cell r="N433" t="str">
            <v>Biaya satuan untuk peralatan sudah termasuk bahan bakar, bahan habis dipakai dan operator.</v>
          </cell>
        </row>
        <row r="434">
          <cell r="L434">
            <v>4</v>
          </cell>
          <cell r="N434" t="str">
            <v>Biaya satuan sudah termasuk pengeluaran untuk seluruh pajak yang berkaitan (tetapi tidak termasuk PPN</v>
          </cell>
        </row>
        <row r="435">
          <cell r="J435" t="str">
            <v>Berlanjut ke halaman berikut</v>
          </cell>
          <cell r="N435" t="str">
            <v>yang dibayar dari kontrak) dan biaya-biaya lainnya.</v>
          </cell>
        </row>
        <row r="436">
          <cell r="A436" t="str">
            <v>ITEM PEMBAYARAN NO.</v>
          </cell>
          <cell r="D436" t="str">
            <v>:  3.1 (7)</v>
          </cell>
          <cell r="J436" t="str">
            <v>Analisa EI-314</v>
          </cell>
        </row>
        <row r="437">
          <cell r="A437" t="str">
            <v>JENIS PEKERJAAN</v>
          </cell>
          <cell r="D437" t="str">
            <v>:  Galian Struktur dengan Kedalaman 2 - 4 M</v>
          </cell>
        </row>
        <row r="438">
          <cell r="A438" t="str">
            <v>SATUAN PEMBAYARAN</v>
          </cell>
          <cell r="D438" t="str">
            <v>:  M3</v>
          </cell>
          <cell r="H438" t="str">
            <v xml:space="preserve">         URAIAN ANALISA HARGA SATUAN</v>
          </cell>
        </row>
        <row r="439">
          <cell r="J439" t="str">
            <v>Lanjutan</v>
          </cell>
        </row>
        <row r="441">
          <cell r="A441" t="str">
            <v>No.</v>
          </cell>
          <cell r="C441" t="str">
            <v>U R A I A N</v>
          </cell>
          <cell r="G441" t="str">
            <v>KODE</v>
          </cell>
          <cell r="H441" t="str">
            <v>KOEF.</v>
          </cell>
          <cell r="I441" t="str">
            <v>SATUAN</v>
          </cell>
          <cell r="J441" t="str">
            <v>KETERANGAN</v>
          </cell>
        </row>
        <row r="444">
          <cell r="C444" t="str">
            <v>Waktu Siklus</v>
          </cell>
        </row>
        <row r="445">
          <cell r="C445" t="str">
            <v>- Waktu gusur</v>
          </cell>
          <cell r="D445" t="str">
            <v>= l / Vf</v>
          </cell>
          <cell r="G445" t="str">
            <v>T1</v>
          </cell>
          <cell r="H445">
            <v>1.6666666666666666E-2</v>
          </cell>
          <cell r="I445" t="str">
            <v>menit</v>
          </cell>
        </row>
        <row r="446">
          <cell r="C446" t="str">
            <v>- Waktu kembali</v>
          </cell>
          <cell r="D446" t="str">
            <v>= l / Vr</v>
          </cell>
          <cell r="G446" t="str">
            <v>T2</v>
          </cell>
          <cell r="H446">
            <v>0.01</v>
          </cell>
          <cell r="I446" t="str">
            <v>menit</v>
          </cell>
        </row>
        <row r="447">
          <cell r="C447" t="str">
            <v>- Waktu lain-lain</v>
          </cell>
          <cell r="G447" t="str">
            <v>T3</v>
          </cell>
          <cell r="H447">
            <v>8.0000000000000004E-4</v>
          </cell>
          <cell r="I447" t="str">
            <v>menit</v>
          </cell>
        </row>
        <row r="448">
          <cell r="G448" t="str">
            <v>Ts</v>
          </cell>
          <cell r="H448">
            <v>2.7466666666666664E-2</v>
          </cell>
          <cell r="I448" t="str">
            <v>menit</v>
          </cell>
        </row>
        <row r="450">
          <cell r="C450" t="str">
            <v>Kapasitas Produksi / Jam   =</v>
          </cell>
          <cell r="E450" t="str">
            <v>q x Fb x Fm x Fa x 60/Ts</v>
          </cell>
          <cell r="G450" t="str">
            <v>Q2</v>
          </cell>
          <cell r="H450">
            <v>9790.7766990291275</v>
          </cell>
          <cell r="I450" t="str">
            <v>M3</v>
          </cell>
        </row>
        <row r="453">
          <cell r="C453" t="str">
            <v>Koefisien Alat / M3</v>
          </cell>
          <cell r="D453" t="str">
            <v xml:space="preserve"> =  1  :  Q2</v>
          </cell>
          <cell r="G453" t="str">
            <v>(E04)</v>
          </cell>
          <cell r="H453">
            <v>1.0213694283306062E-4</v>
          </cell>
          <cell r="I453" t="str">
            <v>Jam</v>
          </cell>
        </row>
        <row r="456">
          <cell r="A456" t="str">
            <v>2.d.</v>
          </cell>
          <cell r="C456" t="str">
            <v>ALAT  BANTU</v>
          </cell>
        </row>
        <row r="457">
          <cell r="C457" t="str">
            <v>Diperlukan alat-alat bantu kecil</v>
          </cell>
          <cell r="J457" t="str">
            <v>Lump Sump</v>
          </cell>
        </row>
        <row r="458">
          <cell r="C458" t="str">
            <v>- Pacul</v>
          </cell>
          <cell r="D458" t="str">
            <v>=  2  buah</v>
          </cell>
        </row>
        <row r="459">
          <cell r="C459" t="str">
            <v>- Sekop</v>
          </cell>
          <cell r="D459" t="str">
            <v>=  2  buah</v>
          </cell>
        </row>
        <row r="462">
          <cell r="A462" t="str">
            <v xml:space="preserve">   3.</v>
          </cell>
          <cell r="C462" t="str">
            <v>TENAGA</v>
          </cell>
        </row>
        <row r="463">
          <cell r="C463" t="str">
            <v>Produksi menentukan : EXCAVATOR</v>
          </cell>
          <cell r="G463" t="str">
            <v>Q1</v>
          </cell>
          <cell r="H463">
            <v>23.989204687500003</v>
          </cell>
          <cell r="I463" t="str">
            <v>M3/Jam</v>
          </cell>
        </row>
        <row r="464">
          <cell r="C464" t="str">
            <v>Produksi Galian / hari  =  Tk x Q1</v>
          </cell>
          <cell r="G464" t="str">
            <v>Qt</v>
          </cell>
          <cell r="H464">
            <v>167.92443281250002</v>
          </cell>
          <cell r="I464" t="str">
            <v>M3</v>
          </cell>
        </row>
        <row r="465">
          <cell r="C465" t="str">
            <v>Kebutuhan tenaga :</v>
          </cell>
        </row>
        <row r="466">
          <cell r="D466" t="str">
            <v>- Pekerja</v>
          </cell>
          <cell r="G466" t="str">
            <v>P</v>
          </cell>
          <cell r="H466">
            <v>10</v>
          </cell>
          <cell r="I466" t="str">
            <v>orang</v>
          </cell>
        </row>
        <row r="467">
          <cell r="D467" t="str">
            <v>- Mandor</v>
          </cell>
          <cell r="G467" t="str">
            <v>M</v>
          </cell>
          <cell r="H467">
            <v>1</v>
          </cell>
          <cell r="I467" t="str">
            <v>orang</v>
          </cell>
        </row>
        <row r="469">
          <cell r="C469" t="str">
            <v>Koefisien tenaga / M3   :</v>
          </cell>
        </row>
        <row r="470">
          <cell r="D470" t="str">
            <v>- Pekerja</v>
          </cell>
          <cell r="E470" t="str">
            <v>= (Tk x P) : Qt</v>
          </cell>
          <cell r="G470" t="str">
            <v>(L01)</v>
          </cell>
          <cell r="H470">
            <v>0.41685416962616839</v>
          </cell>
          <cell r="I470" t="str">
            <v>Jam</v>
          </cell>
        </row>
        <row r="471">
          <cell r="D471" t="str">
            <v>- Mandor</v>
          </cell>
          <cell r="E471" t="str">
            <v>= (Tk x M) : Qt</v>
          </cell>
          <cell r="G471" t="str">
            <v>(L03)</v>
          </cell>
          <cell r="H471">
            <v>4.1685416962616843E-2</v>
          </cell>
          <cell r="I471" t="str">
            <v>Jam</v>
          </cell>
        </row>
        <row r="473">
          <cell r="A473" t="str">
            <v>4.</v>
          </cell>
          <cell r="C473" t="str">
            <v>HARGA DASAR SATUAN UPAH, BAHAN DAN ALAT</v>
          </cell>
        </row>
        <row r="474">
          <cell r="C474" t="str">
            <v>Lihat lampiran.</v>
          </cell>
        </row>
        <row r="476">
          <cell r="A476" t="str">
            <v>5.</v>
          </cell>
          <cell r="C476" t="str">
            <v>ANALISA HARGA SATUAN PEKERJAAN</v>
          </cell>
        </row>
        <row r="477">
          <cell r="C477" t="str">
            <v>Lihat perhitungan dalam FORMULIR STANDAR UNTUK</v>
          </cell>
        </row>
        <row r="478">
          <cell r="C478" t="str">
            <v>PEREKEMAN ANALISA MASING-MASING HARGA</v>
          </cell>
        </row>
        <row r="479">
          <cell r="C479" t="str">
            <v>SATUAN.</v>
          </cell>
        </row>
        <row r="480">
          <cell r="C480" t="str">
            <v>Didapat Harga Satuan Pekerjaan :</v>
          </cell>
        </row>
        <row r="482">
          <cell r="C482" t="str">
            <v xml:space="preserve">Rp.  </v>
          </cell>
          <cell r="D482">
            <v>263185.30429868924</v>
          </cell>
          <cell r="E482" t="str">
            <v xml:space="preserve"> / M3</v>
          </cell>
        </row>
        <row r="485">
          <cell r="A485" t="str">
            <v>6.</v>
          </cell>
          <cell r="C485" t="str">
            <v>WAKTU PELAKSANAAN YANG DIPERLUKAN</v>
          </cell>
        </row>
        <row r="486">
          <cell r="C486" t="str">
            <v>Masa Pelaksanaan :</v>
          </cell>
          <cell r="D486" t="str">
            <v>. . . . . . . . . . . .</v>
          </cell>
          <cell r="E486" t="str">
            <v>bulan</v>
          </cell>
        </row>
        <row r="488">
          <cell r="A488" t="str">
            <v>7.</v>
          </cell>
          <cell r="C488" t="str">
            <v>VOLUME PEKERJAAN YANG DIPERLUKAN</v>
          </cell>
        </row>
        <row r="489">
          <cell r="C489" t="str">
            <v>Volume pekerjaan  :</v>
          </cell>
          <cell r="D489">
            <v>133.98901888876969</v>
          </cell>
          <cell r="E489" t="str">
            <v>M3</v>
          </cell>
        </row>
        <row r="1766">
          <cell r="C1766" t="str">
            <v>Faktor efisiensi alat</v>
          </cell>
          <cell r="G1766" t="str">
            <v>Fa</v>
          </cell>
          <cell r="H1766">
            <v>0.83</v>
          </cell>
          <cell r="I1766" t="str">
            <v>-</v>
          </cell>
        </row>
        <row r="1768">
          <cell r="C1768" t="str">
            <v>Kapasitas Prod./Jam   =</v>
          </cell>
          <cell r="D1768" t="str">
            <v>(v x 1000) x b x t x Fa</v>
          </cell>
          <cell r="G1768" t="str">
            <v>Q4</v>
          </cell>
          <cell r="H1768">
            <v>104.58</v>
          </cell>
          <cell r="I1768" t="str">
            <v>M3</v>
          </cell>
        </row>
        <row r="1769">
          <cell r="D1769" t="str">
            <v>n</v>
          </cell>
        </row>
        <row r="1771">
          <cell r="C1771" t="str">
            <v>Koefisien Alat / m3</v>
          </cell>
          <cell r="D1771" t="str">
            <v xml:space="preserve"> =  1  :  Q4</v>
          </cell>
          <cell r="G1771" t="str">
            <v>(E19)</v>
          </cell>
          <cell r="H1771">
            <v>9.5620577548288389E-3</v>
          </cell>
          <cell r="I1771" t="str">
            <v>Jam</v>
          </cell>
        </row>
        <row r="1774">
          <cell r="A1774" t="str">
            <v>2.e.</v>
          </cell>
          <cell r="C1774" t="str">
            <v>WATER TANK TRUCK</v>
          </cell>
          <cell r="G1774" t="str">
            <v>(E23)</v>
          </cell>
        </row>
        <row r="1775">
          <cell r="C1775" t="str">
            <v>Volume tangki air</v>
          </cell>
          <cell r="G1775" t="str">
            <v>V</v>
          </cell>
          <cell r="H1775">
            <v>4</v>
          </cell>
          <cell r="I1775" t="str">
            <v>M3</v>
          </cell>
        </row>
        <row r="1776">
          <cell r="C1776" t="str">
            <v>Kebutuhan air / M3 material padat</v>
          </cell>
          <cell r="G1776" t="str">
            <v>Wc</v>
          </cell>
          <cell r="H1776">
            <v>7.0000000000000007E-2</v>
          </cell>
          <cell r="I1776" t="str">
            <v>M3</v>
          </cell>
        </row>
        <row r="1777">
          <cell r="C1777" t="str">
            <v>Pengisian Tangki / jam</v>
          </cell>
          <cell r="G1777" t="str">
            <v>n</v>
          </cell>
          <cell r="H1777">
            <v>3</v>
          </cell>
          <cell r="I1777" t="str">
            <v>kali</v>
          </cell>
        </row>
        <row r="1778">
          <cell r="C1778" t="str">
            <v>Faktor efisiensi alat</v>
          </cell>
          <cell r="G1778" t="str">
            <v>Fa</v>
          </cell>
          <cell r="H1778">
            <v>0.83</v>
          </cell>
          <cell r="I1778" t="str">
            <v>-</v>
          </cell>
        </row>
        <row r="1780">
          <cell r="C1780" t="str">
            <v>Kapasitas Produksi / Jam   =</v>
          </cell>
          <cell r="E1780" t="str">
            <v>V  x  n x Fa</v>
          </cell>
          <cell r="G1780" t="str">
            <v>Q5</v>
          </cell>
          <cell r="H1780">
            <v>142.28571428571425</v>
          </cell>
          <cell r="I1780" t="str">
            <v>M3</v>
          </cell>
        </row>
        <row r="1781">
          <cell r="E1781" t="str">
            <v xml:space="preserve">     Wc</v>
          </cell>
        </row>
        <row r="1783">
          <cell r="C1783" t="str">
            <v>Koefisien Alat / m3</v>
          </cell>
          <cell r="D1783" t="str">
            <v xml:space="preserve"> =  1  :  Q5</v>
          </cell>
          <cell r="G1783" t="str">
            <v>(E23)</v>
          </cell>
          <cell r="H1783">
            <v>7.0281124497991983E-3</v>
          </cell>
          <cell r="I1783" t="str">
            <v>Jam</v>
          </cell>
        </row>
        <row r="1785">
          <cell r="A1785" t="str">
            <v>2.f.</v>
          </cell>
          <cell r="C1785" t="str">
            <v>ALAT  BANTU</v>
          </cell>
        </row>
        <row r="1786">
          <cell r="C1786" t="str">
            <v>Diperlukan alat-alat bantu kecil</v>
          </cell>
          <cell r="J1786" t="str">
            <v>Lump Sump</v>
          </cell>
        </row>
        <row r="1787">
          <cell r="C1787" t="str">
            <v>- Sekop    =         3   buah</v>
          </cell>
        </row>
        <row r="1791">
          <cell r="J1791" t="str">
            <v>Berlanjut ke halaman berikut</v>
          </cell>
        </row>
        <row r="1792">
          <cell r="A1792" t="str">
            <v>ITEM PEMBAYARAN NO.</v>
          </cell>
          <cell r="D1792" t="str">
            <v>:  3.2 (3)</v>
          </cell>
          <cell r="J1792" t="str">
            <v>Analisa EI-323</v>
          </cell>
        </row>
        <row r="1793">
          <cell r="A1793" t="str">
            <v>JENIS PEKERJAAN</v>
          </cell>
          <cell r="D1793" t="str">
            <v>:  Timbunan Pilihan</v>
          </cell>
        </row>
        <row r="1794">
          <cell r="A1794" t="str">
            <v>SATUAN PEMBAYARAN</v>
          </cell>
          <cell r="D1794" t="str">
            <v>:  M3</v>
          </cell>
          <cell r="H1794" t="str">
            <v xml:space="preserve">         URAIAN ANALISA HARGA SATUAN</v>
          </cell>
        </row>
        <row r="1795">
          <cell r="J1795" t="str">
            <v>Lanjutan</v>
          </cell>
        </row>
        <row r="1797">
          <cell r="A1797" t="str">
            <v>No.</v>
          </cell>
          <cell r="C1797" t="str">
            <v>U R A I A N</v>
          </cell>
          <cell r="G1797" t="str">
            <v>KODE</v>
          </cell>
          <cell r="H1797" t="str">
            <v>KOEF.</v>
          </cell>
          <cell r="I1797" t="str">
            <v>SATUAN</v>
          </cell>
          <cell r="J1797" t="str">
            <v>KETERANGAN</v>
          </cell>
        </row>
        <row r="1800">
          <cell r="A1800" t="str">
            <v xml:space="preserve">   3.</v>
          </cell>
          <cell r="C1800" t="str">
            <v>TENAGA</v>
          </cell>
        </row>
        <row r="1801">
          <cell r="C1801" t="str">
            <v>Produksi menentukan : DUMP TRUCK</v>
          </cell>
          <cell r="G1801" t="str">
            <v>Q1</v>
          </cell>
          <cell r="H1801">
            <v>0.40310830500242839</v>
          </cell>
          <cell r="I1801" t="str">
            <v>M3/Jam</v>
          </cell>
        </row>
        <row r="1802">
          <cell r="C1802" t="str">
            <v>Produksi Timbunan / hari  =  Tk x Q1</v>
          </cell>
          <cell r="G1802" t="str">
            <v>Qt</v>
          </cell>
          <cell r="H1802">
            <v>2.8217581350169989</v>
          </cell>
          <cell r="I1802" t="str">
            <v>M3</v>
          </cell>
        </row>
        <row r="1803">
          <cell r="C1803" t="str">
            <v>Kebutuhan tenaga :</v>
          </cell>
        </row>
        <row r="1804">
          <cell r="D1804" t="str">
            <v>- Pekerja</v>
          </cell>
          <cell r="G1804" t="str">
            <v>P</v>
          </cell>
          <cell r="H1804">
            <v>4</v>
          </cell>
          <cell r="I1804" t="str">
            <v>orang</v>
          </cell>
        </row>
        <row r="1805">
          <cell r="D1805" t="str">
            <v>- Mandor</v>
          </cell>
          <cell r="G1805" t="str">
            <v>M</v>
          </cell>
          <cell r="H1805">
            <v>1</v>
          </cell>
          <cell r="I1805" t="str">
            <v>orang</v>
          </cell>
        </row>
        <row r="1808">
          <cell r="C1808" t="str">
            <v>Koefisien tenaga / M3   :</v>
          </cell>
        </row>
        <row r="1809">
          <cell r="D1809" t="str">
            <v>- Pekerja</v>
          </cell>
          <cell r="E1809" t="str">
            <v>= (Tk x P) : Qt</v>
          </cell>
          <cell r="G1809" t="str">
            <v>(L01)</v>
          </cell>
          <cell r="H1809">
            <v>9.9228915662650596</v>
          </cell>
          <cell r="I1809" t="str">
            <v>Jam</v>
          </cell>
        </row>
        <row r="1810">
          <cell r="D1810" t="str">
            <v>- Mandor</v>
          </cell>
          <cell r="E1810" t="str">
            <v>= (Tk x M) : Qt</v>
          </cell>
          <cell r="G1810" t="str">
            <v>(L03)</v>
          </cell>
          <cell r="H1810">
            <v>2.4807228915662649</v>
          </cell>
          <cell r="I1810" t="str">
            <v>Jam</v>
          </cell>
        </row>
        <row r="1813">
          <cell r="A1813" t="str">
            <v>4.</v>
          </cell>
          <cell r="C1813" t="str">
            <v>HARGA DASAR SATUAN UPAH, BAHAN DAN ALAT</v>
          </cell>
        </row>
        <row r="1814">
          <cell r="C1814" t="str">
            <v>Lihat lampiran.</v>
          </cell>
        </row>
        <row r="1817">
          <cell r="A1817" t="str">
            <v>5.</v>
          </cell>
          <cell r="C1817" t="str">
            <v>ANALISA HARGA SATUAN PEKERJAAN</v>
          </cell>
        </row>
        <row r="1818">
          <cell r="C1818" t="str">
            <v>Lihat perhitungan dalam FORMULIR STANDAR UNTUK</v>
          </cell>
        </row>
        <row r="1819">
          <cell r="C1819" t="str">
            <v>PEREKEMAN ANALISA MASING-MASING HARGA</v>
          </cell>
        </row>
        <row r="1820">
          <cell r="C1820" t="str">
            <v>SATUAN.</v>
          </cell>
        </row>
        <row r="1821">
          <cell r="C1821" t="str">
            <v>Didapat Harga Satuan Pekerjaan :</v>
          </cell>
        </row>
        <row r="1823">
          <cell r="C1823" t="str">
            <v xml:space="preserve">Rp.  </v>
          </cell>
          <cell r="D1823">
            <v>501114.46814012952</v>
          </cell>
          <cell r="E1823" t="str">
            <v xml:space="preserve"> / M3.</v>
          </cell>
        </row>
        <row r="1826">
          <cell r="A1826" t="str">
            <v>6.</v>
          </cell>
          <cell r="C1826" t="str">
            <v>WAKTU PELAKSANAAN YANG DIPERLUKAN</v>
          </cell>
        </row>
        <row r="1827">
          <cell r="C1827" t="str">
            <v>Masa Pelaksanaan :</v>
          </cell>
          <cell r="D1827" t="str">
            <v>. . . . . . . . . . . .</v>
          </cell>
          <cell r="E1827" t="str">
            <v>bulan</v>
          </cell>
        </row>
        <row r="1829">
          <cell r="A1829" t="str">
            <v>7.</v>
          </cell>
          <cell r="C1829" t="str">
            <v>VOLUME PEKERJAAN YANG DIPERLUKAN</v>
          </cell>
        </row>
        <row r="1830">
          <cell r="C1830" t="str">
            <v>Volume pekerjaan  :</v>
          </cell>
          <cell r="D1830">
            <v>1</v>
          </cell>
          <cell r="E1830" t="str">
            <v>M3</v>
          </cell>
        </row>
        <row r="1851">
          <cell r="A1851" t="str">
            <v>ITEM PEMBAYARAN NO.</v>
          </cell>
          <cell r="D1851" t="str">
            <v>:  3.2 (4)</v>
          </cell>
          <cell r="J1851" t="str">
            <v>Analisa EI-324</v>
          </cell>
        </row>
        <row r="1852">
          <cell r="A1852" t="str">
            <v>JENIS PEKERJAAN</v>
          </cell>
          <cell r="D1852" t="str">
            <v>:  Timb. Pilihan Di Atas Tnh. Rawa</v>
          </cell>
        </row>
        <row r="1853">
          <cell r="A1853" t="str">
            <v>SATUAN PEMBAYARAN</v>
          </cell>
          <cell r="D1853" t="str">
            <v>:  M3</v>
          </cell>
          <cell r="H1853" t="str">
            <v xml:space="preserve">         URAIAN ANALISA HARGA SATUAN</v>
          </cell>
        </row>
        <row r="1856">
          <cell r="A1856" t="str">
            <v>No.</v>
          </cell>
          <cell r="C1856" t="str">
            <v>U R A I A N</v>
          </cell>
          <cell r="G1856" t="str">
            <v>KODE</v>
          </cell>
          <cell r="H1856" t="str">
            <v>KOEF.</v>
          </cell>
          <cell r="I1856" t="str">
            <v>SATUAN</v>
          </cell>
          <cell r="J1856" t="str">
            <v>KETERANGAN</v>
          </cell>
        </row>
        <row r="1859">
          <cell r="A1859" t="str">
            <v>I.</v>
          </cell>
          <cell r="C1859" t="str">
            <v>ASUMSI</v>
          </cell>
        </row>
        <row r="1860">
          <cell r="A1860">
            <v>1</v>
          </cell>
          <cell r="C1860" t="str">
            <v>Pekerjaan dilakukan secara mekanis</v>
          </cell>
        </row>
        <row r="1861">
          <cell r="A1861">
            <v>2</v>
          </cell>
          <cell r="C1861" t="str">
            <v>Lokasi pekerjaan : di atas tanah rawa</v>
          </cell>
        </row>
        <row r="1862">
          <cell r="A1862">
            <v>3</v>
          </cell>
          <cell r="C1862" t="str">
            <v>Kondisi Jalan   :  sedang / baik</v>
          </cell>
        </row>
        <row r="1863">
          <cell r="A1863">
            <v>4</v>
          </cell>
          <cell r="C1863" t="str">
            <v>Jam kerja efektif per-hari</v>
          </cell>
          <cell r="G1863" t="str">
            <v>Tk</v>
          </cell>
          <cell r="H1863">
            <v>7</v>
          </cell>
          <cell r="I1863" t="str">
            <v>Jam</v>
          </cell>
        </row>
        <row r="1864">
          <cell r="A1864">
            <v>5</v>
          </cell>
          <cell r="C1864" t="str">
            <v>Faktor pengembangan bahan</v>
          </cell>
          <cell r="G1864" t="str">
            <v>Fk</v>
          </cell>
          <cell r="H1864">
            <v>1.2</v>
          </cell>
          <cell r="I1864" t="str">
            <v>-</v>
          </cell>
        </row>
        <row r="1867">
          <cell r="A1867" t="str">
            <v>II.</v>
          </cell>
          <cell r="C1867" t="str">
            <v>URUTAN KERJA</v>
          </cell>
        </row>
        <row r="1869">
          <cell r="A1869">
            <v>1</v>
          </cell>
          <cell r="C1869" t="str">
            <v>Whell Loader memuat ke dalam Dump Truck</v>
          </cell>
        </row>
        <row r="1870">
          <cell r="A1870">
            <v>2</v>
          </cell>
          <cell r="C1870" t="str">
            <v>Dump Truck mengangkut material pilihan</v>
          </cell>
        </row>
        <row r="1871">
          <cell r="C1871" t="str">
            <v>ke lapangan dimana : jarak quari ke lapangan</v>
          </cell>
          <cell r="G1871" t="str">
            <v>L</v>
          </cell>
          <cell r="H1871">
            <v>10</v>
          </cell>
          <cell r="I1871" t="str">
            <v>Km</v>
          </cell>
        </row>
        <row r="1872">
          <cell r="A1872">
            <v>3</v>
          </cell>
          <cell r="C1872" t="str">
            <v>Dump Truck menuang material pilihan di lokasi rawa</v>
          </cell>
        </row>
        <row r="1873">
          <cell r="C1873" t="str">
            <v>yang telah ditetapkan mulai dari tepian rawa hingga</v>
          </cell>
        </row>
        <row r="1874">
          <cell r="C1874" t="str">
            <v>permukaan timbunan mencapai permukaan air rawa.</v>
          </cell>
        </row>
        <row r="1875">
          <cell r="A1875">
            <v>4</v>
          </cell>
          <cell r="C1875" t="str">
            <v>Sekelompok pekerja merapikan timbunan</v>
          </cell>
        </row>
        <row r="1876">
          <cell r="A1876">
            <v>5</v>
          </cell>
          <cell r="C1876" t="str">
            <v>Geotekstil atau batangan kayu (bila diperlukan)</v>
          </cell>
        </row>
        <row r="1877">
          <cell r="C1877" t="str">
            <v>dianggap telah terpasang</v>
          </cell>
        </row>
        <row r="1879">
          <cell r="A1879" t="str">
            <v>III.</v>
          </cell>
          <cell r="C1879" t="str">
            <v>PEMAKAIAN BAHAN, ALAT DAN TENAGA</v>
          </cell>
        </row>
        <row r="1880">
          <cell r="A1880" t="str">
            <v xml:space="preserve">   1.</v>
          </cell>
          <cell r="C1880" t="str">
            <v>BAHAN</v>
          </cell>
        </row>
        <row r="1881">
          <cell r="A1881" t="str">
            <v>1.a.</v>
          </cell>
          <cell r="C1881" t="str">
            <v>Bahan pilihan</v>
          </cell>
          <cell r="G1881" t="str">
            <v>(M09)</v>
          </cell>
          <cell r="H1881">
            <v>1</v>
          </cell>
          <cell r="I1881" t="str">
            <v>M3</v>
          </cell>
        </row>
        <row r="1883">
          <cell r="A1883" t="str">
            <v xml:space="preserve">   2.</v>
          </cell>
          <cell r="C1883" t="str">
            <v>ALAT</v>
          </cell>
        </row>
        <row r="1885">
          <cell r="A1885" t="str">
            <v xml:space="preserve">   2.a.</v>
          </cell>
          <cell r="C1885" t="str">
            <v>DUMP TRUCK</v>
          </cell>
          <cell r="G1885" t="str">
            <v>(E09)</v>
          </cell>
        </row>
        <row r="1886">
          <cell r="C1886" t="str">
            <v>Kapasitas bak</v>
          </cell>
          <cell r="G1886" t="str">
            <v>V</v>
          </cell>
          <cell r="H1886">
            <v>1.9444444444444444</v>
          </cell>
          <cell r="I1886" t="str">
            <v>M3</v>
          </cell>
        </row>
        <row r="1887">
          <cell r="C1887" t="str">
            <v>Faktor  efisiensi alat</v>
          </cell>
          <cell r="G1887" t="str">
            <v>Fa</v>
          </cell>
          <cell r="H1887">
            <v>0.83</v>
          </cell>
          <cell r="I1887" t="str">
            <v>-</v>
          </cell>
          <cell r="Q1887" t="str">
            <v xml:space="preserve">JUMLAH HARGA BAHAN   </v>
          </cell>
          <cell r="U1887">
            <v>25000</v>
          </cell>
        </row>
        <row r="1888">
          <cell r="C1888" t="str">
            <v>Kecepatan rata-rata bermuatan</v>
          </cell>
          <cell r="G1888" t="str">
            <v>v1</v>
          </cell>
          <cell r="H1888">
            <v>45</v>
          </cell>
          <cell r="I1888" t="str">
            <v>KM/Jam</v>
          </cell>
        </row>
        <row r="1889">
          <cell r="C1889" t="str">
            <v>Kecepatan rata-rata kosong</v>
          </cell>
          <cell r="G1889" t="str">
            <v>v2</v>
          </cell>
          <cell r="H1889">
            <v>60</v>
          </cell>
          <cell r="I1889" t="str">
            <v>KM/Jam</v>
          </cell>
          <cell r="L1889" t="str">
            <v>C.</v>
          </cell>
          <cell r="N1889" t="str">
            <v>PERALATAN</v>
          </cell>
        </row>
        <row r="1890">
          <cell r="C1890" t="str">
            <v>Waktusiklus :</v>
          </cell>
          <cell r="G1890" t="str">
            <v>Ts2</v>
          </cell>
          <cell r="L1890" t="str">
            <v>1.</v>
          </cell>
          <cell r="N1890" t="str">
            <v>Dump Truck</v>
          </cell>
          <cell r="O1890" t="str">
            <v>(E08)</v>
          </cell>
          <cell r="P1890" t="str">
            <v>Jam</v>
          </cell>
          <cell r="Q1890">
            <v>0.27194492254733216</v>
          </cell>
          <cell r="R1890">
            <v>153645.58193291764</v>
          </cell>
          <cell r="U1890">
            <v>41783.135878487068</v>
          </cell>
        </row>
        <row r="1891">
          <cell r="C1891" t="str">
            <v>-  Waktu tempuh isi   = (L : v1) x 60</v>
          </cell>
          <cell r="G1891" t="str">
            <v>T1</v>
          </cell>
          <cell r="H1891">
            <v>13.333333333333332</v>
          </cell>
          <cell r="I1891" t="str">
            <v>menit</v>
          </cell>
          <cell r="L1891" t="str">
            <v>2.</v>
          </cell>
          <cell r="N1891" t="str">
            <v>Whell  Loader</v>
          </cell>
          <cell r="O1891" t="str">
            <v>(E15)</v>
          </cell>
          <cell r="P1891" t="str">
            <v>Jam</v>
          </cell>
          <cell r="Q1891">
            <v>1.4874312063067082E-2</v>
          </cell>
          <cell r="R1891">
            <v>163808.13869490434</v>
          </cell>
          <cell r="U1891">
            <v>2436.5333734181813</v>
          </cell>
        </row>
        <row r="1892">
          <cell r="C1892" t="str">
            <v>-  Waktu tempuh kosong   = (L : v2) x 60</v>
          </cell>
          <cell r="G1892" t="str">
            <v>T2</v>
          </cell>
          <cell r="H1892">
            <v>10</v>
          </cell>
          <cell r="I1892" t="str">
            <v>menit</v>
          </cell>
          <cell r="L1892" t="str">
            <v>3.</v>
          </cell>
          <cell r="N1892" t="str">
            <v>Alat  Bantu</v>
          </cell>
          <cell r="P1892" t="str">
            <v>Ls</v>
          </cell>
          <cell r="Q1892">
            <v>1</v>
          </cell>
          <cell r="R1892">
            <v>100</v>
          </cell>
          <cell r="U1892">
            <v>100</v>
          </cell>
        </row>
        <row r="1893">
          <cell r="C1893" t="str">
            <v>- Lain-lain</v>
          </cell>
          <cell r="G1893" t="str">
            <v>T3</v>
          </cell>
          <cell r="H1893">
            <v>3</v>
          </cell>
          <cell r="I1893" t="str">
            <v>menit</v>
          </cell>
        </row>
        <row r="1894">
          <cell r="G1894" t="str">
            <v>Ts1</v>
          </cell>
          <cell r="H1894">
            <v>26.333333333333332</v>
          </cell>
          <cell r="I1894" t="str">
            <v>menit</v>
          </cell>
        </row>
        <row r="1896">
          <cell r="C1896" t="str">
            <v>Kapasitas Produksi / Jam   =</v>
          </cell>
          <cell r="E1896" t="str">
            <v>V x Fa x 60</v>
          </cell>
          <cell r="G1896" t="str">
            <v>Q1</v>
          </cell>
          <cell r="H1896">
            <v>3.6772151898734178</v>
          </cell>
          <cell r="I1896" t="str">
            <v>M3/Jam</v>
          </cell>
        </row>
        <row r="1897">
          <cell r="E1897" t="str">
            <v>Ts1</v>
          </cell>
        </row>
        <row r="1898">
          <cell r="Q1898" t="str">
            <v xml:space="preserve">JUMLAH HARGA PERALATAN   </v>
          </cell>
          <cell r="U1898">
            <v>44319.669251905252</v>
          </cell>
        </row>
        <row r="1899">
          <cell r="C1899" t="str">
            <v>Koefisien Alat / M3</v>
          </cell>
          <cell r="D1899" t="str">
            <v xml:space="preserve"> =  1  :  Q1</v>
          </cell>
          <cell r="G1899" t="str">
            <v>(E08)</v>
          </cell>
          <cell r="H1899">
            <v>0.27194492254733216</v>
          </cell>
          <cell r="I1899" t="str">
            <v>Jam</v>
          </cell>
        </row>
        <row r="1900">
          <cell r="L1900" t="str">
            <v>D.</v>
          </cell>
          <cell r="N1900" t="str">
            <v>JUMLAH HARGA TENAGA, BAHAN DAN PERALATAN  ( A + B + C )</v>
          </cell>
          <cell r="U1900">
            <v>71747.748529013697</v>
          </cell>
        </row>
        <row r="1901">
          <cell r="L1901" t="str">
            <v>E.</v>
          </cell>
          <cell r="N1901" t="str">
            <v>OVERHEAD &amp; PROFIT</v>
          </cell>
          <cell r="P1901">
            <v>10</v>
          </cell>
          <cell r="Q1901" t="str">
            <v>%  x  D</v>
          </cell>
          <cell r="U1901">
            <v>7174.7748529013697</v>
          </cell>
        </row>
        <row r="1902">
          <cell r="A1902" t="str">
            <v>2.b.</v>
          </cell>
          <cell r="C1902" t="str">
            <v>ALAT  BANTU</v>
          </cell>
          <cell r="L1902" t="str">
            <v>F.</v>
          </cell>
          <cell r="N1902" t="str">
            <v>HARGA SATUAN PEKERJAAN  ( D + E )</v>
          </cell>
          <cell r="U1902">
            <v>78922.52338191506</v>
          </cell>
        </row>
        <row r="1903">
          <cell r="C1903" t="str">
            <v>Diperlukan alat-alat bantu kecil</v>
          </cell>
          <cell r="J1903" t="str">
            <v>Lump Sump</v>
          </cell>
          <cell r="L1903" t="str">
            <v>Note: 1</v>
          </cell>
          <cell r="N1903" t="str">
            <v>SATUAN dapat berdasarkan atas jam operasi untuk Tenaga Kerja dan Peralatan, volume dan/atau ukuran</v>
          </cell>
        </row>
        <row r="1904">
          <cell r="C1904" t="str">
            <v>- Sekop    =         3   buah</v>
          </cell>
          <cell r="N1904" t="str">
            <v>berat untuk bahan-bahan.</v>
          </cell>
        </row>
        <row r="1905">
          <cell r="L1905">
            <v>2</v>
          </cell>
          <cell r="N1905" t="str">
            <v>Kuantitas satuan adalah kuantitas setiap komponen untuk menyelesaikan satu satuan pekerjaan dari nomor</v>
          </cell>
        </row>
        <row r="1906">
          <cell r="N1906" t="str">
            <v>mata pembayaran.</v>
          </cell>
        </row>
        <row r="1907">
          <cell r="L1907">
            <v>3</v>
          </cell>
          <cell r="N1907" t="str">
            <v>Biaya satuan untuk peralatan sudah termasuk bahan bakar, bahan habis dipakai dan operator.</v>
          </cell>
        </row>
        <row r="1908">
          <cell r="L1908">
            <v>4</v>
          </cell>
          <cell r="N1908" t="str">
            <v>Biaya satuan sudah termasuk pengeluaran untuk seluruh pajak yang berkaitan (tetapi tidak termasuk PPN</v>
          </cell>
        </row>
        <row r="1909">
          <cell r="N1909" t="str">
            <v>yang dibayar dari kontrak) dan biaya-biaya lainnya.</v>
          </cell>
        </row>
        <row r="1911">
          <cell r="J1911" t="str">
            <v>Berlanjut ke halaman berikut</v>
          </cell>
        </row>
        <row r="1912">
          <cell r="A1912" t="str">
            <v>ITEM PEMBAYARAN NO.</v>
          </cell>
          <cell r="D1912" t="str">
            <v>:  3.2 (4)</v>
          </cell>
          <cell r="J1912" t="str">
            <v>Analisa EI-324</v>
          </cell>
        </row>
        <row r="1913">
          <cell r="A1913" t="str">
            <v>JENIS PEKERJAAN</v>
          </cell>
          <cell r="D1913" t="str">
            <v>:  Timb. Pilihan Di Atas Tnh. Rawa</v>
          </cell>
        </row>
        <row r="1914">
          <cell r="A1914" t="str">
            <v>SATUAN PEMBAYARAN</v>
          </cell>
          <cell r="D1914" t="str">
            <v>:  M3</v>
          </cell>
          <cell r="H1914" t="str">
            <v xml:space="preserve">         URAIAN ANALISA HARGA SATUAN</v>
          </cell>
        </row>
        <row r="1915">
          <cell r="J1915" t="str">
            <v>Lanjutan</v>
          </cell>
        </row>
        <row r="1917">
          <cell r="A1917" t="str">
            <v>No.</v>
          </cell>
          <cell r="C1917" t="str">
            <v>U R A I A N</v>
          </cell>
          <cell r="G1917" t="str">
            <v>KODE</v>
          </cell>
          <cell r="H1917" t="str">
            <v>KOEF.</v>
          </cell>
          <cell r="I1917" t="str">
            <v>SATUAN</v>
          </cell>
          <cell r="J1917" t="str">
            <v>KETERANGAN</v>
          </cell>
        </row>
        <row r="1920">
          <cell r="A1920" t="str">
            <v>2.c.</v>
          </cell>
          <cell r="C1920" t="str">
            <v>WHELL  LOADER</v>
          </cell>
          <cell r="G1920" t="str">
            <v>(E15)</v>
          </cell>
        </row>
        <row r="1921">
          <cell r="C1921" t="str">
            <v>Kapasitas  Bucket</v>
          </cell>
          <cell r="G1921" t="str">
            <v>V</v>
          </cell>
          <cell r="H1921">
            <v>1.5</v>
          </cell>
          <cell r="I1921" t="str">
            <v>M3</v>
          </cell>
        </row>
        <row r="1922">
          <cell r="C1922" t="str">
            <v>Faktor Bucket</v>
          </cell>
          <cell r="G1922" t="str">
            <v>Fb</v>
          </cell>
          <cell r="H1922">
            <v>0.9</v>
          </cell>
          <cell r="I1922" t="str">
            <v>-</v>
          </cell>
        </row>
        <row r="1923">
          <cell r="C1923" t="str">
            <v>Faktor Efisiensi Alat</v>
          </cell>
          <cell r="G1923" t="str">
            <v>Fa</v>
          </cell>
          <cell r="H1923">
            <v>0.83</v>
          </cell>
          <cell r="I1923" t="str">
            <v>-</v>
          </cell>
        </row>
        <row r="1924">
          <cell r="C1924" t="str">
            <v>Waktu sklus</v>
          </cell>
          <cell r="G1924" t="str">
            <v>Ts1</v>
          </cell>
          <cell r="I1924" t="str">
            <v>menit</v>
          </cell>
        </row>
        <row r="1925">
          <cell r="C1925" t="str">
            <v>- Muat</v>
          </cell>
          <cell r="G1925" t="str">
            <v>T1</v>
          </cell>
          <cell r="H1925">
            <v>0.5</v>
          </cell>
          <cell r="I1925" t="str">
            <v>menit</v>
          </cell>
        </row>
        <row r="1926">
          <cell r="C1926" t="str">
            <v>- Lain-lain</v>
          </cell>
          <cell r="G1926" t="str">
            <v>T2</v>
          </cell>
          <cell r="H1926">
            <v>0.5</v>
          </cell>
          <cell r="I1926" t="str">
            <v>menit</v>
          </cell>
        </row>
        <row r="1927">
          <cell r="G1927" t="str">
            <v>Ts2</v>
          </cell>
          <cell r="H1927">
            <v>1</v>
          </cell>
          <cell r="I1927" t="str">
            <v>menit</v>
          </cell>
        </row>
        <row r="1929">
          <cell r="C1929" t="str">
            <v>Kapasitas Produksi / Jam =</v>
          </cell>
          <cell r="E1929" t="str">
            <v>V  x  Fb x Fa x 60</v>
          </cell>
          <cell r="G1929" t="str">
            <v>Q2</v>
          </cell>
          <cell r="H1929">
            <v>67.23</v>
          </cell>
          <cell r="I1929" t="str">
            <v>M3</v>
          </cell>
        </row>
        <row r="1930">
          <cell r="E1930" t="str">
            <v>Ts1</v>
          </cell>
        </row>
        <row r="1932">
          <cell r="C1932" t="str">
            <v>Koefisienalat / M3</v>
          </cell>
          <cell r="D1932" t="str">
            <v xml:space="preserve"> =   1 : Q2</v>
          </cell>
          <cell r="G1932" t="str">
            <v>(E15)</v>
          </cell>
          <cell r="H1932">
            <v>1.4874312063067082E-2</v>
          </cell>
          <cell r="I1932" t="str">
            <v>Jam</v>
          </cell>
        </row>
        <row r="1934">
          <cell r="A1934" t="str">
            <v xml:space="preserve">   3.</v>
          </cell>
          <cell r="C1934" t="str">
            <v>TENAGA</v>
          </cell>
        </row>
        <row r="1935">
          <cell r="C1935" t="str">
            <v>Produksi menentukan : DUMP TRUCK</v>
          </cell>
          <cell r="G1935" t="str">
            <v>Q1</v>
          </cell>
          <cell r="H1935">
            <v>3.6772151898734178</v>
          </cell>
          <cell r="I1935" t="str">
            <v>M3/Jam</v>
          </cell>
        </row>
        <row r="1936">
          <cell r="C1936" t="str">
            <v>Produksi Timbunan / hari  =  Tk x Q1</v>
          </cell>
          <cell r="G1936" t="str">
            <v>Qt</v>
          </cell>
          <cell r="H1936">
            <v>25.740506329113924</v>
          </cell>
          <cell r="I1936" t="str">
            <v>M3</v>
          </cell>
        </row>
        <row r="1937">
          <cell r="C1937" t="str">
            <v>Asumsi permukaan hamparan di permukaan rawa :</v>
          </cell>
        </row>
        <row r="1939">
          <cell r="C1939" t="str">
            <v>Kebutuhan tenaga :</v>
          </cell>
        </row>
        <row r="1940">
          <cell r="D1940" t="str">
            <v>- Pekerja</v>
          </cell>
          <cell r="G1940" t="str">
            <v>P</v>
          </cell>
          <cell r="H1940">
            <v>2</v>
          </cell>
          <cell r="I1940" t="str">
            <v>orang</v>
          </cell>
        </row>
        <row r="1941">
          <cell r="D1941" t="str">
            <v>- Mandor</v>
          </cell>
          <cell r="G1941" t="str">
            <v>M</v>
          </cell>
          <cell r="H1941">
            <v>1</v>
          </cell>
          <cell r="I1941" t="str">
            <v>orang</v>
          </cell>
        </row>
        <row r="1944">
          <cell r="C1944" t="str">
            <v>Koefisien tenaga / M3   :</v>
          </cell>
        </row>
        <row r="1945">
          <cell r="D1945" t="str">
            <v>- Pekerja</v>
          </cell>
          <cell r="E1945" t="str">
            <v>= (Tk x P) : Qt</v>
          </cell>
          <cell r="G1945" t="str">
            <v>(L01)</v>
          </cell>
          <cell r="H1945">
            <v>0.54388984509466443</v>
          </cell>
          <cell r="I1945" t="str">
            <v>Jam</v>
          </cell>
        </row>
        <row r="1946">
          <cell r="D1946" t="str">
            <v>- Mandor</v>
          </cell>
          <cell r="E1946" t="str">
            <v>= (Tk x M) : Qt</v>
          </cell>
          <cell r="G1946" t="str">
            <v>(L02)</v>
          </cell>
          <cell r="H1946">
            <v>0.27194492254733221</v>
          </cell>
          <cell r="I1946" t="str">
            <v>Jam</v>
          </cell>
        </row>
        <row r="1949">
          <cell r="A1949" t="str">
            <v>4.</v>
          </cell>
          <cell r="C1949" t="str">
            <v>HARGA DASAR SATUAN UPAH, BAHAN DAN ALAT</v>
          </cell>
        </row>
        <row r="1950">
          <cell r="C1950" t="str">
            <v>Lihat lampiran.</v>
          </cell>
        </row>
        <row r="1953">
          <cell r="A1953" t="str">
            <v>5.</v>
          </cell>
          <cell r="C1953" t="str">
            <v>ANALISA HARGA SATUAN PEKERJAAN</v>
          </cell>
        </row>
        <row r="1954">
          <cell r="C1954" t="str">
            <v>Lihat perhitungan dalam FORMULIR STANDAR UNTUK</v>
          </cell>
        </row>
        <row r="1955">
          <cell r="C1955" t="str">
            <v>PEREKEMAN ANALISA MASING-MASING HARGA</v>
          </cell>
        </row>
        <row r="1956">
          <cell r="C1956" t="str">
            <v>SATUAN.</v>
          </cell>
        </row>
        <row r="1957">
          <cell r="C1957" t="str">
            <v>Didapat Harga Satuan Pekerjaan :</v>
          </cell>
        </row>
        <row r="1959">
          <cell r="C1959" t="str">
            <v xml:space="preserve">Rp.  </v>
          </cell>
          <cell r="D1959">
            <v>78922.52338191506</v>
          </cell>
          <cell r="E1959" t="str">
            <v xml:space="preserve"> / M3</v>
          </cell>
        </row>
        <row r="1962">
          <cell r="A1962" t="str">
            <v>6.</v>
          </cell>
          <cell r="C1962" t="str">
            <v>WAKTU PELAKSANAAN YANG DIPERLUKAN</v>
          </cell>
        </row>
        <row r="1963">
          <cell r="C1963" t="str">
            <v>Masa Pelaksanaan :</v>
          </cell>
          <cell r="D1963" t="str">
            <v>. . . . . . . . . . . .</v>
          </cell>
          <cell r="E1963" t="str">
            <v>bulan</v>
          </cell>
        </row>
        <row r="1965">
          <cell r="A1965" t="str">
            <v>7.</v>
          </cell>
          <cell r="C1965" t="str">
            <v>VOLUME PEKERJAAN YANG DIPERLUKAN</v>
          </cell>
        </row>
        <row r="1966">
          <cell r="C1966" t="str">
            <v>Volume pekerjaan  :</v>
          </cell>
          <cell r="D1966">
            <v>1</v>
          </cell>
          <cell r="E1966" t="str">
            <v>M3</v>
          </cell>
        </row>
        <row r="1971">
          <cell r="T1971" t="str">
            <v>Analisa EI-331</v>
          </cell>
        </row>
        <row r="1973">
          <cell r="A1973" t="str">
            <v>ITEM PEMBAYARAN NO.</v>
          </cell>
          <cell r="D1973" t="str">
            <v>:  3.3 (1)</v>
          </cell>
          <cell r="J1973" t="str">
            <v>Analisa EI-331</v>
          </cell>
          <cell r="L1973" t="str">
            <v>FORMULIR STANDAR UNTUK</v>
          </cell>
        </row>
        <row r="1974">
          <cell r="A1974" t="str">
            <v>JENIS PEKERJAAN</v>
          </cell>
          <cell r="D1974" t="str">
            <v>:  Penyiapan Badan Jalan pada Galian</v>
          </cell>
          <cell r="L1974" t="str">
            <v>PEREKAMAN ANALISA MASING-MASING HARGA SATUAN</v>
          </cell>
        </row>
        <row r="1975">
          <cell r="A1975" t="str">
            <v>SATUAN PEMBAYARAN</v>
          </cell>
          <cell r="D1975" t="str">
            <v>:  M2</v>
          </cell>
          <cell r="F1975" t="str">
            <v>Biasa</v>
          </cell>
          <cell r="H1975" t="str">
            <v xml:space="preserve">         URAIAN ANALISA HARGA SATUAN</v>
          </cell>
          <cell r="L1975">
            <v>0</v>
          </cell>
        </row>
        <row r="1978">
          <cell r="A1978" t="str">
            <v>No.</v>
          </cell>
          <cell r="C1978" t="str">
            <v>U R A I A N</v>
          </cell>
          <cell r="G1978" t="str">
            <v>KODE</v>
          </cell>
          <cell r="H1978" t="str">
            <v>KOEF.</v>
          </cell>
          <cell r="I1978" t="str">
            <v>SATUAN</v>
          </cell>
          <cell r="J1978" t="str">
            <v>KETERANGAN</v>
          </cell>
          <cell r="L1978" t="str">
            <v>PROYEK</v>
          </cell>
          <cell r="O1978" t="str">
            <v>:</v>
          </cell>
        </row>
        <row r="1979">
          <cell r="L1979" t="str">
            <v>No. PAKET KONTRAK</v>
          </cell>
          <cell r="O1979" t="str">
            <v>:</v>
          </cell>
        </row>
        <row r="1980">
          <cell r="L1980" t="str">
            <v>NAMA PAKET</v>
          </cell>
          <cell r="O1980" t="str">
            <v>:</v>
          </cell>
        </row>
        <row r="1981">
          <cell r="A1981" t="str">
            <v>I.</v>
          </cell>
          <cell r="C1981" t="str">
            <v>ASUMSI</v>
          </cell>
          <cell r="L1981" t="str">
            <v>PROP / KAB / KODYA</v>
          </cell>
          <cell r="O1981" t="str">
            <v>:</v>
          </cell>
        </row>
        <row r="1982">
          <cell r="A1982">
            <v>1</v>
          </cell>
          <cell r="C1982" t="str">
            <v>Pekerjaan dilaksanakan hanya pada tanah  galian</v>
          </cell>
          <cell r="L1982" t="str">
            <v>ITEM PEMBAYARAN NO.</v>
          </cell>
          <cell r="O1982" t="str">
            <v>:  3.3 (1)</v>
          </cell>
          <cell r="R1982" t="str">
            <v>PERKIRAAN VOL. PEK.</v>
          </cell>
          <cell r="T1982" t="str">
            <v>:</v>
          </cell>
          <cell r="U1982">
            <v>1</v>
          </cell>
        </row>
        <row r="1983">
          <cell r="A1983">
            <v>2</v>
          </cell>
          <cell r="C1983" t="str">
            <v>Pekerjaan dilakukan secara mekanis</v>
          </cell>
          <cell r="L1983" t="str">
            <v>JENIS PEKERJAAN</v>
          </cell>
          <cell r="O1983" t="str">
            <v>:  Penyiapan Badan Jalan pada Galian</v>
          </cell>
          <cell r="R1983" t="str">
            <v>TOTAL HARGA (Rp.)</v>
          </cell>
          <cell r="T1983" t="str">
            <v>:</v>
          </cell>
          <cell r="U1983">
            <v>809086.35646871035</v>
          </cell>
        </row>
        <row r="1984">
          <cell r="A1984">
            <v>3</v>
          </cell>
          <cell r="C1984" t="str">
            <v>Lokasi pekerjaan : sepanjang jalan</v>
          </cell>
          <cell r="L1984" t="str">
            <v>SATUAN PEMBAYARAN</v>
          </cell>
          <cell r="O1984" t="str">
            <v>:  M2</v>
          </cell>
          <cell r="Q1984" t="str">
            <v>Biasa</v>
          </cell>
          <cell r="R1984" t="str">
            <v>% THD. BIAYA PROYEK</v>
          </cell>
          <cell r="T1984" t="str">
            <v>:</v>
          </cell>
          <cell r="U1984" t="e">
            <v>#DIV/0!</v>
          </cell>
        </row>
        <row r="1985">
          <cell r="A1985">
            <v>4</v>
          </cell>
          <cell r="C1985" t="str">
            <v>Kondisi Jalan   : jelek / belum padat</v>
          </cell>
        </row>
        <row r="1986">
          <cell r="A1986">
            <v>5</v>
          </cell>
          <cell r="C1986" t="str">
            <v>Jam kerja efektif per-hari</v>
          </cell>
          <cell r="G1986" t="str">
            <v>Tk</v>
          </cell>
          <cell r="H1986">
            <v>7</v>
          </cell>
          <cell r="I1986" t="str">
            <v>Jam</v>
          </cell>
        </row>
        <row r="1987">
          <cell r="Q1987" t="str">
            <v>PERKIRAAN</v>
          </cell>
          <cell r="R1987" t="str">
            <v>HARGA</v>
          </cell>
          <cell r="S1987" t="str">
            <v>JUMLAH</v>
          </cell>
        </row>
        <row r="1988">
          <cell r="L1988" t="str">
            <v>NO.</v>
          </cell>
          <cell r="N1988" t="str">
            <v>KOMPONEN</v>
          </cell>
          <cell r="P1988" t="str">
            <v>SATUAN</v>
          </cell>
          <cell r="Q1988" t="str">
            <v>KUANTITAS</v>
          </cell>
          <cell r="R1988" t="str">
            <v>SATUAN</v>
          </cell>
          <cell r="S1988" t="str">
            <v>HARGA</v>
          </cell>
        </row>
        <row r="1989">
          <cell r="A1989" t="str">
            <v>II.</v>
          </cell>
          <cell r="C1989" t="str">
            <v>URUTAN KERJA</v>
          </cell>
          <cell r="R1989" t="str">
            <v>(Rp.)</v>
          </cell>
          <cell r="S1989" t="str">
            <v>(Rp.)</v>
          </cell>
        </row>
        <row r="1990">
          <cell r="A1990">
            <v>1</v>
          </cell>
          <cell r="C1990" t="str">
            <v>Motor Grader meratakan permukaan hasil galian</v>
          </cell>
        </row>
        <row r="1991">
          <cell r="A1991">
            <v>2</v>
          </cell>
          <cell r="C1991" t="str">
            <v>Vibro Roller memadatkan permukaan yang telah</v>
          </cell>
        </row>
        <row r="1992">
          <cell r="C1992" t="str">
            <v>dipotong/diratakan oleh Motor Grader</v>
          </cell>
          <cell r="L1992" t="str">
            <v>A.</v>
          </cell>
          <cell r="N1992" t="str">
            <v>TENAGA</v>
          </cell>
        </row>
        <row r="1993">
          <cell r="A1993">
            <v>3</v>
          </cell>
          <cell r="C1993" t="str">
            <v>Sekelompok pekerja akan membantu meratakan</v>
          </cell>
        </row>
        <row r="1994">
          <cell r="C1994" t="str">
            <v>badan jalan dengan alat bantu</v>
          </cell>
          <cell r="L1994" t="str">
            <v>1.</v>
          </cell>
          <cell r="N1994" t="str">
            <v>Pekerja</v>
          </cell>
          <cell r="O1994" t="str">
            <v>(L01)</v>
          </cell>
          <cell r="P1994" t="str">
            <v>jam</v>
          </cell>
          <cell r="Q1994">
            <v>1.6064257028112448E-2</v>
          </cell>
          <cell r="R1994">
            <v>2857.14</v>
          </cell>
          <cell r="U1994">
            <v>45.897831325301198</v>
          </cell>
        </row>
        <row r="1995">
          <cell r="L1995" t="str">
            <v>2.</v>
          </cell>
          <cell r="N1995" t="str">
            <v>Mandor</v>
          </cell>
          <cell r="O1995" t="str">
            <v>(L02)</v>
          </cell>
          <cell r="P1995" t="str">
            <v>jam</v>
          </cell>
          <cell r="Q1995">
            <v>4.0160642570281121E-3</v>
          </cell>
          <cell r="R1995">
            <v>3214.29</v>
          </cell>
          <cell r="U1995">
            <v>12.90879518072289</v>
          </cell>
        </row>
        <row r="1998">
          <cell r="Q1998" t="str">
            <v xml:space="preserve">JUMLAH HARGA TENAGA   </v>
          </cell>
          <cell r="U1998">
            <v>58.806626506024088</v>
          </cell>
        </row>
        <row r="2000">
          <cell r="L2000" t="str">
            <v>B.</v>
          </cell>
          <cell r="N2000" t="str">
            <v>BAHAN</v>
          </cell>
        </row>
        <row r="2001">
          <cell r="A2001" t="str">
            <v>III.</v>
          </cell>
          <cell r="C2001" t="str">
            <v>PEMAKAIAN BAHAN, ALAT DAN TENAGA</v>
          </cell>
        </row>
        <row r="2002">
          <cell r="A2002" t="str">
            <v xml:space="preserve">   1.</v>
          </cell>
          <cell r="C2002" t="str">
            <v>BAHAN</v>
          </cell>
        </row>
        <row r="2003">
          <cell r="C2003" t="str">
            <v>Tidak diperlukan bahan / material</v>
          </cell>
        </row>
        <row r="2005">
          <cell r="A2005" t="str">
            <v xml:space="preserve">   2.</v>
          </cell>
          <cell r="C2005" t="str">
            <v>ALAT</v>
          </cell>
        </row>
        <row r="2006">
          <cell r="A2006" t="str">
            <v>2.a.</v>
          </cell>
          <cell r="C2006" t="str">
            <v>MOTOR GRADER</v>
          </cell>
          <cell r="G2006" t="str">
            <v>(E13)</v>
          </cell>
        </row>
        <row r="2007">
          <cell r="C2007" t="str">
            <v>Panjang operasi grader sekali jalan</v>
          </cell>
          <cell r="G2007" t="str">
            <v>Lh</v>
          </cell>
          <cell r="H2007">
            <v>50</v>
          </cell>
          <cell r="I2007" t="str">
            <v>M</v>
          </cell>
        </row>
        <row r="2008">
          <cell r="C2008" t="str">
            <v>Lebar Efektif kerja Blade</v>
          </cell>
          <cell r="G2008" t="str">
            <v>b</v>
          </cell>
          <cell r="H2008">
            <v>2.4</v>
          </cell>
          <cell r="I2008" t="str">
            <v>M</v>
          </cell>
        </row>
        <row r="2009">
          <cell r="C2009" t="str">
            <v>Faktor Efisiensi Alat</v>
          </cell>
          <cell r="G2009" t="str">
            <v>Fa</v>
          </cell>
          <cell r="H2009">
            <v>0.83</v>
          </cell>
          <cell r="I2009" t="str">
            <v>-</v>
          </cell>
        </row>
        <row r="2010">
          <cell r="C2010" t="str">
            <v>Kecepatan rata-rata alat</v>
          </cell>
          <cell r="G2010" t="str">
            <v>v</v>
          </cell>
          <cell r="H2010">
            <v>2</v>
          </cell>
          <cell r="I2010" t="str">
            <v>Km / Jam</v>
          </cell>
        </row>
        <row r="2011">
          <cell r="C2011" t="str">
            <v>Jumlah lintasan</v>
          </cell>
          <cell r="G2011" t="str">
            <v>n</v>
          </cell>
          <cell r="H2011">
            <v>6</v>
          </cell>
          <cell r="I2011" t="str">
            <v>lintasan</v>
          </cell>
        </row>
        <row r="2012">
          <cell r="C2012" t="str">
            <v>Waktu siklus</v>
          </cell>
          <cell r="G2012" t="str">
            <v>Ts1</v>
          </cell>
        </row>
        <row r="2013">
          <cell r="C2013" t="str">
            <v>- Perataan 1 kali lintasan    = Lh : (v x 1000) x 60</v>
          </cell>
          <cell r="G2013" t="str">
            <v>T1</v>
          </cell>
          <cell r="H2013">
            <v>1.5</v>
          </cell>
          <cell r="I2013" t="str">
            <v>menit</v>
          </cell>
        </row>
        <row r="2014">
          <cell r="C2014" t="str">
            <v>- Lain-lain</v>
          </cell>
          <cell r="G2014" t="str">
            <v>T2</v>
          </cell>
          <cell r="H2014">
            <v>1</v>
          </cell>
          <cell r="I2014" t="str">
            <v>menit</v>
          </cell>
        </row>
        <row r="2015">
          <cell r="G2015" t="str">
            <v>Ts1</v>
          </cell>
          <cell r="H2015">
            <v>2.5</v>
          </cell>
          <cell r="I2015" t="str">
            <v>menit</v>
          </cell>
        </row>
        <row r="2017">
          <cell r="C2017" t="str">
            <v>Kapasitas Produksi / Jam   =</v>
          </cell>
          <cell r="E2017" t="str">
            <v>Lh x b x Fa x 60</v>
          </cell>
          <cell r="G2017" t="str">
            <v>Q1</v>
          </cell>
          <cell r="H2017">
            <v>398.4</v>
          </cell>
          <cell r="I2017" t="str">
            <v>M2</v>
          </cell>
        </row>
        <row r="2018">
          <cell r="E2018" t="str">
            <v xml:space="preserve">      n x Ts</v>
          </cell>
        </row>
        <row r="2020">
          <cell r="C2020" t="str">
            <v>Koefisien Alat / m2</v>
          </cell>
          <cell r="D2020" t="str">
            <v xml:space="preserve"> =  1  :  Q1</v>
          </cell>
          <cell r="G2020" t="str">
            <v>(E13)</v>
          </cell>
          <cell r="H2020">
            <v>2.5100401606425703E-3</v>
          </cell>
          <cell r="I2020" t="str">
            <v>Jam</v>
          </cell>
        </row>
        <row r="2022">
          <cell r="A2022" t="str">
            <v>2.b.</v>
          </cell>
          <cell r="C2022" t="str">
            <v>VIBRATOR ROLLER</v>
          </cell>
          <cell r="G2022" t="str">
            <v>(E19)</v>
          </cell>
        </row>
        <row r="2023">
          <cell r="C2023" t="str">
            <v>Kecepatan rata-rata alat</v>
          </cell>
          <cell r="G2023" t="str">
            <v>v</v>
          </cell>
          <cell r="H2023">
            <v>2</v>
          </cell>
          <cell r="I2023" t="str">
            <v>Km / jam</v>
          </cell>
        </row>
        <row r="2024">
          <cell r="C2024" t="str">
            <v>Lebar efektif pemadatan</v>
          </cell>
          <cell r="G2024" t="str">
            <v>b</v>
          </cell>
          <cell r="H2024">
            <v>1.2</v>
          </cell>
          <cell r="I2024" t="str">
            <v>M</v>
          </cell>
        </row>
        <row r="2025">
          <cell r="C2025" t="str">
            <v>Jumlah lintasan</v>
          </cell>
          <cell r="G2025" t="str">
            <v>n</v>
          </cell>
          <cell r="H2025">
            <v>8</v>
          </cell>
          <cell r="I2025" t="str">
            <v>lintasan</v>
          </cell>
        </row>
        <row r="2026">
          <cell r="C2026" t="str">
            <v>Faktor efisiensi alat</v>
          </cell>
          <cell r="G2026" t="str">
            <v>Fa</v>
          </cell>
          <cell r="H2026">
            <v>0.83</v>
          </cell>
          <cell r="I2026" t="str">
            <v>-</v>
          </cell>
        </row>
        <row r="2028">
          <cell r="C2028" t="str">
            <v>Kapasitas Produksi / Jam   =</v>
          </cell>
          <cell r="E2028" t="str">
            <v>(v x 1000) x b x Fa</v>
          </cell>
          <cell r="G2028" t="str">
            <v>Q2</v>
          </cell>
          <cell r="H2028">
            <v>249</v>
          </cell>
          <cell r="I2028" t="str">
            <v>M2</v>
          </cell>
        </row>
        <row r="2029">
          <cell r="E2029" t="str">
            <v>n</v>
          </cell>
        </row>
        <row r="2031">
          <cell r="C2031" t="str">
            <v>Koefisien Alat / m2</v>
          </cell>
          <cell r="D2031" t="str">
            <v xml:space="preserve"> =  1  :  Q2</v>
          </cell>
          <cell r="G2031" t="str">
            <v>(E19)</v>
          </cell>
          <cell r="H2031">
            <v>4.0160642570281121E-3</v>
          </cell>
          <cell r="I2031" t="str">
            <v>Jam</v>
          </cell>
        </row>
        <row r="2033">
          <cell r="J2033" t="str">
            <v>Berlanjut ke halaman berikut</v>
          </cell>
        </row>
        <row r="2034">
          <cell r="A2034" t="str">
            <v>ITEM PEMBAYARAN NO.</v>
          </cell>
          <cell r="D2034" t="str">
            <v>:  3.3 (1)</v>
          </cell>
          <cell r="J2034" t="str">
            <v>Analisa EI-331</v>
          </cell>
        </row>
        <row r="2035">
          <cell r="A2035" t="str">
            <v>JENIS PEKERJAAN</v>
          </cell>
          <cell r="D2035" t="str">
            <v>:  Penyiapan Badan Jalan pada Galian</v>
          </cell>
        </row>
        <row r="2036">
          <cell r="A2036" t="str">
            <v>SATUAN PEMBAYARAN</v>
          </cell>
          <cell r="D2036" t="str">
            <v>:  M2</v>
          </cell>
          <cell r="H2036" t="str">
            <v xml:space="preserve">         URAIAN ANALISA HARGA SATUAN</v>
          </cell>
        </row>
        <row r="2037">
          <cell r="J2037" t="str">
            <v>Lanjutan</v>
          </cell>
        </row>
        <row r="2039">
          <cell r="A2039" t="str">
            <v>No.</v>
          </cell>
          <cell r="C2039" t="str">
            <v>U R A I A N</v>
          </cell>
          <cell r="G2039" t="str">
            <v>KODE</v>
          </cell>
          <cell r="H2039" t="str">
            <v>KOEF.</v>
          </cell>
          <cell r="I2039" t="str">
            <v>SATUAN</v>
          </cell>
          <cell r="J2039" t="str">
            <v>KETERANGAN</v>
          </cell>
        </row>
        <row r="2042">
          <cell r="A2042" t="str">
            <v>2.c.</v>
          </cell>
          <cell r="C2042" t="str">
            <v>WATER TANK TRUCK</v>
          </cell>
          <cell r="G2042" t="str">
            <v>(E23)</v>
          </cell>
        </row>
        <row r="2043">
          <cell r="C2043" t="str">
            <v>Volume tangki air</v>
          </cell>
          <cell r="G2043" t="str">
            <v>V</v>
          </cell>
          <cell r="H2043">
            <v>4</v>
          </cell>
          <cell r="I2043" t="str">
            <v>M3</v>
          </cell>
        </row>
        <row r="2044">
          <cell r="C2044" t="str">
            <v>Kebutuhan air / M2 permukaan padat</v>
          </cell>
          <cell r="G2044" t="str">
            <v>Wc</v>
          </cell>
          <cell r="H2044">
            <v>0.01</v>
          </cell>
          <cell r="I2044" t="str">
            <v>M3</v>
          </cell>
        </row>
        <row r="2045">
          <cell r="C2045" t="str">
            <v>Pengisian Tangki / jam</v>
          </cell>
          <cell r="G2045" t="str">
            <v>n</v>
          </cell>
          <cell r="H2045">
            <v>1</v>
          </cell>
          <cell r="I2045" t="str">
            <v>kali</v>
          </cell>
        </row>
        <row r="2046">
          <cell r="C2046" t="str">
            <v>Faktor efisiensi alat</v>
          </cell>
          <cell r="G2046" t="str">
            <v>Fa</v>
          </cell>
          <cell r="H2046">
            <v>0.83</v>
          </cell>
          <cell r="I2046" t="str">
            <v>-</v>
          </cell>
        </row>
        <row r="2048">
          <cell r="C2048" t="str">
            <v>Kapasitas Produksi / Jam   =</v>
          </cell>
          <cell r="E2048" t="str">
            <v>V  x  n x Fa</v>
          </cell>
          <cell r="G2048" t="str">
            <v>Q3</v>
          </cell>
          <cell r="H2048">
            <v>332</v>
          </cell>
          <cell r="I2048" t="str">
            <v>M2</v>
          </cell>
        </row>
        <row r="2049">
          <cell r="E2049" t="str">
            <v xml:space="preserve">     Wc</v>
          </cell>
        </row>
        <row r="2051">
          <cell r="C2051" t="str">
            <v>Koefisien Alat / m2</v>
          </cell>
          <cell r="D2051" t="str">
            <v xml:space="preserve"> =  1  :  Q3</v>
          </cell>
          <cell r="G2051" t="str">
            <v>(E23)</v>
          </cell>
          <cell r="H2051">
            <v>3.0120481927710845E-3</v>
          </cell>
          <cell r="I2051" t="str">
            <v>Jam</v>
          </cell>
        </row>
        <row r="2054">
          <cell r="A2054" t="str">
            <v>2.d.</v>
          </cell>
          <cell r="C2054" t="str">
            <v>ALAT  BANTU</v>
          </cell>
        </row>
        <row r="2055">
          <cell r="C2055" t="str">
            <v>Diperlukan alat-alat bantu kecil</v>
          </cell>
          <cell r="J2055" t="str">
            <v>Lump Sum</v>
          </cell>
        </row>
        <row r="2056">
          <cell r="C2056" t="str">
            <v>- Sekop    =         3   buah</v>
          </cell>
        </row>
        <row r="2059">
          <cell r="A2059" t="str">
            <v xml:space="preserve">   3.</v>
          </cell>
          <cell r="C2059" t="str">
            <v>TENAGA</v>
          </cell>
        </row>
        <row r="2060">
          <cell r="C2060" t="str">
            <v>Produksi menentukan : VIBRATORY  ROLLER</v>
          </cell>
          <cell r="G2060" t="str">
            <v>Q2</v>
          </cell>
          <cell r="H2060">
            <v>249</v>
          </cell>
          <cell r="I2060" t="str">
            <v>M2/Jam</v>
          </cell>
        </row>
        <row r="2061">
          <cell r="C2061" t="str">
            <v>Produksi Pekerjaan / hari  =  Tk x Q1</v>
          </cell>
          <cell r="G2061" t="str">
            <v>Qt</v>
          </cell>
          <cell r="H2061">
            <v>1743</v>
          </cell>
          <cell r="I2061" t="str">
            <v>M2</v>
          </cell>
        </row>
        <row r="2062">
          <cell r="C2062" t="str">
            <v>Kebutuhan tenaga :</v>
          </cell>
        </row>
        <row r="2063">
          <cell r="D2063" t="str">
            <v>- Pekerja</v>
          </cell>
          <cell r="G2063" t="str">
            <v>P</v>
          </cell>
          <cell r="H2063">
            <v>4</v>
          </cell>
          <cell r="I2063" t="str">
            <v>orang</v>
          </cell>
        </row>
        <row r="2064">
          <cell r="D2064" t="str">
            <v>- Mandor</v>
          </cell>
          <cell r="G2064" t="str">
            <v>M</v>
          </cell>
          <cell r="H2064">
            <v>1</v>
          </cell>
          <cell r="I2064" t="str">
            <v>orang</v>
          </cell>
        </row>
        <row r="2067">
          <cell r="C2067" t="str">
            <v>Koefisien tenaga / M2</v>
          </cell>
        </row>
        <row r="2068">
          <cell r="D2068" t="str">
            <v>- Pekerja</v>
          </cell>
          <cell r="E2068" t="str">
            <v>= (Tk x P) : Qt</v>
          </cell>
          <cell r="G2068" t="str">
            <v>(L01)</v>
          </cell>
          <cell r="H2068">
            <v>1.6064257028112448E-2</v>
          </cell>
          <cell r="I2068" t="str">
            <v>Jam</v>
          </cell>
        </row>
        <row r="2069">
          <cell r="D2069" t="str">
            <v>- Mandor</v>
          </cell>
          <cell r="E2069" t="str">
            <v>= (Tk x M) : Qt</v>
          </cell>
          <cell r="G2069" t="str">
            <v>(L02)</v>
          </cell>
          <cell r="H2069">
            <v>4.0160642570281121E-3</v>
          </cell>
          <cell r="I2069" t="str">
            <v>Jam</v>
          </cell>
        </row>
        <row r="2072">
          <cell r="A2072" t="str">
            <v>4.</v>
          </cell>
          <cell r="C2072" t="str">
            <v>HARGA DASAR SATUAN UPAH, BAHAN DAN ALAT</v>
          </cell>
        </row>
        <row r="2073">
          <cell r="C2073" t="str">
            <v>Lihat lampiran.</v>
          </cell>
        </row>
        <row r="2076">
          <cell r="A2076" t="str">
            <v>5.</v>
          </cell>
          <cell r="C2076" t="str">
            <v>ANALISA HARGA SATUAN PEKERJAAN</v>
          </cell>
        </row>
        <row r="2077">
          <cell r="C2077" t="str">
            <v>Lihat perhitungan dalam FORMULIR STANDAR UNTUK</v>
          </cell>
        </row>
        <row r="2078">
          <cell r="C2078" t="str">
            <v>PEREKEMAN ANALISA MASING-MASING HARGA</v>
          </cell>
        </row>
        <row r="2079">
          <cell r="C2079" t="str">
            <v>SATUAN.</v>
          </cell>
        </row>
        <row r="2080">
          <cell r="C2080" t="str">
            <v>Didapat Harga Satuan Pekerjaan :</v>
          </cell>
        </row>
        <row r="2082">
          <cell r="C2082" t="str">
            <v xml:space="preserve">Rp.  </v>
          </cell>
          <cell r="D2082">
            <v>1891.5348272711353</v>
          </cell>
          <cell r="E2082" t="str">
            <v xml:space="preserve"> / M2</v>
          </cell>
        </row>
        <row r="2085">
          <cell r="A2085" t="str">
            <v>6.</v>
          </cell>
          <cell r="C2085" t="str">
            <v>WAKTU PELAKSANAAN YANG DIPERLUKAN</v>
          </cell>
        </row>
        <row r="2086">
          <cell r="C2086" t="str">
            <v>Masa Pelaksanaan :</v>
          </cell>
          <cell r="D2086" t="str">
            <v>. . . . . . . . . . . .</v>
          </cell>
          <cell r="E2086" t="str">
            <v>bulan</v>
          </cell>
        </row>
        <row r="2088">
          <cell r="A2088" t="str">
            <v>7.</v>
          </cell>
          <cell r="C2088" t="str">
            <v>VOLUME PEKERJAAN YANG DIPERLUKAN</v>
          </cell>
        </row>
        <row r="2089">
          <cell r="C2089" t="str">
            <v>Volume pekerjaan  :</v>
          </cell>
          <cell r="D2089">
            <v>1</v>
          </cell>
          <cell r="E2089" t="str">
            <v>M2</v>
          </cell>
        </row>
        <row r="2094">
          <cell r="A2094" t="str">
            <v>ITEM PEMBAYARAN NO.</v>
          </cell>
          <cell r="D2094" t="str">
            <v>:  3.1.(7)</v>
          </cell>
          <cell r="J2094" t="str">
            <v>Analisa EI-312</v>
          </cell>
        </row>
        <row r="2095">
          <cell r="A2095" t="str">
            <v>JENIS PEKERJAAN</v>
          </cell>
          <cell r="D2095" t="str">
            <v>:  Pembongk Perk Beraspal dg Cold Milling Machine</v>
          </cell>
        </row>
        <row r="2096">
          <cell r="A2096" t="str">
            <v>SATUAN PEMBAYARAN</v>
          </cell>
          <cell r="D2096" t="str">
            <v>:  M3</v>
          </cell>
          <cell r="H2096" t="str">
            <v xml:space="preserve">         URAIAN ANALISA HARGA SATUAN</v>
          </cell>
        </row>
        <row r="2099">
          <cell r="A2099" t="str">
            <v>No.</v>
          </cell>
          <cell r="C2099" t="str">
            <v>U R A I A N</v>
          </cell>
          <cell r="G2099" t="str">
            <v>KODE</v>
          </cell>
          <cell r="H2099" t="str">
            <v>KOEF.</v>
          </cell>
          <cell r="I2099" t="str">
            <v>SATUAN</v>
          </cell>
          <cell r="J2099" t="str">
            <v>KETERANGAN</v>
          </cell>
        </row>
        <row r="2102">
          <cell r="A2102" t="str">
            <v>I.</v>
          </cell>
          <cell r="C2102" t="str">
            <v>ASUMSI</v>
          </cell>
        </row>
        <row r="2103">
          <cell r="A2103">
            <v>1</v>
          </cell>
          <cell r="C2103" t="str">
            <v>Pekerjaan dilakukan secara mekanik</v>
          </cell>
        </row>
        <row r="2104">
          <cell r="A2104">
            <v>2</v>
          </cell>
          <cell r="C2104" t="str">
            <v>Lokasi pekerjaan : sepanjang jalan</v>
          </cell>
        </row>
        <row r="2105">
          <cell r="A2105">
            <v>3</v>
          </cell>
          <cell r="C2105" t="str">
            <v>Kondisi Jalan   :  sedang / baik</v>
          </cell>
        </row>
        <row r="2106">
          <cell r="A2106">
            <v>4</v>
          </cell>
          <cell r="C2106" t="str">
            <v>Jam kerja efektif per-hari</v>
          </cell>
          <cell r="G2106" t="str">
            <v>Tk</v>
          </cell>
          <cell r="H2106">
            <v>7</v>
          </cell>
          <cell r="I2106" t="str">
            <v>Jam</v>
          </cell>
        </row>
        <row r="2107">
          <cell r="A2107">
            <v>5</v>
          </cell>
          <cell r="C2107" t="str">
            <v>Faktor pengembangan bahan</v>
          </cell>
          <cell r="G2107" t="str">
            <v>Fk</v>
          </cell>
          <cell r="H2107">
            <v>1.24</v>
          </cell>
          <cell r="I2107" t="str">
            <v>-</v>
          </cell>
        </row>
        <row r="2110">
          <cell r="A2110" t="str">
            <v>II.</v>
          </cell>
          <cell r="C2110" t="str">
            <v>URUTAN KERJA</v>
          </cell>
        </row>
        <row r="2111">
          <cell r="A2111">
            <v>1</v>
          </cell>
          <cell r="C2111" t="str">
            <v>Aspal yg dikeruk umumnya berada di badan jalan</v>
          </cell>
        </row>
        <row r="2112">
          <cell r="A2112">
            <v>2</v>
          </cell>
          <cell r="C2112" t="str">
            <v xml:space="preserve">Pengerukan dilakukan dengan Cold Milling </v>
          </cell>
        </row>
        <row r="2113">
          <cell r="C2113" t="str">
            <v xml:space="preserve">dimuat ke dlm Truk </v>
          </cell>
        </row>
        <row r="2114">
          <cell r="A2114">
            <v>3</v>
          </cell>
          <cell r="C2114" t="str">
            <v>Dump Truck membuang material hasil galian keluar</v>
          </cell>
        </row>
        <row r="2115">
          <cell r="C2115" t="str">
            <v>lokasi jalan sejauh :</v>
          </cell>
          <cell r="G2115" t="str">
            <v>L</v>
          </cell>
          <cell r="H2115">
            <v>5</v>
          </cell>
          <cell r="I2115" t="str">
            <v>Km</v>
          </cell>
        </row>
        <row r="2119">
          <cell r="A2119" t="str">
            <v>III.</v>
          </cell>
          <cell r="C2119" t="str">
            <v>PEMAKAIAN BAHAN, ALAT DAN TENAGA</v>
          </cell>
        </row>
        <row r="2121">
          <cell r="A2121" t="str">
            <v xml:space="preserve">   1.</v>
          </cell>
          <cell r="C2121" t="str">
            <v>BAHAN</v>
          </cell>
        </row>
        <row r="2122">
          <cell r="C2122" t="str">
            <v>Tidak ada bahan yang diperlukan</v>
          </cell>
        </row>
        <row r="2125">
          <cell r="A2125" t="str">
            <v xml:space="preserve">   2.</v>
          </cell>
          <cell r="C2125" t="str">
            <v>ALAT</v>
          </cell>
        </row>
        <row r="2126">
          <cell r="A2126" t="str">
            <v xml:space="preserve">   2.a.</v>
          </cell>
          <cell r="C2126" t="str">
            <v>COLD MILLING</v>
          </cell>
        </row>
        <row r="2127">
          <cell r="C2127" t="str">
            <v xml:space="preserve">Produksi teoritis per jam </v>
          </cell>
          <cell r="G2127" t="str">
            <v>q</v>
          </cell>
          <cell r="H2127">
            <v>300</v>
          </cell>
          <cell r="I2127" t="str">
            <v>m</v>
          </cell>
        </row>
        <row r="2128">
          <cell r="C2128" t="str">
            <v>Kapasitas lebar galian</v>
          </cell>
          <cell r="G2128" t="str">
            <v>b</v>
          </cell>
          <cell r="H2128">
            <v>1000</v>
          </cell>
          <cell r="I2128" t="str">
            <v>m</v>
          </cell>
        </row>
        <row r="2129">
          <cell r="C2129" t="str">
            <v>tebal galian</v>
          </cell>
          <cell r="G2129" t="str">
            <v>t</v>
          </cell>
          <cell r="H2129">
            <v>0.15</v>
          </cell>
          <cell r="I2129" t="str">
            <v>m</v>
          </cell>
        </row>
        <row r="2130">
          <cell r="C2130" t="str">
            <v>kecepatan</v>
          </cell>
          <cell r="G2130" t="str">
            <v>v</v>
          </cell>
          <cell r="H2130">
            <v>5</v>
          </cell>
          <cell r="I2130" t="str">
            <v>m/menit</v>
          </cell>
        </row>
        <row r="2131">
          <cell r="C2131" t="str">
            <v>Faktor effesiensi kerja</v>
          </cell>
          <cell r="G2131" t="str">
            <v>Fa</v>
          </cell>
          <cell r="H2131">
            <v>0.6</v>
          </cell>
          <cell r="J2131" t="str">
            <v>grafik cold</v>
          </cell>
          <cell r="Q2131" t="str">
            <v xml:space="preserve">JUMLAH HARGA BAHAN   </v>
          </cell>
          <cell r="U2131">
            <v>0</v>
          </cell>
        </row>
        <row r="2132">
          <cell r="J2132" t="str">
            <v>miling</v>
          </cell>
        </row>
        <row r="2133">
          <cell r="C2133" t="str">
            <v>Kapasitas prod/jam =</v>
          </cell>
          <cell r="E2133" t="str">
            <v>Fa x q x t x Fk</v>
          </cell>
          <cell r="G2133" t="str">
            <v>Q1</v>
          </cell>
          <cell r="H2133">
            <v>33.479999999999997</v>
          </cell>
          <cell r="I2133" t="str">
            <v>M3</v>
          </cell>
          <cell r="L2133" t="str">
            <v>C.</v>
          </cell>
          <cell r="N2133" t="str">
            <v>PERALATAN</v>
          </cell>
        </row>
        <row r="2134">
          <cell r="L2134" t="str">
            <v>1.</v>
          </cell>
          <cell r="N2134" t="str">
            <v>Cold Milling</v>
          </cell>
          <cell r="P2134" t="str">
            <v>Jam</v>
          </cell>
          <cell r="Q2134">
            <v>2.9868578255675033E-2</v>
          </cell>
          <cell r="R2134">
            <v>1163221.6447452162</v>
          </cell>
          <cell r="U2134">
            <v>34743.776724767515</v>
          </cell>
        </row>
        <row r="2135">
          <cell r="C2135" t="str">
            <v>Koefisien Alat / m3</v>
          </cell>
          <cell r="D2135" t="str">
            <v xml:space="preserve"> =  1  :  Q1</v>
          </cell>
          <cell r="H2135">
            <v>2.9868578255675033E-2</v>
          </cell>
          <cell r="I2135" t="str">
            <v>Jam</v>
          </cell>
          <cell r="L2135">
            <v>2</v>
          </cell>
          <cell r="N2135" t="str">
            <v>Dump Truck</v>
          </cell>
          <cell r="O2135" t="str">
            <v>(E08)</v>
          </cell>
          <cell r="P2135" t="str">
            <v>Jam</v>
          </cell>
          <cell r="Q2135">
            <v>0.12969656403391344</v>
          </cell>
          <cell r="R2135">
            <v>153645.58193291764</v>
          </cell>
          <cell r="U2135">
            <v>19927.304055690547</v>
          </cell>
        </row>
        <row r="2138">
          <cell r="A2138" t="str">
            <v xml:space="preserve">   2.b.</v>
          </cell>
          <cell r="C2138" t="str">
            <v>DUMP TRUCK</v>
          </cell>
          <cell r="G2138" t="str">
            <v>(E08)</v>
          </cell>
        </row>
        <row r="2139">
          <cell r="C2139" t="str">
            <v>Kapasitas bak</v>
          </cell>
          <cell r="G2139" t="str">
            <v>V</v>
          </cell>
          <cell r="H2139">
            <v>4</v>
          </cell>
          <cell r="I2139" t="str">
            <v>M3</v>
          </cell>
        </row>
        <row r="2140">
          <cell r="C2140" t="str">
            <v>Faktor  efisiensi alat</v>
          </cell>
          <cell r="G2140" t="str">
            <v>Fa</v>
          </cell>
          <cell r="H2140">
            <v>0.83</v>
          </cell>
          <cell r="I2140" t="str">
            <v>-</v>
          </cell>
          <cell r="Q2140" t="str">
            <v xml:space="preserve">JUMLAH HARGA PERALATAN   </v>
          </cell>
          <cell r="U2140">
            <v>54671.080780458062</v>
          </cell>
        </row>
        <row r="2141">
          <cell r="C2141" t="str">
            <v>Kecepatan rata-rata bermuatan</v>
          </cell>
          <cell r="G2141" t="str">
            <v>v1</v>
          </cell>
          <cell r="H2141">
            <v>45</v>
          </cell>
          <cell r="I2141" t="str">
            <v>KM/Jam</v>
          </cell>
        </row>
        <row r="2142">
          <cell r="C2142" t="str">
            <v>Kecepatan rata-rata kosong</v>
          </cell>
          <cell r="G2142" t="str">
            <v>v2</v>
          </cell>
          <cell r="H2142">
            <v>60</v>
          </cell>
          <cell r="I2142" t="str">
            <v>KM/Jam</v>
          </cell>
          <cell r="L2142" t="str">
            <v>D.</v>
          </cell>
          <cell r="N2142" t="str">
            <v>JUMLAH HARGA TENAGA, BAHAN DAN PERALATAN  ( A + B + C )</v>
          </cell>
          <cell r="U2142">
            <v>54937.764472214338</v>
          </cell>
        </row>
        <row r="2143">
          <cell r="C2143" t="str">
            <v>Waktu  siklus</v>
          </cell>
          <cell r="G2143" t="str">
            <v>Ts1</v>
          </cell>
          <cell r="I2143" t="str">
            <v>menit</v>
          </cell>
          <cell r="L2143" t="str">
            <v>E.</v>
          </cell>
          <cell r="N2143" t="str">
            <v>OVERHEAD &amp; PROFIT</v>
          </cell>
          <cell r="P2143">
            <v>10</v>
          </cell>
          <cell r="Q2143" t="str">
            <v>%  x  D</v>
          </cell>
          <cell r="U2143">
            <v>5493.776447221434</v>
          </cell>
        </row>
        <row r="2144">
          <cell r="C2144" t="str">
            <v>- Waktu tempuh isi</v>
          </cell>
          <cell r="E2144" t="str">
            <v>=   (L  :  v1)  x  60</v>
          </cell>
          <cell r="G2144" t="str">
            <v>T1</v>
          </cell>
          <cell r="H2144">
            <v>6.6666666666666661</v>
          </cell>
          <cell r="I2144" t="str">
            <v>menit</v>
          </cell>
          <cell r="L2144" t="str">
            <v>F.</v>
          </cell>
          <cell r="N2144" t="str">
            <v>HARGA SATUAN PEKERJAAN  ( D + E )</v>
          </cell>
          <cell r="U2144">
            <v>60431.540919435771</v>
          </cell>
        </row>
        <row r="2145">
          <cell r="C2145" t="str">
            <v>- Waktu tempuh kosong</v>
          </cell>
          <cell r="E2145" t="str">
            <v>=   (L  :  v2)  x  60</v>
          </cell>
          <cell r="G2145" t="str">
            <v>T2</v>
          </cell>
          <cell r="H2145">
            <v>5</v>
          </cell>
          <cell r="I2145" t="str">
            <v>menit</v>
          </cell>
          <cell r="L2145" t="str">
            <v>Note: 1</v>
          </cell>
          <cell r="N2145" t="str">
            <v>SATUAN dapat berdasarkan atas jam operasi untuk Tenaga Kerja dan Peralatan, volume dan/atau ukuran</v>
          </cell>
        </row>
        <row r="2146">
          <cell r="C2146" t="str">
            <v>- Muat</v>
          </cell>
          <cell r="E2146" t="str">
            <v>=   (V  :  Q1) x 60</v>
          </cell>
          <cell r="G2146" t="str">
            <v>T3</v>
          </cell>
          <cell r="H2146">
            <v>7.1684587813620082</v>
          </cell>
          <cell r="I2146" t="str">
            <v>menit</v>
          </cell>
          <cell r="N2146" t="str">
            <v>berat untuk bahan-bahan.</v>
          </cell>
        </row>
        <row r="2147">
          <cell r="C2147" t="str">
            <v>- Lain-lain</v>
          </cell>
          <cell r="G2147" t="str">
            <v>T4</v>
          </cell>
          <cell r="H2147">
            <v>2</v>
          </cell>
          <cell r="I2147" t="str">
            <v>menit</v>
          </cell>
          <cell r="L2147">
            <v>2</v>
          </cell>
          <cell r="N2147" t="str">
            <v>Kuantitas satuan adalah kuantitas setiap komponen untuk menyelesaikan satu satuan pekerjaan dari nomor</v>
          </cell>
        </row>
        <row r="2148">
          <cell r="G2148" t="str">
            <v>Ts1</v>
          </cell>
          <cell r="H2148">
            <v>20.835125448028673</v>
          </cell>
          <cell r="I2148" t="str">
            <v>menit</v>
          </cell>
          <cell r="N2148" t="str">
            <v>mata pembayaran.</v>
          </cell>
        </row>
        <row r="2149">
          <cell r="L2149">
            <v>3</v>
          </cell>
          <cell r="N2149" t="str">
            <v>Biaya satuan untuk peralatan sudah termasuk bahan bakar, bahan habis dipakai dan operator.</v>
          </cell>
        </row>
        <row r="2150">
          <cell r="L2150">
            <v>4</v>
          </cell>
          <cell r="N2150" t="str">
            <v>Biaya satuan sudah termasuk pengeluaran untuk seluruh pajak yang berkaitan (tetapi tidak termasuk PPN</v>
          </cell>
        </row>
        <row r="2151">
          <cell r="C2151" t="str">
            <v>Kapasitas Produksi / Jam   =</v>
          </cell>
          <cell r="E2151" t="str">
            <v>V x Fa x 60</v>
          </cell>
          <cell r="G2151" t="str">
            <v>Q2</v>
          </cell>
          <cell r="H2151">
            <v>7.7103044899363491</v>
          </cell>
          <cell r="I2151" t="str">
            <v xml:space="preserve">M3 / Jam </v>
          </cell>
          <cell r="N2151" t="str">
            <v>yang dibayar dari kontrak) dan biaya-biaya lainnya.</v>
          </cell>
        </row>
        <row r="2152">
          <cell r="E2152" t="str">
            <v xml:space="preserve">    Fk x Ts1</v>
          </cell>
        </row>
        <row r="2155">
          <cell r="C2155" t="str">
            <v>Koefisien Alat / m3</v>
          </cell>
          <cell r="D2155" t="str">
            <v xml:space="preserve"> =  1  :  Q2</v>
          </cell>
          <cell r="G2155" t="str">
            <v>(E08)</v>
          </cell>
          <cell r="H2155">
            <v>0.12969656403391344</v>
          </cell>
          <cell r="I2155" t="str">
            <v>Jam</v>
          </cell>
        </row>
        <row r="2160">
          <cell r="J2160" t="str">
            <v>Berlanjut ke halaman berikut</v>
          </cell>
        </row>
        <row r="2161">
          <cell r="A2161" t="str">
            <v>ITEM PEMBAYARAN NO.</v>
          </cell>
          <cell r="D2161" t="str">
            <v>:  3.1.(7)</v>
          </cell>
          <cell r="J2161" t="str">
            <v>Analisa EI-312</v>
          </cell>
        </row>
        <row r="2162">
          <cell r="A2162" t="str">
            <v>JENIS PEKERJAAN</v>
          </cell>
          <cell r="D2162" t="str">
            <v>:  Pembongk Perk Beraspal dg Cold Milling Machine</v>
          </cell>
        </row>
        <row r="2163">
          <cell r="A2163" t="str">
            <v>SATUAN PEMBAYARAN</v>
          </cell>
          <cell r="D2163" t="str">
            <v>:  M3</v>
          </cell>
          <cell r="H2163" t="str">
            <v xml:space="preserve">         URAIAN ANALISA HARGA SATUAN</v>
          </cell>
        </row>
        <row r="2164">
          <cell r="J2164" t="str">
            <v>Lanjutan</v>
          </cell>
        </row>
        <row r="2166">
          <cell r="A2166" t="str">
            <v>No.</v>
          </cell>
          <cell r="C2166" t="str">
            <v>U R A I A N</v>
          </cell>
          <cell r="G2166" t="str">
            <v>KODE</v>
          </cell>
          <cell r="H2166" t="str">
            <v>KOEF.</v>
          </cell>
          <cell r="I2166" t="str">
            <v>SATUAN</v>
          </cell>
          <cell r="J2166" t="str">
            <v>KETERANGAN</v>
          </cell>
        </row>
        <row r="2169">
          <cell r="A2169" t="str">
            <v xml:space="preserve"> 2.c</v>
          </cell>
          <cell r="C2169" t="str">
            <v>ALAT  BANTU</v>
          </cell>
        </row>
        <row r="2170">
          <cell r="C2170" t="str">
            <v>Diperlukan alat-alat bantu kecil</v>
          </cell>
          <cell r="J2170" t="str">
            <v>Lump Sump</v>
          </cell>
        </row>
        <row r="2171">
          <cell r="C2171" t="str">
            <v>- Pahat / Tatah</v>
          </cell>
          <cell r="D2171" t="str">
            <v>=  2  buah</v>
          </cell>
        </row>
        <row r="2172">
          <cell r="C2172" t="str">
            <v>- Palu Besar</v>
          </cell>
          <cell r="D2172" t="str">
            <v>=  2  buah</v>
          </cell>
        </row>
        <row r="2174">
          <cell r="A2174" t="str">
            <v xml:space="preserve">   3.</v>
          </cell>
          <cell r="C2174" t="str">
            <v>TENAGA</v>
          </cell>
        </row>
        <row r="2175">
          <cell r="C2175" t="str">
            <v>Produksi menentukan : COLD MILLING</v>
          </cell>
          <cell r="G2175" t="str">
            <v>Q1</v>
          </cell>
          <cell r="H2175">
            <v>33.479999999999997</v>
          </cell>
          <cell r="I2175" t="str">
            <v>M3/Jam</v>
          </cell>
        </row>
        <row r="2176">
          <cell r="C2176" t="str">
            <v>Produksi Galian / hari  =  Tk x Q1</v>
          </cell>
          <cell r="G2176" t="str">
            <v>Qt</v>
          </cell>
          <cell r="H2176">
            <v>234.35999999999999</v>
          </cell>
          <cell r="I2176" t="str">
            <v>M2</v>
          </cell>
        </row>
        <row r="2177">
          <cell r="C2177" t="str">
            <v>Kebutuhan tenaga :</v>
          </cell>
        </row>
        <row r="2178">
          <cell r="D2178" t="str">
            <v>- Pekerja</v>
          </cell>
          <cell r="G2178" t="str">
            <v>P</v>
          </cell>
          <cell r="H2178">
            <v>2</v>
          </cell>
          <cell r="I2178" t="str">
            <v>orang</v>
          </cell>
        </row>
        <row r="2179">
          <cell r="D2179" t="str">
            <v>- Mandor</v>
          </cell>
          <cell r="G2179" t="str">
            <v>M</v>
          </cell>
          <cell r="H2179">
            <v>1</v>
          </cell>
          <cell r="I2179" t="str">
            <v>orang</v>
          </cell>
        </row>
        <row r="2181">
          <cell r="C2181" t="str">
            <v>Koefisien tenaga / M3   :</v>
          </cell>
        </row>
        <row r="2182">
          <cell r="D2182" t="str">
            <v>- Pekerja</v>
          </cell>
          <cell r="E2182" t="str">
            <v>= (Tk x P) : Qt</v>
          </cell>
          <cell r="G2182" t="str">
            <v>(L01)</v>
          </cell>
          <cell r="H2182">
            <v>5.9737156511350066E-2</v>
          </cell>
          <cell r="I2182" t="str">
            <v>Jam</v>
          </cell>
        </row>
        <row r="2183">
          <cell r="D2183" t="str">
            <v>- Mandor</v>
          </cell>
          <cell r="E2183" t="str">
            <v>= (Tk x M) : Qt</v>
          </cell>
          <cell r="G2183" t="str">
            <v>(L03)</v>
          </cell>
          <cell r="H2183">
            <v>2.9868578255675033E-2</v>
          </cell>
          <cell r="I2183" t="str">
            <v>Jam</v>
          </cell>
        </row>
        <row r="2185">
          <cell r="A2185" t="str">
            <v>4.</v>
          </cell>
          <cell r="C2185" t="str">
            <v>HARGA DASAR SATUAN UPAH, BAHAN DAN ALAT</v>
          </cell>
        </row>
        <row r="2186">
          <cell r="C2186" t="str">
            <v>Lihat lampiran.</v>
          </cell>
        </row>
        <row r="2188">
          <cell r="A2188" t="str">
            <v>5.</v>
          </cell>
          <cell r="C2188" t="str">
            <v>ANALISA HARGA SATUAN PEKERJAAN</v>
          </cell>
        </row>
        <row r="2189">
          <cell r="C2189" t="str">
            <v>Lihat perhitungan dalam FORMULIR STANDAR UNTUK</v>
          </cell>
        </row>
        <row r="2190">
          <cell r="C2190" t="str">
            <v>PEREKEMAN ANALISA MASING-MASING HARGA</v>
          </cell>
        </row>
        <row r="2191">
          <cell r="C2191" t="str">
            <v>SATUAN.</v>
          </cell>
        </row>
        <row r="2192">
          <cell r="C2192" t="str">
            <v>Didapat Harga Satuan Pekerjaan :</v>
          </cell>
        </row>
        <row r="2194">
          <cell r="C2194" t="str">
            <v xml:space="preserve">Rp.  </v>
          </cell>
          <cell r="D2194">
            <v>60431.540919435771</v>
          </cell>
          <cell r="E2194" t="str">
            <v xml:space="preserve"> / M2</v>
          </cell>
        </row>
        <row r="2197">
          <cell r="A2197" t="str">
            <v>6.</v>
          </cell>
          <cell r="C2197" t="str">
            <v>WAKTU PELAKSANAAN YANG DIPERLUKAN</v>
          </cell>
        </row>
        <row r="2198">
          <cell r="C2198" t="str">
            <v>Masa Pelaksanaan :</v>
          </cell>
          <cell r="D2198" t="str">
            <v>. . . . . . . . . . . .</v>
          </cell>
          <cell r="E2198" t="str">
            <v>bulan</v>
          </cell>
        </row>
        <row r="2200">
          <cell r="A2200" t="str">
            <v>7.</v>
          </cell>
          <cell r="C2200" t="str">
            <v>VOLUME PEKERJAAN YANG DIPERLUKAN</v>
          </cell>
        </row>
        <row r="2201">
          <cell r="C2201" t="str">
            <v>Volume pekerjaan  :</v>
          </cell>
          <cell r="D2201">
            <v>0</v>
          </cell>
          <cell r="E2201" t="str">
            <v>M3</v>
          </cell>
        </row>
        <row r="2217">
          <cell r="A2217" t="str">
            <v>ITEM PEMBAYARAN NO.</v>
          </cell>
          <cell r="D2217" t="str">
            <v>:  3.1.(8)</v>
          </cell>
          <cell r="J2217" t="str">
            <v>=T2272</v>
          </cell>
        </row>
        <row r="2218">
          <cell r="A2218" t="str">
            <v>JENIS PEKERJAAN</v>
          </cell>
          <cell r="D2218" t="str">
            <v>:  Pembongk Perk Beraspal tanpa Cold Milling Machine</v>
          </cell>
        </row>
        <row r="2219">
          <cell r="A2219" t="str">
            <v>SATUAN PEMBAYARAN</v>
          </cell>
          <cell r="D2219" t="str">
            <v>:  M3</v>
          </cell>
          <cell r="H2219" t="str">
            <v xml:space="preserve">         URAIAN ANALISA HARGA SATUAN</v>
          </cell>
        </row>
        <row r="2222">
          <cell r="A2222" t="str">
            <v>No.</v>
          </cell>
          <cell r="C2222" t="str">
            <v>U R A I A N</v>
          </cell>
          <cell r="G2222" t="str">
            <v>KODE</v>
          </cell>
          <cell r="H2222" t="str">
            <v>KOEF.</v>
          </cell>
          <cell r="I2222" t="str">
            <v>SATUAN</v>
          </cell>
          <cell r="J2222" t="str">
            <v>KETERANGAN</v>
          </cell>
        </row>
        <row r="2225">
          <cell r="A2225" t="str">
            <v>I.</v>
          </cell>
          <cell r="C2225" t="str">
            <v>ASUMSI</v>
          </cell>
        </row>
        <row r="2226">
          <cell r="A2226">
            <v>1</v>
          </cell>
          <cell r="C2226" t="str">
            <v>Pekerjaan dilakukan secara mekanik/manual</v>
          </cell>
        </row>
        <row r="2227">
          <cell r="A2227">
            <v>2</v>
          </cell>
          <cell r="C2227" t="str">
            <v>Lokasi pekerjaan : sepanjang jalan</v>
          </cell>
        </row>
        <row r="2228">
          <cell r="A2228">
            <v>3</v>
          </cell>
          <cell r="C2228" t="str">
            <v>Kondisi Jalan   :  sedang / baik</v>
          </cell>
        </row>
        <row r="2229">
          <cell r="A2229">
            <v>4</v>
          </cell>
          <cell r="C2229" t="str">
            <v>Jam kerja efektif per-hari</v>
          </cell>
          <cell r="G2229" t="str">
            <v>Tk</v>
          </cell>
          <cell r="H2229">
            <v>7</v>
          </cell>
          <cell r="I2229" t="str">
            <v>Jam</v>
          </cell>
        </row>
        <row r="2230">
          <cell r="A2230">
            <v>5</v>
          </cell>
          <cell r="C2230" t="str">
            <v>Faktor pengembangan bahan</v>
          </cell>
          <cell r="G2230" t="str">
            <v>Fk</v>
          </cell>
          <cell r="H2230">
            <v>1.24</v>
          </cell>
          <cell r="I2230" t="str">
            <v>-</v>
          </cell>
        </row>
        <row r="2233">
          <cell r="A2233" t="str">
            <v>II.</v>
          </cell>
          <cell r="C2233" t="str">
            <v>URUTAN KERJA</v>
          </cell>
        </row>
        <row r="2234">
          <cell r="A2234">
            <v>1</v>
          </cell>
          <cell r="C2234" t="str">
            <v>Aspal yg dikeruk umumnya berada di badan jalan</v>
          </cell>
        </row>
        <row r="2235">
          <cell r="A2235">
            <v>2</v>
          </cell>
          <cell r="C2235" t="str">
            <v>Pengerukan dilakukan dengan Jack Hammer dan</v>
          </cell>
        </row>
        <row r="2236">
          <cell r="C2236" t="str">
            <v>dimuat ke dalam truck secara manual</v>
          </cell>
        </row>
        <row r="2237">
          <cell r="A2237">
            <v>3</v>
          </cell>
          <cell r="C2237" t="str">
            <v>Dump Truck membuang material hasil galian keluar</v>
          </cell>
        </row>
        <row r="2238">
          <cell r="C2238" t="str">
            <v>lokasi jalan sejauh :</v>
          </cell>
          <cell r="G2238" t="str">
            <v>L</v>
          </cell>
          <cell r="H2238">
            <v>5</v>
          </cell>
          <cell r="I2238" t="str">
            <v>Km</v>
          </cell>
        </row>
        <row r="2242">
          <cell r="A2242" t="str">
            <v>III.</v>
          </cell>
          <cell r="C2242" t="str">
            <v>PEMAKAIAN BAHAN, ALAT DAN TENAGA</v>
          </cell>
        </row>
        <row r="2244">
          <cell r="A2244" t="str">
            <v xml:space="preserve">   1.</v>
          </cell>
          <cell r="C2244" t="str">
            <v>BAHAN</v>
          </cell>
        </row>
        <row r="2245">
          <cell r="C2245" t="str">
            <v>Tidak ada bahan yang diperlukan</v>
          </cell>
        </row>
        <row r="2248">
          <cell r="A2248" t="str">
            <v xml:space="preserve">   2.</v>
          </cell>
          <cell r="C2248" t="str">
            <v>ALAT</v>
          </cell>
        </row>
        <row r="2249">
          <cell r="A2249" t="str">
            <v xml:space="preserve">   2.a.</v>
          </cell>
          <cell r="C2249" t="str">
            <v>JACK HAMMER, COMPRESSOR</v>
          </cell>
        </row>
        <row r="2250">
          <cell r="C2250" t="str">
            <v>Produksi per jam</v>
          </cell>
          <cell r="G2250" t="str">
            <v>Q1</v>
          </cell>
          <cell r="H2250">
            <v>1</v>
          </cell>
          <cell r="I2250" t="str">
            <v>M3 / Jam</v>
          </cell>
        </row>
        <row r="2252">
          <cell r="C2252" t="str">
            <v>Koefisien Alat / m3</v>
          </cell>
          <cell r="D2252" t="str">
            <v xml:space="preserve"> =  1  :  Q1</v>
          </cell>
          <cell r="H2252">
            <v>1</v>
          </cell>
          <cell r="I2252" t="str">
            <v>Jam</v>
          </cell>
        </row>
        <row r="2255">
          <cell r="A2255" t="str">
            <v xml:space="preserve">   2.b.</v>
          </cell>
          <cell r="C2255" t="str">
            <v>DUMP TRUCK</v>
          </cell>
          <cell r="G2255" t="str">
            <v>(E08)</v>
          </cell>
        </row>
        <row r="2256">
          <cell r="C2256" t="str">
            <v>Kapasitas bak</v>
          </cell>
          <cell r="G2256" t="str">
            <v>V</v>
          </cell>
          <cell r="H2256">
            <v>4</v>
          </cell>
          <cell r="I2256" t="str">
            <v>M3</v>
          </cell>
        </row>
        <row r="2257">
          <cell r="C2257" t="str">
            <v>Faktor  efisiensi alat</v>
          </cell>
          <cell r="G2257" t="str">
            <v>Fa</v>
          </cell>
          <cell r="H2257">
            <v>0.83</v>
          </cell>
          <cell r="I2257" t="str">
            <v>-</v>
          </cell>
        </row>
        <row r="2258">
          <cell r="C2258" t="str">
            <v>Kecepatan rata-rata bermuatan</v>
          </cell>
          <cell r="G2258" t="str">
            <v>v1</v>
          </cell>
          <cell r="H2258">
            <v>45</v>
          </cell>
          <cell r="I2258" t="str">
            <v>KM/Jam</v>
          </cell>
        </row>
        <row r="2259">
          <cell r="C2259" t="str">
            <v>Kecepatan rata-rata kosong</v>
          </cell>
          <cell r="G2259" t="str">
            <v>v2</v>
          </cell>
          <cell r="H2259">
            <v>60</v>
          </cell>
          <cell r="I2259" t="str">
            <v>KM/Jam</v>
          </cell>
        </row>
        <row r="2260">
          <cell r="C2260" t="str">
            <v>Waktu  siklus</v>
          </cell>
          <cell r="G2260" t="str">
            <v>Ts1</v>
          </cell>
          <cell r="I2260" t="str">
            <v>menit</v>
          </cell>
        </row>
        <row r="2261">
          <cell r="C2261" t="str">
            <v>- Waktu tempuh isi</v>
          </cell>
          <cell r="E2261" t="str">
            <v>=   (L  :  v1)  x  60</v>
          </cell>
          <cell r="G2261" t="str">
            <v>T1</v>
          </cell>
          <cell r="H2261">
            <v>6.6666666666666661</v>
          </cell>
          <cell r="I2261" t="str">
            <v>menit</v>
          </cell>
        </row>
        <row r="2262">
          <cell r="C2262" t="str">
            <v>- Waktu tempuh kosong</v>
          </cell>
          <cell r="E2262" t="str">
            <v>=   (L  :  v2)  x  60</v>
          </cell>
          <cell r="G2262" t="str">
            <v>T2</v>
          </cell>
          <cell r="H2262">
            <v>5</v>
          </cell>
          <cell r="I2262" t="str">
            <v>menit</v>
          </cell>
        </row>
        <row r="2263">
          <cell r="C2263" t="str">
            <v>- Muat</v>
          </cell>
          <cell r="E2263" t="str">
            <v>=   (V  :  Q1) x 60</v>
          </cell>
          <cell r="G2263" t="str">
            <v>T3</v>
          </cell>
          <cell r="H2263">
            <v>240</v>
          </cell>
          <cell r="I2263" t="str">
            <v>menit</v>
          </cell>
        </row>
        <row r="2264">
          <cell r="C2264" t="str">
            <v>- Lain-lain</v>
          </cell>
          <cell r="G2264" t="str">
            <v>T4</v>
          </cell>
          <cell r="H2264">
            <v>2</v>
          </cell>
          <cell r="I2264" t="str">
            <v>menit</v>
          </cell>
        </row>
        <row r="2265">
          <cell r="G2265" t="str">
            <v>Ts1</v>
          </cell>
          <cell r="H2265">
            <v>253.66666666666666</v>
          </cell>
          <cell r="I2265" t="str">
            <v>menit</v>
          </cell>
        </row>
        <row r="2268">
          <cell r="C2268" t="str">
            <v>Kapasitas Produksi / Jam   =</v>
          </cell>
          <cell r="E2268" t="str">
            <v>V x Fa x 60</v>
          </cell>
          <cell r="G2268" t="str">
            <v>Q2</v>
          </cell>
          <cell r="H2268">
            <v>0.63329235725488531</v>
          </cell>
          <cell r="I2268" t="str">
            <v xml:space="preserve">M3 / Jam </v>
          </cell>
        </row>
        <row r="2269">
          <cell r="E2269" t="str">
            <v xml:space="preserve">    Fk x Ts1</v>
          </cell>
        </row>
        <row r="2272">
          <cell r="C2272" t="str">
            <v>Koefisien Alat / m3</v>
          </cell>
          <cell r="D2272" t="str">
            <v xml:space="preserve"> =  1  :  Q2</v>
          </cell>
          <cell r="G2272" t="str">
            <v>(E08)</v>
          </cell>
          <cell r="H2272">
            <v>1.5790495314591702</v>
          </cell>
          <cell r="I2272" t="str">
            <v>Jam</v>
          </cell>
        </row>
        <row r="2274">
          <cell r="C2274">
            <v>0</v>
          </cell>
        </row>
        <row r="2275">
          <cell r="C2275">
            <v>0</v>
          </cell>
        </row>
        <row r="2277">
          <cell r="J2277" t="str">
            <v>Berlanjut ke halaman berikut</v>
          </cell>
        </row>
        <row r="2278">
          <cell r="A2278" t="str">
            <v>ITEM PEMBAYARAN NO.</v>
          </cell>
          <cell r="D2278" t="str">
            <v>:  3.1.(8)</v>
          </cell>
          <cell r="J2278" t="str">
            <v>=T2272</v>
          </cell>
        </row>
        <row r="2279">
          <cell r="A2279" t="str">
            <v>JENIS PEKERJAAN</v>
          </cell>
          <cell r="D2279" t="str">
            <v>:  Pembongk Perk Beraspal tanpa Cold Milling Machine</v>
          </cell>
        </row>
        <row r="2280">
          <cell r="A2280" t="str">
            <v>SATUAN PEMBAYARAN</v>
          </cell>
          <cell r="D2280" t="str">
            <v>:  M3</v>
          </cell>
          <cell r="H2280" t="str">
            <v xml:space="preserve">         URAIAN ANALISA HARGA SATUAN</v>
          </cell>
        </row>
        <row r="2281">
          <cell r="J2281" t="str">
            <v>Lanjutan</v>
          </cell>
        </row>
        <row r="2283">
          <cell r="A2283" t="str">
            <v>No.</v>
          </cell>
          <cell r="C2283" t="str">
            <v>U R A I A N</v>
          </cell>
          <cell r="G2283" t="str">
            <v>KODE</v>
          </cell>
          <cell r="H2283" t="str">
            <v>KOEF.</v>
          </cell>
          <cell r="I2283" t="str">
            <v>SATUAN</v>
          </cell>
          <cell r="J2283" t="str">
            <v>KETERANGAN</v>
          </cell>
        </row>
        <row r="2286">
          <cell r="A2286" t="str">
            <v xml:space="preserve"> 2.c</v>
          </cell>
          <cell r="C2286" t="str">
            <v>ALAT  BANTU</v>
          </cell>
        </row>
        <row r="2287">
          <cell r="C2287" t="str">
            <v>Diperlukan alat-alat bantu kecil</v>
          </cell>
          <cell r="J2287" t="str">
            <v>Lump Sump</v>
          </cell>
        </row>
        <row r="2288">
          <cell r="C2288" t="str">
            <v>- Sekop</v>
          </cell>
          <cell r="D2288" t="str">
            <v>= 2 buah</v>
          </cell>
        </row>
        <row r="2289">
          <cell r="C2289" t="str">
            <v>- Kereta Sorong</v>
          </cell>
          <cell r="D2289" t="str">
            <v>= 2 buah</v>
          </cell>
        </row>
        <row r="2291">
          <cell r="A2291" t="str">
            <v xml:space="preserve">   3.</v>
          </cell>
          <cell r="C2291" t="str">
            <v>TENAGA</v>
          </cell>
        </row>
        <row r="2292">
          <cell r="C2292" t="str">
            <v>Produksi menentukan : Jack Hammer</v>
          </cell>
          <cell r="G2292" t="str">
            <v>Q1</v>
          </cell>
          <cell r="H2292">
            <v>1</v>
          </cell>
          <cell r="I2292" t="str">
            <v>M3/Jam</v>
          </cell>
        </row>
        <row r="2293">
          <cell r="C2293" t="str">
            <v>Produksi Galian / hari  =  Tk x Q1</v>
          </cell>
          <cell r="G2293" t="str">
            <v>Qt</v>
          </cell>
          <cell r="H2293">
            <v>7</v>
          </cell>
          <cell r="I2293" t="str">
            <v>M3</v>
          </cell>
        </row>
        <row r="2294">
          <cell r="C2294" t="str">
            <v>Kebutuhan tenaga :</v>
          </cell>
        </row>
        <row r="2295">
          <cell r="D2295" t="str">
            <v>- Pekerja</v>
          </cell>
          <cell r="G2295" t="str">
            <v>P</v>
          </cell>
          <cell r="H2295">
            <v>2</v>
          </cell>
          <cell r="I2295" t="str">
            <v>orang</v>
          </cell>
        </row>
        <row r="2296">
          <cell r="D2296" t="str">
            <v>- Mandor</v>
          </cell>
          <cell r="G2296" t="str">
            <v>M</v>
          </cell>
          <cell r="H2296">
            <v>1</v>
          </cell>
          <cell r="I2296" t="str">
            <v>orang</v>
          </cell>
        </row>
        <row r="2298">
          <cell r="C2298" t="str">
            <v>Koefisien tenaga / M3   :</v>
          </cell>
        </row>
        <row r="2299">
          <cell r="D2299" t="str">
            <v>- Pekerja</v>
          </cell>
          <cell r="E2299" t="str">
            <v>= (Tk x P) : Qt</v>
          </cell>
          <cell r="G2299" t="str">
            <v>(L01)</v>
          </cell>
          <cell r="H2299">
            <v>2</v>
          </cell>
          <cell r="I2299" t="str">
            <v>Jam</v>
          </cell>
        </row>
        <row r="2300">
          <cell r="D2300" t="str">
            <v>- Mandor</v>
          </cell>
          <cell r="E2300" t="str">
            <v>= (Tk x M) : Qt</v>
          </cell>
          <cell r="G2300" t="str">
            <v>(L03)</v>
          </cell>
          <cell r="H2300">
            <v>1</v>
          </cell>
          <cell r="I2300" t="str">
            <v>Jam</v>
          </cell>
        </row>
        <row r="2302">
          <cell r="A2302" t="str">
            <v>4.</v>
          </cell>
          <cell r="C2302" t="str">
            <v>HARGA DASAR SATUAN UPAH, BAHAN DAN ALAT</v>
          </cell>
        </row>
        <row r="2303">
          <cell r="C2303" t="str">
            <v>Lihat lampiran.</v>
          </cell>
        </row>
        <row r="2305">
          <cell r="A2305" t="str">
            <v>5.</v>
          </cell>
          <cell r="C2305" t="str">
            <v>ANALISA HARGA SATUAN PEKERJAAN</v>
          </cell>
        </row>
        <row r="2306">
          <cell r="C2306" t="str">
            <v>Lihat perhitungan dalam FORMULIR STANDAR UNTUK</v>
          </cell>
        </row>
        <row r="2307">
          <cell r="C2307" t="str">
            <v>PEREKEMAN ANALISA MASING-MASING HARGA</v>
          </cell>
        </row>
        <row r="2308">
          <cell r="C2308" t="str">
            <v>SATUAN.</v>
          </cell>
        </row>
        <row r="2309">
          <cell r="C2309" t="str">
            <v>Didapat Harga Satuan Pekerjaan :</v>
          </cell>
        </row>
        <row r="2311">
          <cell r="C2311" t="str">
            <v xml:space="preserve">Rp.  </v>
          </cell>
          <cell r="D2311">
            <v>1633771.8260014895</v>
          </cell>
          <cell r="E2311" t="str">
            <v xml:space="preserve"> / M2</v>
          </cell>
        </row>
        <row r="2314">
          <cell r="A2314" t="str">
            <v>6.</v>
          </cell>
          <cell r="C2314" t="str">
            <v>WAKTU PELAKSANAAN YANG DIPERLUKAN</v>
          </cell>
        </row>
        <row r="2315">
          <cell r="C2315" t="str">
            <v>Masa Pelaksanaan :</v>
          </cell>
          <cell r="D2315" t="str">
            <v>. . . . . . . . . . . .</v>
          </cell>
          <cell r="E2315" t="str">
            <v>bulan</v>
          </cell>
        </row>
        <row r="2317">
          <cell r="A2317" t="str">
            <v>7.</v>
          </cell>
          <cell r="C2317" t="str">
            <v>VOLUME PEKERJAAN YANG DIPERLUKAN</v>
          </cell>
        </row>
        <row r="2318">
          <cell r="C2318" t="str">
            <v>Volume pekerjaan  :</v>
          </cell>
          <cell r="D2318">
            <v>0</v>
          </cell>
          <cell r="E2318" t="str">
            <v>M3</v>
          </cell>
        </row>
        <row r="2335">
          <cell r="A2335" t="str">
            <v>ITEM PEMBAYARAN NO.</v>
          </cell>
          <cell r="D2335" t="str">
            <v xml:space="preserve">:  3.4 </v>
          </cell>
          <cell r="J2335" t="str">
            <v>Analisa EI-312</v>
          </cell>
          <cell r="T2335" t="str">
            <v>Analisa EI-312</v>
          </cell>
        </row>
        <row r="2336">
          <cell r="A2336" t="str">
            <v>JENIS PEKERJAAN</v>
          </cell>
          <cell r="D2336" t="str">
            <v>:  Pengupasan Permukaan Aspal Lama dan Pencampuran Kembali</v>
          </cell>
        </row>
        <row r="2337">
          <cell r="A2337" t="str">
            <v>SATUAN PEMBAYARAN</v>
          </cell>
          <cell r="D2337" t="str">
            <v>:  M2</v>
          </cell>
          <cell r="H2337" t="str">
            <v xml:space="preserve">         URAIAN ANALISA HARGA SATUAN</v>
          </cell>
          <cell r="L2337" t="str">
            <v>FORMULIR STANDAR UNTUK</v>
          </cell>
        </row>
        <row r="2338">
          <cell r="L2338" t="str">
            <v>PEREKAMAN ANALISA MASING-MASING HARGA SATUAN</v>
          </cell>
        </row>
        <row r="2339">
          <cell r="L2339">
            <v>0</v>
          </cell>
        </row>
        <row r="2340">
          <cell r="A2340" t="str">
            <v>No.</v>
          </cell>
          <cell r="C2340" t="str">
            <v>U R A I A N</v>
          </cell>
          <cell r="G2340" t="str">
            <v>KODE</v>
          </cell>
          <cell r="H2340" t="str">
            <v>KOEF.</v>
          </cell>
          <cell r="I2340" t="str">
            <v>SATUAN</v>
          </cell>
          <cell r="J2340" t="str">
            <v>KETERANGAN</v>
          </cell>
        </row>
        <row r="2342">
          <cell r="L2342" t="str">
            <v>PROYEK</v>
          </cell>
          <cell r="O2342" t="str">
            <v>:</v>
          </cell>
        </row>
        <row r="2343">
          <cell r="A2343" t="str">
            <v>I.</v>
          </cell>
          <cell r="C2343" t="str">
            <v>ASUMSI</v>
          </cell>
          <cell r="L2343" t="str">
            <v>No. PAKET KONTRAK</v>
          </cell>
          <cell r="O2343" t="str">
            <v>:</v>
          </cell>
        </row>
        <row r="2344">
          <cell r="A2344">
            <v>1</v>
          </cell>
          <cell r="C2344" t="str">
            <v>Pekerjaan dilakukan secara mekananik</v>
          </cell>
          <cell r="L2344" t="str">
            <v>NAMA PAKET</v>
          </cell>
          <cell r="O2344" t="str">
            <v>:</v>
          </cell>
        </row>
        <row r="2345">
          <cell r="A2345">
            <v>2</v>
          </cell>
          <cell r="C2345" t="str">
            <v>Lokasi pekerjaan : sepanjang jalan</v>
          </cell>
          <cell r="L2345" t="str">
            <v>PROP / KAB / KODYA</v>
          </cell>
          <cell r="O2345" t="str">
            <v>:</v>
          </cell>
        </row>
        <row r="2346">
          <cell r="A2346">
            <v>3</v>
          </cell>
          <cell r="C2346" t="str">
            <v>Kondisi Jalan   :  sedang / baik</v>
          </cell>
          <cell r="L2346" t="str">
            <v>ITEM PEMBAYARAN NO.</v>
          </cell>
          <cell r="O2346" t="str">
            <v xml:space="preserve">:  3.4 </v>
          </cell>
          <cell r="R2346" t="str">
            <v>PERKIRAAN VOL. PEK.</v>
          </cell>
          <cell r="T2346" t="str">
            <v>:</v>
          </cell>
          <cell r="U2346">
            <v>0</v>
          </cell>
        </row>
        <row r="2347">
          <cell r="A2347">
            <v>4</v>
          </cell>
          <cell r="C2347" t="str">
            <v>Jam kerja efektif per-hari</v>
          </cell>
          <cell r="G2347" t="str">
            <v>Tk</v>
          </cell>
          <cell r="H2347">
            <v>7</v>
          </cell>
          <cell r="I2347" t="str">
            <v>Jam</v>
          </cell>
          <cell r="L2347" t="str">
            <v>JENIS PEKERJAAN</v>
          </cell>
          <cell r="O2347" t="str">
            <v>:  Pengupasan Permukaan Aspal Lama dan Pencampuran Kembali</v>
          </cell>
          <cell r="R2347" t="str">
            <v>TOTAL HARGA (Rp.)</v>
          </cell>
          <cell r="T2347" t="str">
            <v>:</v>
          </cell>
          <cell r="U2347">
            <v>0</v>
          </cell>
        </row>
        <row r="2348">
          <cell r="A2348">
            <v>5</v>
          </cell>
          <cell r="C2348" t="str">
            <v>Faktor pengembangan bahan</v>
          </cell>
          <cell r="G2348" t="str">
            <v>Fk</v>
          </cell>
          <cell r="H2348">
            <v>1.24</v>
          </cell>
          <cell r="I2348" t="str">
            <v>-</v>
          </cell>
          <cell r="L2348" t="str">
            <v>SATUAN PEMBAYARAN</v>
          </cell>
          <cell r="O2348" t="str">
            <v>:  M2</v>
          </cell>
          <cell r="R2348" t="str">
            <v>% THD. BIAYA PROYEK</v>
          </cell>
          <cell r="T2348" t="str">
            <v>:</v>
          </cell>
          <cell r="U2348" t="e">
            <v>#DIV/0!</v>
          </cell>
        </row>
        <row r="2349">
          <cell r="A2349">
            <v>6</v>
          </cell>
          <cell r="C2349" t="str">
            <v>Tebal penggaruan 15 cm</v>
          </cell>
        </row>
        <row r="2351">
          <cell r="A2351" t="str">
            <v>II.</v>
          </cell>
          <cell r="C2351" t="str">
            <v>URUTAN KERJA</v>
          </cell>
          <cell r="Q2351" t="str">
            <v>PERKIRAAN</v>
          </cell>
          <cell r="R2351" t="str">
            <v>HARGA</v>
          </cell>
          <cell r="S2351" t="str">
            <v>JUMLAH</v>
          </cell>
        </row>
        <row r="2352">
          <cell r="A2352">
            <v>1</v>
          </cell>
          <cell r="C2352" t="str">
            <v>Penggaruan perkerasan dengan alat cold recycler</v>
          </cell>
          <cell r="L2352" t="str">
            <v>NO.</v>
          </cell>
          <cell r="N2352" t="str">
            <v>KOMPONEN</v>
          </cell>
          <cell r="P2352" t="str">
            <v>SATUAN</v>
          </cell>
          <cell r="Q2352" t="str">
            <v>KUANTITAS</v>
          </cell>
          <cell r="R2352" t="str">
            <v>SATUAN</v>
          </cell>
          <cell r="S2352" t="str">
            <v>HARGA</v>
          </cell>
        </row>
        <row r="2353">
          <cell r="A2353">
            <v>2</v>
          </cell>
          <cell r="C2353" t="str">
            <v xml:space="preserve">Pencampuran kembali dengan bahan pengikat di dalam </v>
          </cell>
          <cell r="R2353" t="str">
            <v>(Rp.)</v>
          </cell>
          <cell r="S2353" t="str">
            <v>(Rp.)</v>
          </cell>
        </row>
        <row r="2354">
          <cell r="C2354" t="str">
            <v>cold recycler</v>
          </cell>
        </row>
        <row r="2355">
          <cell r="A2355">
            <v>3</v>
          </cell>
          <cell r="C2355" t="str">
            <v>Penghamparan langsung dari alat cold recycler</v>
          </cell>
        </row>
        <row r="2356">
          <cell r="A2356">
            <v>4</v>
          </cell>
          <cell r="C2356" t="str">
            <v>Pemadatan dengan alat pemadat tandem roller</v>
          </cell>
          <cell r="G2356">
            <v>0</v>
          </cell>
          <cell r="H2356">
            <v>0</v>
          </cell>
          <cell r="I2356">
            <v>0</v>
          </cell>
          <cell r="L2356" t="str">
            <v>A.</v>
          </cell>
          <cell r="N2356" t="str">
            <v>TENAGA</v>
          </cell>
        </row>
        <row r="2358">
          <cell r="L2358" t="str">
            <v>1.</v>
          </cell>
          <cell r="N2358" t="str">
            <v>Pekerja</v>
          </cell>
          <cell r="O2358" t="str">
            <v>(L01)</v>
          </cell>
          <cell r="P2358" t="str">
            <v>Jam</v>
          </cell>
          <cell r="Q2358">
            <v>2</v>
          </cell>
          <cell r="R2358">
            <v>2857.14</v>
          </cell>
          <cell r="U2358">
            <v>5714.28</v>
          </cell>
        </row>
        <row r="2359">
          <cell r="L2359" t="str">
            <v>2.</v>
          </cell>
          <cell r="N2359" t="str">
            <v>Mandor</v>
          </cell>
          <cell r="O2359" t="str">
            <v>(L03)</v>
          </cell>
          <cell r="P2359" t="str">
            <v>Jam</v>
          </cell>
          <cell r="Q2359">
            <v>0.5</v>
          </cell>
          <cell r="R2359">
            <v>3214.29</v>
          </cell>
          <cell r="U2359">
            <v>1607.145</v>
          </cell>
        </row>
        <row r="2360">
          <cell r="A2360" t="str">
            <v>III.</v>
          </cell>
          <cell r="C2360" t="str">
            <v>PEMAKAIAN BAHAN, ALAT DAN TENAGA</v>
          </cell>
        </row>
        <row r="2362">
          <cell r="A2362" t="str">
            <v xml:space="preserve">   1.</v>
          </cell>
          <cell r="C2362" t="str">
            <v>BAHAN</v>
          </cell>
          <cell r="Q2362" t="str">
            <v xml:space="preserve">JUMLAH HARGA TENAGA   </v>
          </cell>
          <cell r="U2362">
            <v>7321.4249999999993</v>
          </cell>
        </row>
        <row r="2363">
          <cell r="C2363" t="str">
            <v xml:space="preserve">Bahan pengikat (semen, aspal dan air) </v>
          </cell>
        </row>
        <row r="2364">
          <cell r="C2364" t="str">
            <v>- semen</v>
          </cell>
          <cell r="D2364">
            <v>0.06</v>
          </cell>
          <cell r="L2364" t="str">
            <v>B.</v>
          </cell>
          <cell r="N2364" t="str">
            <v>BAHAN</v>
          </cell>
        </row>
        <row r="2365">
          <cell r="C2365" t="str">
            <v>- aspal</v>
          </cell>
          <cell r="D2365">
            <v>0.03</v>
          </cell>
        </row>
        <row r="2366">
          <cell r="C2366" t="str">
            <v>- air</v>
          </cell>
        </row>
        <row r="2368">
          <cell r="A2368" t="str">
            <v xml:space="preserve">   2.</v>
          </cell>
          <cell r="C2368" t="str">
            <v>ALAT</v>
          </cell>
        </row>
        <row r="2369">
          <cell r="A2369" t="str">
            <v xml:space="preserve">   2.a.</v>
          </cell>
          <cell r="C2369" t="str">
            <v>COLD RECYCLER</v>
          </cell>
          <cell r="J2369" t="str">
            <v xml:space="preserve"> (E05/26/10/15)</v>
          </cell>
        </row>
        <row r="2370">
          <cell r="C2370" t="str">
            <v>Produksi per jam</v>
          </cell>
          <cell r="G2370" t="str">
            <v>Q1</v>
          </cell>
          <cell r="H2370">
            <v>2</v>
          </cell>
          <cell r="I2370" t="str">
            <v>M3 / Jam</v>
          </cell>
        </row>
        <row r="2372">
          <cell r="C2372" t="str">
            <v>Koefisien Alat / m3</v>
          </cell>
          <cell r="D2372" t="str">
            <v xml:space="preserve"> =  1  :  Q1</v>
          </cell>
          <cell r="G2372" t="str">
            <v>(E05/26)</v>
          </cell>
          <cell r="H2372">
            <v>0.5</v>
          </cell>
          <cell r="I2372" t="str">
            <v>Jam</v>
          </cell>
        </row>
        <row r="2375">
          <cell r="A2375" t="str">
            <v xml:space="preserve">   2.b.</v>
          </cell>
          <cell r="C2375" t="str">
            <v>WATER TANKER</v>
          </cell>
          <cell r="G2375" t="str">
            <v>(E08)</v>
          </cell>
        </row>
        <row r="2378">
          <cell r="A2378" t="str">
            <v xml:space="preserve">   2.c.</v>
          </cell>
          <cell r="C2378" t="str">
            <v>ASPHALT TANKER</v>
          </cell>
        </row>
        <row r="2381">
          <cell r="A2381" t="str">
            <v xml:space="preserve">   2.d.</v>
          </cell>
          <cell r="C2381" t="str">
            <v>CEMENT TANKER</v>
          </cell>
        </row>
        <row r="2397">
          <cell r="J2397" t="str">
            <v>Berlanjut ke halaman berikut</v>
          </cell>
        </row>
        <row r="2398">
          <cell r="A2398" t="str">
            <v>ITEM PEMBAYARAN NO.</v>
          </cell>
          <cell r="D2398" t="str">
            <v xml:space="preserve">:  3.4 </v>
          </cell>
          <cell r="J2398" t="str">
            <v>Analisa EI-312</v>
          </cell>
        </row>
        <row r="2399">
          <cell r="A2399" t="str">
            <v>JENIS PEKERJAAN</v>
          </cell>
          <cell r="D2399" t="str">
            <v>:  Pengupasan Permukaan Aspal Lama dan Pencampuran Kembali</v>
          </cell>
        </row>
        <row r="2400">
          <cell r="A2400" t="str">
            <v>SATUAN PEMBAYARAN</v>
          </cell>
          <cell r="D2400" t="str">
            <v>:  M2</v>
          </cell>
          <cell r="H2400" t="str">
            <v xml:space="preserve">         URAIAN ANALISA HARGA SATUAN</v>
          </cell>
        </row>
        <row r="2401">
          <cell r="J2401" t="str">
            <v>Lanjutan</v>
          </cell>
        </row>
        <row r="2403">
          <cell r="A2403" t="str">
            <v>No.</v>
          </cell>
          <cell r="C2403" t="str">
            <v>U R A I A N</v>
          </cell>
          <cell r="G2403" t="str">
            <v>KODE</v>
          </cell>
          <cell r="H2403" t="str">
            <v>KOEF.</v>
          </cell>
          <cell r="I2403" t="str">
            <v>SATUAN</v>
          </cell>
          <cell r="J2403" t="str">
            <v>KETERANGAN</v>
          </cell>
        </row>
        <row r="2406">
          <cell r="A2406" t="str">
            <v xml:space="preserve">   3.</v>
          </cell>
          <cell r="C2406" t="str">
            <v>TENAGA</v>
          </cell>
        </row>
        <row r="2407">
          <cell r="C2407" t="str">
            <v>Produksi menentukan :COLD RECYCLER</v>
          </cell>
          <cell r="G2407" t="str">
            <v>Q1</v>
          </cell>
          <cell r="H2407">
            <v>2</v>
          </cell>
          <cell r="I2407" t="str">
            <v>M2/Jam</v>
          </cell>
        </row>
        <row r="2408">
          <cell r="C2408" t="str">
            <v>Produksi Galian / hari  =  Tk x Q1</v>
          </cell>
          <cell r="G2408" t="str">
            <v>Qt</v>
          </cell>
          <cell r="H2408">
            <v>14</v>
          </cell>
          <cell r="I2408" t="str">
            <v>M3</v>
          </cell>
        </row>
        <row r="2409">
          <cell r="C2409" t="str">
            <v>Kebutuhan tenaga :</v>
          </cell>
        </row>
        <row r="2410">
          <cell r="D2410" t="str">
            <v>- Pekerja</v>
          </cell>
          <cell r="G2410" t="str">
            <v>P</v>
          </cell>
          <cell r="H2410">
            <v>4</v>
          </cell>
          <cell r="I2410" t="str">
            <v>orang</v>
          </cell>
        </row>
        <row r="2411">
          <cell r="D2411" t="str">
            <v>- Mandor</v>
          </cell>
          <cell r="G2411" t="str">
            <v>M</v>
          </cell>
          <cell r="H2411">
            <v>1</v>
          </cell>
          <cell r="I2411" t="str">
            <v>orang</v>
          </cell>
        </row>
        <row r="2413">
          <cell r="C2413" t="str">
            <v>Koefisien tenaga / M3   :</v>
          </cell>
        </row>
        <row r="2414">
          <cell r="D2414" t="str">
            <v>- Pekerja</v>
          </cell>
          <cell r="E2414" t="str">
            <v>= (Tk x P) : Qt</v>
          </cell>
          <cell r="G2414" t="str">
            <v>(L01)</v>
          </cell>
          <cell r="H2414">
            <v>2</v>
          </cell>
          <cell r="I2414" t="str">
            <v>Jam</v>
          </cell>
        </row>
        <row r="2415">
          <cell r="D2415" t="str">
            <v>- Mandor</v>
          </cell>
          <cell r="E2415" t="str">
            <v>= (Tk x M) : Qt</v>
          </cell>
          <cell r="G2415" t="str">
            <v>(L03)</v>
          </cell>
          <cell r="H2415">
            <v>0.5</v>
          </cell>
          <cell r="I2415" t="str">
            <v>Jam</v>
          </cell>
        </row>
        <row r="2417">
          <cell r="A2417" t="str">
            <v>4.</v>
          </cell>
          <cell r="C2417" t="str">
            <v>HARGA DASAR SATUAN UPAH, BAHAN DAN ALAT</v>
          </cell>
        </row>
        <row r="2418">
          <cell r="C2418" t="str">
            <v>Lihat lampiran.</v>
          </cell>
        </row>
        <row r="2420">
          <cell r="A2420" t="str">
            <v>5.</v>
          </cell>
          <cell r="C2420" t="str">
            <v>ANALISA HARGA SATUAN PEKERJAAN</v>
          </cell>
        </row>
        <row r="2421">
          <cell r="C2421" t="str">
            <v>Lihat perhitungan dalam FORMULIR STANDAR UNTUK</v>
          </cell>
        </row>
        <row r="2422">
          <cell r="C2422" t="str">
            <v>PEREKEMAN ANALISA MASING-MASING HARGA</v>
          </cell>
        </row>
        <row r="2423">
          <cell r="C2423" t="str">
            <v>SATUAN.</v>
          </cell>
        </row>
        <row r="2424">
          <cell r="C2424" t="str">
            <v>Didapat Harga Satuan Pekerjaan :</v>
          </cell>
        </row>
        <row r="2426">
          <cell r="C2426" t="str">
            <v xml:space="preserve">Rp.  </v>
          </cell>
          <cell r="D2426">
            <v>8053.5674999999992</v>
          </cell>
          <cell r="E2426" t="str">
            <v xml:space="preserve"> / M3</v>
          </cell>
        </row>
        <row r="2429">
          <cell r="A2429" t="str">
            <v>6.</v>
          </cell>
          <cell r="C2429" t="str">
            <v>WAKTU PELAKSANAAN YANG DIPERLUKAN</v>
          </cell>
        </row>
        <row r="2430">
          <cell r="C2430" t="str">
            <v>Masa Pelaksanaan :</v>
          </cell>
          <cell r="D2430" t="str">
            <v>. . . . . . . . . . . .</v>
          </cell>
          <cell r="E2430" t="str">
            <v>bulan</v>
          </cell>
        </row>
        <row r="2432">
          <cell r="A2432" t="str">
            <v>7.</v>
          </cell>
          <cell r="C2432" t="str">
            <v>VOLUME PEKERJAAN YANG DIPERLUKAN</v>
          </cell>
        </row>
        <row r="2433">
          <cell r="C2433" t="str">
            <v>Volume pekerjaan  :</v>
          </cell>
          <cell r="D2433">
            <v>0</v>
          </cell>
          <cell r="E2433" t="str">
            <v>M3</v>
          </cell>
        </row>
        <row r="2452">
          <cell r="N2452" t="str">
            <v>yang dibayar dari kontrak) dan biaya-biaya lainnya.</v>
          </cell>
        </row>
        <row r="2453">
          <cell r="A2453" t="str">
            <v>ITEM PEMBAYARAN NO.</v>
          </cell>
          <cell r="D2453" t="str">
            <v>:  3.2 (4)</v>
          </cell>
          <cell r="J2453">
            <v>0</v>
          </cell>
          <cell r="T2453" t="str">
            <v>Analisa EI-322</v>
          </cell>
        </row>
        <row r="2454">
          <cell r="A2454" t="str">
            <v>JENIS PEKERJAAN</v>
          </cell>
          <cell r="D2454" t="str">
            <v xml:space="preserve">:  Timbunan Batu dengan Manual </v>
          </cell>
        </row>
        <row r="2455">
          <cell r="A2455" t="str">
            <v>SATUAN PEMBAYARAN</v>
          </cell>
          <cell r="D2455" t="str">
            <v>:  M3</v>
          </cell>
          <cell r="E2455">
            <v>0</v>
          </cell>
          <cell r="H2455" t="str">
            <v xml:space="preserve">         URAIAN ANALISA HARGA SATUAN</v>
          </cell>
          <cell r="L2455" t="str">
            <v>FORMULIR STANDAR UNTUK</v>
          </cell>
        </row>
        <row r="2456">
          <cell r="L2456" t="str">
            <v>PEREKAMAN ANALISA MASING-MASING HARGA SATUAN</v>
          </cell>
        </row>
        <row r="2457">
          <cell r="L2457">
            <v>0</v>
          </cell>
        </row>
        <row r="2458">
          <cell r="A2458" t="str">
            <v>No.</v>
          </cell>
          <cell r="C2458" t="str">
            <v>U R A I A N</v>
          </cell>
          <cell r="G2458" t="str">
            <v>KODE</v>
          </cell>
          <cell r="H2458" t="str">
            <v>KOEF.</v>
          </cell>
          <cell r="I2458" t="str">
            <v>SATUAN</v>
          </cell>
          <cell r="J2458" t="str">
            <v>KETERANGAN</v>
          </cell>
        </row>
        <row r="2460">
          <cell r="L2460" t="str">
            <v>PROYEK</v>
          </cell>
          <cell r="O2460" t="str">
            <v>:</v>
          </cell>
        </row>
        <row r="2461">
          <cell r="A2461" t="str">
            <v>I.</v>
          </cell>
          <cell r="C2461" t="str">
            <v>ASUMSI</v>
          </cell>
          <cell r="L2461" t="str">
            <v>No. PAKET KONTRAK</v>
          </cell>
          <cell r="O2461" t="str">
            <v>:</v>
          </cell>
        </row>
        <row r="2462">
          <cell r="A2462">
            <v>1</v>
          </cell>
          <cell r="C2462" t="str">
            <v>Pekerjaan dilakukan secara manual</v>
          </cell>
          <cell r="L2462" t="str">
            <v>NAMA PAKET</v>
          </cell>
          <cell r="O2462" t="str">
            <v>:</v>
          </cell>
        </row>
        <row r="2463">
          <cell r="A2463">
            <v>2</v>
          </cell>
          <cell r="C2463" t="str">
            <v>Lokasi pekerjaan : sepanjang jalan</v>
          </cell>
          <cell r="L2463" t="str">
            <v>PROP / KAB / KODYA</v>
          </cell>
          <cell r="O2463" t="str">
            <v>:</v>
          </cell>
        </row>
        <row r="2464">
          <cell r="A2464">
            <v>3</v>
          </cell>
          <cell r="C2464" t="str">
            <v>Kondisi Jalan   :  sedang / baik</v>
          </cell>
          <cell r="L2464" t="str">
            <v>ITEM PEMBAYARAN NO.</v>
          </cell>
          <cell r="O2464" t="str">
            <v>:  3.2 (4)</v>
          </cell>
          <cell r="R2464" t="str">
            <v>PERKIRAAN VOL. PEK.</v>
          </cell>
          <cell r="T2464" t="str">
            <v>:</v>
          </cell>
          <cell r="U2464">
            <v>1</v>
          </cell>
        </row>
        <row r="2465">
          <cell r="A2465">
            <v>4</v>
          </cell>
          <cell r="C2465" t="str">
            <v>Jam kerja efektif per-hari</v>
          </cell>
          <cell r="G2465" t="str">
            <v>Tk</v>
          </cell>
          <cell r="H2465">
            <v>7</v>
          </cell>
          <cell r="I2465" t="str">
            <v>Jam</v>
          </cell>
          <cell r="L2465" t="str">
            <v>JENIS PEKERJAAN</v>
          </cell>
          <cell r="O2465" t="str">
            <v xml:space="preserve">:  Timbunan Batu dengan Manual </v>
          </cell>
          <cell r="R2465" t="str">
            <v>TOTAL HARGA (Rp.)</v>
          </cell>
          <cell r="T2465" t="str">
            <v>:</v>
          </cell>
          <cell r="U2465">
            <v>263185.3</v>
          </cell>
        </row>
        <row r="2466">
          <cell r="A2466">
            <v>5</v>
          </cell>
          <cell r="C2466" t="str">
            <v>Faktor pengembangan bahan</v>
          </cell>
          <cell r="G2466" t="str">
            <v>Fk</v>
          </cell>
          <cell r="H2466">
            <v>1.24</v>
          </cell>
          <cell r="I2466" t="str">
            <v>-</v>
          </cell>
          <cell r="L2466" t="str">
            <v>SATUAN PEMBAYARAN</v>
          </cell>
          <cell r="O2466" t="str">
            <v>:  M3</v>
          </cell>
          <cell r="P2466">
            <v>0</v>
          </cell>
          <cell r="R2466" t="str">
            <v>% THD. BIAYA PROYEK</v>
          </cell>
          <cell r="T2466" t="str">
            <v>:</v>
          </cell>
          <cell r="U2466" t="e">
            <v>#DIV/0!</v>
          </cell>
        </row>
        <row r="2467">
          <cell r="A2467">
            <v>6</v>
          </cell>
          <cell r="C2467" t="str">
            <v>Tebal hamparan padat</v>
          </cell>
          <cell r="G2467" t="str">
            <v>t</v>
          </cell>
          <cell r="H2467">
            <v>0.45</v>
          </cell>
          <cell r="I2467" t="str">
            <v>M</v>
          </cell>
        </row>
        <row r="2469">
          <cell r="A2469" t="str">
            <v>II.</v>
          </cell>
          <cell r="C2469" t="str">
            <v>URUTAN KERJA</v>
          </cell>
          <cell r="Q2469" t="str">
            <v>PERKIRAAN</v>
          </cell>
          <cell r="R2469" t="str">
            <v>HARGA</v>
          </cell>
          <cell r="S2469" t="str">
            <v>JUMLAH</v>
          </cell>
        </row>
        <row r="2470">
          <cell r="A2470">
            <v>1</v>
          </cell>
          <cell r="C2470" t="str">
            <v>Whell Loader memuat batu ke dalam Dump Truck</v>
          </cell>
          <cell r="L2470" t="str">
            <v>NO.</v>
          </cell>
          <cell r="N2470" t="str">
            <v>KOMPONEN</v>
          </cell>
          <cell r="P2470" t="str">
            <v>SATUAN</v>
          </cell>
          <cell r="Q2470" t="str">
            <v>KUANTITAS</v>
          </cell>
          <cell r="R2470" t="str">
            <v>SATUAN</v>
          </cell>
          <cell r="S2470" t="str">
            <v>HARGA</v>
          </cell>
        </row>
        <row r="2471">
          <cell r="A2471">
            <v>2</v>
          </cell>
          <cell r="C2471" t="str">
            <v>Dump Truck mengangkut ke lapangan dengan jarak</v>
          </cell>
          <cell r="R2471" t="str">
            <v>(Rp.)</v>
          </cell>
          <cell r="S2471" t="str">
            <v>(Rp.)</v>
          </cell>
        </row>
        <row r="2472">
          <cell r="C2472" t="str">
            <v>quari ke lapangan</v>
          </cell>
          <cell r="G2472" t="str">
            <v>L</v>
          </cell>
          <cell r="H2472">
            <v>80.61</v>
          </cell>
          <cell r="I2472" t="str">
            <v>Km</v>
          </cell>
        </row>
        <row r="2473">
          <cell r="A2473">
            <v>3</v>
          </cell>
          <cell r="C2473" t="str">
            <v>Material Timbunan Batu dihampar secara Manual</v>
          </cell>
        </row>
        <row r="2474">
          <cell r="A2474">
            <v>4</v>
          </cell>
          <cell r="C2474" t="str">
            <v>Hamparan batu dipadatkan menggunakan Vibratory</v>
          </cell>
        </row>
        <row r="2475">
          <cell r="C2475" t="str">
            <v>Roller</v>
          </cell>
        </row>
        <row r="2476">
          <cell r="A2476">
            <v>5</v>
          </cell>
          <cell r="C2476" t="str">
            <v>Agregat pengunci dihampar dari Dump Truck, diratakan</v>
          </cell>
        </row>
        <row r="2477">
          <cell r="C2477" t="str">
            <v>menggunakan Bulldozer</v>
          </cell>
        </row>
        <row r="2478">
          <cell r="A2478">
            <v>6</v>
          </cell>
          <cell r="C2478" t="str">
            <v>Hamparan material dipadatkan menggunakan Vibratory</v>
          </cell>
          <cell r="L2478" t="str">
            <v>A.</v>
          </cell>
          <cell r="N2478" t="str">
            <v>TENAGA</v>
          </cell>
        </row>
        <row r="2479">
          <cell r="C2479" t="str">
            <v>Roller</v>
          </cell>
        </row>
        <row r="2480">
          <cell r="C2480">
            <v>0</v>
          </cell>
          <cell r="L2480" t="str">
            <v>1.</v>
          </cell>
          <cell r="N2480" t="str">
            <v>Pekerja</v>
          </cell>
          <cell r="O2480" t="str">
            <v>(L01)</v>
          </cell>
          <cell r="P2480" t="str">
            <v>Jam</v>
          </cell>
          <cell r="Q2480">
            <v>0.14755317566562548</v>
          </cell>
          <cell r="R2480">
            <v>2857.14</v>
          </cell>
          <cell r="U2480">
            <v>421.58008032128515</v>
          </cell>
        </row>
        <row r="2481">
          <cell r="A2481">
            <v>7</v>
          </cell>
          <cell r="C2481" t="str">
            <v>Selama pemadatan sekelompok pekerja  akan</v>
          </cell>
          <cell r="L2481" t="str">
            <v>2.</v>
          </cell>
          <cell r="N2481" t="str">
            <v>Mandor</v>
          </cell>
          <cell r="O2481" t="str">
            <v>(L02)</v>
          </cell>
          <cell r="P2481" t="str">
            <v>Jam</v>
          </cell>
          <cell r="Q2481">
            <v>1.8444146958203185E-2</v>
          </cell>
          <cell r="R2481">
            <v>3214.29</v>
          </cell>
          <cell r="U2481">
            <v>59.284837126282916</v>
          </cell>
        </row>
        <row r="2482">
          <cell r="C2482" t="str">
            <v>merapikan tepi hamparan dan level permukaan</v>
          </cell>
        </row>
        <row r="2483">
          <cell r="C2483" t="str">
            <v>dengan menggunakan alat bantu</v>
          </cell>
        </row>
        <row r="2484">
          <cell r="Q2484" t="str">
            <v xml:space="preserve">JUMLAH HARGA TENAGA   </v>
          </cell>
          <cell r="U2484">
            <v>480.86491744756808</v>
          </cell>
        </row>
        <row r="2485">
          <cell r="A2485" t="str">
            <v>III.</v>
          </cell>
          <cell r="C2485" t="str">
            <v>PEMAKAIAN BAHAN, ALAT DAN TENAGA</v>
          </cell>
        </row>
        <row r="2486">
          <cell r="A2486" t="str">
            <v xml:space="preserve">   1.</v>
          </cell>
          <cell r="C2486" t="str">
            <v>BAHAN</v>
          </cell>
          <cell r="L2486" t="str">
            <v>B.</v>
          </cell>
          <cell r="N2486" t="str">
            <v>BAHAN</v>
          </cell>
        </row>
        <row r="2487">
          <cell r="A2487" t="str">
            <v>1.a.</v>
          </cell>
          <cell r="C2487" t="str">
            <v>Bahan timbunan</v>
          </cell>
          <cell r="D2487" t="str">
            <v xml:space="preserve"> =  1 x  Fk</v>
          </cell>
          <cell r="G2487" t="str">
            <v>(M08)</v>
          </cell>
          <cell r="H2487">
            <v>1.24</v>
          </cell>
          <cell r="I2487" t="str">
            <v>M3</v>
          </cell>
          <cell r="J2487" t="str">
            <v xml:space="preserve"> Borrow Pit</v>
          </cell>
        </row>
        <row r="2489">
          <cell r="A2489" t="str">
            <v xml:space="preserve">   2.</v>
          </cell>
          <cell r="C2489" t="str">
            <v>ALAT</v>
          </cell>
        </row>
        <row r="2490">
          <cell r="A2490" t="str">
            <v>2.a.</v>
          </cell>
          <cell r="C2490" t="str">
            <v>WHELL  LOADER</v>
          </cell>
          <cell r="G2490" t="str">
            <v>(E15)</v>
          </cell>
        </row>
        <row r="2491">
          <cell r="C2491" t="str">
            <v>Kapasitas  Bucket</v>
          </cell>
          <cell r="G2491" t="str">
            <v>V</v>
          </cell>
          <cell r="H2491">
            <v>1.5</v>
          </cell>
          <cell r="I2491" t="str">
            <v>M3</v>
          </cell>
        </row>
        <row r="2492">
          <cell r="C2492" t="str">
            <v>Faktor Bucket</v>
          </cell>
          <cell r="G2492" t="str">
            <v>Fb</v>
          </cell>
          <cell r="H2492">
            <v>0.9</v>
          </cell>
          <cell r="I2492" t="str">
            <v>-</v>
          </cell>
        </row>
        <row r="2493">
          <cell r="C2493" t="str">
            <v>Faktor Efisiensi Alat</v>
          </cell>
          <cell r="G2493" t="str">
            <v>Fa</v>
          </cell>
          <cell r="H2493">
            <v>0.83</v>
          </cell>
          <cell r="I2493" t="str">
            <v>-</v>
          </cell>
        </row>
        <row r="2494">
          <cell r="C2494" t="str">
            <v>Waktu sklus</v>
          </cell>
          <cell r="G2494" t="str">
            <v>Ts1</v>
          </cell>
          <cell r="I2494" t="str">
            <v>menit</v>
          </cell>
        </row>
        <row r="2495">
          <cell r="C2495" t="str">
            <v>- Muat</v>
          </cell>
          <cell r="G2495" t="str">
            <v>T1</v>
          </cell>
          <cell r="H2495">
            <v>0.5</v>
          </cell>
          <cell r="I2495" t="str">
            <v>menit</v>
          </cell>
        </row>
        <row r="2496">
          <cell r="C2496" t="str">
            <v>- Lain-lain</v>
          </cell>
          <cell r="G2496" t="str">
            <v>T2</v>
          </cell>
          <cell r="H2496">
            <v>0.5</v>
          </cell>
          <cell r="I2496" t="str">
            <v>menit</v>
          </cell>
        </row>
        <row r="2497">
          <cell r="G2497" t="str">
            <v>Ts1</v>
          </cell>
          <cell r="H2497">
            <v>1</v>
          </cell>
          <cell r="I2497" t="str">
            <v>menit</v>
          </cell>
        </row>
        <row r="2499">
          <cell r="C2499" t="str">
            <v>Kapasitas Produksi / Jam =</v>
          </cell>
          <cell r="E2499" t="str">
            <v>V  x  Fb x Fa x 60</v>
          </cell>
          <cell r="G2499" t="str">
            <v>Q1</v>
          </cell>
          <cell r="H2499">
            <v>54.217741935483872</v>
          </cell>
          <cell r="I2499" t="str">
            <v>M3</v>
          </cell>
        </row>
        <row r="2500">
          <cell r="E2500" t="str">
            <v xml:space="preserve">      Fk x Ts1</v>
          </cell>
        </row>
        <row r="2502">
          <cell r="C2502" t="str">
            <v>Koefisienalat / M3</v>
          </cell>
          <cell r="D2502" t="str">
            <v xml:space="preserve"> =   1 : Q1</v>
          </cell>
          <cell r="G2502" t="str">
            <v>(E15)</v>
          </cell>
          <cell r="H2502">
            <v>1.8444146958203182E-2</v>
          </cell>
          <cell r="I2502" t="str">
            <v>Jam</v>
          </cell>
        </row>
        <row r="2504">
          <cell r="A2504" t="str">
            <v xml:space="preserve">   2.b.</v>
          </cell>
          <cell r="C2504" t="str">
            <v>DUMP TRUCK</v>
          </cell>
          <cell r="G2504" t="str">
            <v>(E08)</v>
          </cell>
        </row>
        <row r="2505">
          <cell r="C2505" t="str">
            <v>Kapasitas bak</v>
          </cell>
          <cell r="G2505" t="str">
            <v>V</v>
          </cell>
          <cell r="H2505">
            <v>6.666666666666667</v>
          </cell>
          <cell r="I2505" t="str">
            <v>M3</v>
          </cell>
        </row>
        <row r="2506">
          <cell r="C2506" t="str">
            <v>Faktor  efisiensi alat</v>
          </cell>
          <cell r="G2506" t="str">
            <v>Fa</v>
          </cell>
          <cell r="H2506">
            <v>0.83</v>
          </cell>
          <cell r="I2506" t="str">
            <v>-</v>
          </cell>
        </row>
        <row r="2507">
          <cell r="C2507" t="str">
            <v>Kecepatan rata-rata bermuatan</v>
          </cell>
          <cell r="G2507" t="str">
            <v>v1</v>
          </cell>
          <cell r="H2507">
            <v>40</v>
          </cell>
          <cell r="I2507" t="str">
            <v>KM/Jam</v>
          </cell>
        </row>
        <row r="2508">
          <cell r="C2508" t="str">
            <v>Kecepatan rata-rata kosong</v>
          </cell>
          <cell r="G2508" t="str">
            <v>v2</v>
          </cell>
          <cell r="H2508">
            <v>60</v>
          </cell>
          <cell r="I2508" t="str">
            <v>KM/Jam</v>
          </cell>
        </row>
        <row r="2509">
          <cell r="C2509" t="str">
            <v>Waktusiklus :</v>
          </cell>
          <cell r="G2509" t="str">
            <v>Ts2</v>
          </cell>
        </row>
        <row r="2510">
          <cell r="C2510" t="str">
            <v>-  Waktu tempuh isi   = (L : v1) x 60</v>
          </cell>
          <cell r="G2510" t="str">
            <v>T1</v>
          </cell>
          <cell r="H2510">
            <v>120.91499999999999</v>
          </cell>
          <cell r="I2510" t="str">
            <v>menit</v>
          </cell>
        </row>
        <row r="2511">
          <cell r="C2511" t="str">
            <v>-  Waktu tempuh kosong   = (L : v2) x 60</v>
          </cell>
          <cell r="G2511" t="str">
            <v>T2</v>
          </cell>
          <cell r="H2511">
            <v>80.61</v>
          </cell>
          <cell r="I2511" t="str">
            <v>menit</v>
          </cell>
        </row>
        <row r="2512">
          <cell r="C2512" t="str">
            <v>- Lain-lain</v>
          </cell>
          <cell r="G2512" t="str">
            <v>T3</v>
          </cell>
          <cell r="H2512">
            <v>4</v>
          </cell>
          <cell r="I2512" t="str">
            <v>menit</v>
          </cell>
        </row>
        <row r="2513">
          <cell r="G2513" t="str">
            <v>Ts2</v>
          </cell>
          <cell r="H2513">
            <v>205.52499999999998</v>
          </cell>
          <cell r="I2513" t="str">
            <v>menit</v>
          </cell>
        </row>
        <row r="2517">
          <cell r="J2517" t="str">
            <v>Berlanjut ke halaman berikut</v>
          </cell>
        </row>
        <row r="2518">
          <cell r="A2518" t="str">
            <v>ITEM PEMBAYARAN NO.</v>
          </cell>
          <cell r="D2518" t="str">
            <v>:  3.2 (4)</v>
          </cell>
          <cell r="J2518">
            <v>0</v>
          </cell>
        </row>
        <row r="2519">
          <cell r="A2519" t="str">
            <v>JENIS PEKERJAAN</v>
          </cell>
          <cell r="D2519" t="str">
            <v xml:space="preserve">:  Timbunan Batu dengan Manual </v>
          </cell>
        </row>
        <row r="2520">
          <cell r="A2520" t="str">
            <v>SATUAN PEMBAYARAN</v>
          </cell>
          <cell r="D2520" t="str">
            <v>:  M3</v>
          </cell>
          <cell r="E2520">
            <v>0</v>
          </cell>
          <cell r="H2520" t="str">
            <v xml:space="preserve">         URAIAN ANALISA HARGA SATUAN</v>
          </cell>
        </row>
        <row r="2521">
          <cell r="J2521" t="str">
            <v>Lanjutan</v>
          </cell>
        </row>
        <row r="2523">
          <cell r="A2523" t="str">
            <v>No.</v>
          </cell>
          <cell r="C2523" t="str">
            <v>U R A I A N</v>
          </cell>
          <cell r="G2523" t="str">
            <v>KODE</v>
          </cell>
          <cell r="H2523" t="str">
            <v>KOEF.</v>
          </cell>
          <cell r="I2523" t="str">
            <v>SATUAN</v>
          </cell>
          <cell r="J2523" t="str">
            <v>KETERANGAN</v>
          </cell>
        </row>
        <row r="2526">
          <cell r="C2526" t="str">
            <v>Kapasitas Produksi / Jam   =</v>
          </cell>
          <cell r="E2526" t="str">
            <v>V x Fa x 60</v>
          </cell>
          <cell r="G2526" t="str">
            <v>Q2</v>
          </cell>
          <cell r="H2526">
            <v>1.3027219826486851</v>
          </cell>
          <cell r="I2526" t="str">
            <v>M3</v>
          </cell>
        </row>
        <row r="2527">
          <cell r="E2527" t="str">
            <v xml:space="preserve">    Fk x Ts2</v>
          </cell>
        </row>
        <row r="2529">
          <cell r="C2529" t="str">
            <v>Koefisien Alat / M3</v>
          </cell>
          <cell r="D2529" t="str">
            <v xml:space="preserve"> =  1  :  Q2</v>
          </cell>
          <cell r="G2529" t="str">
            <v>(E08)</v>
          </cell>
          <cell r="H2529">
            <v>0.76762349397590346</v>
          </cell>
          <cell r="I2529" t="str">
            <v>Jam</v>
          </cell>
        </row>
        <row r="2531">
          <cell r="A2531" t="str">
            <v>2.c.</v>
          </cell>
          <cell r="C2531" t="str">
            <v>BULLDOZER</v>
          </cell>
          <cell r="G2531" t="str">
            <v>(E13)</v>
          </cell>
        </row>
        <row r="2532">
          <cell r="C2532" t="str">
            <v>Panjang hamparan</v>
          </cell>
          <cell r="G2532" t="str">
            <v>Lh</v>
          </cell>
          <cell r="H2532">
            <v>50</v>
          </cell>
          <cell r="I2532" t="str">
            <v>M</v>
          </cell>
        </row>
        <row r="2533">
          <cell r="C2533" t="str">
            <v>Lebar Efektif kerja Blade</v>
          </cell>
          <cell r="G2533" t="str">
            <v>b</v>
          </cell>
          <cell r="H2533">
            <v>2.4</v>
          </cell>
          <cell r="I2533" t="str">
            <v>M</v>
          </cell>
        </row>
        <row r="2534">
          <cell r="C2534" t="str">
            <v>Faktor Efisiensi Alat</v>
          </cell>
          <cell r="G2534" t="str">
            <v>Fa</v>
          </cell>
          <cell r="H2534">
            <v>0.83</v>
          </cell>
          <cell r="I2534" t="str">
            <v>-</v>
          </cell>
        </row>
        <row r="2535">
          <cell r="C2535" t="str">
            <v>Kecepatan rata-rata alat</v>
          </cell>
          <cell r="G2535" t="str">
            <v>v</v>
          </cell>
          <cell r="H2535">
            <v>5</v>
          </cell>
          <cell r="I2535" t="str">
            <v>Km / Jam</v>
          </cell>
        </row>
        <row r="2536">
          <cell r="C2536" t="str">
            <v>Jumlah lintasan</v>
          </cell>
          <cell r="G2536" t="str">
            <v>n</v>
          </cell>
          <cell r="H2536">
            <v>5</v>
          </cell>
          <cell r="I2536" t="str">
            <v>lintasan</v>
          </cell>
        </row>
        <row r="2537">
          <cell r="C2537" t="str">
            <v>Waktu siklus</v>
          </cell>
          <cell r="G2537" t="str">
            <v>Ts3</v>
          </cell>
        </row>
        <row r="2538">
          <cell r="C2538" t="str">
            <v>- Perataan 1 kali lintasan    = Lh : (v x 1000) x 60</v>
          </cell>
          <cell r="G2538" t="str">
            <v>T1</v>
          </cell>
          <cell r="H2538">
            <v>0.6</v>
          </cell>
          <cell r="I2538" t="str">
            <v>menit</v>
          </cell>
        </row>
        <row r="2539">
          <cell r="C2539" t="str">
            <v>- Lain-lain</v>
          </cell>
          <cell r="G2539" t="str">
            <v>T2</v>
          </cell>
          <cell r="H2539">
            <v>0.5</v>
          </cell>
          <cell r="I2539" t="str">
            <v>menit</v>
          </cell>
        </row>
        <row r="2540">
          <cell r="G2540" t="str">
            <v>Ts3</v>
          </cell>
          <cell r="H2540">
            <v>1.1000000000000001</v>
          </cell>
          <cell r="I2540" t="str">
            <v>menit</v>
          </cell>
        </row>
        <row r="2542">
          <cell r="C2542" t="str">
            <v>Kapasitas Produksi / Jam   =</v>
          </cell>
          <cell r="E2542" t="str">
            <v>Lh x b x t x Fa x 60</v>
          </cell>
          <cell r="G2542" t="str">
            <v>Q3</v>
          </cell>
          <cell r="H2542">
            <v>488.94545454545454</v>
          </cell>
          <cell r="I2542" t="str">
            <v>M3</v>
          </cell>
        </row>
        <row r="2543">
          <cell r="E2543" t="str">
            <v xml:space="preserve">      n x Ts3</v>
          </cell>
        </row>
        <row r="2545">
          <cell r="C2545" t="str">
            <v>Koefisien Alat / M3</v>
          </cell>
          <cell r="D2545" t="str">
            <v xml:space="preserve"> =  1  :  Q3</v>
          </cell>
          <cell r="G2545" t="str">
            <v>(E13)</v>
          </cell>
          <cell r="H2545">
            <v>2.045217908671724E-3</v>
          </cell>
          <cell r="I2545" t="str">
            <v>Jam</v>
          </cell>
        </row>
        <row r="2547">
          <cell r="A2547" t="str">
            <v>2.d.</v>
          </cell>
          <cell r="C2547" t="str">
            <v>VIBRATORY ROLLER</v>
          </cell>
          <cell r="G2547" t="str">
            <v>(E19)</v>
          </cell>
        </row>
        <row r="2548">
          <cell r="C2548" t="str">
            <v>Kecepatan rata-rata alat</v>
          </cell>
          <cell r="G2548" t="str">
            <v>v</v>
          </cell>
          <cell r="H2548">
            <v>4</v>
          </cell>
          <cell r="I2548" t="str">
            <v>Km / Jam</v>
          </cell>
        </row>
        <row r="2549">
          <cell r="C2549" t="str">
            <v>Lebar efektif pemadatan</v>
          </cell>
          <cell r="G2549" t="str">
            <v>b</v>
          </cell>
          <cell r="H2549">
            <v>1.2</v>
          </cell>
          <cell r="I2549" t="str">
            <v>M</v>
          </cell>
        </row>
        <row r="2550">
          <cell r="C2550" t="str">
            <v>Jumlah lintasan</v>
          </cell>
          <cell r="G2550" t="str">
            <v>n</v>
          </cell>
          <cell r="H2550">
            <v>6</v>
          </cell>
          <cell r="I2550" t="str">
            <v>lintasan</v>
          </cell>
        </row>
        <row r="2551">
          <cell r="C2551" t="str">
            <v>Faktor efisiensi alat</v>
          </cell>
          <cell r="G2551" t="str">
            <v>Fa</v>
          </cell>
          <cell r="H2551">
            <v>0.83</v>
          </cell>
          <cell r="I2551" t="str">
            <v>-</v>
          </cell>
        </row>
        <row r="2553">
          <cell r="C2553" t="str">
            <v>Kapasitas Prod./Jam   =</v>
          </cell>
          <cell r="D2553" t="str">
            <v>(v x 1000) x b x t x Fa</v>
          </cell>
          <cell r="G2553" t="str">
            <v>Q4</v>
          </cell>
          <cell r="H2553">
            <v>298.8</v>
          </cell>
          <cell r="I2553" t="str">
            <v>M3</v>
          </cell>
        </row>
        <row r="2554">
          <cell r="D2554" t="str">
            <v>n</v>
          </cell>
        </row>
        <row r="2556">
          <cell r="C2556" t="str">
            <v>Koefisien Alat / M3</v>
          </cell>
          <cell r="D2556" t="str">
            <v xml:space="preserve"> =  1  :  Q4</v>
          </cell>
          <cell r="G2556" t="str">
            <v>(E19)</v>
          </cell>
          <cell r="H2556">
            <v>3.3467202141900937E-3</v>
          </cell>
          <cell r="I2556" t="str">
            <v>Jam</v>
          </cell>
        </row>
        <row r="2570">
          <cell r="A2570" t="str">
            <v>2.f.</v>
          </cell>
          <cell r="C2570" t="str">
            <v>ALAT  BANTU</v>
          </cell>
        </row>
        <row r="2571">
          <cell r="C2571" t="str">
            <v>Diperlukan alat-alat bantu kecil</v>
          </cell>
          <cell r="J2571" t="str">
            <v>Lump Sump</v>
          </cell>
        </row>
        <row r="2572">
          <cell r="C2572" t="str">
            <v xml:space="preserve">- Sekop    </v>
          </cell>
          <cell r="D2572" t="str">
            <v>= 2 buah</v>
          </cell>
        </row>
        <row r="2573">
          <cell r="C2573" t="str">
            <v>- Palu besar</v>
          </cell>
          <cell r="D2573" t="str">
            <v>= 1 buah</v>
          </cell>
        </row>
        <row r="2574">
          <cell r="C2574" t="str">
            <v>- Kereta dorong</v>
          </cell>
          <cell r="D2574" t="str">
            <v>= 6 buah</v>
          </cell>
        </row>
        <row r="2576">
          <cell r="J2576" t="str">
            <v>Berlanjut ke halaman berikut</v>
          </cell>
        </row>
        <row r="2577">
          <cell r="A2577" t="str">
            <v>ITEM PEMBAYARAN NO.</v>
          </cell>
          <cell r="D2577" t="str">
            <v>:  3.2 (4)</v>
          </cell>
          <cell r="J2577">
            <v>0</v>
          </cell>
        </row>
        <row r="2578">
          <cell r="A2578" t="str">
            <v>JENIS PEKERJAAN</v>
          </cell>
          <cell r="D2578" t="str">
            <v xml:space="preserve">:  Timbunan Batu dengan Manual </v>
          </cell>
        </row>
        <row r="2579">
          <cell r="A2579" t="str">
            <v>SATUAN PEMBAYARAN</v>
          </cell>
          <cell r="D2579" t="str">
            <v>:  M3</v>
          </cell>
          <cell r="E2579">
            <v>0</v>
          </cell>
          <cell r="H2579" t="str">
            <v xml:space="preserve">         URAIAN ANALISA HARGA SATUAN</v>
          </cell>
        </row>
        <row r="2580">
          <cell r="J2580" t="str">
            <v>Lanjutan</v>
          </cell>
        </row>
        <row r="2582">
          <cell r="A2582" t="str">
            <v>No.</v>
          </cell>
          <cell r="C2582" t="str">
            <v>U R A I A N</v>
          </cell>
          <cell r="G2582" t="str">
            <v>KODE</v>
          </cell>
          <cell r="H2582" t="str">
            <v>KOEF.</v>
          </cell>
          <cell r="I2582" t="str">
            <v>SATUAN</v>
          </cell>
          <cell r="J2582" t="str">
            <v>KETERANGAN</v>
          </cell>
        </row>
        <row r="2585">
          <cell r="A2585" t="str">
            <v xml:space="preserve">   3.</v>
          </cell>
          <cell r="C2585" t="str">
            <v>TENAGA</v>
          </cell>
        </row>
        <row r="2586">
          <cell r="C2586" t="str">
            <v>Produksi menentukan : DUMP TRUCK</v>
          </cell>
          <cell r="G2586" t="str">
            <v>Q1</v>
          </cell>
          <cell r="H2586">
            <v>54.217741935483872</v>
          </cell>
          <cell r="I2586" t="str">
            <v>M3/Jam</v>
          </cell>
        </row>
        <row r="2587">
          <cell r="C2587" t="str">
            <v>Produksi Timbunan / hari  =  Tk x Q1</v>
          </cell>
          <cell r="G2587" t="str">
            <v>Qt</v>
          </cell>
          <cell r="H2587">
            <v>379.52419354838707</v>
          </cell>
          <cell r="I2587" t="str">
            <v>M3</v>
          </cell>
        </row>
        <row r="2588">
          <cell r="C2588" t="str">
            <v>Kebutuhan tenaga :</v>
          </cell>
        </row>
        <row r="2589">
          <cell r="D2589" t="str">
            <v>- Pekerja</v>
          </cell>
          <cell r="G2589" t="str">
            <v>P</v>
          </cell>
          <cell r="H2589">
            <v>8</v>
          </cell>
          <cell r="I2589" t="str">
            <v>orang</v>
          </cell>
        </row>
        <row r="2590">
          <cell r="D2590" t="str">
            <v>- Mandor</v>
          </cell>
          <cell r="G2590" t="str">
            <v>M</v>
          </cell>
          <cell r="H2590">
            <v>1</v>
          </cell>
          <cell r="I2590" t="str">
            <v>orang</v>
          </cell>
        </row>
        <row r="2593">
          <cell r="C2593" t="str">
            <v>Koefisien tenaga / M3   :</v>
          </cell>
        </row>
        <row r="2594">
          <cell r="D2594" t="str">
            <v>- Pekerja</v>
          </cell>
          <cell r="E2594" t="str">
            <v>= (Tk x P) : Qt</v>
          </cell>
          <cell r="G2594" t="str">
            <v>(L01)</v>
          </cell>
          <cell r="H2594">
            <v>0.14755317566562548</v>
          </cell>
          <cell r="I2594" t="str">
            <v>Jam</v>
          </cell>
        </row>
        <row r="2595">
          <cell r="D2595" t="str">
            <v>- Mandor</v>
          </cell>
          <cell r="E2595" t="str">
            <v>= (Tk x M) : Qt</v>
          </cell>
          <cell r="G2595" t="str">
            <v>(L02)</v>
          </cell>
          <cell r="H2595">
            <v>1.8444146958203185E-2</v>
          </cell>
          <cell r="I2595" t="str">
            <v>Jam</v>
          </cell>
        </row>
        <row r="2598">
          <cell r="A2598" t="str">
            <v>4.</v>
          </cell>
          <cell r="C2598" t="str">
            <v>HARGA DASAR SATUAN UPAH, BAHAN DAN ALAT</v>
          </cell>
        </row>
        <row r="2599">
          <cell r="C2599" t="str">
            <v>Lihat lampiran.</v>
          </cell>
        </row>
        <row r="2602">
          <cell r="A2602" t="str">
            <v>5.</v>
          </cell>
          <cell r="C2602" t="str">
            <v>ANALISA HARGA SATUAN PEKERJAAN</v>
          </cell>
        </row>
        <row r="2603">
          <cell r="C2603" t="str">
            <v>Lihat perhitungan dalam FORMULIR STANDAR UNTUK</v>
          </cell>
        </row>
        <row r="2604">
          <cell r="C2604" t="str">
            <v>PEREKEMAN ANALISA MASING-MASING HARGA</v>
          </cell>
        </row>
        <row r="2605">
          <cell r="C2605" t="str">
            <v>SATUAN.</v>
          </cell>
        </row>
        <row r="2606">
          <cell r="C2606" t="str">
            <v>Didapat Harga Satuan Pekerjaan :</v>
          </cell>
        </row>
        <row r="2608">
          <cell r="C2608" t="str">
            <v xml:space="preserve">Rp.  </v>
          </cell>
          <cell r="D2608">
            <v>162398.24383290968</v>
          </cell>
          <cell r="E2608" t="str">
            <v xml:space="preserve"> / M3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4"/>
    </sheetNames>
    <sheetDataSet>
      <sheetData sheetId="0">
        <row r="1">
          <cell r="A1" t="str">
            <v>ITEM PEMBAYARAN NO.</v>
          </cell>
          <cell r="D1" t="str">
            <v>:  4.2 (1)</v>
          </cell>
          <cell r="J1" t="str">
            <v>Analisa EI-421</v>
          </cell>
          <cell r="T1" t="str">
            <v>Analisa EI-421</v>
          </cell>
        </row>
        <row r="2">
          <cell r="A2" t="str">
            <v>JENIS PEKERJAAN</v>
          </cell>
          <cell r="D2" t="str">
            <v>:  Lps. Pond. Ag. Kls. A, CBR Min 80%</v>
          </cell>
        </row>
        <row r="3">
          <cell r="A3" t="str">
            <v>SATUAN PEMBAYARAN</v>
          </cell>
          <cell r="D3" t="str">
            <v>:  M3</v>
          </cell>
          <cell r="J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existing jalan : sedang</v>
          </cell>
          <cell r="L12" t="str">
            <v>ITEM PEMBAYARAN NO.</v>
          </cell>
          <cell r="O12" t="str">
            <v>:  4.2 (1)</v>
          </cell>
          <cell r="R12" t="str">
            <v>PERKIRAAN VOL. PEK.</v>
          </cell>
          <cell r="T12" t="str">
            <v>:</v>
          </cell>
          <cell r="U12">
            <v>0</v>
          </cell>
        </row>
        <row r="13">
          <cell r="A13">
            <v>4</v>
          </cell>
          <cell r="C13" t="str">
            <v>Jarak rata-rata Base Camp ke lokasi pekerjaan</v>
          </cell>
          <cell r="G13" t="str">
            <v>L</v>
          </cell>
          <cell r="H13">
            <v>8.7249999999999996</v>
          </cell>
          <cell r="I13" t="str">
            <v>KM</v>
          </cell>
          <cell r="L13" t="str">
            <v>JENIS PEKERJAAN</v>
          </cell>
          <cell r="O13" t="str">
            <v>:  Lps. Pond. Ag. Kls. A, CBR Min 80%</v>
          </cell>
          <cell r="R13" t="str">
            <v>TOTAL HARGA (Rp.)</v>
          </cell>
          <cell r="T13" t="str">
            <v>:</v>
          </cell>
          <cell r="U13">
            <v>0</v>
          </cell>
        </row>
        <row r="14">
          <cell r="A14">
            <v>5</v>
          </cell>
          <cell r="C14" t="str">
            <v>Tebal lapis Agregat padat</v>
          </cell>
          <cell r="G14" t="str">
            <v>t</v>
          </cell>
          <cell r="H14">
            <v>0.15</v>
          </cell>
          <cell r="I14" t="str">
            <v>M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 t="e">
            <v>#DIV/0!</v>
          </cell>
        </row>
        <row r="15">
          <cell r="A15">
            <v>6</v>
          </cell>
          <cell r="C15" t="str">
            <v>Faktor kembang material (Padat-Lepas)</v>
          </cell>
          <cell r="G15" t="str">
            <v>Fk</v>
          </cell>
          <cell r="H15">
            <v>1.2</v>
          </cell>
          <cell r="I15" t="str">
            <v>-</v>
          </cell>
        </row>
        <row r="16">
          <cell r="A16">
            <v>7</v>
          </cell>
          <cell r="C16" t="str">
            <v>Jam kerja efektif per-hari</v>
          </cell>
          <cell r="G16" t="str">
            <v>Tk</v>
          </cell>
          <cell r="H16">
            <v>7</v>
          </cell>
          <cell r="I16" t="str">
            <v>Jam</v>
          </cell>
        </row>
        <row r="17">
          <cell r="A17">
            <v>8</v>
          </cell>
          <cell r="C17" t="str">
            <v>Lebar bahu jalan</v>
          </cell>
          <cell r="G17" t="str">
            <v>Lb</v>
          </cell>
          <cell r="H17">
            <v>1</v>
          </cell>
          <cell r="I17" t="str">
            <v>M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9</v>
          </cell>
          <cell r="C18" t="str">
            <v>Proporsi Campuran :</v>
          </cell>
          <cell r="D18" t="str">
            <v>- Agregat Kasar</v>
          </cell>
          <cell r="G18" t="str">
            <v>Ak</v>
          </cell>
          <cell r="H18">
            <v>55</v>
          </cell>
          <cell r="I18" t="str">
            <v>%</v>
          </cell>
          <cell r="J18" t="str">
            <v xml:space="preserve"> Gradasi harus -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D19" t="str">
            <v>- Agregat Halus</v>
          </cell>
          <cell r="G19" t="str">
            <v>Ah</v>
          </cell>
          <cell r="H19">
            <v>45</v>
          </cell>
          <cell r="I19" t="str">
            <v>%</v>
          </cell>
          <cell r="J19" t="str">
            <v xml:space="preserve"> memenuhi Spec.</v>
          </cell>
          <cell r="R19" t="str">
            <v>(Rp.)</v>
          </cell>
          <cell r="S19" t="str">
            <v>(Rp.)</v>
          </cell>
        </row>
        <row r="20">
          <cell r="A20" t="str">
            <v>II.</v>
          </cell>
          <cell r="C20" t="str">
            <v>URUTAN KERJA</v>
          </cell>
        </row>
        <row r="21">
          <cell r="A21">
            <v>1</v>
          </cell>
          <cell r="C21" t="str">
            <v xml:space="preserve">Wheel Loader mencampur &amp; memuat Agregat ke </v>
          </cell>
        </row>
        <row r="22">
          <cell r="C22" t="str">
            <v>dalam Dump Truck di Base Camp</v>
          </cell>
          <cell r="L22" t="str">
            <v>A.</v>
          </cell>
          <cell r="N22" t="str">
            <v>TENAGA</v>
          </cell>
        </row>
        <row r="23">
          <cell r="A23">
            <v>2</v>
          </cell>
          <cell r="C23" t="str">
            <v>Dump Truck mengangkut Agregat ke lokasi</v>
          </cell>
        </row>
        <row r="24">
          <cell r="C24" t="str">
            <v>pekerjaan dan dihampar dengan Motor Grader</v>
          </cell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0.24988844265952695</v>
          </cell>
          <cell r="R24">
            <v>2857.14</v>
          </cell>
          <cell r="U24">
            <v>713.96626506024074</v>
          </cell>
        </row>
        <row r="25">
          <cell r="A25">
            <v>3</v>
          </cell>
          <cell r="C25" t="str">
            <v>Hamparan Agregat dibasahi dengan Water Tank Truck</v>
          </cell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3.5698348951360995E-2</v>
          </cell>
          <cell r="R25">
            <v>3214.29</v>
          </cell>
          <cell r="U25">
            <v>114.74484605087014</v>
          </cell>
        </row>
        <row r="26">
          <cell r="C26" t="str">
            <v>sebelum dipadatkan dengan Tandem Roller &amp; PTR</v>
          </cell>
        </row>
        <row r="27">
          <cell r="A27">
            <v>4</v>
          </cell>
          <cell r="C27" t="str">
            <v>Selama pemadatan sekelompok pekerja akan</v>
          </cell>
        </row>
        <row r="28">
          <cell r="C28" t="str">
            <v>merapikan tepi hamparan dan level permukaan</v>
          </cell>
          <cell r="Q28" t="str">
            <v xml:space="preserve">JUMLAH HARGA TENAGA   </v>
          </cell>
          <cell r="U28">
            <v>828.71111111111088</v>
          </cell>
        </row>
        <row r="29">
          <cell r="C29" t="str">
            <v>dengan menggunakan alat bantu</v>
          </cell>
        </row>
        <row r="30">
          <cell r="L30" t="str">
            <v>B.</v>
          </cell>
          <cell r="N30" t="str">
            <v>BAHAN</v>
          </cell>
        </row>
        <row r="31">
          <cell r="A31" t="str">
            <v>III.</v>
          </cell>
          <cell r="C31" t="str">
            <v>PEMAKAIAN BAHAN, ALAT DAN TENAGA</v>
          </cell>
        </row>
        <row r="32">
          <cell r="L32" t="str">
            <v>1.</v>
          </cell>
          <cell r="N32" t="str">
            <v>Agregat Kasar     (M03)</v>
          </cell>
          <cell r="P32" t="str">
            <v>M3</v>
          </cell>
          <cell r="Q32">
            <v>0.66</v>
          </cell>
          <cell r="R32">
            <v>222345.54558042376</v>
          </cell>
          <cell r="U32">
            <v>146748.06008307968</v>
          </cell>
        </row>
        <row r="33">
          <cell r="A33" t="str">
            <v xml:space="preserve">   1.</v>
          </cell>
          <cell r="C33" t="str">
            <v>BAHAN</v>
          </cell>
          <cell r="L33" t="str">
            <v>2.</v>
          </cell>
          <cell r="N33" t="str">
            <v>Agregat Halus     (M04)</v>
          </cell>
          <cell r="P33" t="str">
            <v>M3</v>
          </cell>
          <cell r="Q33">
            <v>0.54</v>
          </cell>
          <cell r="R33">
            <v>194196.70775416915</v>
          </cell>
          <cell r="U33">
            <v>104866.22218725135</v>
          </cell>
        </row>
        <row r="34">
          <cell r="C34" t="str">
            <v>- Agregat Kasar</v>
          </cell>
          <cell r="D34" t="str">
            <v>=  Ak x 1 M3 x Fk</v>
          </cell>
          <cell r="G34" t="str">
            <v>M03</v>
          </cell>
          <cell r="H34">
            <v>0.66</v>
          </cell>
          <cell r="I34" t="str">
            <v>M3</v>
          </cell>
        </row>
        <row r="35">
          <cell r="C35" t="str">
            <v>- Agregat Halus</v>
          </cell>
          <cell r="D35" t="str">
            <v>=  Ah x 1 M3 x Fk</v>
          </cell>
          <cell r="G35" t="str">
            <v>M04</v>
          </cell>
          <cell r="H35">
            <v>0.54</v>
          </cell>
          <cell r="I35" t="str">
            <v>M3</v>
          </cell>
        </row>
        <row r="37">
          <cell r="A37" t="str">
            <v xml:space="preserve">   2.</v>
          </cell>
          <cell r="C37" t="str">
            <v>ALAT</v>
          </cell>
        </row>
        <row r="38">
          <cell r="A38" t="str">
            <v>2.a.</v>
          </cell>
          <cell r="C38" t="str">
            <v>WHEEL LOADER</v>
          </cell>
          <cell r="G38" t="str">
            <v>(E15)</v>
          </cell>
          <cell r="Q38" t="str">
            <v xml:space="preserve">JUMLAH HARGA BAHAN   </v>
          </cell>
          <cell r="U38">
            <v>251614.28227033102</v>
          </cell>
        </row>
        <row r="39">
          <cell r="C39" t="str">
            <v>Kapasitas bucket</v>
          </cell>
          <cell r="G39" t="str">
            <v>V</v>
          </cell>
          <cell r="H39">
            <v>1.5</v>
          </cell>
          <cell r="I39" t="str">
            <v>M3</v>
          </cell>
        </row>
        <row r="40">
          <cell r="C40" t="str">
            <v>Faktor bucket</v>
          </cell>
          <cell r="G40" t="str">
            <v>Fb</v>
          </cell>
          <cell r="H40">
            <v>0.9</v>
          </cell>
          <cell r="I40" t="str">
            <v>-</v>
          </cell>
          <cell r="J40" t="str">
            <v>Pemuatan ringan</v>
          </cell>
          <cell r="L40" t="str">
            <v>C.</v>
          </cell>
          <cell r="N40" t="str">
            <v>PERALATAN</v>
          </cell>
        </row>
        <row r="41">
          <cell r="C41" t="str">
            <v>Faktor Efisiensi alat</v>
          </cell>
          <cell r="G41" t="str">
            <v>Fa</v>
          </cell>
          <cell r="H41">
            <v>0.83</v>
          </cell>
          <cell r="I41" t="str">
            <v>-</v>
          </cell>
        </row>
        <row r="42">
          <cell r="C42" t="str">
            <v>Waktu siklus</v>
          </cell>
          <cell r="G42" t="str">
            <v>Ts1</v>
          </cell>
          <cell r="L42" t="str">
            <v>1</v>
          </cell>
          <cell r="N42" t="str">
            <v>Wheel Loader</v>
          </cell>
          <cell r="O42" t="str">
            <v>E15</v>
          </cell>
          <cell r="P42" t="str">
            <v>Jam</v>
          </cell>
          <cell r="Q42">
            <v>3.5698348951360995E-2</v>
          </cell>
          <cell r="R42">
            <v>163808.13869490434</v>
          </cell>
          <cell r="U42">
            <v>5847.680096203635</v>
          </cell>
        </row>
        <row r="43">
          <cell r="C43" t="str">
            <v>- Mencampur</v>
          </cell>
          <cell r="G43" t="str">
            <v>T1</v>
          </cell>
          <cell r="H43">
            <v>1.5</v>
          </cell>
          <cell r="I43" t="str">
            <v>menit</v>
          </cell>
          <cell r="L43" t="str">
            <v>2</v>
          </cell>
          <cell r="N43" t="str">
            <v>Dump Truck</v>
          </cell>
          <cell r="O43" t="str">
            <v>E09</v>
          </cell>
          <cell r="P43" t="str">
            <v>Jam</v>
          </cell>
          <cell r="Q43">
            <v>0.14542063837680036</v>
          </cell>
          <cell r="R43">
            <v>70230.073977639215</v>
          </cell>
          <cell r="U43">
            <v>10212.90219107821</v>
          </cell>
        </row>
        <row r="44">
          <cell r="C44" t="str">
            <v>- Memuat dan lain-lain</v>
          </cell>
          <cell r="G44" t="str">
            <v>T2</v>
          </cell>
          <cell r="H44">
            <v>0.5</v>
          </cell>
          <cell r="I44" t="str">
            <v>menit</v>
          </cell>
          <cell r="L44" t="str">
            <v>3</v>
          </cell>
          <cell r="N44" t="str">
            <v>Motor Grader</v>
          </cell>
          <cell r="O44" t="str">
            <v>E13</v>
          </cell>
          <cell r="P44" t="str">
            <v>Jam</v>
          </cell>
          <cell r="Q44">
            <v>1.1713520749665328E-2</v>
          </cell>
          <cell r="R44">
            <v>201666.62574070093</v>
          </cell>
          <cell r="U44">
            <v>2362.2262051286921</v>
          </cell>
        </row>
        <row r="45">
          <cell r="G45" t="str">
            <v>Ts1</v>
          </cell>
          <cell r="H45">
            <v>2</v>
          </cell>
          <cell r="I45" t="str">
            <v>menit</v>
          </cell>
          <cell r="L45" t="str">
            <v>4</v>
          </cell>
          <cell r="N45" t="str">
            <v>Tandem Roller</v>
          </cell>
          <cell r="O45" t="str">
            <v>E17</v>
          </cell>
          <cell r="P45" t="str">
            <v>Jam</v>
          </cell>
          <cell r="Q45">
            <v>1.7849174475680501E-2</v>
          </cell>
          <cell r="R45">
            <v>293927.19306224468</v>
          </cell>
          <cell r="U45">
            <v>5246.3577521150328</v>
          </cell>
        </row>
        <row r="46">
          <cell r="L46" t="str">
            <v>5</v>
          </cell>
          <cell r="N46" t="str">
            <v>Water Tanker</v>
          </cell>
          <cell r="O46" t="str">
            <v>E23</v>
          </cell>
          <cell r="P46" t="str">
            <v>Jam</v>
          </cell>
          <cell r="Q46">
            <v>2.1084337349397592E-2</v>
          </cell>
          <cell r="R46">
            <v>67020.510980434308</v>
          </cell>
          <cell r="U46">
            <v>1413.0830628404826</v>
          </cell>
        </row>
        <row r="47">
          <cell r="C47" t="str">
            <v>Kap. Prod. / jam =</v>
          </cell>
          <cell r="D47" t="str">
            <v>V x Fb x Fa x 60</v>
          </cell>
          <cell r="G47" t="str">
            <v>Q1</v>
          </cell>
          <cell r="H47">
            <v>28.012500000000003</v>
          </cell>
          <cell r="I47" t="str">
            <v>M3</v>
          </cell>
          <cell r="L47" t="str">
            <v>6</v>
          </cell>
          <cell r="N47" t="str">
            <v>Alat Bantu</v>
          </cell>
          <cell r="P47" t="str">
            <v>Ls</v>
          </cell>
          <cell r="Q47">
            <v>1</v>
          </cell>
          <cell r="R47">
            <v>75</v>
          </cell>
          <cell r="U47">
            <v>75</v>
          </cell>
        </row>
        <row r="48">
          <cell r="D48" t="str">
            <v>Fk x Ts1</v>
          </cell>
        </row>
        <row r="49">
          <cell r="C49" t="str">
            <v>Koefisien Alat / M3</v>
          </cell>
          <cell r="D49" t="str">
            <v xml:space="preserve"> =  1  :  Q1</v>
          </cell>
          <cell r="G49" t="str">
            <v>(E15)</v>
          </cell>
          <cell r="H49">
            <v>3.5698348951360995E-2</v>
          </cell>
          <cell r="I49" t="str">
            <v>Jam</v>
          </cell>
        </row>
        <row r="50">
          <cell r="Q50" t="str">
            <v xml:space="preserve">JUMLAH HARGA PERALATAN   </v>
          </cell>
          <cell r="U50">
            <v>25157.249307366055</v>
          </cell>
        </row>
        <row r="51">
          <cell r="A51" t="str">
            <v>2.b.</v>
          </cell>
          <cell r="C51" t="str">
            <v>DUMP TRUCK</v>
          </cell>
          <cell r="G51" t="str">
            <v>(E09)</v>
          </cell>
        </row>
        <row r="52">
          <cell r="C52" t="str">
            <v>Kapasitas bak</v>
          </cell>
          <cell r="G52" t="str">
            <v>V</v>
          </cell>
          <cell r="H52">
            <v>6</v>
          </cell>
          <cell r="I52" t="str">
            <v>M3</v>
          </cell>
          <cell r="L52" t="str">
            <v>D.</v>
          </cell>
          <cell r="N52" t="str">
            <v>JUMLAH HARGA TENAGA, BAHAN DAN PERALATAN  ( A + B + C )</v>
          </cell>
          <cell r="U52">
            <v>277600.24268880818</v>
          </cell>
        </row>
        <row r="53">
          <cell r="C53" t="str">
            <v>Faktor Efisiensi alat</v>
          </cell>
          <cell r="G53" t="str">
            <v>Fa</v>
          </cell>
          <cell r="H53">
            <v>0.83</v>
          </cell>
          <cell r="I53" t="str">
            <v>-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27760.024268880821</v>
          </cell>
        </row>
        <row r="54">
          <cell r="C54" t="str">
            <v>Kecepatan rata-rata bermuatan</v>
          </cell>
          <cell r="G54" t="str">
            <v>v1</v>
          </cell>
          <cell r="H54">
            <v>45</v>
          </cell>
          <cell r="I54" t="str">
            <v>KM / Jam</v>
          </cell>
          <cell r="L54" t="str">
            <v>F.</v>
          </cell>
          <cell r="N54" t="str">
            <v>HARGA SATUAN PEKERJAAN  ( D + E )</v>
          </cell>
          <cell r="U54">
            <v>305360.26695768902</v>
          </cell>
        </row>
        <row r="55">
          <cell r="C55" t="str">
            <v>Kecepatan rata-rata kosong</v>
          </cell>
          <cell r="G55" t="str">
            <v>v2</v>
          </cell>
          <cell r="H55">
            <v>60</v>
          </cell>
          <cell r="I55" t="str">
            <v>KM / Jam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Waktu Siklus  :  - Waktu memuat = V : Q1 x 60</v>
          </cell>
          <cell r="G56" t="str">
            <v>T1</v>
          </cell>
          <cell r="H56">
            <v>12.851405622489958</v>
          </cell>
          <cell r="I56" t="str">
            <v>menit</v>
          </cell>
          <cell r="N56" t="str">
            <v>berat untuk bahan-bahan.</v>
          </cell>
        </row>
        <row r="57">
          <cell r="C57" t="str">
            <v>- Waktu tempuh isi = (L : v1) x 60 menit</v>
          </cell>
          <cell r="G57" t="str">
            <v>T2</v>
          </cell>
          <cell r="H57">
            <v>11.633333333333333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Waktu tempuh kosong = (L : v2) x 60 menit</v>
          </cell>
          <cell r="G58" t="str">
            <v>T3</v>
          </cell>
          <cell r="H58">
            <v>8.7249999999999996</v>
          </cell>
          <cell r="I58" t="str">
            <v>menit</v>
          </cell>
          <cell r="N58" t="str">
            <v>mata pembayaran.</v>
          </cell>
        </row>
        <row r="59">
          <cell r="C59" t="str">
            <v>- Lain-lain termasuk menurunkan Agregat</v>
          </cell>
          <cell r="G59" t="str">
            <v>T4</v>
          </cell>
          <cell r="H59">
            <v>3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G60" t="str">
            <v>Ts2</v>
          </cell>
          <cell r="H60">
            <v>36.20973895582329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J61" t="str">
            <v>Berlanjut ke halaman berikut</v>
          </cell>
          <cell r="N61" t="str">
            <v>yang dibayar dari kontrak) dan biaya-biaya lainnya.</v>
          </cell>
        </row>
        <row r="62">
          <cell r="A62" t="str">
            <v>ITEM PEMBAYARAN NO.</v>
          </cell>
          <cell r="D62" t="str">
            <v>:  4.2 (1)</v>
          </cell>
          <cell r="J62" t="str">
            <v>Analisa EI-421</v>
          </cell>
        </row>
        <row r="63">
          <cell r="A63" t="str">
            <v>JENIS PEKERJAAN</v>
          </cell>
          <cell r="D63" t="str">
            <v>:  Lps. Pond. Ag. Kls. A, CBR Min 80%</v>
          </cell>
        </row>
        <row r="64">
          <cell r="A64" t="str">
            <v>SATUAN PEMBAYARAN</v>
          </cell>
          <cell r="D64" t="str">
            <v>:  M3</v>
          </cell>
          <cell r="J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 xml:space="preserve">Kap. Prod./jam = </v>
          </cell>
          <cell r="D70" t="str">
            <v>V x Fa x 60</v>
          </cell>
          <cell r="G70" t="str">
            <v>Q2</v>
          </cell>
          <cell r="H70">
            <v>6.8766030129017413</v>
          </cell>
          <cell r="I70" t="str">
            <v>M3</v>
          </cell>
        </row>
        <row r="71">
          <cell r="D71" t="str">
            <v>Fk x Ts2</v>
          </cell>
        </row>
        <row r="72">
          <cell r="C72" t="str">
            <v>Koefisien Alat / M3 = 1 : Q2</v>
          </cell>
          <cell r="D72" t="str">
            <v xml:space="preserve"> =  1 : Q2</v>
          </cell>
          <cell r="G72" t="str">
            <v>(E08)</v>
          </cell>
          <cell r="H72">
            <v>0.14542063837680036</v>
          </cell>
          <cell r="I72" t="str">
            <v>Jam</v>
          </cell>
        </row>
        <row r="74">
          <cell r="A74" t="str">
            <v>2.c.</v>
          </cell>
          <cell r="C74" t="str">
            <v>MOTOR GRADER</v>
          </cell>
          <cell r="G74" t="str">
            <v>(E13)</v>
          </cell>
        </row>
        <row r="75">
          <cell r="C75" t="str">
            <v>Panjang hamparan</v>
          </cell>
          <cell r="G75" t="str">
            <v>Lh</v>
          </cell>
          <cell r="H75">
            <v>50</v>
          </cell>
          <cell r="I75" t="str">
            <v>M</v>
          </cell>
        </row>
        <row r="76">
          <cell r="C76" t="str">
            <v>Lebar efektif kerja blade</v>
          </cell>
          <cell r="G76" t="str">
            <v>b</v>
          </cell>
          <cell r="H76">
            <v>2.4</v>
          </cell>
          <cell r="I76" t="str">
            <v>M</v>
          </cell>
        </row>
        <row r="77">
          <cell r="C77" t="str">
            <v>Faktor Efisiensi alat</v>
          </cell>
          <cell r="G77" t="str">
            <v>Fa</v>
          </cell>
          <cell r="H77">
            <v>0.83</v>
          </cell>
          <cell r="I77" t="str">
            <v>-</v>
          </cell>
        </row>
        <row r="78">
          <cell r="C78" t="str">
            <v>Kecepatan rata-rata alat</v>
          </cell>
          <cell r="G78" t="str">
            <v>v</v>
          </cell>
          <cell r="H78">
            <v>4</v>
          </cell>
          <cell r="I78" t="str">
            <v>KM / Jam</v>
          </cell>
        </row>
        <row r="79">
          <cell r="C79" t="str">
            <v>Jumlah lintasan</v>
          </cell>
          <cell r="G79" t="str">
            <v>n</v>
          </cell>
          <cell r="H79">
            <v>6</v>
          </cell>
          <cell r="I79" t="str">
            <v>lintasan</v>
          </cell>
          <cell r="J79" t="str">
            <v>3 x pp</v>
          </cell>
        </row>
        <row r="80">
          <cell r="C80" t="str">
            <v>Waktu Siklus</v>
          </cell>
          <cell r="G80" t="str">
            <v>Ts3</v>
          </cell>
        </row>
        <row r="81">
          <cell r="C81" t="str">
            <v>- Perataan 1 lintasan  = (Lh x 60) : (v x 1000)</v>
          </cell>
          <cell r="G81" t="str">
            <v>T1</v>
          </cell>
          <cell r="H81">
            <v>0.75</v>
          </cell>
          <cell r="I81" t="str">
            <v>menit</v>
          </cell>
        </row>
        <row r="82">
          <cell r="C82" t="str">
            <v>- Lain-lain</v>
          </cell>
          <cell r="G82" t="str">
            <v>T2</v>
          </cell>
          <cell r="H82">
            <v>1</v>
          </cell>
          <cell r="I82" t="str">
            <v>menit</v>
          </cell>
        </row>
        <row r="83">
          <cell r="G83" t="str">
            <v>Ts3</v>
          </cell>
          <cell r="H83">
            <v>1.75</v>
          </cell>
          <cell r="I83" t="str">
            <v>menit</v>
          </cell>
        </row>
        <row r="85">
          <cell r="C85" t="str">
            <v>Kap.Prod. / jam =</v>
          </cell>
          <cell r="D85" t="str">
            <v>Lh x b x t x Fa x 60</v>
          </cell>
          <cell r="G85" t="str">
            <v>Q3</v>
          </cell>
          <cell r="H85">
            <v>85.371428571428567</v>
          </cell>
          <cell r="I85" t="str">
            <v>M3</v>
          </cell>
        </row>
        <row r="86">
          <cell r="D86" t="str">
            <v>n x Ts3</v>
          </cell>
        </row>
        <row r="87">
          <cell r="C87" t="str">
            <v>Koefisien Alat / M3</v>
          </cell>
          <cell r="D87" t="str">
            <v xml:space="preserve"> = 1 : Q3</v>
          </cell>
          <cell r="G87" t="str">
            <v>(E13)</v>
          </cell>
          <cell r="H87">
            <v>1.1713520749665328E-2</v>
          </cell>
          <cell r="I87" t="str">
            <v>Jam</v>
          </cell>
        </row>
        <row r="89">
          <cell r="A89" t="str">
            <v>2.d.</v>
          </cell>
          <cell r="C89" t="str">
            <v>TANDEM ROLLER</v>
          </cell>
          <cell r="G89" t="str">
            <v>(E17)</v>
          </cell>
        </row>
        <row r="90">
          <cell r="C90" t="str">
            <v>Kecepatan rata-rata</v>
          </cell>
          <cell r="G90" t="str">
            <v>v</v>
          </cell>
          <cell r="H90">
            <v>3</v>
          </cell>
          <cell r="I90" t="str">
            <v>KM / Jam</v>
          </cell>
        </row>
        <row r="91">
          <cell r="C91" t="str">
            <v>Lebar efektif pemadatan</v>
          </cell>
          <cell r="G91" t="str">
            <v>b</v>
          </cell>
          <cell r="H91">
            <v>1.2</v>
          </cell>
          <cell r="I91" t="str">
            <v>M</v>
          </cell>
        </row>
        <row r="92">
          <cell r="C92" t="str">
            <v>Jumlah lintasan</v>
          </cell>
          <cell r="G92" t="str">
            <v>n</v>
          </cell>
          <cell r="H92">
            <v>8</v>
          </cell>
          <cell r="I92" t="str">
            <v>lintasan</v>
          </cell>
        </row>
        <row r="93">
          <cell r="C93" t="str">
            <v>Faktor Efisiensi alat</v>
          </cell>
          <cell r="G93" t="str">
            <v>Fa</v>
          </cell>
          <cell r="H93">
            <v>0.83</v>
          </cell>
          <cell r="I93" t="str">
            <v>-</v>
          </cell>
        </row>
        <row r="95">
          <cell r="C95" t="str">
            <v>Kap.Prod. / jam =</v>
          </cell>
          <cell r="D95" t="str">
            <v>(v x 1000) x b x t x Fa</v>
          </cell>
          <cell r="G95" t="str">
            <v>Q4</v>
          </cell>
          <cell r="H95">
            <v>56.024999999999999</v>
          </cell>
          <cell r="I95" t="str">
            <v>M3</v>
          </cell>
        </row>
        <row r="96">
          <cell r="D96" t="str">
            <v>n</v>
          </cell>
        </row>
        <row r="97">
          <cell r="C97" t="str">
            <v>Koefisien Alat / M3</v>
          </cell>
          <cell r="D97" t="str">
            <v xml:space="preserve"> = 1 : Q4</v>
          </cell>
          <cell r="G97" t="str">
            <v>(E17)</v>
          </cell>
          <cell r="H97">
            <v>1.7849174475680501E-2</v>
          </cell>
          <cell r="I97" t="str">
            <v>Jam</v>
          </cell>
        </row>
        <row r="99">
          <cell r="A99" t="str">
            <v>2.e.</v>
          </cell>
          <cell r="C99" t="str">
            <v>WATERTANK TRUCK</v>
          </cell>
          <cell r="G99" t="str">
            <v>(E23)</v>
          </cell>
        </row>
        <row r="100">
          <cell r="C100" t="str">
            <v>Volume tangki air</v>
          </cell>
          <cell r="G100" t="str">
            <v>V</v>
          </cell>
          <cell r="H100">
            <v>4</v>
          </cell>
          <cell r="I100" t="str">
            <v>M3</v>
          </cell>
        </row>
        <row r="101">
          <cell r="C101" t="str">
            <v>Kebutuhan air / M3 agregat padat</v>
          </cell>
          <cell r="G101" t="str">
            <v>Wc</v>
          </cell>
          <cell r="H101">
            <v>7.0000000000000007E-2</v>
          </cell>
          <cell r="I101" t="str">
            <v>M3</v>
          </cell>
        </row>
        <row r="102">
          <cell r="C102" t="str">
            <v>Pengisian tangki / jam</v>
          </cell>
          <cell r="G102" t="str">
            <v>n</v>
          </cell>
          <cell r="H102">
            <v>1</v>
          </cell>
          <cell r="I102" t="str">
            <v>kali</v>
          </cell>
        </row>
        <row r="103">
          <cell r="C103" t="str">
            <v>Faktor Efisiensi alat</v>
          </cell>
          <cell r="G103" t="str">
            <v>Fa</v>
          </cell>
          <cell r="H103">
            <v>0.83</v>
          </cell>
          <cell r="I103" t="str">
            <v>-</v>
          </cell>
        </row>
        <row r="105">
          <cell r="C105" t="str">
            <v>Kap.Prod. / jam =</v>
          </cell>
          <cell r="D105" t="str">
            <v>V x n x Fa</v>
          </cell>
          <cell r="G105" t="str">
            <v>Q5</v>
          </cell>
          <cell r="H105">
            <v>47.428571428571423</v>
          </cell>
          <cell r="I105" t="str">
            <v>M3</v>
          </cell>
        </row>
        <row r="106">
          <cell r="D106" t="str">
            <v>Wc</v>
          </cell>
        </row>
        <row r="107">
          <cell r="C107" t="str">
            <v>Koefisien Alat / M3</v>
          </cell>
          <cell r="D107" t="str">
            <v xml:space="preserve"> = 1 : Q5</v>
          </cell>
          <cell r="G107" t="str">
            <v>(E23)</v>
          </cell>
          <cell r="H107">
            <v>2.1084337349397592E-2</v>
          </cell>
          <cell r="I107" t="str">
            <v>Jam</v>
          </cell>
        </row>
        <row r="110">
          <cell r="A110" t="str">
            <v>2.g.</v>
          </cell>
          <cell r="C110" t="str">
            <v>ALAT BANTU</v>
          </cell>
        </row>
        <row r="111">
          <cell r="C111" t="str">
            <v>diperlukan :</v>
          </cell>
          <cell r="J111" t="str">
            <v>Lump Sum</v>
          </cell>
        </row>
        <row r="112">
          <cell r="C112" t="str">
            <v>- Kereta dorong     = 2 buah</v>
          </cell>
        </row>
        <row r="113">
          <cell r="C113" t="str">
            <v>- Sekop                = 3 buah</v>
          </cell>
        </row>
        <row r="114">
          <cell r="C114" t="str">
            <v>- Garpu                = 2 buah</v>
          </cell>
        </row>
        <row r="120">
          <cell r="J120" t="str">
            <v>Berlanjut ke halaman berikut</v>
          </cell>
        </row>
        <row r="121">
          <cell r="A121" t="str">
            <v>ITEM PEMBAYARAN NO.</v>
          </cell>
          <cell r="D121" t="str">
            <v>:  4.2 (1)</v>
          </cell>
          <cell r="J121" t="str">
            <v>Analisa EI-421</v>
          </cell>
        </row>
        <row r="122">
          <cell r="A122" t="str">
            <v>JENIS PEKERJAAN</v>
          </cell>
          <cell r="D122" t="str">
            <v>:  Lps. Pond. Ag. Kls. A, CBR Min 80%</v>
          </cell>
        </row>
        <row r="123">
          <cell r="A123" t="str">
            <v>SATUAN PEMBAYARAN</v>
          </cell>
          <cell r="D123" t="str">
            <v>:  M3</v>
          </cell>
          <cell r="J123" t="str">
            <v xml:space="preserve">         URAIAN ANALISA HARGA SATUAN</v>
          </cell>
        </row>
        <row r="124">
          <cell r="J124" t="str">
            <v>Lanjutan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9">
          <cell r="A129" t="str">
            <v xml:space="preserve">   3.</v>
          </cell>
          <cell r="C129" t="str">
            <v>TENAGA</v>
          </cell>
        </row>
        <row r="130">
          <cell r="C130" t="str">
            <v>Produksi menentukan : WHEEL LOADER</v>
          </cell>
          <cell r="G130" t="str">
            <v>Q1</v>
          </cell>
          <cell r="H130">
            <v>28.012500000000003</v>
          </cell>
          <cell r="I130" t="str">
            <v>M3/Jam</v>
          </cell>
        </row>
        <row r="131">
          <cell r="C131" t="str">
            <v>Produksi Agregat / hari  =  Tk x Q1</v>
          </cell>
          <cell r="G131" t="str">
            <v>Qt</v>
          </cell>
          <cell r="H131">
            <v>196.08750000000003</v>
          </cell>
          <cell r="I131" t="str">
            <v>M3</v>
          </cell>
        </row>
        <row r="132">
          <cell r="C132" t="str">
            <v>Kebutuhan tenaga :</v>
          </cell>
        </row>
        <row r="133">
          <cell r="D133" t="str">
            <v>- Pekerja</v>
          </cell>
          <cell r="G133" t="str">
            <v>P</v>
          </cell>
          <cell r="H133">
            <v>7</v>
          </cell>
          <cell r="I133" t="str">
            <v>orang</v>
          </cell>
        </row>
        <row r="134">
          <cell r="D134" t="str">
            <v>- Mandor</v>
          </cell>
          <cell r="G134" t="str">
            <v>M</v>
          </cell>
          <cell r="H134">
            <v>1</v>
          </cell>
          <cell r="I134" t="str">
            <v>orang</v>
          </cell>
        </row>
        <row r="136">
          <cell r="C136" t="str">
            <v>Koefisien tenaga / M3     :</v>
          </cell>
        </row>
        <row r="137">
          <cell r="D137" t="str">
            <v>- Pekerja</v>
          </cell>
          <cell r="E137" t="str">
            <v>= (Tk x P) : Qt</v>
          </cell>
          <cell r="G137" t="str">
            <v>(L01)</v>
          </cell>
          <cell r="H137">
            <v>0.24988844265952695</v>
          </cell>
          <cell r="I137" t="str">
            <v>Jam</v>
          </cell>
        </row>
        <row r="138">
          <cell r="D138" t="str">
            <v>- Mandor</v>
          </cell>
          <cell r="E138" t="str">
            <v>= (Tk x M) : Qt</v>
          </cell>
          <cell r="G138" t="str">
            <v>(L03)</v>
          </cell>
          <cell r="H138">
            <v>3.5698348951360995E-2</v>
          </cell>
          <cell r="I138" t="str">
            <v>Jam</v>
          </cell>
        </row>
        <row r="141">
          <cell r="A141" t="str">
            <v>4.</v>
          </cell>
          <cell r="C141" t="str">
            <v>HARGA DASAR SATUAN UPAH, BAHAN DAN ALAT</v>
          </cell>
        </row>
        <row r="142">
          <cell r="C142" t="str">
            <v>Lihat lampiran.</v>
          </cell>
        </row>
        <row r="144">
          <cell r="A144" t="str">
            <v>5.</v>
          </cell>
          <cell r="C144" t="str">
            <v>ANALISA HARGA SATUAN PEKERJAAN</v>
          </cell>
        </row>
        <row r="145">
          <cell r="C145" t="str">
            <v>Lihat perhitungan dalam FORMULIR STANDAR UNTUK</v>
          </cell>
        </row>
        <row r="146">
          <cell r="C146" t="str">
            <v>PEREKEMAN ANALISA MASING-MASING HARGA</v>
          </cell>
        </row>
        <row r="147">
          <cell r="C147" t="str">
            <v>SATUAN.</v>
          </cell>
        </row>
        <row r="148">
          <cell r="C148" t="str">
            <v>Didapat Harga Satuan Pekerjaan :</v>
          </cell>
        </row>
        <row r="150">
          <cell r="C150" t="str">
            <v xml:space="preserve">Rp.  </v>
          </cell>
          <cell r="D150">
            <v>305360.26695768902</v>
          </cell>
          <cell r="E150" t="str">
            <v xml:space="preserve"> / M3.</v>
          </cell>
        </row>
        <row r="153">
          <cell r="A153" t="str">
            <v>6.</v>
          </cell>
          <cell r="C153" t="str">
            <v>WAKTU PELAKSANAAN YANG DIPERLUKAN</v>
          </cell>
        </row>
        <row r="154">
          <cell r="C154" t="str">
            <v>Waktu pelaksanaan</v>
          </cell>
          <cell r="D154" t="str">
            <v>:  . . . . . . .  bulan</v>
          </cell>
        </row>
        <row r="156">
          <cell r="A156" t="str">
            <v>7.</v>
          </cell>
          <cell r="C156" t="str">
            <v>VOLUME PEKERJAAN YANG DIPERLUKAN</v>
          </cell>
        </row>
        <row r="157">
          <cell r="C157" t="str">
            <v>Volume pekerjaan  :</v>
          </cell>
          <cell r="D157">
            <v>0</v>
          </cell>
          <cell r="E157" t="str">
            <v>M3</v>
          </cell>
        </row>
        <row r="180">
          <cell r="A180" t="str">
            <v>ITEM PEMBAYARAN NO.</v>
          </cell>
          <cell r="D180" t="str">
            <v>:  4.2 (2)</v>
          </cell>
          <cell r="J180" t="str">
            <v>Analisa EI-422</v>
          </cell>
          <cell r="T180" t="str">
            <v>Analisa EI-422</v>
          </cell>
        </row>
        <row r="181">
          <cell r="A181" t="str">
            <v>JENIS PEKERJAAN</v>
          </cell>
          <cell r="D181" t="str">
            <v>:  Lps. Pond. Ag. Kls. B, CBR Min 35%</v>
          </cell>
        </row>
        <row r="182">
          <cell r="A182" t="str">
            <v>SATUAN PEMBAYARAN</v>
          </cell>
          <cell r="D182" t="str">
            <v>:  M3</v>
          </cell>
          <cell r="J182" t="str">
            <v xml:space="preserve">         URAIAN ANALISA HARGA SATUAN</v>
          </cell>
          <cell r="L182" t="str">
            <v>FORMULIR STANDAR UNTUK</v>
          </cell>
        </row>
        <row r="183">
          <cell r="L183" t="str">
            <v>PEREKAMAN ANALISA MASING-MASING HARGA SATUAN</v>
          </cell>
        </row>
        <row r="184">
          <cell r="L184">
            <v>0</v>
          </cell>
        </row>
        <row r="185">
          <cell r="A185" t="str">
            <v>No.</v>
          </cell>
          <cell r="C185" t="str">
            <v>U R A I A N</v>
          </cell>
          <cell r="G185" t="str">
            <v>KODE</v>
          </cell>
          <cell r="H185" t="str">
            <v>KOEF.</v>
          </cell>
          <cell r="I185" t="str">
            <v>SATUAN</v>
          </cell>
          <cell r="J185" t="str">
            <v>KETERANGAN</v>
          </cell>
        </row>
        <row r="187">
          <cell r="L187" t="str">
            <v>PROYEK</v>
          </cell>
          <cell r="O187" t="str">
            <v>:</v>
          </cell>
        </row>
        <row r="188">
          <cell r="A188" t="str">
            <v>I.</v>
          </cell>
          <cell r="C188" t="str">
            <v>ASUMSI</v>
          </cell>
          <cell r="L188" t="str">
            <v>No. PAKET KONTRAK</v>
          </cell>
          <cell r="O188" t="str">
            <v>:</v>
          </cell>
        </row>
        <row r="189">
          <cell r="A189">
            <v>1</v>
          </cell>
          <cell r="C189" t="str">
            <v>Menggunakan alat berat (cara mekanik)</v>
          </cell>
          <cell r="L189" t="str">
            <v>NAMA PAKET</v>
          </cell>
          <cell r="O189" t="str">
            <v>:</v>
          </cell>
        </row>
        <row r="190">
          <cell r="A190">
            <v>2</v>
          </cell>
          <cell r="C190" t="str">
            <v>Lokasi pekerjaan : sepanjang jalan</v>
          </cell>
          <cell r="L190" t="str">
            <v>PROP / KAB / KODYA</v>
          </cell>
          <cell r="O190" t="str">
            <v>:</v>
          </cell>
        </row>
        <row r="191">
          <cell r="A191">
            <v>3</v>
          </cell>
          <cell r="C191" t="str">
            <v>Kondisi existing jalan : sedang</v>
          </cell>
          <cell r="L191" t="str">
            <v>ITEM PEMBAYARAN NO.</v>
          </cell>
          <cell r="O191" t="str">
            <v>:  4.2 (2)</v>
          </cell>
          <cell r="R191" t="str">
            <v>PERKIRAAN VOL. PEK.</v>
          </cell>
          <cell r="T191" t="str">
            <v>:</v>
          </cell>
          <cell r="U191">
            <v>0</v>
          </cell>
        </row>
        <row r="192">
          <cell r="A192">
            <v>4</v>
          </cell>
          <cell r="C192" t="str">
            <v>Jarak rata-rata Base Camp ke lokasi pekerjaan</v>
          </cell>
          <cell r="G192" t="str">
            <v>L</v>
          </cell>
          <cell r="H192">
            <v>8.7249999999999996</v>
          </cell>
          <cell r="I192" t="str">
            <v>KM</v>
          </cell>
          <cell r="L192" t="str">
            <v>JENIS PEKERJAAN</v>
          </cell>
          <cell r="O192" t="str">
            <v>:  Lps. Pond. Ag. Kls. B, CBR Min 35%</v>
          </cell>
          <cell r="R192" t="str">
            <v>TOTAL HARGA (Rp.)</v>
          </cell>
          <cell r="T192" t="str">
            <v>:</v>
          </cell>
          <cell r="U192">
            <v>3711291.7469440131</v>
          </cell>
        </row>
        <row r="193">
          <cell r="A193">
            <v>5</v>
          </cell>
          <cell r="C193" t="str">
            <v>Tebal lapis Agregat padat</v>
          </cell>
          <cell r="G193" t="str">
            <v>t</v>
          </cell>
          <cell r="H193">
            <v>0.15</v>
          </cell>
          <cell r="I193" t="str">
            <v>M</v>
          </cell>
          <cell r="L193" t="str">
            <v>SATUAN PEMBAYARAN</v>
          </cell>
          <cell r="O193" t="str">
            <v>:  M3</v>
          </cell>
          <cell r="R193" t="str">
            <v>% THD. BIAYA PROYEK</v>
          </cell>
          <cell r="T193" t="str">
            <v>:</v>
          </cell>
          <cell r="U193" t="e">
            <v>#DIV/0!</v>
          </cell>
        </row>
        <row r="194">
          <cell r="A194">
            <v>6</v>
          </cell>
          <cell r="C194" t="str">
            <v>Faktor kembang material (Padat-Lepas)</v>
          </cell>
          <cell r="G194" t="str">
            <v>Fk</v>
          </cell>
          <cell r="H194">
            <v>1.2</v>
          </cell>
          <cell r="I194" t="str">
            <v>-</v>
          </cell>
        </row>
        <row r="195">
          <cell r="A195">
            <v>7</v>
          </cell>
          <cell r="C195" t="str">
            <v>Jam kerja efektif per-hari</v>
          </cell>
          <cell r="G195" t="str">
            <v>Tk</v>
          </cell>
          <cell r="H195">
            <v>7</v>
          </cell>
          <cell r="I195" t="str">
            <v>Jam</v>
          </cell>
        </row>
        <row r="196">
          <cell r="A196">
            <v>8</v>
          </cell>
          <cell r="C196" t="str">
            <v>Lebar bahu jalan</v>
          </cell>
          <cell r="G196" t="str">
            <v>Lb</v>
          </cell>
          <cell r="H196">
            <v>1</v>
          </cell>
          <cell r="I196" t="str">
            <v>M</v>
          </cell>
          <cell r="Q196" t="str">
            <v>PERKIRAAN</v>
          </cell>
          <cell r="R196" t="str">
            <v>HARGA</v>
          </cell>
          <cell r="S196" t="str">
            <v>JUMLAH</v>
          </cell>
        </row>
        <row r="197">
          <cell r="A197">
            <v>9</v>
          </cell>
          <cell r="C197" t="str">
            <v>Proporsi Campuran :</v>
          </cell>
          <cell r="D197" t="str">
            <v>- Agregat Kasar</v>
          </cell>
          <cell r="G197" t="str">
            <v>Ak</v>
          </cell>
          <cell r="H197">
            <v>35</v>
          </cell>
          <cell r="I197" t="str">
            <v>%</v>
          </cell>
          <cell r="J197" t="str">
            <v xml:space="preserve"> Gradasi harus</v>
          </cell>
          <cell r="L197" t="str">
            <v>NO.</v>
          </cell>
          <cell r="N197" t="str">
            <v>KOMPONEN</v>
          </cell>
          <cell r="P197" t="str">
            <v>SATUAN</v>
          </cell>
          <cell r="Q197" t="str">
            <v>KUANTITAS</v>
          </cell>
          <cell r="R197" t="str">
            <v>SATUAN</v>
          </cell>
          <cell r="S197" t="str">
            <v>HARGA</v>
          </cell>
        </row>
        <row r="198">
          <cell r="D198" t="str">
            <v>- Agregat Halus</v>
          </cell>
          <cell r="G198" t="str">
            <v>Ah</v>
          </cell>
          <cell r="H198">
            <v>20</v>
          </cell>
          <cell r="I198" t="str">
            <v>%</v>
          </cell>
          <cell r="J198" t="str">
            <v xml:space="preserve"> memenuhi</v>
          </cell>
          <cell r="R198" t="str">
            <v>(Rp.)</v>
          </cell>
          <cell r="S198" t="str">
            <v>(Rp.)</v>
          </cell>
        </row>
        <row r="199">
          <cell r="D199" t="str">
            <v>- Sirtu</v>
          </cell>
          <cell r="G199" t="str">
            <v>St</v>
          </cell>
          <cell r="H199">
            <v>45</v>
          </cell>
          <cell r="I199" t="str">
            <v>%</v>
          </cell>
          <cell r="J199" t="str">
            <v xml:space="preserve"> Spesifikasi</v>
          </cell>
        </row>
        <row r="200">
          <cell r="A200" t="str">
            <v>II.</v>
          </cell>
          <cell r="C200" t="str">
            <v>URUTAN KERJA</v>
          </cell>
        </row>
        <row r="201">
          <cell r="A201">
            <v>1</v>
          </cell>
          <cell r="C201" t="str">
            <v xml:space="preserve">Wheel Loader mencampur &amp; memuat Agregat ke </v>
          </cell>
          <cell r="L201" t="str">
            <v>A.</v>
          </cell>
          <cell r="N201" t="str">
            <v>TENAGA</v>
          </cell>
        </row>
        <row r="202">
          <cell r="C202" t="str">
            <v>dalam Dump Truck di Base Camp</v>
          </cell>
        </row>
        <row r="203">
          <cell r="A203">
            <v>2</v>
          </cell>
          <cell r="C203" t="str">
            <v>Dump Truck mengangkut Agregat ke lokasi</v>
          </cell>
          <cell r="L203" t="str">
            <v>1.</v>
          </cell>
          <cell r="N203" t="str">
            <v>Pekerja</v>
          </cell>
          <cell r="O203" t="str">
            <v>(L01)</v>
          </cell>
          <cell r="P203" t="str">
            <v>Jam</v>
          </cell>
          <cell r="Q203">
            <v>0.24988844265952695</v>
          </cell>
          <cell r="R203">
            <v>2857.14</v>
          </cell>
          <cell r="U203">
            <v>713.96626506024074</v>
          </cell>
        </row>
        <row r="204">
          <cell r="C204" t="str">
            <v>pekerjaan dan dihampar dengan Motor Grader</v>
          </cell>
          <cell r="L204" t="str">
            <v>2.</v>
          </cell>
          <cell r="N204" t="str">
            <v>Mandor</v>
          </cell>
          <cell r="O204" t="str">
            <v>(L03)</v>
          </cell>
          <cell r="P204" t="str">
            <v>Jam</v>
          </cell>
          <cell r="Q204">
            <v>3.5698348951360995E-2</v>
          </cell>
          <cell r="R204">
            <v>3214.29</v>
          </cell>
          <cell r="U204">
            <v>114.74484605087014</v>
          </cell>
        </row>
        <row r="205">
          <cell r="A205">
            <v>3</v>
          </cell>
          <cell r="C205" t="str">
            <v>Hamparan Agregat dibasahi dengan Water Tank Truck</v>
          </cell>
        </row>
        <row r="206">
          <cell r="C206" t="str">
            <v>sebelum dipadatkan dengan Tandem Roller &amp; PTR</v>
          </cell>
        </row>
        <row r="207">
          <cell r="A207">
            <v>4</v>
          </cell>
          <cell r="C207" t="str">
            <v>Selama pemadatan sekelompok pekerja akan</v>
          </cell>
          <cell r="Q207" t="str">
            <v xml:space="preserve">JUMLAH HARGA TENAGA   </v>
          </cell>
          <cell r="U207">
            <v>828.71111111111088</v>
          </cell>
        </row>
        <row r="208">
          <cell r="C208" t="str">
            <v>merapikan tepi hamparan dan level permukaan</v>
          </cell>
        </row>
        <row r="209">
          <cell r="C209" t="str">
            <v>dengan menggunakan alat bantu</v>
          </cell>
          <cell r="L209" t="str">
            <v>B.</v>
          </cell>
          <cell r="N209" t="str">
            <v>BAHAN</v>
          </cell>
        </row>
        <row r="211">
          <cell r="A211" t="str">
            <v>III.</v>
          </cell>
          <cell r="C211" t="str">
            <v>PEMAKAIAN BAHAN, ALAT DAN TENAGA</v>
          </cell>
          <cell r="L211" t="str">
            <v>1.</v>
          </cell>
          <cell r="N211" t="str">
            <v>Agregat Kasar     (M03)</v>
          </cell>
          <cell r="P211" t="str">
            <v>M3</v>
          </cell>
          <cell r="Q211">
            <v>0.42</v>
          </cell>
          <cell r="R211">
            <v>222345.54558042376</v>
          </cell>
          <cell r="U211">
            <v>93385.129143777973</v>
          </cell>
        </row>
        <row r="212">
          <cell r="A212" t="str">
            <v xml:space="preserve">   1.</v>
          </cell>
          <cell r="C212" t="str">
            <v>BAHAN</v>
          </cell>
          <cell r="L212" t="str">
            <v>2.</v>
          </cell>
          <cell r="N212" t="str">
            <v>Agregat Halus     (M04)</v>
          </cell>
          <cell r="P212" t="str">
            <v>M3</v>
          </cell>
          <cell r="Q212">
            <v>0.24</v>
          </cell>
          <cell r="R212">
            <v>194196.70775416915</v>
          </cell>
          <cell r="U212">
            <v>46607.209861000592</v>
          </cell>
        </row>
        <row r="213">
          <cell r="C213" t="str">
            <v>- Agregat Kasar</v>
          </cell>
          <cell r="D213" t="str">
            <v>=  Ak x 1 M3 x Fk</v>
          </cell>
          <cell r="G213" t="str">
            <v>M03</v>
          </cell>
          <cell r="H213">
            <v>0.42</v>
          </cell>
          <cell r="I213" t="str">
            <v>M3</v>
          </cell>
          <cell r="L213" t="str">
            <v>3.</v>
          </cell>
          <cell r="N213" t="str">
            <v>Sirtu</v>
          </cell>
          <cell r="O213" t="str">
            <v>(M16)</v>
          </cell>
          <cell r="P213" t="str">
            <v>M3</v>
          </cell>
          <cell r="Q213">
            <v>0.54</v>
          </cell>
          <cell r="R213">
            <v>264500</v>
          </cell>
          <cell r="U213">
            <v>142830</v>
          </cell>
        </row>
        <row r="214">
          <cell r="C214" t="str">
            <v>- Agregat Halus</v>
          </cell>
          <cell r="D214" t="str">
            <v>=  Ah x 1 M3 x Fk</v>
          </cell>
          <cell r="G214" t="str">
            <v>M04</v>
          </cell>
          <cell r="H214">
            <v>0.24</v>
          </cell>
          <cell r="I214" t="str">
            <v>M3</v>
          </cell>
        </row>
        <row r="215">
          <cell r="C215" t="str">
            <v>- Sirtu</v>
          </cell>
          <cell r="D215" t="str">
            <v>=  St x 1 M3 x Fk</v>
          </cell>
          <cell r="G215" t="str">
            <v>M16</v>
          </cell>
          <cell r="H215">
            <v>0.54</v>
          </cell>
          <cell r="I215" t="str">
            <v>M3</v>
          </cell>
        </row>
        <row r="216">
          <cell r="A216" t="str">
            <v xml:space="preserve">   2.</v>
          </cell>
          <cell r="C216" t="str">
            <v>ALAT</v>
          </cell>
        </row>
        <row r="217">
          <cell r="A217" t="str">
            <v>2.a.</v>
          </cell>
          <cell r="C217" t="str">
            <v>WHEEL LOADER</v>
          </cell>
          <cell r="G217" t="str">
            <v>(E15)</v>
          </cell>
          <cell r="Q217" t="str">
            <v xml:space="preserve">JUMLAH HARGA BAHAN   </v>
          </cell>
          <cell r="U217">
            <v>282822.33900477854</v>
          </cell>
        </row>
        <row r="218">
          <cell r="C218" t="str">
            <v>Kapasitas bucket</v>
          </cell>
          <cell r="G218" t="str">
            <v>V</v>
          </cell>
          <cell r="H218">
            <v>1.5</v>
          </cell>
          <cell r="I218" t="str">
            <v>M3</v>
          </cell>
        </row>
        <row r="219">
          <cell r="C219" t="str">
            <v>Faktor bucket</v>
          </cell>
          <cell r="G219" t="str">
            <v>Fb</v>
          </cell>
          <cell r="H219">
            <v>0.9</v>
          </cell>
          <cell r="I219" t="str">
            <v>-</v>
          </cell>
          <cell r="J219" t="str">
            <v>Pemuatan ringan</v>
          </cell>
          <cell r="L219" t="str">
            <v>C.</v>
          </cell>
          <cell r="N219" t="str">
            <v>PERALATAN</v>
          </cell>
        </row>
        <row r="220">
          <cell r="C220" t="str">
            <v>Faktor Efisiensi alat</v>
          </cell>
          <cell r="G220" t="str">
            <v>Fa</v>
          </cell>
          <cell r="H220">
            <v>0.83</v>
          </cell>
          <cell r="I220" t="str">
            <v>-</v>
          </cell>
        </row>
        <row r="221">
          <cell r="C221" t="str">
            <v>Waktu siklus</v>
          </cell>
          <cell r="G221" t="str">
            <v>Ts1</v>
          </cell>
          <cell r="L221" t="str">
            <v>1</v>
          </cell>
          <cell r="N221" t="str">
            <v>Wheel Loader</v>
          </cell>
          <cell r="O221" t="str">
            <v>E15</v>
          </cell>
          <cell r="P221" t="str">
            <v>Jam</v>
          </cell>
          <cell r="Q221">
            <v>3.5698348951360995E-2</v>
          </cell>
          <cell r="R221">
            <v>163808.13869490434</v>
          </cell>
          <cell r="U221">
            <v>5847.680096203635</v>
          </cell>
        </row>
        <row r="222">
          <cell r="C222" t="str">
            <v>- Mencampur</v>
          </cell>
          <cell r="G222" t="str">
            <v>T1</v>
          </cell>
          <cell r="H222">
            <v>1.5</v>
          </cell>
          <cell r="I222" t="str">
            <v>menit</v>
          </cell>
          <cell r="L222" t="str">
            <v>2</v>
          </cell>
          <cell r="N222" t="str">
            <v>Dump Truck</v>
          </cell>
          <cell r="O222" t="str">
            <v>E09</v>
          </cell>
          <cell r="P222" t="str">
            <v>Jam</v>
          </cell>
          <cell r="Q222">
            <v>0.14542063837680036</v>
          </cell>
          <cell r="R222">
            <v>70230.073977639215</v>
          </cell>
          <cell r="U222">
            <v>10212.90219107821</v>
          </cell>
        </row>
        <row r="223">
          <cell r="C223" t="str">
            <v>- Memuat dan lain-lain</v>
          </cell>
          <cell r="G223" t="str">
            <v>T2</v>
          </cell>
          <cell r="H223">
            <v>0.5</v>
          </cell>
          <cell r="I223" t="str">
            <v>menit</v>
          </cell>
          <cell r="L223" t="str">
            <v>3</v>
          </cell>
          <cell r="N223" t="str">
            <v>Motor Grader</v>
          </cell>
          <cell r="O223" t="str">
            <v>E13</v>
          </cell>
          <cell r="P223" t="str">
            <v>Jam</v>
          </cell>
          <cell r="Q223">
            <v>1.1713520749665328E-2</v>
          </cell>
          <cell r="R223">
            <v>201666.62574070093</v>
          </cell>
          <cell r="U223">
            <v>2362.2262051286921</v>
          </cell>
        </row>
        <row r="224">
          <cell r="G224" t="str">
            <v>Ts1</v>
          </cell>
          <cell r="H224">
            <v>2</v>
          </cell>
          <cell r="I224" t="str">
            <v>menit</v>
          </cell>
          <cell r="L224" t="str">
            <v>4</v>
          </cell>
          <cell r="N224" t="str">
            <v>Tandem Roller</v>
          </cell>
          <cell r="O224" t="str">
            <v>E17</v>
          </cell>
          <cell r="P224" t="str">
            <v>Jam</v>
          </cell>
          <cell r="Q224">
            <v>1.7849174475680501E-2</v>
          </cell>
          <cell r="R224">
            <v>293927.19306224468</v>
          </cell>
          <cell r="U224">
            <v>5246.3577521150328</v>
          </cell>
        </row>
        <row r="225">
          <cell r="L225" t="str">
            <v>5</v>
          </cell>
          <cell r="N225" t="str">
            <v>Water Tanker</v>
          </cell>
          <cell r="O225" t="str">
            <v>E23</v>
          </cell>
          <cell r="P225" t="str">
            <v>Jam</v>
          </cell>
          <cell r="Q225">
            <v>2.1084337349397592E-2</v>
          </cell>
          <cell r="R225">
            <v>67020.510980434308</v>
          </cell>
          <cell r="U225">
            <v>1413.0830628404826</v>
          </cell>
        </row>
        <row r="226">
          <cell r="C226" t="str">
            <v>Kap. Prod. / jam =</v>
          </cell>
          <cell r="D226" t="str">
            <v>V x Fb x Fa x 60</v>
          </cell>
          <cell r="G226" t="str">
            <v>Q1</v>
          </cell>
          <cell r="H226">
            <v>28.012500000000003</v>
          </cell>
          <cell r="I226" t="str">
            <v>M3</v>
          </cell>
          <cell r="L226" t="str">
            <v>6</v>
          </cell>
          <cell r="N226" t="str">
            <v>Alat Bantu</v>
          </cell>
          <cell r="P226" t="str">
            <v>Ls</v>
          </cell>
          <cell r="Q226">
            <v>1</v>
          </cell>
          <cell r="R226">
            <v>75</v>
          </cell>
          <cell r="U226">
            <v>75</v>
          </cell>
        </row>
        <row r="227">
          <cell r="D227" t="str">
            <v>Fk x Ts1</v>
          </cell>
        </row>
        <row r="228">
          <cell r="C228" t="str">
            <v>Koefisien Alat / M3</v>
          </cell>
          <cell r="D228" t="str">
            <v xml:space="preserve"> =  1  :  Q1</v>
          </cell>
          <cell r="G228" t="str">
            <v>(E15)</v>
          </cell>
          <cell r="H228">
            <v>3.5698348951360995E-2</v>
          </cell>
          <cell r="I228" t="str">
            <v>Jam</v>
          </cell>
        </row>
        <row r="229">
          <cell r="Q229" t="str">
            <v xml:space="preserve">JUMLAH HARGA PERALATAN   </v>
          </cell>
          <cell r="U229">
            <v>25157.249307366055</v>
          </cell>
        </row>
        <row r="230">
          <cell r="A230" t="str">
            <v>2.b.</v>
          </cell>
          <cell r="C230" t="str">
            <v>DUMP TRUCK</v>
          </cell>
          <cell r="G230" t="str">
            <v>(E09)</v>
          </cell>
        </row>
        <row r="231">
          <cell r="C231" t="str">
            <v>Kapasitas bak</v>
          </cell>
          <cell r="G231" t="str">
            <v>V</v>
          </cell>
          <cell r="H231">
            <v>6</v>
          </cell>
          <cell r="I231" t="str">
            <v>M3</v>
          </cell>
          <cell r="L231" t="str">
            <v>D.</v>
          </cell>
          <cell r="N231" t="str">
            <v>JUMLAH HARGA TENAGA, BAHAN DAN PERALATAN  ( A + B + C )</v>
          </cell>
          <cell r="U231">
            <v>308808.29942325567</v>
          </cell>
        </row>
        <row r="232">
          <cell r="C232" t="str">
            <v>Faktor Efisiensi alat</v>
          </cell>
          <cell r="G232" t="str">
            <v>Fa</v>
          </cell>
          <cell r="H232">
            <v>0.83</v>
          </cell>
          <cell r="I232" t="str">
            <v>-</v>
          </cell>
          <cell r="L232" t="str">
            <v>E.</v>
          </cell>
          <cell r="N232" t="str">
            <v>OVERHEAD &amp; PROFIT</v>
          </cell>
          <cell r="P232">
            <v>10</v>
          </cell>
          <cell r="Q232" t="str">
            <v>%  x  D</v>
          </cell>
          <cell r="U232">
            <v>30880.829942325567</v>
          </cell>
        </row>
        <row r="233">
          <cell r="C233" t="str">
            <v>Kecepatan rata-rata bermuatan</v>
          </cell>
          <cell r="G233" t="str">
            <v>v1</v>
          </cell>
          <cell r="H233">
            <v>45</v>
          </cell>
          <cell r="I233" t="str">
            <v>KM / Jam</v>
          </cell>
          <cell r="L233" t="str">
            <v>F.</v>
          </cell>
          <cell r="N233" t="str">
            <v>HARGA SATUAN PEKERJAAN  ( D + E )</v>
          </cell>
          <cell r="U233">
            <v>339689.1293655812</v>
          </cell>
        </row>
        <row r="234">
          <cell r="C234" t="str">
            <v>Kecepatan rata-rata kosong</v>
          </cell>
          <cell r="G234" t="str">
            <v>v2</v>
          </cell>
          <cell r="H234">
            <v>60</v>
          </cell>
          <cell r="I234" t="str">
            <v>KM / Jam</v>
          </cell>
          <cell r="L234" t="str">
            <v>Note: 1</v>
          </cell>
          <cell r="N234" t="str">
            <v>SATUAN dapat berdasarkan atas jam operasi untuk Tenaga Kerja dan Peralatan, volume dan/atau ukuran</v>
          </cell>
        </row>
        <row r="235">
          <cell r="C235" t="str">
            <v>Waktu Siklus  :  - Waktu memuat = V : Q1 x 60</v>
          </cell>
          <cell r="G235" t="str">
            <v>T1</v>
          </cell>
          <cell r="H235">
            <v>12.851405622489958</v>
          </cell>
          <cell r="I235" t="str">
            <v>menit</v>
          </cell>
          <cell r="N235" t="str">
            <v>berat untuk bahan-bahan.</v>
          </cell>
        </row>
        <row r="236">
          <cell r="C236" t="str">
            <v>- Waktu tempuh isi = (L : v1) x 60 menit</v>
          </cell>
          <cell r="G236" t="str">
            <v>T2</v>
          </cell>
          <cell r="H236">
            <v>11.633333333333333</v>
          </cell>
          <cell r="I236" t="str">
            <v>menit</v>
          </cell>
          <cell r="L236">
            <v>2</v>
          </cell>
          <cell r="N236" t="str">
            <v>Kuantitas satuan adalah kuantitas setiap komponen untuk menyelesaikan satu satuan pekerjaan dari nomor</v>
          </cell>
        </row>
        <row r="237">
          <cell r="C237" t="str">
            <v>- Waktu tempuh kosong = (L : v2) x 60 menit</v>
          </cell>
          <cell r="G237" t="str">
            <v>T3</v>
          </cell>
          <cell r="H237">
            <v>8.7249999999999996</v>
          </cell>
          <cell r="I237" t="str">
            <v>menit</v>
          </cell>
          <cell r="N237" t="str">
            <v>mata pembayaran.</v>
          </cell>
        </row>
        <row r="238">
          <cell r="C238" t="str">
            <v>- Lain-lain termasuk menurunkan Agregat</v>
          </cell>
          <cell r="G238" t="str">
            <v>T4</v>
          </cell>
          <cell r="H238">
            <v>3</v>
          </cell>
          <cell r="I238" t="str">
            <v>menit</v>
          </cell>
          <cell r="L238">
            <v>3</v>
          </cell>
          <cell r="N238" t="str">
            <v>Biaya satuan untuk peralatan sudah termasuk bahan bakar, bahan habis dipakai dan operator.</v>
          </cell>
        </row>
        <row r="239">
          <cell r="G239" t="str">
            <v>Ts2</v>
          </cell>
          <cell r="H239">
            <v>36.20973895582329</v>
          </cell>
          <cell r="I239" t="str">
            <v>menit</v>
          </cell>
          <cell r="L239">
            <v>4</v>
          </cell>
          <cell r="N239" t="str">
            <v>Biaya satuan sudah termasuk pengeluaran untuk seluruh pajak yang berkaitan (tetapi tidak termasuk PPN</v>
          </cell>
        </row>
        <row r="240">
          <cell r="J240" t="str">
            <v>Berlanjut ke halaman berikut</v>
          </cell>
          <cell r="N240" t="str">
            <v>yang dibayar dari kontrak) dan biaya-biaya lainnya.</v>
          </cell>
        </row>
        <row r="241">
          <cell r="A241" t="str">
            <v>ITEM PEMBAYARAN NO.</v>
          </cell>
          <cell r="D241" t="str">
            <v>:  4.2 (2)</v>
          </cell>
          <cell r="J241" t="str">
            <v>Analisa EI-422</v>
          </cell>
        </row>
        <row r="242">
          <cell r="A242" t="str">
            <v>JENIS PEKERJAAN</v>
          </cell>
          <cell r="D242" t="str">
            <v>:  Lps. Pond. Ag. Kls. B, CBR Min 35%</v>
          </cell>
        </row>
        <row r="243">
          <cell r="A243" t="str">
            <v>SATUAN PEMBAYARAN</v>
          </cell>
          <cell r="D243" t="str">
            <v>:  M3</v>
          </cell>
          <cell r="J243" t="str">
            <v xml:space="preserve">         URAIAN ANALISA HARGA SATUAN</v>
          </cell>
        </row>
        <row r="244">
          <cell r="J244" t="str">
            <v>Lanjutan</v>
          </cell>
        </row>
        <row r="246">
          <cell r="A246" t="str">
            <v>No.</v>
          </cell>
          <cell r="C246" t="str">
            <v>U R A I A N</v>
          </cell>
          <cell r="G246" t="str">
            <v>KODE</v>
          </cell>
          <cell r="H246" t="str">
            <v>KOEF.</v>
          </cell>
          <cell r="I246" t="str">
            <v>SATUAN</v>
          </cell>
          <cell r="J246" t="str">
            <v>KETERANGAN</v>
          </cell>
        </row>
        <row r="249">
          <cell r="C249" t="str">
            <v xml:space="preserve">Kap. Prod. / Jam = </v>
          </cell>
          <cell r="D249" t="str">
            <v>V x Fa x 60</v>
          </cell>
          <cell r="G249" t="str">
            <v>Q2</v>
          </cell>
          <cell r="H249">
            <v>6.8766030129017413</v>
          </cell>
          <cell r="I249" t="str">
            <v>M3</v>
          </cell>
        </row>
        <row r="250">
          <cell r="D250" t="str">
            <v>Fk x Ts2</v>
          </cell>
        </row>
        <row r="251">
          <cell r="C251" t="str">
            <v>Koefisien Alat / M3</v>
          </cell>
          <cell r="D251" t="str">
            <v xml:space="preserve"> = 1 : Q2</v>
          </cell>
          <cell r="G251" t="str">
            <v>(E08)</v>
          </cell>
          <cell r="H251">
            <v>0.14542063837680036</v>
          </cell>
          <cell r="I251" t="str">
            <v>Jam</v>
          </cell>
        </row>
        <row r="253">
          <cell r="A253" t="str">
            <v>2.c.</v>
          </cell>
          <cell r="C253" t="str">
            <v>MOTOR GRADER</v>
          </cell>
          <cell r="G253" t="str">
            <v>(E13)</v>
          </cell>
        </row>
        <row r="254">
          <cell r="C254" t="str">
            <v>Panjang hamparaan</v>
          </cell>
          <cell r="G254" t="str">
            <v>Lh</v>
          </cell>
          <cell r="H254">
            <v>50</v>
          </cell>
          <cell r="I254" t="str">
            <v>M</v>
          </cell>
        </row>
        <row r="255">
          <cell r="C255" t="str">
            <v>Lebar efektif kerja blade</v>
          </cell>
          <cell r="G255" t="str">
            <v>b</v>
          </cell>
          <cell r="H255">
            <v>2.4</v>
          </cell>
          <cell r="I255" t="str">
            <v>M</v>
          </cell>
        </row>
        <row r="256">
          <cell r="C256" t="str">
            <v>Faktor Efisiensi alat</v>
          </cell>
          <cell r="G256" t="str">
            <v>Fa</v>
          </cell>
          <cell r="H256">
            <v>0.83</v>
          </cell>
          <cell r="I256" t="str">
            <v>-</v>
          </cell>
        </row>
        <row r="257">
          <cell r="C257" t="str">
            <v>Kecepatan rata-rata alat</v>
          </cell>
          <cell r="G257" t="str">
            <v>v</v>
          </cell>
          <cell r="H257">
            <v>4</v>
          </cell>
          <cell r="I257" t="str">
            <v>KM / Jam</v>
          </cell>
        </row>
        <row r="258">
          <cell r="C258" t="str">
            <v>Jumlah lintasan</v>
          </cell>
          <cell r="G258" t="str">
            <v>n</v>
          </cell>
          <cell r="H258">
            <v>6</v>
          </cell>
          <cell r="I258" t="str">
            <v>lintasan</v>
          </cell>
          <cell r="J258" t="str">
            <v>3 x pp</v>
          </cell>
        </row>
        <row r="259">
          <cell r="C259" t="str">
            <v>Waktu Siklus</v>
          </cell>
          <cell r="G259" t="str">
            <v>Ts3</v>
          </cell>
        </row>
        <row r="260">
          <cell r="C260" t="str">
            <v>- Perataan 1 lintasan  = (Lh x 60) : (v x 1000)</v>
          </cell>
          <cell r="G260" t="str">
            <v>T1</v>
          </cell>
          <cell r="H260">
            <v>0.75</v>
          </cell>
          <cell r="I260" t="str">
            <v>menit</v>
          </cell>
        </row>
        <row r="261">
          <cell r="C261" t="str">
            <v>- Lain-lain</v>
          </cell>
          <cell r="G261" t="str">
            <v>T2</v>
          </cell>
          <cell r="H261">
            <v>1</v>
          </cell>
          <cell r="I261" t="str">
            <v>menit</v>
          </cell>
        </row>
        <row r="262">
          <cell r="G262" t="str">
            <v>Ts3</v>
          </cell>
          <cell r="H262">
            <v>1.75</v>
          </cell>
          <cell r="I262" t="str">
            <v>menit</v>
          </cell>
        </row>
        <row r="264">
          <cell r="C264" t="str">
            <v>Kap.Prod. / jam =</v>
          </cell>
          <cell r="D264" t="str">
            <v>Lh x b x t x Fa x 60</v>
          </cell>
          <cell r="G264" t="str">
            <v>Q3</v>
          </cell>
          <cell r="H264">
            <v>85.371428571428567</v>
          </cell>
          <cell r="I264" t="str">
            <v>M3</v>
          </cell>
        </row>
        <row r="265">
          <cell r="D265" t="str">
            <v>n x Ts3</v>
          </cell>
        </row>
        <row r="266">
          <cell r="C266" t="str">
            <v>Koefisien Alat / M3</v>
          </cell>
          <cell r="D266" t="str">
            <v xml:space="preserve"> = 1 : Q3</v>
          </cell>
          <cell r="G266" t="str">
            <v>(E13)</v>
          </cell>
          <cell r="H266">
            <v>1.1713520749665328E-2</v>
          </cell>
          <cell r="I266" t="str">
            <v>Jam</v>
          </cell>
        </row>
        <row r="268">
          <cell r="A268" t="str">
            <v>2.d.</v>
          </cell>
          <cell r="C268" t="str">
            <v>TANDEM ROLLER</v>
          </cell>
          <cell r="G268" t="str">
            <v>(E17)</v>
          </cell>
        </row>
        <row r="269">
          <cell r="C269" t="str">
            <v>Kecepatan rata-rata</v>
          </cell>
          <cell r="G269" t="str">
            <v>v</v>
          </cell>
          <cell r="H269">
            <v>3</v>
          </cell>
          <cell r="I269" t="str">
            <v>KM / Jam</v>
          </cell>
        </row>
        <row r="270">
          <cell r="C270" t="str">
            <v>Lebar efektif pemadatan</v>
          </cell>
          <cell r="G270" t="str">
            <v>b</v>
          </cell>
          <cell r="H270">
            <v>1.2</v>
          </cell>
          <cell r="I270" t="str">
            <v>M</v>
          </cell>
        </row>
        <row r="271">
          <cell r="C271" t="str">
            <v>Jumlah lintasan</v>
          </cell>
          <cell r="G271" t="str">
            <v>n</v>
          </cell>
          <cell r="H271">
            <v>8</v>
          </cell>
          <cell r="I271" t="str">
            <v>lintasan</v>
          </cell>
        </row>
        <row r="272">
          <cell r="C272" t="str">
            <v>Faktor Efisiensi alat</v>
          </cell>
          <cell r="G272" t="str">
            <v>Fa</v>
          </cell>
          <cell r="H272">
            <v>0.83</v>
          </cell>
          <cell r="I272" t="str">
            <v>-</v>
          </cell>
        </row>
        <row r="274">
          <cell r="C274" t="str">
            <v>Kap.Prod./jam =</v>
          </cell>
          <cell r="D274" t="str">
            <v>(v x 1000) x b x t x Fa</v>
          </cell>
          <cell r="G274" t="str">
            <v>Q4</v>
          </cell>
          <cell r="H274">
            <v>56.024999999999999</v>
          </cell>
          <cell r="I274" t="str">
            <v>M3</v>
          </cell>
        </row>
        <row r="275">
          <cell r="D275" t="str">
            <v>n</v>
          </cell>
        </row>
        <row r="276">
          <cell r="C276" t="str">
            <v>Koefisien Alat / M3</v>
          </cell>
          <cell r="D276" t="str">
            <v xml:space="preserve"> = 1 : Q4</v>
          </cell>
          <cell r="G276" t="str">
            <v>(E17)</v>
          </cell>
          <cell r="H276">
            <v>1.7849174475680501E-2</v>
          </cell>
          <cell r="I276" t="str">
            <v>Jam</v>
          </cell>
        </row>
        <row r="279">
          <cell r="A279" t="str">
            <v>2.e.</v>
          </cell>
          <cell r="C279" t="str">
            <v>WATER TANKER</v>
          </cell>
          <cell r="G279" t="str">
            <v>(E23)</v>
          </cell>
        </row>
        <row r="280">
          <cell r="C280" t="str">
            <v>Volume Tangki air</v>
          </cell>
          <cell r="G280" t="str">
            <v>V</v>
          </cell>
          <cell r="H280">
            <v>4</v>
          </cell>
          <cell r="I280" t="str">
            <v>M3</v>
          </cell>
          <cell r="J280" t="str">
            <v>Lump Sum</v>
          </cell>
        </row>
        <row r="281">
          <cell r="C281" t="str">
            <v>Kebutuhan air / M3 agregat padat</v>
          </cell>
          <cell r="G281" t="str">
            <v>Wc</v>
          </cell>
          <cell r="H281">
            <v>7.0000000000000007E-2</v>
          </cell>
          <cell r="I281" t="str">
            <v>M3</v>
          </cell>
        </row>
        <row r="282">
          <cell r="C282" t="str">
            <v>Pengisian tangki / Jam</v>
          </cell>
          <cell r="G282" t="str">
            <v>n</v>
          </cell>
          <cell r="H282">
            <v>1</v>
          </cell>
          <cell r="I282" t="str">
            <v>kali</v>
          </cell>
        </row>
        <row r="283">
          <cell r="C283" t="str">
            <v>Faktor efisiensi alat</v>
          </cell>
          <cell r="G283" t="str">
            <v>Fa</v>
          </cell>
          <cell r="H283">
            <v>0.83</v>
          </cell>
          <cell r="I283" t="str">
            <v>-</v>
          </cell>
        </row>
        <row r="285">
          <cell r="C285" t="str">
            <v>Kap. Prod. / Jam  =</v>
          </cell>
          <cell r="D285" t="str">
            <v>V x n Fa</v>
          </cell>
          <cell r="G285" t="str">
            <v>Q5</v>
          </cell>
          <cell r="H285">
            <v>47.428571428571423</v>
          </cell>
          <cell r="I285" t="str">
            <v>M3</v>
          </cell>
        </row>
        <row r="286">
          <cell r="D286" t="str">
            <v>Wc</v>
          </cell>
        </row>
        <row r="288">
          <cell r="C288" t="str">
            <v>Koefisien Alat / M3</v>
          </cell>
          <cell r="D288" t="str">
            <v xml:space="preserve"> =   1 : Q5</v>
          </cell>
          <cell r="G288" t="str">
            <v>(E23)</v>
          </cell>
          <cell r="H288">
            <v>2.1084337349397592E-2</v>
          </cell>
          <cell r="I288" t="str">
            <v>Jam</v>
          </cell>
        </row>
        <row r="292">
          <cell r="C292" t="str">
            <v>ALAT BANTU</v>
          </cell>
        </row>
        <row r="293">
          <cell r="C293" t="str">
            <v>diperlukan :</v>
          </cell>
        </row>
        <row r="294">
          <cell r="C294" t="str">
            <v>- Kereta dorong   = 2 buah</v>
          </cell>
        </row>
        <row r="295">
          <cell r="C295" t="str">
            <v>- Sekop                = 3 buah</v>
          </cell>
        </row>
        <row r="296">
          <cell r="C296" t="str">
            <v>- Garpu                = 2 buah</v>
          </cell>
        </row>
        <row r="299">
          <cell r="J299" t="str">
            <v>Berlanjut ke halaman berikut</v>
          </cell>
        </row>
        <row r="300">
          <cell r="A300" t="str">
            <v>ITEM PEMBAYARAN NO.</v>
          </cell>
          <cell r="D300" t="str">
            <v>:  4.2 (2)</v>
          </cell>
          <cell r="J300" t="str">
            <v>Analisa EI-422</v>
          </cell>
        </row>
        <row r="301">
          <cell r="A301" t="str">
            <v>JENIS PEKERJAAN</v>
          </cell>
          <cell r="D301" t="str">
            <v>:  Lps. Pond. Ag. Kls. B, CBR Min 35%</v>
          </cell>
        </row>
        <row r="302">
          <cell r="A302" t="str">
            <v>SATUAN PEMBAYARAN</v>
          </cell>
          <cell r="D302" t="str">
            <v>:  M3</v>
          </cell>
          <cell r="J302" t="str">
            <v xml:space="preserve">         URAIAN ANALISA HARGA SATUAN</v>
          </cell>
        </row>
        <row r="303">
          <cell r="J303" t="str">
            <v>Lanjutan</v>
          </cell>
        </row>
        <row r="305">
          <cell r="A305" t="str">
            <v>No.</v>
          </cell>
          <cell r="C305" t="str">
            <v>U R A I A N</v>
          </cell>
          <cell r="G305" t="str">
            <v>KODE</v>
          </cell>
          <cell r="H305" t="str">
            <v>KOEF.</v>
          </cell>
          <cell r="I305" t="str">
            <v>SATUAN</v>
          </cell>
          <cell r="J305" t="str">
            <v>KETERANGAN</v>
          </cell>
        </row>
        <row r="308">
          <cell r="A308" t="str">
            <v xml:space="preserve">   3.</v>
          </cell>
          <cell r="C308" t="str">
            <v>TENAGA</v>
          </cell>
        </row>
        <row r="309">
          <cell r="C309" t="str">
            <v>Produksi menentukan : WHEEL LOADER</v>
          </cell>
          <cell r="G309" t="str">
            <v>Q1</v>
          </cell>
          <cell r="H309">
            <v>28.012500000000003</v>
          </cell>
          <cell r="I309" t="str">
            <v>M3/Jam</v>
          </cell>
        </row>
        <row r="310">
          <cell r="C310" t="str">
            <v>Produksi Agregat / hari  =  Tk x Q1</v>
          </cell>
          <cell r="G310" t="str">
            <v>Qt</v>
          </cell>
          <cell r="H310">
            <v>196.08750000000003</v>
          </cell>
          <cell r="I310" t="str">
            <v>M3</v>
          </cell>
        </row>
        <row r="311">
          <cell r="C311" t="str">
            <v>Kebutuhan tenaga :</v>
          </cell>
        </row>
        <row r="312">
          <cell r="D312" t="str">
            <v>- Pekerja</v>
          </cell>
          <cell r="G312" t="str">
            <v>P</v>
          </cell>
          <cell r="H312">
            <v>7</v>
          </cell>
          <cell r="I312" t="str">
            <v>orang</v>
          </cell>
        </row>
        <row r="313">
          <cell r="D313" t="str">
            <v>- Mandor</v>
          </cell>
          <cell r="G313" t="str">
            <v>M</v>
          </cell>
          <cell r="H313">
            <v>1</v>
          </cell>
          <cell r="I313" t="str">
            <v>orang</v>
          </cell>
        </row>
        <row r="315">
          <cell r="C315" t="str">
            <v>Koefisien tenaga / M3     :</v>
          </cell>
        </row>
        <row r="316">
          <cell r="D316" t="str">
            <v>- Pekerja</v>
          </cell>
          <cell r="E316" t="str">
            <v>= (Tk x P) : Qt</v>
          </cell>
          <cell r="G316" t="str">
            <v>(L01)</v>
          </cell>
          <cell r="H316">
            <v>0.24988844265952695</v>
          </cell>
          <cell r="I316" t="str">
            <v>Jam</v>
          </cell>
        </row>
        <row r="317">
          <cell r="D317" t="str">
            <v>- Mandor</v>
          </cell>
          <cell r="E317" t="str">
            <v>= (Tk x M) : Qt</v>
          </cell>
          <cell r="G317" t="str">
            <v>(L03)</v>
          </cell>
          <cell r="H317">
            <v>3.5698348951360995E-2</v>
          </cell>
          <cell r="I317" t="str">
            <v>Jam</v>
          </cell>
        </row>
        <row r="319">
          <cell r="A319" t="str">
            <v>4.</v>
          </cell>
          <cell r="C319" t="str">
            <v>HARGA DASAR SATUAN UPAH, BAHAN DAN ALAT</v>
          </cell>
        </row>
        <row r="320">
          <cell r="C320" t="str">
            <v>Lihat lampiran.</v>
          </cell>
        </row>
        <row r="322">
          <cell r="A322" t="str">
            <v>5.</v>
          </cell>
          <cell r="C322" t="str">
            <v>ANALISA HARGA SATUAN PEKERJAAN</v>
          </cell>
        </row>
        <row r="323">
          <cell r="C323" t="str">
            <v>Lihat perhitungan dalam FORMULIR STANDAR UNTUK</v>
          </cell>
        </row>
        <row r="324">
          <cell r="C324" t="str">
            <v>PEREKEMAN ANALISA MASING-MASING HARGA</v>
          </cell>
        </row>
        <row r="325">
          <cell r="C325" t="str">
            <v>SATUAN.</v>
          </cell>
        </row>
        <row r="326">
          <cell r="C326" t="str">
            <v>Didapat Harga Satuan Pekerjaan :</v>
          </cell>
        </row>
        <row r="328">
          <cell r="C328" t="str">
            <v xml:space="preserve">Rp.  </v>
          </cell>
          <cell r="D328">
            <v>339689.1293655812</v>
          </cell>
          <cell r="E328" t="str">
            <v xml:space="preserve"> / M3.</v>
          </cell>
        </row>
        <row r="331">
          <cell r="A331" t="str">
            <v>6.</v>
          </cell>
          <cell r="C331" t="str">
            <v>WAKTU PELAKSANAAN YANG DIPERLUKAN</v>
          </cell>
        </row>
        <row r="332">
          <cell r="C332" t="str">
            <v>Waktu pelaksanaan</v>
          </cell>
          <cell r="D332" t="str">
            <v>:  . . . . . . .  bulan</v>
          </cell>
        </row>
        <row r="334">
          <cell r="A334" t="str">
            <v>7.</v>
          </cell>
          <cell r="C334" t="str">
            <v>VOLUME PEKERJAAN YANG DIPERLUKAN</v>
          </cell>
        </row>
        <row r="335">
          <cell r="C335" t="str">
            <v>Volume pekerjaan  :</v>
          </cell>
          <cell r="D335">
            <v>0</v>
          </cell>
          <cell r="E335" t="str">
            <v>M3</v>
          </cell>
        </row>
        <row r="359">
          <cell r="A359" t="str">
            <v>ITEM PEMBAYARAN NO.</v>
          </cell>
          <cell r="D359" t="str">
            <v>:  4.2 (4)</v>
          </cell>
          <cell r="J359" t="str">
            <v>Analisa EI-424</v>
          </cell>
          <cell r="T359" t="str">
            <v>Analisa EI-424</v>
          </cell>
        </row>
        <row r="360">
          <cell r="A360" t="str">
            <v>JENIS PEKERJAAN</v>
          </cell>
          <cell r="D360" t="str">
            <v>:  SEMEN Utk. Pond. Semen Tanah</v>
          </cell>
        </row>
        <row r="361">
          <cell r="A361" t="str">
            <v>SATUAN PEMBAYARAN</v>
          </cell>
          <cell r="D361" t="str">
            <v>:  TON</v>
          </cell>
          <cell r="J361" t="str">
            <v xml:space="preserve">         URAIAN ANALISA HARGA SATUAN</v>
          </cell>
          <cell r="L361" t="str">
            <v>FORMULIR STANDAR UNTUK</v>
          </cell>
        </row>
        <row r="362">
          <cell r="L362" t="str">
            <v>PEREKAMAN ANALISA MASING-MASING HARGA SATUAN</v>
          </cell>
        </row>
        <row r="363">
          <cell r="L363">
            <v>0</v>
          </cell>
        </row>
        <row r="364">
          <cell r="A364" t="str">
            <v>No.</v>
          </cell>
          <cell r="C364" t="str">
            <v>U R A I A N</v>
          </cell>
          <cell r="G364" t="str">
            <v>KODE</v>
          </cell>
          <cell r="H364" t="str">
            <v>KOEF.</v>
          </cell>
          <cell r="I364" t="str">
            <v>SATUAN</v>
          </cell>
          <cell r="J364" t="str">
            <v>KETERANGAN</v>
          </cell>
        </row>
        <row r="366">
          <cell r="L366" t="str">
            <v>PROYEK</v>
          </cell>
          <cell r="O366" t="str">
            <v>:</v>
          </cell>
        </row>
        <row r="367">
          <cell r="A367" t="str">
            <v>I.</v>
          </cell>
          <cell r="C367" t="str">
            <v>ASUMSI</v>
          </cell>
          <cell r="L367" t="str">
            <v>No. PAKET KONTRAK</v>
          </cell>
          <cell r="O367" t="str">
            <v>:</v>
          </cell>
        </row>
        <row r="368">
          <cell r="A368">
            <v>1</v>
          </cell>
          <cell r="C368" t="str">
            <v>Pekerjaan dilakukan secara manual</v>
          </cell>
          <cell r="L368" t="str">
            <v>NAMA PAKET</v>
          </cell>
          <cell r="O368" t="str">
            <v>:</v>
          </cell>
        </row>
        <row r="369">
          <cell r="A369">
            <v>2</v>
          </cell>
          <cell r="C369" t="str">
            <v>Lokasi pekerjaan : sepanjang jalan</v>
          </cell>
          <cell r="L369" t="str">
            <v>PROP / KAB / KODYA</v>
          </cell>
          <cell r="O369" t="str">
            <v>:</v>
          </cell>
        </row>
        <row r="370">
          <cell r="A370">
            <v>3</v>
          </cell>
          <cell r="C370" t="str">
            <v>Kondisi Jalan   :  sedang / baik</v>
          </cell>
          <cell r="L370" t="str">
            <v>ITEM PEMBAYARAN NO.</v>
          </cell>
          <cell r="O370" t="str">
            <v>:  4.2 (4)</v>
          </cell>
          <cell r="R370" t="str">
            <v>PERKIRAAN VOL. PEK.</v>
          </cell>
          <cell r="T370" t="str">
            <v>:</v>
          </cell>
          <cell r="U370">
            <v>0</v>
          </cell>
        </row>
        <row r="371">
          <cell r="A371">
            <v>4</v>
          </cell>
          <cell r="C371" t="str">
            <v>Jarak rata-rata Base Camp ke lokasi pekerjaan</v>
          </cell>
          <cell r="G371" t="str">
            <v>L</v>
          </cell>
          <cell r="H371">
            <v>8.7249999999999996</v>
          </cell>
          <cell r="I371" t="str">
            <v>Km</v>
          </cell>
          <cell r="L371" t="str">
            <v>JENIS PEKERJAAN</v>
          </cell>
          <cell r="O371" t="str">
            <v>:  SEMEN Utk. Pond. Semen Tanah</v>
          </cell>
          <cell r="R371" t="str">
            <v>TOTAL HARGA (Rp.)</v>
          </cell>
          <cell r="T371" t="str">
            <v>:</v>
          </cell>
          <cell r="U371">
            <v>0</v>
          </cell>
        </row>
        <row r="372">
          <cell r="A372">
            <v>5</v>
          </cell>
          <cell r="C372" t="str">
            <v>Jam kerja efektif per-hari</v>
          </cell>
          <cell r="G372" t="str">
            <v>Tk</v>
          </cell>
          <cell r="H372">
            <v>7</v>
          </cell>
          <cell r="I372" t="str">
            <v>Jam</v>
          </cell>
          <cell r="L372" t="str">
            <v>SATUAN PEMBAYARAN</v>
          </cell>
          <cell r="O372" t="str">
            <v>:  TON</v>
          </cell>
          <cell r="R372" t="str">
            <v>% THD. BIAYA PROYEK</v>
          </cell>
          <cell r="T372" t="str">
            <v>:</v>
          </cell>
          <cell r="U372" t="e">
            <v>#DIV/0!</v>
          </cell>
        </row>
        <row r="373">
          <cell r="A373">
            <v>6</v>
          </cell>
          <cell r="C373" t="str">
            <v>Semen diangkut dari Base Camp ke lapangan</v>
          </cell>
        </row>
        <row r="374">
          <cell r="C374" t="str">
            <v>dengan menggunakan Dump Truck</v>
          </cell>
        </row>
        <row r="375">
          <cell r="A375">
            <v>7</v>
          </cell>
          <cell r="C375" t="str">
            <v>Satu hari dapat diselesaikan hamparan Soil Cement</v>
          </cell>
          <cell r="Q375" t="str">
            <v>PERKIRAAN</v>
          </cell>
          <cell r="R375" t="str">
            <v>HARGA</v>
          </cell>
          <cell r="S375" t="str">
            <v>JUMLAH</v>
          </cell>
        </row>
        <row r="376">
          <cell r="C376" t="str">
            <v>sepanjang</v>
          </cell>
          <cell r="G376" t="str">
            <v>Ls</v>
          </cell>
          <cell r="H376">
            <v>400</v>
          </cell>
          <cell r="I376" t="str">
            <v>M</v>
          </cell>
          <cell r="L376" t="str">
            <v>NO.</v>
          </cell>
          <cell r="N376" t="str">
            <v>KOMPONEN</v>
          </cell>
          <cell r="P376" t="str">
            <v>SATUAN</v>
          </cell>
          <cell r="Q376" t="str">
            <v>KUANTITAS</v>
          </cell>
          <cell r="R376" t="str">
            <v>SATUAN</v>
          </cell>
          <cell r="S376" t="str">
            <v>HARGA</v>
          </cell>
        </row>
        <row r="377">
          <cell r="A377">
            <v>8</v>
          </cell>
          <cell r="C377" t="str">
            <v>Faktor kehilangan bahan</v>
          </cell>
          <cell r="G377" t="str">
            <v>Fh</v>
          </cell>
          <cell r="H377">
            <v>1.05</v>
          </cell>
          <cell r="I377" t="str">
            <v>-</v>
          </cell>
          <cell r="R377" t="str">
            <v>(Rp.)</v>
          </cell>
          <cell r="S377" t="str">
            <v>(Rp.)</v>
          </cell>
        </row>
        <row r="378">
          <cell r="A378">
            <v>9</v>
          </cell>
          <cell r="C378" t="str">
            <v>Tebal hamparan</v>
          </cell>
          <cell r="G378" t="str">
            <v>t</v>
          </cell>
          <cell r="H378">
            <v>0.15</v>
          </cell>
          <cell r="I378" t="str">
            <v>M</v>
          </cell>
        </row>
        <row r="380">
          <cell r="A380" t="str">
            <v>II.</v>
          </cell>
          <cell r="C380" t="str">
            <v>URUTAN KERJA</v>
          </cell>
          <cell r="L380" t="str">
            <v>A.</v>
          </cell>
          <cell r="N380" t="str">
            <v>TENAGA</v>
          </cell>
        </row>
        <row r="381">
          <cell r="A381">
            <v>1</v>
          </cell>
          <cell r="C381" t="str">
            <v>Dump Truck mengangkut semen dari Base Camp</v>
          </cell>
        </row>
        <row r="382">
          <cell r="C382" t="str">
            <v>ke lokasi Pekerjaan</v>
          </cell>
          <cell r="L382" t="str">
            <v>1.</v>
          </cell>
          <cell r="N382" t="str">
            <v>Pekerja</v>
          </cell>
          <cell r="O382" t="str">
            <v>(L01)</v>
          </cell>
          <cell r="P382" t="str">
            <v>Jam</v>
          </cell>
          <cell r="Q382">
            <v>2.4305555555555554</v>
          </cell>
          <cell r="R382">
            <v>2857.14</v>
          </cell>
          <cell r="U382">
            <v>6944.4374999999991</v>
          </cell>
        </row>
        <row r="383">
          <cell r="A383">
            <v>2</v>
          </cell>
          <cell r="C383" t="str">
            <v>Semen diatur/disusun di tempat hamparan</v>
          </cell>
          <cell r="L383" t="str">
            <v>2.</v>
          </cell>
          <cell r="N383" t="str">
            <v>Mandor</v>
          </cell>
          <cell r="O383" t="str">
            <v>(L03)</v>
          </cell>
          <cell r="P383" t="str">
            <v>Jam</v>
          </cell>
          <cell r="Q383">
            <v>0.16203703703703703</v>
          </cell>
          <cell r="R383">
            <v>3214.29</v>
          </cell>
          <cell r="U383">
            <v>520.83402777777781</v>
          </cell>
        </row>
        <row r="384">
          <cell r="C384" t="str">
            <v>soil/tanah oleh tenaga manusia</v>
          </cell>
        </row>
        <row r="386">
          <cell r="A386" t="str">
            <v>III.</v>
          </cell>
          <cell r="C386" t="str">
            <v>PEMAKAIAN BAHAN, ALAT DAN TENAGA</v>
          </cell>
          <cell r="Q386" t="str">
            <v xml:space="preserve">JUMLAH HARGA TENAGA   </v>
          </cell>
          <cell r="U386">
            <v>7465.271527777777</v>
          </cell>
        </row>
        <row r="387">
          <cell r="A387" t="str">
            <v xml:space="preserve">   1.</v>
          </cell>
          <cell r="C387" t="str">
            <v>BAHAN</v>
          </cell>
        </row>
        <row r="388">
          <cell r="C388" t="str">
            <v>Semen yang diperlukan / ton   = (1 x Fh) x 1000</v>
          </cell>
          <cell r="G388" t="str">
            <v>(M12)</v>
          </cell>
          <cell r="H388">
            <v>1050</v>
          </cell>
          <cell r="I388" t="str">
            <v>Kg</v>
          </cell>
          <cell r="L388" t="str">
            <v>B.</v>
          </cell>
          <cell r="N388" t="str">
            <v>BAHAN</v>
          </cell>
        </row>
        <row r="389">
          <cell r="L389" t="str">
            <v>1.</v>
          </cell>
          <cell r="N389" t="str">
            <v>Semen</v>
          </cell>
          <cell r="O389" t="str">
            <v>(M12)</v>
          </cell>
          <cell r="P389" t="str">
            <v>Kg</v>
          </cell>
          <cell r="Q389">
            <v>1050</v>
          </cell>
          <cell r="R389">
            <v>550.92499999999995</v>
          </cell>
          <cell r="U389">
            <v>578471.25</v>
          </cell>
        </row>
        <row r="390">
          <cell r="A390" t="str">
            <v xml:space="preserve">   2.</v>
          </cell>
          <cell r="C390" t="str">
            <v>ALAT</v>
          </cell>
        </row>
        <row r="391">
          <cell r="A391" t="str">
            <v>2.a.</v>
          </cell>
          <cell r="C391" t="str">
            <v>DUMP TRUCK</v>
          </cell>
          <cell r="G391" t="str">
            <v>(E08)</v>
          </cell>
        </row>
        <row r="392">
          <cell r="C392" t="str">
            <v>Kapasitas bak</v>
          </cell>
          <cell r="G392" t="str">
            <v>V</v>
          </cell>
          <cell r="H392">
            <v>10</v>
          </cell>
          <cell r="I392" t="str">
            <v>Ton</v>
          </cell>
        </row>
        <row r="393">
          <cell r="C393" t="str">
            <v>Faktor efisiensi alat</v>
          </cell>
          <cell r="G393" t="str">
            <v>Fa</v>
          </cell>
          <cell r="H393">
            <v>0.83</v>
          </cell>
          <cell r="I393" t="str">
            <v>-</v>
          </cell>
        </row>
        <row r="394">
          <cell r="C394" t="str">
            <v>Kecepatan rata-rata bermuatan</v>
          </cell>
          <cell r="G394" t="str">
            <v>v1</v>
          </cell>
          <cell r="H394">
            <v>45</v>
          </cell>
          <cell r="I394" t="str">
            <v>Km / Jam</v>
          </cell>
        </row>
        <row r="395">
          <cell r="C395" t="str">
            <v>Kecepatan rata-rata kosong</v>
          </cell>
          <cell r="G395" t="str">
            <v>v2</v>
          </cell>
          <cell r="H395">
            <v>60</v>
          </cell>
          <cell r="I395" t="str">
            <v>Km / Jam</v>
          </cell>
        </row>
        <row r="396">
          <cell r="C396" t="str">
            <v>Waktu siklus</v>
          </cell>
          <cell r="G396" t="str">
            <v>Ts1</v>
          </cell>
          <cell r="Q396" t="str">
            <v xml:space="preserve">JUMLAH HARGA BAHAN   </v>
          </cell>
          <cell r="U396">
            <v>578471.25</v>
          </cell>
        </row>
        <row r="397">
          <cell r="C397" t="str">
            <v>- Waktu tempuh isi            = (L : v1) x 60</v>
          </cell>
          <cell r="G397" t="str">
            <v>T1</v>
          </cell>
          <cell r="H397">
            <v>11.633333333333333</v>
          </cell>
          <cell r="I397" t="str">
            <v>menit</v>
          </cell>
        </row>
        <row r="398">
          <cell r="C398" t="str">
            <v>- Waktu tempuh kosong   = (L : v2) x 60</v>
          </cell>
          <cell r="G398" t="str">
            <v>T2</v>
          </cell>
          <cell r="H398">
            <v>8.7249999999999996</v>
          </cell>
          <cell r="I398" t="str">
            <v>menit</v>
          </cell>
          <cell r="L398" t="str">
            <v>C.</v>
          </cell>
          <cell r="N398" t="str">
            <v>PERALATAN</v>
          </cell>
        </row>
        <row r="399">
          <cell r="C399" t="str">
            <v>- Waktu mengisi</v>
          </cell>
          <cell r="G399" t="str">
            <v>T3</v>
          </cell>
          <cell r="H399">
            <v>40</v>
          </cell>
          <cell r="I399" t="str">
            <v>menit</v>
          </cell>
          <cell r="L399" t="str">
            <v>1.</v>
          </cell>
          <cell r="N399" t="str">
            <v>Dump Truck</v>
          </cell>
          <cell r="O399" t="str">
            <v>(E08)</v>
          </cell>
          <cell r="P399" t="str">
            <v>Jam</v>
          </cell>
          <cell r="Q399">
            <v>0.21159889558232936</v>
          </cell>
          <cell r="R399">
            <v>153645.58193291764</v>
          </cell>
          <cell r="U399">
            <v>32511.23544810967</v>
          </cell>
        </row>
        <row r="400">
          <cell r="C400" t="str">
            <v>- Waktu bongkar</v>
          </cell>
          <cell r="G400" t="str">
            <v>T4</v>
          </cell>
          <cell r="H400">
            <v>30</v>
          </cell>
          <cell r="I400" t="str">
            <v>menit</v>
          </cell>
        </row>
        <row r="401">
          <cell r="C401" t="str">
            <v>- Lain-lain</v>
          </cell>
          <cell r="G401" t="str">
            <v>T5</v>
          </cell>
          <cell r="H401">
            <v>10</v>
          </cell>
          <cell r="I401" t="str">
            <v>menit</v>
          </cell>
        </row>
        <row r="402">
          <cell r="G402" t="str">
            <v>Ts1</v>
          </cell>
          <cell r="H402">
            <v>100.35833333333333</v>
          </cell>
          <cell r="I402" t="str">
            <v>menit</v>
          </cell>
        </row>
        <row r="404">
          <cell r="C404" t="str">
            <v>Kap. Prod. / jam =</v>
          </cell>
          <cell r="D404" t="str">
            <v>V x Fa x 60</v>
          </cell>
          <cell r="G404" t="str">
            <v>Q1</v>
          </cell>
          <cell r="H404">
            <v>4.7259225869206762</v>
          </cell>
          <cell r="I404" t="str">
            <v>Ton</v>
          </cell>
        </row>
        <row r="405">
          <cell r="D405" t="str">
            <v xml:space="preserve">   Fh x Ts1</v>
          </cell>
        </row>
        <row r="407">
          <cell r="C407" t="str">
            <v>Koefisien Alat/Ton</v>
          </cell>
          <cell r="D407" t="str">
            <v xml:space="preserve">  =    1 / Q1</v>
          </cell>
          <cell r="G407" t="str">
            <v>(E08)</v>
          </cell>
          <cell r="H407">
            <v>0.21159889558232936</v>
          </cell>
          <cell r="I407" t="str">
            <v>Jam</v>
          </cell>
        </row>
        <row r="408">
          <cell r="Q408" t="str">
            <v xml:space="preserve">JUMLAH HARGA PERALATAN   </v>
          </cell>
          <cell r="U408">
            <v>32511.23544810967</v>
          </cell>
        </row>
        <row r="409">
          <cell r="A409" t="str">
            <v xml:space="preserve">   3.</v>
          </cell>
          <cell r="C409" t="str">
            <v>TENAGA</v>
          </cell>
        </row>
        <row r="410">
          <cell r="C410" t="str">
            <v>Lebar Hamparan Soil Cement</v>
          </cell>
          <cell r="G410" t="str">
            <v>b</v>
          </cell>
          <cell r="H410">
            <v>6</v>
          </cell>
          <cell r="I410" t="str">
            <v>M</v>
          </cell>
          <cell r="L410" t="str">
            <v>D.</v>
          </cell>
          <cell r="N410" t="str">
            <v>JUMLAH HARGA TENAGA, BAHAN DAN PERALATAN  ( A + B + C )</v>
          </cell>
          <cell r="U410">
            <v>618447.75697588746</v>
          </cell>
        </row>
        <row r="411">
          <cell r="C411" t="str">
            <v>Kadar semen  (3 - 12) %</v>
          </cell>
          <cell r="G411" t="str">
            <v>s</v>
          </cell>
          <cell r="H411">
            <v>7.5</v>
          </cell>
          <cell r="I411" t="str">
            <v>%</v>
          </cell>
          <cell r="L411" t="str">
            <v>E.</v>
          </cell>
          <cell r="N411" t="str">
            <v>OVERHEAD &amp; PROFIT</v>
          </cell>
          <cell r="P411">
            <v>10</v>
          </cell>
          <cell r="Q411" t="str">
            <v>%  x  D</v>
          </cell>
          <cell r="U411">
            <v>61844.775697588746</v>
          </cell>
        </row>
        <row r="412">
          <cell r="C412" t="str">
            <v>Berat jenis tanah</v>
          </cell>
          <cell r="G412" t="str">
            <v>Bj</v>
          </cell>
          <cell r="H412">
            <v>1.6</v>
          </cell>
          <cell r="I412" t="str">
            <v>ton / M3</v>
          </cell>
          <cell r="L412" t="str">
            <v>F.</v>
          </cell>
          <cell r="N412" t="str">
            <v>HARGA SATUAN PEKERJAAN  ( D + E )</v>
          </cell>
          <cell r="U412">
            <v>680292.53267347626</v>
          </cell>
        </row>
        <row r="413">
          <cell r="C413" t="str">
            <v>Setiap hari dengan produksi = {(s : 100) x t x b x Ls} x Bj</v>
          </cell>
          <cell r="G413" t="str">
            <v>Qt</v>
          </cell>
          <cell r="H413">
            <v>43.2</v>
          </cell>
          <cell r="I413" t="str">
            <v>Ton</v>
          </cell>
          <cell r="L413" t="str">
            <v>Note: 1</v>
          </cell>
          <cell r="N413" t="str">
            <v>SATUAN dapat berdasarkan atas jam operasi untuk Tenaga Kerja dan Peralatan, volume dan/atau ukuran</v>
          </cell>
        </row>
        <row r="414">
          <cell r="N414" t="str">
            <v>berat untuk bahan-bahan.</v>
          </cell>
        </row>
        <row r="415">
          <cell r="C415" t="str">
            <v>Kebutuhan tenaga :</v>
          </cell>
          <cell r="L415">
            <v>2</v>
          </cell>
          <cell r="N415" t="str">
            <v>Kuantitas satuan adalah kuantitas setiap komponen untuk menyelesaikan satu satuan pekerjaan dari nomor</v>
          </cell>
        </row>
        <row r="416">
          <cell r="D416" t="str">
            <v>- Pekerja</v>
          </cell>
          <cell r="G416" t="str">
            <v>P</v>
          </cell>
          <cell r="H416">
            <v>15</v>
          </cell>
          <cell r="I416" t="str">
            <v>orang</v>
          </cell>
          <cell r="N416" t="str">
            <v>mata pembayaran.</v>
          </cell>
        </row>
        <row r="417">
          <cell r="D417" t="str">
            <v>- Mandor</v>
          </cell>
          <cell r="G417" t="str">
            <v>M</v>
          </cell>
          <cell r="H417">
            <v>1</v>
          </cell>
          <cell r="I417" t="str">
            <v>orang</v>
          </cell>
          <cell r="L417">
            <v>3</v>
          </cell>
          <cell r="N417" t="str">
            <v>Biaya satuan untuk peralatan sudah termasuk bahan bakar, bahan habis dipakai dan operator.</v>
          </cell>
        </row>
        <row r="418">
          <cell r="L418">
            <v>4</v>
          </cell>
          <cell r="N418" t="str">
            <v>Biaya satuan sudah termasuk pengeluaran untuk seluruh pajak yang berkaitan (tetapi tidak termasuk PPN</v>
          </cell>
        </row>
        <row r="419">
          <cell r="J419" t="str">
            <v>Berlanjut ke halaman berikut</v>
          </cell>
          <cell r="N419" t="str">
            <v>yang dibayar dari kontrak) dan biaya-biaya lainnya.</v>
          </cell>
        </row>
        <row r="420">
          <cell r="A420" t="str">
            <v>ITEM PEMBAYARAN NO.</v>
          </cell>
          <cell r="D420" t="str">
            <v>:  4.2 (4)</v>
          </cell>
          <cell r="J420" t="str">
            <v>Analisa EI-424</v>
          </cell>
        </row>
        <row r="421">
          <cell r="A421" t="str">
            <v>JENIS PEKERJAAN</v>
          </cell>
          <cell r="D421" t="str">
            <v>:  SEMEN Utk. Pond. Semen Tanah</v>
          </cell>
        </row>
        <row r="422">
          <cell r="A422" t="str">
            <v>SATUAN PEMBAYARAN</v>
          </cell>
          <cell r="D422" t="str">
            <v>:  TON</v>
          </cell>
          <cell r="J422" t="str">
            <v xml:space="preserve">         URAIAN ANALISA HARGA SATUAN</v>
          </cell>
        </row>
        <row r="423">
          <cell r="J423" t="str">
            <v>Lanjutan</v>
          </cell>
        </row>
        <row r="425">
          <cell r="A425" t="str">
            <v>No.</v>
          </cell>
          <cell r="C425" t="str">
            <v>U R A I A N</v>
          </cell>
          <cell r="G425" t="str">
            <v>KODE</v>
          </cell>
          <cell r="H425" t="str">
            <v>KOEF.</v>
          </cell>
          <cell r="I425" t="str">
            <v>SATUAN</v>
          </cell>
          <cell r="J425" t="str">
            <v>KETERANGAN</v>
          </cell>
        </row>
        <row r="428">
          <cell r="C428" t="str">
            <v>Koefisien tenaga / Ton  :</v>
          </cell>
        </row>
        <row r="429">
          <cell r="D429" t="str">
            <v>- Pekerja</v>
          </cell>
          <cell r="E429" t="str">
            <v>= (Tk x P) : Qt</v>
          </cell>
          <cell r="G429" t="str">
            <v>(L01)</v>
          </cell>
          <cell r="H429">
            <v>2.4305555555555554</v>
          </cell>
          <cell r="I429" t="str">
            <v>Jam</v>
          </cell>
        </row>
        <row r="430">
          <cell r="D430" t="str">
            <v>- Mandor</v>
          </cell>
          <cell r="E430" t="str">
            <v>= (Tk x M) : Qt</v>
          </cell>
          <cell r="G430" t="str">
            <v>(L03)</v>
          </cell>
          <cell r="H430">
            <v>0.16203703703703703</v>
          </cell>
          <cell r="I430" t="str">
            <v>Jam</v>
          </cell>
        </row>
        <row r="433">
          <cell r="A433" t="str">
            <v>4.</v>
          </cell>
          <cell r="C433" t="str">
            <v>HARGA DASAR SATUAN UPAH, BAHAN DAN ALAT</v>
          </cell>
        </row>
        <row r="434">
          <cell r="C434" t="str">
            <v>Lihat lampiran.</v>
          </cell>
        </row>
        <row r="437">
          <cell r="A437" t="str">
            <v>5.</v>
          </cell>
          <cell r="C437" t="str">
            <v>ANALISA HARGA SATUAN PEKERJAAN</v>
          </cell>
        </row>
        <row r="438">
          <cell r="C438" t="str">
            <v>Lihat perhitungan dalam FORMULIR STANDAR UNTUK</v>
          </cell>
        </row>
        <row r="439">
          <cell r="C439" t="str">
            <v>PEREKEMAN ANALISA MASING-MASING HARGA</v>
          </cell>
        </row>
        <row r="440">
          <cell r="C440" t="str">
            <v>SATUAN.</v>
          </cell>
        </row>
        <row r="441">
          <cell r="C441" t="str">
            <v>Didapat Harga Satuan Pekerjaan :</v>
          </cell>
        </row>
        <row r="443">
          <cell r="C443" t="str">
            <v xml:space="preserve">Rp.  </v>
          </cell>
          <cell r="D443">
            <v>680292.53267347626</v>
          </cell>
          <cell r="E443" t="str">
            <v xml:space="preserve"> / Ton</v>
          </cell>
        </row>
        <row r="446">
          <cell r="A446" t="str">
            <v>6.</v>
          </cell>
          <cell r="C446" t="str">
            <v>WAKTU PELAKSANAAN YANG DIPERLUKAN</v>
          </cell>
        </row>
        <row r="447">
          <cell r="C447" t="str">
            <v>Waktu pelaksanaan</v>
          </cell>
          <cell r="D447" t="str">
            <v>:  . . . . . . .  bulan</v>
          </cell>
        </row>
        <row r="449">
          <cell r="A449" t="str">
            <v>7.</v>
          </cell>
          <cell r="C449" t="str">
            <v>VOLUME PEKERJAAN YANG DIPERLUKAN</v>
          </cell>
        </row>
        <row r="450">
          <cell r="C450" t="str">
            <v>Volume pekerjaan  :</v>
          </cell>
          <cell r="D450">
            <v>0</v>
          </cell>
          <cell r="E450" t="str">
            <v>Ton</v>
          </cell>
        </row>
        <row r="479">
          <cell r="A479" t="str">
            <v>ITEM PEMBAYARAN NO.</v>
          </cell>
          <cell r="D479" t="str">
            <v>:  4.2 (3)</v>
          </cell>
          <cell r="J479" t="str">
            <v>Analisa EI-423</v>
          </cell>
          <cell r="T479" t="str">
            <v>Analisa EI-423</v>
          </cell>
        </row>
        <row r="480">
          <cell r="A480" t="str">
            <v>JENIS PEKERJAAN</v>
          </cell>
          <cell r="D480" t="str">
            <v>:  Lapis Pondasi Semen Tanah</v>
          </cell>
        </row>
        <row r="481">
          <cell r="A481" t="str">
            <v>SATUAN PEMBAYARAN</v>
          </cell>
          <cell r="D481" t="str">
            <v>:  M3</v>
          </cell>
          <cell r="J481" t="str">
            <v xml:space="preserve">         URAIAN ANALISA HARGA SATUAN</v>
          </cell>
          <cell r="L481" t="str">
            <v>FORMULIR STANDAR UNTUK</v>
          </cell>
        </row>
        <row r="482">
          <cell r="L482" t="str">
            <v>PEREKAMAN ANALISA MASING-MASING HARGA SATUAN</v>
          </cell>
        </row>
        <row r="483">
          <cell r="L483">
            <v>0</v>
          </cell>
        </row>
        <row r="484">
          <cell r="A484" t="str">
            <v>No.</v>
          </cell>
          <cell r="C484" t="str">
            <v>U R A I A N</v>
          </cell>
          <cell r="G484" t="str">
            <v>KODE</v>
          </cell>
          <cell r="H484" t="str">
            <v>KOEF.</v>
          </cell>
          <cell r="I484" t="str">
            <v>SATUAN</v>
          </cell>
          <cell r="J484" t="str">
            <v>KETERANGAN</v>
          </cell>
        </row>
        <row r="486">
          <cell r="L486" t="str">
            <v>PROYEK</v>
          </cell>
          <cell r="O486" t="str">
            <v>:</v>
          </cell>
        </row>
        <row r="487">
          <cell r="A487" t="str">
            <v>I.</v>
          </cell>
          <cell r="C487" t="str">
            <v>ASUMSI</v>
          </cell>
          <cell r="L487" t="str">
            <v>No. PAKET KONTRAK</v>
          </cell>
          <cell r="O487" t="str">
            <v>:</v>
          </cell>
        </row>
        <row r="488">
          <cell r="A488">
            <v>1</v>
          </cell>
          <cell r="C488" t="str">
            <v>Pekerjaan dilakukan secara mekanik</v>
          </cell>
          <cell r="L488" t="str">
            <v>NAMA PAKET</v>
          </cell>
          <cell r="O488" t="str">
            <v>:</v>
          </cell>
        </row>
        <row r="489">
          <cell r="A489">
            <v>2</v>
          </cell>
          <cell r="C489" t="str">
            <v>Lokasi pekerjaan : sepanjang jalan</v>
          </cell>
          <cell r="L489" t="str">
            <v>PROP / KAB / KODYA</v>
          </cell>
          <cell r="O489" t="str">
            <v>:</v>
          </cell>
        </row>
        <row r="490">
          <cell r="A490">
            <v>3</v>
          </cell>
          <cell r="C490" t="str">
            <v>Kondisi Jalan   :  sedang / baik</v>
          </cell>
          <cell r="L490" t="str">
            <v>ITEM PEMBAYARAN NO.</v>
          </cell>
          <cell r="O490" t="str">
            <v>:  4.2 (3)</v>
          </cell>
          <cell r="R490" t="str">
            <v>PERKIRAAN VOL. PEK.</v>
          </cell>
          <cell r="T490" t="str">
            <v>:</v>
          </cell>
          <cell r="U490">
            <v>0</v>
          </cell>
        </row>
        <row r="491">
          <cell r="A491">
            <v>4</v>
          </cell>
          <cell r="C491" t="str">
            <v>Jarak rata-rata sumber material ke lokasi pekerjaan</v>
          </cell>
          <cell r="G491" t="str">
            <v>L</v>
          </cell>
          <cell r="H491">
            <v>8.7249999999999996</v>
          </cell>
          <cell r="I491" t="str">
            <v>Km</v>
          </cell>
          <cell r="L491" t="str">
            <v>JENIS PEKERJAAN</v>
          </cell>
          <cell r="O491" t="str">
            <v>:  Lapis Pondasi Semen Tanah</v>
          </cell>
          <cell r="R491" t="str">
            <v>TOTAL HARGA (Rp.)</v>
          </cell>
          <cell r="T491" t="str">
            <v>:</v>
          </cell>
          <cell r="U491">
            <v>0</v>
          </cell>
        </row>
        <row r="492">
          <cell r="A492">
            <v>5</v>
          </cell>
          <cell r="C492" t="str">
            <v>Jam kerja efektif per-hari</v>
          </cell>
          <cell r="G492" t="str">
            <v>Tk</v>
          </cell>
          <cell r="H492">
            <v>7</v>
          </cell>
          <cell r="I492" t="str">
            <v>Jam</v>
          </cell>
          <cell r="L492" t="str">
            <v>SATUAN PEMBAYARAN</v>
          </cell>
          <cell r="O492" t="str">
            <v>:  M3</v>
          </cell>
          <cell r="R492" t="str">
            <v>% THD. BIAYA PROYEK</v>
          </cell>
          <cell r="T492" t="str">
            <v>:</v>
          </cell>
          <cell r="U492" t="e">
            <v>#DIV/0!</v>
          </cell>
        </row>
        <row r="493">
          <cell r="A493">
            <v>6</v>
          </cell>
          <cell r="C493" t="str">
            <v>Harga pembayaran tidak termasuk semen ( semen</v>
          </cell>
        </row>
        <row r="494">
          <cell r="C494" t="str">
            <v>dibayar dalam item tersendiri)</v>
          </cell>
        </row>
        <row r="495">
          <cell r="A495">
            <v>7</v>
          </cell>
          <cell r="C495" t="str">
            <v>Satu hari dapat diselesaikan hamparan Soil Cement</v>
          </cell>
          <cell r="Q495" t="str">
            <v>PERKIRAAN</v>
          </cell>
          <cell r="R495" t="str">
            <v>HARGA</v>
          </cell>
          <cell r="S495" t="str">
            <v>JUMLAH</v>
          </cell>
        </row>
        <row r="496">
          <cell r="C496" t="str">
            <v>sepanjang</v>
          </cell>
          <cell r="G496" t="str">
            <v>Ls</v>
          </cell>
          <cell r="H496">
            <v>400</v>
          </cell>
          <cell r="I496" t="str">
            <v>M</v>
          </cell>
          <cell r="L496" t="str">
            <v>NO.</v>
          </cell>
          <cell r="N496" t="str">
            <v>KOMPONEN</v>
          </cell>
          <cell r="P496" t="str">
            <v>SATUAN</v>
          </cell>
          <cell r="Q496" t="str">
            <v>KUANTITAS</v>
          </cell>
          <cell r="R496" t="str">
            <v>SATUAN</v>
          </cell>
          <cell r="S496" t="str">
            <v>HARGA</v>
          </cell>
        </row>
        <row r="497">
          <cell r="A497">
            <v>8</v>
          </cell>
          <cell r="C497" t="str">
            <v>Faktor kembang material (padat - lepas)</v>
          </cell>
          <cell r="G497" t="str">
            <v>Fk</v>
          </cell>
          <cell r="H497">
            <v>1.2</v>
          </cell>
          <cell r="I497" t="str">
            <v>-</v>
          </cell>
          <cell r="R497" t="str">
            <v>(Rp.)</v>
          </cell>
          <cell r="S497" t="str">
            <v>(Rp.)</v>
          </cell>
        </row>
        <row r="498">
          <cell r="A498">
            <v>9</v>
          </cell>
          <cell r="C498" t="str">
            <v>Tebal hamparan padat</v>
          </cell>
          <cell r="G498" t="str">
            <v>t</v>
          </cell>
          <cell r="H498">
            <v>0.15</v>
          </cell>
          <cell r="I498" t="str">
            <v>M</v>
          </cell>
        </row>
        <row r="500">
          <cell r="A500" t="str">
            <v>II.</v>
          </cell>
          <cell r="C500" t="str">
            <v>URUTAN KERJA</v>
          </cell>
          <cell r="L500" t="str">
            <v>A.</v>
          </cell>
          <cell r="N500" t="str">
            <v>TENAGA</v>
          </cell>
        </row>
        <row r="501">
          <cell r="A501">
            <v>1</v>
          </cell>
          <cell r="C501" t="str">
            <v>Whell Loader memuat material ke dalam Dump Truck</v>
          </cell>
        </row>
        <row r="502">
          <cell r="C502" t="str">
            <v>di lokasi sumber bahan</v>
          </cell>
          <cell r="L502" t="str">
            <v>1.</v>
          </cell>
          <cell r="N502" t="str">
            <v>Pekerja</v>
          </cell>
          <cell r="O502" t="str">
            <v>(L01)</v>
          </cell>
          <cell r="P502" t="str">
            <v>Jam</v>
          </cell>
          <cell r="Q502">
            <v>0.12494422132976349</v>
          </cell>
          <cell r="R502">
            <v>2857.14</v>
          </cell>
          <cell r="U502">
            <v>356.98313253012043</v>
          </cell>
        </row>
        <row r="503">
          <cell r="A503">
            <v>2</v>
          </cell>
          <cell r="C503" t="str">
            <v>Dump Truck mengangkut material ke lokasi pekerjaan</v>
          </cell>
          <cell r="L503" t="str">
            <v>2.</v>
          </cell>
          <cell r="N503" t="str">
            <v>Mandor</v>
          </cell>
          <cell r="O503" t="str">
            <v>(L03)</v>
          </cell>
          <cell r="P503" t="str">
            <v>Jam</v>
          </cell>
          <cell r="Q503">
            <v>1.7849174475680501E-2</v>
          </cell>
          <cell r="R503">
            <v>3214.29</v>
          </cell>
          <cell r="U503">
            <v>57.372423025435076</v>
          </cell>
        </row>
        <row r="504">
          <cell r="A504">
            <v>3</v>
          </cell>
          <cell r="C504" t="str">
            <v>Motor Grader menghampar material di lokasi pekerjaan</v>
          </cell>
        </row>
        <row r="505">
          <cell r="A505">
            <v>4</v>
          </cell>
          <cell r="C505" t="str">
            <v>Semen dan material tanah diaduk ditempat dengan</v>
          </cell>
        </row>
        <row r="506">
          <cell r="C506" t="str">
            <v>menggunakan Vulvi Mixer</v>
          </cell>
          <cell r="Q506" t="str">
            <v xml:space="preserve">JUMLAH HARGA TENAGA   </v>
          </cell>
          <cell r="U506">
            <v>414.3555555555555</v>
          </cell>
        </row>
        <row r="507">
          <cell r="A507">
            <v>5</v>
          </cell>
          <cell r="C507" t="str">
            <v>Sebelum pemadatan material dibasahi dengan</v>
          </cell>
        </row>
        <row r="508">
          <cell r="C508" t="str">
            <v>menggunakan Water Tank Truck</v>
          </cell>
          <cell r="L508" t="str">
            <v>B.</v>
          </cell>
          <cell r="N508" t="str">
            <v>BAHAN</v>
          </cell>
        </row>
        <row r="509">
          <cell r="A509">
            <v>6</v>
          </cell>
          <cell r="C509" t="str">
            <v>Pemadatan dilakukan dengan menggunakan</v>
          </cell>
          <cell r="L509" t="str">
            <v>1.</v>
          </cell>
          <cell r="N509" t="str">
            <v>Tanah Timbunan  (M08)</v>
          </cell>
          <cell r="P509" t="str">
            <v>M3</v>
          </cell>
          <cell r="Q509">
            <v>1.2</v>
          </cell>
          <cell r="R509">
            <v>20000</v>
          </cell>
          <cell r="U509">
            <v>24000</v>
          </cell>
        </row>
        <row r="510">
          <cell r="C510" t="str">
            <v>Vibrator Roller dan Pneumatic Tire Roller</v>
          </cell>
        </row>
        <row r="511">
          <cell r="A511">
            <v>7</v>
          </cell>
          <cell r="C511" t="str">
            <v>Selama pelaksanaan pekerjaan sekelompok pekerja</v>
          </cell>
        </row>
        <row r="512">
          <cell r="C512" t="str">
            <v>akan merapikan tepi hamparan dan level permukaan</v>
          </cell>
        </row>
        <row r="513">
          <cell r="C513" t="str">
            <v>dengan menggunakan alat bantu</v>
          </cell>
        </row>
        <row r="515">
          <cell r="A515" t="str">
            <v>III.</v>
          </cell>
          <cell r="C515" t="str">
            <v>PEMAKAIAN BAHAN, ALAT DAN TENAGA</v>
          </cell>
        </row>
        <row r="516">
          <cell r="Q516" t="str">
            <v xml:space="preserve">JUMLAH HARGA BAHAN   </v>
          </cell>
          <cell r="U516">
            <v>24000</v>
          </cell>
        </row>
        <row r="517">
          <cell r="A517" t="str">
            <v>1.</v>
          </cell>
          <cell r="C517" t="str">
            <v>BAHAN</v>
          </cell>
        </row>
        <row r="518">
          <cell r="C518" t="str">
            <v>Setiap M3 Soil Cement padat diperlukan = 1 x Fk</v>
          </cell>
          <cell r="G518" t="str">
            <v>(M08)</v>
          </cell>
          <cell r="H518">
            <v>1.2</v>
          </cell>
          <cell r="I518" t="str">
            <v>M3</v>
          </cell>
          <cell r="L518" t="str">
            <v>C.</v>
          </cell>
          <cell r="N518" t="str">
            <v>PERALATAN</v>
          </cell>
        </row>
        <row r="519">
          <cell r="L519" t="str">
            <v>1.</v>
          </cell>
          <cell r="N519" t="str">
            <v>Wheel Loader</v>
          </cell>
          <cell r="O519" t="str">
            <v>(E15)</v>
          </cell>
          <cell r="P519" t="str">
            <v>Jam</v>
          </cell>
          <cell r="Q519">
            <v>1.7849174475680497E-2</v>
          </cell>
          <cell r="R519">
            <v>163808.13869490434</v>
          </cell>
          <cell r="U519">
            <v>2923.8400481018175</v>
          </cell>
        </row>
        <row r="520">
          <cell r="A520" t="str">
            <v>2.</v>
          </cell>
          <cell r="C520" t="str">
            <v>ALAT</v>
          </cell>
          <cell r="L520" t="str">
            <v>2.</v>
          </cell>
          <cell r="N520" t="str">
            <v>Dump Truck</v>
          </cell>
          <cell r="O520" t="str">
            <v>(E08)</v>
          </cell>
          <cell r="P520" t="str">
            <v>Jam</v>
          </cell>
          <cell r="Q520">
            <v>0.16651888679214849</v>
          </cell>
          <cell r="R520">
            <v>153645.58193291764</v>
          </cell>
          <cell r="U520">
            <v>25584.89126400129</v>
          </cell>
        </row>
        <row r="521">
          <cell r="A521" t="str">
            <v>2.a.</v>
          </cell>
          <cell r="C521" t="str">
            <v>WHEL LOADER</v>
          </cell>
          <cell r="G521" t="str">
            <v>(E15)</v>
          </cell>
          <cell r="L521" t="str">
            <v>3.</v>
          </cell>
          <cell r="N521" t="str">
            <v>Motor Grader</v>
          </cell>
          <cell r="O521" t="str">
            <v>(E13)</v>
          </cell>
          <cell r="P521" t="str">
            <v>Jam</v>
          </cell>
          <cell r="Q521">
            <v>8.3668005354752342E-3</v>
          </cell>
          <cell r="R521">
            <v>201666.62574070093</v>
          </cell>
          <cell r="U521">
            <v>1687.3044322347801</v>
          </cell>
        </row>
        <row r="522">
          <cell r="C522" t="str">
            <v>Kapasitas bucket</v>
          </cell>
          <cell r="G522" t="str">
            <v>V</v>
          </cell>
          <cell r="H522">
            <v>1.5</v>
          </cell>
          <cell r="I522" t="str">
            <v>M3</v>
          </cell>
          <cell r="L522" t="str">
            <v>4.</v>
          </cell>
          <cell r="N522" t="str">
            <v>Tandem Roller</v>
          </cell>
          <cell r="O522" t="str">
            <v>(E17)</v>
          </cell>
          <cell r="P522" t="str">
            <v>Jam</v>
          </cell>
          <cell r="Q522">
            <v>1.7849174475680501E-2</v>
          </cell>
          <cell r="R522">
            <v>293927.19306224468</v>
          </cell>
          <cell r="U522">
            <v>5246.3577521150328</v>
          </cell>
        </row>
        <row r="523">
          <cell r="C523" t="str">
            <v>Faktor bucket</v>
          </cell>
          <cell r="G523" t="str">
            <v>Fb</v>
          </cell>
          <cell r="H523">
            <v>0.9</v>
          </cell>
          <cell r="I523" t="str">
            <v>-</v>
          </cell>
          <cell r="J523" t="str">
            <v>Pemuatan ringan</v>
          </cell>
          <cell r="L523" t="str">
            <v>5.</v>
          </cell>
          <cell r="N523" t="str">
            <v>P. Tyre Roller</v>
          </cell>
          <cell r="O523" t="str">
            <v>(E18)</v>
          </cell>
          <cell r="P523" t="str">
            <v>Jam</v>
          </cell>
          <cell r="Q523">
            <v>8.5676037483266403E-3</v>
          </cell>
          <cell r="R523">
            <v>113384.24751021285</v>
          </cell>
          <cell r="U523">
            <v>971.43130396969514</v>
          </cell>
        </row>
        <row r="524">
          <cell r="C524" t="str">
            <v>Faktor efisiensi alat</v>
          </cell>
          <cell r="G524" t="str">
            <v>Fa</v>
          </cell>
          <cell r="H524">
            <v>0.83</v>
          </cell>
          <cell r="I524" t="str">
            <v>-</v>
          </cell>
          <cell r="L524" t="str">
            <v>6.</v>
          </cell>
          <cell r="N524" t="str">
            <v>Water Tanker</v>
          </cell>
          <cell r="O524" t="str">
            <v>(E23)</v>
          </cell>
          <cell r="P524" t="str">
            <v>Jam</v>
          </cell>
          <cell r="Q524">
            <v>7.0281124497991983E-3</v>
          </cell>
          <cell r="R524">
            <v>67020.510980434308</v>
          </cell>
          <cell r="U524">
            <v>471.02768761349421</v>
          </cell>
        </row>
        <row r="525">
          <cell r="C525" t="str">
            <v>Waktu siklus :</v>
          </cell>
          <cell r="G525" t="str">
            <v>Ts1</v>
          </cell>
          <cell r="L525" t="str">
            <v>7.</v>
          </cell>
          <cell r="N525" t="str">
            <v>Fulvi Mixer</v>
          </cell>
          <cell r="O525" t="str">
            <v>(E27)</v>
          </cell>
          <cell r="P525" t="str">
            <v>Jam</v>
          </cell>
          <cell r="Q525">
            <v>1.9277108433734941E-2</v>
          </cell>
          <cell r="R525">
            <v>559029.00777943374</v>
          </cell>
          <cell r="U525">
            <v>10776.462800567399</v>
          </cell>
        </row>
        <row r="526">
          <cell r="C526" t="str">
            <v>- Muat</v>
          </cell>
          <cell r="G526" t="str">
            <v>T1</v>
          </cell>
          <cell r="H526">
            <v>0.5</v>
          </cell>
          <cell r="I526" t="str">
            <v>menit</v>
          </cell>
          <cell r="L526" t="str">
            <v>8.</v>
          </cell>
          <cell r="N526" t="str">
            <v>Alat Bantu</v>
          </cell>
          <cell r="P526" t="str">
            <v>Ls</v>
          </cell>
          <cell r="Q526">
            <v>1</v>
          </cell>
          <cell r="R526">
            <v>90</v>
          </cell>
          <cell r="U526">
            <v>90</v>
          </cell>
        </row>
        <row r="527">
          <cell r="C527" t="str">
            <v>- Lain-lain</v>
          </cell>
          <cell r="G527" t="str">
            <v>T2</v>
          </cell>
          <cell r="H527">
            <v>0.5</v>
          </cell>
          <cell r="I527" t="str">
            <v>menit</v>
          </cell>
        </row>
        <row r="528">
          <cell r="G528" t="str">
            <v>Ts1</v>
          </cell>
          <cell r="H528">
            <v>1</v>
          </cell>
          <cell r="I528" t="str">
            <v>menit</v>
          </cell>
          <cell r="Q528" t="str">
            <v xml:space="preserve">JUMLAH HARGA PERALATAN   </v>
          </cell>
          <cell r="U528">
            <v>47751.31528860351</v>
          </cell>
        </row>
        <row r="530">
          <cell r="C530" t="str">
            <v>Kap. Prod. / Jam  =</v>
          </cell>
          <cell r="D530" t="str">
            <v>V x Fb x Fa x 60</v>
          </cell>
          <cell r="G530" t="str">
            <v>Q1</v>
          </cell>
          <cell r="H530">
            <v>56.025000000000006</v>
          </cell>
          <cell r="I530" t="str">
            <v>M3</v>
          </cell>
          <cell r="L530" t="str">
            <v>D.</v>
          </cell>
          <cell r="N530" t="str">
            <v>JUMLAH HARGA TENAGA, BAHAN DAN PERALATAN  ( A + B + C )</v>
          </cell>
          <cell r="U530">
            <v>72165.67084415906</v>
          </cell>
        </row>
        <row r="531">
          <cell r="D531" t="str">
            <v>Fk x Ts1</v>
          </cell>
          <cell r="L531" t="str">
            <v>E.</v>
          </cell>
          <cell r="N531" t="str">
            <v>OVERHEAD &amp; PROFIT</v>
          </cell>
          <cell r="P531">
            <v>10</v>
          </cell>
          <cell r="Q531" t="str">
            <v>%  x  D</v>
          </cell>
          <cell r="U531">
            <v>7216.5670844159067</v>
          </cell>
        </row>
        <row r="532">
          <cell r="L532" t="str">
            <v>F.</v>
          </cell>
          <cell r="N532" t="str">
            <v>HARGA SATUAN PEKERJAAN  ( D + E )</v>
          </cell>
          <cell r="U532">
            <v>79382.237928574963</v>
          </cell>
        </row>
        <row r="533">
          <cell r="C533" t="str">
            <v>Koefisien Alat / M3</v>
          </cell>
          <cell r="D533" t="str">
            <v xml:space="preserve"> = 1 / Q1</v>
          </cell>
          <cell r="G533" t="str">
            <v>(E15)</v>
          </cell>
          <cell r="H533">
            <v>1.7849174475680497E-2</v>
          </cell>
          <cell r="I533" t="str">
            <v>Jam</v>
          </cell>
          <cell r="L533" t="str">
            <v>Note: 1</v>
          </cell>
          <cell r="N533" t="str">
            <v>SATUAN dapat berdasarkan atas jam operasi untuk Tenaga Kerja dan Peralatan, volume dan/atau ukuran</v>
          </cell>
        </row>
        <row r="534">
          <cell r="N534" t="str">
            <v>berat untuk bahan-bahan.</v>
          </cell>
        </row>
        <row r="535">
          <cell r="L535">
            <v>2</v>
          </cell>
          <cell r="N535" t="str">
            <v>Kuantitas satuan adalah kuantitas setiap komponen untuk menyelesaikan satu satuan pekerjaan dari nomor</v>
          </cell>
        </row>
        <row r="536">
          <cell r="N536" t="str">
            <v>mata pembayaran.</v>
          </cell>
        </row>
        <row r="537">
          <cell r="L537">
            <v>3</v>
          </cell>
          <cell r="N537" t="str">
            <v>Biaya satuan untuk peralatan sudah termasuk bahan bakar, bahan habis dipakai dan operator.</v>
          </cell>
        </row>
        <row r="538">
          <cell r="L538">
            <v>4</v>
          </cell>
          <cell r="N538" t="str">
            <v>Biaya satuan sudah termasuk pengeluaran untuk seluruh pajak yang berkaitan (tetapi tidak termasuk PPN</v>
          </cell>
        </row>
        <row r="539">
          <cell r="J539" t="str">
            <v>Berlanjut ke halaman berikut</v>
          </cell>
          <cell r="N539" t="str">
            <v>yang dibayar dari kontrak) dan biaya-biaya lainnya.</v>
          </cell>
        </row>
        <row r="540">
          <cell r="A540" t="str">
            <v>ITEM PEMBAYARAN NO.</v>
          </cell>
          <cell r="D540" t="str">
            <v>:  4.2 (3)</v>
          </cell>
          <cell r="J540" t="str">
            <v>Analisa EI-423</v>
          </cell>
        </row>
        <row r="541">
          <cell r="A541" t="str">
            <v>JENIS PEKERJAAN</v>
          </cell>
          <cell r="D541" t="str">
            <v>:  Lapis Pondasi Semen Tanah</v>
          </cell>
        </row>
        <row r="542">
          <cell r="A542" t="str">
            <v>SATUAN PEMBAYARAN</v>
          </cell>
          <cell r="D542" t="str">
            <v>:  M3</v>
          </cell>
          <cell r="J542" t="str">
            <v xml:space="preserve">         URAIAN ANALISA HARGA SATUAN</v>
          </cell>
        </row>
        <row r="543">
          <cell r="J543" t="str">
            <v>Lanjutan</v>
          </cell>
        </row>
        <row r="545">
          <cell r="A545" t="str">
            <v>No.</v>
          </cell>
          <cell r="C545" t="str">
            <v>U R A I A N</v>
          </cell>
          <cell r="G545" t="str">
            <v>KODE</v>
          </cell>
          <cell r="H545" t="str">
            <v>KOEF.</v>
          </cell>
          <cell r="I545" t="str">
            <v>SATUAN</v>
          </cell>
          <cell r="J545" t="str">
            <v>KETERANGAN</v>
          </cell>
        </row>
        <row r="548">
          <cell r="A548" t="str">
            <v>2.b.</v>
          </cell>
          <cell r="C548" t="str">
            <v>DUMP TRUCK</v>
          </cell>
          <cell r="G548" t="str">
            <v>(E08)</v>
          </cell>
        </row>
        <row r="549">
          <cell r="C549" t="str">
            <v>Kapasitas bak</v>
          </cell>
          <cell r="G549" t="str">
            <v>V</v>
          </cell>
          <cell r="H549">
            <v>4</v>
          </cell>
          <cell r="I549" t="str">
            <v>M3</v>
          </cell>
        </row>
        <row r="550">
          <cell r="C550" t="str">
            <v>Faktor efisiensi alat</v>
          </cell>
          <cell r="G550" t="str">
            <v>Fa</v>
          </cell>
          <cell r="H550">
            <v>0.83</v>
          </cell>
          <cell r="I550" t="str">
            <v>-</v>
          </cell>
        </row>
        <row r="551">
          <cell r="C551" t="str">
            <v>Kecepatan rata-rata bermuatan</v>
          </cell>
          <cell r="G551" t="str">
            <v>v1</v>
          </cell>
          <cell r="H551">
            <v>45</v>
          </cell>
          <cell r="I551" t="str">
            <v>Km / Jam</v>
          </cell>
        </row>
        <row r="552">
          <cell r="C552" t="str">
            <v>Kecepatan rata-rata kosong</v>
          </cell>
          <cell r="G552" t="str">
            <v>v2</v>
          </cell>
          <cell r="H552">
            <v>60</v>
          </cell>
          <cell r="I552" t="str">
            <v>Km / Jam</v>
          </cell>
        </row>
        <row r="553">
          <cell r="C553" t="str">
            <v>Waktu Siklus  :  - Waktu memuat = V : Q1 x 60</v>
          </cell>
          <cell r="G553" t="str">
            <v>T1</v>
          </cell>
          <cell r="H553">
            <v>4.283801874163319</v>
          </cell>
          <cell r="I553" t="str">
            <v>menit</v>
          </cell>
        </row>
        <row r="554">
          <cell r="C554" t="str">
            <v>- Waktu tempuh isi          = (L : v1) x 60</v>
          </cell>
          <cell r="G554" t="str">
            <v>T2</v>
          </cell>
          <cell r="H554">
            <v>11.633333333333333</v>
          </cell>
          <cell r="I554" t="str">
            <v>menit</v>
          </cell>
        </row>
        <row r="555">
          <cell r="C555" t="str">
            <v>- Waktu tempuh kosong   = (L : v2) x 60</v>
          </cell>
          <cell r="G555" t="str">
            <v>T3</v>
          </cell>
          <cell r="H555">
            <v>8.7249999999999996</v>
          </cell>
          <cell r="I555" t="str">
            <v>menit</v>
          </cell>
        </row>
        <row r="556">
          <cell r="C556" t="str">
            <v>- Lain-lain</v>
          </cell>
          <cell r="G556" t="str">
            <v>T4</v>
          </cell>
          <cell r="H556">
            <v>3</v>
          </cell>
          <cell r="I556" t="str">
            <v>menit</v>
          </cell>
        </row>
        <row r="557">
          <cell r="G557" t="str">
            <v>Ts2</v>
          </cell>
          <cell r="H557">
            <v>27.642135207496651</v>
          </cell>
          <cell r="I557" t="str">
            <v>menit</v>
          </cell>
        </row>
        <row r="559">
          <cell r="C559" t="str">
            <v>Kapasitas Prod. / jam =</v>
          </cell>
          <cell r="E559" t="str">
            <v>V x Fa x 60</v>
          </cell>
          <cell r="G559" t="str">
            <v>Q2</v>
          </cell>
          <cell r="H559">
            <v>6.0053247968695338</v>
          </cell>
          <cell r="I559" t="str">
            <v>M3</v>
          </cell>
        </row>
        <row r="560">
          <cell r="E560" t="str">
            <v xml:space="preserve">   Fk x Ts2</v>
          </cell>
        </row>
        <row r="562">
          <cell r="C562" t="str">
            <v>Koefisien Alat / M3</v>
          </cell>
          <cell r="D562" t="str">
            <v xml:space="preserve"> =    1 / Q2</v>
          </cell>
          <cell r="G562" t="str">
            <v>(E08)</v>
          </cell>
          <cell r="H562">
            <v>0.16651888679214849</v>
          </cell>
          <cell r="I562" t="str">
            <v>Jam</v>
          </cell>
        </row>
        <row r="564">
          <cell r="A564" t="str">
            <v>2.c.</v>
          </cell>
          <cell r="C564" t="str">
            <v>MOTOR GRADER</v>
          </cell>
          <cell r="G564" t="str">
            <v>(E13)</v>
          </cell>
        </row>
        <row r="565">
          <cell r="C565" t="str">
            <v>Panjang hamparan</v>
          </cell>
          <cell r="G565" t="str">
            <v>Lh</v>
          </cell>
          <cell r="H565">
            <v>100</v>
          </cell>
          <cell r="I565" t="str">
            <v>M</v>
          </cell>
        </row>
        <row r="566">
          <cell r="C566" t="str">
            <v>Lebar efektif kerja blade</v>
          </cell>
          <cell r="G566" t="str">
            <v>b</v>
          </cell>
          <cell r="H566">
            <v>2.4</v>
          </cell>
          <cell r="I566" t="str">
            <v>M</v>
          </cell>
        </row>
        <row r="567">
          <cell r="C567" t="str">
            <v>Faktor efisiensi alat</v>
          </cell>
          <cell r="G567" t="str">
            <v>Fa</v>
          </cell>
          <cell r="H567">
            <v>0.83</v>
          </cell>
          <cell r="I567" t="str">
            <v>-</v>
          </cell>
        </row>
        <row r="568">
          <cell r="C568" t="str">
            <v>Kecepatan rata-rata alat</v>
          </cell>
          <cell r="G568" t="str">
            <v>v</v>
          </cell>
          <cell r="H568">
            <v>4</v>
          </cell>
          <cell r="I568" t="str">
            <v>Km / Jam</v>
          </cell>
        </row>
        <row r="569">
          <cell r="C569" t="str">
            <v>Jumlah lintasan</v>
          </cell>
          <cell r="G569" t="str">
            <v>n</v>
          </cell>
          <cell r="H569">
            <v>6</v>
          </cell>
          <cell r="I569" t="str">
            <v>lintasan</v>
          </cell>
          <cell r="J569" t="str">
            <v>3 x pp</v>
          </cell>
        </row>
        <row r="570">
          <cell r="C570" t="str">
            <v>Waktu siklus</v>
          </cell>
          <cell r="G570" t="str">
            <v>Ts3</v>
          </cell>
        </row>
        <row r="571">
          <cell r="C571" t="str">
            <v>- Perataan 1 lintasan  = Lh : (v x 1000) x 60</v>
          </cell>
          <cell r="G571" t="str">
            <v>T1</v>
          </cell>
          <cell r="H571">
            <v>1.5</v>
          </cell>
          <cell r="I571" t="str">
            <v>menit</v>
          </cell>
        </row>
        <row r="572">
          <cell r="C572" t="str">
            <v>- Lain-lain</v>
          </cell>
          <cell r="G572" t="str">
            <v>T2</v>
          </cell>
          <cell r="H572">
            <v>1</v>
          </cell>
          <cell r="I572" t="str">
            <v>menit</v>
          </cell>
        </row>
        <row r="573">
          <cell r="G573" t="str">
            <v>Ts3</v>
          </cell>
          <cell r="H573">
            <v>2.5</v>
          </cell>
          <cell r="I573" t="str">
            <v>menit</v>
          </cell>
        </row>
        <row r="575">
          <cell r="C575" t="str">
            <v>Kap. Prod. / Jam  =</v>
          </cell>
          <cell r="D575" t="str">
            <v>Lh x b x t x Fa x 60</v>
          </cell>
          <cell r="G575" t="str">
            <v>Q3</v>
          </cell>
          <cell r="H575">
            <v>119.52</v>
          </cell>
          <cell r="I575" t="str">
            <v>M3</v>
          </cell>
        </row>
        <row r="576">
          <cell r="D576" t="str">
            <v>n x Ts3</v>
          </cell>
        </row>
        <row r="578">
          <cell r="C578" t="str">
            <v>Koefisien Alat / M3</v>
          </cell>
          <cell r="D578" t="str">
            <v xml:space="preserve"> =  1 / Q3</v>
          </cell>
          <cell r="G578" t="str">
            <v>(E13)</v>
          </cell>
          <cell r="H578">
            <v>8.3668005354752342E-3</v>
          </cell>
          <cell r="I578" t="str">
            <v>jam</v>
          </cell>
        </row>
        <row r="580">
          <cell r="A580" t="str">
            <v>2.d.</v>
          </cell>
          <cell r="C580" t="str">
            <v>TANDEM ROLLER</v>
          </cell>
          <cell r="G580" t="str">
            <v>(E19)</v>
          </cell>
        </row>
        <row r="581">
          <cell r="C581" t="str">
            <v>Kecepatan rata-rata alat</v>
          </cell>
          <cell r="G581" t="str">
            <v>v</v>
          </cell>
          <cell r="H581">
            <v>3</v>
          </cell>
          <cell r="I581" t="str">
            <v>Km / Jam</v>
          </cell>
        </row>
        <row r="582">
          <cell r="C582" t="str">
            <v>Lebar efektif pemadatan</v>
          </cell>
          <cell r="G582" t="str">
            <v>b</v>
          </cell>
          <cell r="H582">
            <v>1.2</v>
          </cell>
          <cell r="I582" t="str">
            <v>M</v>
          </cell>
        </row>
        <row r="583">
          <cell r="C583" t="str">
            <v>Jumlah lintasan</v>
          </cell>
          <cell r="G583" t="str">
            <v>n</v>
          </cell>
          <cell r="H583">
            <v>8</v>
          </cell>
          <cell r="I583" t="str">
            <v>lintasan</v>
          </cell>
          <cell r="J583" t="str">
            <v>4 x pp</v>
          </cell>
        </row>
        <row r="584">
          <cell r="C584" t="str">
            <v>Faktor efisiensi alat</v>
          </cell>
          <cell r="G584" t="str">
            <v>Fa</v>
          </cell>
          <cell r="H584">
            <v>0.83</v>
          </cell>
          <cell r="I584" t="str">
            <v>-</v>
          </cell>
        </row>
        <row r="586">
          <cell r="C586" t="str">
            <v xml:space="preserve">Kap. Prod. / Jam = </v>
          </cell>
          <cell r="D586" t="str">
            <v>(v x 1000) x b x t x Fa</v>
          </cell>
          <cell r="G586" t="str">
            <v>Q4</v>
          </cell>
          <cell r="H586">
            <v>56.024999999999999</v>
          </cell>
          <cell r="I586" t="str">
            <v>M3</v>
          </cell>
        </row>
        <row r="587">
          <cell r="D587" t="str">
            <v>n</v>
          </cell>
        </row>
        <row r="589">
          <cell r="C589" t="str">
            <v>Koefisien Alat / M3</v>
          </cell>
          <cell r="D589" t="str">
            <v xml:space="preserve"> = 1/ Q4</v>
          </cell>
          <cell r="G589" t="str">
            <v>(E19)</v>
          </cell>
          <cell r="H589">
            <v>1.7849174475680501E-2</v>
          </cell>
          <cell r="I589" t="str">
            <v>Jam</v>
          </cell>
        </row>
        <row r="591">
          <cell r="A591" t="str">
            <v>2.e.</v>
          </cell>
          <cell r="C591" t="str">
            <v>PNEUMATIC TIRE ROLLER</v>
          </cell>
          <cell r="G591" t="str">
            <v>(E18)</v>
          </cell>
        </row>
        <row r="592">
          <cell r="C592" t="str">
            <v>Kecepatan rata-rata alat</v>
          </cell>
          <cell r="G592" t="str">
            <v>v</v>
          </cell>
          <cell r="H592">
            <v>5</v>
          </cell>
          <cell r="I592" t="str">
            <v>Km / Jam</v>
          </cell>
        </row>
        <row r="593">
          <cell r="C593" t="str">
            <v>Lebar efektif pemadatan</v>
          </cell>
          <cell r="G593" t="str">
            <v>b</v>
          </cell>
          <cell r="H593">
            <v>1.5</v>
          </cell>
          <cell r="I593" t="str">
            <v>M</v>
          </cell>
        </row>
        <row r="594">
          <cell r="C594" t="str">
            <v>Jumlah lintasan</v>
          </cell>
          <cell r="G594" t="str">
            <v>n</v>
          </cell>
          <cell r="H594">
            <v>8</v>
          </cell>
          <cell r="I594" t="str">
            <v>lintasan</v>
          </cell>
          <cell r="J594" t="str">
            <v>4 x pp</v>
          </cell>
        </row>
        <row r="595">
          <cell r="C595" t="str">
            <v>Faktor efisiensi alat</v>
          </cell>
          <cell r="G595" t="str">
            <v>Fa</v>
          </cell>
          <cell r="H595">
            <v>0.83</v>
          </cell>
          <cell r="I595" t="str">
            <v>-</v>
          </cell>
        </row>
        <row r="598">
          <cell r="J598" t="str">
            <v>Berlanjut ke halaman berikut</v>
          </cell>
        </row>
        <row r="599">
          <cell r="A599" t="str">
            <v>ITEM PEMBAYARAN NO.</v>
          </cell>
          <cell r="D599" t="str">
            <v>:  4.2 (3)</v>
          </cell>
          <cell r="J599" t="str">
            <v>Analisa EI-423</v>
          </cell>
        </row>
        <row r="600">
          <cell r="A600" t="str">
            <v>JENIS PEKERJAAN</v>
          </cell>
          <cell r="D600" t="str">
            <v>:  Lapis Pondasi Semen Tanah</v>
          </cell>
        </row>
        <row r="601">
          <cell r="A601" t="str">
            <v>SATUAN PEMBAYARAN</v>
          </cell>
          <cell r="D601" t="str">
            <v>:  M3</v>
          </cell>
          <cell r="J601" t="str">
            <v xml:space="preserve">         URAIAN ANALISA HARGA SATUAN</v>
          </cell>
        </row>
        <row r="602">
          <cell r="J602" t="str">
            <v>Lanjutan</v>
          </cell>
        </row>
        <row r="604">
          <cell r="A604" t="str">
            <v>No.</v>
          </cell>
          <cell r="C604" t="str">
            <v>U R A I A N</v>
          </cell>
          <cell r="G604" t="str">
            <v>KODE</v>
          </cell>
          <cell r="H604" t="str">
            <v>KOEF.</v>
          </cell>
          <cell r="I604" t="str">
            <v>SATUAN</v>
          </cell>
          <cell r="J604" t="str">
            <v>KETERANGAN</v>
          </cell>
        </row>
        <row r="607">
          <cell r="C607" t="str">
            <v xml:space="preserve">Kap. Prod. / Jam = </v>
          </cell>
          <cell r="D607" t="str">
            <v>(v x 1000) x b x t x Fa</v>
          </cell>
          <cell r="G607" t="str">
            <v>Q5</v>
          </cell>
          <cell r="H607">
            <v>116.71875</v>
          </cell>
          <cell r="I607" t="str">
            <v>M3</v>
          </cell>
        </row>
        <row r="608">
          <cell r="D608" t="str">
            <v>n</v>
          </cell>
        </row>
        <row r="610">
          <cell r="C610" t="str">
            <v>Koefisien Alat / M3</v>
          </cell>
          <cell r="D610" t="str">
            <v xml:space="preserve"> = 1 / Q5</v>
          </cell>
          <cell r="G610" t="str">
            <v>(E18)</v>
          </cell>
          <cell r="H610">
            <v>8.5676037483266403E-3</v>
          </cell>
          <cell r="I610" t="str">
            <v>Jam</v>
          </cell>
        </row>
        <row r="612">
          <cell r="A612" t="str">
            <v>2.e.</v>
          </cell>
          <cell r="C612" t="str">
            <v>WATER TANK TRUCK</v>
          </cell>
          <cell r="G612" t="str">
            <v>(E23)</v>
          </cell>
        </row>
        <row r="613">
          <cell r="C613" t="str">
            <v>Volume Tangki air</v>
          </cell>
          <cell r="G613" t="str">
            <v>V</v>
          </cell>
          <cell r="H613">
            <v>4</v>
          </cell>
          <cell r="I613" t="str">
            <v>M3</v>
          </cell>
        </row>
        <row r="614">
          <cell r="C614" t="str">
            <v>Kebutuhan air / M3 material padat</v>
          </cell>
          <cell r="G614" t="str">
            <v>Wc</v>
          </cell>
          <cell r="H614">
            <v>7.0000000000000007E-2</v>
          </cell>
          <cell r="I614" t="str">
            <v>M3</v>
          </cell>
        </row>
        <row r="615">
          <cell r="C615" t="str">
            <v>Pengisian tanhgki / jam</v>
          </cell>
          <cell r="G615" t="str">
            <v>n</v>
          </cell>
          <cell r="H615">
            <v>3</v>
          </cell>
          <cell r="I615" t="str">
            <v>kali</v>
          </cell>
        </row>
        <row r="616">
          <cell r="C616" t="str">
            <v>Faktor efisiensi alat</v>
          </cell>
          <cell r="G616" t="str">
            <v>Fa</v>
          </cell>
          <cell r="H616">
            <v>0.83</v>
          </cell>
          <cell r="I616" t="str">
            <v>-</v>
          </cell>
        </row>
        <row r="618">
          <cell r="C618" t="str">
            <v>Kap. Prod. / Jam  =</v>
          </cell>
          <cell r="D618" t="str">
            <v>V x n x Fa</v>
          </cell>
          <cell r="G618" t="str">
            <v>Q6</v>
          </cell>
          <cell r="H618">
            <v>142.28571428571425</v>
          </cell>
          <cell r="I618" t="str">
            <v>M3</v>
          </cell>
        </row>
        <row r="619">
          <cell r="D619" t="str">
            <v>Wc</v>
          </cell>
        </row>
        <row r="621">
          <cell r="C621" t="str">
            <v>Koefisien Alat / M3</v>
          </cell>
          <cell r="D621" t="str">
            <v xml:space="preserve">  = 1 / Q6</v>
          </cell>
          <cell r="G621" t="str">
            <v>(E23)</v>
          </cell>
          <cell r="H621">
            <v>7.0281124497991983E-3</v>
          </cell>
          <cell r="I621" t="str">
            <v>Jam</v>
          </cell>
        </row>
        <row r="623">
          <cell r="A623" t="str">
            <v>2.f.</v>
          </cell>
          <cell r="C623" t="str">
            <v>FULVI MIXER</v>
          </cell>
          <cell r="G623" t="str">
            <v>(E27)</v>
          </cell>
        </row>
        <row r="624">
          <cell r="C624" t="str">
            <v>Kecepatan rata-rata alat</v>
          </cell>
          <cell r="G624" t="str">
            <v>v</v>
          </cell>
          <cell r="H624">
            <v>2.5</v>
          </cell>
          <cell r="I624" t="str">
            <v>Km / Jam</v>
          </cell>
        </row>
        <row r="625">
          <cell r="C625" t="str">
            <v>Lebar efektif pemadatan</v>
          </cell>
          <cell r="G625" t="str">
            <v>b</v>
          </cell>
          <cell r="H625">
            <v>1</v>
          </cell>
          <cell r="I625" t="str">
            <v>M</v>
          </cell>
        </row>
        <row r="626">
          <cell r="C626" t="str">
            <v>Jumlah lintasan</v>
          </cell>
          <cell r="G626" t="str">
            <v>n</v>
          </cell>
          <cell r="H626">
            <v>6</v>
          </cell>
          <cell r="I626" t="str">
            <v>lintasan</v>
          </cell>
          <cell r="J626" t="str">
            <v>3 x pp</v>
          </cell>
        </row>
        <row r="627">
          <cell r="C627" t="str">
            <v>Faktor efisiensi alat</v>
          </cell>
          <cell r="G627" t="str">
            <v>Fa</v>
          </cell>
          <cell r="H627">
            <v>0.83</v>
          </cell>
          <cell r="I627" t="str">
            <v>-</v>
          </cell>
        </row>
        <row r="629">
          <cell r="C629" t="str">
            <v xml:space="preserve">Kap. Prod. / Jam = </v>
          </cell>
          <cell r="D629" t="str">
            <v>(v x 1000) x b x t x Fa</v>
          </cell>
          <cell r="G629" t="str">
            <v>Q7</v>
          </cell>
          <cell r="H629">
            <v>51.875</v>
          </cell>
          <cell r="I629" t="str">
            <v>M3</v>
          </cell>
        </row>
        <row r="630">
          <cell r="D630" t="str">
            <v>n</v>
          </cell>
        </row>
        <row r="632">
          <cell r="C632" t="str">
            <v>Koefisien Alat / M3</v>
          </cell>
          <cell r="D632" t="str">
            <v xml:space="preserve">  = 1 / Q7</v>
          </cell>
          <cell r="G632" t="str">
            <v>(E27)</v>
          </cell>
          <cell r="H632">
            <v>1.9277108433734941E-2</v>
          </cell>
          <cell r="I632" t="str">
            <v>Jam</v>
          </cell>
        </row>
        <row r="634">
          <cell r="A634" t="str">
            <v>2.g.</v>
          </cell>
          <cell r="C634" t="str">
            <v>ALAT BANTU</v>
          </cell>
        </row>
        <row r="635">
          <cell r="C635" t="str">
            <v>Diperlukan :</v>
          </cell>
          <cell r="J635" t="str">
            <v>Lump Sump</v>
          </cell>
        </row>
        <row r="636">
          <cell r="C636" t="str">
            <v>- Kereta dorong  = 2 buah</v>
          </cell>
        </row>
        <row r="637">
          <cell r="C637" t="str">
            <v>- Sekop             = 3 buah</v>
          </cell>
        </row>
        <row r="639">
          <cell r="A639" t="str">
            <v>3.</v>
          </cell>
          <cell r="C639" t="str">
            <v>TENAGA</v>
          </cell>
        </row>
        <row r="640">
          <cell r="C640" t="str">
            <v>Produksi menetukan : VIBRATOR ROLLER</v>
          </cell>
          <cell r="G640" t="str">
            <v>Q4</v>
          </cell>
          <cell r="H640">
            <v>56.024999999999999</v>
          </cell>
          <cell r="I640" t="str">
            <v>M3/Jam</v>
          </cell>
        </row>
        <row r="641">
          <cell r="C641" t="str">
            <v>Produksi Soil Cement / hari  = Tk x Q4</v>
          </cell>
          <cell r="G641" t="str">
            <v>Qt</v>
          </cell>
          <cell r="H641">
            <v>392.17500000000001</v>
          </cell>
          <cell r="I641" t="str">
            <v>M3</v>
          </cell>
        </row>
        <row r="642">
          <cell r="C642" t="str">
            <v>Kebutuhan tenaga  :</v>
          </cell>
        </row>
        <row r="643">
          <cell r="D643" t="str">
            <v>- Pekerja</v>
          </cell>
          <cell r="G643" t="str">
            <v>P</v>
          </cell>
          <cell r="H643">
            <v>7</v>
          </cell>
          <cell r="I643" t="str">
            <v>orang</v>
          </cell>
        </row>
        <row r="644">
          <cell r="D644" t="str">
            <v>- Mandor</v>
          </cell>
          <cell r="G644" t="str">
            <v>M</v>
          </cell>
          <cell r="H644">
            <v>1</v>
          </cell>
          <cell r="I644" t="str">
            <v>orang</v>
          </cell>
        </row>
        <row r="646">
          <cell r="C646" t="str">
            <v>Koefisien tenaga / M3  :</v>
          </cell>
        </row>
        <row r="647">
          <cell r="D647" t="str">
            <v>- Pekerja</v>
          </cell>
          <cell r="E647" t="str">
            <v xml:space="preserve">  = (Tk x P) : Qt</v>
          </cell>
          <cell r="G647" t="str">
            <v>(L01)</v>
          </cell>
          <cell r="H647">
            <v>0.12494422132976349</v>
          </cell>
          <cell r="I647" t="str">
            <v>Jam</v>
          </cell>
        </row>
        <row r="648">
          <cell r="D648" t="str">
            <v>- Mandor</v>
          </cell>
          <cell r="E648" t="str">
            <v xml:space="preserve">  = (Tk x M) : Qt</v>
          </cell>
          <cell r="G648" t="str">
            <v>(L03)</v>
          </cell>
          <cell r="H648">
            <v>1.7849174475680501E-2</v>
          </cell>
          <cell r="I648" t="str">
            <v>Jam</v>
          </cell>
        </row>
        <row r="657">
          <cell r="J657" t="str">
            <v>Berlanjut ke halaman berikut</v>
          </cell>
        </row>
        <row r="658">
          <cell r="A658" t="str">
            <v>ITEM PEMBAYARAN NO.</v>
          </cell>
          <cell r="D658" t="str">
            <v>:  4.2 (3)</v>
          </cell>
          <cell r="J658" t="str">
            <v>Analisa EI-423</v>
          </cell>
        </row>
        <row r="659">
          <cell r="A659" t="str">
            <v>JENIS PEKERJAAN</v>
          </cell>
          <cell r="D659" t="str">
            <v>:  Lapis Pondasi Semen Tanah</v>
          </cell>
        </row>
        <row r="660">
          <cell r="A660" t="str">
            <v>SATUAN PEMBAYARAN</v>
          </cell>
          <cell r="D660" t="str">
            <v>:  M3</v>
          </cell>
          <cell r="J660" t="str">
            <v xml:space="preserve">         URAIAN ANALISA HARGA SATUAN</v>
          </cell>
        </row>
        <row r="661">
          <cell r="J661" t="str">
            <v>Lanjutan</v>
          </cell>
        </row>
        <row r="663">
          <cell r="A663" t="str">
            <v>No.</v>
          </cell>
          <cell r="C663" t="str">
            <v>U R A I A N</v>
          </cell>
          <cell r="G663" t="str">
            <v>KODE</v>
          </cell>
          <cell r="H663" t="str">
            <v>KOEF.</v>
          </cell>
          <cell r="I663" t="str">
            <v>SATUAN</v>
          </cell>
          <cell r="J663" t="str">
            <v>KETERANGAN</v>
          </cell>
        </row>
        <row r="666">
          <cell r="A666" t="str">
            <v>4.</v>
          </cell>
          <cell r="C666" t="str">
            <v>HARGA DASAR SATUAN UPAH, BAHAN DAN ALAT</v>
          </cell>
        </row>
        <row r="667">
          <cell r="C667" t="str">
            <v>Lihat lampiran.</v>
          </cell>
        </row>
        <row r="670">
          <cell r="A670" t="str">
            <v>5.</v>
          </cell>
          <cell r="C670" t="str">
            <v>ANALISA HARGA SATUAN PEKERJAAN</v>
          </cell>
        </row>
        <row r="671">
          <cell r="C671" t="str">
            <v>Lihat perhitungan dalam FORMULIR STANDAR UNTUK</v>
          </cell>
        </row>
        <row r="672">
          <cell r="C672" t="str">
            <v>PEREKEMAN ANALISA MASING-MASING HARGA</v>
          </cell>
        </row>
        <row r="673">
          <cell r="C673" t="str">
            <v>SATUAN.</v>
          </cell>
        </row>
        <row r="674">
          <cell r="C674" t="str">
            <v>Didapat Harga Satuan Pekerjaan :</v>
          </cell>
        </row>
        <row r="676">
          <cell r="C676" t="str">
            <v xml:space="preserve">Rp.  </v>
          </cell>
          <cell r="D676">
            <v>79382.237928574963</v>
          </cell>
          <cell r="E676" t="str">
            <v xml:space="preserve"> / M3</v>
          </cell>
        </row>
        <row r="679">
          <cell r="A679" t="str">
            <v>6.</v>
          </cell>
          <cell r="C679" t="str">
            <v>WAKTU PELAKSANAAN YANG DIPERLUKAN</v>
          </cell>
        </row>
        <row r="680">
          <cell r="C680" t="str">
            <v>Waktu pelaksanaan</v>
          </cell>
          <cell r="D680" t="str">
            <v>:  . . . . . . .  bulan</v>
          </cell>
        </row>
        <row r="682">
          <cell r="A682" t="str">
            <v>7.</v>
          </cell>
          <cell r="C682" t="str">
            <v>VOLUME PEKERJAAN YANG DIPERLUKAN</v>
          </cell>
        </row>
        <row r="683">
          <cell r="C683" t="str">
            <v>Volume pekerjaan  :</v>
          </cell>
          <cell r="D683">
            <v>0</v>
          </cell>
          <cell r="E683" t="str">
            <v>M3</v>
          </cell>
        </row>
        <row r="897">
          <cell r="A897" t="str">
            <v>ITEM PEMBAYARAN NO.</v>
          </cell>
          <cell r="D897" t="str">
            <v>:  4.2 (6)</v>
          </cell>
          <cell r="J897" t="str">
            <v>Analisa EI-426</v>
          </cell>
          <cell r="T897" t="str">
            <v>Analisa EI-426</v>
          </cell>
        </row>
        <row r="898">
          <cell r="A898" t="str">
            <v>JENIS PEKERJAAN</v>
          </cell>
          <cell r="D898" t="str">
            <v>:  Aspal Utk. Pekerjaan Pelaburan</v>
          </cell>
        </row>
        <row r="899">
          <cell r="A899" t="str">
            <v>SATUAN PEMBAYARAN</v>
          </cell>
          <cell r="D899" t="str">
            <v>:  LITER</v>
          </cell>
          <cell r="J899" t="str">
            <v xml:space="preserve">         URAIAN ANALISA HARGA SATUAN</v>
          </cell>
          <cell r="L899" t="str">
            <v>FORMULIR STANDAR UNTUK</v>
          </cell>
        </row>
        <row r="900">
          <cell r="L900" t="str">
            <v>PEREKAMAN ANALISA MASING-MASING HARGA SATUAN</v>
          </cell>
        </row>
        <row r="901">
          <cell r="L901">
            <v>0</v>
          </cell>
        </row>
        <row r="902">
          <cell r="A902" t="str">
            <v>No.</v>
          </cell>
          <cell r="C902" t="str">
            <v>U R A I A N</v>
          </cell>
          <cell r="G902" t="str">
            <v>KODE</v>
          </cell>
          <cell r="H902" t="str">
            <v>KOEF.</v>
          </cell>
          <cell r="I902" t="str">
            <v>SATUAN</v>
          </cell>
          <cell r="J902" t="str">
            <v>KETERANGAN</v>
          </cell>
        </row>
        <row r="904">
          <cell r="L904" t="str">
            <v>PROYEK</v>
          </cell>
          <cell r="O904" t="str">
            <v>:</v>
          </cell>
        </row>
        <row r="905">
          <cell r="A905" t="str">
            <v>I.</v>
          </cell>
          <cell r="C905" t="str">
            <v>ASUMSI</v>
          </cell>
          <cell r="L905" t="str">
            <v>No. PAKET KONTRAK</v>
          </cell>
          <cell r="O905" t="str">
            <v>:</v>
          </cell>
        </row>
        <row r="906">
          <cell r="A906">
            <v>1</v>
          </cell>
          <cell r="C906" t="str">
            <v>Menggunakan alat berat (cara mekanik)</v>
          </cell>
          <cell r="L906" t="str">
            <v>NAMA PAKET</v>
          </cell>
          <cell r="O906" t="str">
            <v>:</v>
          </cell>
        </row>
        <row r="907">
          <cell r="A907">
            <v>2</v>
          </cell>
          <cell r="C907" t="str">
            <v>Lokasi pekerjaan : sepanjang jalan</v>
          </cell>
          <cell r="L907" t="str">
            <v>PROP / KAB / KODYA</v>
          </cell>
          <cell r="O907" t="str">
            <v>:</v>
          </cell>
        </row>
        <row r="908">
          <cell r="A908">
            <v>3</v>
          </cell>
          <cell r="C908" t="str">
            <v>Jarak rata-rata Base Camp ke lokasi pekerjaan</v>
          </cell>
          <cell r="G908" t="str">
            <v>L</v>
          </cell>
          <cell r="H908">
            <v>8.7249999999999996</v>
          </cell>
          <cell r="I908" t="str">
            <v>KM</v>
          </cell>
          <cell r="L908" t="str">
            <v>ITEM PEMBAYARAN NO.</v>
          </cell>
          <cell r="O908" t="str">
            <v>:  4.2 (6)</v>
          </cell>
          <cell r="R908" t="str">
            <v>PERKIRAAN VOL. PEK.</v>
          </cell>
          <cell r="T908" t="str">
            <v>:</v>
          </cell>
          <cell r="U908">
            <v>0</v>
          </cell>
        </row>
        <row r="909">
          <cell r="A909">
            <v>4</v>
          </cell>
          <cell r="C909" t="str">
            <v>Jam kerja efektif per-hari</v>
          </cell>
          <cell r="G909" t="str">
            <v>Tk</v>
          </cell>
          <cell r="H909">
            <v>7</v>
          </cell>
          <cell r="I909" t="str">
            <v>Jam</v>
          </cell>
          <cell r="L909" t="str">
            <v>JENIS PEKERJAAN</v>
          </cell>
          <cell r="O909" t="str">
            <v>:  Aspal Utk. Pekerjaan Pelaburan</v>
          </cell>
          <cell r="R909" t="str">
            <v>TOTAL HARGA (Rp.)</v>
          </cell>
          <cell r="T909" t="str">
            <v>:</v>
          </cell>
          <cell r="U909">
            <v>0</v>
          </cell>
        </row>
        <row r="910">
          <cell r="A910">
            <v>5</v>
          </cell>
          <cell r="C910" t="str">
            <v>Faktor kehilangan bahan</v>
          </cell>
          <cell r="G910" t="str">
            <v>Fh</v>
          </cell>
          <cell r="H910">
            <v>1.1000000000000001</v>
          </cell>
          <cell r="I910" t="str">
            <v>-</v>
          </cell>
          <cell r="L910" t="str">
            <v>SATUAN PEMBAYARAN</v>
          </cell>
          <cell r="O910" t="str">
            <v>:  LITER</v>
          </cell>
          <cell r="R910" t="str">
            <v>% THD. BIAYA PROYEK</v>
          </cell>
          <cell r="T910" t="str">
            <v>:</v>
          </cell>
          <cell r="U910" t="e">
            <v>#DIV/0!</v>
          </cell>
        </row>
        <row r="911">
          <cell r="A911">
            <v>6</v>
          </cell>
          <cell r="C911" t="str">
            <v>Komposisi campuran  :</v>
          </cell>
        </row>
        <row r="912">
          <cell r="A912">
            <v>0</v>
          </cell>
          <cell r="C912" t="str">
            <v>- Aspal AC - 10 atau AC - 20</v>
          </cell>
          <cell r="G912" t="str">
            <v>As</v>
          </cell>
          <cell r="H912">
            <v>95.238095238095227</v>
          </cell>
          <cell r="I912" t="str">
            <v>%</v>
          </cell>
          <cell r="J912" t="str">
            <v>100 bagian</v>
          </cell>
        </row>
        <row r="913">
          <cell r="A913">
            <v>0</v>
          </cell>
          <cell r="C913" t="str">
            <v>- Minyak Tanah / Pencair</v>
          </cell>
          <cell r="G913" t="str">
            <v>K</v>
          </cell>
          <cell r="H913">
            <v>4.7619047619047734</v>
          </cell>
          <cell r="I913" t="str">
            <v>%</v>
          </cell>
          <cell r="J913" t="str">
            <v>5 bagian</v>
          </cell>
          <cell r="Q913" t="str">
            <v>PERKIRAAN</v>
          </cell>
          <cell r="R913" t="str">
            <v>HARGA</v>
          </cell>
          <cell r="S913" t="str">
            <v>JUMLAH</v>
          </cell>
        </row>
        <row r="914">
          <cell r="A914">
            <v>7</v>
          </cell>
          <cell r="C914" t="str">
            <v>Berat jenis bahan  :</v>
          </cell>
          <cell r="L914" t="str">
            <v>NO.</v>
          </cell>
          <cell r="N914" t="str">
            <v>KOMPONEN</v>
          </cell>
          <cell r="P914" t="str">
            <v>SATUAN</v>
          </cell>
          <cell r="Q914" t="str">
            <v>KUANTITAS</v>
          </cell>
          <cell r="R914" t="str">
            <v>SATUAN</v>
          </cell>
          <cell r="S914" t="str">
            <v>HARGA</v>
          </cell>
        </row>
        <row r="915">
          <cell r="C915" t="str">
            <v>- Aspal AC - 10 atau AC - 20</v>
          </cell>
          <cell r="G915" t="str">
            <v>D1</v>
          </cell>
          <cell r="H915">
            <v>1.05</v>
          </cell>
          <cell r="I915" t="str">
            <v>Kg / Ltr</v>
          </cell>
          <cell r="R915" t="str">
            <v>(Rp.)</v>
          </cell>
          <cell r="S915" t="str">
            <v>(Rp.)</v>
          </cell>
        </row>
        <row r="916">
          <cell r="C916" t="str">
            <v>- Minyak Tanah / Pencair</v>
          </cell>
          <cell r="G916" t="str">
            <v>D2</v>
          </cell>
          <cell r="H916">
            <v>0.8</v>
          </cell>
          <cell r="I916" t="str">
            <v>Kg / Ltr</v>
          </cell>
        </row>
        <row r="917">
          <cell r="A917">
            <v>8</v>
          </cell>
          <cell r="C917" t="str">
            <v>Bahan dasar (aspal &amp; minyak pencair) semuanya</v>
          </cell>
        </row>
        <row r="918">
          <cell r="C918" t="str">
            <v>diterima dilokasi pekerjaan</v>
          </cell>
          <cell r="L918" t="str">
            <v>A.</v>
          </cell>
          <cell r="N918" t="str">
            <v>TENAGA</v>
          </cell>
        </row>
        <row r="919">
          <cell r="A919">
            <v>0</v>
          </cell>
          <cell r="C919">
            <v>0</v>
          </cell>
        </row>
        <row r="920">
          <cell r="A920" t="str">
            <v>II.</v>
          </cell>
          <cell r="C920" t="str">
            <v>URUTAN KERJA</v>
          </cell>
          <cell r="L920" t="str">
            <v>1.</v>
          </cell>
          <cell r="N920" t="str">
            <v>Pekerja</v>
          </cell>
          <cell r="O920" t="str">
            <v>(L01)</v>
          </cell>
          <cell r="P920" t="str">
            <v>Jam</v>
          </cell>
          <cell r="Q920">
            <v>2.8348688873139617E-2</v>
          </cell>
          <cell r="R920">
            <v>2857.14</v>
          </cell>
          <cell r="U920">
            <v>80.996172927002121</v>
          </cell>
        </row>
        <row r="921">
          <cell r="A921">
            <v>1</v>
          </cell>
          <cell r="C921" t="str">
            <v>Aspal dan minyak tanah dicampur dan dipanaskan</v>
          </cell>
          <cell r="L921" t="str">
            <v>2.</v>
          </cell>
          <cell r="N921" t="str">
            <v>Mandor</v>
          </cell>
          <cell r="O921" t="str">
            <v>(L03)</v>
          </cell>
          <cell r="P921" t="str">
            <v>Jam</v>
          </cell>
          <cell r="Q921">
            <v>2.8348688873139618E-3</v>
          </cell>
          <cell r="R921">
            <v>3214.29</v>
          </cell>
          <cell r="U921">
            <v>9.1120907158043938</v>
          </cell>
        </row>
        <row r="922">
          <cell r="C922" t="str">
            <v>sehingga menjadi campuran aspal cair</v>
          </cell>
        </row>
        <row r="923">
          <cell r="A923">
            <v>2</v>
          </cell>
          <cell r="C923" t="str">
            <v>Permukaan yang akan dilapis dibersihkan dari debu</v>
          </cell>
        </row>
        <row r="924">
          <cell r="C924" t="str">
            <v>dan kotoran dengan Air Compresor</v>
          </cell>
          <cell r="Q924" t="str">
            <v xml:space="preserve">JUMLAH HARGA TENAGA   </v>
          </cell>
          <cell r="U924">
            <v>90.10826364280652</v>
          </cell>
        </row>
        <row r="925">
          <cell r="A925">
            <v>3</v>
          </cell>
          <cell r="C925" t="str">
            <v>Campuran aspal cair disemprotkan dengan Asphalt</v>
          </cell>
        </row>
        <row r="926">
          <cell r="C926" t="str">
            <v>Sprayer ke atas permukaan yang akan dilapis</v>
          </cell>
          <cell r="L926" t="str">
            <v>B.</v>
          </cell>
          <cell r="N926" t="str">
            <v>BAHAN</v>
          </cell>
        </row>
        <row r="927">
          <cell r="A927">
            <v>4</v>
          </cell>
          <cell r="C927" t="str">
            <v>Angkutan Aspal dan Minyak Tanah menggunakan</v>
          </cell>
          <cell r="Q927">
            <v>0</v>
          </cell>
        </row>
        <row r="928">
          <cell r="C928" t="str">
            <v>Dump Truck</v>
          </cell>
          <cell r="L928" t="str">
            <v>1.</v>
          </cell>
          <cell r="N928" t="str">
            <v>Aspal</v>
          </cell>
          <cell r="O928" t="str">
            <v>(M10)</v>
          </cell>
          <cell r="P928" t="str">
            <v>Kg</v>
          </cell>
          <cell r="Q928">
            <v>1.1000000000000001</v>
          </cell>
          <cell r="R928">
            <v>2086.6280000000002</v>
          </cell>
          <cell r="U928">
            <v>2295.2908000000002</v>
          </cell>
        </row>
        <row r="929">
          <cell r="L929" t="str">
            <v>2.</v>
          </cell>
          <cell r="N929" t="str">
            <v>Minyak Tanah</v>
          </cell>
          <cell r="O929" t="str">
            <v>(M11)</v>
          </cell>
          <cell r="P929" t="str">
            <v>Liter</v>
          </cell>
          <cell r="Q929">
            <v>5.2380952380952514E-2</v>
          </cell>
          <cell r="R929">
            <v>1650</v>
          </cell>
          <cell r="U929">
            <v>86.428571428571644</v>
          </cell>
        </row>
        <row r="930">
          <cell r="A930" t="str">
            <v>III.</v>
          </cell>
          <cell r="C930" t="str">
            <v>PEMAKAIAN BAHAN, ALAT DAN TENAGA</v>
          </cell>
        </row>
        <row r="932">
          <cell r="A932" t="str">
            <v xml:space="preserve">   1.</v>
          </cell>
          <cell r="C932" t="str">
            <v>BAHAN</v>
          </cell>
        </row>
        <row r="933">
          <cell r="C933" t="str">
            <v>Untuk mendapatkan 1 liter Lapis resap Pengikat</v>
          </cell>
        </row>
        <row r="934">
          <cell r="C934" t="str">
            <v>diperlukan :</v>
          </cell>
          <cell r="D934" t="str">
            <v>(1 liter x Fh)</v>
          </cell>
          <cell r="G934" t="str">
            <v>Pc</v>
          </cell>
          <cell r="H934">
            <v>1.1000000000000001</v>
          </cell>
          <cell r="I934" t="str">
            <v>liter</v>
          </cell>
          <cell r="J934" t="str">
            <v>Campuran</v>
          </cell>
          <cell r="Q934" t="str">
            <v xml:space="preserve">JUMLAH HARGA BAHAN   </v>
          </cell>
          <cell r="U934">
            <v>2381.7193714285718</v>
          </cell>
        </row>
        <row r="936">
          <cell r="C936" t="str">
            <v>Aspal</v>
          </cell>
          <cell r="D936" t="str">
            <v>= As x Pc x D1 : 100</v>
          </cell>
          <cell r="G936" t="str">
            <v>(M10)</v>
          </cell>
          <cell r="H936">
            <v>1.1000000000000001</v>
          </cell>
          <cell r="I936" t="str">
            <v>Kg</v>
          </cell>
          <cell r="L936" t="str">
            <v>C.</v>
          </cell>
          <cell r="N936" t="str">
            <v>PERALATAN</v>
          </cell>
        </row>
        <row r="937">
          <cell r="C937" t="str">
            <v>Minyak Tanah</v>
          </cell>
          <cell r="D937" t="str">
            <v>= K x Pc : 100</v>
          </cell>
          <cell r="G937" t="str">
            <v>(M11)</v>
          </cell>
          <cell r="H937">
            <v>5.2380952380952514E-2</v>
          </cell>
          <cell r="I937" t="str">
            <v>liter</v>
          </cell>
        </row>
        <row r="938">
          <cell r="L938" t="str">
            <v>1.</v>
          </cell>
          <cell r="N938" t="str">
            <v>Asphalt Sprayer  (E03)</v>
          </cell>
          <cell r="P938" t="str">
            <v>Jam</v>
          </cell>
          <cell r="Q938">
            <v>2.8348688873139618E-3</v>
          </cell>
          <cell r="R938">
            <v>30575.535383788432</v>
          </cell>
          <cell r="U938">
            <v>86.677633972468982</v>
          </cell>
        </row>
        <row r="939">
          <cell r="A939" t="str">
            <v>2.</v>
          </cell>
          <cell r="C939" t="str">
            <v>ALAT</v>
          </cell>
          <cell r="L939" t="str">
            <v>2.</v>
          </cell>
          <cell r="N939" t="str">
            <v>Air Compresor    (E05)</v>
          </cell>
          <cell r="P939" t="str">
            <v>Jam</v>
          </cell>
          <cell r="Q939">
            <v>1.7857142857142857E-3</v>
          </cell>
          <cell r="R939">
            <v>53840.365312835944</v>
          </cell>
          <cell r="U939">
            <v>96.143509487207041</v>
          </cell>
        </row>
        <row r="940">
          <cell r="A940" t="str">
            <v>2.a.</v>
          </cell>
          <cell r="C940" t="str">
            <v>APHALT SPRAYER</v>
          </cell>
          <cell r="G940" t="str">
            <v>(E03)</v>
          </cell>
          <cell r="L940" t="str">
            <v>3.</v>
          </cell>
          <cell r="N940" t="str">
            <v>Dump Truck</v>
          </cell>
          <cell r="O940" t="str">
            <v>(E08)</v>
          </cell>
          <cell r="P940" t="str">
            <v>Jam</v>
          </cell>
          <cell r="Q940">
            <v>2.8348688873139618E-3</v>
          </cell>
          <cell r="R940">
            <v>153645.58193291764</v>
          </cell>
          <cell r="U940">
            <v>435.56507989487642</v>
          </cell>
        </row>
        <row r="941">
          <cell r="C941" t="str">
            <v>Kapasitas alat</v>
          </cell>
          <cell r="G941" t="str">
            <v>V</v>
          </cell>
          <cell r="H941">
            <v>850</v>
          </cell>
          <cell r="I941" t="str">
            <v>liter</v>
          </cell>
        </row>
        <row r="942">
          <cell r="C942" t="str">
            <v>Faktor Efisiensi Alat</v>
          </cell>
          <cell r="G942" t="str">
            <v>Fa</v>
          </cell>
          <cell r="H942">
            <v>0.83</v>
          </cell>
          <cell r="I942" t="str">
            <v>-</v>
          </cell>
        </row>
        <row r="943">
          <cell r="C943" t="str">
            <v>Waktu Siklus (termasuk proses pemanasan)</v>
          </cell>
          <cell r="G943" t="str">
            <v>Ts</v>
          </cell>
          <cell r="H943">
            <v>2</v>
          </cell>
          <cell r="I943" t="str">
            <v>Jam</v>
          </cell>
        </row>
        <row r="945">
          <cell r="C945" t="str">
            <v>Kap.Prod. / jam =</v>
          </cell>
          <cell r="D945" t="str">
            <v>V x Fa</v>
          </cell>
          <cell r="G945" t="str">
            <v>Q1</v>
          </cell>
          <cell r="H945">
            <v>352.75</v>
          </cell>
          <cell r="I945" t="str">
            <v>liter</v>
          </cell>
        </row>
        <row r="946">
          <cell r="D946" t="str">
            <v>Ts</v>
          </cell>
          <cell r="Q946" t="str">
            <v xml:space="preserve">JUMLAH HARGA PERALATAN   </v>
          </cell>
          <cell r="U946">
            <v>618.38622335455238</v>
          </cell>
        </row>
        <row r="947">
          <cell r="C947" t="str">
            <v>Koefisien Alat / Ltr</v>
          </cell>
          <cell r="D947" t="str">
            <v xml:space="preserve"> = 1 : Q1</v>
          </cell>
          <cell r="G947" t="str">
            <v>(E03)</v>
          </cell>
          <cell r="H947">
            <v>2.8348688873139618E-3</v>
          </cell>
          <cell r="I947" t="str">
            <v>Jam</v>
          </cell>
        </row>
        <row r="948">
          <cell r="L948" t="str">
            <v>D.</v>
          </cell>
          <cell r="N948" t="str">
            <v>JUMLAH HARGA TENAGA, BAHAN DAN PERALATAN  ( A + B + C )</v>
          </cell>
          <cell r="U948">
            <v>3090.2138584259305</v>
          </cell>
        </row>
        <row r="949">
          <cell r="A949" t="str">
            <v>2.b.</v>
          </cell>
          <cell r="C949" t="str">
            <v>AIR COMPRESOR</v>
          </cell>
          <cell r="G949" t="str">
            <v>(E05)</v>
          </cell>
          <cell r="L949" t="str">
            <v>E.</v>
          </cell>
          <cell r="N949" t="str">
            <v>OVERHEAD &amp; PROFIT</v>
          </cell>
          <cell r="P949">
            <v>10</v>
          </cell>
          <cell r="Q949" t="str">
            <v>%  x  D</v>
          </cell>
          <cell r="U949">
            <v>309.02138584259308</v>
          </cell>
        </row>
        <row r="950">
          <cell r="C950" t="str">
            <v>Kapasitas Alat ------&gt;&gt;  diambil</v>
          </cell>
          <cell r="G950" t="str">
            <v>V</v>
          </cell>
          <cell r="H950">
            <v>700</v>
          </cell>
          <cell r="I950" t="str">
            <v>M2 / Jam</v>
          </cell>
          <cell r="L950" t="str">
            <v>F.</v>
          </cell>
          <cell r="N950" t="str">
            <v>HARGA SATUAN PEKERJAAN  ( D + E )</v>
          </cell>
          <cell r="U950">
            <v>3399.2352442685237</v>
          </cell>
        </row>
        <row r="951">
          <cell r="C951" t="str">
            <v>Aplikasi rata-rata</v>
          </cell>
          <cell r="G951" t="str">
            <v>Ap</v>
          </cell>
          <cell r="H951">
            <v>0.8</v>
          </cell>
          <cell r="I951" t="str">
            <v>liter / M2</v>
          </cell>
          <cell r="L951" t="str">
            <v>Note: 1</v>
          </cell>
          <cell r="N951" t="str">
            <v>SATUAN dapat berdasarkan atas jam operasi untuk Tenaga Kerja dan Peralatan, volume dan/atau ukuran</v>
          </cell>
        </row>
        <row r="952">
          <cell r="N952" t="str">
            <v>berat untuk bahan-bahan.</v>
          </cell>
        </row>
        <row r="953">
          <cell r="C953" t="str">
            <v xml:space="preserve">Kap. Prod. / jam = </v>
          </cell>
          <cell r="D953" t="str">
            <v>(V x Ap)</v>
          </cell>
          <cell r="G953" t="str">
            <v>Q2</v>
          </cell>
          <cell r="H953">
            <v>560</v>
          </cell>
          <cell r="I953" t="str">
            <v>liter</v>
          </cell>
          <cell r="L953">
            <v>2</v>
          </cell>
          <cell r="N953" t="str">
            <v>Kuantitas satuan adalah kuantitas setiap komponen untuk menyelesaikan satu satuan pekerjaan dari nomor</v>
          </cell>
        </row>
        <row r="954">
          <cell r="N954" t="str">
            <v>mata pembayaran.</v>
          </cell>
        </row>
        <row r="955">
          <cell r="C955" t="str">
            <v>Koefisien Alat / Ltr</v>
          </cell>
          <cell r="D955" t="str">
            <v xml:space="preserve"> = 1 : Q2</v>
          </cell>
          <cell r="G955" t="str">
            <v>(E05)</v>
          </cell>
          <cell r="H955">
            <v>1.7857142857142857E-3</v>
          </cell>
          <cell r="I955" t="str">
            <v>Jam</v>
          </cell>
          <cell r="L955">
            <v>3</v>
          </cell>
          <cell r="N955" t="str">
            <v>Biaya satuan untuk peralatan sudah termasuk bahan bakar, bahan habis dipakai dan operator.</v>
          </cell>
        </row>
        <row r="956">
          <cell r="L956">
            <v>4</v>
          </cell>
          <cell r="N956" t="str">
            <v>Biaya satuan sudah termasuk pengeluaran untuk seluruh pajak yang berkaitan (tetapi tidak termasuk PPN</v>
          </cell>
        </row>
        <row r="957">
          <cell r="J957" t="str">
            <v>Berlanjut ke halaman berikut</v>
          </cell>
          <cell r="N957" t="str">
            <v>yang dibayar dari kontrak) dan biaya-biaya lainnya.</v>
          </cell>
        </row>
        <row r="958">
          <cell r="A958" t="str">
            <v>ITEM PEMBAYARAN NO.</v>
          </cell>
          <cell r="D958" t="str">
            <v>:  4.2 (6)</v>
          </cell>
          <cell r="J958" t="str">
            <v>Analisa EI-426</v>
          </cell>
        </row>
        <row r="959">
          <cell r="A959" t="str">
            <v xml:space="preserve">JENIS PEKERJAAN                                  </v>
          </cell>
          <cell r="D959" t="str">
            <v>:  Aspal Utk. Pekerjaan Pelaburan</v>
          </cell>
        </row>
        <row r="960">
          <cell r="A960" t="str">
            <v>SATUAN PEMBAYARAN</v>
          </cell>
          <cell r="D960" t="str">
            <v>:  LITER</v>
          </cell>
          <cell r="J960" t="str">
            <v xml:space="preserve">         URAIAN ANALISA HARGA SATUAN</v>
          </cell>
        </row>
        <row r="961">
          <cell r="J961" t="str">
            <v>Lanjutan</v>
          </cell>
        </row>
        <row r="963">
          <cell r="A963" t="str">
            <v>No.</v>
          </cell>
          <cell r="C963" t="str">
            <v>U R A I A N</v>
          </cell>
          <cell r="G963" t="str">
            <v>KODE</v>
          </cell>
          <cell r="H963" t="str">
            <v>KOEF.</v>
          </cell>
          <cell r="I963" t="str">
            <v>SATUAN</v>
          </cell>
          <cell r="J963" t="str">
            <v>KETERANGAN</v>
          </cell>
        </row>
        <row r="966">
          <cell r="A966" t="str">
            <v>2.c.</v>
          </cell>
          <cell r="C966" t="str">
            <v>DUMP TRUCK (DT)</v>
          </cell>
          <cell r="G966" t="str">
            <v>(E08)</v>
          </cell>
        </row>
        <row r="967">
          <cell r="C967" t="str">
            <v>Sebagai alat pengangkut bahan dilokasi pekerjaan</v>
          </cell>
        </row>
        <row r="968">
          <cell r="C968" t="str">
            <v>Dump Truck melayani alat Asphalt Sprayer.</v>
          </cell>
        </row>
        <row r="969">
          <cell r="C969" t="str">
            <v>Kap.Prod. / jam = sama dengan Asphalt Sprayer</v>
          </cell>
          <cell r="G969" t="str">
            <v>Q3</v>
          </cell>
          <cell r="H969">
            <v>352.75</v>
          </cell>
          <cell r="I969" t="str">
            <v>liter</v>
          </cell>
        </row>
        <row r="971">
          <cell r="C971" t="str">
            <v>Koefisien Alat / Ltr</v>
          </cell>
          <cell r="D971" t="str">
            <v xml:space="preserve"> = 1 : Q3</v>
          </cell>
          <cell r="G971" t="str">
            <v>(E08)</v>
          </cell>
          <cell r="H971">
            <v>2.8348688873139618E-3</v>
          </cell>
          <cell r="I971" t="str">
            <v>Jam</v>
          </cell>
        </row>
        <row r="973">
          <cell r="A973" t="str">
            <v>3.</v>
          </cell>
          <cell r="C973" t="str">
            <v>TENAGA</v>
          </cell>
        </row>
        <row r="974">
          <cell r="C974" t="str">
            <v>Produksi menentukan : ASPHALT SPRAYER</v>
          </cell>
          <cell r="G974" t="str">
            <v>Q1</v>
          </cell>
          <cell r="H974">
            <v>352.75</v>
          </cell>
          <cell r="I974" t="str">
            <v>Ltr/Jam</v>
          </cell>
        </row>
        <row r="975">
          <cell r="C975" t="str">
            <v>Produksi / hari  =  Tk x Q1</v>
          </cell>
          <cell r="G975" t="str">
            <v>Qt</v>
          </cell>
          <cell r="H975">
            <v>2469.25</v>
          </cell>
          <cell r="I975" t="str">
            <v>Liter</v>
          </cell>
        </row>
        <row r="976">
          <cell r="C976" t="str">
            <v>Kebutuhan tenaga :</v>
          </cell>
        </row>
        <row r="977">
          <cell r="D977" t="str">
            <v>- Pekerja</v>
          </cell>
          <cell r="G977" t="str">
            <v>P</v>
          </cell>
          <cell r="H977">
            <v>10</v>
          </cell>
          <cell r="I977" t="str">
            <v>orang</v>
          </cell>
        </row>
        <row r="978">
          <cell r="D978" t="str">
            <v>- Mandor</v>
          </cell>
          <cell r="G978" t="str">
            <v>M</v>
          </cell>
          <cell r="H978">
            <v>1</v>
          </cell>
          <cell r="I978" t="str">
            <v>orang</v>
          </cell>
        </row>
        <row r="980">
          <cell r="C980" t="str">
            <v>Koefisien Tenaga / Ltr     :</v>
          </cell>
        </row>
        <row r="981">
          <cell r="D981" t="str">
            <v>- Pekerja</v>
          </cell>
          <cell r="E981" t="str">
            <v>= (Tk x P) / Qt</v>
          </cell>
          <cell r="G981" t="str">
            <v>(L01)</v>
          </cell>
          <cell r="H981">
            <v>2.8348688873139617E-2</v>
          </cell>
          <cell r="I981" t="str">
            <v>Jam</v>
          </cell>
        </row>
        <row r="982">
          <cell r="D982" t="str">
            <v>- Mandor</v>
          </cell>
          <cell r="E982" t="str">
            <v>= (Tk x M) / Qt</v>
          </cell>
          <cell r="G982" t="str">
            <v>(L03)</v>
          </cell>
          <cell r="H982">
            <v>2.8348688873139618E-3</v>
          </cell>
          <cell r="I982" t="str">
            <v>Jam</v>
          </cell>
        </row>
        <row r="984">
          <cell r="A984" t="str">
            <v>4.</v>
          </cell>
          <cell r="C984" t="str">
            <v>HARGA DASAR SATUAN UPAH, BAHAN DAN ALAT</v>
          </cell>
        </row>
        <row r="985">
          <cell r="C985" t="str">
            <v>Lihat lampiran.</v>
          </cell>
        </row>
        <row r="987">
          <cell r="A987" t="str">
            <v>5.</v>
          </cell>
          <cell r="C987" t="str">
            <v>ANALISA HARGA SATUAN PEKERJAAN</v>
          </cell>
        </row>
        <row r="988">
          <cell r="C988" t="str">
            <v>Lihat perhitungan dalam FORMULIR STANDAR UNTUK</v>
          </cell>
        </row>
        <row r="989">
          <cell r="C989" t="str">
            <v>PEREKEMAN ANALISA MASING-MASING HARGA</v>
          </cell>
        </row>
        <row r="990">
          <cell r="C990" t="str">
            <v>SATUAN.</v>
          </cell>
        </row>
        <row r="991">
          <cell r="C991" t="str">
            <v>Didapat Harga Satuan Pekerjaan :</v>
          </cell>
        </row>
        <row r="993">
          <cell r="C993" t="str">
            <v xml:space="preserve">Rp.  </v>
          </cell>
          <cell r="D993">
            <v>3399.2352442685237</v>
          </cell>
          <cell r="E993" t="str">
            <v xml:space="preserve"> / Liter</v>
          </cell>
        </row>
        <row r="996">
          <cell r="A996" t="str">
            <v>6.</v>
          </cell>
          <cell r="C996" t="str">
            <v>WAKTU PELAKSANAAN YANG DIPERLUKAN</v>
          </cell>
        </row>
        <row r="997">
          <cell r="C997" t="str">
            <v>Waktu pelaksanaan</v>
          </cell>
          <cell r="D997" t="str">
            <v>:  . . . . . . .  bulan</v>
          </cell>
        </row>
        <row r="999">
          <cell r="A999" t="str">
            <v>7.</v>
          </cell>
          <cell r="C999" t="str">
            <v>VOLUME PEKERJAAN YANG DIPERLUKAN</v>
          </cell>
        </row>
        <row r="1000">
          <cell r="C1000" t="str">
            <v>Volume pekerjaan  :</v>
          </cell>
          <cell r="D1000">
            <v>0</v>
          </cell>
          <cell r="E1000" t="str">
            <v>Liter</v>
          </cell>
        </row>
        <row r="1015">
          <cell r="C1015">
            <v>0</v>
          </cell>
        </row>
        <row r="1017">
          <cell r="A1017" t="str">
            <v>ITEM PEMBAYARAN NO.</v>
          </cell>
          <cell r="D1017" t="str">
            <v>:  4.2 (7)</v>
          </cell>
          <cell r="J1017" t="str">
            <v>Analisa EI-427</v>
          </cell>
          <cell r="T1017" t="str">
            <v>Analisa EI-427</v>
          </cell>
        </row>
        <row r="1018">
          <cell r="A1018" t="str">
            <v>JENIS PEKERJAAN</v>
          </cell>
          <cell r="D1018" t="str">
            <v>:  Lapis Resap Pengikat</v>
          </cell>
        </row>
        <row r="1019">
          <cell r="A1019" t="str">
            <v>SATUAN PEMBAYARAN</v>
          </cell>
          <cell r="D1019" t="str">
            <v>:  LITER</v>
          </cell>
          <cell r="J1019" t="str">
            <v xml:space="preserve">         URAIAN ANALISA HARGA SATUAN</v>
          </cell>
          <cell r="L1019" t="str">
            <v>FORMULIR STANDAR UNTUK</v>
          </cell>
        </row>
        <row r="1020">
          <cell r="L1020" t="str">
            <v>PEREKAMAN ANALISA MASING-MASING HARGA SATUAN</v>
          </cell>
        </row>
        <row r="1021">
          <cell r="L1021">
            <v>0</v>
          </cell>
        </row>
        <row r="1022">
          <cell r="A1022" t="str">
            <v>No.</v>
          </cell>
          <cell r="C1022" t="str">
            <v>U R A I A N</v>
          </cell>
          <cell r="G1022" t="str">
            <v>KODE</v>
          </cell>
          <cell r="H1022" t="str">
            <v>KOEF.</v>
          </cell>
          <cell r="I1022" t="str">
            <v>SATUAN</v>
          </cell>
          <cell r="J1022" t="str">
            <v>KETERANGAN</v>
          </cell>
        </row>
        <row r="1024">
          <cell r="L1024" t="str">
            <v>PROYEK</v>
          </cell>
          <cell r="O1024" t="str">
            <v>:</v>
          </cell>
        </row>
        <row r="1025">
          <cell r="A1025" t="str">
            <v>I.</v>
          </cell>
          <cell r="C1025" t="str">
            <v>ASUMSI</v>
          </cell>
          <cell r="L1025" t="str">
            <v>No. PAKET KONTRAK</v>
          </cell>
          <cell r="O1025" t="str">
            <v>:</v>
          </cell>
        </row>
        <row r="1026">
          <cell r="A1026">
            <v>1</v>
          </cell>
          <cell r="C1026" t="str">
            <v>Menggunakan alat berat (cara mekanik)</v>
          </cell>
          <cell r="L1026" t="str">
            <v>NAMA PAKET</v>
          </cell>
          <cell r="O1026" t="str">
            <v>:</v>
          </cell>
        </row>
        <row r="1027">
          <cell r="A1027">
            <v>2</v>
          </cell>
          <cell r="C1027" t="str">
            <v>Lokasi pekerjaan : sepanjang jalan</v>
          </cell>
          <cell r="L1027" t="str">
            <v>PROP / KAB / KODYA</v>
          </cell>
          <cell r="O1027" t="str">
            <v>:</v>
          </cell>
        </row>
        <row r="1028">
          <cell r="A1028">
            <v>3</v>
          </cell>
          <cell r="C1028" t="str">
            <v>Jarak rata-rata Base Camp ke lokasi pekerjaan</v>
          </cell>
          <cell r="G1028" t="str">
            <v>L</v>
          </cell>
          <cell r="H1028">
            <v>8.7249999999999996</v>
          </cell>
          <cell r="I1028" t="str">
            <v>KM</v>
          </cell>
          <cell r="L1028" t="str">
            <v>ITEM PEMBAYARAN NO.</v>
          </cell>
          <cell r="O1028" t="str">
            <v>:  4.2 (7)</v>
          </cell>
          <cell r="R1028" t="str">
            <v>PERKIRAAN VOL. PEK.</v>
          </cell>
          <cell r="T1028" t="str">
            <v>:</v>
          </cell>
          <cell r="U1028">
            <v>1</v>
          </cell>
        </row>
        <row r="1029">
          <cell r="A1029">
            <v>4</v>
          </cell>
          <cell r="C1029" t="str">
            <v>Jam kerja efektif per-hari</v>
          </cell>
          <cell r="G1029" t="str">
            <v>Tk</v>
          </cell>
          <cell r="H1029">
            <v>7</v>
          </cell>
          <cell r="I1029" t="str">
            <v>Jam</v>
          </cell>
          <cell r="L1029" t="str">
            <v>JENIS PEKERJAAN</v>
          </cell>
          <cell r="O1029" t="str">
            <v>:  Lapis Resap Pengikat</v>
          </cell>
          <cell r="R1029" t="str">
            <v>TOTAL HARGA (Rp.)</v>
          </cell>
          <cell r="T1029" t="str">
            <v>:</v>
          </cell>
          <cell r="U1029">
            <v>305360.27</v>
          </cell>
        </row>
        <row r="1030">
          <cell r="A1030">
            <v>5</v>
          </cell>
          <cell r="C1030" t="str">
            <v>Faktor kehilangan bahan</v>
          </cell>
          <cell r="G1030" t="str">
            <v>Fh</v>
          </cell>
          <cell r="H1030">
            <v>1.1000000000000001</v>
          </cell>
          <cell r="I1030" t="str">
            <v>-</v>
          </cell>
          <cell r="L1030" t="str">
            <v>SATUAN PEMBAYARAN</v>
          </cell>
          <cell r="O1030" t="str">
            <v>:  LITER</v>
          </cell>
          <cell r="R1030" t="str">
            <v>% THD. BIAYA PROYEK</v>
          </cell>
          <cell r="T1030" t="str">
            <v>:</v>
          </cell>
          <cell r="U1030" t="e">
            <v>#DIV/0!</v>
          </cell>
        </row>
        <row r="1031">
          <cell r="A1031">
            <v>6</v>
          </cell>
          <cell r="C1031" t="str">
            <v>Komposisi campuran :</v>
          </cell>
        </row>
        <row r="1032">
          <cell r="C1032" t="str">
            <v>- Aspal AC-10 atau AC-20</v>
          </cell>
          <cell r="G1032" t="str">
            <v>As</v>
          </cell>
          <cell r="H1032">
            <v>56</v>
          </cell>
          <cell r="I1032" t="str">
            <v>%</v>
          </cell>
          <cell r="J1032" t="str">
            <v xml:space="preserve"> 100 bagian</v>
          </cell>
        </row>
        <row r="1033">
          <cell r="C1033" t="str">
            <v>- Minyak Flux / Pencair</v>
          </cell>
          <cell r="G1033" t="str">
            <v>K</v>
          </cell>
          <cell r="H1033">
            <v>44</v>
          </cell>
          <cell r="I1033" t="str">
            <v>%</v>
          </cell>
          <cell r="J1033" t="str">
            <v xml:space="preserve"> 80   bagian</v>
          </cell>
          <cell r="Q1033" t="str">
            <v>PERKIRAAN</v>
          </cell>
          <cell r="R1033" t="str">
            <v>HARGA</v>
          </cell>
          <cell r="S1033" t="str">
            <v>JUMLAH</v>
          </cell>
        </row>
        <row r="1034">
          <cell r="A1034">
            <v>7</v>
          </cell>
          <cell r="C1034" t="str">
            <v>Berat jenis bahan :</v>
          </cell>
          <cell r="L1034" t="str">
            <v>NO.</v>
          </cell>
          <cell r="N1034" t="str">
            <v>KOMPONEN</v>
          </cell>
          <cell r="P1034" t="str">
            <v>SATUAN</v>
          </cell>
          <cell r="Q1034" t="str">
            <v>KUANTITAS</v>
          </cell>
          <cell r="R1034" t="str">
            <v>SATUAN</v>
          </cell>
          <cell r="S1034" t="str">
            <v>HARGA</v>
          </cell>
        </row>
        <row r="1035">
          <cell r="C1035" t="str">
            <v>- Aspal AC-10 atau AC-20</v>
          </cell>
          <cell r="G1035" t="str">
            <v>D1</v>
          </cell>
          <cell r="H1035">
            <v>1.03</v>
          </cell>
          <cell r="I1035" t="str">
            <v>Kg / liter</v>
          </cell>
          <cell r="R1035" t="str">
            <v>(Rp.)</v>
          </cell>
          <cell r="S1035" t="str">
            <v>(Rp.)</v>
          </cell>
        </row>
        <row r="1036">
          <cell r="C1036" t="str">
            <v>- Minyak Flux / Pencair</v>
          </cell>
          <cell r="G1036" t="str">
            <v>D2</v>
          </cell>
          <cell r="H1036">
            <v>0.8</v>
          </cell>
          <cell r="I1036" t="str">
            <v>Kg / liter</v>
          </cell>
        </row>
        <row r="1037">
          <cell r="A1037">
            <v>8</v>
          </cell>
          <cell r="C1037" t="str">
            <v>Bahan dasar (aspal &amp; minyak pencair) semuanya</v>
          </cell>
        </row>
        <row r="1038">
          <cell r="C1038" t="str">
            <v>diterima di lokasi pekerjaan</v>
          </cell>
          <cell r="L1038" t="str">
            <v>A.</v>
          </cell>
          <cell r="N1038" t="str">
            <v>TENAGA</v>
          </cell>
        </row>
        <row r="1040">
          <cell r="A1040" t="str">
            <v>II.</v>
          </cell>
          <cell r="C1040" t="str">
            <v>URUTAN KERJA</v>
          </cell>
          <cell r="L1040" t="str">
            <v>1.</v>
          </cell>
          <cell r="N1040" t="str">
            <v>Pekerja</v>
          </cell>
          <cell r="O1040" t="str">
            <v>(L01)</v>
          </cell>
          <cell r="P1040" t="str">
            <v>Jam</v>
          </cell>
          <cell r="Q1040">
            <v>2.8348688873139617E-2</v>
          </cell>
          <cell r="R1040">
            <v>2857.14</v>
          </cell>
          <cell r="U1040">
            <v>80.996172927002121</v>
          </cell>
        </row>
        <row r="1041">
          <cell r="A1041">
            <v>1</v>
          </cell>
          <cell r="C1041" t="str">
            <v>Aspal dan Minyak Flux dicampur dan dipanaskan</v>
          </cell>
          <cell r="L1041" t="str">
            <v>2.</v>
          </cell>
          <cell r="N1041" t="str">
            <v>Mandor</v>
          </cell>
          <cell r="O1041" t="str">
            <v>(L03)</v>
          </cell>
          <cell r="P1041" t="str">
            <v>Jam</v>
          </cell>
          <cell r="Q1041">
            <v>5.6697377746279237E-3</v>
          </cell>
          <cell r="R1041">
            <v>3214.29</v>
          </cell>
          <cell r="U1041">
            <v>18.224181431608788</v>
          </cell>
        </row>
        <row r="1042">
          <cell r="C1042" t="str">
            <v>sehingga menjadi campuran aspal cair</v>
          </cell>
        </row>
        <row r="1043">
          <cell r="A1043">
            <v>2</v>
          </cell>
          <cell r="C1043" t="str">
            <v>Permukaan yang akan dilapis dibersihkan dari debu</v>
          </cell>
        </row>
        <row r="1044">
          <cell r="C1044" t="str">
            <v>dan kotoran dengan Air Compressor</v>
          </cell>
          <cell r="Q1044" t="str">
            <v xml:space="preserve">JUMLAH HARGA TENAGA   </v>
          </cell>
          <cell r="U1044">
            <v>99.220354358610905</v>
          </cell>
        </row>
        <row r="1045">
          <cell r="A1045">
            <v>3</v>
          </cell>
          <cell r="C1045" t="str">
            <v>Campuran aspal cair disemprotkan dengan Asphalt</v>
          </cell>
        </row>
        <row r="1046">
          <cell r="C1046" t="str">
            <v>Sprayer ke atas permukaan yang akan dilapis.</v>
          </cell>
          <cell r="L1046" t="str">
            <v>B.</v>
          </cell>
          <cell r="N1046" t="str">
            <v>BAHAN</v>
          </cell>
        </row>
        <row r="1047">
          <cell r="A1047">
            <v>4</v>
          </cell>
          <cell r="C1047" t="str">
            <v>Angkutan Aspal &amp; Minyak Flux menggunakan Dump</v>
          </cell>
        </row>
        <row r="1048">
          <cell r="C1048" t="str">
            <v>Truck</v>
          </cell>
          <cell r="L1048" t="str">
            <v>1.</v>
          </cell>
          <cell r="N1048" t="str">
            <v>Aspal</v>
          </cell>
          <cell r="O1048" t="str">
            <v>(M10)</v>
          </cell>
          <cell r="P1048" t="str">
            <v>Kg</v>
          </cell>
          <cell r="Q1048">
            <v>0.63448000000000015</v>
          </cell>
          <cell r="R1048">
            <v>2086.6280000000002</v>
          </cell>
          <cell r="U1048">
            <v>1323.9237334400004</v>
          </cell>
        </row>
        <row r="1049">
          <cell r="L1049" t="str">
            <v>2.</v>
          </cell>
          <cell r="N1049" t="str">
            <v>Kerosene</v>
          </cell>
          <cell r="O1049" t="str">
            <v>(M11)</v>
          </cell>
          <cell r="P1049" t="str">
            <v>liter</v>
          </cell>
          <cell r="Q1049">
            <v>0.48400000000000004</v>
          </cell>
          <cell r="R1049">
            <v>1650</v>
          </cell>
          <cell r="U1049">
            <v>798.6</v>
          </cell>
        </row>
        <row r="1050">
          <cell r="A1050" t="str">
            <v>III.</v>
          </cell>
          <cell r="C1050" t="str">
            <v>PEMAKAIAN BAHAN, ALAT DAN TENAGA</v>
          </cell>
        </row>
        <row r="1052">
          <cell r="A1052" t="str">
            <v xml:space="preserve">   1.</v>
          </cell>
          <cell r="C1052" t="str">
            <v>BAHAN</v>
          </cell>
        </row>
        <row r="1053">
          <cell r="C1053" t="str">
            <v>Untuk mendapatkan 1 liter Lapis Resap Pengikat</v>
          </cell>
        </row>
        <row r="1054">
          <cell r="C1054" t="str">
            <v>diperlukan :</v>
          </cell>
          <cell r="D1054" t="str">
            <v>( 1 liter x Fh )</v>
          </cell>
          <cell r="G1054" t="str">
            <v>PC</v>
          </cell>
          <cell r="H1054">
            <v>1.1000000000000001</v>
          </cell>
          <cell r="I1054" t="str">
            <v>liter</v>
          </cell>
          <cell r="J1054" t="str">
            <v xml:space="preserve"> Campuran</v>
          </cell>
          <cell r="Q1054" t="str">
            <v xml:space="preserve">JUMLAH HARGA BAHAN   </v>
          </cell>
          <cell r="U1054">
            <v>2122.5237334400003</v>
          </cell>
        </row>
        <row r="1056">
          <cell r="A1056" t="str">
            <v xml:space="preserve">   1.a.</v>
          </cell>
          <cell r="C1056" t="str">
            <v>Aspal</v>
          </cell>
          <cell r="D1056" t="str">
            <v>=   As x PC x D1</v>
          </cell>
          <cell r="G1056" t="str">
            <v>(M10)</v>
          </cell>
          <cell r="H1056">
            <v>0.63448000000000015</v>
          </cell>
          <cell r="I1056" t="str">
            <v>Kg.</v>
          </cell>
          <cell r="L1056" t="str">
            <v>C.</v>
          </cell>
          <cell r="N1056" t="str">
            <v>PERALATAN</v>
          </cell>
        </row>
        <row r="1057">
          <cell r="A1057" t="str">
            <v xml:space="preserve">   1.b.</v>
          </cell>
          <cell r="C1057" t="str">
            <v>Minyak Flux</v>
          </cell>
          <cell r="D1057" t="str">
            <v>=   K x PC</v>
          </cell>
          <cell r="G1057" t="str">
            <v>(M11)</v>
          </cell>
          <cell r="H1057">
            <v>0.48400000000000004</v>
          </cell>
          <cell r="I1057" t="str">
            <v>liter</v>
          </cell>
        </row>
        <row r="1058">
          <cell r="L1058" t="str">
            <v>1.</v>
          </cell>
          <cell r="N1058" t="str">
            <v>Asphalt Sprayer  (E03)</v>
          </cell>
          <cell r="P1058" t="str">
            <v>Jam</v>
          </cell>
          <cell r="Q1058">
            <v>2.8348688873139618E-3</v>
          </cell>
          <cell r="R1058">
            <v>30575.535383788432</v>
          </cell>
          <cell r="U1058">
            <v>86.677633972468982</v>
          </cell>
        </row>
        <row r="1059">
          <cell r="A1059" t="str">
            <v xml:space="preserve">   2.</v>
          </cell>
          <cell r="C1059" t="str">
            <v>ALAT</v>
          </cell>
          <cell r="L1059" t="str">
            <v>2.</v>
          </cell>
          <cell r="N1059" t="str">
            <v>Air Compresor    (E05)</v>
          </cell>
          <cell r="P1059" t="str">
            <v>Jam</v>
          </cell>
          <cell r="Q1059">
            <v>2.0833333333333333E-3</v>
          </cell>
          <cell r="R1059">
            <v>53840.365312835944</v>
          </cell>
          <cell r="U1059">
            <v>112.16742773507488</v>
          </cell>
        </row>
        <row r="1060">
          <cell r="A1060" t="str">
            <v xml:space="preserve">   2.a.</v>
          </cell>
          <cell r="C1060" t="str">
            <v>ASPHALT SPRAYER</v>
          </cell>
          <cell r="G1060" t="str">
            <v>(E03)</v>
          </cell>
          <cell r="L1060" t="str">
            <v>3.</v>
          </cell>
          <cell r="N1060" t="str">
            <v>Dump Truck</v>
          </cell>
          <cell r="O1060" t="str">
            <v>(E08)</v>
          </cell>
          <cell r="P1060" t="str">
            <v>Jam</v>
          </cell>
          <cell r="Q1060">
            <v>2.8348688873139618E-3</v>
          </cell>
          <cell r="R1060">
            <v>153645.58193291764</v>
          </cell>
          <cell r="U1060">
            <v>435.56507989487642</v>
          </cell>
        </row>
        <row r="1061">
          <cell r="C1061" t="str">
            <v>Kapasitas alat</v>
          </cell>
          <cell r="G1061" t="str">
            <v>V</v>
          </cell>
          <cell r="H1061">
            <v>850</v>
          </cell>
          <cell r="I1061" t="str">
            <v>liter</v>
          </cell>
        </row>
        <row r="1062">
          <cell r="C1062" t="str">
            <v>Faktor efisiensi alat</v>
          </cell>
          <cell r="G1062" t="str">
            <v>Fa</v>
          </cell>
          <cell r="H1062">
            <v>0.83</v>
          </cell>
          <cell r="I1062" t="str">
            <v>-</v>
          </cell>
        </row>
        <row r="1063">
          <cell r="C1063" t="str">
            <v>Waktu Siklus (termasuk proses pemanasan)</v>
          </cell>
          <cell r="G1063" t="str">
            <v>Ts</v>
          </cell>
          <cell r="H1063">
            <v>2</v>
          </cell>
          <cell r="I1063" t="str">
            <v>Jam</v>
          </cell>
        </row>
        <row r="1065">
          <cell r="C1065" t="str">
            <v>Kap. Prod. / jam =</v>
          </cell>
          <cell r="D1065" t="str">
            <v>V x Fa</v>
          </cell>
          <cell r="G1065" t="str">
            <v>Q1</v>
          </cell>
          <cell r="H1065">
            <v>352.75</v>
          </cell>
          <cell r="I1065" t="str">
            <v>liter</v>
          </cell>
        </row>
        <row r="1066">
          <cell r="D1066" t="str">
            <v>Ts</v>
          </cell>
          <cell r="Q1066" t="str">
            <v xml:space="preserve">JUMLAH HARGA PERALATAN   </v>
          </cell>
          <cell r="U1066">
            <v>634.41014160242025</v>
          </cell>
        </row>
        <row r="1067">
          <cell r="C1067" t="str">
            <v>Koefisien Alat / Ltr</v>
          </cell>
          <cell r="D1067" t="str">
            <v xml:space="preserve"> =  1  :  Q1</v>
          </cell>
          <cell r="G1067" t="str">
            <v>(E03)</v>
          </cell>
          <cell r="H1067">
            <v>2.8348688873139618E-3</v>
          </cell>
          <cell r="I1067" t="str">
            <v>Jam</v>
          </cell>
        </row>
        <row r="1068">
          <cell r="L1068" t="str">
            <v>D.</v>
          </cell>
          <cell r="N1068" t="str">
            <v>JUMLAH HARGA TENAGA, BAHAN DAN PERALATAN  ( A + B + C )</v>
          </cell>
          <cell r="U1068">
            <v>2856.1542294010314</v>
          </cell>
        </row>
        <row r="1069">
          <cell r="A1069" t="str">
            <v xml:space="preserve">   2.b.</v>
          </cell>
          <cell r="C1069" t="str">
            <v>AIR COMPRESSOR</v>
          </cell>
          <cell r="G1069" t="str">
            <v>(E05)</v>
          </cell>
          <cell r="L1069" t="str">
            <v>E.</v>
          </cell>
          <cell r="N1069" t="str">
            <v>OVERHEAD &amp; PROFIT</v>
          </cell>
          <cell r="P1069">
            <v>10</v>
          </cell>
          <cell r="Q1069" t="str">
            <v>%  x  D</v>
          </cell>
          <cell r="U1069">
            <v>285.61542294010314</v>
          </cell>
        </row>
        <row r="1070">
          <cell r="C1070" t="str">
            <v xml:space="preserve">Kapasitas alat   -----&gt;&gt;   diambil </v>
          </cell>
          <cell r="G1070" t="str">
            <v>V</v>
          </cell>
          <cell r="H1070">
            <v>600</v>
          </cell>
          <cell r="I1070" t="str">
            <v>M2 / Jam</v>
          </cell>
          <cell r="L1070" t="str">
            <v>F.</v>
          </cell>
          <cell r="N1070" t="str">
            <v>HARGA SATUAN PEKERJAAN  ( D + E )</v>
          </cell>
          <cell r="U1070">
            <v>3141.7696523411346</v>
          </cell>
        </row>
        <row r="1071">
          <cell r="C1071" t="str">
            <v>Aplikasi Lapis Resap Pengikat rata-rata (Spesifikasi)</v>
          </cell>
          <cell r="G1071" t="str">
            <v>Ap</v>
          </cell>
          <cell r="H1071">
            <v>0.8</v>
          </cell>
          <cell r="I1071" t="str">
            <v>liter / M2</v>
          </cell>
          <cell r="L1071" t="str">
            <v>Note: 1</v>
          </cell>
          <cell r="N1071" t="str">
            <v>SATUAN dapat berdasarkan atas jam operasi untuk Tenaga Kerja dan Peralatan, volume dan/atau ukuran</v>
          </cell>
        </row>
        <row r="1072">
          <cell r="N1072" t="str">
            <v>berat untuk bahan-bahan.</v>
          </cell>
        </row>
        <row r="1073">
          <cell r="C1073" t="str">
            <v>Kap. Prod. / jam =</v>
          </cell>
          <cell r="D1073" t="str">
            <v>( V x Ap )</v>
          </cell>
          <cell r="G1073" t="str">
            <v>Q2</v>
          </cell>
          <cell r="H1073">
            <v>480</v>
          </cell>
          <cell r="I1073" t="str">
            <v>liter</v>
          </cell>
          <cell r="L1073">
            <v>2</v>
          </cell>
          <cell r="N1073" t="str">
            <v>Kuantitas satuan adalah kuantitas setiap komponen untuk menyelesaikan satu satuan pekerjaan dari nomor</v>
          </cell>
        </row>
        <row r="1074">
          <cell r="N1074" t="str">
            <v>mata pembayaran.</v>
          </cell>
        </row>
        <row r="1075">
          <cell r="C1075" t="str">
            <v>Koefisien Alat / Ltr</v>
          </cell>
          <cell r="D1075" t="str">
            <v xml:space="preserve"> =  1  :  Q2</v>
          </cell>
          <cell r="G1075" t="str">
            <v>(E05)</v>
          </cell>
          <cell r="H1075">
            <v>2.0833333333333333E-3</v>
          </cell>
          <cell r="I1075" t="str">
            <v>Jam</v>
          </cell>
          <cell r="L1075">
            <v>3</v>
          </cell>
          <cell r="N1075" t="str">
            <v>Biaya satuan untuk peralatan sudah termasuk bahan bakar, bahan habis dipakai dan operator.</v>
          </cell>
        </row>
        <row r="1076">
          <cell r="L1076">
            <v>4</v>
          </cell>
          <cell r="N1076" t="str">
            <v>Biaya satuan sudah termasuk pengeluaran untuk seluruh pajak yang berkaitan (tetapi tidak termasuk PPN</v>
          </cell>
        </row>
        <row r="1077">
          <cell r="J1077" t="str">
            <v>Berlanjut ke halaman berikut</v>
          </cell>
          <cell r="N1077" t="str">
            <v>yang dibayar dari kontrak) dan biaya-biaya lainnya.</v>
          </cell>
        </row>
        <row r="1078">
          <cell r="A1078" t="str">
            <v>ITEM PEMBAYARAN NO.</v>
          </cell>
          <cell r="D1078" t="str">
            <v>:  4.2 (7)</v>
          </cell>
          <cell r="J1078" t="str">
            <v>Analisa EI-427</v>
          </cell>
        </row>
        <row r="1079">
          <cell r="A1079" t="str">
            <v>JENIS PEKERJAAN</v>
          </cell>
          <cell r="D1079" t="str">
            <v>:  Lapis Resap Pengikat</v>
          </cell>
        </row>
        <row r="1080">
          <cell r="A1080" t="str">
            <v>SATUAN PEMBAYARAN</v>
          </cell>
          <cell r="D1080" t="str">
            <v>:  LITER</v>
          </cell>
          <cell r="J1080" t="str">
            <v xml:space="preserve">         URAIAN ANALISA HARGA SATUAN</v>
          </cell>
        </row>
        <row r="1081">
          <cell r="J1081" t="str">
            <v>Lanjutan</v>
          </cell>
        </row>
        <row r="1083">
          <cell r="A1083" t="str">
            <v>No.</v>
          </cell>
          <cell r="C1083" t="str">
            <v>U R A I A N</v>
          </cell>
          <cell r="G1083" t="str">
            <v>KODE</v>
          </cell>
          <cell r="H1083" t="str">
            <v>KOEF.</v>
          </cell>
          <cell r="I1083" t="str">
            <v>SATUAN</v>
          </cell>
          <cell r="J1083" t="str">
            <v>KETERANGAN</v>
          </cell>
        </row>
        <row r="1086">
          <cell r="A1086" t="str">
            <v xml:space="preserve">   2.c.</v>
          </cell>
          <cell r="C1086" t="str">
            <v>DUMP TRUCK</v>
          </cell>
          <cell r="G1086" t="str">
            <v>(E08)</v>
          </cell>
        </row>
        <row r="1087">
          <cell r="C1087" t="str">
            <v>Sebagai alat pengangkut bahan di lokasi pekerjaan,</v>
          </cell>
        </row>
        <row r="1088">
          <cell r="C1088" t="str">
            <v>Dump Truck melayani alat Asphalt Sprayer.</v>
          </cell>
        </row>
        <row r="1089">
          <cell r="C1089" t="str">
            <v>Kap. Prod. / jam =</v>
          </cell>
          <cell r="D1089" t="str">
            <v>sama dengan Asphalt Sprayer</v>
          </cell>
          <cell r="G1089" t="str">
            <v>Q3</v>
          </cell>
          <cell r="H1089">
            <v>352.75</v>
          </cell>
          <cell r="I1089" t="str">
            <v>liter</v>
          </cell>
        </row>
        <row r="1091">
          <cell r="C1091" t="str">
            <v>Koefisien Alat / Ltr</v>
          </cell>
          <cell r="D1091" t="str">
            <v xml:space="preserve"> =  1  :  Q3</v>
          </cell>
          <cell r="G1091" t="str">
            <v>(E08)</v>
          </cell>
          <cell r="H1091">
            <v>2.8348688873139618E-3</v>
          </cell>
          <cell r="I1091" t="str">
            <v>Jam</v>
          </cell>
        </row>
        <row r="1093">
          <cell r="A1093" t="str">
            <v xml:space="preserve">   3.</v>
          </cell>
          <cell r="C1093" t="str">
            <v>TENAGA</v>
          </cell>
        </row>
        <row r="1094">
          <cell r="C1094" t="str">
            <v>Produksi menentukan : ASPHALT SPRAYER</v>
          </cell>
          <cell r="G1094" t="str">
            <v>Q4</v>
          </cell>
          <cell r="H1094">
            <v>352.75</v>
          </cell>
          <cell r="I1094" t="str">
            <v>liter</v>
          </cell>
        </row>
        <row r="1095">
          <cell r="C1095" t="str">
            <v>Produksi Lapis Resap Pengikat / hari  =  Tk x Q4</v>
          </cell>
          <cell r="G1095" t="str">
            <v>Qt</v>
          </cell>
          <cell r="H1095">
            <v>2469.25</v>
          </cell>
          <cell r="I1095" t="str">
            <v>liter</v>
          </cell>
        </row>
        <row r="1096">
          <cell r="C1096" t="str">
            <v>Kebutuhan tenaga :</v>
          </cell>
        </row>
        <row r="1097">
          <cell r="D1097" t="str">
            <v>- Pekerja</v>
          </cell>
          <cell r="G1097" t="str">
            <v>P</v>
          </cell>
          <cell r="H1097">
            <v>10</v>
          </cell>
          <cell r="I1097" t="str">
            <v>orang</v>
          </cell>
        </row>
        <row r="1098">
          <cell r="D1098" t="str">
            <v>- Mandor</v>
          </cell>
          <cell r="G1098" t="str">
            <v>M</v>
          </cell>
          <cell r="H1098">
            <v>2</v>
          </cell>
          <cell r="I1098" t="str">
            <v>orang</v>
          </cell>
        </row>
        <row r="1100">
          <cell r="C1100" t="str">
            <v>Koefisien tenaga / liter   :</v>
          </cell>
        </row>
        <row r="1101">
          <cell r="D1101" t="str">
            <v>- Pekerja</v>
          </cell>
          <cell r="E1101" t="str">
            <v>= (Tk x P) : Qt</v>
          </cell>
          <cell r="G1101" t="str">
            <v>(L01)</v>
          </cell>
          <cell r="H1101">
            <v>2.8348688873139617E-2</v>
          </cell>
          <cell r="I1101" t="str">
            <v>Jam</v>
          </cell>
        </row>
        <row r="1102">
          <cell r="D1102" t="str">
            <v>- Mandor</v>
          </cell>
          <cell r="E1102" t="str">
            <v>= (Tk x M) : Qt</v>
          </cell>
          <cell r="G1102" t="str">
            <v>(L03)</v>
          </cell>
          <cell r="H1102">
            <v>5.6697377746279237E-3</v>
          </cell>
          <cell r="I1102" t="str">
            <v>Jam</v>
          </cell>
        </row>
        <row r="1104">
          <cell r="A1104" t="str">
            <v>4.</v>
          </cell>
          <cell r="C1104" t="str">
            <v>HARGA DASAR SATUAN UPAH, BAHAN DAN ALAT</v>
          </cell>
        </row>
        <row r="1105">
          <cell r="C1105" t="str">
            <v>Lihat lampiran.</v>
          </cell>
        </row>
        <row r="1107">
          <cell r="A1107" t="str">
            <v>5.</v>
          </cell>
          <cell r="C1107" t="str">
            <v>ANALISA HARGA SATUAN PEKERJAAN</v>
          </cell>
        </row>
        <row r="1108">
          <cell r="C1108" t="str">
            <v>Lihat perhitungan dalam FORMULIR STANDAR UNTUK</v>
          </cell>
        </row>
        <row r="1109">
          <cell r="C1109" t="str">
            <v>PEREKEMAN ANALISA MASING-MASING HARGA</v>
          </cell>
        </row>
        <row r="1110">
          <cell r="C1110" t="str">
            <v>SATUAN.</v>
          </cell>
        </row>
        <row r="1111">
          <cell r="C1111" t="str">
            <v>Didapat Harga Satuan Pekerjaan :</v>
          </cell>
        </row>
        <row r="1113">
          <cell r="C1113" t="str">
            <v xml:space="preserve">Rp.  </v>
          </cell>
          <cell r="D1113">
            <v>3141.7696523411346</v>
          </cell>
          <cell r="E1113" t="str">
            <v xml:space="preserve"> / liter.</v>
          </cell>
        </row>
        <row r="1116">
          <cell r="A1116" t="str">
            <v>6.</v>
          </cell>
          <cell r="C1116" t="str">
            <v>WAKTU PELAKSANAAN YANG DIPERLUKAN</v>
          </cell>
        </row>
        <row r="1117">
          <cell r="C1117" t="str">
            <v>Waktu pelaksanaan</v>
          </cell>
          <cell r="D1117" t="str">
            <v>:  . . . . . . .  bulan</v>
          </cell>
        </row>
        <row r="1119">
          <cell r="A1119" t="str">
            <v>7.</v>
          </cell>
          <cell r="C1119" t="str">
            <v>VOLUME PEKERJAAN YANG DIPERLUKAN</v>
          </cell>
        </row>
        <row r="1120">
          <cell r="C1120" t="str">
            <v>Volume pekerjaan  :</v>
          </cell>
          <cell r="D1120">
            <v>1</v>
          </cell>
          <cell r="E1120" t="str">
            <v>Liter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5"/>
    </sheetNames>
    <sheetDataSet>
      <sheetData sheetId="0">
        <row r="1">
          <cell r="A1" t="str">
            <v>ITEM PEMBAYARAN NO.</v>
          </cell>
          <cell r="D1" t="str">
            <v>:  5.1 (1)</v>
          </cell>
          <cell r="J1" t="str">
            <v>Analisa EI-511</v>
          </cell>
          <cell r="T1" t="str">
            <v>Analisa EI-511</v>
          </cell>
        </row>
        <row r="2">
          <cell r="A2" t="str">
            <v>JENIS PEKERJAAN</v>
          </cell>
          <cell r="D2" t="str">
            <v>:  Lps. Pond. Ag. Kls. A, CBR Min 80%</v>
          </cell>
        </row>
        <row r="3">
          <cell r="A3" t="str">
            <v>SATUAN PEMBAYARAN</v>
          </cell>
          <cell r="D3" t="str">
            <v>:  M3</v>
          </cell>
          <cell r="H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 xml:space="preserve">:  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 xml:space="preserve">:  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 xml:space="preserve">:  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 xml:space="preserve">:  </v>
          </cell>
        </row>
        <row r="12">
          <cell r="A12">
            <v>3</v>
          </cell>
          <cell r="C12" t="str">
            <v>Kondisi existing jalan : sedang</v>
          </cell>
          <cell r="L12" t="str">
            <v>ITEM PEMBAYARAN NO.</v>
          </cell>
          <cell r="O12" t="str">
            <v>:  5.1 (1)</v>
          </cell>
          <cell r="R12" t="str">
            <v>PERKIRAAN VOL. PEK.</v>
          </cell>
          <cell r="T12" t="str">
            <v>:</v>
          </cell>
          <cell r="U12">
            <v>1</v>
          </cell>
        </row>
        <row r="13">
          <cell r="A13">
            <v>4</v>
          </cell>
          <cell r="C13" t="str">
            <v>Jarak rata-rata Base Camp ke lokasi pekerjaan</v>
          </cell>
          <cell r="G13" t="str">
            <v>L</v>
          </cell>
          <cell r="H13">
            <v>8.7249999999999996</v>
          </cell>
          <cell r="I13" t="str">
            <v>KM</v>
          </cell>
          <cell r="L13" t="str">
            <v>JENIS PEKERJAAN</v>
          </cell>
          <cell r="O13" t="str">
            <v>:  Lps. Pond. Ag. Kls. A, CBR Min 80%</v>
          </cell>
          <cell r="R13" t="str">
            <v>TOTAL HARGA</v>
          </cell>
          <cell r="T13" t="str">
            <v>:</v>
          </cell>
          <cell r="U13">
            <v>304732.36582799954</v>
          </cell>
        </row>
        <row r="14">
          <cell r="A14">
            <v>5</v>
          </cell>
          <cell r="C14" t="str">
            <v>Tebal lapis agregat padat</v>
          </cell>
          <cell r="G14" t="str">
            <v>t</v>
          </cell>
          <cell r="H14">
            <v>0.15</v>
          </cell>
          <cell r="I14" t="str">
            <v>M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>
            <v>7.251312267724303E-3</v>
          </cell>
        </row>
        <row r="15">
          <cell r="A15">
            <v>6</v>
          </cell>
          <cell r="C15" t="str">
            <v>Faktor kembang material (Padat-Lepas)</v>
          </cell>
          <cell r="G15" t="str">
            <v>Fk</v>
          </cell>
          <cell r="H15">
            <v>1.2</v>
          </cell>
          <cell r="I15" t="str">
            <v>-</v>
          </cell>
        </row>
        <row r="16">
          <cell r="A16">
            <v>7</v>
          </cell>
          <cell r="C16" t="str">
            <v>Jam kerja efektif per-hari</v>
          </cell>
          <cell r="G16" t="str">
            <v>Tk</v>
          </cell>
          <cell r="H16">
            <v>7</v>
          </cell>
          <cell r="I16" t="str">
            <v>jam</v>
          </cell>
        </row>
        <row r="17">
          <cell r="A17">
            <v>8</v>
          </cell>
          <cell r="C17" t="str">
            <v>Proporsi Campuran :</v>
          </cell>
          <cell r="D17" t="str">
            <v>- Agregat Kasar</v>
          </cell>
          <cell r="G17" t="str">
            <v>Ak</v>
          </cell>
          <cell r="H17">
            <v>55</v>
          </cell>
          <cell r="I17" t="str">
            <v>%</v>
          </cell>
          <cell r="J17" t="str">
            <v xml:space="preserve"> Gradasi harus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D18" t="str">
            <v>- Agregat Halus</v>
          </cell>
          <cell r="G18" t="str">
            <v>Ah</v>
          </cell>
          <cell r="H18">
            <v>45</v>
          </cell>
          <cell r="I18" t="str">
            <v>%</v>
          </cell>
          <cell r="J18" t="str">
            <v xml:space="preserve"> memenuhi Spec.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 t="str">
            <v>II.</v>
          </cell>
          <cell r="C19" t="str">
            <v>URUTAN KERJA</v>
          </cell>
          <cell r="R19" t="str">
            <v>(Rp.)</v>
          </cell>
          <cell r="S19" t="str">
            <v>(Rp.)</v>
          </cell>
        </row>
        <row r="20">
          <cell r="A20">
            <v>1</v>
          </cell>
          <cell r="C20" t="str">
            <v>Wheel Loader mencampur dan memuat Agregat ke</v>
          </cell>
        </row>
        <row r="21">
          <cell r="C21" t="str">
            <v>dalam Dump Truck di Base Camp</v>
          </cell>
        </row>
        <row r="22">
          <cell r="A22">
            <v>2</v>
          </cell>
          <cell r="C22" t="str">
            <v>Dump Truck mengangkut Agregat ke lokasi</v>
          </cell>
          <cell r="L22" t="str">
            <v>A.</v>
          </cell>
          <cell r="N22" t="str">
            <v>TENAGA</v>
          </cell>
        </row>
        <row r="23">
          <cell r="C23" t="str">
            <v>pekerjaan dan dihampar dengan Motor Grader</v>
          </cell>
        </row>
        <row r="24">
          <cell r="A24">
            <v>3</v>
          </cell>
          <cell r="C24" t="str">
            <v>Hamparan Agregat dibasahi dengan Water Tank</v>
          </cell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0.24988844265952695</v>
          </cell>
          <cell r="R24">
            <v>2857.14</v>
          </cell>
          <cell r="U24">
            <v>713.96626506024074</v>
          </cell>
        </row>
        <row r="25">
          <cell r="C25" t="str">
            <v>Truck sebelum dipadatkan dengan Tandem</v>
          </cell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3.5698348951360995E-2</v>
          </cell>
          <cell r="R25">
            <v>3214.29</v>
          </cell>
          <cell r="U25">
            <v>114.74484605087014</v>
          </cell>
        </row>
        <row r="26">
          <cell r="C26" t="str">
            <v>Roller dan Pneumatic Tire Roller</v>
          </cell>
        </row>
        <row r="27">
          <cell r="A27">
            <v>4</v>
          </cell>
          <cell r="C27" t="str">
            <v>Selama pemadatan, sekelompok pekerja akan</v>
          </cell>
        </row>
        <row r="28">
          <cell r="C28" t="str">
            <v>merapikan tepi hamparan dan level permukaan</v>
          </cell>
          <cell r="Q28" t="str">
            <v xml:space="preserve">JUMLAH HARGA TENAGA   </v>
          </cell>
          <cell r="U28">
            <v>828.71111111111088</v>
          </cell>
        </row>
        <row r="29">
          <cell r="C29" t="str">
            <v>dengan menggunakan Alat Bantu</v>
          </cell>
        </row>
        <row r="30">
          <cell r="A30" t="str">
            <v>III.</v>
          </cell>
          <cell r="C30" t="str">
            <v>PEMAKAIAN BAHAN, ALAT DAN TENAGA</v>
          </cell>
          <cell r="L30" t="str">
            <v>B.</v>
          </cell>
          <cell r="N30" t="str">
            <v>BAHAN</v>
          </cell>
        </row>
        <row r="32">
          <cell r="A32" t="str">
            <v xml:space="preserve">   1.</v>
          </cell>
          <cell r="C32" t="str">
            <v>BAHAN</v>
          </cell>
          <cell r="L32" t="str">
            <v>1.</v>
          </cell>
          <cell r="N32" t="str">
            <v>Agregat Kasar   (M03)</v>
          </cell>
          <cell r="P32" t="str">
            <v>M3</v>
          </cell>
          <cell r="Q32">
            <v>0.66</v>
          </cell>
          <cell r="R32">
            <v>222345.54558042376</v>
          </cell>
          <cell r="U32">
            <v>146748.06008307968</v>
          </cell>
        </row>
        <row r="33">
          <cell r="C33" t="str">
            <v>- Agregat Kasar</v>
          </cell>
          <cell r="D33" t="str">
            <v>=  Ak x 1 M3 x Fk</v>
          </cell>
          <cell r="G33" t="str">
            <v>M03</v>
          </cell>
          <cell r="H33">
            <v>0.66</v>
          </cell>
          <cell r="I33" t="str">
            <v>M3</v>
          </cell>
          <cell r="L33" t="str">
            <v>2.</v>
          </cell>
          <cell r="N33" t="str">
            <v>Agregat Halus    (M04)</v>
          </cell>
          <cell r="P33" t="str">
            <v>M3</v>
          </cell>
          <cell r="Q33">
            <v>0.54</v>
          </cell>
          <cell r="R33">
            <v>194196.70775416915</v>
          </cell>
          <cell r="U33">
            <v>104866.22218725135</v>
          </cell>
        </row>
        <row r="34">
          <cell r="C34" t="str">
            <v>- Agregat Halus</v>
          </cell>
          <cell r="D34" t="str">
            <v>=  Ah x 1 M3 x Fk</v>
          </cell>
          <cell r="G34" t="str">
            <v>M04</v>
          </cell>
          <cell r="H34">
            <v>0.54</v>
          </cell>
          <cell r="I34" t="str">
            <v>M3</v>
          </cell>
        </row>
        <row r="36">
          <cell r="A36" t="str">
            <v xml:space="preserve">   2.</v>
          </cell>
          <cell r="C36" t="str">
            <v>ALAT</v>
          </cell>
        </row>
        <row r="37">
          <cell r="A37" t="str">
            <v xml:space="preserve">   2.a.</v>
          </cell>
          <cell r="C37" t="str">
            <v>WHEEL LOADER</v>
          </cell>
          <cell r="G37" t="str">
            <v>(E15)</v>
          </cell>
        </row>
        <row r="38">
          <cell r="C38" t="str">
            <v>Kapasitas bucket</v>
          </cell>
          <cell r="G38" t="str">
            <v>V</v>
          </cell>
          <cell r="H38">
            <v>1.5</v>
          </cell>
          <cell r="I38" t="str">
            <v>M3</v>
          </cell>
          <cell r="Q38" t="str">
            <v xml:space="preserve">JUMLAH HARGA BAHAN   </v>
          </cell>
          <cell r="U38">
            <v>251614.28227033102</v>
          </cell>
        </row>
        <row r="39">
          <cell r="C39" t="str">
            <v>Faktor bucket</v>
          </cell>
          <cell r="G39" t="str">
            <v>Fb</v>
          </cell>
          <cell r="H39">
            <v>0.9</v>
          </cell>
          <cell r="I39" t="str">
            <v>-</v>
          </cell>
        </row>
        <row r="40">
          <cell r="C40" t="str">
            <v>Faktor Efisiensi alat</v>
          </cell>
          <cell r="G40" t="str">
            <v>Fa</v>
          </cell>
          <cell r="H40">
            <v>0.83</v>
          </cell>
          <cell r="I40" t="str">
            <v>-</v>
          </cell>
          <cell r="L40" t="str">
            <v>C.</v>
          </cell>
          <cell r="N40" t="str">
            <v>PERALATAN</v>
          </cell>
        </row>
        <row r="41">
          <cell r="C41" t="str">
            <v>Waktu Siklus :</v>
          </cell>
          <cell r="G41" t="str">
            <v>Ts1</v>
          </cell>
          <cell r="L41" t="str">
            <v>1.</v>
          </cell>
          <cell r="N41" t="str">
            <v>Wheel Loader</v>
          </cell>
          <cell r="O41" t="str">
            <v>(E15)</v>
          </cell>
          <cell r="P41" t="str">
            <v>jam</v>
          </cell>
          <cell r="Q41">
            <v>3.5698348951360995E-2</v>
          </cell>
          <cell r="R41">
            <v>163808.13869490434</v>
          </cell>
          <cell r="U41">
            <v>5847.680096203635</v>
          </cell>
        </row>
        <row r="42">
          <cell r="C42" t="str">
            <v>- Mencampur</v>
          </cell>
          <cell r="G42" t="str">
            <v>T1</v>
          </cell>
          <cell r="H42">
            <v>1.5</v>
          </cell>
          <cell r="I42" t="str">
            <v>menit</v>
          </cell>
          <cell r="L42" t="str">
            <v>2.</v>
          </cell>
          <cell r="N42" t="str">
            <v>Dump Truck</v>
          </cell>
          <cell r="O42" t="str">
            <v>(E09)</v>
          </cell>
          <cell r="P42" t="str">
            <v>jam</v>
          </cell>
          <cell r="Q42">
            <v>0.14542063837680036</v>
          </cell>
          <cell r="R42">
            <v>70230.073977639215</v>
          </cell>
          <cell r="U42">
            <v>10212.90219107821</v>
          </cell>
        </row>
        <row r="43">
          <cell r="C43" t="str">
            <v>- Memuat dan lain-lain</v>
          </cell>
          <cell r="G43" t="str">
            <v>T2</v>
          </cell>
          <cell r="H43">
            <v>0.5</v>
          </cell>
          <cell r="I43" t="str">
            <v>menit</v>
          </cell>
          <cell r="L43" t="str">
            <v>3.</v>
          </cell>
          <cell r="N43" t="str">
            <v>Motor Grader</v>
          </cell>
          <cell r="O43" t="str">
            <v>(E13)</v>
          </cell>
          <cell r="P43" t="str">
            <v>jam</v>
          </cell>
          <cell r="Q43">
            <v>1.1713520749665328E-2</v>
          </cell>
          <cell r="R43">
            <v>201666.62574070093</v>
          </cell>
          <cell r="U43">
            <v>2362.2262051286921</v>
          </cell>
        </row>
        <row r="44">
          <cell r="G44" t="str">
            <v>Ts1</v>
          </cell>
          <cell r="H44">
            <v>2</v>
          </cell>
          <cell r="I44" t="str">
            <v>menit</v>
          </cell>
          <cell r="L44" t="str">
            <v>4.</v>
          </cell>
          <cell r="N44" t="str">
            <v>Vibratory Roller</v>
          </cell>
          <cell r="O44" t="str">
            <v>(E19)</v>
          </cell>
          <cell r="P44" t="str">
            <v>jam</v>
          </cell>
          <cell r="Q44">
            <v>1.7849174475680501E-2</v>
          </cell>
          <cell r="R44">
            <v>234734.82748629327</v>
          </cell>
          <cell r="U44">
            <v>4189.8228913216117</v>
          </cell>
        </row>
        <row r="45">
          <cell r="L45" t="str">
            <v>5.</v>
          </cell>
          <cell r="N45" t="str">
            <v>P. Tyre Roller</v>
          </cell>
          <cell r="O45" t="str">
            <v>(E18)</v>
          </cell>
          <cell r="P45" t="str">
            <v>jam</v>
          </cell>
          <cell r="Q45">
            <v>4.2838018741633201E-3</v>
          </cell>
          <cell r="R45">
            <v>113384.24751021285</v>
          </cell>
          <cell r="U45">
            <v>485.71565198484757</v>
          </cell>
        </row>
        <row r="46">
          <cell r="C46" t="str">
            <v>Kap. Prod. / jam =</v>
          </cell>
          <cell r="D46" t="str">
            <v>V x Fb x Fa x 60</v>
          </cell>
          <cell r="G46" t="str">
            <v>Q1</v>
          </cell>
          <cell r="H46">
            <v>28.012500000000003</v>
          </cell>
          <cell r="I46" t="str">
            <v>M3</v>
          </cell>
          <cell r="L46" t="str">
            <v>6.</v>
          </cell>
          <cell r="N46" t="str">
            <v>Water Tanker</v>
          </cell>
          <cell r="O46" t="str">
            <v>(E23)</v>
          </cell>
          <cell r="P46" t="str">
            <v>jam</v>
          </cell>
          <cell r="Q46">
            <v>2.1084337349397592E-2</v>
          </cell>
          <cell r="R46">
            <v>67020.510980434308</v>
          </cell>
          <cell r="U46">
            <v>1413.0830628404826</v>
          </cell>
        </row>
        <row r="47">
          <cell r="D47" t="str">
            <v>Fk x Ts1</v>
          </cell>
          <cell r="L47" t="str">
            <v>7.</v>
          </cell>
          <cell r="N47" t="str">
            <v>Alat Bantu</v>
          </cell>
          <cell r="P47" t="str">
            <v>Ls</v>
          </cell>
          <cell r="Q47">
            <v>1</v>
          </cell>
          <cell r="R47">
            <v>75</v>
          </cell>
          <cell r="U47">
            <v>75</v>
          </cell>
        </row>
        <row r="48">
          <cell r="C48" t="str">
            <v>Koefisien Alat / M3</v>
          </cell>
          <cell r="D48" t="str">
            <v xml:space="preserve"> =  1  :  Q1</v>
          </cell>
          <cell r="G48" t="str">
            <v>(E15)</v>
          </cell>
          <cell r="H48">
            <v>3.5698348951360995E-2</v>
          </cell>
          <cell r="I48" t="str">
            <v>jam</v>
          </cell>
        </row>
        <row r="49">
          <cell r="Q49" t="str">
            <v xml:space="preserve">JUMLAH HARGA PERALATAN   </v>
          </cell>
          <cell r="U49">
            <v>24586.430098557481</v>
          </cell>
        </row>
        <row r="50">
          <cell r="A50" t="str">
            <v xml:space="preserve">   2.b.</v>
          </cell>
          <cell r="C50" t="str">
            <v>DUMP TRUCK</v>
          </cell>
          <cell r="G50" t="str">
            <v>(E09)</v>
          </cell>
        </row>
        <row r="51">
          <cell r="C51" t="str">
            <v>Kapasitas bak</v>
          </cell>
          <cell r="G51" t="str">
            <v>V</v>
          </cell>
          <cell r="H51">
            <v>6</v>
          </cell>
          <cell r="I51" t="str">
            <v>M3</v>
          </cell>
          <cell r="L51" t="str">
            <v>D.</v>
          </cell>
          <cell r="N51" t="str">
            <v>JUMLAH HARGA TENAGA, BAHAN DAN PERALATAN  ( A + B + C )</v>
          </cell>
          <cell r="U51">
            <v>277029.42347999959</v>
          </cell>
        </row>
        <row r="52">
          <cell r="C52" t="str">
            <v>Faktor Efisiensi alat</v>
          </cell>
          <cell r="G52" t="str">
            <v>Fa</v>
          </cell>
          <cell r="H52">
            <v>0.83</v>
          </cell>
          <cell r="I52" t="str">
            <v>-</v>
          </cell>
          <cell r="L52" t="str">
            <v>E.</v>
          </cell>
          <cell r="N52" t="str">
            <v>OVERHEAD &amp; PROFIT</v>
          </cell>
          <cell r="P52">
            <v>10</v>
          </cell>
          <cell r="Q52" t="str">
            <v>%  x  D</v>
          </cell>
          <cell r="U52">
            <v>27702.94234799996</v>
          </cell>
        </row>
        <row r="53">
          <cell r="C53" t="str">
            <v>Kecepatan rata-rata bermuatan</v>
          </cell>
          <cell r="G53" t="str">
            <v>v1</v>
          </cell>
          <cell r="H53">
            <v>45</v>
          </cell>
          <cell r="I53" t="str">
            <v>KM/jam</v>
          </cell>
          <cell r="L53" t="str">
            <v>F.</v>
          </cell>
          <cell r="N53" t="str">
            <v>HARGA SATUAN PEKERJAAN  ( D + E )</v>
          </cell>
          <cell r="U53">
            <v>304732.36582799954</v>
          </cell>
        </row>
        <row r="54">
          <cell r="C54" t="str">
            <v>Kecepatan rata-rata kosong</v>
          </cell>
          <cell r="G54" t="str">
            <v>v2</v>
          </cell>
          <cell r="H54">
            <v>60</v>
          </cell>
          <cell r="I54" t="str">
            <v>KM/jam</v>
          </cell>
          <cell r="L54" t="str">
            <v>Note: 1</v>
          </cell>
          <cell r="N54" t="str">
            <v>SATUAN dapat berdasarkan atas jam operasi untuk Tenaga Kerja dan Peralatan, volume dan/atau ukuran</v>
          </cell>
        </row>
        <row r="55">
          <cell r="C55" t="str">
            <v>Waktu Siklus  :  - Waktu memuat = V : Q1 x 60</v>
          </cell>
          <cell r="G55" t="str">
            <v>T1</v>
          </cell>
          <cell r="H55">
            <v>12.851405622489958</v>
          </cell>
          <cell r="I55" t="str">
            <v>menit</v>
          </cell>
          <cell r="N55" t="str">
            <v>berat untuk bahan-bahan.</v>
          </cell>
        </row>
        <row r="56">
          <cell r="C56" t="str">
            <v>- Waktu tempuh isi  =  (L : v1) x 60 menit</v>
          </cell>
          <cell r="G56" t="str">
            <v>T2</v>
          </cell>
          <cell r="H56">
            <v>11.633333333333333</v>
          </cell>
          <cell r="I56" t="str">
            <v>menit</v>
          </cell>
          <cell r="L56">
            <v>2</v>
          </cell>
          <cell r="N56" t="str">
            <v>Kuantitas satuan adalah kuantitas setiap komponen untuk menyelesaikan satu satuan pekerjaan dari nomor</v>
          </cell>
        </row>
        <row r="57">
          <cell r="C57" t="str">
            <v>- Waktu tempuh kosong  =  (L : v2) x 60 menit</v>
          </cell>
          <cell r="G57" t="str">
            <v>T3</v>
          </cell>
          <cell r="H57">
            <v>8.7249999999999996</v>
          </cell>
          <cell r="I57" t="str">
            <v>menit</v>
          </cell>
          <cell r="N57" t="str">
            <v>mata pembayaran.</v>
          </cell>
        </row>
        <row r="58">
          <cell r="C58" t="str">
            <v>- Dump dan lain-lain</v>
          </cell>
          <cell r="G58" t="str">
            <v>T4</v>
          </cell>
          <cell r="H58">
            <v>3</v>
          </cell>
          <cell r="I58" t="str">
            <v>menit</v>
          </cell>
          <cell r="L58">
            <v>3</v>
          </cell>
          <cell r="N58" t="str">
            <v>Biaya satuan untuk peralatan sudah termasuk bahan bakar, bahan habis dipakai dan operator.</v>
          </cell>
        </row>
        <row r="59">
          <cell r="G59" t="str">
            <v>Ts2</v>
          </cell>
          <cell r="H59">
            <v>36.20973895582329</v>
          </cell>
          <cell r="I59" t="str">
            <v>menit</v>
          </cell>
          <cell r="L59">
            <v>4</v>
          </cell>
          <cell r="N59" t="str">
            <v>Biaya satuan sudah termasuk pengeluaran untuk seluruh pajak yang berkaitan (tetapi tidak termasuk PPN</v>
          </cell>
        </row>
        <row r="60">
          <cell r="N60" t="str">
            <v>yang dibayar dari kontrak) dan biaya-biaya lainnya.</v>
          </cell>
        </row>
        <row r="61">
          <cell r="J61" t="str">
            <v>Berlanjut ke hal. berikut</v>
          </cell>
        </row>
        <row r="62">
          <cell r="A62" t="str">
            <v>ITEM PEMBAYARAN NO.</v>
          </cell>
          <cell r="D62" t="str">
            <v>:  5.1 (1)</v>
          </cell>
          <cell r="J62" t="str">
            <v>Analisa EI-511</v>
          </cell>
        </row>
        <row r="63">
          <cell r="A63" t="str">
            <v>JENIS PEKERJAAN</v>
          </cell>
          <cell r="D63" t="str">
            <v>:  Lps. Pond. Ag. Kls. A, CBR Min 80%</v>
          </cell>
        </row>
        <row r="64">
          <cell r="A64" t="str">
            <v>SATUAN PEMBAYARAN</v>
          </cell>
          <cell r="D64" t="str">
            <v>:  M3</v>
          </cell>
          <cell r="H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>Kap. Prod. / jam =</v>
          </cell>
          <cell r="D70" t="str">
            <v>V x Fa x 60</v>
          </cell>
          <cell r="G70" t="str">
            <v>Q2</v>
          </cell>
          <cell r="H70">
            <v>6.8766030129017413</v>
          </cell>
          <cell r="I70" t="str">
            <v>M3</v>
          </cell>
        </row>
        <row r="71">
          <cell r="D71" t="str">
            <v>Fk x Ts2</v>
          </cell>
        </row>
        <row r="72">
          <cell r="C72" t="str">
            <v>Koefisien Alat / M3</v>
          </cell>
          <cell r="D72" t="str">
            <v xml:space="preserve"> =  1  :  Q2</v>
          </cell>
          <cell r="G72" t="str">
            <v>(E09)</v>
          </cell>
          <cell r="H72">
            <v>0.14542063837680036</v>
          </cell>
          <cell r="I72" t="str">
            <v>jam</v>
          </cell>
        </row>
        <row r="74">
          <cell r="A74" t="str">
            <v xml:space="preserve">   2.c.</v>
          </cell>
          <cell r="C74" t="str">
            <v>MOTOR GRADER</v>
          </cell>
          <cell r="G74" t="str">
            <v>(E13)</v>
          </cell>
        </row>
        <row r="75">
          <cell r="C75" t="str">
            <v>Panjang hamparan</v>
          </cell>
          <cell r="G75" t="str">
            <v>Lh</v>
          </cell>
          <cell r="H75">
            <v>50</v>
          </cell>
          <cell r="I75" t="str">
            <v>M</v>
          </cell>
        </row>
        <row r="76">
          <cell r="C76" t="str">
            <v>Lebar efektif kerja blade</v>
          </cell>
          <cell r="G76" t="str">
            <v>b</v>
          </cell>
          <cell r="H76">
            <v>2.4</v>
          </cell>
          <cell r="I76" t="str">
            <v>M</v>
          </cell>
        </row>
        <row r="77">
          <cell r="C77" t="str">
            <v>Faktor Efisiensi alat</v>
          </cell>
          <cell r="G77" t="str">
            <v>Fa</v>
          </cell>
          <cell r="H77">
            <v>0.83</v>
          </cell>
          <cell r="I77" t="str">
            <v>-</v>
          </cell>
        </row>
        <row r="78">
          <cell r="C78" t="str">
            <v>Kecepatan rata-rata alat</v>
          </cell>
          <cell r="G78" t="str">
            <v>v</v>
          </cell>
          <cell r="H78">
            <v>4</v>
          </cell>
          <cell r="I78" t="str">
            <v>KM/jam</v>
          </cell>
        </row>
        <row r="79">
          <cell r="C79" t="str">
            <v>Jumlah lintasan</v>
          </cell>
          <cell r="G79" t="str">
            <v>n</v>
          </cell>
          <cell r="H79">
            <v>6</v>
          </cell>
          <cell r="I79" t="str">
            <v>lintasan</v>
          </cell>
          <cell r="J79" t="str">
            <v xml:space="preserve"> 3 x pp</v>
          </cell>
        </row>
        <row r="80">
          <cell r="C80" t="str">
            <v>Waktu Siklus :</v>
          </cell>
          <cell r="G80" t="str">
            <v>Ts3</v>
          </cell>
        </row>
        <row r="81">
          <cell r="C81" t="str">
            <v>- Perataan 1 lintasan  =  Lh : (v x 1000) x 60</v>
          </cell>
          <cell r="G81" t="str">
            <v>T1</v>
          </cell>
          <cell r="H81">
            <v>0.75</v>
          </cell>
          <cell r="I81" t="str">
            <v>menit</v>
          </cell>
        </row>
        <row r="82">
          <cell r="C82" t="str">
            <v>- Lain-lain</v>
          </cell>
          <cell r="G82" t="str">
            <v>T2</v>
          </cell>
          <cell r="H82">
            <v>1</v>
          </cell>
          <cell r="I82" t="str">
            <v>menit</v>
          </cell>
        </row>
        <row r="83">
          <cell r="G83" t="str">
            <v>Ts3</v>
          </cell>
          <cell r="H83">
            <v>1.75</v>
          </cell>
          <cell r="I83" t="str">
            <v>menit</v>
          </cell>
        </row>
        <row r="85">
          <cell r="C85" t="str">
            <v>Kap. Prod. / jam =</v>
          </cell>
          <cell r="D85" t="str">
            <v>Lh x b x t x Fa x 60</v>
          </cell>
          <cell r="G85" t="str">
            <v>Q3</v>
          </cell>
          <cell r="H85">
            <v>85.371428571428567</v>
          </cell>
          <cell r="I85" t="str">
            <v>M3</v>
          </cell>
        </row>
        <row r="86">
          <cell r="D86" t="str">
            <v>n x Ts3</v>
          </cell>
        </row>
        <row r="87">
          <cell r="C87" t="str">
            <v>Koefisien Alat / M3</v>
          </cell>
          <cell r="D87" t="str">
            <v xml:space="preserve"> =  1  :  Q3</v>
          </cell>
          <cell r="G87" t="str">
            <v>(E13)</v>
          </cell>
          <cell r="H87">
            <v>1.1713520749665328E-2</v>
          </cell>
          <cell r="I87" t="str">
            <v>jam</v>
          </cell>
        </row>
        <row r="89">
          <cell r="A89" t="str">
            <v xml:space="preserve">   2.d.</v>
          </cell>
          <cell r="C89" t="str">
            <v>VIBRATORY ROLLER</v>
          </cell>
          <cell r="G89" t="str">
            <v>(E19)</v>
          </cell>
        </row>
        <row r="90">
          <cell r="C90" t="str">
            <v>Kecepatan rata-rata alat</v>
          </cell>
          <cell r="G90" t="str">
            <v>v</v>
          </cell>
          <cell r="H90">
            <v>3</v>
          </cell>
          <cell r="I90" t="str">
            <v>KM/jam</v>
          </cell>
        </row>
        <row r="91">
          <cell r="C91" t="str">
            <v>Lebar efektif pemadatan</v>
          </cell>
          <cell r="G91" t="str">
            <v>b</v>
          </cell>
          <cell r="H91">
            <v>1.2</v>
          </cell>
          <cell r="I91" t="str">
            <v>M</v>
          </cell>
        </row>
        <row r="92">
          <cell r="C92" t="str">
            <v>Jumlah lintasan</v>
          </cell>
          <cell r="G92" t="str">
            <v>n</v>
          </cell>
          <cell r="H92">
            <v>8</v>
          </cell>
          <cell r="I92" t="str">
            <v>lintasan</v>
          </cell>
        </row>
        <row r="93">
          <cell r="C93" t="str">
            <v>Faktor Efisiensi alat</v>
          </cell>
          <cell r="G93" t="str">
            <v>Fa</v>
          </cell>
          <cell r="H93">
            <v>0.83</v>
          </cell>
          <cell r="I93" t="str">
            <v>-</v>
          </cell>
        </row>
        <row r="95">
          <cell r="C95" t="str">
            <v>Kap. Prod. / jam =</v>
          </cell>
          <cell r="D95" t="str">
            <v>(v x 1000) x b x t x Fa</v>
          </cell>
          <cell r="G95" t="str">
            <v>Q4</v>
          </cell>
          <cell r="H95">
            <v>56.024999999999999</v>
          </cell>
          <cell r="I95" t="str">
            <v>M3</v>
          </cell>
        </row>
        <row r="96">
          <cell r="D96" t="str">
            <v>n</v>
          </cell>
        </row>
        <row r="97">
          <cell r="C97" t="str">
            <v>Koefisien Alat / M3</v>
          </cell>
          <cell r="D97" t="str">
            <v xml:space="preserve"> =  1  :  Q4</v>
          </cell>
          <cell r="G97" t="str">
            <v>(E19)</v>
          </cell>
          <cell r="H97">
            <v>1.7849174475680501E-2</v>
          </cell>
          <cell r="I97" t="str">
            <v>jam</v>
          </cell>
        </row>
        <row r="99">
          <cell r="A99" t="str">
            <v xml:space="preserve">   2.e.</v>
          </cell>
          <cell r="C99" t="str">
            <v>PNEUMATIC TIRE ROLLER</v>
          </cell>
          <cell r="G99" t="str">
            <v>(E18)</v>
          </cell>
        </row>
        <row r="100">
          <cell r="C100" t="str">
            <v>Kecepatan rata-rata alat</v>
          </cell>
          <cell r="G100" t="str">
            <v>v</v>
          </cell>
          <cell r="H100">
            <v>5</v>
          </cell>
          <cell r="I100" t="str">
            <v>KM/jam</v>
          </cell>
        </row>
        <row r="101">
          <cell r="C101" t="str">
            <v>Lebar efektif pemadatan</v>
          </cell>
          <cell r="G101" t="str">
            <v>b</v>
          </cell>
          <cell r="H101">
            <v>1.5</v>
          </cell>
          <cell r="I101" t="str">
            <v>M</v>
          </cell>
        </row>
        <row r="102">
          <cell r="C102" t="str">
            <v>Jumlah lintasan</v>
          </cell>
          <cell r="G102" t="str">
            <v>n</v>
          </cell>
          <cell r="H102">
            <v>4</v>
          </cell>
          <cell r="I102" t="str">
            <v>lintasan</v>
          </cell>
        </row>
        <row r="103">
          <cell r="C103" t="str">
            <v>Faktor Efisiensi alat</v>
          </cell>
          <cell r="G103" t="str">
            <v>Fa</v>
          </cell>
          <cell r="H103">
            <v>0.83</v>
          </cell>
          <cell r="I103" t="str">
            <v>-</v>
          </cell>
        </row>
        <row r="105">
          <cell r="C105" t="str">
            <v>Kap. Prod. / jam =</v>
          </cell>
          <cell r="D105" t="str">
            <v>(v x 1000) x b x t x Fa</v>
          </cell>
          <cell r="G105" t="str">
            <v>Q5</v>
          </cell>
          <cell r="H105">
            <v>233.4375</v>
          </cell>
          <cell r="I105" t="str">
            <v>M3</v>
          </cell>
        </row>
        <row r="106">
          <cell r="D106" t="str">
            <v>n</v>
          </cell>
        </row>
        <row r="107">
          <cell r="C107" t="str">
            <v>Koefisien Alat / M3</v>
          </cell>
          <cell r="D107" t="str">
            <v xml:space="preserve"> =  1  :  Q5</v>
          </cell>
          <cell r="G107" t="str">
            <v>(E18)</v>
          </cell>
          <cell r="H107">
            <v>4.2838018741633201E-3</v>
          </cell>
          <cell r="I107" t="str">
            <v>jam</v>
          </cell>
        </row>
        <row r="109">
          <cell r="A109" t="str">
            <v xml:space="preserve">   2.f.</v>
          </cell>
          <cell r="C109" t="str">
            <v>WATER TANK TRUCK</v>
          </cell>
          <cell r="G109" t="str">
            <v>(E23)</v>
          </cell>
        </row>
        <row r="110">
          <cell r="C110" t="str">
            <v>Volume tanki air</v>
          </cell>
          <cell r="G110" t="str">
            <v>V</v>
          </cell>
          <cell r="H110">
            <v>4</v>
          </cell>
          <cell r="I110" t="str">
            <v>M3</v>
          </cell>
        </row>
        <row r="111">
          <cell r="C111" t="str">
            <v>Kebutuhan air / M3 agregat padat</v>
          </cell>
          <cell r="G111" t="str">
            <v>Wc</v>
          </cell>
          <cell r="H111">
            <v>7.0000000000000007E-2</v>
          </cell>
          <cell r="I111" t="str">
            <v>M3</v>
          </cell>
        </row>
        <row r="112">
          <cell r="C112" t="str">
            <v>Pengisian tanki / jam</v>
          </cell>
          <cell r="G112" t="str">
            <v>n</v>
          </cell>
          <cell r="H112">
            <v>1</v>
          </cell>
          <cell r="I112" t="str">
            <v>kali</v>
          </cell>
        </row>
        <row r="113">
          <cell r="C113" t="str">
            <v>Faktor Efisiensi alat</v>
          </cell>
          <cell r="G113" t="str">
            <v>Fa</v>
          </cell>
          <cell r="H113">
            <v>0.83</v>
          </cell>
          <cell r="I113" t="str">
            <v>-</v>
          </cell>
        </row>
        <row r="115">
          <cell r="C115" t="str">
            <v>Kap. Prod. / jam =</v>
          </cell>
          <cell r="D115" t="str">
            <v>V x n x Fa</v>
          </cell>
          <cell r="G115" t="str">
            <v>Q6</v>
          </cell>
          <cell r="H115">
            <v>47.428571428571423</v>
          </cell>
          <cell r="I115" t="str">
            <v>M3</v>
          </cell>
        </row>
        <row r="116">
          <cell r="D116" t="str">
            <v>Wc</v>
          </cell>
        </row>
        <row r="117">
          <cell r="C117" t="str">
            <v>Koefisien Alat / M3</v>
          </cell>
          <cell r="D117" t="str">
            <v xml:space="preserve"> =  1  :  Q6</v>
          </cell>
          <cell r="G117" t="str">
            <v>(E23)</v>
          </cell>
          <cell r="H117">
            <v>2.1084337349397592E-2</v>
          </cell>
          <cell r="I117" t="str">
            <v>jam</v>
          </cell>
        </row>
        <row r="120">
          <cell r="J120" t="str">
            <v>Berlanjut ke hal. berikut</v>
          </cell>
        </row>
        <row r="121">
          <cell r="A121" t="str">
            <v>ITEM PEMBAYARAN NO.</v>
          </cell>
          <cell r="D121" t="str">
            <v>:  5.1 (1)</v>
          </cell>
          <cell r="J121" t="str">
            <v>Analisa EI-511</v>
          </cell>
        </row>
        <row r="122">
          <cell r="A122" t="str">
            <v>JENIS PEKERJAAN</v>
          </cell>
          <cell r="D122" t="str">
            <v>:  Lps. Pond. Ag. Kls. A, CBR Min 80%</v>
          </cell>
        </row>
        <row r="123">
          <cell r="A123" t="str">
            <v>SATUAN PEMBAYARAN</v>
          </cell>
          <cell r="D123" t="str">
            <v>:  M3</v>
          </cell>
          <cell r="H123" t="str">
            <v xml:space="preserve">         URAIAN ANALISA HARGA SATUAN</v>
          </cell>
        </row>
        <row r="124">
          <cell r="J124" t="str">
            <v>Lanjutan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9">
          <cell r="A129" t="str">
            <v xml:space="preserve">   2.g.</v>
          </cell>
          <cell r="C129" t="str">
            <v>ALAT BANTU</v>
          </cell>
          <cell r="J129" t="str">
            <v xml:space="preserve"> Lump Sum</v>
          </cell>
        </row>
        <row r="130">
          <cell r="C130" t="str">
            <v>Diperlukan   :</v>
          </cell>
        </row>
        <row r="131">
          <cell r="C131" t="str">
            <v>- Kereta dorong</v>
          </cell>
          <cell r="D131" t="str">
            <v>=  2  buah.</v>
          </cell>
        </row>
        <row r="132">
          <cell r="C132" t="str">
            <v>- Sekop</v>
          </cell>
          <cell r="D132" t="str">
            <v>=  3  buah.</v>
          </cell>
        </row>
        <row r="133">
          <cell r="C133" t="str">
            <v>- Garpu</v>
          </cell>
          <cell r="D133" t="str">
            <v>=  2  buah.</v>
          </cell>
        </row>
        <row r="135">
          <cell r="A135" t="str">
            <v xml:space="preserve">   3.</v>
          </cell>
          <cell r="C135" t="str">
            <v>TENAGA</v>
          </cell>
        </row>
        <row r="136">
          <cell r="C136" t="str">
            <v>Produksi menentukan : WHEEL LOADER</v>
          </cell>
          <cell r="G136" t="str">
            <v>Q1</v>
          </cell>
          <cell r="H136">
            <v>28.012500000000003</v>
          </cell>
          <cell r="I136" t="str">
            <v>M3/jam</v>
          </cell>
        </row>
        <row r="137">
          <cell r="C137" t="str">
            <v>Produksi agregat / hari  =  Tk x Q1</v>
          </cell>
          <cell r="G137" t="str">
            <v>Qt</v>
          </cell>
          <cell r="H137">
            <v>196.08750000000003</v>
          </cell>
          <cell r="I137" t="str">
            <v>M3</v>
          </cell>
        </row>
        <row r="138">
          <cell r="C138" t="str">
            <v>Kebutuhan tenaga :</v>
          </cell>
        </row>
        <row r="139">
          <cell r="D139" t="str">
            <v>- Pekerja</v>
          </cell>
          <cell r="G139" t="str">
            <v>P</v>
          </cell>
          <cell r="H139">
            <v>7</v>
          </cell>
          <cell r="I139" t="str">
            <v>orang</v>
          </cell>
        </row>
        <row r="140">
          <cell r="D140" t="str">
            <v>- Mandor</v>
          </cell>
          <cell r="G140" t="str">
            <v>M</v>
          </cell>
          <cell r="H140">
            <v>1</v>
          </cell>
          <cell r="I140" t="str">
            <v>orang</v>
          </cell>
        </row>
        <row r="142">
          <cell r="C142" t="str">
            <v>Koefisien tenaga / M3   :</v>
          </cell>
        </row>
        <row r="143">
          <cell r="D143" t="str">
            <v>- Pekerja</v>
          </cell>
          <cell r="E143" t="str">
            <v>= (Tk x P) : Qt</v>
          </cell>
          <cell r="G143" t="str">
            <v>(L01)</v>
          </cell>
          <cell r="H143">
            <v>0.24988844265952695</v>
          </cell>
          <cell r="I143" t="str">
            <v>jam</v>
          </cell>
        </row>
        <row r="144">
          <cell r="D144" t="str">
            <v>- Mandor</v>
          </cell>
          <cell r="E144" t="str">
            <v>= (Tk x M) : Qt</v>
          </cell>
          <cell r="G144" t="str">
            <v>(L03)</v>
          </cell>
          <cell r="H144">
            <v>3.5698348951360995E-2</v>
          </cell>
          <cell r="I144" t="str">
            <v>jam</v>
          </cell>
        </row>
        <row r="146">
          <cell r="A146" t="str">
            <v>4.</v>
          </cell>
          <cell r="C146" t="str">
            <v>HARGA DASAR SATUAN UPAH, BAHAN DAN ALAT</v>
          </cell>
        </row>
        <row r="147">
          <cell r="C147" t="str">
            <v>Lihat lampiran.</v>
          </cell>
        </row>
        <row r="149">
          <cell r="A149" t="str">
            <v>5.</v>
          </cell>
          <cell r="C149" t="str">
            <v>ANALISA HARGA SATUAN PEKERJAAN</v>
          </cell>
        </row>
        <row r="150">
          <cell r="C150" t="str">
            <v>Lihat perhitungan dalam FORMULIR STANDAR UNTUK</v>
          </cell>
        </row>
        <row r="151">
          <cell r="C151" t="str">
            <v>PEREKAMAN ANALISA MASING-MASING HARGA</v>
          </cell>
        </row>
        <row r="152">
          <cell r="C152" t="str">
            <v>SATUAN.</v>
          </cell>
        </row>
        <row r="153">
          <cell r="C153" t="str">
            <v>Didapat Harga Satuan Pekerjaan :</v>
          </cell>
        </row>
        <row r="155">
          <cell r="C155" t="str">
            <v xml:space="preserve">Rp.  </v>
          </cell>
          <cell r="D155">
            <v>304732.36582799954</v>
          </cell>
          <cell r="E155" t="str">
            <v xml:space="preserve"> / M3.</v>
          </cell>
        </row>
        <row r="158">
          <cell r="A158" t="str">
            <v>6.</v>
          </cell>
          <cell r="C158" t="str">
            <v>WAKTU PELAKSANAAN YANG DIPERLUKAN</v>
          </cell>
        </row>
        <row r="159">
          <cell r="C159" t="str">
            <v>Masa Pelaksanaan :</v>
          </cell>
          <cell r="D159" t="str">
            <v>. . . . . . . . . . . .</v>
          </cell>
          <cell r="E159" t="str">
            <v>bulan</v>
          </cell>
        </row>
        <row r="161">
          <cell r="A161" t="str">
            <v>7.</v>
          </cell>
          <cell r="C161" t="str">
            <v>VOLUME PEKERJAAN YANG DIPERLUKAN</v>
          </cell>
        </row>
        <row r="162">
          <cell r="C162" t="str">
            <v>Volume pekerjaan  :</v>
          </cell>
          <cell r="D162">
            <v>1</v>
          </cell>
          <cell r="E162" t="str">
            <v>M3</v>
          </cell>
        </row>
        <row r="180">
          <cell r="A180" t="str">
            <v>ITEM PEMBAYARAN NO.</v>
          </cell>
          <cell r="D180" t="str">
            <v>:  5.1 (2)</v>
          </cell>
          <cell r="J180" t="str">
            <v>Analisa EI-512</v>
          </cell>
          <cell r="T180" t="str">
            <v>Analisa EI-512</v>
          </cell>
        </row>
        <row r="181">
          <cell r="A181" t="str">
            <v>JENIS PEKERJAAN</v>
          </cell>
          <cell r="D181" t="str">
            <v>:  Lps. Pond. Ag. Kls. B, CBR Min 35%</v>
          </cell>
        </row>
        <row r="182">
          <cell r="A182" t="str">
            <v>SATUAN PEMBAYARAN</v>
          </cell>
          <cell r="D182" t="str">
            <v>:  M3</v>
          </cell>
          <cell r="H182" t="str">
            <v xml:space="preserve">         URAIAN ANALISA HARGA SATUAN</v>
          </cell>
          <cell r="L182" t="str">
            <v>FORMULIR STANDAR UNTUK</v>
          </cell>
        </row>
        <row r="183">
          <cell r="L183" t="str">
            <v>PEREKAMAN ANALISA MASING-MASING HARGA SATUAN</v>
          </cell>
        </row>
        <row r="184">
          <cell r="L184">
            <v>0</v>
          </cell>
        </row>
        <row r="185">
          <cell r="A185" t="str">
            <v>No.</v>
          </cell>
          <cell r="C185" t="str">
            <v>U R A I A N</v>
          </cell>
          <cell r="G185" t="str">
            <v>KODE</v>
          </cell>
          <cell r="H185" t="str">
            <v>KOEF.</v>
          </cell>
          <cell r="I185" t="str">
            <v>SATUAN</v>
          </cell>
          <cell r="J185" t="str">
            <v>KETERANGAN</v>
          </cell>
        </row>
        <row r="187">
          <cell r="L187" t="str">
            <v>PROYEK</v>
          </cell>
          <cell r="O187" t="str">
            <v xml:space="preserve">:  </v>
          </cell>
        </row>
        <row r="188">
          <cell r="A188" t="str">
            <v>I.</v>
          </cell>
          <cell r="C188" t="str">
            <v>ASUMSI</v>
          </cell>
          <cell r="L188" t="str">
            <v>No. PAKET KONTRAK</v>
          </cell>
          <cell r="O188" t="str">
            <v xml:space="preserve">:  </v>
          </cell>
        </row>
        <row r="189">
          <cell r="A189">
            <v>1</v>
          </cell>
          <cell r="C189" t="str">
            <v>Menggunakan alat berat (cara mekanik)</v>
          </cell>
          <cell r="L189" t="str">
            <v>NAMA PAKET</v>
          </cell>
          <cell r="O189" t="str">
            <v xml:space="preserve">:  </v>
          </cell>
        </row>
        <row r="190">
          <cell r="A190">
            <v>2</v>
          </cell>
          <cell r="C190" t="str">
            <v>Lokasi pekerjaan : sepanjang jalan</v>
          </cell>
          <cell r="L190" t="str">
            <v>PROP / KAB / KODYA</v>
          </cell>
          <cell r="O190" t="str">
            <v xml:space="preserve">:  </v>
          </cell>
        </row>
        <row r="191">
          <cell r="A191">
            <v>3</v>
          </cell>
          <cell r="C191" t="str">
            <v>Kondisi existing jalan : sedang</v>
          </cell>
          <cell r="L191" t="str">
            <v>ITEM PEMBAYARAN NO.</v>
          </cell>
          <cell r="O191" t="str">
            <v>:  5.1 (2)</v>
          </cell>
          <cell r="R191" t="str">
            <v>PERKIRAAN VOL. PEK.</v>
          </cell>
          <cell r="T191" t="str">
            <v>:</v>
          </cell>
          <cell r="U191">
            <v>1</v>
          </cell>
        </row>
        <row r="192">
          <cell r="A192">
            <v>4</v>
          </cell>
          <cell r="C192" t="str">
            <v>Jarak rata-rata Base Camp ke lokasi pekerjaan</v>
          </cell>
          <cell r="G192" t="str">
            <v>L</v>
          </cell>
          <cell r="H192">
            <v>8.7249999999999996</v>
          </cell>
          <cell r="I192" t="str">
            <v>KM</v>
          </cell>
          <cell r="L192" t="str">
            <v>JENIS PEKERJAAN</v>
          </cell>
          <cell r="O192" t="str">
            <v>:  Lps. Pond. Ag. Kls. B, CBR Min 35%</v>
          </cell>
          <cell r="R192" t="str">
            <v>TOTAL HARGA</v>
          </cell>
          <cell r="T192" t="str">
            <v>:</v>
          </cell>
          <cell r="U192">
            <v>339061.22823589185</v>
          </cell>
        </row>
        <row r="193">
          <cell r="A193">
            <v>5</v>
          </cell>
          <cell r="C193" t="str">
            <v>Tebal lapis agregat padat</v>
          </cell>
          <cell r="G193" t="str">
            <v>t</v>
          </cell>
          <cell r="H193">
            <v>0.15</v>
          </cell>
          <cell r="I193" t="str">
            <v>M</v>
          </cell>
          <cell r="L193" t="str">
            <v>SATUAN PEMBAYARAN</v>
          </cell>
          <cell r="O193" t="str">
            <v>:  M3</v>
          </cell>
          <cell r="R193" t="str">
            <v>% THD. BIAYA PROYEK</v>
          </cell>
          <cell r="T193" t="str">
            <v>:</v>
          </cell>
          <cell r="U193">
            <v>8.0681907126475844E-3</v>
          </cell>
        </row>
        <row r="194">
          <cell r="A194">
            <v>6</v>
          </cell>
          <cell r="C194" t="str">
            <v>Faktor kembang material (Padat-Lepas)</v>
          </cell>
          <cell r="G194" t="str">
            <v>Fk</v>
          </cell>
          <cell r="H194">
            <v>1.2</v>
          </cell>
          <cell r="I194" t="str">
            <v>-</v>
          </cell>
        </row>
        <row r="195">
          <cell r="A195">
            <v>7</v>
          </cell>
          <cell r="C195" t="str">
            <v>Jam kerja efektif per-hari</v>
          </cell>
          <cell r="G195" t="str">
            <v>Tk</v>
          </cell>
          <cell r="H195">
            <v>7</v>
          </cell>
          <cell r="I195" t="str">
            <v>jam</v>
          </cell>
        </row>
        <row r="196">
          <cell r="A196">
            <v>8</v>
          </cell>
          <cell r="C196" t="str">
            <v>Proporsi Campuran :</v>
          </cell>
          <cell r="D196" t="str">
            <v>- Agregat Kasar</v>
          </cell>
          <cell r="G196" t="str">
            <v>Ak</v>
          </cell>
          <cell r="H196">
            <v>35</v>
          </cell>
          <cell r="I196" t="str">
            <v>%</v>
          </cell>
          <cell r="J196" t="str">
            <v xml:space="preserve"> Gradasi harus</v>
          </cell>
          <cell r="Q196" t="str">
            <v>PERKIRAAN</v>
          </cell>
          <cell r="R196" t="str">
            <v>HARGA</v>
          </cell>
          <cell r="S196" t="str">
            <v>JUMLAH</v>
          </cell>
        </row>
        <row r="197">
          <cell r="D197" t="str">
            <v>- Agregat Halus</v>
          </cell>
          <cell r="G197" t="str">
            <v>Ah</v>
          </cell>
          <cell r="H197">
            <v>20</v>
          </cell>
          <cell r="I197" t="str">
            <v>%</v>
          </cell>
          <cell r="J197" t="str">
            <v xml:space="preserve"> memenuhi</v>
          </cell>
          <cell r="L197" t="str">
            <v>NO.</v>
          </cell>
          <cell r="N197" t="str">
            <v>KOMPONEN</v>
          </cell>
          <cell r="P197" t="str">
            <v>SATUAN</v>
          </cell>
          <cell r="Q197" t="str">
            <v>KUANTITAS</v>
          </cell>
          <cell r="R197" t="str">
            <v>SATUAN</v>
          </cell>
          <cell r="S197" t="str">
            <v>HARGA</v>
          </cell>
        </row>
        <row r="198">
          <cell r="D198" t="str">
            <v>- Sirtu</v>
          </cell>
          <cell r="G198" t="str">
            <v>St</v>
          </cell>
          <cell r="H198">
            <v>45</v>
          </cell>
          <cell r="I198" t="str">
            <v>%</v>
          </cell>
          <cell r="J198" t="str">
            <v xml:space="preserve"> Spesifikasi</v>
          </cell>
          <cell r="R198" t="str">
            <v>(Rp.)</v>
          </cell>
          <cell r="S198" t="str">
            <v>(Rp.)</v>
          </cell>
        </row>
        <row r="199">
          <cell r="A199" t="str">
            <v>II.</v>
          </cell>
          <cell r="C199" t="str">
            <v>URUTAN KERJA</v>
          </cell>
        </row>
        <row r="200">
          <cell r="A200">
            <v>1</v>
          </cell>
          <cell r="C200" t="str">
            <v>Wheel Loader mencampur dan memuat Agregat ke</v>
          </cell>
        </row>
        <row r="201">
          <cell r="C201" t="str">
            <v>dalam Dump Truck di Base Camp</v>
          </cell>
          <cell r="L201" t="str">
            <v>A.</v>
          </cell>
          <cell r="N201" t="str">
            <v>TENAGA</v>
          </cell>
        </row>
        <row r="202">
          <cell r="A202">
            <v>2</v>
          </cell>
          <cell r="C202" t="str">
            <v>Dump Truck mengangkut Agregat ke lokasi</v>
          </cell>
        </row>
        <row r="203">
          <cell r="C203" t="str">
            <v>pekerjaan dan dihampar dengan Motor Grader</v>
          </cell>
          <cell r="L203" t="str">
            <v>1.</v>
          </cell>
          <cell r="N203" t="str">
            <v>Pekerja</v>
          </cell>
          <cell r="O203" t="str">
            <v>(L01)</v>
          </cell>
          <cell r="P203" t="str">
            <v>jam</v>
          </cell>
          <cell r="Q203">
            <v>0.24988844265952695</v>
          </cell>
          <cell r="R203">
            <v>2857.14</v>
          </cell>
          <cell r="U203">
            <v>713.96626506024074</v>
          </cell>
        </row>
        <row r="204">
          <cell r="A204">
            <v>3</v>
          </cell>
          <cell r="C204" t="str">
            <v>Hamparan Agregat dibasahi dengan Water Tank</v>
          </cell>
          <cell r="L204" t="str">
            <v>2.</v>
          </cell>
          <cell r="N204" t="str">
            <v>Mandor</v>
          </cell>
          <cell r="O204" t="str">
            <v>(L03)</v>
          </cell>
          <cell r="P204" t="str">
            <v>jam</v>
          </cell>
          <cell r="Q204">
            <v>3.5698348951360995E-2</v>
          </cell>
          <cell r="R204">
            <v>3214.29</v>
          </cell>
          <cell r="U204">
            <v>114.74484605087014</v>
          </cell>
        </row>
        <row r="205">
          <cell r="C205" t="str">
            <v>Truck sebelum dipadatkan dengan Tandem</v>
          </cell>
        </row>
        <row r="206">
          <cell r="C206" t="str">
            <v>Roller dan Pneumatic Tire Roller</v>
          </cell>
        </row>
        <row r="207">
          <cell r="A207">
            <v>4</v>
          </cell>
          <cell r="C207" t="str">
            <v>Selama pemadatan, sekelompok pekerja akan</v>
          </cell>
          <cell r="Q207" t="str">
            <v xml:space="preserve">JUMLAH HARGA TENAGA   </v>
          </cell>
          <cell r="U207">
            <v>828.71111111111088</v>
          </cell>
        </row>
        <row r="208">
          <cell r="C208" t="str">
            <v>merapikan tepi hamparan dan level permukaan</v>
          </cell>
        </row>
        <row r="209">
          <cell r="C209" t="str">
            <v>dengan menggunakan Alat Bantu</v>
          </cell>
          <cell r="L209" t="str">
            <v>B.</v>
          </cell>
          <cell r="N209" t="str">
            <v>BAHAN</v>
          </cell>
        </row>
        <row r="210">
          <cell r="A210" t="str">
            <v>III.</v>
          </cell>
          <cell r="C210" t="str">
            <v>PEMAKAIAN BAHAN, ALAT DAN TENAGA</v>
          </cell>
        </row>
        <row r="211">
          <cell r="A211" t="str">
            <v xml:space="preserve">   1.</v>
          </cell>
          <cell r="C211" t="str">
            <v>BAHAN</v>
          </cell>
          <cell r="L211" t="str">
            <v>1.</v>
          </cell>
          <cell r="N211" t="str">
            <v>Agregat Kasar   (M03)</v>
          </cell>
          <cell r="P211" t="str">
            <v>M3</v>
          </cell>
          <cell r="Q211">
            <v>0.42</v>
          </cell>
          <cell r="R211">
            <v>222345.54558042376</v>
          </cell>
          <cell r="U211">
            <v>93385.129143777973</v>
          </cell>
        </row>
        <row r="212">
          <cell r="C212" t="str">
            <v>- Agregat Kasar</v>
          </cell>
          <cell r="D212" t="str">
            <v>=  Ak x 1 M3 x Fk</v>
          </cell>
          <cell r="G212" t="str">
            <v>M03</v>
          </cell>
          <cell r="H212">
            <v>0.42</v>
          </cell>
          <cell r="I212" t="str">
            <v>M3</v>
          </cell>
          <cell r="L212" t="str">
            <v>2.</v>
          </cell>
          <cell r="N212" t="str">
            <v>Agregat Halus    (M04)</v>
          </cell>
          <cell r="P212" t="str">
            <v>M3</v>
          </cell>
          <cell r="Q212">
            <v>0.24</v>
          </cell>
          <cell r="R212">
            <v>194196.70775416915</v>
          </cell>
          <cell r="U212">
            <v>46607.209861000592</v>
          </cell>
        </row>
        <row r="213">
          <cell r="C213" t="str">
            <v>- Agregat Halus</v>
          </cell>
          <cell r="D213" t="str">
            <v>=  Ah x 1 M3 x Fk</v>
          </cell>
          <cell r="G213" t="str">
            <v>M04</v>
          </cell>
          <cell r="H213">
            <v>0.24</v>
          </cell>
          <cell r="I213" t="str">
            <v>M3</v>
          </cell>
          <cell r="L213" t="str">
            <v>3.</v>
          </cell>
          <cell r="N213" t="str">
            <v>Sirtu</v>
          </cell>
          <cell r="O213" t="str">
            <v>(M16)</v>
          </cell>
          <cell r="P213" t="str">
            <v>M3</v>
          </cell>
          <cell r="Q213">
            <v>0.54</v>
          </cell>
          <cell r="R213">
            <v>264500</v>
          </cell>
          <cell r="U213">
            <v>142830</v>
          </cell>
        </row>
        <row r="214">
          <cell r="C214" t="str">
            <v>- Sirtu</v>
          </cell>
          <cell r="D214" t="str">
            <v>=  St x 1 M3 x Fk</v>
          </cell>
          <cell r="G214" t="str">
            <v>M16</v>
          </cell>
          <cell r="H214">
            <v>0.54</v>
          </cell>
          <cell r="I214" t="str">
            <v>M3</v>
          </cell>
        </row>
        <row r="215">
          <cell r="A215" t="str">
            <v xml:space="preserve">   2.</v>
          </cell>
          <cell r="C215" t="str">
            <v>ALAT</v>
          </cell>
        </row>
        <row r="216">
          <cell r="A216" t="str">
            <v xml:space="preserve">   2.a.</v>
          </cell>
          <cell r="C216" t="str">
            <v>WHEEL LOADER</v>
          </cell>
          <cell r="G216" t="str">
            <v>(E15)</v>
          </cell>
        </row>
        <row r="217">
          <cell r="C217" t="str">
            <v>Kapasitas bucket</v>
          </cell>
          <cell r="G217" t="str">
            <v>V</v>
          </cell>
          <cell r="H217">
            <v>1.5</v>
          </cell>
          <cell r="I217" t="str">
            <v>M3</v>
          </cell>
          <cell r="Q217" t="str">
            <v xml:space="preserve">JUMLAH HARGA BAHAN   </v>
          </cell>
          <cell r="U217">
            <v>282822.33900477854</v>
          </cell>
        </row>
        <row r="218">
          <cell r="C218" t="str">
            <v>Faktor bucket</v>
          </cell>
          <cell r="G218" t="str">
            <v>Fb</v>
          </cell>
          <cell r="H218">
            <v>0.9</v>
          </cell>
          <cell r="I218" t="str">
            <v>-</v>
          </cell>
        </row>
        <row r="219">
          <cell r="C219" t="str">
            <v>Faktor Efisiensi alat</v>
          </cell>
          <cell r="G219" t="str">
            <v>Fa</v>
          </cell>
          <cell r="H219">
            <v>0.83</v>
          </cell>
          <cell r="I219" t="str">
            <v>-</v>
          </cell>
          <cell r="L219" t="str">
            <v>C.</v>
          </cell>
          <cell r="N219" t="str">
            <v>PERALATAN</v>
          </cell>
        </row>
        <row r="220">
          <cell r="C220" t="str">
            <v>Waktu Siklus :</v>
          </cell>
          <cell r="G220" t="str">
            <v>Ts1</v>
          </cell>
          <cell r="L220" t="str">
            <v>1.</v>
          </cell>
          <cell r="N220" t="str">
            <v>Wheel Loader</v>
          </cell>
          <cell r="O220" t="str">
            <v>(E15)</v>
          </cell>
          <cell r="P220" t="str">
            <v>jam</v>
          </cell>
          <cell r="Q220">
            <v>3.5698348951360995E-2</v>
          </cell>
          <cell r="R220">
            <v>163808.13869490434</v>
          </cell>
          <cell r="U220">
            <v>5847.680096203635</v>
          </cell>
        </row>
        <row r="221">
          <cell r="C221" t="str">
            <v>- Mencampur</v>
          </cell>
          <cell r="G221" t="str">
            <v>T1</v>
          </cell>
          <cell r="H221">
            <v>1.5</v>
          </cell>
          <cell r="I221" t="str">
            <v>menit</v>
          </cell>
          <cell r="L221" t="str">
            <v>2.</v>
          </cell>
          <cell r="N221" t="str">
            <v>Dump Truck</v>
          </cell>
          <cell r="O221" t="str">
            <v>(E09)</v>
          </cell>
          <cell r="P221" t="str">
            <v>jam</v>
          </cell>
          <cell r="Q221">
            <v>0.14542063837680036</v>
          </cell>
          <cell r="R221">
            <v>70230.073977639215</v>
          </cell>
          <cell r="U221">
            <v>10212.90219107821</v>
          </cell>
        </row>
        <row r="222">
          <cell r="C222" t="str">
            <v>- Memuat dan lain-lain</v>
          </cell>
          <cell r="G222" t="str">
            <v>T2</v>
          </cell>
          <cell r="H222">
            <v>0.5</v>
          </cell>
          <cell r="I222" t="str">
            <v>menit</v>
          </cell>
          <cell r="L222" t="str">
            <v>3.</v>
          </cell>
          <cell r="N222" t="str">
            <v>Motor Grader</v>
          </cell>
          <cell r="O222" t="str">
            <v>(E13)</v>
          </cell>
          <cell r="P222" t="str">
            <v>jam</v>
          </cell>
          <cell r="Q222">
            <v>1.1713520749665328E-2</v>
          </cell>
          <cell r="R222">
            <v>201666.62574070093</v>
          </cell>
          <cell r="U222">
            <v>2362.2262051286921</v>
          </cell>
        </row>
        <row r="223">
          <cell r="G223" t="str">
            <v>Ts1</v>
          </cell>
          <cell r="H223">
            <v>2</v>
          </cell>
          <cell r="I223" t="str">
            <v>menit</v>
          </cell>
          <cell r="L223" t="str">
            <v>4.</v>
          </cell>
          <cell r="N223" t="str">
            <v>Vibratory Roller</v>
          </cell>
          <cell r="O223" t="str">
            <v>(E19)</v>
          </cell>
          <cell r="P223" t="str">
            <v>jam</v>
          </cell>
          <cell r="Q223">
            <v>1.7849174475680501E-2</v>
          </cell>
          <cell r="R223">
            <v>234734.82748629327</v>
          </cell>
          <cell r="U223">
            <v>4189.8228913216117</v>
          </cell>
        </row>
        <row r="224">
          <cell r="L224" t="str">
            <v>5.</v>
          </cell>
          <cell r="N224" t="str">
            <v>P. Tyre Roller</v>
          </cell>
          <cell r="O224" t="str">
            <v>(E18)</v>
          </cell>
          <cell r="P224" t="str">
            <v>jam</v>
          </cell>
          <cell r="Q224">
            <v>4.2838018741633201E-3</v>
          </cell>
          <cell r="R224">
            <v>113384.24751021285</v>
          </cell>
          <cell r="U224">
            <v>485.71565198484757</v>
          </cell>
        </row>
        <row r="225">
          <cell r="C225" t="str">
            <v>Kap. Prod. / jam =</v>
          </cell>
          <cell r="D225" t="str">
            <v>V x Fb x Fa x 60</v>
          </cell>
          <cell r="G225" t="str">
            <v>Q1</v>
          </cell>
          <cell r="H225">
            <v>28.012500000000003</v>
          </cell>
          <cell r="I225" t="str">
            <v>M3</v>
          </cell>
          <cell r="L225" t="str">
            <v>6.</v>
          </cell>
          <cell r="N225" t="str">
            <v>Water Tanker</v>
          </cell>
          <cell r="O225" t="str">
            <v>(E23)</v>
          </cell>
          <cell r="P225" t="str">
            <v>jam</v>
          </cell>
          <cell r="Q225">
            <v>2.1084337349397592E-2</v>
          </cell>
          <cell r="R225">
            <v>67020.510980434308</v>
          </cell>
          <cell r="U225">
            <v>1413.0830628404826</v>
          </cell>
        </row>
        <row r="226">
          <cell r="D226" t="str">
            <v>Fk x Ts1</v>
          </cell>
          <cell r="L226" t="str">
            <v>7.</v>
          </cell>
          <cell r="N226" t="str">
            <v>Alat Bantu</v>
          </cell>
          <cell r="P226" t="str">
            <v>Ls</v>
          </cell>
          <cell r="Q226">
            <v>1</v>
          </cell>
          <cell r="R226">
            <v>75</v>
          </cell>
          <cell r="U226">
            <v>75</v>
          </cell>
        </row>
        <row r="227">
          <cell r="C227" t="str">
            <v>Koefisien Alat / M3</v>
          </cell>
          <cell r="D227" t="str">
            <v xml:space="preserve"> =  1  :  Q1</v>
          </cell>
          <cell r="G227" t="str">
            <v>(E15)</v>
          </cell>
          <cell r="H227">
            <v>3.5698348951360995E-2</v>
          </cell>
          <cell r="I227" t="str">
            <v>jam</v>
          </cell>
        </row>
        <row r="228">
          <cell r="Q228" t="str">
            <v xml:space="preserve">JUMLAH HARGA PERALATAN   </v>
          </cell>
          <cell r="U228">
            <v>24586.430098557481</v>
          </cell>
        </row>
        <row r="229">
          <cell r="A229" t="str">
            <v xml:space="preserve">   2.b.</v>
          </cell>
          <cell r="C229" t="str">
            <v>DUMP TRUCK</v>
          </cell>
          <cell r="G229" t="str">
            <v>(E09)</v>
          </cell>
        </row>
        <row r="230">
          <cell r="C230" t="str">
            <v>Kapasitas bak</v>
          </cell>
          <cell r="G230" t="str">
            <v>V</v>
          </cell>
          <cell r="H230">
            <v>6</v>
          </cell>
          <cell r="I230" t="str">
            <v>M3</v>
          </cell>
          <cell r="L230" t="str">
            <v>D.</v>
          </cell>
          <cell r="N230" t="str">
            <v>JUMLAH HARGA TENAGA, BAHAN DAN PERALATAN  ( A + B + C )</v>
          </cell>
          <cell r="U230">
            <v>308237.48021444713</v>
          </cell>
        </row>
        <row r="231">
          <cell r="C231" t="str">
            <v>Faktor Efisiensi alat</v>
          </cell>
          <cell r="G231" t="str">
            <v>Fa</v>
          </cell>
          <cell r="H231">
            <v>0.83</v>
          </cell>
          <cell r="I231" t="str">
            <v>-</v>
          </cell>
          <cell r="L231" t="str">
            <v>E.</v>
          </cell>
          <cell r="N231" t="str">
            <v>OVERHEAD &amp; PROFIT</v>
          </cell>
          <cell r="P231">
            <v>10</v>
          </cell>
          <cell r="Q231" t="str">
            <v>%  x  D</v>
          </cell>
          <cell r="U231">
            <v>30823.748021444713</v>
          </cell>
        </row>
        <row r="232">
          <cell r="C232" t="str">
            <v>Kecepatan rata-rata bermuatan</v>
          </cell>
          <cell r="G232" t="str">
            <v>v1</v>
          </cell>
          <cell r="H232">
            <v>45</v>
          </cell>
          <cell r="I232" t="str">
            <v>KM/jam</v>
          </cell>
          <cell r="L232" t="str">
            <v>F.</v>
          </cell>
          <cell r="N232" t="str">
            <v>HARGA SATUAN PEKERJAAN  ( D + E )</v>
          </cell>
          <cell r="U232">
            <v>339061.22823589185</v>
          </cell>
        </row>
        <row r="233">
          <cell r="C233" t="str">
            <v>Kecepatan rata-rata kosong</v>
          </cell>
          <cell r="G233" t="str">
            <v>v2</v>
          </cell>
          <cell r="H233">
            <v>60</v>
          </cell>
          <cell r="I233" t="str">
            <v>KM/jam</v>
          </cell>
          <cell r="L233" t="str">
            <v>Note: 1</v>
          </cell>
          <cell r="N233" t="str">
            <v>SATUAN dapat berdasarkan atas jam operasi untuk Tenaga Kerja dan Peralatan, volume dan/atau ukuran</v>
          </cell>
        </row>
        <row r="234">
          <cell r="C234" t="str">
            <v>Waktu Siklus  :  - Waktu memuat = V : Q1 x 60</v>
          </cell>
          <cell r="G234" t="str">
            <v>T1</v>
          </cell>
          <cell r="H234">
            <v>12.851405622489958</v>
          </cell>
          <cell r="I234" t="str">
            <v>menit</v>
          </cell>
          <cell r="N234" t="str">
            <v>berat untuk bahan-bahan.</v>
          </cell>
        </row>
        <row r="235">
          <cell r="C235" t="str">
            <v>- Waktu tempuh isi  =  (L : v1) x 60 menit</v>
          </cell>
          <cell r="G235" t="str">
            <v>T2</v>
          </cell>
          <cell r="H235">
            <v>11.633333333333333</v>
          </cell>
          <cell r="I235" t="str">
            <v>menit</v>
          </cell>
          <cell r="L235">
            <v>2</v>
          </cell>
          <cell r="N235" t="str">
            <v>Kuantitas satuan adalah kuantitas setiap komponen untuk menyelesaikan satu satuan pekerjaan dari nomor</v>
          </cell>
        </row>
        <row r="236">
          <cell r="C236" t="str">
            <v>- Waktu tempuh kosong  =  (L : v2) x 60 menit</v>
          </cell>
          <cell r="G236" t="str">
            <v>T3</v>
          </cell>
          <cell r="H236">
            <v>8.7249999999999996</v>
          </cell>
          <cell r="I236" t="str">
            <v>menit</v>
          </cell>
          <cell r="N236" t="str">
            <v>mata pembayaran.</v>
          </cell>
        </row>
        <row r="237">
          <cell r="C237" t="str">
            <v>- Dump dan lain-lain</v>
          </cell>
          <cell r="G237" t="str">
            <v>T4</v>
          </cell>
          <cell r="H237">
            <v>3</v>
          </cell>
          <cell r="I237" t="str">
            <v>menit</v>
          </cell>
          <cell r="L237">
            <v>3</v>
          </cell>
          <cell r="N237" t="str">
            <v>Biaya satuan untuk peralatan sudah termasuk bahan bakar, bahan habis dipakai dan operator.</v>
          </cell>
        </row>
        <row r="238">
          <cell r="G238" t="str">
            <v>Ts2</v>
          </cell>
          <cell r="H238">
            <v>36.20973895582329</v>
          </cell>
          <cell r="I238" t="str">
            <v>menit</v>
          </cell>
          <cell r="L238">
            <v>4</v>
          </cell>
          <cell r="N238" t="str">
            <v>Biaya satuan sudah termasuk pengeluaran untuk seluruh pajak yang berkaitan (tetapi tidak termasuk PPN</v>
          </cell>
        </row>
        <row r="239">
          <cell r="N239" t="str">
            <v>yang dibayar dari kontrak) dan biaya-biaya lainnya.</v>
          </cell>
        </row>
        <row r="240">
          <cell r="J240" t="str">
            <v>Berlanjut ke hal. berikut</v>
          </cell>
        </row>
        <row r="241">
          <cell r="A241" t="str">
            <v>ITEM PEMBAYARAN NO.</v>
          </cell>
          <cell r="D241" t="str">
            <v>:  5.1 (2)</v>
          </cell>
          <cell r="J241" t="str">
            <v>Analisa EI-512</v>
          </cell>
        </row>
        <row r="242">
          <cell r="A242" t="str">
            <v>JENIS PEKERJAAN</v>
          </cell>
          <cell r="D242" t="str">
            <v>:  Lps. Pond. Ag. Kls. B, CBR Min 35%</v>
          </cell>
        </row>
        <row r="243">
          <cell r="A243" t="str">
            <v>SATUAN PEMBAYARAN</v>
          </cell>
          <cell r="D243" t="str">
            <v>:  M3</v>
          </cell>
          <cell r="H243" t="str">
            <v xml:space="preserve">         URAIAN ANALISA HARGA SATUAN</v>
          </cell>
        </row>
        <row r="244">
          <cell r="J244" t="str">
            <v>Lanjutan</v>
          </cell>
        </row>
        <row r="246">
          <cell r="A246" t="str">
            <v>No.</v>
          </cell>
          <cell r="C246" t="str">
            <v>U R A I A N</v>
          </cell>
          <cell r="G246" t="str">
            <v>KODE</v>
          </cell>
          <cell r="H246" t="str">
            <v>KOEF.</v>
          </cell>
          <cell r="I246" t="str">
            <v>SATUAN</v>
          </cell>
          <cell r="J246" t="str">
            <v>KETERANGAN</v>
          </cell>
        </row>
        <row r="249">
          <cell r="C249" t="str">
            <v>Kap. Prod. / jam =</v>
          </cell>
          <cell r="D249" t="str">
            <v>V x Fa x 60</v>
          </cell>
          <cell r="G249" t="str">
            <v>Q2</v>
          </cell>
          <cell r="H249">
            <v>6.8766030129017413</v>
          </cell>
          <cell r="I249" t="str">
            <v>M3</v>
          </cell>
        </row>
        <row r="250">
          <cell r="D250" t="str">
            <v>Fk x Ts2</v>
          </cell>
        </row>
        <row r="251">
          <cell r="C251" t="str">
            <v>Koefisien Alat / M3</v>
          </cell>
          <cell r="D251" t="str">
            <v xml:space="preserve"> =  1  :  Q2</v>
          </cell>
          <cell r="G251" t="str">
            <v>-</v>
          </cell>
          <cell r="H251">
            <v>0.14542063837680036</v>
          </cell>
          <cell r="I251" t="str">
            <v>jam</v>
          </cell>
        </row>
        <row r="253">
          <cell r="A253" t="str">
            <v xml:space="preserve">   2.c.</v>
          </cell>
          <cell r="C253" t="str">
            <v>MOTOR GRADER</v>
          </cell>
          <cell r="G253" t="str">
            <v>(E13)</v>
          </cell>
        </row>
        <row r="254">
          <cell r="C254" t="str">
            <v>Panjang hamparan</v>
          </cell>
          <cell r="G254" t="str">
            <v>Lh</v>
          </cell>
          <cell r="H254">
            <v>50</v>
          </cell>
          <cell r="I254" t="str">
            <v>M</v>
          </cell>
        </row>
        <row r="255">
          <cell r="C255" t="str">
            <v>Lebar efektif kerja blade</v>
          </cell>
          <cell r="G255" t="str">
            <v>b</v>
          </cell>
          <cell r="H255">
            <v>2.4</v>
          </cell>
          <cell r="I255" t="str">
            <v>M</v>
          </cell>
        </row>
        <row r="256">
          <cell r="C256" t="str">
            <v>Faktor Efisiensi alat</v>
          </cell>
          <cell r="G256" t="str">
            <v>Fa</v>
          </cell>
          <cell r="H256">
            <v>0.83</v>
          </cell>
          <cell r="I256" t="str">
            <v>-</v>
          </cell>
        </row>
        <row r="257">
          <cell r="C257" t="str">
            <v>Kecepatan rata-rata alat</v>
          </cell>
          <cell r="G257" t="str">
            <v>v</v>
          </cell>
          <cell r="H257">
            <v>4</v>
          </cell>
          <cell r="I257" t="str">
            <v>KM/jam</v>
          </cell>
        </row>
        <row r="258">
          <cell r="C258" t="str">
            <v>Jumlah lintasan</v>
          </cell>
          <cell r="G258" t="str">
            <v>n</v>
          </cell>
          <cell r="H258">
            <v>6</v>
          </cell>
          <cell r="I258" t="str">
            <v>lintasan</v>
          </cell>
          <cell r="J258" t="str">
            <v xml:space="preserve"> 3 x pp</v>
          </cell>
        </row>
        <row r="259">
          <cell r="C259" t="str">
            <v>Waktu Siklus :</v>
          </cell>
          <cell r="G259" t="str">
            <v>Ts3</v>
          </cell>
        </row>
        <row r="260">
          <cell r="C260" t="str">
            <v>- Perataan 1 lintasan  =  Lh : (v x 1000) x 60</v>
          </cell>
          <cell r="G260" t="str">
            <v>T1</v>
          </cell>
          <cell r="H260">
            <v>0.75</v>
          </cell>
          <cell r="I260" t="str">
            <v>menit</v>
          </cell>
        </row>
        <row r="261">
          <cell r="C261" t="str">
            <v>- Lain-lain</v>
          </cell>
          <cell r="G261" t="str">
            <v>T2</v>
          </cell>
          <cell r="H261">
            <v>1</v>
          </cell>
          <cell r="I261" t="str">
            <v>menit</v>
          </cell>
        </row>
        <row r="262">
          <cell r="G262" t="str">
            <v>Ts3</v>
          </cell>
          <cell r="H262">
            <v>1.75</v>
          </cell>
          <cell r="I262" t="str">
            <v>menit</v>
          </cell>
        </row>
        <row r="264">
          <cell r="C264" t="str">
            <v>Kap. Prod. / jam =</v>
          </cell>
          <cell r="D264" t="str">
            <v>Lh x b x t x Fa x 60</v>
          </cell>
          <cell r="G264" t="str">
            <v>Q3</v>
          </cell>
          <cell r="H264">
            <v>85.371428571428567</v>
          </cell>
          <cell r="I264" t="str">
            <v>M3</v>
          </cell>
        </row>
        <row r="265">
          <cell r="D265" t="str">
            <v>n x Ts3</v>
          </cell>
        </row>
        <row r="266">
          <cell r="C266" t="str">
            <v>Koefisien Alat / M3</v>
          </cell>
          <cell r="D266" t="str">
            <v xml:space="preserve"> =  1  :  Q3</v>
          </cell>
          <cell r="G266" t="str">
            <v>(E13)</v>
          </cell>
          <cell r="H266">
            <v>1.1713520749665328E-2</v>
          </cell>
          <cell r="I266" t="str">
            <v>jam</v>
          </cell>
        </row>
        <row r="268">
          <cell r="A268" t="str">
            <v xml:space="preserve">   2.d.</v>
          </cell>
          <cell r="C268" t="str">
            <v>VIBRATORY ROLLER</v>
          </cell>
          <cell r="G268" t="str">
            <v>(E19)</v>
          </cell>
        </row>
        <row r="269">
          <cell r="C269" t="str">
            <v>Kecepatan rata-rata alat</v>
          </cell>
          <cell r="G269" t="str">
            <v>v</v>
          </cell>
          <cell r="H269">
            <v>3</v>
          </cell>
          <cell r="I269" t="str">
            <v>KM/jam</v>
          </cell>
        </row>
        <row r="270">
          <cell r="C270" t="str">
            <v>Lebar efektif pemadatan</v>
          </cell>
          <cell r="G270" t="str">
            <v>b</v>
          </cell>
          <cell r="H270">
            <v>1.2</v>
          </cell>
          <cell r="I270" t="str">
            <v>M</v>
          </cell>
        </row>
        <row r="271">
          <cell r="C271" t="str">
            <v>Jumlah lintasan</v>
          </cell>
          <cell r="G271" t="str">
            <v>n</v>
          </cell>
          <cell r="H271">
            <v>8</v>
          </cell>
          <cell r="I271" t="str">
            <v>lintasan</v>
          </cell>
        </row>
        <row r="272">
          <cell r="C272" t="str">
            <v>Faktor Efisiensi alat</v>
          </cell>
          <cell r="G272" t="str">
            <v>Fa</v>
          </cell>
          <cell r="H272">
            <v>0.83</v>
          </cell>
          <cell r="I272" t="str">
            <v>-</v>
          </cell>
        </row>
        <row r="274">
          <cell r="C274" t="str">
            <v>Kap. Prod. / jam =</v>
          </cell>
          <cell r="D274" t="str">
            <v>(v x 1000) x b x t x Fa</v>
          </cell>
          <cell r="G274" t="str">
            <v>Q4</v>
          </cell>
          <cell r="H274">
            <v>56.024999999999999</v>
          </cell>
          <cell r="I274" t="str">
            <v>M3</v>
          </cell>
        </row>
        <row r="275">
          <cell r="D275" t="str">
            <v>n</v>
          </cell>
        </row>
        <row r="276">
          <cell r="C276" t="str">
            <v>Koefisien Alat / M3</v>
          </cell>
          <cell r="D276" t="str">
            <v xml:space="preserve"> =  1  :  Q4</v>
          </cell>
          <cell r="G276" t="str">
            <v>(E19)</v>
          </cell>
          <cell r="H276">
            <v>1.7849174475680501E-2</v>
          </cell>
          <cell r="I276" t="str">
            <v>jam</v>
          </cell>
        </row>
        <row r="278">
          <cell r="A278" t="str">
            <v xml:space="preserve">   2.e.</v>
          </cell>
          <cell r="C278" t="str">
            <v>PNEUMATIC TIRE ROLLER</v>
          </cell>
          <cell r="G278" t="str">
            <v>(E18)</v>
          </cell>
        </row>
        <row r="279">
          <cell r="C279" t="str">
            <v>Kecepatan rata-rata alat</v>
          </cell>
          <cell r="G279" t="str">
            <v>v</v>
          </cell>
          <cell r="H279">
            <v>5</v>
          </cell>
          <cell r="I279" t="str">
            <v>KM/jam</v>
          </cell>
        </row>
        <row r="280">
          <cell r="C280" t="str">
            <v>Lebar efektif pemadatan</v>
          </cell>
          <cell r="G280" t="str">
            <v>b</v>
          </cell>
          <cell r="H280">
            <v>1.5</v>
          </cell>
          <cell r="I280" t="str">
            <v>M</v>
          </cell>
        </row>
        <row r="281">
          <cell r="C281" t="str">
            <v>Jumlah lintasan</v>
          </cell>
          <cell r="G281" t="str">
            <v>n</v>
          </cell>
          <cell r="H281">
            <v>4</v>
          </cell>
          <cell r="I281" t="str">
            <v>lintasan</v>
          </cell>
        </row>
        <row r="282">
          <cell r="C282" t="str">
            <v>Faktor Efisiensi alat</v>
          </cell>
          <cell r="G282" t="str">
            <v>Fa</v>
          </cell>
          <cell r="H282">
            <v>0.83</v>
          </cell>
          <cell r="I282" t="str">
            <v>-</v>
          </cell>
        </row>
        <row r="284">
          <cell r="C284" t="str">
            <v>Kap. Prod. / jam =</v>
          </cell>
          <cell r="D284" t="str">
            <v>(v x 1000) x b x t x Fa</v>
          </cell>
          <cell r="G284" t="str">
            <v>Q5</v>
          </cell>
          <cell r="H284">
            <v>233.4375</v>
          </cell>
          <cell r="I284" t="str">
            <v>M3</v>
          </cell>
        </row>
        <row r="285">
          <cell r="D285" t="str">
            <v>n</v>
          </cell>
        </row>
        <row r="286">
          <cell r="C286" t="str">
            <v>Koefisien Alat / M3</v>
          </cell>
          <cell r="D286" t="str">
            <v xml:space="preserve"> =  1  :  Q5</v>
          </cell>
          <cell r="G286" t="str">
            <v>(E18)</v>
          </cell>
          <cell r="H286">
            <v>4.2838018741633201E-3</v>
          </cell>
          <cell r="I286" t="str">
            <v>jam</v>
          </cell>
        </row>
        <row r="288">
          <cell r="A288" t="str">
            <v xml:space="preserve">   2.f.</v>
          </cell>
          <cell r="C288" t="str">
            <v>WATER TANK TRUCK</v>
          </cell>
          <cell r="G288" t="str">
            <v>(E23)</v>
          </cell>
        </row>
        <row r="289">
          <cell r="C289" t="str">
            <v>Volume tanki air</v>
          </cell>
          <cell r="G289" t="str">
            <v>V</v>
          </cell>
          <cell r="H289">
            <v>4</v>
          </cell>
          <cell r="I289" t="str">
            <v>M3</v>
          </cell>
        </row>
        <row r="290">
          <cell r="C290" t="str">
            <v>Kebutuhan air / M3 agregat padat</v>
          </cell>
          <cell r="G290" t="str">
            <v>Wc</v>
          </cell>
          <cell r="H290">
            <v>7.0000000000000007E-2</v>
          </cell>
          <cell r="I290" t="str">
            <v>M3</v>
          </cell>
        </row>
        <row r="291">
          <cell r="C291" t="str">
            <v>Pengisian tanki / jam</v>
          </cell>
          <cell r="G291" t="str">
            <v>n</v>
          </cell>
          <cell r="H291">
            <v>1</v>
          </cell>
          <cell r="I291" t="str">
            <v>kali</v>
          </cell>
        </row>
        <row r="292">
          <cell r="C292" t="str">
            <v>Faktor Efisiensi alat</v>
          </cell>
          <cell r="G292" t="str">
            <v>Fa</v>
          </cell>
          <cell r="H292">
            <v>0.83</v>
          </cell>
          <cell r="I292" t="str">
            <v>-</v>
          </cell>
        </row>
        <row r="294">
          <cell r="C294" t="str">
            <v>Kap. Prod. / jam =</v>
          </cell>
          <cell r="D294" t="str">
            <v>V x n x Fa</v>
          </cell>
          <cell r="G294" t="str">
            <v>Q6</v>
          </cell>
          <cell r="H294">
            <v>47.428571428571423</v>
          </cell>
          <cell r="I294" t="str">
            <v>M3</v>
          </cell>
        </row>
        <row r="295">
          <cell r="D295" t="str">
            <v>Wc</v>
          </cell>
        </row>
        <row r="296">
          <cell r="C296" t="str">
            <v>Koefisien Alat / M3</v>
          </cell>
          <cell r="D296" t="str">
            <v xml:space="preserve"> =  1  :  Q6</v>
          </cell>
          <cell r="G296" t="str">
            <v>(E23)</v>
          </cell>
          <cell r="H296">
            <v>2.1084337349397592E-2</v>
          </cell>
          <cell r="I296" t="str">
            <v>jam</v>
          </cell>
        </row>
        <row r="299">
          <cell r="J299" t="str">
            <v>Berlanjut ke hal. berikut</v>
          </cell>
        </row>
        <row r="300">
          <cell r="A300" t="str">
            <v>ITEM PEMBAYARAN NO.</v>
          </cell>
          <cell r="D300" t="str">
            <v>:  5.1 (2)</v>
          </cell>
          <cell r="J300" t="str">
            <v>Analisa EI-512</v>
          </cell>
        </row>
        <row r="301">
          <cell r="A301" t="str">
            <v>JENIS PEKERJAAN</v>
          </cell>
          <cell r="D301" t="str">
            <v>:  Lps. Pond. Ag. Kls. B, CBR Min 35%</v>
          </cell>
        </row>
        <row r="302">
          <cell r="A302" t="str">
            <v>SATUAN PEMBAYARAN</v>
          </cell>
          <cell r="D302" t="str">
            <v>:  M3</v>
          </cell>
          <cell r="H302" t="str">
            <v xml:space="preserve">         URAIAN ANALISA HARGA SATUAN</v>
          </cell>
        </row>
        <row r="303">
          <cell r="J303" t="str">
            <v>Lanjutan</v>
          </cell>
        </row>
        <row r="305">
          <cell r="A305" t="str">
            <v>No.</v>
          </cell>
          <cell r="C305" t="str">
            <v>U R A I A N</v>
          </cell>
          <cell r="G305" t="str">
            <v>KODE</v>
          </cell>
          <cell r="H305" t="str">
            <v>KOEF.</v>
          </cell>
          <cell r="I305" t="str">
            <v>SATUAN</v>
          </cell>
          <cell r="J305" t="str">
            <v>KETERANGAN</v>
          </cell>
        </row>
        <row r="308">
          <cell r="A308" t="str">
            <v xml:space="preserve">   2.g.</v>
          </cell>
          <cell r="C308" t="str">
            <v>ALAT BANTU</v>
          </cell>
          <cell r="J308" t="str">
            <v xml:space="preserve"> Lump Sum</v>
          </cell>
        </row>
        <row r="309">
          <cell r="C309" t="str">
            <v>Diperlukan   :</v>
          </cell>
        </row>
        <row r="310">
          <cell r="C310" t="str">
            <v>- Kereta dorong</v>
          </cell>
          <cell r="D310" t="str">
            <v>=  2  buah.</v>
          </cell>
        </row>
        <row r="311">
          <cell r="C311" t="str">
            <v>- Sekop</v>
          </cell>
          <cell r="D311" t="str">
            <v>=  3  buah.</v>
          </cell>
        </row>
        <row r="312">
          <cell r="C312" t="str">
            <v>- Garpu</v>
          </cell>
          <cell r="D312" t="str">
            <v>=  2  buah.</v>
          </cell>
        </row>
        <row r="314">
          <cell r="A314" t="str">
            <v xml:space="preserve">   3.</v>
          </cell>
          <cell r="C314" t="str">
            <v>TENAGA</v>
          </cell>
        </row>
        <row r="315">
          <cell r="C315" t="str">
            <v>Produksi menentukan : WHEEL LOADER</v>
          </cell>
          <cell r="G315" t="str">
            <v>Q1</v>
          </cell>
          <cell r="H315">
            <v>28.012500000000003</v>
          </cell>
          <cell r="I315" t="str">
            <v>M3/jam</v>
          </cell>
        </row>
        <row r="316">
          <cell r="C316" t="str">
            <v>Produksi agregat / hari  =  Tk x Q1</v>
          </cell>
          <cell r="G316" t="str">
            <v>Qt</v>
          </cell>
          <cell r="H316">
            <v>196.08750000000003</v>
          </cell>
          <cell r="I316" t="str">
            <v>M3</v>
          </cell>
        </row>
        <row r="317">
          <cell r="C317" t="str">
            <v>Kebutuhan tenaga :</v>
          </cell>
        </row>
        <row r="318">
          <cell r="D318" t="str">
            <v>- Pekerja</v>
          </cell>
          <cell r="G318" t="str">
            <v>P</v>
          </cell>
          <cell r="H318">
            <v>7</v>
          </cell>
          <cell r="I318" t="str">
            <v>orang</v>
          </cell>
        </row>
        <row r="319">
          <cell r="D319" t="str">
            <v>- Mandor</v>
          </cell>
          <cell r="G319" t="str">
            <v>M</v>
          </cell>
          <cell r="H319">
            <v>1</v>
          </cell>
          <cell r="I319" t="str">
            <v>orang</v>
          </cell>
        </row>
        <row r="321">
          <cell r="C321" t="str">
            <v>Koefisien tenaga / M3   :</v>
          </cell>
        </row>
        <row r="322">
          <cell r="D322" t="str">
            <v>- Pekerja</v>
          </cell>
          <cell r="E322" t="str">
            <v>= (Tk x P) : Qt</v>
          </cell>
          <cell r="G322" t="str">
            <v>-</v>
          </cell>
          <cell r="H322">
            <v>0.24988844265952695</v>
          </cell>
          <cell r="I322" t="str">
            <v>jam</v>
          </cell>
        </row>
        <row r="323">
          <cell r="D323" t="str">
            <v>- Mandor</v>
          </cell>
          <cell r="E323" t="str">
            <v>= (Tk x M) : Qt</v>
          </cell>
          <cell r="G323" t="str">
            <v>-</v>
          </cell>
          <cell r="H323">
            <v>3.5698348951360995E-2</v>
          </cell>
          <cell r="I323" t="str">
            <v>jam</v>
          </cell>
        </row>
        <row r="325">
          <cell r="A325" t="str">
            <v>4.</v>
          </cell>
          <cell r="C325" t="str">
            <v>HARGA DASAR SATUAN UPAH, BAHAN DAN ALAT</v>
          </cell>
        </row>
        <row r="326">
          <cell r="C326" t="str">
            <v>Lihat lampiran.</v>
          </cell>
        </row>
        <row r="328">
          <cell r="A328" t="str">
            <v>5.</v>
          </cell>
          <cell r="C328" t="str">
            <v>ANALISA HARGA SATUAN PEKERJAAN</v>
          </cell>
        </row>
        <row r="329">
          <cell r="C329" t="str">
            <v>Lihat perhitungan dalam FORMULIR STANDAR UNTUK</v>
          </cell>
        </row>
        <row r="330">
          <cell r="C330" t="str">
            <v>PEREKAMAN ANALISA MASING-MASING HARGA</v>
          </cell>
        </row>
        <row r="331">
          <cell r="C331" t="str">
            <v>SATUAN.</v>
          </cell>
        </row>
        <row r="332">
          <cell r="C332" t="str">
            <v>Didapat Harga Satuan Pekerjaan :</v>
          </cell>
        </row>
        <row r="334">
          <cell r="C334" t="str">
            <v xml:space="preserve">Rp.  </v>
          </cell>
          <cell r="D334">
            <v>339061.22823589185</v>
          </cell>
          <cell r="E334" t="str">
            <v xml:space="preserve"> / M3.</v>
          </cell>
        </row>
        <row r="337">
          <cell r="A337" t="str">
            <v>6.</v>
          </cell>
          <cell r="C337" t="str">
            <v>WAKTU PELAKSANAAN YANG DIPERLUKAN</v>
          </cell>
        </row>
        <row r="338">
          <cell r="C338" t="str">
            <v>Masa Pelaksanaan :</v>
          </cell>
          <cell r="D338" t="str">
            <v>. . . . . . . . . . . .</v>
          </cell>
          <cell r="E338" t="str">
            <v>bulan</v>
          </cell>
        </row>
        <row r="340">
          <cell r="A340" t="str">
            <v>7.</v>
          </cell>
          <cell r="C340" t="str">
            <v>VOLUME PEKERJAAN YANG DIPERLUKAN</v>
          </cell>
        </row>
        <row r="341">
          <cell r="C341" t="str">
            <v>Volume pekerjaan  :</v>
          </cell>
          <cell r="D341">
            <v>1</v>
          </cell>
          <cell r="E341" t="str">
            <v>M3</v>
          </cell>
        </row>
        <row r="359">
          <cell r="A359" t="str">
            <v>ITEM PEMBAYARAN NO.</v>
          </cell>
          <cell r="D359" t="str">
            <v>:  5.1 (3)</v>
          </cell>
          <cell r="J359" t="str">
            <v>Analisa EI-521</v>
          </cell>
          <cell r="T359" t="str">
            <v>Analisa EI-521</v>
          </cell>
        </row>
        <row r="360">
          <cell r="A360" t="str">
            <v>JENIS PEKERJAAN</v>
          </cell>
          <cell r="D360" t="str">
            <v>:  Lapis Pondasi Agregat Kelas C</v>
          </cell>
        </row>
        <row r="361">
          <cell r="A361" t="str">
            <v>SATUAN PEMBAYARAN</v>
          </cell>
          <cell r="D361" t="str">
            <v>:  M3</v>
          </cell>
          <cell r="H361" t="str">
            <v xml:space="preserve">         URAIAN ANALISA HARGA SATUAN</v>
          </cell>
          <cell r="L361" t="str">
            <v>FORMULIR STANDAR UNTUK</v>
          </cell>
        </row>
        <row r="362">
          <cell r="L362" t="str">
            <v>PEREKAMAN ANALISA MASING-MASING HARGA SATUAN</v>
          </cell>
        </row>
        <row r="363">
          <cell r="L363">
            <v>0</v>
          </cell>
        </row>
        <row r="364">
          <cell r="A364" t="str">
            <v>No.</v>
          </cell>
          <cell r="C364" t="str">
            <v>U R A I A N</v>
          </cell>
          <cell r="G364" t="str">
            <v>KODE</v>
          </cell>
          <cell r="H364" t="str">
            <v>KOEF.</v>
          </cell>
          <cell r="I364" t="str">
            <v>SATUAN</v>
          </cell>
          <cell r="J364" t="str">
            <v>KETERANGAN</v>
          </cell>
        </row>
        <row r="366">
          <cell r="L366" t="str">
            <v>PROYEK</v>
          </cell>
          <cell r="O366" t="str">
            <v xml:space="preserve">:  </v>
          </cell>
        </row>
        <row r="367">
          <cell r="A367" t="str">
            <v>I.</v>
          </cell>
          <cell r="C367" t="str">
            <v>ASUMSI</v>
          </cell>
          <cell r="L367" t="str">
            <v>No. PAKET KONTRAK</v>
          </cell>
          <cell r="O367" t="str">
            <v xml:space="preserve">:  </v>
          </cell>
        </row>
        <row r="368">
          <cell r="A368">
            <v>1</v>
          </cell>
          <cell r="C368" t="str">
            <v>Menggunakan alat berat (cara mekanik)</v>
          </cell>
          <cell r="L368" t="str">
            <v>NAMA PAKET</v>
          </cell>
          <cell r="O368" t="str">
            <v xml:space="preserve">:  </v>
          </cell>
        </row>
        <row r="369">
          <cell r="A369">
            <v>2</v>
          </cell>
          <cell r="C369" t="str">
            <v>Lokasi pekerjaan : sepanjang jalan</v>
          </cell>
          <cell r="L369" t="str">
            <v>PROP / KAB / KODYA</v>
          </cell>
          <cell r="O369" t="str">
            <v xml:space="preserve">:  </v>
          </cell>
        </row>
        <row r="370">
          <cell r="A370">
            <v>3</v>
          </cell>
          <cell r="C370" t="str">
            <v>Kondisi existing jalan : sedang</v>
          </cell>
          <cell r="L370" t="str">
            <v>ITEM PEMBAYARAN NO.</v>
          </cell>
          <cell r="O370" t="str">
            <v>:  5.1 (3)</v>
          </cell>
          <cell r="R370" t="str">
            <v>PERKIRAAN VOL. PEK.</v>
          </cell>
          <cell r="T370" t="str">
            <v>:</v>
          </cell>
          <cell r="U370">
            <v>1</v>
          </cell>
        </row>
        <row r="371">
          <cell r="A371">
            <v>4</v>
          </cell>
          <cell r="C371" t="str">
            <v>Jarak rata-rata Base Camp ke lokasi pekerjaan</v>
          </cell>
          <cell r="G371" t="str">
            <v>L</v>
          </cell>
          <cell r="H371">
            <v>8.7249999999999996</v>
          </cell>
          <cell r="I371" t="str">
            <v>KM</v>
          </cell>
          <cell r="L371" t="str">
            <v>JENIS PEKERJAAN</v>
          </cell>
          <cell r="O371" t="str">
            <v>:  Lapis Pondasi Agregat Kelas C</v>
          </cell>
          <cell r="R371" t="str">
            <v>TOTAL HARGA</v>
          </cell>
          <cell r="T371" t="str">
            <v>:</v>
          </cell>
          <cell r="U371">
            <v>252395.66</v>
          </cell>
        </row>
        <row r="372">
          <cell r="A372">
            <v>5</v>
          </cell>
          <cell r="C372" t="str">
            <v>Tebal lapis Agregat padat</v>
          </cell>
          <cell r="G372" t="str">
            <v>t</v>
          </cell>
          <cell r="H372">
            <v>0.15</v>
          </cell>
          <cell r="I372" t="str">
            <v>M</v>
          </cell>
          <cell r="L372" t="str">
            <v>SATUAN PEMBAYARAN</v>
          </cell>
          <cell r="O372" t="str">
            <v>:  M3</v>
          </cell>
          <cell r="R372" t="str">
            <v>% THD. BIAYA PROYEK</v>
          </cell>
          <cell r="T372" t="str">
            <v>:</v>
          </cell>
          <cell r="U372">
            <v>6.005925037550471E-3</v>
          </cell>
        </row>
        <row r="373">
          <cell r="A373">
            <v>6</v>
          </cell>
          <cell r="C373" t="str">
            <v>Faktor kembang material (Padat-Lepas)</v>
          </cell>
          <cell r="G373" t="str">
            <v>Fk</v>
          </cell>
          <cell r="H373">
            <v>1.35</v>
          </cell>
          <cell r="I373" t="str">
            <v>-</v>
          </cell>
        </row>
        <row r="374">
          <cell r="A374">
            <v>7</v>
          </cell>
          <cell r="C374" t="str">
            <v>Jam kerja efektif per-hari</v>
          </cell>
          <cell r="G374" t="str">
            <v>Tk</v>
          </cell>
          <cell r="H374">
            <v>7</v>
          </cell>
          <cell r="I374" t="str">
            <v>Jam</v>
          </cell>
        </row>
        <row r="375">
          <cell r="Q375" t="str">
            <v>PERKIRAAN</v>
          </cell>
          <cell r="R375" t="str">
            <v>HARGA</v>
          </cell>
          <cell r="S375" t="str">
            <v>JUMLAH</v>
          </cell>
        </row>
        <row r="376">
          <cell r="A376" t="str">
            <v>II.</v>
          </cell>
          <cell r="C376" t="str">
            <v>URUTAN KERJA</v>
          </cell>
          <cell r="L376" t="str">
            <v>NO.</v>
          </cell>
          <cell r="N376" t="str">
            <v>KOMPONEN</v>
          </cell>
          <cell r="P376" t="str">
            <v>SATUAN</v>
          </cell>
          <cell r="Q376" t="str">
            <v>KUANTITAS</v>
          </cell>
          <cell r="R376" t="str">
            <v>SATUAN</v>
          </cell>
          <cell r="S376" t="str">
            <v>HARGA</v>
          </cell>
        </row>
        <row r="377">
          <cell r="A377">
            <v>1</v>
          </cell>
          <cell r="C377" t="str">
            <v>Wheel Loader memuat Agregat ke dalam Dump</v>
          </cell>
          <cell r="R377" t="str">
            <v>(Rp.)</v>
          </cell>
          <cell r="S377" t="str">
            <v>(Rp.)</v>
          </cell>
        </row>
        <row r="378">
          <cell r="C378" t="str">
            <v>Tuck di Base Camp</v>
          </cell>
        </row>
        <row r="379">
          <cell r="A379">
            <v>2</v>
          </cell>
          <cell r="C379" t="str">
            <v>Dump Truck mengangkut Agregat ke lokasi</v>
          </cell>
        </row>
        <row r="380">
          <cell r="C380" t="str">
            <v>pekerjaandan dihampar dengan Motor Grader</v>
          </cell>
          <cell r="L380" t="str">
            <v>A.</v>
          </cell>
          <cell r="N380" t="str">
            <v>TENAGA</v>
          </cell>
        </row>
        <row r="381">
          <cell r="A381">
            <v>3</v>
          </cell>
          <cell r="C381" t="str">
            <v>Hamparan Agregat dibasahi dengan Water Tank</v>
          </cell>
        </row>
        <row r="382">
          <cell r="C382" t="str">
            <v>Truck sebelum dipadatkan dengan Tandem</v>
          </cell>
          <cell r="L382" t="str">
            <v>1.</v>
          </cell>
          <cell r="N382" t="str">
            <v>Pekerja</v>
          </cell>
          <cell r="O382" t="str">
            <v>(L01)</v>
          </cell>
          <cell r="P382" t="str">
            <v>Jam</v>
          </cell>
          <cell r="Q382">
            <v>7.0281124497991981E-2</v>
          </cell>
          <cell r="R382">
            <v>2857.14</v>
          </cell>
          <cell r="U382">
            <v>200.80301204819281</v>
          </cell>
        </row>
        <row r="383">
          <cell r="C383" t="str">
            <v>Roller dan Pneumatic  Tire Roller</v>
          </cell>
          <cell r="L383" t="str">
            <v>2.</v>
          </cell>
          <cell r="N383" t="str">
            <v>Mandor</v>
          </cell>
          <cell r="O383" t="str">
            <v>(L03)</v>
          </cell>
          <cell r="P383" t="str">
            <v>Jam</v>
          </cell>
          <cell r="Q383">
            <v>1.0040160642570283E-2</v>
          </cell>
          <cell r="R383">
            <v>3214.29</v>
          </cell>
          <cell r="U383">
            <v>32.271987951807233</v>
          </cell>
        </row>
        <row r="384">
          <cell r="A384">
            <v>4</v>
          </cell>
          <cell r="C384" t="str">
            <v>Selama pemadatan sekelompok pekerja akan</v>
          </cell>
        </row>
        <row r="385">
          <cell r="C385" t="str">
            <v>merapikan tepi hamparan dan level permukaan</v>
          </cell>
        </row>
        <row r="386">
          <cell r="C386" t="str">
            <v>dengan menggunakan alat bantu</v>
          </cell>
          <cell r="Q386" t="str">
            <v xml:space="preserve">JUMLAH HARGA TENAGA   </v>
          </cell>
          <cell r="U386">
            <v>233.07500000000005</v>
          </cell>
        </row>
        <row r="388">
          <cell r="A388" t="str">
            <v>III.</v>
          </cell>
          <cell r="C388" t="str">
            <v>PEMAKAIAN BAHAN, ALAT DAN TENAGA</v>
          </cell>
          <cell r="L388" t="str">
            <v>B.</v>
          </cell>
          <cell r="N388" t="str">
            <v>BAHAN</v>
          </cell>
        </row>
        <row r="390">
          <cell r="A390" t="str">
            <v xml:space="preserve">   1.</v>
          </cell>
          <cell r="C390" t="str">
            <v>BAHAN</v>
          </cell>
          <cell r="L390" t="str">
            <v>1.</v>
          </cell>
          <cell r="N390" t="str">
            <v>Agregat Kelas C1 (M28)</v>
          </cell>
          <cell r="P390" t="str">
            <v>M3</v>
          </cell>
          <cell r="Q390">
            <v>1.35</v>
          </cell>
          <cell r="R390">
            <v>141787.08464737452</v>
          </cell>
          <cell r="U390">
            <v>191412.56427395562</v>
          </cell>
        </row>
        <row r="391">
          <cell r="C391" t="str">
            <v>Material Agregat Kelas C hasil produksi di Base Camp</v>
          </cell>
        </row>
        <row r="392">
          <cell r="C392" t="str">
            <v>Setiap 1 M3 Agregat padat diperlukan : 1 x Fk</v>
          </cell>
          <cell r="G392" t="str">
            <v>(M28)</v>
          </cell>
          <cell r="H392">
            <v>1.35</v>
          </cell>
          <cell r="I392" t="str">
            <v>M3</v>
          </cell>
          <cell r="J392" t="str">
            <v xml:space="preserve"> Agregat lepas</v>
          </cell>
        </row>
        <row r="394">
          <cell r="A394" t="str">
            <v xml:space="preserve">   2.</v>
          </cell>
          <cell r="C394" t="str">
            <v>ALAT</v>
          </cell>
        </row>
        <row r="395">
          <cell r="A395" t="str">
            <v>2.a.</v>
          </cell>
          <cell r="C395" t="str">
            <v>WHEEL LOADER</v>
          </cell>
          <cell r="G395" t="str">
            <v>(E15)</v>
          </cell>
        </row>
        <row r="396">
          <cell r="C396" t="str">
            <v>Kapasitas bucket</v>
          </cell>
          <cell r="G396" t="str">
            <v>V</v>
          </cell>
          <cell r="H396">
            <v>1.5</v>
          </cell>
          <cell r="I396" t="str">
            <v>M3</v>
          </cell>
          <cell r="Q396" t="str">
            <v xml:space="preserve">JUMLAH HARGA BAHAN   </v>
          </cell>
          <cell r="U396">
            <v>191412.56427395562</v>
          </cell>
        </row>
        <row r="397">
          <cell r="C397" t="str">
            <v>Faktor bucket</v>
          </cell>
          <cell r="G397" t="str">
            <v>Fb</v>
          </cell>
          <cell r="H397">
            <v>0.9</v>
          </cell>
          <cell r="I397" t="str">
            <v>-</v>
          </cell>
          <cell r="J397" t="str">
            <v>Pemuatan ringan</v>
          </cell>
        </row>
        <row r="398">
          <cell r="C398" t="str">
            <v>Faktor Efisiensi alat</v>
          </cell>
          <cell r="G398" t="str">
            <v>Fa</v>
          </cell>
          <cell r="H398">
            <v>0.83</v>
          </cell>
          <cell r="I398" t="str">
            <v>-</v>
          </cell>
          <cell r="L398" t="str">
            <v>C.</v>
          </cell>
          <cell r="N398" t="str">
            <v>PERALATAN</v>
          </cell>
        </row>
        <row r="399">
          <cell r="C399" t="str">
            <v>Waktu siklus</v>
          </cell>
          <cell r="G399" t="str">
            <v>Ts1</v>
          </cell>
        </row>
        <row r="400">
          <cell r="C400" t="str">
            <v>- Muat</v>
          </cell>
          <cell r="G400" t="str">
            <v>T1</v>
          </cell>
          <cell r="H400">
            <v>0.25</v>
          </cell>
          <cell r="I400" t="str">
            <v>menit</v>
          </cell>
          <cell r="L400" t="str">
            <v>1.</v>
          </cell>
          <cell r="N400" t="str">
            <v>Wheel Loader</v>
          </cell>
          <cell r="O400" t="str">
            <v>(E15)</v>
          </cell>
          <cell r="P400" t="str">
            <v>Jam</v>
          </cell>
          <cell r="Q400">
            <v>1.0040160642570281E-2</v>
          </cell>
          <cell r="R400">
            <v>163808.13869490434</v>
          </cell>
          <cell r="U400">
            <v>1644.6600270572724</v>
          </cell>
        </row>
        <row r="401">
          <cell r="C401" t="str">
            <v>- Lain-lain</v>
          </cell>
          <cell r="G401" t="str">
            <v>T2</v>
          </cell>
          <cell r="H401">
            <v>0.25</v>
          </cell>
          <cell r="I401" t="str">
            <v>menit</v>
          </cell>
          <cell r="L401" t="str">
            <v>2.</v>
          </cell>
          <cell r="N401" t="str">
            <v>Dump Truck</v>
          </cell>
          <cell r="O401" t="str">
            <v>(E08)</v>
          </cell>
          <cell r="P401" t="str">
            <v>Jam</v>
          </cell>
          <cell r="Q401">
            <v>0.17463233959936131</v>
          </cell>
          <cell r="R401">
            <v>153645.58193291764</v>
          </cell>
          <cell r="U401">
            <v>26831.487442050766</v>
          </cell>
        </row>
        <row r="402">
          <cell r="G402" t="str">
            <v>Ts1</v>
          </cell>
          <cell r="H402">
            <v>0.5</v>
          </cell>
          <cell r="I402" t="str">
            <v>menit</v>
          </cell>
          <cell r="L402" t="str">
            <v>3.</v>
          </cell>
          <cell r="N402" t="str">
            <v>Motor Grader</v>
          </cell>
          <cell r="O402" t="str">
            <v>(E13)</v>
          </cell>
          <cell r="P402" t="str">
            <v>Jam</v>
          </cell>
          <cell r="Q402">
            <v>1.1713520749665328E-2</v>
          </cell>
          <cell r="R402">
            <v>201666.62574070093</v>
          </cell>
          <cell r="U402">
            <v>2362.2262051286921</v>
          </cell>
        </row>
        <row r="403">
          <cell r="L403" t="str">
            <v>4.</v>
          </cell>
          <cell r="N403" t="str">
            <v>Vibratory Roller</v>
          </cell>
          <cell r="O403" t="str">
            <v>(E19)</v>
          </cell>
          <cell r="P403" t="str">
            <v>Jam</v>
          </cell>
          <cell r="Q403">
            <v>2.1419009370816599E-2</v>
          </cell>
          <cell r="R403">
            <v>234734.82748629327</v>
          </cell>
          <cell r="U403">
            <v>5027.7874695859336</v>
          </cell>
        </row>
        <row r="404">
          <cell r="C404" t="str">
            <v>Kap. Prod. / jam =</v>
          </cell>
          <cell r="D404" t="str">
            <v>V x Fb x Fa x 60</v>
          </cell>
          <cell r="G404" t="str">
            <v>Q1</v>
          </cell>
          <cell r="H404">
            <v>99.6</v>
          </cell>
          <cell r="I404" t="str">
            <v>M3</v>
          </cell>
          <cell r="L404" t="str">
            <v>5.</v>
          </cell>
          <cell r="N404" t="str">
            <v>P. Tyre Roller</v>
          </cell>
          <cell r="O404" t="str">
            <v>(E18)</v>
          </cell>
          <cell r="P404" t="str">
            <v>Jam</v>
          </cell>
          <cell r="Q404">
            <v>4.2838018741633201E-3</v>
          </cell>
          <cell r="R404">
            <v>113384.24751021285</v>
          </cell>
          <cell r="U404">
            <v>485.71565198484757</v>
          </cell>
        </row>
        <row r="405">
          <cell r="D405" t="str">
            <v>Fk x Ts1</v>
          </cell>
          <cell r="L405" t="str">
            <v>6.</v>
          </cell>
          <cell r="N405" t="str">
            <v>Water Tanker</v>
          </cell>
          <cell r="O405" t="str">
            <v>(E23)</v>
          </cell>
          <cell r="P405" t="str">
            <v>Jam</v>
          </cell>
          <cell r="Q405">
            <v>2.1084337349397592E-2</v>
          </cell>
          <cell r="R405">
            <v>67020.510980434308</v>
          </cell>
          <cell r="U405">
            <v>1413.0830628404826</v>
          </cell>
        </row>
        <row r="406">
          <cell r="C406" t="str">
            <v>Koefisien Alat / M3</v>
          </cell>
          <cell r="D406" t="str">
            <v xml:space="preserve"> =  1  :  Q1</v>
          </cell>
          <cell r="G406" t="str">
            <v>(E15)</v>
          </cell>
          <cell r="H406">
            <v>1.0040160642570281E-2</v>
          </cell>
          <cell r="I406" t="str">
            <v>Jam</v>
          </cell>
          <cell r="L406" t="str">
            <v>7.</v>
          </cell>
          <cell r="N406" t="str">
            <v>Alat Bantu</v>
          </cell>
          <cell r="P406" t="str">
            <v>Ls</v>
          </cell>
          <cell r="Q406">
            <v>1</v>
          </cell>
          <cell r="R406">
            <v>40</v>
          </cell>
          <cell r="U406">
            <v>40</v>
          </cell>
        </row>
        <row r="408">
          <cell r="A408" t="str">
            <v>2.b.</v>
          </cell>
          <cell r="C408" t="str">
            <v>DUMP TRUCK</v>
          </cell>
          <cell r="G408" t="str">
            <v>(E08)</v>
          </cell>
          <cell r="Q408" t="str">
            <v xml:space="preserve">JUMLAH HARGA PERALATAN   </v>
          </cell>
          <cell r="U408">
            <v>37804.959858647991</v>
          </cell>
        </row>
        <row r="409">
          <cell r="C409" t="str">
            <v>Kapasitas bak</v>
          </cell>
          <cell r="G409" t="str">
            <v>V</v>
          </cell>
          <cell r="H409">
            <v>4</v>
          </cell>
          <cell r="I409" t="str">
            <v>M3</v>
          </cell>
        </row>
        <row r="410">
          <cell r="C410" t="str">
            <v>Faktor Efisiensi alat</v>
          </cell>
          <cell r="G410" t="str">
            <v>Fa</v>
          </cell>
          <cell r="H410">
            <v>0.83</v>
          </cell>
          <cell r="I410" t="str">
            <v>-</v>
          </cell>
          <cell r="L410" t="str">
            <v>D.</v>
          </cell>
          <cell r="N410" t="str">
            <v>JUMLAH HARGA TENAGA, BAHAN DAN PERALATAN  ( A + B + C )</v>
          </cell>
          <cell r="U410">
            <v>229450.59913260362</v>
          </cell>
        </row>
        <row r="411">
          <cell r="C411" t="str">
            <v>Kecepatan rata-rata bermuatan</v>
          </cell>
          <cell r="G411" t="str">
            <v>v1</v>
          </cell>
          <cell r="H411">
            <v>45</v>
          </cell>
          <cell r="I411" t="str">
            <v>KM / Jam</v>
          </cell>
          <cell r="L411" t="str">
            <v>E.</v>
          </cell>
          <cell r="N411" t="str">
            <v>OVERHEAD &amp; PROFIT</v>
          </cell>
          <cell r="P411">
            <v>10</v>
          </cell>
          <cell r="Q411" t="str">
            <v>%  x  D</v>
          </cell>
          <cell r="U411">
            <v>22945.059913260364</v>
          </cell>
        </row>
        <row r="412">
          <cell r="C412" t="str">
            <v>Kecepatan rata-rata kosong</v>
          </cell>
          <cell r="G412" t="str">
            <v>v2</v>
          </cell>
          <cell r="H412">
            <v>60</v>
          </cell>
          <cell r="I412" t="str">
            <v>KM / Jam</v>
          </cell>
          <cell r="L412" t="str">
            <v>F.</v>
          </cell>
          <cell r="N412" t="str">
            <v>HARGA SATUAN PEKERJAAN  ( D + E )</v>
          </cell>
          <cell r="U412">
            <v>252395.65904586398</v>
          </cell>
        </row>
        <row r="413">
          <cell r="C413" t="str">
            <v>Waktu Siklus  :  - Waktu memuat = V : Q1 x 60</v>
          </cell>
          <cell r="G413" t="str">
            <v>T1</v>
          </cell>
          <cell r="H413">
            <v>2.4096385542168672</v>
          </cell>
          <cell r="I413" t="str">
            <v>menit</v>
          </cell>
          <cell r="L413" t="str">
            <v>Note: 1</v>
          </cell>
          <cell r="N413" t="str">
            <v>SATUAN dapat berdasarkan atas jam operasi untuk Tenaga Kerja dan Peralatan, volume dan/atau ukuran</v>
          </cell>
        </row>
        <row r="414">
          <cell r="C414" t="str">
            <v>- Waktu tempuh isi  =  (L : v1) x 60 menit</v>
          </cell>
          <cell r="G414" t="str">
            <v>T2</v>
          </cell>
          <cell r="H414">
            <v>11.633333333333333</v>
          </cell>
          <cell r="I414" t="str">
            <v>menit</v>
          </cell>
          <cell r="N414" t="str">
            <v>berat untuk bahan-bahan.</v>
          </cell>
        </row>
        <row r="415">
          <cell r="C415" t="str">
            <v>- Waktu tempuh kosong  =  (L : v2) x 60 menit</v>
          </cell>
          <cell r="G415" t="str">
            <v>T3</v>
          </cell>
          <cell r="H415">
            <v>8.7249999999999996</v>
          </cell>
          <cell r="I415" t="str">
            <v>menit</v>
          </cell>
          <cell r="L415">
            <v>2</v>
          </cell>
          <cell r="N415" t="str">
            <v>Kuantitas satuan adalah kuantitas setiap komponen untuk menyelesaikan satu satuan pekerjaan dari nomor</v>
          </cell>
        </row>
        <row r="416">
          <cell r="C416" t="str">
            <v>- Dump dan lain-lain</v>
          </cell>
          <cell r="G416" t="str">
            <v>T4</v>
          </cell>
          <cell r="H416">
            <v>3</v>
          </cell>
          <cell r="I416" t="str">
            <v>menit</v>
          </cell>
          <cell r="N416" t="str">
            <v>mata pembayaran.</v>
          </cell>
        </row>
        <row r="417">
          <cell r="G417" t="str">
            <v>Ts2</v>
          </cell>
          <cell r="H417">
            <v>25.7679718875502</v>
          </cell>
          <cell r="I417" t="str">
            <v>menit</v>
          </cell>
          <cell r="L417">
            <v>3</v>
          </cell>
          <cell r="N417" t="str">
            <v>Biaya satuan untuk peralatan sudah termasuk bahan bakar, bahan habis dipakai dan operator.</v>
          </cell>
        </row>
        <row r="418">
          <cell r="L418">
            <v>4</v>
          </cell>
          <cell r="N418" t="str">
            <v>Biaya satuan sudah termasuk pengeluaran untuk seluruh pajak yang berkaitan (tetapi tidak termasuk PPN</v>
          </cell>
        </row>
        <row r="419">
          <cell r="J419" t="str">
            <v>Berlanjut ke hal. berikut</v>
          </cell>
          <cell r="N419" t="str">
            <v>yang dibayar dari kontrak) dan biaya-biaya lainnya.</v>
          </cell>
        </row>
        <row r="420">
          <cell r="A420" t="str">
            <v>ITEM PEMBAYARAN NO.</v>
          </cell>
          <cell r="D420" t="str">
            <v>:  5.1 (3)</v>
          </cell>
          <cell r="J420" t="str">
            <v>Analisa EI-521</v>
          </cell>
        </row>
        <row r="421">
          <cell r="A421" t="str">
            <v>JENIS PEKERJAAN</v>
          </cell>
          <cell r="D421" t="str">
            <v>:  Lapis Pondasi Agregat Kelas C</v>
          </cell>
        </row>
        <row r="422">
          <cell r="A422" t="str">
            <v>SATUAN PEMBAYARAN</v>
          </cell>
          <cell r="D422" t="str">
            <v>:  M3</v>
          </cell>
          <cell r="H422" t="str">
            <v xml:space="preserve">         URAIAN ANALISA HARGA SATUAN</v>
          </cell>
        </row>
        <row r="423">
          <cell r="J423" t="str">
            <v>Lanjutan</v>
          </cell>
        </row>
        <row r="425">
          <cell r="A425" t="str">
            <v>No.</v>
          </cell>
          <cell r="C425" t="str">
            <v>U R A I A N</v>
          </cell>
          <cell r="G425" t="str">
            <v>KODE</v>
          </cell>
          <cell r="H425" t="str">
            <v>KOEF.</v>
          </cell>
          <cell r="I425" t="str">
            <v>SATUAN</v>
          </cell>
          <cell r="J425" t="str">
            <v>KETERANGAN</v>
          </cell>
        </row>
        <row r="428">
          <cell r="C428" t="str">
            <v xml:space="preserve">Kap. Prod./jam = </v>
          </cell>
          <cell r="D428" t="str">
            <v>V x Fa x 60</v>
          </cell>
          <cell r="G428" t="str">
            <v>Q2</v>
          </cell>
          <cell r="H428">
            <v>5.7263162269610763</v>
          </cell>
          <cell r="I428" t="str">
            <v>M3</v>
          </cell>
        </row>
        <row r="429">
          <cell r="D429" t="str">
            <v>Fk x Ts2</v>
          </cell>
        </row>
        <row r="430">
          <cell r="C430" t="str">
            <v>Koefisien Alat / M3</v>
          </cell>
          <cell r="D430" t="str">
            <v xml:space="preserve"> = 1 : Q2</v>
          </cell>
          <cell r="G430" t="str">
            <v>(E08)</v>
          </cell>
          <cell r="H430">
            <v>0.17463233959936131</v>
          </cell>
          <cell r="I430" t="str">
            <v>Jam</v>
          </cell>
        </row>
        <row r="432">
          <cell r="A432" t="str">
            <v>2.c.</v>
          </cell>
          <cell r="C432" t="str">
            <v>MOTOR GRADER</v>
          </cell>
          <cell r="G432" t="str">
            <v>(E13)</v>
          </cell>
        </row>
        <row r="433">
          <cell r="C433" t="str">
            <v>Panjang hamparan</v>
          </cell>
          <cell r="G433" t="str">
            <v>Lh</v>
          </cell>
          <cell r="H433">
            <v>50</v>
          </cell>
          <cell r="I433" t="str">
            <v>M</v>
          </cell>
        </row>
        <row r="434">
          <cell r="C434" t="str">
            <v>Lebar efektif kerja blade</v>
          </cell>
          <cell r="G434" t="str">
            <v>b</v>
          </cell>
          <cell r="H434">
            <v>2.4</v>
          </cell>
          <cell r="I434" t="str">
            <v>M</v>
          </cell>
        </row>
        <row r="435">
          <cell r="C435" t="str">
            <v>Faktor Efisiensi alat</v>
          </cell>
          <cell r="G435" t="str">
            <v>Fa</v>
          </cell>
          <cell r="H435">
            <v>0.83</v>
          </cell>
          <cell r="I435" t="str">
            <v>-</v>
          </cell>
        </row>
        <row r="436">
          <cell r="C436" t="str">
            <v>Kecepatan rata-rata alat</v>
          </cell>
          <cell r="G436" t="str">
            <v>v</v>
          </cell>
          <cell r="H436">
            <v>4</v>
          </cell>
          <cell r="I436" t="str">
            <v>KM / Jam</v>
          </cell>
        </row>
        <row r="437">
          <cell r="C437" t="str">
            <v>Jumlah lintasan</v>
          </cell>
          <cell r="G437" t="str">
            <v>n</v>
          </cell>
          <cell r="H437">
            <v>6</v>
          </cell>
          <cell r="I437" t="str">
            <v>lintasan</v>
          </cell>
          <cell r="J437" t="str">
            <v>3 x pp</v>
          </cell>
        </row>
        <row r="438">
          <cell r="C438" t="str">
            <v>Waktu Siklus</v>
          </cell>
          <cell r="G438" t="str">
            <v>Ts3</v>
          </cell>
        </row>
        <row r="439">
          <cell r="C439" t="str">
            <v>- Perataan 1 lintasan  = (Lh x 60) : (v x 1000)</v>
          </cell>
          <cell r="G439" t="str">
            <v>T1</v>
          </cell>
          <cell r="H439">
            <v>0.75</v>
          </cell>
          <cell r="I439" t="str">
            <v>menit</v>
          </cell>
        </row>
        <row r="440">
          <cell r="C440" t="str">
            <v>- Lain-lain</v>
          </cell>
          <cell r="G440" t="str">
            <v>T2</v>
          </cell>
          <cell r="H440">
            <v>1</v>
          </cell>
          <cell r="I440" t="str">
            <v>menit</v>
          </cell>
        </row>
        <row r="441">
          <cell r="G441" t="str">
            <v>Ts3</v>
          </cell>
          <cell r="H441">
            <v>1.75</v>
          </cell>
          <cell r="I441" t="str">
            <v>menit</v>
          </cell>
        </row>
        <row r="443">
          <cell r="C443" t="str">
            <v>Kap.Prod. / jam =</v>
          </cell>
          <cell r="D443" t="str">
            <v>Lh x b x t x Fa x 60</v>
          </cell>
          <cell r="G443" t="str">
            <v>Q3</v>
          </cell>
          <cell r="H443">
            <v>85.371428571428567</v>
          </cell>
          <cell r="I443" t="str">
            <v>M3</v>
          </cell>
        </row>
        <row r="444">
          <cell r="D444" t="str">
            <v>n x Ts3</v>
          </cell>
        </row>
        <row r="445">
          <cell r="C445" t="str">
            <v>Koefisien Alat / M3</v>
          </cell>
          <cell r="D445" t="str">
            <v xml:space="preserve"> = 1 : Q3</v>
          </cell>
          <cell r="G445" t="str">
            <v>(E13)</v>
          </cell>
          <cell r="H445">
            <v>1.1713520749665328E-2</v>
          </cell>
          <cell r="I445" t="str">
            <v>Jam</v>
          </cell>
        </row>
        <row r="447">
          <cell r="A447" t="str">
            <v>2.d.</v>
          </cell>
          <cell r="C447" t="str">
            <v>VIBRATORY ROLLER</v>
          </cell>
          <cell r="G447" t="str">
            <v>(E19)</v>
          </cell>
        </row>
        <row r="448">
          <cell r="C448" t="str">
            <v>Kecepatan rata-rata</v>
          </cell>
          <cell r="G448" t="str">
            <v>v</v>
          </cell>
          <cell r="H448">
            <v>2.5</v>
          </cell>
          <cell r="I448" t="str">
            <v>KM / Jam</v>
          </cell>
        </row>
        <row r="449">
          <cell r="C449" t="str">
            <v>Lebar efektif pemadatan</v>
          </cell>
          <cell r="G449" t="str">
            <v>b</v>
          </cell>
          <cell r="H449">
            <v>1.2</v>
          </cell>
          <cell r="I449" t="str">
            <v>M</v>
          </cell>
        </row>
        <row r="450">
          <cell r="C450" t="str">
            <v>Jumlah lintasan</v>
          </cell>
          <cell r="G450" t="str">
            <v>n</v>
          </cell>
          <cell r="H450">
            <v>8</v>
          </cell>
          <cell r="I450" t="str">
            <v>lintasan</v>
          </cell>
        </row>
        <row r="451">
          <cell r="C451" t="str">
            <v>Faktor Efisiensi alat</v>
          </cell>
          <cell r="G451" t="str">
            <v>Fa</v>
          </cell>
          <cell r="H451">
            <v>0.83</v>
          </cell>
          <cell r="I451" t="str">
            <v>-</v>
          </cell>
        </row>
        <row r="453">
          <cell r="C453" t="str">
            <v>Kap.Prod. / jam =</v>
          </cell>
          <cell r="D453" t="str">
            <v>(v x 1000) x b x t x Fa</v>
          </cell>
          <cell r="G453" t="str">
            <v>Q4</v>
          </cell>
          <cell r="H453">
            <v>46.6875</v>
          </cell>
          <cell r="I453" t="str">
            <v>M3</v>
          </cell>
        </row>
        <row r="454">
          <cell r="D454" t="str">
            <v>n</v>
          </cell>
        </row>
        <row r="455">
          <cell r="C455" t="str">
            <v>Koefisien Alat / M3</v>
          </cell>
          <cell r="D455" t="str">
            <v xml:space="preserve"> = 1 : Q4</v>
          </cell>
          <cell r="G455" t="str">
            <v>(E19)</v>
          </cell>
          <cell r="H455">
            <v>2.1419009370816599E-2</v>
          </cell>
          <cell r="I455" t="str">
            <v>Jam</v>
          </cell>
        </row>
        <row r="457">
          <cell r="A457" t="str">
            <v>2.e.</v>
          </cell>
          <cell r="C457" t="str">
            <v>PNEUMATIC TIRE ROLLER</v>
          </cell>
          <cell r="G457" t="str">
            <v>(E18)</v>
          </cell>
        </row>
        <row r="458">
          <cell r="C458" t="str">
            <v>Kecepatan rata-rata alat</v>
          </cell>
          <cell r="G458" t="str">
            <v>v</v>
          </cell>
          <cell r="H458">
            <v>5</v>
          </cell>
          <cell r="I458" t="str">
            <v>KM / Jam</v>
          </cell>
        </row>
        <row r="459">
          <cell r="C459" t="str">
            <v>Lebar efektif pemadatan</v>
          </cell>
          <cell r="G459" t="str">
            <v>b</v>
          </cell>
          <cell r="H459">
            <v>1.5</v>
          </cell>
          <cell r="I459" t="str">
            <v>M</v>
          </cell>
        </row>
        <row r="460">
          <cell r="C460" t="str">
            <v>Jumlah lintasan</v>
          </cell>
          <cell r="G460" t="str">
            <v>n</v>
          </cell>
          <cell r="H460">
            <v>4</v>
          </cell>
          <cell r="I460" t="str">
            <v>lintasan</v>
          </cell>
        </row>
        <row r="461">
          <cell r="C461" t="str">
            <v>Faktor Efisiensi alat</v>
          </cell>
          <cell r="G461" t="str">
            <v>Fa</v>
          </cell>
          <cell r="H461">
            <v>0.83</v>
          </cell>
          <cell r="I461" t="str">
            <v>-</v>
          </cell>
        </row>
        <row r="463">
          <cell r="C463" t="str">
            <v>Kap.Prod. / jam =</v>
          </cell>
          <cell r="D463" t="str">
            <v>(v x 1000) x b x t x Fa</v>
          </cell>
          <cell r="G463" t="str">
            <v>Q5</v>
          </cell>
          <cell r="H463">
            <v>233.4375</v>
          </cell>
          <cell r="I463" t="str">
            <v>M3</v>
          </cell>
        </row>
        <row r="464">
          <cell r="D464" t="str">
            <v>n</v>
          </cell>
        </row>
        <row r="465">
          <cell r="C465" t="str">
            <v>Koefisien Alat / M3</v>
          </cell>
          <cell r="D465" t="str">
            <v xml:space="preserve"> = 1 : Q5</v>
          </cell>
          <cell r="G465" t="str">
            <v>(E18)</v>
          </cell>
          <cell r="H465">
            <v>4.2838018741633201E-3</v>
          </cell>
          <cell r="I465" t="str">
            <v>Jam</v>
          </cell>
        </row>
        <row r="467">
          <cell r="A467" t="str">
            <v>2.f.</v>
          </cell>
          <cell r="C467" t="str">
            <v>WATERTANK TRUCK</v>
          </cell>
          <cell r="G467" t="str">
            <v>(E23)</v>
          </cell>
        </row>
        <row r="468">
          <cell r="C468" t="str">
            <v>Volume tangki air</v>
          </cell>
          <cell r="G468" t="str">
            <v>V</v>
          </cell>
          <cell r="H468">
            <v>4</v>
          </cell>
          <cell r="I468" t="str">
            <v>M3</v>
          </cell>
        </row>
        <row r="469">
          <cell r="C469" t="str">
            <v>Kebutuhan air / M3 agregat padat</v>
          </cell>
          <cell r="G469" t="str">
            <v>Wc</v>
          </cell>
          <cell r="H469">
            <v>7.0000000000000007E-2</v>
          </cell>
          <cell r="I469" t="str">
            <v>M3</v>
          </cell>
        </row>
        <row r="470">
          <cell r="C470" t="str">
            <v>Pengisian tangki / jam</v>
          </cell>
          <cell r="G470" t="str">
            <v>n</v>
          </cell>
          <cell r="H470">
            <v>1</v>
          </cell>
          <cell r="I470" t="str">
            <v>kali</v>
          </cell>
        </row>
        <row r="471">
          <cell r="C471" t="str">
            <v>Faktor Efisiensi alat</v>
          </cell>
          <cell r="G471" t="str">
            <v>Fa</v>
          </cell>
          <cell r="H471">
            <v>0.83</v>
          </cell>
          <cell r="I471" t="str">
            <v>-</v>
          </cell>
        </row>
        <row r="473">
          <cell r="C473" t="str">
            <v>Kap.Prod. / jam =</v>
          </cell>
          <cell r="D473" t="str">
            <v>V x n x Fa</v>
          </cell>
          <cell r="G473" t="str">
            <v>Q6</v>
          </cell>
          <cell r="H473">
            <v>47.428571428571423</v>
          </cell>
          <cell r="I473" t="str">
            <v>M3</v>
          </cell>
        </row>
        <row r="474">
          <cell r="D474" t="str">
            <v>Wc</v>
          </cell>
        </row>
        <row r="475">
          <cell r="C475" t="str">
            <v>Koefisien Alat / M3</v>
          </cell>
          <cell r="D475" t="str">
            <v xml:space="preserve"> = 1 : Q6</v>
          </cell>
          <cell r="G475" t="str">
            <v>(E23)</v>
          </cell>
          <cell r="H475">
            <v>2.1084337349397592E-2</v>
          </cell>
          <cell r="I475" t="str">
            <v>Jam</v>
          </cell>
        </row>
        <row r="478">
          <cell r="J478" t="str">
            <v>Berlanjut ke hal. berikut</v>
          </cell>
        </row>
        <row r="479">
          <cell r="A479" t="str">
            <v>ITEM PEMBAYARAN NO.</v>
          </cell>
          <cell r="D479" t="str">
            <v>:  5.1 (3)</v>
          </cell>
          <cell r="J479" t="str">
            <v>Analisa EI-521</v>
          </cell>
        </row>
        <row r="480">
          <cell r="A480" t="str">
            <v>JENIS PEKERJAAN</v>
          </cell>
          <cell r="D480" t="str">
            <v>:  Lapis Pondasi Agregat Kelas C</v>
          </cell>
        </row>
        <row r="481">
          <cell r="A481" t="str">
            <v>SATUAN PEMBAYARAN</v>
          </cell>
          <cell r="D481" t="str">
            <v>:  M3</v>
          </cell>
          <cell r="H481" t="str">
            <v xml:space="preserve">         URAIAN ANALISA HARGA SATUAN</v>
          </cell>
        </row>
        <row r="482">
          <cell r="J482" t="str">
            <v>Lanjutan</v>
          </cell>
        </row>
        <row r="484">
          <cell r="A484" t="str">
            <v>No.</v>
          </cell>
          <cell r="C484" t="str">
            <v>U R A I A N</v>
          </cell>
          <cell r="G484" t="str">
            <v>KODE</v>
          </cell>
          <cell r="H484" t="str">
            <v>KOEF.</v>
          </cell>
          <cell r="I484" t="str">
            <v>SATUAN</v>
          </cell>
          <cell r="J484" t="str">
            <v>KETERANGAN</v>
          </cell>
        </row>
        <row r="487">
          <cell r="A487" t="str">
            <v>2.g.</v>
          </cell>
          <cell r="C487" t="str">
            <v>ALAT BANTU</v>
          </cell>
        </row>
        <row r="488">
          <cell r="C488" t="str">
            <v>diperlukan :</v>
          </cell>
          <cell r="J488" t="str">
            <v>Lump Sum</v>
          </cell>
        </row>
        <row r="489">
          <cell r="C489" t="str">
            <v>- Kereta dorong     = 2 buah</v>
          </cell>
        </row>
        <row r="490">
          <cell r="C490" t="str">
            <v>- Sekop                = 3 buah</v>
          </cell>
        </row>
        <row r="491">
          <cell r="C491" t="str">
            <v>- Garpu                 = 2 buah</v>
          </cell>
        </row>
        <row r="493">
          <cell r="A493" t="str">
            <v xml:space="preserve">   3.</v>
          </cell>
          <cell r="C493" t="str">
            <v>TENAGA</v>
          </cell>
        </row>
        <row r="494">
          <cell r="C494" t="str">
            <v>Produksi menentukan : WHEEL LOADER</v>
          </cell>
          <cell r="G494" t="str">
            <v>Q1</v>
          </cell>
          <cell r="H494">
            <v>99.6</v>
          </cell>
          <cell r="I494" t="str">
            <v>M3 / Jam</v>
          </cell>
        </row>
        <row r="495">
          <cell r="C495" t="str">
            <v>Produksi Agregat / hari  =  Tk x Q1</v>
          </cell>
          <cell r="G495" t="str">
            <v>Qt</v>
          </cell>
          <cell r="H495">
            <v>697.19999999999993</v>
          </cell>
          <cell r="I495" t="str">
            <v>M3</v>
          </cell>
        </row>
        <row r="496">
          <cell r="C496" t="str">
            <v>Kebutuhan tenaga :</v>
          </cell>
        </row>
        <row r="497">
          <cell r="D497" t="str">
            <v>- Pekerja</v>
          </cell>
          <cell r="G497" t="str">
            <v>P</v>
          </cell>
          <cell r="H497">
            <v>7</v>
          </cell>
          <cell r="I497" t="str">
            <v>orang</v>
          </cell>
        </row>
        <row r="498">
          <cell r="D498" t="str">
            <v>- Mandor</v>
          </cell>
          <cell r="G498" t="str">
            <v>M</v>
          </cell>
          <cell r="H498">
            <v>1</v>
          </cell>
          <cell r="I498" t="str">
            <v>orang</v>
          </cell>
        </row>
        <row r="500">
          <cell r="C500" t="str">
            <v>Koefisien tenaga / M3     :</v>
          </cell>
        </row>
        <row r="501">
          <cell r="D501" t="str">
            <v>- Pekerja</v>
          </cell>
          <cell r="E501" t="str">
            <v>= (Tk x P) : Qt</v>
          </cell>
          <cell r="G501" t="str">
            <v>(L01)</v>
          </cell>
          <cell r="H501">
            <v>7.0281124497991981E-2</v>
          </cell>
          <cell r="I501" t="str">
            <v>Jam</v>
          </cell>
        </row>
        <row r="502">
          <cell r="D502" t="str">
            <v>- Mandor</v>
          </cell>
          <cell r="E502" t="str">
            <v>= (Tk x M) : Qt</v>
          </cell>
          <cell r="G502" t="str">
            <v>(L03)</v>
          </cell>
          <cell r="H502">
            <v>1.0040160642570283E-2</v>
          </cell>
          <cell r="I502" t="str">
            <v>Jam</v>
          </cell>
        </row>
        <row r="504">
          <cell r="A504" t="str">
            <v>4.</v>
          </cell>
          <cell r="C504" t="str">
            <v>HARGA DASAR SATUAN UPAH, BAHAN DAN ALAT</v>
          </cell>
        </row>
        <row r="505">
          <cell r="C505" t="str">
            <v>Lihat lampiran.</v>
          </cell>
        </row>
        <row r="507">
          <cell r="A507" t="str">
            <v>5.</v>
          </cell>
          <cell r="C507" t="str">
            <v>ANALISA HARGA SATUAN PEKERJAAN</v>
          </cell>
        </row>
        <row r="508">
          <cell r="C508" t="str">
            <v>Lihat perhitungan dalam FORMULIR STANDAR UNTUK</v>
          </cell>
        </row>
        <row r="509">
          <cell r="C509" t="str">
            <v>PEREKEMAN ANALISA MASING-MASING HARGA</v>
          </cell>
        </row>
        <row r="510">
          <cell r="C510" t="str">
            <v>SATUAN.</v>
          </cell>
        </row>
        <row r="511">
          <cell r="C511" t="str">
            <v>Didapat Harga Satuan Pekerjaan :</v>
          </cell>
        </row>
        <row r="513">
          <cell r="C513" t="str">
            <v xml:space="preserve">Rp.  </v>
          </cell>
          <cell r="D513">
            <v>252395.65904586398</v>
          </cell>
          <cell r="E513" t="str">
            <v xml:space="preserve"> / M3.</v>
          </cell>
        </row>
        <row r="516">
          <cell r="A516" t="str">
            <v>6.</v>
          </cell>
          <cell r="C516" t="str">
            <v>WAKTU PELAKSANAAN YANG DIPERLUKAN</v>
          </cell>
        </row>
        <row r="517">
          <cell r="C517" t="str">
            <v>Masa Pelaksanaan :</v>
          </cell>
          <cell r="D517" t="str">
            <v>. . . . . . . . . . . .</v>
          </cell>
          <cell r="E517" t="str">
            <v>bulan</v>
          </cell>
        </row>
        <row r="519">
          <cell r="A519" t="str">
            <v>7.</v>
          </cell>
          <cell r="C519" t="str">
            <v>VOLUME PEKERJAAN YANG DIPERLUKAN</v>
          </cell>
        </row>
        <row r="520">
          <cell r="C520" t="str">
            <v>Volume pekerjaan  :</v>
          </cell>
          <cell r="D520">
            <v>1</v>
          </cell>
          <cell r="E520" t="str">
            <v>M3</v>
          </cell>
        </row>
        <row r="3096">
          <cell r="A3096" t="str">
            <v>ITEM PEMBAYARAN NO.</v>
          </cell>
          <cell r="D3096" t="str">
            <v>: 5.5.(2)</v>
          </cell>
          <cell r="J3096" t="str">
            <v>Analisa EI-718</v>
          </cell>
          <cell r="T3096" t="str">
            <v>Analisa EI-718</v>
          </cell>
        </row>
        <row r="3097">
          <cell r="A3097" t="str">
            <v>JENIS PEKERJAAN</v>
          </cell>
          <cell r="D3097" t="str">
            <v>: Pekerjaan LFAS Kelas B</v>
          </cell>
        </row>
        <row r="3098">
          <cell r="A3098" t="str">
            <v>SATUAN PEMBAYARAN</v>
          </cell>
          <cell r="D3098" t="str">
            <v>:  M3</v>
          </cell>
          <cell r="H3098" t="str">
            <v xml:space="preserve">        URAIAN ANALISA HARGA SATUAN</v>
          </cell>
          <cell r="L3098" t="str">
            <v>FORMULIR STANDAR UNTUK</v>
          </cell>
        </row>
        <row r="3099">
          <cell r="L3099" t="str">
            <v>PEREKAMAN ANALISA MASING-MASING HARGA SATUAN</v>
          </cell>
        </row>
        <row r="3100">
          <cell r="L3100">
            <v>0</v>
          </cell>
        </row>
        <row r="3101">
          <cell r="A3101" t="str">
            <v>No.</v>
          </cell>
          <cell r="C3101" t="str">
            <v>U R A I A N</v>
          </cell>
          <cell r="G3101" t="str">
            <v>KODE</v>
          </cell>
          <cell r="H3101" t="str">
            <v>KOEF.</v>
          </cell>
          <cell r="I3101" t="str">
            <v>SATUAN</v>
          </cell>
          <cell r="J3101" t="str">
            <v>KETERANGAN</v>
          </cell>
        </row>
        <row r="3103">
          <cell r="L3103" t="str">
            <v>PROYEK</v>
          </cell>
          <cell r="O3103" t="str">
            <v>:</v>
          </cell>
        </row>
        <row r="3104">
          <cell r="A3104" t="str">
            <v>I.</v>
          </cell>
          <cell r="C3104" t="str">
            <v>ASUMSI</v>
          </cell>
          <cell r="L3104" t="str">
            <v>No. PAKET KONTRAK</v>
          </cell>
          <cell r="O3104" t="str">
            <v>:</v>
          </cell>
        </row>
        <row r="3105">
          <cell r="A3105">
            <v>1</v>
          </cell>
          <cell r="C3105" t="str">
            <v>Menggunakan alat (cara mekanik)</v>
          </cell>
          <cell r="L3105" t="str">
            <v>NAMA PAKET</v>
          </cell>
          <cell r="O3105" t="str">
            <v>:</v>
          </cell>
        </row>
        <row r="3106">
          <cell r="A3106">
            <v>2</v>
          </cell>
          <cell r="C3106" t="str">
            <v>Lokasi pekerjaan : sepanjang jalan</v>
          </cell>
          <cell r="L3106" t="str">
            <v>PROP / KAB / KODYA</v>
          </cell>
          <cell r="O3106" t="str">
            <v>:</v>
          </cell>
        </row>
        <row r="3107">
          <cell r="A3107">
            <v>3</v>
          </cell>
          <cell r="C3107" t="str">
            <v>Agregat merupakan bahan Lapis Pondasi Agregat</v>
          </cell>
          <cell r="L3107" t="str">
            <v>ITEM PEMBAYARAN NO.</v>
          </cell>
          <cell r="O3107" t="str">
            <v>: 5.5.(2)</v>
          </cell>
          <cell r="R3107" t="str">
            <v>PERKIRAAN VOL. PEK.</v>
          </cell>
          <cell r="T3107" t="str">
            <v>:</v>
          </cell>
          <cell r="U3107">
            <v>1</v>
          </cell>
        </row>
        <row r="3108">
          <cell r="C3108" t="str">
            <v>Kelas B yang telah dicampur di base camp dan</v>
          </cell>
          <cell r="L3108" t="str">
            <v>JENIS PEKERJAAN</v>
          </cell>
          <cell r="O3108" t="str">
            <v>: Pekerjaan LFAS Kelas B</v>
          </cell>
          <cell r="R3108" t="str">
            <v>TOTAL HARGA (Rp.)</v>
          </cell>
          <cell r="T3108" t="str">
            <v>:</v>
          </cell>
          <cell r="U3108">
            <v>31522.779454667012</v>
          </cell>
        </row>
        <row r="3109">
          <cell r="C3109" t="str">
            <v>selanjutnya dimuat ke truck dengan wheel loader</v>
          </cell>
        </row>
        <row r="3110">
          <cell r="A3110">
            <v>4</v>
          </cell>
          <cell r="C3110" t="str">
            <v>Jarak rata-rata Base camp ke lokasi pekerjaan</v>
          </cell>
          <cell r="G3110" t="str">
            <v>L</v>
          </cell>
          <cell r="H3110">
            <v>8.7249999999999996</v>
          </cell>
          <cell r="I3110" t="str">
            <v>KM</v>
          </cell>
          <cell r="L3110" t="str">
            <v>SATUAN PEMBAYARAN</v>
          </cell>
          <cell r="O3110" t="str">
            <v>:  M3</v>
          </cell>
          <cell r="R3110" t="str">
            <v>% THD. BIAYA PROYEK</v>
          </cell>
          <cell r="T3110" t="str">
            <v>:</v>
          </cell>
          <cell r="U3110" t="e">
            <v>#DIV/0!</v>
          </cell>
        </row>
        <row r="3111">
          <cell r="A3111">
            <v>5</v>
          </cell>
          <cell r="C3111" t="str">
            <v>Jam kerja efektif per-hari</v>
          </cell>
          <cell r="G3111" t="str">
            <v>Tk</v>
          </cell>
          <cell r="H3111">
            <v>7</v>
          </cell>
          <cell r="I3111" t="str">
            <v>jam</v>
          </cell>
        </row>
        <row r="3112">
          <cell r="A3112">
            <v>6</v>
          </cell>
          <cell r="C3112" t="str">
            <v>Kadar Semen Minimum (Spesifikasi)</v>
          </cell>
          <cell r="G3112" t="str">
            <v>Ks</v>
          </cell>
          <cell r="H3112">
            <v>250</v>
          </cell>
          <cell r="I3112" t="str">
            <v>Kg/M3</v>
          </cell>
        </row>
        <row r="3113">
          <cell r="A3113">
            <v>7</v>
          </cell>
          <cell r="C3113" t="str">
            <v>Perbandingan Air/Semen Maksimum (Spesifikasi)</v>
          </cell>
          <cell r="G3113" t="str">
            <v>Wcr</v>
          </cell>
          <cell r="H3113">
            <v>0.6</v>
          </cell>
          <cell r="I3113" t="str">
            <v>-</v>
          </cell>
          <cell r="L3113" t="str">
            <v>NO.</v>
          </cell>
          <cell r="N3113" t="str">
            <v>KOMPONEN</v>
          </cell>
          <cell r="P3113" t="str">
            <v>SATUAN</v>
          </cell>
          <cell r="Q3113" t="str">
            <v>KUANTITAS</v>
          </cell>
          <cell r="R3113" t="str">
            <v>SATUAN</v>
          </cell>
          <cell r="S3113" t="str">
            <v>HARGA</v>
          </cell>
        </row>
        <row r="3114">
          <cell r="A3114">
            <v>8</v>
          </cell>
          <cell r="C3114" t="str">
            <v>Perbandingan Camp.</v>
          </cell>
          <cell r="D3114">
            <v>4</v>
          </cell>
          <cell r="E3114" t="str">
            <v>:  Semen</v>
          </cell>
          <cell r="G3114" t="str">
            <v>Sm</v>
          </cell>
          <cell r="H3114">
            <v>4</v>
          </cell>
          <cell r="I3114" t="str">
            <v>%</v>
          </cell>
          <cell r="J3114" t="str">
            <v xml:space="preserve"> Berdasarkan</v>
          </cell>
          <cell r="R3114" t="str">
            <v>(Rp.)</v>
          </cell>
          <cell r="S3114" t="str">
            <v>(Rp.)</v>
          </cell>
        </row>
        <row r="3115">
          <cell r="D3115">
            <v>20</v>
          </cell>
          <cell r="E3115" t="str">
            <v>:  Agregat Halus</v>
          </cell>
          <cell r="G3115" t="str">
            <v>Fa</v>
          </cell>
          <cell r="H3115">
            <v>19.2</v>
          </cell>
          <cell r="I3115" t="str">
            <v>%</v>
          </cell>
          <cell r="J3115" t="str">
            <v xml:space="preserve"> JMF &amp; sesuai</v>
          </cell>
        </row>
        <row r="3116">
          <cell r="D3116">
            <v>35</v>
          </cell>
          <cell r="E3116" t="str">
            <v>:  Agregat Kasar</v>
          </cell>
          <cell r="G3116" t="str">
            <v>Ca</v>
          </cell>
          <cell r="H3116">
            <v>33.6</v>
          </cell>
          <cell r="I3116" t="str">
            <v>%</v>
          </cell>
          <cell r="J3116" t="str">
            <v xml:space="preserve"> dgn Spesifikasi</v>
          </cell>
        </row>
        <row r="3117">
          <cell r="D3117">
            <v>45</v>
          </cell>
          <cell r="E3117" t="str">
            <v>: Sirtu</v>
          </cell>
          <cell r="G3117" t="str">
            <v>Sr</v>
          </cell>
          <cell r="H3117">
            <v>43.2</v>
          </cell>
          <cell r="I3117" t="str">
            <v>%</v>
          </cell>
        </row>
        <row r="3118">
          <cell r="A3118">
            <v>9</v>
          </cell>
          <cell r="C3118" t="str">
            <v>Berat Jenis Material :</v>
          </cell>
          <cell r="L3118" t="str">
            <v>A.</v>
          </cell>
          <cell r="N3118" t="str">
            <v>TENAGA</v>
          </cell>
        </row>
        <row r="3119">
          <cell r="C3119" t="str">
            <v>-  Beton</v>
          </cell>
          <cell r="G3119" t="str">
            <v>D1</v>
          </cell>
          <cell r="H3119">
            <v>2.25</v>
          </cell>
          <cell r="I3119" t="str">
            <v>T/M3</v>
          </cell>
        </row>
        <row r="3120">
          <cell r="C3120" t="str">
            <v>-  Semen</v>
          </cell>
          <cell r="G3120" t="str">
            <v>D2</v>
          </cell>
          <cell r="H3120">
            <v>3</v>
          </cell>
          <cell r="I3120" t="str">
            <v>T/M3</v>
          </cell>
          <cell r="L3120" t="str">
            <v>1.</v>
          </cell>
          <cell r="N3120" t="str">
            <v>Pekerja</v>
          </cell>
          <cell r="O3120" t="str">
            <v>(L01)</v>
          </cell>
          <cell r="P3120" t="str">
            <v>jam</v>
          </cell>
          <cell r="Q3120">
            <v>5.3012048192771086</v>
          </cell>
          <cell r="R3120">
            <v>2857.14</v>
          </cell>
          <cell r="U3120">
            <v>15146.284337349398</v>
          </cell>
        </row>
        <row r="3121">
          <cell r="C3121" t="str">
            <v>-  Agregat Halus</v>
          </cell>
          <cell r="G3121" t="str">
            <v>D3</v>
          </cell>
          <cell r="H3121">
            <v>2.1</v>
          </cell>
          <cell r="I3121" t="str">
            <v>T/M3</v>
          </cell>
          <cell r="L3121" t="str">
            <v>2.</v>
          </cell>
          <cell r="N3121" t="str">
            <v>Tukang</v>
          </cell>
          <cell r="O3121" t="str">
            <v>(L02)</v>
          </cell>
          <cell r="P3121" t="str">
            <v>jam</v>
          </cell>
          <cell r="Q3121">
            <v>1.7670682730923695</v>
          </cell>
          <cell r="R3121">
            <v>4285.71</v>
          </cell>
          <cell r="U3121">
            <v>7573.142168674699</v>
          </cell>
        </row>
        <row r="3122">
          <cell r="C3122" t="str">
            <v>-  Agregat Kasar</v>
          </cell>
          <cell r="G3122" t="str">
            <v>D4</v>
          </cell>
          <cell r="H3122">
            <v>2.1</v>
          </cell>
          <cell r="I3122" t="str">
            <v>T/M3</v>
          </cell>
          <cell r="L3122" t="str">
            <v>3.</v>
          </cell>
          <cell r="N3122" t="str">
            <v>Mandor</v>
          </cell>
          <cell r="O3122" t="str">
            <v>(L03)</v>
          </cell>
          <cell r="P3122" t="str">
            <v>jam</v>
          </cell>
          <cell r="Q3122">
            <v>0.44176706827309237</v>
          </cell>
          <cell r="R3122">
            <v>3214.29</v>
          </cell>
          <cell r="U3122">
            <v>1419.9674698795181</v>
          </cell>
        </row>
        <row r="3123">
          <cell r="C3123" t="str">
            <v>-  Sirtu</v>
          </cell>
          <cell r="G3123" t="str">
            <v>D5</v>
          </cell>
          <cell r="H3123">
            <v>1.8</v>
          </cell>
          <cell r="I3123" t="str">
            <v>T/M3</v>
          </cell>
        </row>
        <row r="3125">
          <cell r="A3125" t="str">
            <v>II.</v>
          </cell>
          <cell r="C3125" t="str">
            <v>URUTAN KERJA</v>
          </cell>
          <cell r="Q3125" t="str">
            <v xml:space="preserve">JUMLAH HARGA TENAGA   </v>
          </cell>
          <cell r="U3125">
            <v>24139.393975903615</v>
          </cell>
        </row>
        <row r="3126">
          <cell r="A3126">
            <v>1</v>
          </cell>
          <cell r="C3126" t="str">
            <v>Semen, pasir, batu kerikil dan air dicampur dan diaduk</v>
          </cell>
        </row>
        <row r="3127">
          <cell r="C3127" t="str">
            <v>menjadi beton dengan menggunakan Concrete Mixer</v>
          </cell>
          <cell r="L3127" t="str">
            <v>B.</v>
          </cell>
          <cell r="N3127" t="str">
            <v>BAHAN</v>
          </cell>
        </row>
        <row r="3128">
          <cell r="A3128">
            <v>2</v>
          </cell>
          <cell r="C3128" t="str">
            <v>Beton di-cor ke dalam bekisting yang telah disiapkan</v>
          </cell>
        </row>
        <row r="3129">
          <cell r="A3129">
            <v>3</v>
          </cell>
          <cell r="C3129" t="str">
            <v>Penyelesaian dan perapihan setelah pemasangan</v>
          </cell>
          <cell r="L3129" t="str">
            <v>1.</v>
          </cell>
          <cell r="N3129" t="str">
            <v>Semen</v>
          </cell>
          <cell r="O3129" t="str">
            <v>(M12)</v>
          </cell>
          <cell r="P3129" t="str">
            <v>Kg</v>
          </cell>
          <cell r="Q3129">
            <v>92.249999999999986</v>
          </cell>
          <cell r="R3129">
            <v>688.65625</v>
          </cell>
          <cell r="U3129">
            <v>63528.539062499993</v>
          </cell>
        </row>
        <row r="3130">
          <cell r="L3130" t="str">
            <v>2.</v>
          </cell>
          <cell r="N3130" t="str">
            <v>Pasir</v>
          </cell>
          <cell r="O3130" t="str">
            <v>(M01)</v>
          </cell>
          <cell r="P3130" t="str">
            <v>M3</v>
          </cell>
          <cell r="Q3130">
            <v>0.21085714285714283</v>
          </cell>
          <cell r="R3130">
            <v>54300</v>
          </cell>
          <cell r="U3130">
            <v>11449.542857142855</v>
          </cell>
        </row>
        <row r="3131">
          <cell r="A3131" t="str">
            <v>III.</v>
          </cell>
          <cell r="C3131" t="str">
            <v>PEMAKAIAN BAHAN, ALAT DAN TENAGA</v>
          </cell>
          <cell r="L3131" t="str">
            <v>3.</v>
          </cell>
          <cell r="N3131" t="str">
            <v>Agregat Kasar</v>
          </cell>
          <cell r="O3131" t="str">
            <v>(M03)</v>
          </cell>
          <cell r="P3131" t="str">
            <v>M3</v>
          </cell>
          <cell r="Q3131">
            <v>0.36899999999999994</v>
          </cell>
          <cell r="R3131">
            <v>222345.54558042376</v>
          </cell>
          <cell r="U3131">
            <v>82045.506319176347</v>
          </cell>
        </row>
        <row r="3132">
          <cell r="L3132" t="str">
            <v>5.</v>
          </cell>
          <cell r="N3132" t="str">
            <v>Kayu Perancah</v>
          </cell>
          <cell r="O3132" t="str">
            <v>(M19)</v>
          </cell>
          <cell r="P3132" t="str">
            <v>M3</v>
          </cell>
          <cell r="Q3132">
            <v>0.05</v>
          </cell>
          <cell r="R3132">
            <v>1466250</v>
          </cell>
          <cell r="U3132">
            <v>73312.5</v>
          </cell>
        </row>
        <row r="3133">
          <cell r="A3133" t="str">
            <v xml:space="preserve">   1.</v>
          </cell>
          <cell r="C3133" t="str">
            <v>BAHAN</v>
          </cell>
          <cell r="L3133" t="str">
            <v>6.</v>
          </cell>
          <cell r="N3133" t="str">
            <v>Paku</v>
          </cell>
          <cell r="O3133" t="str">
            <v>(M18)</v>
          </cell>
          <cell r="P3133" t="str">
            <v>Kg</v>
          </cell>
          <cell r="Q3133">
            <v>0.4</v>
          </cell>
          <cell r="R3133">
            <v>5500</v>
          </cell>
          <cell r="U3133">
            <v>2200</v>
          </cell>
        </row>
        <row r="3134">
          <cell r="A3134" t="str">
            <v>1.a.</v>
          </cell>
          <cell r="C3134" t="str">
            <v>Semen (PC)          =</v>
          </cell>
          <cell r="D3134" t="str">
            <v xml:space="preserve">   {Sm x D1 x 1000} x 1.025</v>
          </cell>
          <cell r="G3134" t="str">
            <v>(M12)</v>
          </cell>
          <cell r="H3134">
            <v>92.249999999999986</v>
          </cell>
          <cell r="I3134" t="str">
            <v>Kg</v>
          </cell>
        </row>
        <row r="3135">
          <cell r="A3135" t="str">
            <v>1.b.</v>
          </cell>
          <cell r="C3135" t="str">
            <v>Agregat Halus</v>
          </cell>
          <cell r="D3135" t="str">
            <v xml:space="preserve">   {(Ps x D1) : D3} x 1.025</v>
          </cell>
          <cell r="G3135" t="str">
            <v>(M01)</v>
          </cell>
          <cell r="H3135">
            <v>0.21085714285714283</v>
          </cell>
          <cell r="I3135" t="str">
            <v>M3</v>
          </cell>
          <cell r="Q3135" t="str">
            <v xml:space="preserve">JUMLAH HARGA BAHAN   </v>
          </cell>
          <cell r="U3135">
            <v>232536.08823881921</v>
          </cell>
        </row>
        <row r="3136">
          <cell r="A3136" t="str">
            <v>1.c.</v>
          </cell>
          <cell r="C3136" t="str">
            <v>Agregat Kasar</v>
          </cell>
          <cell r="D3136" t="str">
            <v xml:space="preserve">   {(Kr x D1) : D4} x 1.025</v>
          </cell>
          <cell r="G3136" t="str">
            <v>(M03)</v>
          </cell>
          <cell r="H3136">
            <v>0.36899999999999994</v>
          </cell>
          <cell r="I3136" t="str">
            <v>M3</v>
          </cell>
          <cell r="J3136" t="str">
            <v xml:space="preserve"> Agregat Kasar</v>
          </cell>
        </row>
        <row r="3137">
          <cell r="C3137" t="str">
            <v>Sirtu</v>
          </cell>
          <cell r="H3137">
            <v>0.55349999999999999</v>
          </cell>
          <cell r="I3137" t="str">
            <v>M3</v>
          </cell>
        </row>
        <row r="3138">
          <cell r="A3138" t="str">
            <v>1.e.</v>
          </cell>
          <cell r="C3138" t="str">
            <v>Bekisting</v>
          </cell>
          <cell r="G3138" t="str">
            <v>(M19)</v>
          </cell>
          <cell r="H3138">
            <v>0.05</v>
          </cell>
          <cell r="I3138" t="str">
            <v>M3</v>
          </cell>
        </row>
        <row r="3139">
          <cell r="A3139" t="str">
            <v>1.f</v>
          </cell>
          <cell r="C3139" t="str">
            <v>Paku</v>
          </cell>
          <cell r="G3139" t="str">
            <v>(M18)</v>
          </cell>
          <cell r="H3139">
            <v>0.4</v>
          </cell>
          <cell r="I3139" t="str">
            <v>Kg</v>
          </cell>
        </row>
        <row r="3141">
          <cell r="A3141" t="str">
            <v>2.</v>
          </cell>
          <cell r="C3141" t="str">
            <v>ALAT</v>
          </cell>
        </row>
        <row r="3142">
          <cell r="A3142" t="str">
            <v>2.a.</v>
          </cell>
          <cell r="C3142" t="str">
            <v>CONCRETE MIXER</v>
          </cell>
          <cell r="G3142" t="str">
            <v>(E06)</v>
          </cell>
        </row>
        <row r="3143">
          <cell r="C3143" t="str">
            <v>Kapasitas Alat</v>
          </cell>
          <cell r="G3143" t="str">
            <v>V</v>
          </cell>
          <cell r="H3143">
            <v>500</v>
          </cell>
          <cell r="I3143" t="str">
            <v>liter</v>
          </cell>
        </row>
        <row r="3144">
          <cell r="C3144" t="str">
            <v>Faktor Efisiensi Alat</v>
          </cell>
          <cell r="G3144" t="str">
            <v>Fa</v>
          </cell>
          <cell r="H3144">
            <v>0.83</v>
          </cell>
          <cell r="I3144" t="str">
            <v>-</v>
          </cell>
        </row>
        <row r="3145">
          <cell r="C3145" t="str">
            <v>Waktu siklus   :</v>
          </cell>
          <cell r="D3145" t="str">
            <v>(T1 + T2 + T3 + T4)</v>
          </cell>
          <cell r="G3145" t="str">
            <v>Ts</v>
          </cell>
        </row>
        <row r="3146">
          <cell r="C3146" t="str">
            <v>-  Memuat</v>
          </cell>
          <cell r="G3146" t="str">
            <v>T1</v>
          </cell>
          <cell r="H3146">
            <v>3</v>
          </cell>
          <cell r="I3146" t="str">
            <v>menit</v>
          </cell>
        </row>
        <row r="3147">
          <cell r="C3147" t="str">
            <v>-  Mengaduk</v>
          </cell>
          <cell r="G3147" t="str">
            <v>T2</v>
          </cell>
          <cell r="H3147">
            <v>2</v>
          </cell>
          <cell r="I3147" t="str">
            <v>menit</v>
          </cell>
        </row>
        <row r="3148">
          <cell r="C3148" t="str">
            <v>-  Menuang</v>
          </cell>
          <cell r="G3148" t="str">
            <v>T3</v>
          </cell>
          <cell r="H3148">
            <v>3</v>
          </cell>
          <cell r="I3148" t="str">
            <v>menit</v>
          </cell>
        </row>
        <row r="3149">
          <cell r="C3149" t="str">
            <v>-  Tunggu, dll.</v>
          </cell>
          <cell r="G3149" t="str">
            <v>T4</v>
          </cell>
          <cell r="H3149">
            <v>3</v>
          </cell>
          <cell r="I3149" t="str">
            <v>menit</v>
          </cell>
        </row>
        <row r="3150">
          <cell r="G3150" t="str">
            <v>Ts</v>
          </cell>
          <cell r="H3150">
            <v>11</v>
          </cell>
          <cell r="I3150" t="str">
            <v>menit</v>
          </cell>
        </row>
        <row r="3152">
          <cell r="C3152" t="str">
            <v>Kap. Prod. / jam  =</v>
          </cell>
          <cell r="D3152" t="str">
            <v>V x Fa x 60</v>
          </cell>
          <cell r="G3152" t="str">
            <v>Q1</v>
          </cell>
          <cell r="H3152">
            <v>2.2636363636363637</v>
          </cell>
          <cell r="I3152" t="str">
            <v>M3</v>
          </cell>
        </row>
        <row r="3153">
          <cell r="D3153" t="str">
            <v>1000 x Ts</v>
          </cell>
        </row>
        <row r="3155">
          <cell r="C3155" t="str">
            <v>Koefisien Alat / M3</v>
          </cell>
          <cell r="D3155" t="str">
            <v xml:space="preserve">  =   1  :  Q1</v>
          </cell>
          <cell r="G3155" t="str">
            <v>(E06)</v>
          </cell>
          <cell r="H3155">
            <v>0.44176706827309237</v>
          </cell>
          <cell r="I3155" t="str">
            <v>jam</v>
          </cell>
        </row>
        <row r="3159">
          <cell r="J3159" t="str">
            <v>Berlanjut ke hal. berikut.</v>
          </cell>
        </row>
        <row r="3160">
          <cell r="A3160" t="str">
            <v>ITEM PEMBAYARAN NO.</v>
          </cell>
          <cell r="D3160" t="str">
            <v>: 5.5.(2)</v>
          </cell>
          <cell r="J3160" t="str">
            <v>Analisa EI-718</v>
          </cell>
        </row>
        <row r="3161">
          <cell r="A3161" t="str">
            <v>JENIS PEKERJAAN</v>
          </cell>
          <cell r="D3161" t="str">
            <v>: Pekerjaan LFAS Kelas B</v>
          </cell>
        </row>
        <row r="3162">
          <cell r="A3162" t="str">
            <v>SATUAN PEMBAYARAN</v>
          </cell>
          <cell r="D3162" t="str">
            <v>:  M3</v>
          </cell>
          <cell r="H3162" t="str">
            <v xml:space="preserve">        URAIAN ANALISA HARGA SATUAN</v>
          </cell>
        </row>
        <row r="3163">
          <cell r="J3163" t="str">
            <v>Lanjutan</v>
          </cell>
        </row>
        <row r="3165">
          <cell r="A3165" t="str">
            <v>No.</v>
          </cell>
          <cell r="C3165" t="str">
            <v>U R A I A N</v>
          </cell>
          <cell r="G3165" t="str">
            <v>KODE</v>
          </cell>
          <cell r="H3165" t="str">
            <v>KOEF.</v>
          </cell>
          <cell r="I3165" t="str">
            <v>SATUAN</v>
          </cell>
          <cell r="J3165" t="str">
            <v>KETERANGAN</v>
          </cell>
        </row>
        <row r="3168">
          <cell r="A3168" t="str">
            <v>2.b.</v>
          </cell>
          <cell r="C3168" t="str">
            <v>WATER TANK TRUCK</v>
          </cell>
          <cell r="G3168" t="str">
            <v>(E23)</v>
          </cell>
        </row>
        <row r="3169">
          <cell r="C3169" t="str">
            <v>Volume Tanki Air</v>
          </cell>
          <cell r="G3169" t="str">
            <v>V</v>
          </cell>
          <cell r="H3169">
            <v>4</v>
          </cell>
          <cell r="I3169" t="str">
            <v>M3</v>
          </cell>
        </row>
        <row r="3170">
          <cell r="C3170" t="str">
            <v>Kebutuhan air / M3 beton</v>
          </cell>
          <cell r="G3170" t="str">
            <v>Wc</v>
          </cell>
          <cell r="H3170">
            <v>5.5349999999999989E-2</v>
          </cell>
          <cell r="I3170" t="str">
            <v>M3</v>
          </cell>
        </row>
        <row r="3171">
          <cell r="C3171" t="str">
            <v>Faktor Efiesiensi Alat</v>
          </cell>
          <cell r="G3171" t="str">
            <v>Fa</v>
          </cell>
          <cell r="H3171">
            <v>0.83</v>
          </cell>
          <cell r="I3171" t="str">
            <v>-</v>
          </cell>
        </row>
        <row r="3172">
          <cell r="C3172" t="str">
            <v>Pengisian Tanki / jam</v>
          </cell>
          <cell r="G3172" t="str">
            <v>n</v>
          </cell>
          <cell r="H3172">
            <v>1</v>
          </cell>
          <cell r="I3172" t="str">
            <v>kali</v>
          </cell>
        </row>
        <row r="3174">
          <cell r="C3174" t="str">
            <v>Kap. Prod. / jam  =</v>
          </cell>
          <cell r="D3174" t="str">
            <v>V x Fa x n</v>
          </cell>
          <cell r="G3174" t="str">
            <v>Q2</v>
          </cell>
          <cell r="H3174">
            <v>59.981933152664865</v>
          </cell>
          <cell r="I3174" t="str">
            <v>M3</v>
          </cell>
        </row>
        <row r="3175">
          <cell r="D3175" t="str">
            <v>Wc</v>
          </cell>
        </row>
        <row r="3177">
          <cell r="C3177" t="str">
            <v>Koefisien Alat / M3</v>
          </cell>
          <cell r="D3177" t="str">
            <v xml:space="preserve">  =   1  :  Q2</v>
          </cell>
          <cell r="G3177" t="str">
            <v>(E23)</v>
          </cell>
          <cell r="H3177">
            <v>1.6671686746987949E-2</v>
          </cell>
          <cell r="I3177" t="str">
            <v>jam</v>
          </cell>
        </row>
        <row r="3179">
          <cell r="A3179" t="str">
            <v>2.c.</v>
          </cell>
          <cell r="C3179" t="str">
            <v>CONCRETE VIBRATOR</v>
          </cell>
          <cell r="G3179" t="str">
            <v>(E20)</v>
          </cell>
        </row>
        <row r="3180">
          <cell r="C3180" t="str">
            <v>Kebutuhan Alat Penggetar Beton ini disesuaikan dengan</v>
          </cell>
        </row>
        <row r="3181">
          <cell r="C3181" t="str">
            <v>kapasitas produksi Alat Pencampur (Concrete Mixer)</v>
          </cell>
        </row>
        <row r="3183">
          <cell r="C3183" t="str">
            <v>Kap. Prod. / jam  =</v>
          </cell>
          <cell r="D3183" t="str">
            <v>Kap.Prod./Jam Alat Concrete Mixer</v>
          </cell>
          <cell r="G3183" t="str">
            <v>Q3</v>
          </cell>
          <cell r="H3183">
            <v>2.2636363636363637</v>
          </cell>
          <cell r="I3183" t="str">
            <v>M3</v>
          </cell>
        </row>
        <row r="3185">
          <cell r="C3185" t="str">
            <v>Koefisien Alat / M3</v>
          </cell>
          <cell r="D3185" t="str">
            <v xml:space="preserve">  =   1  :  Q3</v>
          </cell>
          <cell r="G3185" t="str">
            <v>(E20)</v>
          </cell>
          <cell r="H3185">
            <v>0.44176706827309237</v>
          </cell>
          <cell r="I3185" t="str">
            <v>jam</v>
          </cell>
        </row>
        <row r="3187">
          <cell r="A3187" t="str">
            <v>2.c.</v>
          </cell>
          <cell r="C3187" t="str">
            <v>ALAT BANTU</v>
          </cell>
        </row>
        <row r="3188">
          <cell r="C3188" t="str">
            <v>Diperlukan  :</v>
          </cell>
        </row>
        <row r="3189">
          <cell r="C3189" t="str">
            <v>- Sekop</v>
          </cell>
          <cell r="D3189" t="str">
            <v>=  2  buah</v>
          </cell>
        </row>
        <row r="3190">
          <cell r="C3190" t="str">
            <v>- Pacul</v>
          </cell>
          <cell r="D3190" t="str">
            <v>=  2  buah</v>
          </cell>
        </row>
        <row r="3191">
          <cell r="C3191" t="str">
            <v>- Sendok Semen</v>
          </cell>
          <cell r="D3191" t="str">
            <v>=  2  buah</v>
          </cell>
        </row>
        <row r="3192">
          <cell r="C3192" t="str">
            <v>- Ember Cor</v>
          </cell>
          <cell r="D3192" t="str">
            <v>=  4  buah</v>
          </cell>
        </row>
        <row r="3193">
          <cell r="C3193" t="str">
            <v>- Gerobak Dorong</v>
          </cell>
          <cell r="D3193" t="str">
            <v>=  1  buah</v>
          </cell>
        </row>
        <row r="3195">
          <cell r="A3195" t="str">
            <v>3.</v>
          </cell>
          <cell r="C3195" t="str">
            <v>TENAGA</v>
          </cell>
        </row>
        <row r="3196">
          <cell r="C3196" t="str">
            <v>Produksi Beton dalam 1 hari</v>
          </cell>
          <cell r="E3196" t="str">
            <v>=  Tk x Q1</v>
          </cell>
          <cell r="G3196" t="str">
            <v>Qt</v>
          </cell>
          <cell r="H3196">
            <v>15.845454545454546</v>
          </cell>
          <cell r="I3196" t="str">
            <v>M3</v>
          </cell>
        </row>
        <row r="3198">
          <cell r="C3198" t="str">
            <v>Kebutuhan tenaga :</v>
          </cell>
          <cell r="D3198" t="str">
            <v>- Mandor</v>
          </cell>
          <cell r="G3198" t="str">
            <v>M</v>
          </cell>
          <cell r="H3198">
            <v>1</v>
          </cell>
          <cell r="I3198" t="str">
            <v>orang</v>
          </cell>
        </row>
        <row r="3199">
          <cell r="D3199" t="str">
            <v>- Tukang</v>
          </cell>
          <cell r="G3199" t="str">
            <v>Tb</v>
          </cell>
          <cell r="H3199">
            <v>4</v>
          </cell>
          <cell r="I3199" t="str">
            <v>orang</v>
          </cell>
        </row>
        <row r="3200">
          <cell r="D3200" t="str">
            <v>- Pekerja</v>
          </cell>
          <cell r="G3200" t="str">
            <v>P</v>
          </cell>
          <cell r="H3200">
            <v>12</v>
          </cell>
          <cell r="I3200" t="str">
            <v>orang</v>
          </cell>
        </row>
        <row r="3202">
          <cell r="C3202" t="str">
            <v>Koefisien Tenaga / M3   :</v>
          </cell>
        </row>
        <row r="3203">
          <cell r="D3203" t="str">
            <v>-  Mandor</v>
          </cell>
          <cell r="E3203" t="str">
            <v>= (Tk x M) : Qt</v>
          </cell>
          <cell r="G3203" t="str">
            <v>(L03)</v>
          </cell>
          <cell r="H3203">
            <v>0.44176706827309237</v>
          </cell>
          <cell r="I3203" t="str">
            <v>jam</v>
          </cell>
        </row>
        <row r="3204">
          <cell r="D3204" t="str">
            <v>-  Tukang</v>
          </cell>
          <cell r="E3204" t="str">
            <v>= (Tk x Tb) : Qt</v>
          </cell>
          <cell r="G3204" t="str">
            <v>(L02)</v>
          </cell>
          <cell r="H3204">
            <v>1.7670682730923695</v>
          </cell>
          <cell r="I3204" t="str">
            <v>jam</v>
          </cell>
        </row>
        <row r="3205">
          <cell r="D3205" t="str">
            <v>-  Pekerja</v>
          </cell>
          <cell r="E3205" t="str">
            <v>= (Tk x P) : Qt</v>
          </cell>
          <cell r="G3205" t="str">
            <v>(L01)</v>
          </cell>
          <cell r="H3205">
            <v>5.3012048192771086</v>
          </cell>
          <cell r="I3205" t="str">
            <v>jam</v>
          </cell>
        </row>
        <row r="3208">
          <cell r="A3208" t="str">
            <v>4.</v>
          </cell>
          <cell r="C3208" t="str">
            <v>HARGA DASAR SATUAN UPAH, BAHAN DAN ALAT</v>
          </cell>
        </row>
        <row r="3209">
          <cell r="C3209" t="str">
            <v>Lihat lampiran.</v>
          </cell>
        </row>
        <row r="3218">
          <cell r="J3218" t="str">
            <v>Berlanjut ke hal. berikut.</v>
          </cell>
        </row>
        <row r="3219">
          <cell r="A3219" t="str">
            <v>ITEM PEMBAYARAN NO.</v>
          </cell>
          <cell r="D3219" t="str">
            <v>: 5.5.(2)</v>
          </cell>
          <cell r="J3219" t="str">
            <v>Analisa EI-718</v>
          </cell>
        </row>
        <row r="3220">
          <cell r="A3220" t="str">
            <v>JENIS PEKERJAAN</v>
          </cell>
          <cell r="D3220" t="str">
            <v>: Pekerjaan LFAS Kelas B</v>
          </cell>
        </row>
        <row r="3221">
          <cell r="A3221" t="str">
            <v>SATUAN PEMBAYARAN</v>
          </cell>
          <cell r="D3221" t="str">
            <v>:  M3</v>
          </cell>
          <cell r="H3221" t="str">
            <v xml:space="preserve">        URAIAN ANALISA HARGA SATUAN</v>
          </cell>
        </row>
        <row r="3222">
          <cell r="J3222" t="str">
            <v>Lanjutan</v>
          </cell>
        </row>
        <row r="3224">
          <cell r="A3224" t="str">
            <v>No.</v>
          </cell>
          <cell r="C3224" t="str">
            <v>U R A I A N</v>
          </cell>
          <cell r="G3224" t="str">
            <v>KODE</v>
          </cell>
          <cell r="H3224" t="str">
            <v>KOEF.</v>
          </cell>
          <cell r="I3224" t="str">
            <v>SATUAN</v>
          </cell>
          <cell r="J3224" t="str">
            <v>KETERANGAN</v>
          </cell>
        </row>
        <row r="3227">
          <cell r="A3227" t="str">
            <v>5.</v>
          </cell>
          <cell r="C3227" t="str">
            <v>ANALISA HARGA SATUAN PEKERJAAN</v>
          </cell>
        </row>
        <row r="3228">
          <cell r="C3228" t="str">
            <v>Lihat perhitungan dalam FORMULIR STANDAR UNTUK</v>
          </cell>
        </row>
        <row r="3229">
          <cell r="C3229" t="str">
            <v>PEREKEMAN ANALISA MASING-MASING HARGA</v>
          </cell>
        </row>
        <row r="3230">
          <cell r="C3230" t="str">
            <v>SATUAN.</v>
          </cell>
        </row>
        <row r="3231">
          <cell r="C3231" t="str">
            <v>Didapat Harga Satuan Pekerjaan :</v>
          </cell>
        </row>
        <row r="3233">
          <cell r="C3233" t="str">
            <v xml:space="preserve">Rp.  </v>
          </cell>
          <cell r="D3233">
            <v>313349.42307399388</v>
          </cell>
          <cell r="E3233" t="str">
            <v xml:space="preserve"> / M3</v>
          </cell>
        </row>
        <row r="3236">
          <cell r="A3236" t="str">
            <v>6.</v>
          </cell>
          <cell r="C3236" t="str">
            <v>MASA PELAKSANAAN YANG DIPERLUKAN</v>
          </cell>
        </row>
        <row r="3237">
          <cell r="C3237" t="str">
            <v>Masa Pelaksanaan :</v>
          </cell>
          <cell r="D3237" t="str">
            <v>. . . . . . . . . . . .</v>
          </cell>
        </row>
        <row r="3239">
          <cell r="A3239" t="str">
            <v>7.</v>
          </cell>
          <cell r="C3239" t="str">
            <v>VOLUME PEKERJAAN YANG DIPERLUKAN</v>
          </cell>
        </row>
        <row r="3240">
          <cell r="C3240" t="str">
            <v>Volume pekerjaan  :</v>
          </cell>
          <cell r="D3240">
            <v>1</v>
          </cell>
          <cell r="E3240" t="str">
            <v>M3</v>
          </cell>
        </row>
        <row r="3281">
          <cell r="A3281" t="str">
            <v>ITEM PEMBAYARAN NO.</v>
          </cell>
          <cell r="D3281" t="str">
            <v>: 5.5.(3)</v>
          </cell>
          <cell r="J3281" t="str">
            <v>Analisa EI-718</v>
          </cell>
          <cell r="T3281" t="str">
            <v>Analisa EI-718</v>
          </cell>
        </row>
        <row r="3282">
          <cell r="A3282" t="str">
            <v>JENIS PEKERJAAN</v>
          </cell>
          <cell r="D3282" t="str">
            <v>: Pekerjaan LPAS Kelas C</v>
          </cell>
        </row>
        <row r="3283">
          <cell r="A3283" t="str">
            <v>SATUAN PEMBAYARAN</v>
          </cell>
          <cell r="D3283" t="str">
            <v>:  M3</v>
          </cell>
          <cell r="H3283" t="str">
            <v xml:space="preserve">        URAIAN ANALISA HARGA SATUAN</v>
          </cell>
          <cell r="L3283" t="str">
            <v>FORMULIR STANDAR UNTUK</v>
          </cell>
        </row>
        <row r="3284">
          <cell r="L3284" t="str">
            <v>PEREKAMAN ANALISA MASING-MASING HARGA SATUAN</v>
          </cell>
        </row>
        <row r="3285">
          <cell r="L3285">
            <v>0</v>
          </cell>
        </row>
        <row r="3286">
          <cell r="A3286" t="str">
            <v>No.</v>
          </cell>
          <cell r="C3286" t="str">
            <v>U R A I A N</v>
          </cell>
          <cell r="G3286" t="str">
            <v>KODE</v>
          </cell>
          <cell r="H3286" t="str">
            <v>KOEF.</v>
          </cell>
          <cell r="I3286" t="str">
            <v>SATUAN</v>
          </cell>
          <cell r="J3286" t="str">
            <v>KETERANGAN</v>
          </cell>
        </row>
        <row r="3288">
          <cell r="L3288" t="str">
            <v>PROYEK</v>
          </cell>
          <cell r="O3288" t="str">
            <v>:</v>
          </cell>
        </row>
        <row r="3289">
          <cell r="A3289" t="str">
            <v>I.</v>
          </cell>
          <cell r="C3289" t="str">
            <v>ASUMSI</v>
          </cell>
          <cell r="L3289" t="str">
            <v>No. PAKET KONTRAK</v>
          </cell>
          <cell r="O3289" t="str">
            <v>:</v>
          </cell>
        </row>
        <row r="3290">
          <cell r="A3290">
            <v>1</v>
          </cell>
          <cell r="C3290" t="str">
            <v>Menggunakan alat (cara mekanik)</v>
          </cell>
          <cell r="L3290" t="str">
            <v>NAMA PAKET</v>
          </cell>
          <cell r="O3290" t="str">
            <v>:</v>
          </cell>
        </row>
        <row r="3291">
          <cell r="A3291">
            <v>2</v>
          </cell>
          <cell r="C3291" t="str">
            <v>Lokasi pekerjaan : sepanjang jalan</v>
          </cell>
          <cell r="L3291" t="str">
            <v>PROP / KAB / KODYA</v>
          </cell>
          <cell r="O3291" t="str">
            <v>:</v>
          </cell>
        </row>
        <row r="3292">
          <cell r="A3292">
            <v>3</v>
          </cell>
          <cell r="C3292" t="str">
            <v>Agregat merupakan bahan Lapis Pondasi Agregat</v>
          </cell>
          <cell r="L3292" t="str">
            <v>ITEM PEMBAYARAN NO.</v>
          </cell>
          <cell r="O3292" t="str">
            <v>: 5.5.(3)</v>
          </cell>
          <cell r="R3292" t="str">
            <v>PERKIRAAN VOL. PEK.</v>
          </cell>
          <cell r="T3292" t="str">
            <v>:</v>
          </cell>
          <cell r="U3292">
            <v>1</v>
          </cell>
        </row>
        <row r="3293">
          <cell r="C3293" t="str">
            <v>Kelas C yang telah dicampur di base camp dan</v>
          </cell>
          <cell r="L3293" t="str">
            <v>JENIS PEKERJAAN</v>
          </cell>
          <cell r="O3293" t="str">
            <v>: Pekerjaan LPAS Kelas C</v>
          </cell>
          <cell r="R3293" t="str">
            <v>TOTAL HARGA (Rp.)</v>
          </cell>
          <cell r="T3293" t="str">
            <v>:</v>
          </cell>
          <cell r="U3293">
            <v>31522.779454667012</v>
          </cell>
        </row>
        <row r="3294">
          <cell r="C3294" t="str">
            <v>selanjutnya dimuat ke truck dengan wheel loader</v>
          </cell>
        </row>
        <row r="3295">
          <cell r="A3295">
            <v>4</v>
          </cell>
          <cell r="C3295" t="str">
            <v>Jarak rata-rata Base camp ke lokasi pekerjaan</v>
          </cell>
          <cell r="G3295" t="str">
            <v>L</v>
          </cell>
          <cell r="H3295">
            <v>0</v>
          </cell>
          <cell r="I3295" t="str">
            <v>KM</v>
          </cell>
          <cell r="L3295" t="str">
            <v>SATUAN PEMBAYARAN</v>
          </cell>
          <cell r="O3295" t="str">
            <v>:  M3</v>
          </cell>
          <cell r="R3295" t="str">
            <v>% THD. BIAYA PROYEK</v>
          </cell>
          <cell r="T3295" t="str">
            <v>:</v>
          </cell>
          <cell r="U3295" t="e">
            <v>#DIV/0!</v>
          </cell>
        </row>
        <row r="3296">
          <cell r="A3296">
            <v>5</v>
          </cell>
          <cell r="C3296" t="str">
            <v>Jam kerja efektif per-hari</v>
          </cell>
          <cell r="G3296" t="str">
            <v>Tk</v>
          </cell>
          <cell r="H3296">
            <v>7</v>
          </cell>
          <cell r="I3296" t="str">
            <v>jam</v>
          </cell>
        </row>
        <row r="3297">
          <cell r="A3297">
            <v>6</v>
          </cell>
          <cell r="C3297" t="str">
            <v>Kadar Semen Minimum (Spesifikasi)</v>
          </cell>
          <cell r="G3297" t="str">
            <v>Ks</v>
          </cell>
          <cell r="H3297">
            <v>250</v>
          </cell>
          <cell r="I3297" t="str">
            <v>Kg/M3</v>
          </cell>
        </row>
        <row r="3298">
          <cell r="A3298">
            <v>7</v>
          </cell>
          <cell r="C3298" t="str">
            <v>Perbandingan Air/Semen Maksimum (Spesifikasi)</v>
          </cell>
          <cell r="G3298" t="str">
            <v>Wcr</v>
          </cell>
          <cell r="H3298">
            <v>0.6</v>
          </cell>
          <cell r="I3298" t="str">
            <v>-</v>
          </cell>
          <cell r="L3298" t="str">
            <v>NO.</v>
          </cell>
          <cell r="N3298" t="str">
            <v>KOMPONEN</v>
          </cell>
          <cell r="P3298" t="str">
            <v>SATUAN</v>
          </cell>
          <cell r="Q3298" t="str">
            <v>KUANTITAS</v>
          </cell>
          <cell r="R3298" t="str">
            <v>SATUAN</v>
          </cell>
          <cell r="S3298" t="str">
            <v>HARGA</v>
          </cell>
        </row>
        <row r="3299">
          <cell r="A3299">
            <v>8</v>
          </cell>
          <cell r="C3299" t="str">
            <v>Perbandingan Camp.</v>
          </cell>
          <cell r="D3299">
            <v>12</v>
          </cell>
          <cell r="E3299" t="str">
            <v>:  Semen</v>
          </cell>
          <cell r="G3299" t="str">
            <v>Sm</v>
          </cell>
          <cell r="H3299">
            <v>12</v>
          </cell>
          <cell r="I3299" t="str">
            <v>%</v>
          </cell>
          <cell r="J3299" t="str">
            <v xml:space="preserve"> Berdasarkan</v>
          </cell>
          <cell r="R3299" t="str">
            <v>(Rp.)</v>
          </cell>
          <cell r="S3299" t="str">
            <v>(Rp.)</v>
          </cell>
        </row>
        <row r="3300">
          <cell r="D3300">
            <v>47</v>
          </cell>
          <cell r="E3300" t="str">
            <v>:  Agregat Halus</v>
          </cell>
          <cell r="G3300" t="str">
            <v>Fa</v>
          </cell>
          <cell r="H3300">
            <v>41.4</v>
          </cell>
          <cell r="I3300" t="str">
            <v>%</v>
          </cell>
          <cell r="J3300" t="str">
            <v xml:space="preserve"> JMF &amp; sesuai</v>
          </cell>
        </row>
        <row r="3301">
          <cell r="D3301">
            <v>38</v>
          </cell>
          <cell r="E3301" t="str">
            <v>:  Agregat Kasar</v>
          </cell>
          <cell r="G3301" t="str">
            <v>Ca</v>
          </cell>
          <cell r="H3301">
            <v>33.4</v>
          </cell>
          <cell r="I3301" t="str">
            <v>%</v>
          </cell>
          <cell r="J3301">
            <v>0</v>
          </cell>
        </row>
        <row r="3302">
          <cell r="D3302">
            <v>15</v>
          </cell>
          <cell r="E3302" t="str">
            <v>: Tanah</v>
          </cell>
          <cell r="G3302" t="str">
            <v>Tnh</v>
          </cell>
          <cell r="H3302">
            <v>13.2</v>
          </cell>
          <cell r="I3302" t="str">
            <v>%</v>
          </cell>
        </row>
        <row r="3303">
          <cell r="A3303">
            <v>9</v>
          </cell>
          <cell r="C3303" t="str">
            <v>Berat Jenis Material :</v>
          </cell>
          <cell r="L3303" t="str">
            <v>A.</v>
          </cell>
          <cell r="N3303" t="str">
            <v>TENAGA</v>
          </cell>
        </row>
        <row r="3304">
          <cell r="C3304" t="str">
            <v>-  Beton</v>
          </cell>
          <cell r="G3304" t="str">
            <v>D1</v>
          </cell>
          <cell r="H3304">
            <v>2.25</v>
          </cell>
          <cell r="I3304" t="str">
            <v>T/M3</v>
          </cell>
        </row>
        <row r="3305">
          <cell r="C3305" t="str">
            <v>-  Semen</v>
          </cell>
          <cell r="G3305" t="str">
            <v>D2</v>
          </cell>
          <cell r="H3305">
            <v>3</v>
          </cell>
          <cell r="I3305" t="str">
            <v>T/M3</v>
          </cell>
          <cell r="L3305" t="str">
            <v>1.</v>
          </cell>
          <cell r="N3305" t="str">
            <v>Pekerja</v>
          </cell>
          <cell r="O3305" t="str">
            <v>(L01)</v>
          </cell>
          <cell r="P3305" t="str">
            <v>jam</v>
          </cell>
          <cell r="Q3305">
            <v>5.3012048192771086</v>
          </cell>
          <cell r="R3305">
            <v>2857.14</v>
          </cell>
          <cell r="U3305">
            <v>15146.284337349398</v>
          </cell>
        </row>
        <row r="3306">
          <cell r="C3306" t="str">
            <v>-  Agregat Kelas C</v>
          </cell>
          <cell r="G3306" t="str">
            <v>D3</v>
          </cell>
          <cell r="H3306">
            <v>1.9</v>
          </cell>
          <cell r="I3306" t="str">
            <v>T/M3</v>
          </cell>
          <cell r="L3306" t="str">
            <v>2.</v>
          </cell>
          <cell r="N3306" t="str">
            <v>Tukang</v>
          </cell>
          <cell r="O3306" t="str">
            <v>(L02)</v>
          </cell>
          <cell r="P3306" t="str">
            <v>jam</v>
          </cell>
          <cell r="Q3306">
            <v>1.7670682730923695</v>
          </cell>
          <cell r="R3306">
            <v>4285.71</v>
          </cell>
          <cell r="U3306">
            <v>7573.142168674699</v>
          </cell>
        </row>
        <row r="3307">
          <cell r="C3307">
            <v>0</v>
          </cell>
          <cell r="G3307">
            <v>0</v>
          </cell>
          <cell r="H3307">
            <v>0</v>
          </cell>
          <cell r="I3307">
            <v>0</v>
          </cell>
          <cell r="L3307" t="str">
            <v>3.</v>
          </cell>
          <cell r="N3307" t="str">
            <v>Mandor</v>
          </cell>
          <cell r="O3307" t="str">
            <v>(L03)</v>
          </cell>
          <cell r="P3307" t="str">
            <v>jam</v>
          </cell>
          <cell r="Q3307">
            <v>0.44176706827309237</v>
          </cell>
          <cell r="R3307">
            <v>3214.29</v>
          </cell>
          <cell r="U3307">
            <v>1419.9674698795181</v>
          </cell>
        </row>
        <row r="3308">
          <cell r="C3308">
            <v>0</v>
          </cell>
        </row>
        <row r="3309">
          <cell r="A3309" t="str">
            <v>II.</v>
          </cell>
          <cell r="C3309" t="str">
            <v>URUTAN KERJA</v>
          </cell>
          <cell r="Q3309" t="str">
            <v xml:space="preserve">JUMLAH HARGA TENAGA   </v>
          </cell>
          <cell r="U3309">
            <v>24139.393975903615</v>
          </cell>
        </row>
        <row r="3310">
          <cell r="A3310">
            <v>1</v>
          </cell>
          <cell r="C3310" t="str">
            <v>Semen, pasir, batu kerikil dan air dicampur dan diaduk</v>
          </cell>
        </row>
        <row r="3311">
          <cell r="C3311" t="str">
            <v>menjadi beton dengan menggunakan Concrete Mixer</v>
          </cell>
          <cell r="L3311" t="str">
            <v>B.</v>
          </cell>
          <cell r="N3311" t="str">
            <v>BAHAN</v>
          </cell>
        </row>
        <row r="3312">
          <cell r="A3312">
            <v>2</v>
          </cell>
          <cell r="C3312" t="str">
            <v>Beton di-cor ke dalam bekisting yang telah disiapkan</v>
          </cell>
        </row>
        <row r="3313">
          <cell r="A3313">
            <v>3</v>
          </cell>
          <cell r="C3313" t="str">
            <v>Penyelesaian dan perapihan setelah pemasangan</v>
          </cell>
          <cell r="L3313" t="str">
            <v>1.</v>
          </cell>
          <cell r="N3313" t="str">
            <v>Semen</v>
          </cell>
          <cell r="O3313" t="str">
            <v>(M12)</v>
          </cell>
          <cell r="P3313" t="str">
            <v>Kg</v>
          </cell>
          <cell r="Q3313">
            <v>276.75</v>
          </cell>
          <cell r="R3313">
            <v>1357.5</v>
          </cell>
          <cell r="U3313">
            <v>375688.125</v>
          </cell>
        </row>
        <row r="3314">
          <cell r="L3314" t="str">
            <v>2.</v>
          </cell>
          <cell r="N3314" t="str">
            <v>Aggregat Klas C</v>
          </cell>
          <cell r="O3314" t="str">
            <v>(M01)</v>
          </cell>
          <cell r="P3314" t="str">
            <v>M3</v>
          </cell>
          <cell r="Q3314">
            <v>0.50251973684210527</v>
          </cell>
          <cell r="R3314">
            <v>141787.08464737452</v>
          </cell>
          <cell r="U3314">
            <v>71250.808464607951</v>
          </cell>
        </row>
        <row r="3315">
          <cell r="A3315" t="str">
            <v>III.</v>
          </cell>
          <cell r="C3315" t="str">
            <v>PEMAKAIAN BAHAN, ALAT DAN TENAGA</v>
          </cell>
        </row>
        <row r="3317">
          <cell r="A3317" t="str">
            <v xml:space="preserve">   1.</v>
          </cell>
          <cell r="C3317" t="str">
            <v>BAHAN</v>
          </cell>
        </row>
        <row r="3318">
          <cell r="A3318" t="str">
            <v>1.a.</v>
          </cell>
          <cell r="C3318" t="str">
            <v>Semen (PC)          =</v>
          </cell>
          <cell r="D3318" t="str">
            <v xml:space="preserve">   {Sm x D1 x 1000} x 1.025</v>
          </cell>
          <cell r="G3318" t="str">
            <v>(M12)</v>
          </cell>
          <cell r="H3318">
            <v>276.75</v>
          </cell>
          <cell r="I3318" t="str">
            <v>Kg</v>
          </cell>
        </row>
        <row r="3319">
          <cell r="A3319" t="str">
            <v>1.b.</v>
          </cell>
          <cell r="C3319" t="str">
            <v>Agregat Kelas C</v>
          </cell>
          <cell r="D3319" t="str">
            <v xml:space="preserve">   {(Ps x D1) : D3} x 1.025</v>
          </cell>
          <cell r="G3319" t="str">
            <v>(M01)</v>
          </cell>
          <cell r="H3319">
            <v>0.50251973684210527</v>
          </cell>
          <cell r="I3319" t="str">
            <v>M3</v>
          </cell>
        </row>
        <row r="3320">
          <cell r="A3320" t="str">
            <v>1.c.</v>
          </cell>
          <cell r="C3320">
            <v>0</v>
          </cell>
          <cell r="D3320">
            <v>0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</row>
        <row r="3321">
          <cell r="A3321" t="str">
            <v>1.e.</v>
          </cell>
          <cell r="C3321" t="str">
            <v>Bekisting</v>
          </cell>
          <cell r="G3321" t="str">
            <v>(M19)</v>
          </cell>
          <cell r="H3321">
            <v>0.05</v>
          </cell>
          <cell r="I3321" t="str">
            <v>M3</v>
          </cell>
        </row>
        <row r="3322">
          <cell r="A3322" t="str">
            <v>1.f</v>
          </cell>
          <cell r="C3322" t="str">
            <v>Paku</v>
          </cell>
          <cell r="G3322" t="str">
            <v>(M18)</v>
          </cell>
          <cell r="H3322">
            <v>0.4</v>
          </cell>
          <cell r="I3322" t="str">
            <v>Kg</v>
          </cell>
        </row>
        <row r="3324">
          <cell r="A3324" t="str">
            <v>2.</v>
          </cell>
          <cell r="C3324" t="str">
            <v>ALAT</v>
          </cell>
        </row>
        <row r="3325">
          <cell r="A3325" t="str">
            <v>2.a.</v>
          </cell>
          <cell r="C3325" t="str">
            <v>CONCRETE MIXER</v>
          </cell>
          <cell r="G3325" t="str">
            <v>(E06)</v>
          </cell>
        </row>
        <row r="3326">
          <cell r="C3326" t="str">
            <v>Kapasitas Alat</v>
          </cell>
          <cell r="G3326" t="str">
            <v>V</v>
          </cell>
          <cell r="H3326">
            <v>500</v>
          </cell>
          <cell r="I3326" t="str">
            <v>liter</v>
          </cell>
        </row>
        <row r="3327">
          <cell r="C3327" t="str">
            <v>Faktor Efisiensi Alat</v>
          </cell>
          <cell r="G3327" t="str">
            <v>Fa</v>
          </cell>
          <cell r="H3327">
            <v>0.83</v>
          </cell>
          <cell r="I3327" t="str">
            <v>-</v>
          </cell>
        </row>
        <row r="3328">
          <cell r="C3328" t="str">
            <v>Waktu siklus   :</v>
          </cell>
          <cell r="D3328" t="str">
            <v>(T1 + T2 + T3 + T4)</v>
          </cell>
          <cell r="G3328" t="str">
            <v>Ts</v>
          </cell>
        </row>
        <row r="3329">
          <cell r="C3329" t="str">
            <v>-  Memuat</v>
          </cell>
          <cell r="G3329" t="str">
            <v>T1</v>
          </cell>
          <cell r="H3329">
            <v>3</v>
          </cell>
          <cell r="I3329" t="str">
            <v>menit</v>
          </cell>
        </row>
        <row r="3330">
          <cell r="C3330" t="str">
            <v>-  Mengaduk</v>
          </cell>
          <cell r="G3330" t="str">
            <v>T2</v>
          </cell>
          <cell r="H3330">
            <v>2</v>
          </cell>
          <cell r="I3330" t="str">
            <v>menit</v>
          </cell>
        </row>
        <row r="3331">
          <cell r="C3331" t="str">
            <v>-  Menuang</v>
          </cell>
          <cell r="G3331" t="str">
            <v>T3</v>
          </cell>
          <cell r="H3331">
            <v>3</v>
          </cell>
          <cell r="I3331" t="str">
            <v>menit</v>
          </cell>
        </row>
        <row r="3332">
          <cell r="C3332" t="str">
            <v>-  Tunggu, dll.</v>
          </cell>
          <cell r="G3332" t="str">
            <v>T4</v>
          </cell>
          <cell r="H3332">
            <v>3</v>
          </cell>
          <cell r="I3332" t="str">
            <v>menit</v>
          </cell>
        </row>
        <row r="3333">
          <cell r="G3333" t="str">
            <v>Ts</v>
          </cell>
          <cell r="H3333">
            <v>11</v>
          </cell>
          <cell r="I3333" t="str">
            <v>menit</v>
          </cell>
        </row>
        <row r="3335">
          <cell r="C3335" t="str">
            <v>Kap. Prod. / jam  =</v>
          </cell>
          <cell r="D3335" t="str">
            <v>V x Fa x 60</v>
          </cell>
          <cell r="G3335" t="str">
            <v>Q1</v>
          </cell>
          <cell r="H3335">
            <v>2.2636363636363637</v>
          </cell>
          <cell r="I3335" t="str">
            <v>M3</v>
          </cell>
        </row>
        <row r="3336">
          <cell r="D3336" t="str">
            <v>1000 x Ts</v>
          </cell>
        </row>
        <row r="3338">
          <cell r="C3338" t="str">
            <v>Koefisien Alat / M3</v>
          </cell>
          <cell r="D3338" t="str">
            <v xml:space="preserve">  =   1  :  Q1</v>
          </cell>
          <cell r="G3338" t="str">
            <v>(E06)</v>
          </cell>
          <cell r="H3338">
            <v>0.44176706827309237</v>
          </cell>
          <cell r="I3338" t="str">
            <v>jam</v>
          </cell>
        </row>
        <row r="3342">
          <cell r="J3342" t="str">
            <v>Berlanjut ke hal. berikut.</v>
          </cell>
        </row>
        <row r="3343">
          <cell r="A3343" t="str">
            <v>ITEM PEMBAYARAN NO.</v>
          </cell>
          <cell r="D3343" t="str">
            <v>: 5.5.(3)</v>
          </cell>
          <cell r="J3343" t="str">
            <v>Analisa EI-718</v>
          </cell>
        </row>
        <row r="3344">
          <cell r="A3344" t="str">
            <v>JENIS PEKERJAAN</v>
          </cell>
          <cell r="D3344" t="str">
            <v>: Pekerjaan LPAS Kelas C</v>
          </cell>
        </row>
        <row r="3345">
          <cell r="A3345" t="str">
            <v>SATUAN PEMBAYARAN</v>
          </cell>
          <cell r="D3345" t="str">
            <v>:  M3</v>
          </cell>
          <cell r="H3345" t="str">
            <v xml:space="preserve">        URAIAN ANALISA HARGA SATUAN</v>
          </cell>
        </row>
        <row r="3346">
          <cell r="J3346" t="str">
            <v>Lanjutan</v>
          </cell>
        </row>
        <row r="3348">
          <cell r="A3348" t="str">
            <v>No.</v>
          </cell>
          <cell r="C3348" t="str">
            <v>U R A I A N</v>
          </cell>
          <cell r="G3348" t="str">
            <v>KODE</v>
          </cell>
          <cell r="H3348" t="str">
            <v>KOEF.</v>
          </cell>
          <cell r="I3348" t="str">
            <v>SATUAN</v>
          </cell>
          <cell r="J3348" t="str">
            <v>KETERANGAN</v>
          </cell>
        </row>
        <row r="3351">
          <cell r="A3351" t="str">
            <v>2.b.</v>
          </cell>
          <cell r="C3351" t="str">
            <v>WATER TANK TRUCK</v>
          </cell>
          <cell r="G3351" t="str">
            <v>(E23)</v>
          </cell>
        </row>
        <row r="3352">
          <cell r="C3352" t="str">
            <v>Volume Tanki Air</v>
          </cell>
          <cell r="G3352" t="str">
            <v>V</v>
          </cell>
          <cell r="H3352">
            <v>4</v>
          </cell>
          <cell r="I3352" t="str">
            <v>M3</v>
          </cell>
        </row>
        <row r="3353">
          <cell r="C3353" t="str">
            <v>Kebutuhan air / M3 beton</v>
          </cell>
          <cell r="G3353" t="str">
            <v>Wc</v>
          </cell>
          <cell r="H3353">
            <v>0.16604999999999998</v>
          </cell>
          <cell r="I3353" t="str">
            <v>M3</v>
          </cell>
        </row>
        <row r="3354">
          <cell r="C3354" t="str">
            <v>Faktor Efiesiensi Alat</v>
          </cell>
          <cell r="G3354" t="str">
            <v>Fa</v>
          </cell>
          <cell r="H3354">
            <v>0.83</v>
          </cell>
          <cell r="I3354" t="str">
            <v>-</v>
          </cell>
        </row>
        <row r="3355">
          <cell r="C3355" t="str">
            <v>Pengisian Tanki / jam</v>
          </cell>
          <cell r="G3355" t="str">
            <v>n</v>
          </cell>
          <cell r="H3355">
            <v>1</v>
          </cell>
          <cell r="I3355" t="str">
            <v>kali</v>
          </cell>
        </row>
        <row r="3357">
          <cell r="C3357" t="str">
            <v>Kap. Prod. / jam  =</v>
          </cell>
          <cell r="D3357" t="str">
            <v>V x Fa x n</v>
          </cell>
          <cell r="G3357" t="str">
            <v>Q2</v>
          </cell>
          <cell r="H3357">
            <v>19.993977717554955</v>
          </cell>
          <cell r="I3357" t="str">
            <v>M3</v>
          </cell>
        </row>
        <row r="3358">
          <cell r="D3358" t="str">
            <v>Wc</v>
          </cell>
        </row>
        <row r="3360">
          <cell r="C3360" t="str">
            <v>Koefisien Alat / M3</v>
          </cell>
          <cell r="D3360" t="str">
            <v xml:space="preserve">  =   1  :  Q2</v>
          </cell>
          <cell r="G3360" t="str">
            <v>(E23)</v>
          </cell>
          <cell r="H3360">
            <v>5.0015060240963853E-2</v>
          </cell>
          <cell r="I3360" t="str">
            <v>jam</v>
          </cell>
        </row>
        <row r="3362">
          <cell r="A3362" t="str">
            <v>2.c.</v>
          </cell>
          <cell r="C3362" t="str">
            <v>CONCRETE VIBRATOR</v>
          </cell>
          <cell r="G3362" t="str">
            <v>(E20)</v>
          </cell>
        </row>
        <row r="3363">
          <cell r="C3363" t="str">
            <v>Kebutuhan Alat Penggetar Beton ini disesuaikan dengan</v>
          </cell>
        </row>
        <row r="3364">
          <cell r="C3364" t="str">
            <v>kapasitas produksi Alat Pencampur (Concrete Mixer)</v>
          </cell>
        </row>
        <row r="3366">
          <cell r="C3366" t="str">
            <v>Kap. Prod. / jam  =</v>
          </cell>
          <cell r="D3366" t="str">
            <v>Kap.Prod./Jam Alat Concrete Mixer</v>
          </cell>
          <cell r="G3366" t="str">
            <v>Q3</v>
          </cell>
          <cell r="H3366">
            <v>2.2636363636363637</v>
          </cell>
          <cell r="I3366" t="str">
            <v>M3</v>
          </cell>
        </row>
        <row r="3368">
          <cell r="C3368" t="str">
            <v>Koefisien Alat / M3</v>
          </cell>
          <cell r="D3368" t="str">
            <v xml:space="preserve">  =   1  :  Q3</v>
          </cell>
          <cell r="G3368" t="str">
            <v>(E20)</v>
          </cell>
          <cell r="H3368">
            <v>0.44176706827309237</v>
          </cell>
          <cell r="I3368" t="str">
            <v>jam</v>
          </cell>
        </row>
        <row r="3370">
          <cell r="A3370" t="str">
            <v>2.c.</v>
          </cell>
          <cell r="C3370" t="str">
            <v>ALAT BANTU</v>
          </cell>
        </row>
        <row r="3371">
          <cell r="C3371" t="str">
            <v>Diperlukan  :</v>
          </cell>
        </row>
        <row r="3372">
          <cell r="C3372" t="str">
            <v>- Sekop</v>
          </cell>
          <cell r="D3372" t="str">
            <v>=  2  buah</v>
          </cell>
        </row>
        <row r="3373">
          <cell r="C3373" t="str">
            <v>- Pacul</v>
          </cell>
          <cell r="D3373" t="str">
            <v>=  2  buah</v>
          </cell>
        </row>
        <row r="3374">
          <cell r="C3374" t="str">
            <v>- Sendok Semen</v>
          </cell>
          <cell r="D3374" t="str">
            <v>=  2  buah</v>
          </cell>
        </row>
        <row r="3375">
          <cell r="C3375" t="str">
            <v>- Ember Cor</v>
          </cell>
          <cell r="D3375" t="str">
            <v>=  4  buah</v>
          </cell>
        </row>
        <row r="3376">
          <cell r="C3376" t="str">
            <v>- Gerobak Dorong</v>
          </cell>
          <cell r="D3376" t="str">
            <v>=  1  buah</v>
          </cell>
        </row>
        <row r="3378">
          <cell r="A3378" t="str">
            <v>3.</v>
          </cell>
          <cell r="C3378" t="str">
            <v>TENAGA</v>
          </cell>
        </row>
        <row r="3379">
          <cell r="C3379" t="str">
            <v>Produksi Beton dalam 1 hari</v>
          </cell>
          <cell r="E3379" t="str">
            <v>=  Tk x Q1</v>
          </cell>
          <cell r="G3379" t="str">
            <v>Qt</v>
          </cell>
          <cell r="H3379">
            <v>15.845454545454546</v>
          </cell>
          <cell r="I3379" t="str">
            <v>M3</v>
          </cell>
        </row>
        <row r="3381">
          <cell r="C3381" t="str">
            <v>Kebutuhan tenaga :</v>
          </cell>
          <cell r="D3381" t="str">
            <v>- Mandor</v>
          </cell>
          <cell r="G3381" t="str">
            <v>M</v>
          </cell>
          <cell r="H3381">
            <v>1</v>
          </cell>
          <cell r="I3381" t="str">
            <v>orang</v>
          </cell>
        </row>
        <row r="3382">
          <cell r="D3382" t="str">
            <v>- Tukang</v>
          </cell>
          <cell r="G3382" t="str">
            <v>Tb</v>
          </cell>
          <cell r="H3382">
            <v>4</v>
          </cell>
          <cell r="I3382" t="str">
            <v>orang</v>
          </cell>
        </row>
        <row r="3383">
          <cell r="D3383" t="str">
            <v>- Pekerja</v>
          </cell>
          <cell r="G3383" t="str">
            <v>P</v>
          </cell>
          <cell r="H3383">
            <v>12</v>
          </cell>
          <cell r="I3383" t="str">
            <v>orang</v>
          </cell>
        </row>
        <row r="3385">
          <cell r="C3385" t="str">
            <v>Koefisien Tenaga / M3   :</v>
          </cell>
        </row>
        <row r="3386">
          <cell r="D3386" t="str">
            <v>-  Mandor</v>
          </cell>
          <cell r="E3386" t="str">
            <v>= (Tk x M) : Qt</v>
          </cell>
          <cell r="G3386" t="str">
            <v>(L03)</v>
          </cell>
          <cell r="H3386">
            <v>0.44176706827309237</v>
          </cell>
          <cell r="I3386" t="str">
            <v>jam</v>
          </cell>
        </row>
        <row r="3387">
          <cell r="D3387" t="str">
            <v>-  Tukang</v>
          </cell>
          <cell r="E3387" t="str">
            <v>= (Tk x Tb) : Qt</v>
          </cell>
          <cell r="G3387" t="str">
            <v>(L02)</v>
          </cell>
          <cell r="H3387">
            <v>1.7670682730923695</v>
          </cell>
          <cell r="I3387" t="str">
            <v>jam</v>
          </cell>
        </row>
        <row r="3388">
          <cell r="D3388" t="str">
            <v>-  Pekerja</v>
          </cell>
          <cell r="E3388" t="str">
            <v>= (Tk x P) : Qt</v>
          </cell>
          <cell r="G3388" t="str">
            <v>(L01)</v>
          </cell>
          <cell r="H3388">
            <v>5.3012048192771086</v>
          </cell>
          <cell r="I3388" t="str">
            <v>jam</v>
          </cell>
        </row>
        <row r="3391">
          <cell r="A3391" t="str">
            <v>4.</v>
          </cell>
          <cell r="C3391" t="str">
            <v>HARGA DASAR SATUAN UPAH, BAHAN DAN ALAT</v>
          </cell>
        </row>
        <row r="3392">
          <cell r="C3392" t="str">
            <v>Lihat lampiran.</v>
          </cell>
        </row>
        <row r="3401">
          <cell r="J3401" t="str">
            <v>Berlanjut ke hal. berikut.</v>
          </cell>
        </row>
        <row r="3402">
          <cell r="A3402" t="str">
            <v>ITEM PEMBAYARAN NO.</v>
          </cell>
          <cell r="D3402" t="str">
            <v>: 5.5.(3)</v>
          </cell>
          <cell r="J3402" t="str">
            <v>Analisa EI-718</v>
          </cell>
        </row>
        <row r="3403">
          <cell r="A3403" t="str">
            <v>JENIS PEKERJAAN</v>
          </cell>
          <cell r="D3403" t="str">
            <v>: Pekerjaan LPAS Kelas C</v>
          </cell>
        </row>
        <row r="3404">
          <cell r="A3404" t="str">
            <v>SATUAN PEMBAYARAN</v>
          </cell>
          <cell r="D3404" t="str">
            <v>:  M3</v>
          </cell>
          <cell r="H3404" t="str">
            <v xml:space="preserve">        URAIAN ANALISA HARGA SATUAN</v>
          </cell>
        </row>
        <row r="3405">
          <cell r="J3405" t="str">
            <v>Lanjutan</v>
          </cell>
        </row>
        <row r="3407">
          <cell r="A3407" t="str">
            <v>No.</v>
          </cell>
          <cell r="C3407" t="str">
            <v>U R A I A N</v>
          </cell>
          <cell r="G3407" t="str">
            <v>KODE</v>
          </cell>
          <cell r="H3407" t="str">
            <v>KOEF.</v>
          </cell>
          <cell r="I3407" t="str">
            <v>SATUAN</v>
          </cell>
          <cell r="J3407" t="str">
            <v>KETERANGAN</v>
          </cell>
        </row>
        <row r="3410">
          <cell r="A3410" t="str">
            <v>5.</v>
          </cell>
          <cell r="C3410" t="str">
            <v>ANALISA HARGA SATUAN PEKERJAAN</v>
          </cell>
        </row>
        <row r="3411">
          <cell r="C3411" t="str">
            <v>Lihat perhitungan dalam FORMULIR STANDAR UNTUK</v>
          </cell>
        </row>
        <row r="3412">
          <cell r="C3412" t="str">
            <v>PEREKEMAN ANALISA MASING-MASING HARGA</v>
          </cell>
        </row>
        <row r="3413">
          <cell r="C3413" t="str">
            <v>SATUAN.</v>
          </cell>
        </row>
        <row r="3414">
          <cell r="C3414" t="str">
            <v>Didapat Harga Satuan Pekerjaan :</v>
          </cell>
        </row>
        <row r="3416">
          <cell r="C3416" t="str">
            <v xml:space="preserve">Rp.  </v>
          </cell>
          <cell r="D3416">
            <v>634714.46174467704</v>
          </cell>
          <cell r="E3416" t="str">
            <v xml:space="preserve"> / M3</v>
          </cell>
        </row>
        <row r="3419">
          <cell r="A3419" t="str">
            <v>6.</v>
          </cell>
          <cell r="C3419" t="str">
            <v>MASA PELAKSANAAN YANG DIPERLUKAN</v>
          </cell>
        </row>
        <row r="3420">
          <cell r="C3420" t="str">
            <v>Masa Pelaksanaan :</v>
          </cell>
          <cell r="D3420" t="str">
            <v>. . . . . . . . . . . .</v>
          </cell>
        </row>
        <row r="3422">
          <cell r="A3422" t="str">
            <v>7.</v>
          </cell>
          <cell r="C3422" t="str">
            <v>VOLUME PEKERJAAN YANG DIPERLUKAN</v>
          </cell>
        </row>
        <row r="3423">
          <cell r="C3423" t="str">
            <v>Volume pekerjaan  :</v>
          </cell>
          <cell r="D3423">
            <v>1</v>
          </cell>
          <cell r="E3423" t="str">
            <v>M3</v>
          </cell>
        </row>
        <row r="3463">
          <cell r="A3463" t="str">
            <v>ITEM  PEMBAYARAN</v>
          </cell>
          <cell r="D3463" t="str">
            <v xml:space="preserve">:  5.7 (1) </v>
          </cell>
          <cell r="J3463" t="str">
            <v>Analisa EI-7171</v>
          </cell>
        </row>
        <row r="3464">
          <cell r="A3464" t="str">
            <v>JENIS PEKERJAAN</v>
          </cell>
          <cell r="D3464" t="str">
            <v>: Wet  Lean Concrete (Tebal 10 cm)</v>
          </cell>
        </row>
        <row r="3465">
          <cell r="A3465" t="str">
            <v xml:space="preserve">SATUAN                                          </v>
          </cell>
          <cell r="E3465" t="str">
            <v>: M2</v>
          </cell>
        </row>
        <row r="3469">
          <cell r="A3469" t="str">
            <v>UNIT PERHITUNGAN :</v>
          </cell>
          <cell r="D3469">
            <v>100</v>
          </cell>
          <cell r="E3469" t="str">
            <v>M3</v>
          </cell>
          <cell r="G3469" t="str">
            <v xml:space="preserve">        URAIAN ANALISA HARGA SATUAN</v>
          </cell>
        </row>
        <row r="3471">
          <cell r="A3471" t="str">
            <v>No.</v>
          </cell>
          <cell r="C3471" t="str">
            <v>U R A I A N</v>
          </cell>
          <cell r="G3471" t="str">
            <v>KODE</v>
          </cell>
          <cell r="H3471" t="str">
            <v>KOEF.</v>
          </cell>
          <cell r="I3471" t="str">
            <v>SATUAN</v>
          </cell>
          <cell r="J3471" t="str">
            <v>KETERANGAN</v>
          </cell>
        </row>
        <row r="3474">
          <cell r="A3474" t="str">
            <v>I.</v>
          </cell>
          <cell r="C3474" t="str">
            <v>ASUMSI</v>
          </cell>
        </row>
        <row r="3475">
          <cell r="A3475">
            <v>1</v>
          </cell>
          <cell r="C3475" t="str">
            <v xml:space="preserve">Menggunakan cara mekanik  </v>
          </cell>
        </row>
        <row r="3476">
          <cell r="A3476">
            <v>2</v>
          </cell>
          <cell r="C3476" t="str">
            <v>Tebal   Lean Concrete  =</v>
          </cell>
          <cell r="H3476">
            <v>10</v>
          </cell>
          <cell r="I3476" t="str">
            <v>CM</v>
          </cell>
        </row>
        <row r="3477">
          <cell r="A3477">
            <v>3</v>
          </cell>
          <cell r="C3477" t="str">
            <v>Beton  ready mix  diterima  di lokasi  pekerjaan</v>
          </cell>
        </row>
        <row r="3478">
          <cell r="A3478">
            <v>4</v>
          </cell>
          <cell r="C3478" t="str">
            <v>Jam kerja efektif per-hari</v>
          </cell>
          <cell r="G3478" t="str">
            <v>Tk</v>
          </cell>
          <cell r="H3478">
            <v>7</v>
          </cell>
          <cell r="I3478" t="str">
            <v>jam</v>
          </cell>
        </row>
        <row r="3479">
          <cell r="A3479">
            <v>5</v>
          </cell>
          <cell r="C3479" t="str">
            <v>Harga ready mix franco lokasi/ proyek</v>
          </cell>
          <cell r="G3479">
            <v>0</v>
          </cell>
          <cell r="H3479">
            <v>0</v>
          </cell>
          <cell r="I3479">
            <v>0</v>
          </cell>
        </row>
        <row r="3480">
          <cell r="C3480">
            <v>0</v>
          </cell>
        </row>
        <row r="3481">
          <cell r="C3481">
            <v>0</v>
          </cell>
        </row>
        <row r="3482">
          <cell r="A3482">
            <v>0</v>
          </cell>
        </row>
        <row r="3484">
          <cell r="A3484" t="str">
            <v>II.</v>
          </cell>
          <cell r="C3484" t="str">
            <v>URUTAN KERJA</v>
          </cell>
        </row>
        <row r="3485">
          <cell r="A3485">
            <v>1</v>
          </cell>
          <cell r="C3485" t="str">
            <v>Mal /bekisting/form work  dipersiapkan sesuai dengan</v>
          </cell>
        </row>
        <row r="3486">
          <cell r="C3486" t="str">
            <v>gambar dan persyaratan</v>
          </cell>
        </row>
        <row r="3487">
          <cell r="A3487">
            <v>2</v>
          </cell>
          <cell r="C3487" t="str">
            <v>Beton di-cor ke dalam mal yang telah disiapkan</v>
          </cell>
        </row>
        <row r="3488">
          <cell r="A3488">
            <v>3</v>
          </cell>
          <cell r="C3488" t="str">
            <v xml:space="preserve">Penghamparan dan perataan dilakukan dengan </v>
          </cell>
        </row>
        <row r="3489">
          <cell r="C3489" t="str">
            <v>dengan memakai alat Slip Form Paver</v>
          </cell>
        </row>
        <row r="3490">
          <cell r="A3490">
            <v>0</v>
          </cell>
        </row>
        <row r="3491">
          <cell r="A3491" t="str">
            <v>III.</v>
          </cell>
          <cell r="C3491" t="str">
            <v>PEMAKAIAN BAHAN, ALAT DAN TENAGA</v>
          </cell>
        </row>
        <row r="3493">
          <cell r="A3493">
            <v>1</v>
          </cell>
          <cell r="C3493" t="str">
            <v>BAHAN</v>
          </cell>
        </row>
        <row r="3494">
          <cell r="A3494" t="str">
            <v>1.a.</v>
          </cell>
          <cell r="C3494" t="str">
            <v>Beton  K-125 Ready mix =  100  * 1.05</v>
          </cell>
          <cell r="H3494">
            <v>105</v>
          </cell>
          <cell r="I3494" t="str">
            <v>M3</v>
          </cell>
        </row>
        <row r="3495">
          <cell r="C3495" t="str">
            <v>Volume  Beton  per M2 = 0,1*1 =</v>
          </cell>
          <cell r="E3495" t="str">
            <v>0,1  M3</v>
          </cell>
        </row>
        <row r="3496">
          <cell r="A3496" t="str">
            <v>b</v>
          </cell>
          <cell r="C3496" t="str">
            <v>Form Work</v>
          </cell>
          <cell r="D3496" t="str">
            <v>= 0.1*100</v>
          </cell>
          <cell r="H3496">
            <v>20</v>
          </cell>
          <cell r="I3496" t="str">
            <v>M2</v>
          </cell>
        </row>
        <row r="3498">
          <cell r="A3498" t="str">
            <v>2.</v>
          </cell>
          <cell r="C3498" t="str">
            <v>ALAT</v>
          </cell>
        </row>
        <row r="3499">
          <cell r="A3499" t="str">
            <v>2.a.</v>
          </cell>
          <cell r="C3499" t="str">
            <v>EXCAVATOR</v>
          </cell>
          <cell r="G3499" t="str">
            <v>(E10)</v>
          </cell>
        </row>
        <row r="3500">
          <cell r="C3500" t="str">
            <v>Kapasitas Bucket</v>
          </cell>
          <cell r="G3500" t="str">
            <v>V</v>
          </cell>
          <cell r="H3500">
            <v>0.93</v>
          </cell>
          <cell r="I3500" t="str">
            <v>M3</v>
          </cell>
        </row>
        <row r="3501">
          <cell r="C3501" t="str">
            <v>Faktor Bucket</v>
          </cell>
          <cell r="G3501" t="str">
            <v>Fb</v>
          </cell>
          <cell r="H3501">
            <v>1</v>
          </cell>
          <cell r="I3501" t="str">
            <v>-</v>
          </cell>
        </row>
        <row r="3502">
          <cell r="C3502" t="str">
            <v>Faktor  Efisiensi alat</v>
          </cell>
          <cell r="G3502" t="str">
            <v>Fa</v>
          </cell>
          <cell r="H3502">
            <v>0.83</v>
          </cell>
          <cell r="I3502" t="str">
            <v>-</v>
          </cell>
        </row>
        <row r="3503">
          <cell r="C3503" t="str">
            <v>Faktor Konversi</v>
          </cell>
          <cell r="G3503" t="str">
            <v>Fv</v>
          </cell>
          <cell r="H3503">
            <v>0.9</v>
          </cell>
        </row>
        <row r="3505">
          <cell r="C3505" t="str">
            <v>Waktu siklus</v>
          </cell>
          <cell r="G3505" t="str">
            <v>Ts1</v>
          </cell>
        </row>
        <row r="3506">
          <cell r="C3506" t="str">
            <v>- Menggali,  memuat dan berputar</v>
          </cell>
          <cell r="G3506" t="str">
            <v>T1</v>
          </cell>
          <cell r="H3506">
            <v>0.317</v>
          </cell>
          <cell r="I3506" t="str">
            <v>menit</v>
          </cell>
        </row>
        <row r="3507">
          <cell r="C3507" t="str">
            <v>- Lain-lain</v>
          </cell>
          <cell r="G3507" t="str">
            <v>T2</v>
          </cell>
          <cell r="H3507">
            <v>0.5</v>
          </cell>
          <cell r="I3507" t="str">
            <v>menit</v>
          </cell>
        </row>
        <row r="3508">
          <cell r="G3508" t="str">
            <v>Ts1</v>
          </cell>
          <cell r="H3508">
            <v>0.81699999999999995</v>
          </cell>
          <cell r="I3508" t="str">
            <v>menit</v>
          </cell>
        </row>
        <row r="3510">
          <cell r="C3510" t="str">
            <v>Kap. Prod. / jam =</v>
          </cell>
          <cell r="D3510" t="str">
            <v>V  x Fb x Fa x Fv x  60</v>
          </cell>
          <cell r="G3510" t="str">
            <v>Q1</v>
          </cell>
          <cell r="H3510">
            <v>5.1019094247246022</v>
          </cell>
          <cell r="I3510" t="str">
            <v xml:space="preserve">M3  </v>
          </cell>
        </row>
        <row r="3511">
          <cell r="D3511" t="str">
            <v>Ts1 x Fk</v>
          </cell>
        </row>
        <row r="3513">
          <cell r="C3513" t="str">
            <v>Koefisien Alat / M3</v>
          </cell>
          <cell r="D3513" t="str">
            <v xml:space="preserve"> =  1  :  Q1</v>
          </cell>
          <cell r="G3513" t="str">
            <v>-</v>
          </cell>
          <cell r="H3513">
            <v>0.19600504766977109</v>
          </cell>
          <cell r="I3513" t="str">
            <v>Jam</v>
          </cell>
        </row>
        <row r="3517">
          <cell r="A3517" t="str">
            <v>2.b.</v>
          </cell>
          <cell r="C3517" t="str">
            <v>SLIP FORM PAVER</v>
          </cell>
        </row>
        <row r="3522">
          <cell r="A3522" t="str">
            <v>2.c.</v>
          </cell>
          <cell r="C3522" t="str">
            <v>CONCRETE VIBRATOR</v>
          </cell>
          <cell r="G3522" t="str">
            <v>(E20)</v>
          </cell>
        </row>
        <row r="3523">
          <cell r="C3523" t="str">
            <v>Kebutuhan Alat Penggetar Beton ini disesuaikan dengan</v>
          </cell>
        </row>
        <row r="3524">
          <cell r="C3524" t="str">
            <v>kapasitas produksi Concrete  Pump</v>
          </cell>
        </row>
        <row r="3525">
          <cell r="C3525" t="str">
            <v>Kap. Prod. / jam  =</v>
          </cell>
          <cell r="G3525" t="str">
            <v>Q3</v>
          </cell>
          <cell r="H3525">
            <v>10</v>
          </cell>
          <cell r="I3525" t="str">
            <v>M3</v>
          </cell>
          <cell r="J3525" t="str">
            <v>Cek Kap prod</v>
          </cell>
        </row>
        <row r="3526">
          <cell r="C3526" t="str">
            <v xml:space="preserve">Kebutuhan utk </v>
          </cell>
          <cell r="D3526">
            <v>100</v>
          </cell>
          <cell r="E3526" t="str">
            <v>M3</v>
          </cell>
          <cell r="G3526" t="str">
            <v>(E20)</v>
          </cell>
          <cell r="H3526">
            <v>10.5</v>
          </cell>
          <cell r="I3526" t="str">
            <v>jam</v>
          </cell>
        </row>
        <row r="3528">
          <cell r="A3528" t="str">
            <v>2.c.</v>
          </cell>
          <cell r="C3528" t="str">
            <v>ALAT BANTU</v>
          </cell>
        </row>
        <row r="3529">
          <cell r="C3529" t="str">
            <v>Diperlukan  :</v>
          </cell>
        </row>
        <row r="3530">
          <cell r="C3530" t="str">
            <v>- Sekop</v>
          </cell>
          <cell r="D3530" t="str">
            <v>=  2  buah</v>
          </cell>
        </row>
        <row r="3531">
          <cell r="C3531" t="str">
            <v>- Pacul</v>
          </cell>
          <cell r="D3531" t="str">
            <v>=  2  buah</v>
          </cell>
        </row>
        <row r="3532">
          <cell r="C3532" t="str">
            <v>Dan lain-lain</v>
          </cell>
        </row>
        <row r="3534">
          <cell r="A3534" t="str">
            <v>3.</v>
          </cell>
          <cell r="C3534" t="str">
            <v>TENAGA</v>
          </cell>
        </row>
        <row r="3535">
          <cell r="C3535" t="str">
            <v xml:space="preserve">Kebutuhan utk </v>
          </cell>
          <cell r="D3535">
            <v>100</v>
          </cell>
          <cell r="E3535" t="str">
            <v>M3</v>
          </cell>
        </row>
        <row r="3536">
          <cell r="C3536" t="str">
            <v>- Pengawas</v>
          </cell>
          <cell r="E3536">
            <v>0</v>
          </cell>
          <cell r="G3536" t="str">
            <v>Pg</v>
          </cell>
          <cell r="H3536">
            <v>7</v>
          </cell>
          <cell r="I3536" t="str">
            <v>hour</v>
          </cell>
        </row>
        <row r="3537">
          <cell r="C3537" t="str">
            <v>- Mandor</v>
          </cell>
          <cell r="E3537" t="str">
            <v>= 1 orang hari</v>
          </cell>
          <cell r="G3537" t="str">
            <v>M</v>
          </cell>
          <cell r="H3537">
            <v>21</v>
          </cell>
          <cell r="I3537" t="str">
            <v>hour</v>
          </cell>
        </row>
        <row r="3538">
          <cell r="C3538" t="str">
            <v>- Tukang/ Tenaga  trampil</v>
          </cell>
          <cell r="E3538">
            <v>0</v>
          </cell>
          <cell r="G3538" t="str">
            <v>Tb</v>
          </cell>
          <cell r="H3538">
            <v>35</v>
          </cell>
          <cell r="I3538" t="str">
            <v>hour</v>
          </cell>
        </row>
        <row r="3539">
          <cell r="C3539" t="str">
            <v>- Pekerja</v>
          </cell>
          <cell r="E3539" t="str">
            <v>= 2 orang hari</v>
          </cell>
          <cell r="G3539" t="str">
            <v>P</v>
          </cell>
          <cell r="H3539">
            <v>49</v>
          </cell>
          <cell r="I3539" t="str">
            <v>hour</v>
          </cell>
        </row>
        <row r="3542">
          <cell r="C3542" t="str">
            <v>DOMINAN: Slip Form Paver</v>
          </cell>
        </row>
        <row r="3553">
          <cell r="A3553" t="str">
            <v>ITEM  PEMBAYARAN</v>
          </cell>
          <cell r="E3553" t="str">
            <v xml:space="preserve">:  5.7 (1) </v>
          </cell>
          <cell r="J3553" t="str">
            <v>Analisa EI-7171</v>
          </cell>
        </row>
        <row r="3554">
          <cell r="A3554" t="str">
            <v>JENIS PEKERJAAN</v>
          </cell>
          <cell r="E3554" t="str">
            <v>: Wet  Lean Concrete (Tebal 10 cm)</v>
          </cell>
        </row>
        <row r="3555">
          <cell r="A3555" t="str">
            <v xml:space="preserve">SATUAN                                          </v>
          </cell>
          <cell r="E3555" t="str">
            <v>: M3</v>
          </cell>
        </row>
        <row r="3558">
          <cell r="A3558" t="str">
            <v>UNIT PERHITUNGAN :</v>
          </cell>
          <cell r="D3558">
            <v>100</v>
          </cell>
          <cell r="E3558" t="str">
            <v>M3</v>
          </cell>
          <cell r="G3558" t="str">
            <v xml:space="preserve">        URAIAN ANALISA HARGA SATUAN</v>
          </cell>
        </row>
        <row r="3560">
          <cell r="A3560" t="str">
            <v>4.</v>
          </cell>
          <cell r="C3560" t="str">
            <v>HARGA DASAR SATUAN UPAH, BAHAN DAN ALAT</v>
          </cell>
        </row>
        <row r="3561">
          <cell r="C3561" t="str">
            <v>Lihat lampiran.</v>
          </cell>
        </row>
        <row r="3563">
          <cell r="A3563" t="str">
            <v>5.</v>
          </cell>
          <cell r="C3563" t="str">
            <v>ANALISA HARGA SATUAN PEKERJAAN</v>
          </cell>
        </row>
        <row r="3564">
          <cell r="C3564" t="str">
            <v>Lihat perhitungan dalam FORMULIR STANDAR UNTUK</v>
          </cell>
        </row>
        <row r="3565">
          <cell r="C3565" t="str">
            <v>PEREKEMAN ANALISA MASING-MASING HARGA</v>
          </cell>
        </row>
        <row r="3566">
          <cell r="C3566" t="str">
            <v>SATUAN.</v>
          </cell>
        </row>
        <row r="3567">
          <cell r="C3567" t="str">
            <v>Didapat Harga Satuan Pekerjaan :</v>
          </cell>
        </row>
        <row r="3569">
          <cell r="C3569" t="str">
            <v xml:space="preserve">Rp.  </v>
          </cell>
          <cell r="D3569">
            <v>56726.178538879387</v>
          </cell>
          <cell r="E3569" t="str">
            <v xml:space="preserve"> / M2</v>
          </cell>
        </row>
        <row r="3572">
          <cell r="A3572" t="str">
            <v>6.</v>
          </cell>
          <cell r="C3572" t="str">
            <v>WAKTU PELAKSANAAN YANG DIPERLUKAN</v>
          </cell>
        </row>
        <row r="3573">
          <cell r="C3573" t="str">
            <v>Masa Pelaksanaan :</v>
          </cell>
          <cell r="D3573" t="str">
            <v>. . . . . . . . . . . .</v>
          </cell>
          <cell r="E3573" t="str">
            <v>bulan</v>
          </cell>
        </row>
        <row r="3575">
          <cell r="A3575" t="str">
            <v>7.</v>
          </cell>
          <cell r="C3575" t="str">
            <v>VOLUME PEKERJAAN YANG DIPERLUKAN</v>
          </cell>
        </row>
        <row r="3576">
          <cell r="C3576" t="str">
            <v>Volume pekerjaan  :</v>
          </cell>
          <cell r="D3576">
            <v>1</v>
          </cell>
          <cell r="E3576" t="str">
            <v>M2</v>
          </cell>
        </row>
        <row r="3582">
          <cell r="A3582" t="str">
            <v>ITEM PEMBAYARAN NO.</v>
          </cell>
          <cell r="D3582" t="str">
            <v>:  5.7 (2)</v>
          </cell>
          <cell r="J3582" t="str">
            <v>Analisa EI-511</v>
          </cell>
        </row>
        <row r="3583">
          <cell r="A3583" t="str">
            <v>JENIS PEKERJAAN</v>
          </cell>
          <cell r="D3583" t="str">
            <v>: Sand Bedding (t=5 cm)</v>
          </cell>
        </row>
        <row r="3584">
          <cell r="A3584" t="str">
            <v>SATUAN PEMBAYARAN</v>
          </cell>
          <cell r="D3584" t="str">
            <v>:  M2</v>
          </cell>
          <cell r="H3584" t="str">
            <v xml:space="preserve">         URAIAN ANALISA HARGA SATUAN</v>
          </cell>
        </row>
        <row r="3587">
          <cell r="A3587" t="str">
            <v>No.</v>
          </cell>
          <cell r="C3587" t="str">
            <v>U R A I A N</v>
          </cell>
          <cell r="G3587" t="str">
            <v>KODE</v>
          </cell>
          <cell r="H3587" t="str">
            <v>KOEF.</v>
          </cell>
          <cell r="I3587" t="str">
            <v>SATUAN</v>
          </cell>
          <cell r="J3587" t="str">
            <v>KETERANGAN</v>
          </cell>
        </row>
        <row r="3590">
          <cell r="A3590" t="str">
            <v>I.</v>
          </cell>
          <cell r="C3590" t="str">
            <v>ASUMSI</v>
          </cell>
        </row>
        <row r="3591">
          <cell r="A3591">
            <v>1</v>
          </cell>
          <cell r="C3591" t="str">
            <v>Pekerjaan dilakukan secara mekanis</v>
          </cell>
        </row>
        <row r="3592">
          <cell r="A3592">
            <v>2</v>
          </cell>
          <cell r="C3592" t="str">
            <v>Lokasi pekerjaan : sepanjang jalan</v>
          </cell>
        </row>
        <row r="3593">
          <cell r="A3593">
            <v>3</v>
          </cell>
          <cell r="C3593" t="str">
            <v>Kondisi Jalan   :  sedang / baik</v>
          </cell>
        </row>
        <row r="3594">
          <cell r="A3594">
            <v>4</v>
          </cell>
          <cell r="C3594" t="str">
            <v>Jam kerja efektif per-hari</v>
          </cell>
          <cell r="G3594" t="str">
            <v>Tk</v>
          </cell>
          <cell r="H3594">
            <v>7</v>
          </cell>
          <cell r="I3594" t="str">
            <v>Jam</v>
          </cell>
        </row>
        <row r="3595">
          <cell r="A3595">
            <v>5</v>
          </cell>
          <cell r="C3595" t="str">
            <v>Faktor pengembangan bahan</v>
          </cell>
          <cell r="G3595" t="str">
            <v>Fk</v>
          </cell>
          <cell r="H3595">
            <v>1.17</v>
          </cell>
          <cell r="I3595" t="str">
            <v>-</v>
          </cell>
        </row>
        <row r="3596">
          <cell r="A3596">
            <v>6</v>
          </cell>
          <cell r="C3596" t="str">
            <v>Tebal hamparan padat</v>
          </cell>
          <cell r="G3596" t="str">
            <v>t</v>
          </cell>
          <cell r="H3596">
            <v>0.05</v>
          </cell>
          <cell r="I3596" t="str">
            <v>M</v>
          </cell>
        </row>
        <row r="3598">
          <cell r="A3598" t="str">
            <v>II.</v>
          </cell>
          <cell r="C3598" t="str">
            <v>URUTAN KERJA</v>
          </cell>
        </row>
        <row r="3599">
          <cell r="A3599">
            <v>1</v>
          </cell>
          <cell r="C3599" t="str">
            <v>Wheel Loader memuat ke dalam Dump Truck</v>
          </cell>
        </row>
        <row r="3600">
          <cell r="A3600">
            <v>2</v>
          </cell>
          <cell r="C3600" t="str">
            <v>Dump Truck mengangkut ke lapangan dengan jarak</v>
          </cell>
        </row>
        <row r="3601">
          <cell r="C3601" t="str">
            <v>quari ke lapangan</v>
          </cell>
          <cell r="G3601" t="str">
            <v>L</v>
          </cell>
          <cell r="H3601">
            <v>80.61</v>
          </cell>
          <cell r="I3601" t="str">
            <v>Km</v>
          </cell>
        </row>
        <row r="3602">
          <cell r="A3602">
            <v>3</v>
          </cell>
          <cell r="C3602" t="str">
            <v>Material dihampar dengan menggunakan Motor Grader</v>
          </cell>
        </row>
        <row r="3603">
          <cell r="A3603">
            <v>4</v>
          </cell>
          <cell r="C3603" t="str">
            <v>Hamparan material disiram air dengan Watertank Truck</v>
          </cell>
        </row>
        <row r="3604">
          <cell r="C3604" t="str">
            <v>(sebelum pelaksanaan pemadatan) dan dipadatkan</v>
          </cell>
        </row>
        <row r="3605">
          <cell r="C3605" t="str">
            <v>dengan menggunakan Tandem Roller</v>
          </cell>
        </row>
        <row r="3606">
          <cell r="A3606">
            <v>5</v>
          </cell>
          <cell r="C3606" t="str">
            <v>Selama pemadatan sekelompok pekerja  akan</v>
          </cell>
        </row>
        <row r="3607">
          <cell r="C3607" t="str">
            <v>merapikan tepi hamparan dan level permukaan</v>
          </cell>
        </row>
        <row r="3608">
          <cell r="C3608" t="str">
            <v>dengan menggunakan alat bantu</v>
          </cell>
        </row>
        <row r="3610">
          <cell r="A3610" t="str">
            <v>III.</v>
          </cell>
          <cell r="C3610" t="str">
            <v>PEMAKAIAN BAHAN, ALAT DAN TENAGA</v>
          </cell>
        </row>
        <row r="3611">
          <cell r="A3611" t="str">
            <v xml:space="preserve">   1.</v>
          </cell>
          <cell r="C3611" t="str">
            <v>BAHAN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"/>
      <sheetName val="PAKET PENGERASAN"/>
      <sheetName val="PAKET ASPAL"/>
      <sheetName val="INPUT"/>
      <sheetName val="SAMPUL"/>
      <sheetName val="RUP"/>
      <sheetName val="REKAP"/>
      <sheetName val="RAB"/>
      <sheetName val="KAK"/>
      <sheetName val="RANC. SPK"/>
      <sheetName val="SKSU"/>
      <sheetName val="URAIAN"/>
      <sheetName val="KEGIATAN"/>
    </sheetNames>
    <sheetDataSet>
      <sheetData sheetId="0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Srt"/>
      <sheetName val="Harga"/>
      <sheetName val="A-E"/>
      <sheetName val="Ana-K"/>
      <sheetName val="Rab-1"/>
      <sheetName val="rekap"/>
      <sheetName val="Time"/>
      <sheetName val="Mt"/>
      <sheetName val="S-Pery"/>
      <sheetName val="Rp"/>
    </sheetNames>
    <sheetDataSet>
      <sheetData sheetId="0">
        <row r="3">
          <cell r="E3" t="str">
            <v>Peningkatan Jalan dan Penggantian Jembatan Kabupaten TA. 2002 Kab. Luwu</v>
          </cell>
        </row>
        <row r="4">
          <cell r="E4" t="str">
            <v>Pengkrikilan dan Pemb. 1 Unit Plat Duiker Pj. 3,00 Km dan Lbr 3,50 M Kec. Lamasi</v>
          </cell>
        </row>
        <row r="5">
          <cell r="E5" t="str">
            <v>Langsatallu Desa Topongo Kecamatan Lamasi</v>
          </cell>
        </row>
        <row r="7">
          <cell r="E7" t="str">
            <v>Jl.</v>
          </cell>
        </row>
        <row r="10">
          <cell r="E10" t="str">
            <v>021/CV-JU/SP/XI/2001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01 AM"/>
      <sheetName val="RK AM"/>
      <sheetName val="Sheet1"/>
    </sheetNames>
    <sheetDataSet>
      <sheetData sheetId="0"/>
      <sheetData sheetId="1">
        <row r="50">
          <cell r="P50" t="str">
            <v>Peningkatan Kapasitas</v>
          </cell>
        </row>
        <row r="51">
          <cell r="P51" t="str">
            <v>Peningkatan Layanan Sambungan Rumah</v>
          </cell>
        </row>
        <row r="52">
          <cell r="P52" t="str">
            <v>Peningkatan Layanan Hidran Umum</v>
          </cell>
        </row>
      </sheetData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bahan"/>
      <sheetName val="analisa E"/>
      <sheetName val="analisa K"/>
      <sheetName val="1-Sampeang"/>
      <sheetName val="2-Lemo-Bide"/>
      <sheetName val="3-Towondu-Tallang"/>
      <sheetName val="4-Muhajirin"/>
      <sheetName val="5-Salubanga"/>
      <sheetName val="6-Dandai"/>
      <sheetName val="7-Poringan"/>
      <sheetName val="8-Cerekang"/>
      <sheetName val="9-Binturu(1)"/>
      <sheetName val="10-Komba(2)"/>
      <sheetName val="Sheet2"/>
      <sheetName val="11-Malewong(3)"/>
      <sheetName val="12-Buntu Matabing(4)"/>
      <sheetName val="13-Babang(5)"/>
      <sheetName val="14-Pantai Mentang"/>
      <sheetName val="15-Sungai Suli"/>
      <sheetName val="Noling+"/>
      <sheetName val="Lamasi+"/>
      <sheetName val="upahbahan (2)"/>
      <sheetName val="daftarbahan"/>
      <sheetName val="bowzak"/>
      <sheetName val="Jemb. Kayu"/>
      <sheetName val="Jemb. 14"/>
      <sheetName val="Jemb5"/>
      <sheetName val="Sheet1"/>
      <sheetName val="CONTOH"/>
      <sheetName val="rab"/>
      <sheetName val="NOTE...!!"/>
      <sheetName val="KEG+2019"/>
      <sheetName val="REKAP BM 2019"/>
      <sheetName val="PEMB. JALAN "/>
      <sheetName val="PEMB. JEMBATAN"/>
      <sheetName val="PEMEL. JALAN"/>
      <sheetName val="PEMEL. JEMBATAN"/>
      <sheetName val="DATA BASE JLN"/>
      <sheetName val="SiMONi DAK 2019"/>
      <sheetName val="RK DAK FIX"/>
      <sheetName val="rekapjaljel"/>
      <sheetName val="RETENSI KEG 2018"/>
      <sheetName val="SUPERVISI"/>
      <sheetName val="DED"/>
      <sheetName val="REKAP APBD-P 2019"/>
    </sheetNames>
    <sheetDataSet>
      <sheetData sheetId="0"/>
      <sheetData sheetId="1"/>
      <sheetData sheetId="2">
        <row r="291">
          <cell r="N291">
            <v>6290.0380267999999</v>
          </cell>
        </row>
        <row r="933">
          <cell r="N933">
            <v>435336.44222225749</v>
          </cell>
        </row>
        <row r="1666">
          <cell r="N1666">
            <v>41854.131521428571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 t="str">
            <v>1 TAHUN</v>
          </cell>
          <cell r="K4">
            <v>3575607600</v>
          </cell>
          <cell r="L4" t="str">
            <v>Terselenggaranya Pendidikan Anak Usia Dini</v>
          </cell>
          <cell r="M4" t="str">
            <v>1 tahun</v>
          </cell>
          <cell r="N4">
            <v>3782617600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  <cell r="L5" t="str">
            <v>Jumlah Gedung TK yang di bangun</v>
          </cell>
          <cell r="M5">
            <v>8</v>
          </cell>
          <cell r="N5">
            <v>1677025000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  <cell r="L6" t="str">
            <v>Jumlah TK yang mendapatkanpelayanan PAUD</v>
          </cell>
          <cell r="M6">
            <v>11</v>
          </cell>
          <cell r="N6">
            <v>557875000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2 DOK</v>
          </cell>
          <cell r="K7">
            <v>19866600</v>
          </cell>
          <cell r="L7" t="str">
            <v>Jumlah dokumen retensi/utang yang akan di bayarkan</v>
          </cell>
          <cell r="M7" t="str">
            <v>2 dok</v>
          </cell>
          <cell r="N7">
            <v>312266600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 t="str">
            <v>1 TAHUN</v>
          </cell>
          <cell r="K8">
            <v>94442666148</v>
          </cell>
          <cell r="L8" t="str">
            <v>Peningkatan mutu/kualitas pendidikan wajib belajar dasar sembilan tahun</v>
          </cell>
          <cell r="M8" t="str">
            <v>1 tahun</v>
          </cell>
          <cell r="N8">
            <v>112545744031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53</v>
          </cell>
          <cell r="K20">
            <v>15167388269</v>
          </cell>
          <cell r="L20" t="str">
            <v>Jumlah RKB yang dibangun</v>
          </cell>
          <cell r="M20">
            <v>55</v>
          </cell>
          <cell r="N20">
            <v>12259823816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185</v>
          </cell>
          <cell r="K22">
            <v>36436064000</v>
          </cell>
          <cell r="L22" t="str">
            <v xml:space="preserve">Jumlah sekolah yang akan mendapatkan pembinaan dana BOS </v>
          </cell>
          <cell r="M22">
            <v>185</v>
          </cell>
          <cell r="N22">
            <v>36640418999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13 paket</v>
          </cell>
          <cell r="K23">
            <v>4069343669</v>
          </cell>
          <cell r="L23" t="str">
            <v>jumlah pagar sekolah yang dibangun</v>
          </cell>
          <cell r="M23">
            <v>28</v>
          </cell>
          <cell r="N23">
            <v>5850141819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254</v>
          </cell>
          <cell r="K25">
            <v>10598605800</v>
          </cell>
          <cell r="L25" t="str">
            <v>Tersedianya dana operasional  pendidikan di tingkat SD, MI, SMP, MTs, sederajat</v>
          </cell>
          <cell r="M25">
            <v>254</v>
          </cell>
          <cell r="N25">
            <v>10669500800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 t="str">
            <v>1 tahun</v>
          </cell>
          <cell r="K26">
            <v>861962500</v>
          </cell>
          <cell r="L26">
            <v>0</v>
          </cell>
          <cell r="M26" t="str">
            <v>1 tahun</v>
          </cell>
          <cell r="N26">
            <v>726285000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290</v>
          </cell>
          <cell r="K27">
            <v>395500000</v>
          </cell>
          <cell r="L27" t="str">
            <v>Jumlah waraga belajar kejar pakat A,B dan C</v>
          </cell>
          <cell r="M27">
            <v>290</v>
          </cell>
          <cell r="N27">
            <v>345480000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3 tingkatan70%</v>
          </cell>
          <cell r="K28">
            <v>197902500</v>
          </cell>
          <cell r="L28" t="str">
            <v>Terlaksananya Ujian KesetaraanBerkurangnya Jumlah Putus Sekolah</v>
          </cell>
          <cell r="M28" t="str">
            <v>3 tingkatan70%</v>
          </cell>
          <cell r="N28">
            <v>126450000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 t="str">
            <v>1 tahun</v>
          </cell>
          <cell r="K29">
            <v>751749000</v>
          </cell>
          <cell r="L29" t="str">
            <v>Meningkatnya Mutu Pendidik dan Tenaga Kependidikan</v>
          </cell>
          <cell r="M29" t="str">
            <v>1 Tahun</v>
          </cell>
          <cell r="N29">
            <v>641098000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200</v>
          </cell>
          <cell r="K34">
            <v>90370000</v>
          </cell>
          <cell r="L34" t="str">
            <v>Jumlah peserta Kegiatan Sertifikasi yang dilaksanakan</v>
          </cell>
          <cell r="M34">
            <v>200</v>
          </cell>
          <cell r="N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132498000</v>
          </cell>
          <cell r="L35" t="str">
            <v>Jumlah  Guru yang Mengikuti  Kelompok Kerja Guru (KKG)</v>
          </cell>
          <cell r="M35">
            <v>362</v>
          </cell>
          <cell r="N35">
            <v>132498000</v>
          </cell>
        </row>
        <row r="36">
          <cell r="B36" t="str">
            <v>Pengembangan Sistem Penghargaan Dan Perlindungan Terhadap Profesi Pendidik</v>
          </cell>
          <cell r="C36" t="str">
            <v>Jumlah guru mengikuti lomba guru berprestasi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256</v>
          </cell>
          <cell r="K36">
            <v>119637000</v>
          </cell>
          <cell r="L36" t="str">
            <v>Jumlah  Guru yang mengikuti lomba Guru Berprestasi dan Berdedikasi</v>
          </cell>
          <cell r="M36">
            <v>216</v>
          </cell>
          <cell r="N36">
            <v>76102000</v>
          </cell>
        </row>
        <row r="37">
          <cell r="B37" t="str">
            <v>Pembinaan Musyawarah Guru Mata Pelajaran</v>
          </cell>
          <cell r="C37" t="str">
            <v>Jumlah guru mata pelajaran yang bermusyawarah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585</v>
          </cell>
          <cell r="K37">
            <v>138715000</v>
          </cell>
          <cell r="L37" t="str">
            <v>Jumlah  Guru yang Mengikuti MGMP</v>
          </cell>
          <cell r="M37">
            <v>585</v>
          </cell>
          <cell r="N37">
            <v>138715000</v>
          </cell>
        </row>
        <row r="38">
          <cell r="B38" t="str">
            <v>Program Manajemen Pelayanan Pendidikan</v>
          </cell>
          <cell r="C38" t="str">
            <v>Persentase angka partisipasi pendidikan tinggi</v>
          </cell>
          <cell r="D38">
            <v>0</v>
          </cell>
          <cell r="E38">
            <v>0</v>
          </cell>
          <cell r="F38">
            <v>0</v>
          </cell>
          <cell r="G38">
            <v>19982650000</v>
          </cell>
          <cell r="H38">
            <v>0</v>
          </cell>
          <cell r="I38">
            <v>0</v>
          </cell>
          <cell r="J38" t="str">
            <v>1 tahun</v>
          </cell>
          <cell r="K38">
            <v>16324360500</v>
          </cell>
          <cell r="L38" t="str">
            <v>Terpenuhinya pendidikan yang berkualitas</v>
          </cell>
          <cell r="M38" t="str">
            <v>1 tahun</v>
          </cell>
          <cell r="N38">
            <v>18955770500</v>
          </cell>
        </row>
        <row r="39">
          <cell r="B39" t="str">
            <v>Kegiatan Pelaksanaan Kerjasama Secara Kelembagaan DiBidang Pendidikan</v>
          </cell>
          <cell r="C39" t="str">
            <v>Jumlah mahasiswa menerima bantuan pendidikan tinggi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3875</v>
          </cell>
          <cell r="K39">
            <v>15678905000</v>
          </cell>
          <cell r="L39" t="str">
            <v>Terlaksananya pemberian bea siswa kepada mahasiswaberprestasi dan kurang mampu</v>
          </cell>
          <cell r="M39">
            <v>4500</v>
          </cell>
          <cell r="N39">
            <v>18243785000</v>
          </cell>
        </row>
        <row r="40">
          <cell r="B40" t="str">
            <v>Kegiatan Pembinaan Dewan Pendidikan</v>
          </cell>
          <cell r="C40" t="str">
            <v>Jumlah program dewan pendidikan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13</v>
          </cell>
          <cell r="K40">
            <v>410187500</v>
          </cell>
          <cell r="L40" t="str">
            <v>Jumlah pengelolaan Dewan Pendidikan</v>
          </cell>
          <cell r="M40">
            <v>13</v>
          </cell>
          <cell r="N40">
            <v>410187500</v>
          </cell>
        </row>
        <row r="41">
          <cell r="B41" t="str">
            <v>Penyediaan Jasa Guru PTT dan Guru Kontrak  (Berdasarkan UU ASN berubah nama menjadi P3K)</v>
          </cell>
          <cell r="C41" t="str">
            <v>Jumlah Guru Non PNS Upahjasa daerah terpencil dan guru agama menerima Insentif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0</v>
          </cell>
          <cell r="C42" t="str">
            <v>Upah jasa Tenaga Kependiikan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0</v>
          </cell>
          <cell r="C43" t="str">
            <v>Upah jasa  guru daerah terpencil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0</v>
          </cell>
          <cell r="C44" t="str">
            <v>Upah jasa guru agama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0</v>
          </cell>
          <cell r="C45" t="str">
            <v>Honor daerah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 t="str">
            <v>DINAS KESEHATAN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43315</v>
          </cell>
        </row>
        <row r="47">
          <cell r="B47" t="str">
            <v>Program Standarisasi Pelayanan Kesehatan</v>
          </cell>
          <cell r="C47" t="str">
            <v>persentase FKTP yang memberikan pelayanan sesuai standar</v>
          </cell>
          <cell r="D47" t="str">
            <v>- 7- 50</v>
          </cell>
          <cell r="E47">
            <v>0</v>
          </cell>
          <cell r="F47" t="str">
            <v>- 7- 50</v>
          </cell>
          <cell r="G47">
            <v>13049940580</v>
          </cell>
          <cell r="H47">
            <v>0</v>
          </cell>
          <cell r="I47">
            <v>0</v>
          </cell>
          <cell r="J47">
            <v>0.8</v>
          </cell>
          <cell r="K47">
            <v>13899362040</v>
          </cell>
          <cell r="L47">
            <v>0</v>
          </cell>
          <cell r="M47">
            <v>0.75</v>
          </cell>
          <cell r="N47">
            <v>24071476237</v>
          </cell>
        </row>
        <row r="48">
          <cell r="B48" t="str">
            <v>Kegiatan Evaluasi Dan Pengembangan Standar PelayananKesehatan</v>
          </cell>
          <cell r="C48" t="str">
            <v>persentase masyarakat kurang mampu yang memiliki jaminan kesehatan nasional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0.85</v>
          </cell>
          <cell r="K48">
            <v>12361681540</v>
          </cell>
          <cell r="L48" t="str">
            <v>Terlaksanannya Jaminan Kesehatan Nasional APBN bagi Masyarakat kurang mampu</v>
          </cell>
          <cell r="M48">
            <v>0.28999999999999998</v>
          </cell>
          <cell r="N48">
            <v>22421144897</v>
          </cell>
        </row>
        <row r="49">
          <cell r="B49" t="str">
            <v xml:space="preserve">Kegiatan Peningkatan Kualitas Pelayanan Kesehatan </v>
          </cell>
          <cell r="C49" t="str">
            <v>Jumlah Puskesmas yang terakreditasi (PKM)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3</v>
          </cell>
          <cell r="K49">
            <v>1274316000</v>
          </cell>
          <cell r="L49">
            <v>0</v>
          </cell>
          <cell r="M49">
            <v>3</v>
          </cell>
          <cell r="N49">
            <v>816940190</v>
          </cell>
        </row>
        <row r="50">
          <cell r="B50">
            <v>0</v>
          </cell>
          <cell r="C50" t="str">
            <v>Jumlah Puskesmsas yang mendapat workshop audit internal dan keselamatan pasien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 t="str">
            <v>Jumlah Puskesmsas yang mendapat workshop audit internal dan keselamatan pasien</v>
          </cell>
          <cell r="M50">
            <v>17</v>
          </cell>
          <cell r="N50">
            <v>0</v>
          </cell>
        </row>
        <row r="51">
          <cell r="B51">
            <v>0</v>
          </cell>
          <cell r="C51" t="str">
            <v>Jumlah puskesmas yang mendapatkan Pendampingan akreditasi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</v>
          </cell>
          <cell r="K51">
            <v>0</v>
          </cell>
          <cell r="L51" t="str">
            <v>Jumlah puskesmas yang mendapatkan Pendampingan akreditasi</v>
          </cell>
          <cell r="M51">
            <v>3</v>
          </cell>
          <cell r="N51">
            <v>0</v>
          </cell>
        </row>
        <row r="52">
          <cell r="B52">
            <v>0</v>
          </cell>
          <cell r="C52" t="str">
            <v>Jumlah puskesmas yang disurvey akreditasi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3</v>
          </cell>
          <cell r="K52">
            <v>0</v>
          </cell>
          <cell r="L52" t="str">
            <v>Jumlah puskesmas yang disurvey akreditasi</v>
          </cell>
          <cell r="M52">
            <v>3</v>
          </cell>
          <cell r="N52">
            <v>0</v>
          </cell>
        </row>
        <row r="53">
          <cell r="B53">
            <v>0</v>
          </cell>
          <cell r="C53" t="str">
            <v>Jumlah Puskesmas yang dibina untuk pelayanan darah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5</v>
          </cell>
          <cell r="K53">
            <v>0</v>
          </cell>
          <cell r="L53" t="str">
            <v>Jumlah Puskesmas yang dibina untuk pelayanan darah</v>
          </cell>
          <cell r="M53">
            <v>17</v>
          </cell>
          <cell r="N53">
            <v>0</v>
          </cell>
        </row>
        <row r="54">
          <cell r="B54">
            <v>0</v>
          </cell>
          <cell r="C54" t="str">
            <v>Jumlah laboratorium Puskesmas sesuai standar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3</v>
          </cell>
          <cell r="K54">
            <v>0</v>
          </cell>
          <cell r="L54" t="str">
            <v>Jumlah laboratorium Puskesmas sesuai standar</v>
          </cell>
          <cell r="M54">
            <v>3</v>
          </cell>
          <cell r="N54">
            <v>0</v>
          </cell>
        </row>
        <row r="55">
          <cell r="B55" t="str">
            <v>Kegiatan Peningkatan Standarisasi Pelayanan Kesehatan</v>
          </cell>
          <cell r="C55" t="str">
            <v>persentase FKTP yang memberikan pelayanan sesuai standar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Penerbitan Izin Operasional Rumah Sakit (unit)</v>
          </cell>
          <cell r="M55">
            <v>0</v>
          </cell>
          <cell r="N55">
            <v>495748650</v>
          </cell>
        </row>
        <row r="56">
          <cell r="B56" t="str">
            <v>Program pengadaan, peningkatan dan perbaikan sarana dan prasarana puskesmas/ puskemas pembantu dan jaringannya</v>
          </cell>
          <cell r="C56" t="str">
            <v>Persentase kualitas sarana dan prasarana puskesmas dan jaringannya</v>
          </cell>
          <cell r="D56">
            <v>15</v>
          </cell>
          <cell r="E56">
            <v>0</v>
          </cell>
          <cell r="F56">
            <v>15</v>
          </cell>
          <cell r="G56">
            <v>23513084679</v>
          </cell>
          <cell r="H56">
            <v>0</v>
          </cell>
          <cell r="I56">
            <v>0</v>
          </cell>
          <cell r="J56">
            <v>0.8</v>
          </cell>
          <cell r="K56">
            <v>16019868600</v>
          </cell>
          <cell r="L56">
            <v>0</v>
          </cell>
          <cell r="M56">
            <v>0</v>
          </cell>
          <cell r="N56">
            <v>12150515734</v>
          </cell>
        </row>
        <row r="57">
          <cell r="B57" t="str">
            <v>Kegiatan Pembangunan Puskesmas</v>
          </cell>
          <cell r="C57" t="str">
            <v>Jumlah Puskesmas yang Terbangun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</v>
          </cell>
          <cell r="K57">
            <v>4708000000</v>
          </cell>
          <cell r="L57" t="str">
            <v>Jumlah Puskesmas yang Terbangun</v>
          </cell>
          <cell r="M57">
            <v>1</v>
          </cell>
          <cell r="N57">
            <v>2200935000</v>
          </cell>
        </row>
        <row r="58">
          <cell r="B58" t="str">
            <v>Kegiatan Pembangunan Puskesmas Pembantu</v>
          </cell>
          <cell r="C58" t="str">
            <v>Pembangunan Puskesmas Pembantu (pustu)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  <cell r="K58">
            <v>990760100</v>
          </cell>
          <cell r="L58" t="str">
            <v>Jumlah puskesmas pembantu yang terbangun</v>
          </cell>
          <cell r="M58">
            <v>2</v>
          </cell>
          <cell r="N58">
            <v>948956000</v>
          </cell>
        </row>
        <row r="59">
          <cell r="B59" t="str">
            <v>KegiatanPengadaan Puskesmas Keliling</v>
          </cell>
          <cell r="C59" t="str">
            <v>Jumlah Puskesmas keliling yang diadakan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5</v>
          </cell>
          <cell r="K59">
            <v>2403800000</v>
          </cell>
          <cell r="L59" t="str">
            <v>Jumlah Puskesmas keliling yang diadakan</v>
          </cell>
          <cell r="M59">
            <v>3</v>
          </cell>
          <cell r="N59">
            <v>1440788250</v>
          </cell>
        </row>
        <row r="60">
          <cell r="B60" t="str">
            <v>Kegiatan Pengadaan Sarana dan Prasarana Puskesmas</v>
          </cell>
          <cell r="C60" t="str">
            <v>Jumlah sarana dan prasarana puskesmas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10</v>
          </cell>
          <cell r="K60">
            <v>6611171000</v>
          </cell>
          <cell r="L60" t="str">
            <v>Persentase  Sarana dan prasarana yang diadakan di puskesmas</v>
          </cell>
          <cell r="M60">
            <v>1</v>
          </cell>
          <cell r="N60">
            <v>5939648984</v>
          </cell>
        </row>
        <row r="61">
          <cell r="B61" t="str">
            <v>Program kemitraan peningkatan pelayanan kesehatan</v>
          </cell>
          <cell r="C61" t="str">
            <v>Jumlah penduduk yang memiliki jaminan kesehatan</v>
          </cell>
          <cell r="D61">
            <v>150000</v>
          </cell>
          <cell r="E61">
            <v>0</v>
          </cell>
          <cell r="F61">
            <v>150000</v>
          </cell>
          <cell r="G61">
            <v>17723016700</v>
          </cell>
          <cell r="H61">
            <v>0</v>
          </cell>
          <cell r="I61">
            <v>0</v>
          </cell>
          <cell r="J61">
            <v>148736</v>
          </cell>
          <cell r="K61">
            <v>39730926000</v>
          </cell>
          <cell r="L61" t="str">
            <v xml:space="preserve">Jumlah penduduk yang memiliki jaminan kesehatan </v>
          </cell>
          <cell r="M61">
            <v>241000</v>
          </cell>
          <cell r="N61">
            <v>44455926000</v>
          </cell>
        </row>
        <row r="62">
          <cell r="B62" t="str">
            <v>Kegiatan Kemitraan Asuransi Kesehatan Masyarakat</v>
          </cell>
          <cell r="C62" t="str">
            <v>Jumlah penduduk yang memiliki Jaminan Kesehatan Nasional yang dibiayai oleh pemerintah Daerah kabupaten (jiwa)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87379</v>
          </cell>
          <cell r="K62">
            <v>39520926000</v>
          </cell>
          <cell r="L62" t="str">
            <v>Jumlah penduduk yang memiliki Jaminan Kesehatan Nasional yang dibiayai oleh pemerintah Daerah kabupaten (jiwa)</v>
          </cell>
          <cell r="M62">
            <v>87379</v>
          </cell>
          <cell r="N62">
            <v>44455926000</v>
          </cell>
        </row>
        <row r="63">
          <cell r="B63">
            <v>0</v>
          </cell>
          <cell r="C63" t="str">
            <v>Jumlah penduduk yang memiliki Jaminan Kesehatan Nasional yang dibiayai oleh pemerintah Daerah kabupaten dan propinsi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0</v>
          </cell>
          <cell r="L63" t="str">
            <v>Jumlah penduduk yang memiliki Jaminan Kesehatan Nasional yang dibiayai oleh pemerintah Daerah kabupaten dan propinsi</v>
          </cell>
          <cell r="M63">
            <v>68736</v>
          </cell>
          <cell r="N63">
            <v>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0</v>
          </cell>
          <cell r="N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0</v>
          </cell>
          <cell r="N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 t="str">
            <v>Program pembangunan jalan dan jembatan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0</v>
          </cell>
          <cell r="N67">
            <v>140643327040.45999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Pembangunan Jalan</v>
          </cell>
          <cell r="C69" t="str">
            <v>Panjang Jalan yang dibangun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69.45</v>
          </cell>
          <cell r="K69">
            <v>106392492420</v>
          </cell>
          <cell r="L69" t="str">
            <v>Panjang Jalan yang dibangun (km)</v>
          </cell>
          <cell r="M69">
            <v>69.45</v>
          </cell>
          <cell r="N69">
            <v>133517743045.06</v>
          </cell>
        </row>
        <row r="70">
          <cell r="B70" t="str">
            <v>Pembangunan Jembatan</v>
          </cell>
          <cell r="C70" t="str">
            <v>Tersedianya Jembatan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6161600000</v>
          </cell>
          <cell r="L70">
            <v>0</v>
          </cell>
          <cell r="M70">
            <v>0</v>
          </cell>
          <cell r="N70">
            <v>7125583995.3999996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0</v>
          </cell>
          <cell r="N71">
            <v>27553852866.650002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 t="str">
            <v xml:space="preserve">Kegiatan Pembangunan Jaringan Air Bersih/Air Minum </v>
          </cell>
          <cell r="C73" t="str">
            <v>Panjang Jaringan Air Bersih yang di bangun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str">
            <v>6 keg</v>
          </cell>
          <cell r="K73">
            <v>5382500000</v>
          </cell>
          <cell r="L73">
            <v>0</v>
          </cell>
          <cell r="M73">
            <v>0</v>
          </cell>
          <cell r="N73">
            <v>1788660315.9400001</v>
          </cell>
        </row>
        <row r="74">
          <cell r="B74" t="str">
            <v>Pembangunan Reservoir</v>
          </cell>
          <cell r="C74" t="str">
            <v>Jumlah IPA yang dibangun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</v>
          </cell>
          <cell r="K74">
            <v>2866000000</v>
          </cell>
          <cell r="L74">
            <v>0</v>
          </cell>
          <cell r="M74">
            <v>0</v>
          </cell>
          <cell r="N74">
            <v>3267850000</v>
          </cell>
        </row>
        <row r="75">
          <cell r="B75" t="str">
            <v>Pembangunan Jaringan Irigasi</v>
          </cell>
          <cell r="C75" t="str">
            <v>Panjang Jaringan Yang 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0</v>
          </cell>
          <cell r="M75">
            <v>0</v>
          </cell>
          <cell r="N75">
            <v>17328607655.709999</v>
          </cell>
        </row>
        <row r="76">
          <cell r="B76" t="str">
            <v>Pembangunan Bendung</v>
          </cell>
          <cell r="C76" t="str">
            <v>Jumlah Bendung yang 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3</v>
          </cell>
          <cell r="K76">
            <v>5681000000</v>
          </cell>
          <cell r="L76">
            <v>0</v>
          </cell>
          <cell r="M76">
            <v>0</v>
          </cell>
          <cell r="N76">
            <v>1845661395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  <cell r="L78">
            <v>0</v>
          </cell>
          <cell r="M78">
            <v>0</v>
          </cell>
          <cell r="N78">
            <v>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0</v>
          </cell>
          <cell r="M79">
            <v>0</v>
          </cell>
          <cell r="N79">
            <v>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  <cell r="L80">
            <v>0</v>
          </cell>
          <cell r="M80">
            <v>0</v>
          </cell>
          <cell r="N80">
            <v>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0</v>
          </cell>
          <cell r="M81">
            <v>0</v>
          </cell>
          <cell r="N81">
            <v>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0</v>
          </cell>
          <cell r="M82">
            <v>0</v>
          </cell>
          <cell r="N82">
            <v>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0</v>
          </cell>
          <cell r="M83">
            <v>0</v>
          </cell>
          <cell r="N83">
            <v>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0</v>
          </cell>
          <cell r="M84">
            <v>0</v>
          </cell>
          <cell r="N84">
            <v>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  <cell r="L85">
            <v>0</v>
          </cell>
          <cell r="M85">
            <v>0</v>
          </cell>
          <cell r="N85">
            <v>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0</v>
          </cell>
          <cell r="M86">
            <v>0</v>
          </cell>
          <cell r="N86">
            <v>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5734924650</v>
          </cell>
          <cell r="L88">
            <v>0</v>
          </cell>
          <cell r="M88">
            <v>45497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1569230000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1757140000</v>
          </cell>
          <cell r="L90">
            <v>0</v>
          </cell>
          <cell r="M90">
            <v>5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1719889650</v>
          </cell>
          <cell r="L91">
            <v>0</v>
          </cell>
          <cell r="M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9378642325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6026577325</v>
          </cell>
          <cell r="L93">
            <v>0</v>
          </cell>
          <cell r="M93">
            <v>1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2389275000</v>
          </cell>
          <cell r="L94">
            <v>0</v>
          </cell>
          <cell r="M94">
            <v>40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889000000</v>
          </cell>
          <cell r="L95">
            <v>0</v>
          </cell>
          <cell r="M95">
            <v>2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0</v>
          </cell>
          <cell r="M96">
            <v>305.27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0</v>
          </cell>
          <cell r="M97">
            <v>20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 t="str">
            <v>n/a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>n/a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 t="str">
            <v>n/a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>n/a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 t="str">
            <v>n/a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 t="str">
            <v>n/a</v>
          </cell>
          <cell r="K104">
            <v>0</v>
          </cell>
          <cell r="L104">
            <v>0</v>
          </cell>
          <cell r="M104">
            <v>0</v>
          </cell>
        </row>
      </sheetData>
      <sheetData sheetId="5"/>
      <sheetData sheetId="6"/>
      <sheetData sheetId="7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>
            <v>0.49</v>
          </cell>
          <cell r="K4">
            <v>3575607600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19866600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>
            <v>99.44</v>
          </cell>
          <cell r="K8">
            <v>96542666148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98.87</v>
          </cell>
          <cell r="K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90.22</v>
          </cell>
          <cell r="K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93.54</v>
          </cell>
          <cell r="K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108.6</v>
          </cell>
          <cell r="K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104.03</v>
          </cell>
          <cell r="K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99.1</v>
          </cell>
          <cell r="K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81.34</v>
          </cell>
          <cell r="K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95.22</v>
          </cell>
          <cell r="K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96.44</v>
          </cell>
          <cell r="K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0.23</v>
          </cell>
          <cell r="K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0.39</v>
          </cell>
          <cell r="K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51</v>
          </cell>
          <cell r="K20">
            <v>15167388269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22</v>
          </cell>
          <cell r="K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3000</v>
          </cell>
          <cell r="K23">
            <v>6169343669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211</v>
          </cell>
          <cell r="K25">
            <v>10598605800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>
            <v>97.33</v>
          </cell>
          <cell r="K26">
            <v>861962500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Paket A=40 org,Pakt B 100 org,Paket C 125 org</v>
          </cell>
          <cell r="K27">
            <v>395500000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225</v>
          </cell>
          <cell r="K28">
            <v>197902500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>
            <v>0</v>
          </cell>
          <cell r="K29">
            <v>751749000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73</v>
          </cell>
          <cell r="K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89</v>
          </cell>
          <cell r="K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32</v>
          </cell>
          <cell r="K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36</v>
          </cell>
          <cell r="K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206</v>
          </cell>
          <cell r="K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132548000</v>
          </cell>
        </row>
        <row r="36">
          <cell r="B36" t="str">
            <v>Kegiatan Pembinaan kelompok kerja guru</v>
          </cell>
          <cell r="C36" t="str">
            <v>Jumlah guru pemandu tiap mata pelajaran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256</v>
          </cell>
          <cell r="K37">
            <v>119637000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585</v>
          </cell>
          <cell r="K38">
            <v>138715000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</v>
          </cell>
          <cell r="G39">
            <v>19982650000</v>
          </cell>
          <cell r="H39">
            <v>0</v>
          </cell>
          <cell r="I39">
            <v>0</v>
          </cell>
          <cell r="J39">
            <v>0.2</v>
          </cell>
          <cell r="K39">
            <v>16324360500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3875</v>
          </cell>
          <cell r="K40">
            <v>15678905000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410187500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E48">
            <v>0</v>
          </cell>
          <cell r="F48" t="str">
            <v>- 7- 50</v>
          </cell>
          <cell r="G48">
            <v>13049940580</v>
          </cell>
          <cell r="H48">
            <v>0</v>
          </cell>
          <cell r="I48">
            <v>0</v>
          </cell>
          <cell r="J48">
            <v>0</v>
          </cell>
          <cell r="K48">
            <v>13899362040</v>
          </cell>
        </row>
        <row r="49">
          <cell r="B49" t="str">
            <v>Kegiatan Evaluasi Dan Pengembangan Standar PelayananKesehatan</v>
          </cell>
          <cell r="C49" t="str">
            <v>Terlaksananya klaim Dana Kapitasi JKN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1</v>
          </cell>
          <cell r="K49">
            <v>12361681540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</v>
          </cell>
          <cell r="K50">
            <v>1274316000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17</v>
          </cell>
          <cell r="K51">
            <v>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17</v>
          </cell>
          <cell r="K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17</v>
          </cell>
          <cell r="K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17</v>
          </cell>
          <cell r="K54">
            <v>0</v>
          </cell>
        </row>
        <row r="55">
          <cell r="B55">
            <v>0</v>
          </cell>
          <cell r="C55" t="str">
            <v>Penyusunan makalah tenaga kesehatan (PKM)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17</v>
          </cell>
          <cell r="K55">
            <v>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 t="str">
            <v>Pembangunan Jalan</v>
          </cell>
          <cell r="C69" t="str">
            <v>Panjang Jalan ditingkatkan -Aspal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</row>
        <row r="70">
          <cell r="B70" t="str">
            <v>Pembangunan Jembatan</v>
          </cell>
          <cell r="C70" t="str">
            <v>Jumlah jembatan yang dibangun(Unit)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</sheetData>
      <sheetData sheetId="8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98.7</v>
          </cell>
          <cell r="G9">
            <v>0</v>
          </cell>
          <cell r="H9">
            <v>98.87</v>
          </cell>
          <cell r="I9">
            <v>0</v>
          </cell>
          <cell r="J9">
            <v>98.87</v>
          </cell>
          <cell r="K9">
            <v>0</v>
          </cell>
          <cell r="L9">
            <v>99.05</v>
          </cell>
          <cell r="M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89.96</v>
          </cell>
          <cell r="G10">
            <v>0</v>
          </cell>
          <cell r="H10">
            <v>90.22</v>
          </cell>
          <cell r="I10">
            <v>0</v>
          </cell>
          <cell r="J10">
            <v>90.22</v>
          </cell>
          <cell r="K10">
            <v>0</v>
          </cell>
          <cell r="L10">
            <v>90.06</v>
          </cell>
          <cell r="M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93.16</v>
          </cell>
          <cell r="G11">
            <v>0</v>
          </cell>
          <cell r="H11">
            <v>93.54</v>
          </cell>
          <cell r="I11">
            <v>0</v>
          </cell>
          <cell r="J11">
            <v>93.54</v>
          </cell>
          <cell r="K11">
            <v>0</v>
          </cell>
          <cell r="L11">
            <v>95.68</v>
          </cell>
          <cell r="M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108.3</v>
          </cell>
          <cell r="G12">
            <v>0</v>
          </cell>
          <cell r="H12">
            <v>108.6</v>
          </cell>
          <cell r="I12">
            <v>0</v>
          </cell>
          <cell r="J12">
            <v>108.6</v>
          </cell>
          <cell r="K12">
            <v>0</v>
          </cell>
          <cell r="L12">
            <v>108.9</v>
          </cell>
          <cell r="M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103.02</v>
          </cell>
          <cell r="G13">
            <v>0</v>
          </cell>
          <cell r="H13">
            <v>104.03</v>
          </cell>
          <cell r="I13">
            <v>0</v>
          </cell>
          <cell r="J13">
            <v>104.03</v>
          </cell>
          <cell r="K13">
            <v>0</v>
          </cell>
          <cell r="L13">
            <v>105.04</v>
          </cell>
          <cell r="M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99.03</v>
          </cell>
          <cell r="G14">
            <v>0</v>
          </cell>
          <cell r="H14">
            <v>99.1</v>
          </cell>
          <cell r="I14">
            <v>0</v>
          </cell>
          <cell r="J14">
            <v>99.1</v>
          </cell>
          <cell r="K14">
            <v>0</v>
          </cell>
          <cell r="L14">
            <v>99.2</v>
          </cell>
          <cell r="M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80.959999999999994</v>
          </cell>
          <cell r="G15">
            <v>0</v>
          </cell>
          <cell r="H15">
            <v>81.34</v>
          </cell>
          <cell r="I15">
            <v>0</v>
          </cell>
          <cell r="J15">
            <v>81.34</v>
          </cell>
          <cell r="K15">
            <v>0</v>
          </cell>
          <cell r="L15">
            <v>81.510000000000005</v>
          </cell>
          <cell r="M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95.76</v>
          </cell>
          <cell r="G16">
            <v>0</v>
          </cell>
          <cell r="H16">
            <v>95.22</v>
          </cell>
          <cell r="I16">
            <v>0</v>
          </cell>
          <cell r="J16">
            <v>95.22</v>
          </cell>
          <cell r="K16">
            <v>0</v>
          </cell>
          <cell r="L16">
            <v>95.67</v>
          </cell>
          <cell r="M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96.41</v>
          </cell>
          <cell r="G17">
            <v>0</v>
          </cell>
          <cell r="H17">
            <v>96.44</v>
          </cell>
          <cell r="I17">
            <v>0</v>
          </cell>
          <cell r="J17">
            <v>96.44</v>
          </cell>
          <cell r="K17">
            <v>0</v>
          </cell>
          <cell r="L17">
            <v>96.46</v>
          </cell>
          <cell r="M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0.25</v>
          </cell>
          <cell r="G18">
            <v>0</v>
          </cell>
          <cell r="H18">
            <v>0.23</v>
          </cell>
          <cell r="I18">
            <v>0</v>
          </cell>
          <cell r="J18">
            <v>0.23</v>
          </cell>
          <cell r="K18">
            <v>0</v>
          </cell>
          <cell r="L18">
            <v>0.21</v>
          </cell>
          <cell r="M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0.44</v>
          </cell>
          <cell r="G19">
            <v>0</v>
          </cell>
          <cell r="H19">
            <v>0.39</v>
          </cell>
          <cell r="I19">
            <v>0</v>
          </cell>
          <cell r="J19">
            <v>0.39</v>
          </cell>
          <cell r="K19">
            <v>0</v>
          </cell>
          <cell r="L19">
            <v>0.35</v>
          </cell>
          <cell r="M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K21">
            <v>0</v>
          </cell>
          <cell r="L21">
            <v>12</v>
          </cell>
          <cell r="M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menerimaDana Operasional PendidikanGratis SD sederajat- Jumlah sekolah yang menerima DanaOperasional Pendidikan Gratis sMP</v>
          </cell>
          <cell r="D25">
            <v>0</v>
          </cell>
          <cell r="E25">
            <v>0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org,Pakt B 100 org,Paket C 125 org</v>
          </cell>
          <cell r="K27">
            <v>395500000</v>
          </cell>
          <cell r="L27" t="str">
            <v>Paket A=30 org,Pakt B 100 org,Paket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H29">
            <v>0</v>
          </cell>
          <cell r="I29">
            <v>1732834100</v>
          </cell>
          <cell r="J29">
            <v>0</v>
          </cell>
          <cell r="K29">
            <v>751749000</v>
          </cell>
          <cell r="L29">
            <v>0</v>
          </cell>
          <cell r="M29">
            <v>1957173310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0.62</v>
          </cell>
          <cell r="G30">
            <v>0</v>
          </cell>
          <cell r="H30">
            <v>0.73</v>
          </cell>
          <cell r="I30">
            <v>0</v>
          </cell>
          <cell r="J30">
            <v>0.73</v>
          </cell>
          <cell r="K30">
            <v>0</v>
          </cell>
          <cell r="L30">
            <v>0.87</v>
          </cell>
          <cell r="M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0.86</v>
          </cell>
          <cell r="G31">
            <v>0</v>
          </cell>
          <cell r="H31">
            <v>0.89</v>
          </cell>
          <cell r="I31">
            <v>0</v>
          </cell>
          <cell r="J31">
            <v>0.89</v>
          </cell>
          <cell r="K31">
            <v>0</v>
          </cell>
          <cell r="L31">
            <v>0.92</v>
          </cell>
          <cell r="M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32</v>
          </cell>
          <cell r="G32">
            <v>0</v>
          </cell>
          <cell r="H32">
            <v>32</v>
          </cell>
          <cell r="I32">
            <v>0</v>
          </cell>
          <cell r="J32">
            <v>32</v>
          </cell>
          <cell r="K32">
            <v>0</v>
          </cell>
          <cell r="L32">
            <v>32</v>
          </cell>
          <cell r="M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36</v>
          </cell>
          <cell r="G33">
            <v>0</v>
          </cell>
          <cell r="H33">
            <v>36</v>
          </cell>
          <cell r="I33">
            <v>0</v>
          </cell>
          <cell r="J33">
            <v>36</v>
          </cell>
          <cell r="K33">
            <v>0</v>
          </cell>
          <cell r="L33">
            <v>36</v>
          </cell>
          <cell r="M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  <cell r="L36">
            <v>0</v>
          </cell>
          <cell r="M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6057650000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  <cell r="L43">
            <v>248</v>
          </cell>
          <cell r="M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  <cell r="L44">
            <v>117</v>
          </cell>
          <cell r="M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  <cell r="L45">
            <v>50</v>
          </cell>
          <cell r="M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</v>
          </cell>
          <cell r="M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E48">
            <v>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J48">
            <v>0</v>
          </cell>
          <cell r="K48">
            <v>13899362040</v>
          </cell>
          <cell r="L48">
            <v>0</v>
          </cell>
          <cell r="M48">
            <v>5706663750</v>
          </cell>
        </row>
        <row r="49">
          <cell r="B49" t="str">
            <v>Kegiatan Evaluasi Dan Pengembangan Standar PelayananKesehatan</v>
          </cell>
          <cell r="C49" t="str">
            <v xml:space="preserve"> Jumlah masyarakat yang memiliki JKN</v>
          </cell>
          <cell r="D49">
            <v>0</v>
          </cell>
          <cell r="E49">
            <v>0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K51">
            <v>0</v>
          </cell>
          <cell r="L51">
            <v>17</v>
          </cell>
          <cell r="M51">
            <v>15000000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K52">
            <v>0</v>
          </cell>
          <cell r="L52">
            <v>17</v>
          </cell>
          <cell r="M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K53">
            <v>0</v>
          </cell>
          <cell r="L53">
            <v>17</v>
          </cell>
          <cell r="M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K54">
            <v>0</v>
          </cell>
          <cell r="L54">
            <v>17</v>
          </cell>
          <cell r="M54">
            <v>0</v>
          </cell>
        </row>
        <row r="55">
          <cell r="B55">
            <v>0</v>
          </cell>
          <cell r="C55" t="str">
            <v>Penyusunan makalah tenaga kesehatan (PKM)</v>
          </cell>
          <cell r="D55">
            <v>0</v>
          </cell>
          <cell r="E55">
            <v>0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K55">
            <v>0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  <cell r="L62">
            <v>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10950000000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124500000000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 t="str">
            <v>Pembangunan Jalan</v>
          </cell>
          <cell r="C69" t="str">
            <v>Panjang Jalan ditingkatkan -Aspal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48015230000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  <cell r="L78" t="str">
            <v>Ternak Besar = 20.302 ekor. Ternak Kecil = 33.027 ekor.Unggas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  <cell r="L80" t="str">
            <v>Alsintan=652 Unit.Jides=16 Km.Luascetak sawah baru=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  <cell r="L85" t="str">
            <v>4.33617.995304.621</v>
          </cell>
          <cell r="M85">
            <v>25089952200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  <cell r="L88">
            <v>45497</v>
          </cell>
          <cell r="M88">
            <v>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  <cell r="L90">
            <v>5</v>
          </cell>
          <cell r="M90">
            <v>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  <cell r="L91">
            <v>1</v>
          </cell>
          <cell r="M91">
            <v>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  <cell r="L93">
            <v>1</v>
          </cell>
          <cell r="M93">
            <v>0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  <cell r="L94">
            <v>40</v>
          </cell>
          <cell r="M94">
            <v>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  <cell r="L95">
            <v>2</v>
          </cell>
          <cell r="M95">
            <v>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305.27</v>
          </cell>
          <cell r="M96">
            <v>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20</v>
          </cell>
          <cell r="M97">
            <v>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</sheetData>
      <sheetData sheetId="9">
        <row r="3">
          <cell r="B3" t="str">
            <v>Program Pendidikan Anak Usia Dini</v>
          </cell>
          <cell r="C3" t="str">
            <v>APK PAUD formal dan Non Formal</v>
          </cell>
          <cell r="D3">
            <v>0.39</v>
          </cell>
          <cell r="E3">
            <v>3485152500</v>
          </cell>
          <cell r="F3">
            <v>0.44</v>
          </cell>
          <cell r="G3">
            <v>22097497500</v>
          </cell>
          <cell r="H3">
            <v>0.49</v>
          </cell>
          <cell r="I3">
            <v>14843297500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PeningkatanAK,AM,APK,APM,APS,PenurunanAPtS</v>
          </cell>
          <cell r="D4" t="str">
            <v>- AK SD 99,24, AK SMP 98,58,-AM SD 89,81, AM SMP92,90'- APK SD 107,8, APK SMP 102,03- APM SD 99,02, APM SMP 80,80- APS 7-12 tahun 95,08- APS 13-15 tahun 96,56- APtS SD 0,07, APtS SMP 0,47</v>
          </cell>
          <cell r="E4">
            <v>92125222831</v>
          </cell>
          <cell r="F4" t="str">
            <v>- AK SD 99,34, AK SMP98,70, - AM SD 89,96, AM SMP 93,16'- APK SD 108,3, APK SMP 103,02- APM SD 99,03, APM SMP 80,96 - APS 7-12 tahun 95,76- APS 13-15 tahun 96,41- APtS SD 0,25, APtS SMP 0,44</v>
          </cell>
          <cell r="G4">
            <v>55852756420</v>
          </cell>
          <cell r="H4" t="str">
            <v>- AK SD 99,44, AK SMP98,87, AM SD 90,22, AM SMP 93,54- APK SD 108,6, APK SMP 104,03- APM SD 99,10, APM SMP 81,34- APS 7-12 tahun 95,22- APS 13-15 tahun 96,44- APtS SD 0,23 APtS SMP 0,39</v>
          </cell>
          <cell r="I4">
            <v>84451496662</v>
          </cell>
          <cell r="J4" t="str">
            <v>- AK SD 99,54, AK SMP99,05, AM SD 90,06, AMSMP 95,68- APK SD 108,9, APK SMP 105,04- APM SD 99,20, APM SMP 81,51- APS 7-12 tahun 95,67- APS 13-15 tahun 96,46- APtS SD 0,21- APtS SMP 0,35</v>
          </cell>
          <cell r="K4">
            <v>88145130928</v>
          </cell>
          <cell r="L4" t="str">
            <v>- AK SD 99,62, AK SMP 99,13, - AM SD 90,08, AM SMP 96,49- APK SD 109,2, APK SMP 106,06- APM SD 99,25, APM SMP 81,58- APS 7-12 tahun 96,13- APS 13-15 tahun 96,50- APtS SD 0,19, APtSSMP 0,32</v>
          </cell>
          <cell r="M4">
            <v>88137598620</v>
          </cell>
          <cell r="N4" t="str">
            <v>- AK SD 99,70, AK SMP99,46, - AM SD 91,09, AM SMP 96,75- APK SD 109,7, APK SMP 107,50- APM SD 99,30, APM SMP 81,90- APS 7-12 tahun 96,05- APS 13-15 tahun 97,22- APtS SD 0,17- APtS SMP 0,26</v>
          </cell>
          <cell r="O4">
            <v>79316069082</v>
          </cell>
        </row>
        <row r="5">
          <cell r="B5" t="str">
            <v>Program Pendidikan Non Formal</v>
          </cell>
          <cell r="C5" t="str">
            <v>ANGKA MELEK HURUF</v>
          </cell>
          <cell r="D5">
            <v>97.15</v>
          </cell>
          <cell r="E5">
            <v>105080000</v>
          </cell>
          <cell r="F5">
            <v>97.24</v>
          </cell>
          <cell r="G5">
            <v>317025000</v>
          </cell>
          <cell r="H5">
            <v>97.33</v>
          </cell>
          <cell r="I5">
            <v>309825000</v>
          </cell>
          <cell r="J5">
            <v>97.42</v>
          </cell>
          <cell r="K5">
            <v>305775000</v>
          </cell>
          <cell r="L5">
            <v>97.52</v>
          </cell>
          <cell r="M5">
            <v>300825000</v>
          </cell>
          <cell r="N5">
            <v>97.55</v>
          </cell>
          <cell r="O5">
            <v>296250000</v>
          </cell>
        </row>
        <row r="6">
          <cell r="B6" t="str">
            <v>Program Peningkatan Mutu Pendidik dan Tenaga Kependidikan</v>
          </cell>
          <cell r="C6" t="str">
            <v>Persentase Peningkatan mutu guru</v>
          </cell>
          <cell r="D6" t="str">
            <v>- Guru bersertifikat 55%,- Guru berkualifikasi S1 81%,- Rasio guru:murid SD 32, Rasio guru:murid SMP 36</v>
          </cell>
          <cell r="E6">
            <v>942202000</v>
          </cell>
          <cell r="F6" t="str">
            <v>- Guru bersertifikat 62%,- Guru berkualifikasi S1 86%,- Rasio guru:murid SD 32, Rasio guru:murid SMP 36</v>
          </cell>
          <cell r="G6">
            <v>1713803000</v>
          </cell>
          <cell r="H6" t="str">
            <v>- Guru bersertifikat 73%,- Guru berkualifikasi S1 89%,- Rasio guru:murid SD 32, Rasio guru:murid SMP 36</v>
          </cell>
          <cell r="I6">
            <v>1732834100</v>
          </cell>
          <cell r="J6" t="str">
            <v>- Guru bersertifikat 87%,- Guru berkualifikasi S1 92%,- Rasio guru:murid SD 32, Rasio guru:murid SMP 36</v>
          </cell>
          <cell r="K6">
            <v>2262568310</v>
          </cell>
          <cell r="L6" t="str">
            <v>- Guru bersertifikat 96%,- Guru berkualifikasi S1 95%,- Rasio guru:murid SD 32, Rasio guru:murid SMP 36</v>
          </cell>
          <cell r="M6">
            <v>2285595941</v>
          </cell>
          <cell r="N6" t="str">
            <v>- Guru bersertifikat 98%,- Guru berkualifikasi S1 100%,- Rasio guru:murid SD 32, Rasio guru:murid SMP 36</v>
          </cell>
          <cell r="O6">
            <v>2310926334</v>
          </cell>
        </row>
        <row r="7">
          <cell r="B7" t="str">
            <v>Program Manajemen Pelayanan Pendidikan</v>
          </cell>
          <cell r="C7" t="str">
            <v>Persentase angkapartisipasi pendidikantinggi</v>
          </cell>
          <cell r="D7">
            <v>0</v>
          </cell>
          <cell r="E7">
            <v>6132650000</v>
          </cell>
          <cell r="F7">
            <v>0.2</v>
          </cell>
          <cell r="G7">
            <v>21134250000</v>
          </cell>
          <cell r="H7">
            <v>0.2</v>
          </cell>
          <cell r="I7">
            <v>23452250000</v>
          </cell>
          <cell r="J7">
            <v>0.2</v>
          </cell>
          <cell r="K7">
            <v>25497050000</v>
          </cell>
          <cell r="L7">
            <v>0.2</v>
          </cell>
          <cell r="M7">
            <v>27979050000</v>
          </cell>
          <cell r="N7">
            <v>0.2</v>
          </cell>
          <cell r="O7">
            <v>28777050000</v>
          </cell>
        </row>
        <row r="8">
          <cell r="B8" t="str">
            <v>DINAS KESEHATAN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Program Standarisasi Pelayanan Kesehatan</v>
          </cell>
          <cell r="C9" t="str">
            <v>Peningkatan Pelayanan Standarisasi Kesehatan</v>
          </cell>
          <cell r="D9" t="str">
            <v>15 PKM</v>
          </cell>
          <cell r="E9">
            <v>13826636100</v>
          </cell>
          <cell r="F9" t="str">
            <v>17 PKM</v>
          </cell>
          <cell r="G9">
            <v>5964590750</v>
          </cell>
          <cell r="H9" t="str">
            <v>17 PKM</v>
          </cell>
          <cell r="I9">
            <v>6031791325</v>
          </cell>
          <cell r="J9" t="str">
            <v>17 PKM</v>
          </cell>
          <cell r="K9">
            <v>5851070457.5</v>
          </cell>
          <cell r="L9" t="str">
            <v>17 PKM</v>
          </cell>
          <cell r="M9">
            <v>5670677503.25</v>
          </cell>
          <cell r="N9" t="str">
            <v>17 PKM</v>
          </cell>
          <cell r="O9">
            <v>5686745253.5799999</v>
          </cell>
        </row>
        <row r="10">
          <cell r="B10" t="str">
            <v>Program pengadaan, peningkatan dan perbaikan sarana dan prasarana puskesmas/ puskemas pembantu dan jaringannya</v>
          </cell>
          <cell r="C10" t="str">
            <v>Peningkatan dan Perbaikan Sarana danPrasarana Puskesmas/Puskesmas Pembantu dan Jaringannya</v>
          </cell>
          <cell r="D10">
            <v>0.65</v>
          </cell>
          <cell r="E10">
            <v>23200393712</v>
          </cell>
          <cell r="F10" t="str">
            <v>17 PKM</v>
          </cell>
          <cell r="G10">
            <v>4800000000</v>
          </cell>
          <cell r="H10" t="str">
            <v>17 PKM</v>
          </cell>
          <cell r="I10">
            <v>7880000000</v>
          </cell>
          <cell r="J10" t="str">
            <v>17 PKM</v>
          </cell>
          <cell r="K10">
            <v>18005955000</v>
          </cell>
          <cell r="L10" t="str">
            <v>17 PKM</v>
          </cell>
          <cell r="M10">
            <v>17310000000</v>
          </cell>
          <cell r="N10" t="str">
            <v>17 PKM</v>
          </cell>
          <cell r="O10">
            <v>17310000000</v>
          </cell>
        </row>
        <row r="11">
          <cell r="B11" t="str">
            <v>Program kemitraan peningkatan pelayanan kesehatan</v>
          </cell>
          <cell r="C11" t="str">
            <v>Peningkatan Pelayanan kesehatan</v>
          </cell>
          <cell r="D11" t="str">
            <v>40.865 JIWA</v>
          </cell>
          <cell r="E11">
            <v>19007835500</v>
          </cell>
          <cell r="F11" t="str">
            <v>68736 JIWA</v>
          </cell>
          <cell r="G11">
            <v>19475136000</v>
          </cell>
          <cell r="H11" t="str">
            <v>68736 JIWA</v>
          </cell>
          <cell r="I11">
            <v>19475136000</v>
          </cell>
          <cell r="J11" t="str">
            <v>68736 JIWA</v>
          </cell>
          <cell r="K11">
            <v>19475136000</v>
          </cell>
          <cell r="L11" t="str">
            <v>68736 JIWA</v>
          </cell>
          <cell r="M11">
            <v>19475136000</v>
          </cell>
          <cell r="N11" t="str">
            <v>68736 JIWA</v>
          </cell>
          <cell r="O11" t="str">
            <v>19.475.136.000,00</v>
          </cell>
        </row>
        <row r="12">
          <cell r="B12" t="str">
            <v>Program Pengadaan, Peningkatan Sarana Dan Prasarana Rumah Sakit/ Rumah Sakit Jiwa/Rumah Sakit Paru-Paru/  Rumah Sakit Mata</v>
          </cell>
          <cell r="C12" t="str">
            <v>Peningkatan Sarana dan PrasaranaRumah Sakit</v>
          </cell>
          <cell r="D12">
            <v>0</v>
          </cell>
          <cell r="E12">
            <v>0</v>
          </cell>
          <cell r="F12">
            <v>0</v>
          </cell>
          <cell r="G12">
            <v>1430000000</v>
          </cell>
          <cell r="H12">
            <v>0</v>
          </cell>
          <cell r="I12">
            <v>16000000000</v>
          </cell>
          <cell r="J12">
            <v>0</v>
          </cell>
          <cell r="K12">
            <v>12680000000</v>
          </cell>
          <cell r="L12">
            <v>0</v>
          </cell>
          <cell r="M12">
            <v>18000000000</v>
          </cell>
          <cell r="N12">
            <v>0</v>
          </cell>
          <cell r="O12">
            <v>10550000000</v>
          </cell>
        </row>
        <row r="13">
          <cell r="B13" t="str">
            <v>DINAS PU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 t="str">
            <v>Program pembangunan jalan dan jembatan</v>
          </cell>
          <cell r="C14" t="str">
            <v>Persentase Jalan kondisi baik</v>
          </cell>
          <cell r="D14">
            <v>0.95</v>
          </cell>
          <cell r="E14">
            <v>184765789200</v>
          </cell>
          <cell r="F14">
            <v>0.95</v>
          </cell>
          <cell r="G14">
            <v>152541500000</v>
          </cell>
          <cell r="H14">
            <v>0.95</v>
          </cell>
          <cell r="I14">
            <v>176041500000</v>
          </cell>
          <cell r="J14">
            <v>0.95</v>
          </cell>
          <cell r="K14">
            <v>193041500000</v>
          </cell>
          <cell r="L14">
            <v>0.95</v>
          </cell>
          <cell r="M14">
            <v>204041500000</v>
          </cell>
          <cell r="N14">
            <v>0.95</v>
          </cell>
          <cell r="O14">
            <v>415041500000</v>
          </cell>
        </row>
        <row r="15">
          <cell r="B15" t="str">
            <v>Program Pengembangan dan Pengelolaan Jaringan Irigasi, Rawa dan Jaringan Pengairan lainnya</v>
          </cell>
          <cell r="C15" t="str">
            <v>Rasio Jaringan irigasi</v>
          </cell>
          <cell r="D15">
            <v>2.06</v>
          </cell>
          <cell r="E15">
            <v>28582733200</v>
          </cell>
          <cell r="F15">
            <v>2.95</v>
          </cell>
          <cell r="G15">
            <v>39979540000</v>
          </cell>
          <cell r="H15">
            <v>2.95</v>
          </cell>
          <cell r="I15">
            <v>45304540000</v>
          </cell>
          <cell r="J15">
            <v>2.95</v>
          </cell>
          <cell r="K15">
            <v>46893430000</v>
          </cell>
          <cell r="L15">
            <v>3.39</v>
          </cell>
          <cell r="M15">
            <v>50943430000</v>
          </cell>
          <cell r="N15">
            <v>3.39</v>
          </cell>
          <cell r="O15">
            <v>56693430000</v>
          </cell>
        </row>
        <row r="16">
          <cell r="B16" t="str">
            <v>DINAS PERTANIAN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>Program peningkatan produksi hasil peternakan</v>
          </cell>
          <cell r="C17" t="str">
            <v>Jumlah Populasi Ternak</v>
          </cell>
          <cell r="D17" t="str">
            <v>Ternak Besar =15.339 ekor, Ternak Kecil = 28.024 ekor, unggas = 444.798 ekor</v>
          </cell>
          <cell r="E17">
            <v>203470000</v>
          </cell>
          <cell r="F17" t="str">
            <v>Ternak Besar =15.829 ekor, Ternak Kecil = 29.591 ekor, unggas = 453.693 ekor</v>
          </cell>
          <cell r="G17">
            <v>4714885000</v>
          </cell>
          <cell r="H17" t="str">
            <v>Ternak Besar =17.818ekor, Ternak Kecil = 31.257 ekor, unggas = 462.767 ekor</v>
          </cell>
          <cell r="I17">
            <v>3845000000</v>
          </cell>
          <cell r="J17" t="str">
            <v>Ternak Besar = 20.302 ekor, Ternak Kecil = 33.027 ekor, unggas = 472.023 ekor</v>
          </cell>
          <cell r="K17">
            <v>3851000000</v>
          </cell>
          <cell r="L17" t="str">
            <v>Ternak Besar =22.780 ekor, Ternak Kecil = 34.910 ekor, unggas = 481.463 ekor</v>
          </cell>
          <cell r="M17">
            <v>4857000000</v>
          </cell>
          <cell r="N17" t="str">
            <v>Ternak Besar = 25.252 ekor, Ternak Kecil = 36.913 ekor, unggas = 491.092 ekor</v>
          </cell>
          <cell r="O17">
            <v>4813000000</v>
          </cell>
        </row>
        <row r="18">
          <cell r="B18" t="str">
            <v>Program Pengembangan Prasarana dan Sarana Pertanian</v>
          </cell>
          <cell r="C18" t="str">
            <v>Jumlah alsintan yangdiadakan (unit), panjang jides yangterbangun (km), luascetak sawah baru (ha)</v>
          </cell>
          <cell r="D18" t="str">
            <v>0</v>
          </cell>
          <cell r="E18">
            <v>0</v>
          </cell>
          <cell r="F18" t="str">
            <v>alsintan = 100 unit, jides =4 km, luas cetak sawah baru = 0 ha</v>
          </cell>
          <cell r="G18">
            <v>9623256500</v>
          </cell>
          <cell r="H18" t="str">
            <v>alsintan = 200 unit, jides =6 km, luas cetak sawah baru = 0 ha</v>
          </cell>
          <cell r="I18">
            <v>15980000000</v>
          </cell>
          <cell r="J18" t="str">
            <v>alsintan = 352 unit, jides =6 km, luas cetak sawah baru = 500 ha</v>
          </cell>
          <cell r="K18">
            <v>28570000000</v>
          </cell>
          <cell r="L18" t="str">
            <v>alsintan = 352 unit, jides =6 km, luas cetak sawah baru = 500 ha</v>
          </cell>
          <cell r="M18">
            <v>31460233250</v>
          </cell>
          <cell r="N18" t="str">
            <v>alsintan = 0 unit, jides =6 km, luas cetak sawah baru = 0 ha</v>
          </cell>
          <cell r="O18">
            <v>7009000000</v>
          </cell>
        </row>
        <row r="19">
          <cell r="B19" t="str">
            <v>Program Peningkatan Produksi Tanaman Perkebunan</v>
          </cell>
          <cell r="C19" t="str">
            <v>Jumlah produksi Perkebunan</v>
          </cell>
          <cell r="D19">
            <v>0</v>
          </cell>
          <cell r="E19">
            <v>0</v>
          </cell>
          <cell r="F19" t="str">
            <v>Kakao = 13.597 ton, Lada = 4.094 ton, Kelapa sawit = 258.364 ton</v>
          </cell>
          <cell r="G19">
            <v>11368350000</v>
          </cell>
          <cell r="H19" t="str">
            <v>Kakao = 16.147 ton, Lada = 4.301 ton, Kelapa sawit = 285.102 ton</v>
          </cell>
          <cell r="I19">
            <v>20488585500</v>
          </cell>
          <cell r="J19" t="str">
            <v>Kakao = 17.996 ton, Lada= 4.336 ton, Kelapa sawit =304.621 ton</v>
          </cell>
          <cell r="K19">
            <v>24189952200</v>
          </cell>
          <cell r="L19" t="str">
            <v>Kakao = 19.996 ton, Lada= 4.449 ton, Kelapa sawit =328.318 ton</v>
          </cell>
          <cell r="M19">
            <v>26995000000</v>
          </cell>
          <cell r="N19" t="str">
            <v>Kakao = 22.496 ton, Lada= 5.548 ton, Kelapa sawit =346.558 ton</v>
          </cell>
          <cell r="O19">
            <v>3860000000</v>
          </cell>
          <cell r="P19">
            <v>0</v>
          </cell>
        </row>
        <row r="20">
          <cell r="B20" t="str">
            <v>DINAS KELAUTAN DAN PERIKANAN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Program Pengembangan Budidaya Perikanan</v>
          </cell>
          <cell r="C21" t="str">
            <v>Jumlah produksiPerikanan Budidaya (ton)</v>
          </cell>
          <cell r="D21">
            <v>44210</v>
          </cell>
          <cell r="E21">
            <v>606927500</v>
          </cell>
          <cell r="F21">
            <v>45497</v>
          </cell>
          <cell r="G21">
            <v>8010023625</v>
          </cell>
          <cell r="H21">
            <v>46785</v>
          </cell>
          <cell r="I21">
            <v>5502899806.25</v>
          </cell>
          <cell r="J21">
            <v>48073</v>
          </cell>
          <cell r="K21">
            <v>5791788546.5600004</v>
          </cell>
          <cell r="L21">
            <v>49360</v>
          </cell>
          <cell r="M21">
            <v>3998077973.8899999</v>
          </cell>
          <cell r="N21">
            <v>50648</v>
          </cell>
          <cell r="O21">
            <v>459656872.58999997</v>
          </cell>
        </row>
        <row r="22">
          <cell r="B22" t="str">
            <v>Program pengembangan perikanan tangkap</v>
          </cell>
          <cell r="C22" t="str">
            <v>Jumlah produksi Perikanan Tangkap (ton)</v>
          </cell>
          <cell r="D22">
            <v>8702.2999999999993</v>
          </cell>
          <cell r="E22">
            <v>8900829300</v>
          </cell>
          <cell r="F22">
            <v>8745.59</v>
          </cell>
          <cell r="G22">
            <v>11850000000</v>
          </cell>
          <cell r="H22">
            <v>8788.89</v>
          </cell>
          <cell r="I22">
            <v>10060000000</v>
          </cell>
          <cell r="J22">
            <v>8832.18</v>
          </cell>
          <cell r="K22">
            <v>7870000000</v>
          </cell>
          <cell r="L22">
            <v>8875.48</v>
          </cell>
          <cell r="M22">
            <v>1885000000</v>
          </cell>
          <cell r="N22">
            <v>8918.77</v>
          </cell>
          <cell r="O22">
            <v>0</v>
          </cell>
        </row>
        <row r="23">
          <cell r="B23" t="str">
            <v>Program Optimalisasi pengelolaan dan pemasaran produksi perikanan</v>
          </cell>
          <cell r="C23" t="str">
            <v>Jumlah produksiPengolahanikan  (ton)</v>
          </cell>
          <cell r="D23">
            <v>303.75</v>
          </cell>
          <cell r="E23">
            <v>1687026200</v>
          </cell>
          <cell r="F23">
            <v>305.27</v>
          </cell>
          <cell r="G23">
            <v>485000000</v>
          </cell>
          <cell r="H23">
            <v>306.8</v>
          </cell>
          <cell r="I23">
            <v>490000000</v>
          </cell>
          <cell r="J23">
            <v>308.33</v>
          </cell>
          <cell r="K23">
            <v>495000000</v>
          </cell>
          <cell r="L23">
            <v>309.87</v>
          </cell>
          <cell r="M23">
            <v>245000000</v>
          </cell>
          <cell r="N23">
            <v>311.42</v>
          </cell>
          <cell r="O23">
            <v>245000000</v>
          </cell>
        </row>
        <row r="24">
          <cell r="B24" t="str">
            <v>DPMPTSP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Program Peningkatan Iklim Investasi dan Realisasi Investasi</v>
          </cell>
          <cell r="C25" t="str">
            <v>Jumlah minat dan rencana investasi</v>
          </cell>
          <cell r="D25">
            <v>30</v>
          </cell>
          <cell r="E25">
            <v>91747600</v>
          </cell>
          <cell r="F25">
            <v>35</v>
          </cell>
          <cell r="G25">
            <v>425000000</v>
          </cell>
          <cell r="H25">
            <v>36</v>
          </cell>
          <cell r="I25">
            <v>746900000</v>
          </cell>
          <cell r="J25">
            <v>37</v>
          </cell>
          <cell r="K25">
            <v>519097000</v>
          </cell>
          <cell r="L25">
            <v>38</v>
          </cell>
          <cell r="M25">
            <v>381599000</v>
          </cell>
          <cell r="N25">
            <v>39</v>
          </cell>
          <cell r="O25">
            <v>394416000</v>
          </cell>
        </row>
        <row r="26">
          <cell r="B26" t="str">
            <v>Program Peningkatan Promosi dan Kerjasama Investasi</v>
          </cell>
          <cell r="C26" t="str">
            <v>Nilai investasiPMA $ dan PMDN Rp.</v>
          </cell>
          <cell r="D26" t="str">
            <v>Rp520.000.0000.000(PMDN) $13.300.000(PMA)</v>
          </cell>
          <cell r="E26">
            <v>334386400</v>
          </cell>
          <cell r="F26" t="str">
            <v>Rp550.000.0000.000(PMDN) $13.500.000(PMA)</v>
          </cell>
          <cell r="G26">
            <v>495062000</v>
          </cell>
          <cell r="H26" t="str">
            <v>Rp580.000.0000.000 (PMDN) $13.800.000 (PMA)</v>
          </cell>
          <cell r="I26">
            <v>526313000</v>
          </cell>
          <cell r="J26" t="str">
            <v>Rp600.000.0000.000 (PMDN) $14.000.000 (PMA)</v>
          </cell>
          <cell r="K26">
            <v>557902300</v>
          </cell>
          <cell r="L26" t="str">
            <v>Rp620.000.0000.000 (PMDN) $14.200.000 (PMA)</v>
          </cell>
          <cell r="M26">
            <v>589838519</v>
          </cell>
          <cell r="N26" t="str">
            <v>Rp650.000.0000.000 (PMDN) $14.400.000 (PMA)</v>
          </cell>
          <cell r="O26">
            <v>607533000</v>
          </cell>
        </row>
        <row r="27">
          <cell r="B27" t="str">
            <v>Program Pengawasan dan Pengendalian PM dan PTSP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E4">
            <v>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B5">
            <v>0</v>
          </cell>
          <cell r="C5" t="str">
            <v>% SD Memiliki Gedung Perpustakaan (%)</v>
          </cell>
          <cell r="D5">
            <v>20</v>
          </cell>
          <cell r="E5">
            <v>0</v>
          </cell>
          <cell r="F5">
            <v>20</v>
          </cell>
          <cell r="G5">
            <v>0</v>
          </cell>
          <cell r="H5">
            <v>50</v>
          </cell>
          <cell r="I5">
            <v>0</v>
          </cell>
          <cell r="J5">
            <v>65</v>
          </cell>
          <cell r="K5">
            <v>0</v>
          </cell>
          <cell r="L5">
            <v>80</v>
          </cell>
          <cell r="M5">
            <v>0</v>
          </cell>
          <cell r="N5">
            <v>90</v>
          </cell>
          <cell r="O5">
            <v>0</v>
          </cell>
        </row>
        <row r="6">
          <cell r="B6">
            <v>0</v>
          </cell>
          <cell r="C6" t="str">
            <v>Sekolah Pendidikan SD/MI kondisi bangunan baik (unit)</v>
          </cell>
          <cell r="D6">
            <v>122</v>
          </cell>
          <cell r="E6">
            <v>0</v>
          </cell>
          <cell r="F6">
            <v>135</v>
          </cell>
          <cell r="G6">
            <v>0</v>
          </cell>
          <cell r="H6">
            <v>145</v>
          </cell>
          <cell r="I6">
            <v>0</v>
          </cell>
          <cell r="J6">
            <v>155</v>
          </cell>
          <cell r="K6">
            <v>0</v>
          </cell>
          <cell r="L6">
            <v>160</v>
          </cell>
          <cell r="M6">
            <v>0</v>
          </cell>
          <cell r="N6">
            <v>176</v>
          </cell>
          <cell r="O6">
            <v>0</v>
          </cell>
        </row>
        <row r="7">
          <cell r="B7">
            <v>0</v>
          </cell>
          <cell r="C7" t="str">
            <v>Rasio ketersediaan sekolah terhadap pendududuk usia SD/MI (sek/10.000 pddk)</v>
          </cell>
          <cell r="D7">
            <v>51.98</v>
          </cell>
          <cell r="E7">
            <v>0</v>
          </cell>
          <cell r="F7">
            <v>51.98</v>
          </cell>
          <cell r="G7">
            <v>0</v>
          </cell>
          <cell r="H7">
            <v>52.17</v>
          </cell>
          <cell r="I7">
            <v>0</v>
          </cell>
          <cell r="J7">
            <v>52.43</v>
          </cell>
          <cell r="K7">
            <v>0</v>
          </cell>
          <cell r="L7">
            <v>52.55</v>
          </cell>
          <cell r="M7">
            <v>0</v>
          </cell>
          <cell r="N7">
            <v>52.56</v>
          </cell>
          <cell r="O7">
            <v>0</v>
          </cell>
        </row>
        <row r="8">
          <cell r="B8">
            <v>0</v>
          </cell>
          <cell r="C8" t="str">
            <v>% SMP Memiliki Gedung Perpustakaan (%)</v>
          </cell>
          <cell r="D8">
            <v>50</v>
          </cell>
          <cell r="E8">
            <v>0</v>
          </cell>
          <cell r="F8">
            <v>50</v>
          </cell>
          <cell r="G8">
            <v>0</v>
          </cell>
          <cell r="H8">
            <v>65</v>
          </cell>
          <cell r="I8">
            <v>0</v>
          </cell>
          <cell r="J8">
            <v>80</v>
          </cell>
          <cell r="K8">
            <v>0</v>
          </cell>
          <cell r="L8">
            <v>95</v>
          </cell>
          <cell r="M8">
            <v>0</v>
          </cell>
          <cell r="N8">
            <v>98</v>
          </cell>
          <cell r="O8">
            <v>0</v>
          </cell>
        </row>
        <row r="9">
          <cell r="B9">
            <v>0</v>
          </cell>
          <cell r="C9" t="str">
            <v>% SMP Memiliki Lab.Komputer (%)</v>
          </cell>
          <cell r="D9">
            <v>50</v>
          </cell>
          <cell r="E9">
            <v>0</v>
          </cell>
          <cell r="F9">
            <v>50</v>
          </cell>
          <cell r="G9">
            <v>0</v>
          </cell>
          <cell r="H9">
            <v>60</v>
          </cell>
          <cell r="I9">
            <v>0</v>
          </cell>
          <cell r="J9">
            <v>70</v>
          </cell>
          <cell r="K9">
            <v>0</v>
          </cell>
          <cell r="L9">
            <v>78</v>
          </cell>
          <cell r="M9">
            <v>0</v>
          </cell>
          <cell r="N9">
            <v>80</v>
          </cell>
          <cell r="O9">
            <v>0</v>
          </cell>
        </row>
        <row r="10">
          <cell r="B10">
            <v>0</v>
          </cell>
          <cell r="C10" t="str">
            <v>Rasio ketersediaan sekolah terhadap pendududuk usia SMP/MTs (sek/10.000 penduduk)</v>
          </cell>
          <cell r="D10">
            <v>41.85</v>
          </cell>
          <cell r="E10">
            <v>0</v>
          </cell>
          <cell r="F10">
            <v>42.3</v>
          </cell>
          <cell r="G10">
            <v>0</v>
          </cell>
          <cell r="H10">
            <v>42.49</v>
          </cell>
          <cell r="I10">
            <v>0</v>
          </cell>
          <cell r="J10">
            <v>43.05</v>
          </cell>
          <cell r="K10">
            <v>0</v>
          </cell>
          <cell r="L10">
            <v>43.33</v>
          </cell>
          <cell r="M10">
            <v>0</v>
          </cell>
          <cell r="N10">
            <v>43.49</v>
          </cell>
          <cell r="O10">
            <v>0</v>
          </cell>
        </row>
        <row r="11">
          <cell r="B11">
            <v>0</v>
          </cell>
          <cell r="C11" t="str">
            <v>% SMP Memiliki Lab. IPA (%)</v>
          </cell>
          <cell r="D11">
            <v>70</v>
          </cell>
          <cell r="E11">
            <v>0</v>
          </cell>
          <cell r="F11">
            <v>70</v>
          </cell>
          <cell r="G11">
            <v>0</v>
          </cell>
          <cell r="H11">
            <v>75</v>
          </cell>
          <cell r="I11">
            <v>0</v>
          </cell>
          <cell r="J11">
            <v>80</v>
          </cell>
          <cell r="K11">
            <v>0</v>
          </cell>
          <cell r="L11">
            <v>85</v>
          </cell>
          <cell r="M11">
            <v>0</v>
          </cell>
          <cell r="N11">
            <v>90</v>
          </cell>
          <cell r="O11">
            <v>0</v>
          </cell>
        </row>
        <row r="12">
          <cell r="B12">
            <v>0</v>
          </cell>
          <cell r="C12" t="str">
            <v>% Ruang Kelas Rusak berkurang (%)</v>
          </cell>
          <cell r="D12">
            <v>15</v>
          </cell>
          <cell r="E12">
            <v>0</v>
          </cell>
          <cell r="F12">
            <v>15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9</v>
          </cell>
          <cell r="M12">
            <v>0</v>
          </cell>
          <cell r="N12">
            <v>6</v>
          </cell>
          <cell r="O12">
            <v>0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B14">
            <v>0</v>
          </cell>
          <cell r="C14" t="str">
            <v>% Kelulusan warga belajar mengikuti Kesetaraan kejar paket A,B,C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92</v>
          </cell>
          <cell r="K14">
            <v>0</v>
          </cell>
          <cell r="L14">
            <v>93</v>
          </cell>
          <cell r="M14">
            <v>0</v>
          </cell>
          <cell r="N14">
            <v>99</v>
          </cell>
          <cell r="O14">
            <v>0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angkapartisipasi pendidikantinggi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(%)- Persentase FKTP yang memberikan pelayanan sesuai standar (%)</v>
          </cell>
          <cell r="D18" t="str">
            <v>- 7- 50</v>
          </cell>
          <cell r="E18">
            <v>0</v>
          </cell>
          <cell r="F18" t="str">
            <v>- 7- 50</v>
          </cell>
          <cell r="G18">
            <v>13049940580</v>
          </cell>
          <cell r="H18" t="str">
            <v>- 47- 75</v>
          </cell>
          <cell r="I18">
            <v>18589653338</v>
          </cell>
          <cell r="J18" t="str">
            <v>- 71- 80</v>
          </cell>
          <cell r="K18">
            <v>14467053190</v>
          </cell>
          <cell r="L18" t="str">
            <v>- 88- 88</v>
          </cell>
          <cell r="M18">
            <v>835139250</v>
          </cell>
          <cell r="N18" t="str">
            <v>- 100- 100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E19">
            <v>0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E20">
            <v>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708799622</v>
          </cell>
          <cell r="J21">
            <v>0</v>
          </cell>
          <cell r="K21">
            <v>6856540000</v>
          </cell>
          <cell r="L21">
            <v>0</v>
          </cell>
          <cell r="M21">
            <v>12550000000</v>
          </cell>
          <cell r="N21">
            <v>0</v>
          </cell>
          <cell r="O21">
            <v>16100000000</v>
          </cell>
        </row>
        <row r="22">
          <cell r="B22" t="str">
            <v>DINAS PU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  <cell r="N23">
            <v>0</v>
          </cell>
          <cell r="O23">
            <v>0</v>
          </cell>
        </row>
        <row r="24">
          <cell r="B24">
            <v>0</v>
          </cell>
          <cell r="C24" t="str">
            <v>Proporsi panjang jaringan jalan dalam kondisi baik (km)</v>
          </cell>
          <cell r="D24">
            <v>1329.79</v>
          </cell>
          <cell r="E24">
            <v>0</v>
          </cell>
          <cell r="F24">
            <v>1396.28</v>
          </cell>
          <cell r="G24">
            <v>0</v>
          </cell>
          <cell r="H24">
            <v>1466.09</v>
          </cell>
          <cell r="I24">
            <v>0</v>
          </cell>
          <cell r="J24">
            <v>1539.4</v>
          </cell>
          <cell r="K24">
            <v>0</v>
          </cell>
          <cell r="L24">
            <v>1616.37</v>
          </cell>
          <cell r="M24">
            <v>0</v>
          </cell>
          <cell r="N24">
            <v>1697.19</v>
          </cell>
          <cell r="O24">
            <v>0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  <cell r="N25">
            <v>0</v>
          </cell>
          <cell r="O25">
            <v>0</v>
          </cell>
        </row>
        <row r="26">
          <cell r="B26">
            <v>0</v>
          </cell>
          <cell r="C26" t="str">
            <v>Persentase panjang jaringan irigasi dalam kondisi baik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DINAS PERTANIAN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14.010- Jumlah populasi kambing = 10.326- Jumlah populasi ayam = 382.503</v>
          </cell>
          <cell r="E28">
            <v>0</v>
          </cell>
          <cell r="F28" t="str">
            <v>- Jumlah populasi sapi = 15.021- Jumlah populasi kambing = 13.454- Jumlah populasi ayam = 1.446.811</v>
          </cell>
          <cell r="G28">
            <v>4714885000</v>
          </cell>
          <cell r="H28" t="str">
            <v>- Jumlah populasi sapi = 15.546- Jumlah populasi kambing = 13.992- Jumlah populasi ayam = 1.475.747</v>
          </cell>
          <cell r="I28">
            <v>1861154000</v>
          </cell>
          <cell r="J28" t="str">
            <v>- Jumlah populasi sapi = 16.439- Jumlah populasi kambing = 14.552- Jumlah populasi ayam = 1.505.262</v>
          </cell>
          <cell r="K28">
            <v>3513726000</v>
          </cell>
          <cell r="L28" t="str">
            <v>- Jumlah populasi sapi = 17.333- Jumlah populasi kambing = 15.134- Jumlah populasi ayam = 1.535.367</v>
          </cell>
          <cell r="M28">
            <v>3395000000</v>
          </cell>
          <cell r="N28" t="str">
            <v>- Jumlah populasi sapi = 19.161- Jumlah populasi kambing = 15.739-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F29">
            <v>0</v>
          </cell>
          <cell r="G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Jumlah Produksi KakaoJumlah Produksi Kelapa Sawit</v>
          </cell>
          <cell r="D30" t="str">
            <v>385412400245630</v>
          </cell>
          <cell r="E30">
            <v>0</v>
          </cell>
          <cell r="F30" t="str">
            <v>4.09413.597258.364</v>
          </cell>
          <cell r="G30">
            <v>518827500</v>
          </cell>
          <cell r="H30" t="str">
            <v>4.30116.147285.102</v>
          </cell>
          <cell r="I30">
            <v>3241726860</v>
          </cell>
          <cell r="J30" t="str">
            <v>4.33617.996304.621</v>
          </cell>
          <cell r="K30">
            <v>4094982000</v>
          </cell>
          <cell r="L30" t="str">
            <v>4.44919.996328.318</v>
          </cell>
          <cell r="M30">
            <v>13175000000</v>
          </cell>
          <cell r="N30" t="str">
            <v>5.54822.496346.558</v>
          </cell>
          <cell r="O30">
            <v>16730000000</v>
          </cell>
        </row>
        <row r="31">
          <cell r="B31" t="str">
            <v>DINAS KELAUTAN DAN PERIKANAN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Program Pengembangan Budidaya Perikanan</v>
          </cell>
          <cell r="C32" t="str">
            <v>Jumlah produksiPerikanan Budidaya (ton)</v>
          </cell>
          <cell r="D32">
            <v>42922</v>
          </cell>
          <cell r="E32">
            <v>0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E33">
            <v>0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produksiPengolahanikan  (ton)</v>
          </cell>
          <cell r="D34">
            <v>302.39999999999998</v>
          </cell>
          <cell r="E34">
            <v>0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"/>
      <sheetName val="Analisa"/>
      <sheetName val="RAB"/>
      <sheetName val="REKAP"/>
      <sheetName val="Srt. Pen"/>
    </sheetNames>
    <sheetDataSet>
      <sheetData sheetId="0" refreshError="1">
        <row r="105">
          <cell r="C105" t="str">
            <v>Penawar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"/>
      <sheetName val="Rekapitulasi"/>
      <sheetName val="SoTaw"/>
      <sheetName val="Kuantitas"/>
      <sheetName val="Schedulle"/>
      <sheetName val="1.Umum"/>
      <sheetName val="4a.Basic"/>
      <sheetName val="4b.Quarry"/>
      <sheetName val="5.Alat"/>
      <sheetName val="6.Agregat"/>
      <sheetName val="DivII"/>
      <sheetName val="DivIII"/>
      <sheetName val="DivV"/>
      <sheetName val="DivVII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0">
          <cell r="BR30">
            <v>2500000000</v>
          </cell>
        </row>
        <row r="49">
          <cell r="BR49" t="str">
            <v xml:space="preserve"> Alat Baru</v>
          </cell>
        </row>
        <row r="50">
          <cell r="BR50">
            <v>720000000</v>
          </cell>
        </row>
        <row r="69">
          <cell r="BR69" t="str">
            <v xml:space="preserve"> Alat Baru</v>
          </cell>
        </row>
        <row r="70">
          <cell r="BR70">
            <v>25650000</v>
          </cell>
        </row>
        <row r="89">
          <cell r="BR89" t="str">
            <v xml:space="preserve"> Alat Baru</v>
          </cell>
        </row>
        <row r="90">
          <cell r="BR90">
            <v>588028890</v>
          </cell>
        </row>
        <row r="109">
          <cell r="BR109" t="str">
            <v xml:space="preserve"> Alat Baru</v>
          </cell>
        </row>
        <row r="110">
          <cell r="BR110">
            <v>38000000</v>
          </cell>
        </row>
        <row r="129">
          <cell r="BR129" t="str">
            <v xml:space="preserve"> Alat Baru</v>
          </cell>
        </row>
        <row r="130">
          <cell r="BR130">
            <v>20900000</v>
          </cell>
        </row>
        <row r="149">
          <cell r="BR149" t="str">
            <v xml:space="preserve"> Alat Baru</v>
          </cell>
        </row>
        <row r="150">
          <cell r="BR150">
            <v>777038177</v>
          </cell>
        </row>
        <row r="169">
          <cell r="BR169" t="str">
            <v xml:space="preserve"> Alat Baru</v>
          </cell>
        </row>
        <row r="170">
          <cell r="BR170">
            <v>160000000</v>
          </cell>
        </row>
        <row r="189">
          <cell r="BR189" t="str">
            <v xml:space="preserve"> Alat Baru</v>
          </cell>
        </row>
        <row r="190">
          <cell r="BR190">
            <v>200000000</v>
          </cell>
        </row>
        <row r="209">
          <cell r="BR209" t="str">
            <v xml:space="preserve"> Alat Baru</v>
          </cell>
        </row>
        <row r="210">
          <cell r="BR210">
            <v>650000000</v>
          </cell>
        </row>
        <row r="229">
          <cell r="BR229" t="str">
            <v xml:space="preserve"> Alat Baru</v>
          </cell>
        </row>
        <row r="230">
          <cell r="BR230">
            <v>105005159</v>
          </cell>
        </row>
        <row r="249">
          <cell r="BR249" t="str">
            <v xml:space="preserve"> Alat Baru</v>
          </cell>
        </row>
        <row r="250">
          <cell r="BR250">
            <v>420000000</v>
          </cell>
        </row>
        <row r="269">
          <cell r="BR269" t="str">
            <v xml:space="preserve"> Alat Baru</v>
          </cell>
        </row>
        <row r="270">
          <cell r="BR270">
            <v>700000000</v>
          </cell>
        </row>
        <row r="289">
          <cell r="BR289" t="str">
            <v xml:space="preserve"> Alat Baru</v>
          </cell>
        </row>
        <row r="290">
          <cell r="BR290">
            <v>504024763</v>
          </cell>
        </row>
        <row r="309">
          <cell r="BR309" t="str">
            <v xml:space="preserve"> Alat Baru</v>
          </cell>
        </row>
        <row r="310">
          <cell r="BR310">
            <v>399019604</v>
          </cell>
        </row>
        <row r="329">
          <cell r="BR329" t="str">
            <v xml:space="preserve"> Alat Baru</v>
          </cell>
        </row>
        <row r="330">
          <cell r="BR330">
            <v>155407635</v>
          </cell>
        </row>
        <row r="353">
          <cell r="BR353" t="str">
            <v xml:space="preserve"> Alat Baru</v>
          </cell>
        </row>
        <row r="354">
          <cell r="BR354">
            <v>155407635</v>
          </cell>
        </row>
        <row r="373">
          <cell r="BR373" t="str">
            <v xml:space="preserve"> Alat Baru</v>
          </cell>
        </row>
        <row r="374">
          <cell r="BR374">
            <v>315000000</v>
          </cell>
        </row>
        <row r="393">
          <cell r="BR393" t="str">
            <v xml:space="preserve"> Alat Baru</v>
          </cell>
        </row>
        <row r="394">
          <cell r="BR394">
            <v>245000000</v>
          </cell>
        </row>
        <row r="413">
          <cell r="BR413" t="str">
            <v xml:space="preserve"> Alat Baru</v>
          </cell>
        </row>
        <row r="414">
          <cell r="BR414">
            <v>12000000</v>
          </cell>
        </row>
        <row r="433">
          <cell r="BR433" t="str">
            <v xml:space="preserve"> Alat Baru</v>
          </cell>
        </row>
        <row r="434">
          <cell r="BR434">
            <v>980000000</v>
          </cell>
        </row>
        <row r="453">
          <cell r="BR453" t="str">
            <v xml:space="preserve"> Alat Baru</v>
          </cell>
        </row>
        <row r="454">
          <cell r="BR454">
            <v>9450464</v>
          </cell>
        </row>
        <row r="480">
          <cell r="BR480" t="str">
            <v xml:space="preserve"> Alat Baru</v>
          </cell>
        </row>
        <row r="481">
          <cell r="BR481">
            <v>105005159</v>
          </cell>
        </row>
        <row r="500">
          <cell r="BR500" t="str">
            <v xml:space="preserve"> Alat Baru</v>
          </cell>
        </row>
        <row r="501">
          <cell r="BR501">
            <v>71403508</v>
          </cell>
        </row>
        <row r="520">
          <cell r="BR520" t="str">
            <v xml:space="preserve"> Alat Baru</v>
          </cell>
        </row>
        <row r="521">
          <cell r="BR521">
            <v>6720330</v>
          </cell>
        </row>
        <row r="540">
          <cell r="BR540" t="str">
            <v xml:space="preserve"> Alat Baru</v>
          </cell>
        </row>
        <row r="541">
          <cell r="BR541">
            <v>237721362</v>
          </cell>
        </row>
        <row r="560">
          <cell r="BR560" t="str">
            <v xml:space="preserve"> Alat Baru</v>
          </cell>
        </row>
        <row r="561">
          <cell r="BR561">
            <v>46000000</v>
          </cell>
        </row>
        <row r="580">
          <cell r="BR580" t="str">
            <v xml:space="preserve"> Alat Baru</v>
          </cell>
        </row>
        <row r="581">
          <cell r="BR581">
            <v>112500000</v>
          </cell>
        </row>
        <row r="604">
          <cell r="BR604" t="str">
            <v xml:space="preserve"> Alat Baru</v>
          </cell>
        </row>
        <row r="605">
          <cell r="BR605">
            <v>166250000</v>
          </cell>
        </row>
        <row r="624">
          <cell r="BR624" t="str">
            <v xml:space="preserve"> Alat Baru</v>
          </cell>
        </row>
        <row r="625">
          <cell r="BR625">
            <v>70000000</v>
          </cell>
        </row>
        <row r="644">
          <cell r="BR644" t="str">
            <v xml:space="preserve"> Alat Baru</v>
          </cell>
        </row>
        <row r="645">
          <cell r="BR645">
            <v>350000000</v>
          </cell>
        </row>
        <row r="664">
          <cell r="BR664" t="str">
            <v xml:space="preserve"> Alat Baru</v>
          </cell>
        </row>
        <row r="665">
          <cell r="BR665">
            <v>17500000</v>
          </cell>
        </row>
        <row r="684">
          <cell r="BR684" t="str">
            <v xml:space="preserve"> Alat Baru</v>
          </cell>
        </row>
        <row r="685">
          <cell r="BR685">
            <v>2250000000</v>
          </cell>
        </row>
        <row r="715">
          <cell r="BR715" t="str">
            <v xml:space="preserve"> Alat Baru</v>
          </cell>
        </row>
        <row r="716">
          <cell r="BR716">
            <v>15000000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Rupiah"/>
      <sheetName val="TC"/>
    </sheetNames>
    <sheetDataSet>
      <sheetData sheetId="0"/>
      <sheetData sheetId="1">
        <row r="2">
          <cell r="A2" t="str">
            <v>DAFTAR  KUANTITAS DAN HARGA</v>
          </cell>
        </row>
        <row r="4">
          <cell r="A4" t="str">
            <v xml:space="preserve"> Proyek / Bagpro</v>
          </cell>
          <cell r="C4" t="str">
            <v xml:space="preserve">  : Satuan Kerja Perangkat Daerah (SKPD) Dinas Pengelolaan Sumber Daya Air (PSDA) Propinsi Sul-Sul</v>
          </cell>
        </row>
        <row r="5">
          <cell r="A5" t="str">
            <v xml:space="preserve"> No. Paket Kontrak</v>
          </cell>
          <cell r="C5" t="str">
            <v xml:space="preserve">  :</v>
          </cell>
        </row>
        <row r="6">
          <cell r="A6" t="str">
            <v xml:space="preserve"> Nama Paket</v>
          </cell>
          <cell r="C6" t="str">
            <v xml:space="preserve">  : Pemeliharaan D.I. Belawa (1.620 Ha) Kabupaten Wajo</v>
          </cell>
        </row>
        <row r="7">
          <cell r="A7" t="str">
            <v xml:space="preserve"> Prop / Kab / Kodya</v>
          </cell>
          <cell r="C7" t="str">
            <v xml:space="preserve">  : Wajo</v>
          </cell>
        </row>
        <row r="9">
          <cell r="D9">
            <v>0</v>
          </cell>
          <cell r="E9">
            <v>0</v>
          </cell>
        </row>
        <row r="10">
          <cell r="A10" t="str">
            <v>No. Mata</v>
          </cell>
          <cell r="B10" t="str">
            <v>Uraian</v>
          </cell>
          <cell r="D10" t="str">
            <v>Satuan</v>
          </cell>
          <cell r="E10" t="str">
            <v>Perkiraan</v>
          </cell>
          <cell r="F10" t="str">
            <v>Harga</v>
          </cell>
          <cell r="G10" t="str">
            <v>Jumlah</v>
          </cell>
        </row>
        <row r="11">
          <cell r="A11" t="str">
            <v>Pembayaran</v>
          </cell>
          <cell r="E11" t="str">
            <v>Kuantitas</v>
          </cell>
          <cell r="F11" t="str">
            <v>Satuan</v>
          </cell>
          <cell r="G11" t="str">
            <v>Harga-Harga</v>
          </cell>
        </row>
        <row r="12">
          <cell r="F12" t="str">
            <v>(Rupiah)</v>
          </cell>
          <cell r="G12" t="str">
            <v>(Rupiah)</v>
          </cell>
        </row>
        <row r="13">
          <cell r="A13" t="str">
            <v>a</v>
          </cell>
          <cell r="C13" t="str">
            <v>b</v>
          </cell>
          <cell r="D13" t="str">
            <v>c</v>
          </cell>
          <cell r="E13" t="str">
            <v>d</v>
          </cell>
          <cell r="F13" t="str">
            <v>e</v>
          </cell>
          <cell r="G13" t="str">
            <v>f = (d x e)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"/>
      <sheetName val="INPUT"/>
      <sheetName val="SAMPUL"/>
      <sheetName val="RUP"/>
      <sheetName val="REKAP BM "/>
      <sheetName val="PERSONIL BM "/>
      <sheetName val="NON PERSONIL BM "/>
      <sheetName val="SCH"/>
      <sheetName val="KAK"/>
    </sheetNames>
    <sheetDataSet>
      <sheetData sheetId="0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 schedule"/>
      <sheetName val="GALIAN"/>
      <sheetName val="URUGAN"/>
      <sheetName val="saluran"/>
      <sheetName val="RAB BW.3"/>
      <sheetName val="ANALIZ"/>
      <sheetName val="BAHANX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P4" t="str">
            <v>0</v>
          </cell>
          <cell r="Q4">
            <v>0</v>
          </cell>
        </row>
        <row r="5">
          <cell r="P5" t="str">
            <v>1</v>
          </cell>
          <cell r="Q5" t="str">
            <v>SATU</v>
          </cell>
        </row>
        <row r="6">
          <cell r="P6" t="str">
            <v>2</v>
          </cell>
          <cell r="Q6" t="str">
            <v>DUA</v>
          </cell>
        </row>
        <row r="7">
          <cell r="P7" t="str">
            <v>3</v>
          </cell>
          <cell r="Q7" t="str">
            <v>TIGA</v>
          </cell>
        </row>
        <row r="8">
          <cell r="P8" t="str">
            <v>4</v>
          </cell>
          <cell r="Q8" t="str">
            <v>EMPAT</v>
          </cell>
        </row>
        <row r="9">
          <cell r="P9" t="str">
            <v>5</v>
          </cell>
          <cell r="Q9" t="str">
            <v>LIMA</v>
          </cell>
        </row>
        <row r="10">
          <cell r="P10" t="str">
            <v>6</v>
          </cell>
          <cell r="Q10" t="str">
            <v>ENAM</v>
          </cell>
        </row>
        <row r="11">
          <cell r="P11" t="str">
            <v>7</v>
          </cell>
          <cell r="Q11" t="str">
            <v>TUJUH</v>
          </cell>
        </row>
        <row r="12">
          <cell r="P12" t="str">
            <v>8</v>
          </cell>
          <cell r="Q12" t="str">
            <v>DELAPAN</v>
          </cell>
        </row>
        <row r="13">
          <cell r="P13" t="str">
            <v>9</v>
          </cell>
          <cell r="Q13" t="str">
            <v>SEMBILAN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Rekap"/>
      <sheetName val="Rekap Cetak"/>
      <sheetName val="Bulatkan"/>
      <sheetName val="Pagu Vs Design"/>
      <sheetName val="an Plester"/>
      <sheetName val="dev plester"/>
      <sheetName val="TIME SHEDULE"/>
    </sheetNames>
    <sheetDataSet>
      <sheetData sheetId="0" refreshError="1"/>
      <sheetData sheetId="1" refreshError="1"/>
      <sheetData sheetId="2" refreshError="1"/>
      <sheetData sheetId="3" refreshError="1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 I (2020)"/>
      <sheetName val="TW IV (2019)"/>
      <sheetName val="REALISASI  ANGGARAN"/>
    </sheetNames>
    <sheetDataSet>
      <sheetData sheetId="0"/>
      <sheetData sheetId="1"/>
      <sheetData sheetId="2">
        <row r="7">
          <cell r="C7">
            <v>167742010708</v>
          </cell>
          <cell r="D7">
            <v>9913768800</v>
          </cell>
          <cell r="E7">
            <v>14390655230</v>
          </cell>
          <cell r="G7">
            <v>4690906150</v>
          </cell>
          <cell r="H7">
            <v>1414424300</v>
          </cell>
        </row>
        <row r="9">
          <cell r="C9">
            <v>127158349968.08</v>
          </cell>
          <cell r="D9">
            <v>6353307665.3999996</v>
          </cell>
          <cell r="E9">
            <v>15643091988.02</v>
          </cell>
          <cell r="G9">
            <v>1566313227</v>
          </cell>
          <cell r="H9">
            <v>1487126785</v>
          </cell>
        </row>
        <row r="14">
          <cell r="C14">
            <v>91512073081.589996</v>
          </cell>
          <cell r="E14">
            <v>16567560081.15</v>
          </cell>
          <cell r="G14">
            <v>6035912857.3699999</v>
          </cell>
          <cell r="H14">
            <v>8762022075.6599998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SEPT"/>
    </sheetNames>
    <sheetDataSet>
      <sheetData sheetId="0" refreshError="1">
        <row r="14">
          <cell r="B14" t="str">
            <v xml:space="preserve">Peningkatan Jalan Dusun Turunan Bajo Desa Tampinna  </v>
          </cell>
          <cell r="E14">
            <v>1000000000</v>
          </cell>
          <cell r="F14" t="str">
            <v>TENDER</v>
          </cell>
          <cell r="G14" t="str">
            <v>APBD T.A 2021</v>
          </cell>
          <cell r="H14" t="str">
            <v>ABDUL GAFFAR, ST</v>
          </cell>
          <cell r="I14" t="str">
            <v>602.1/9/KONT-BM/PUPR/VII/2021, Tgl 22 Juli 2021</v>
          </cell>
          <cell r="J14">
            <v>863774938.24280989</v>
          </cell>
          <cell r="K14" t="str">
            <v>CV. SUNU ASTALOKA KONSULTAN</v>
          </cell>
          <cell r="L14" t="str">
            <v>CV. BAHTERA KARYA KONSULTAN</v>
          </cell>
          <cell r="M14" t="str">
            <v xml:space="preserve"> CV. PUTRA MAHKOTA ADYAKSA</v>
          </cell>
          <cell r="N14" t="str">
            <v>23/07/2021</v>
          </cell>
          <cell r="O14" t="str">
            <v>19/12/2021</v>
          </cell>
          <cell r="P14">
            <v>25.2</v>
          </cell>
          <cell r="Q14">
            <v>10.18</v>
          </cell>
          <cell r="R14">
            <v>259132481.47284296</v>
          </cell>
          <cell r="S14">
            <v>0.3</v>
          </cell>
          <cell r="T14">
            <v>-15.02</v>
          </cell>
          <cell r="U14" t="str">
            <v>PROSES PELAKSANAAN</v>
          </cell>
        </row>
        <row r="15">
          <cell r="B15" t="str">
            <v xml:space="preserve">Peningkatan Jalan Lorong Pesantren Desa Tampinna Ke Lorongkume Desa Manurung  </v>
          </cell>
          <cell r="E15">
            <v>2000000000</v>
          </cell>
          <cell r="F15" t="str">
            <v>TENDER</v>
          </cell>
          <cell r="G15" t="str">
            <v>APBD T.A 2021</v>
          </cell>
          <cell r="H15" t="str">
            <v>ABDUL GAFFAR, ST</v>
          </cell>
          <cell r="I15" t="str">
            <v>602.1/9/KONT-BM/PUPR/VII/2021, Tgl 22 Juli 2021</v>
          </cell>
          <cell r="J15">
            <v>1775166293.6001496</v>
          </cell>
          <cell r="K15" t="str">
            <v>CV. SUNU ASTALOKA KONSULTAN</v>
          </cell>
          <cell r="L15" t="str">
            <v>CV. BAHTERA KARYA KONSULTAN</v>
          </cell>
          <cell r="M15" t="str">
            <v xml:space="preserve"> CV. PUTRA MAHKOTA ADYAKSA</v>
          </cell>
          <cell r="N15" t="str">
            <v>23/07/2021</v>
          </cell>
          <cell r="O15" t="str">
            <v>19/12/2021</v>
          </cell>
          <cell r="P15">
            <v>22.56</v>
          </cell>
          <cell r="Q15">
            <v>16.77</v>
          </cell>
          <cell r="R15">
            <v>532549888.08004487</v>
          </cell>
          <cell r="S15">
            <v>0.3</v>
          </cell>
          <cell r="T15">
            <v>-5.7899999999999991</v>
          </cell>
          <cell r="U15" t="str">
            <v>PROSES PELAKSANAAN</v>
          </cell>
        </row>
        <row r="16">
          <cell r="B16" t="str">
            <v>Lanjutan Peningkatan Badan Jalan Penghubung Mantadulu - Tawakua</v>
          </cell>
          <cell r="E16">
            <v>200000000</v>
          </cell>
          <cell r="F16" t="str">
            <v>PL</v>
          </cell>
          <cell r="G16" t="str">
            <v>APBD T.A 2021</v>
          </cell>
          <cell r="H16" t="str">
            <v>ICHSAN, ST</v>
          </cell>
          <cell r="I16" t="str">
            <v>602.1/23/SPK-BM/PUPR/VIII/2021, Tgl 18 Agustus 2021</v>
          </cell>
          <cell r="J16">
            <v>199218900</v>
          </cell>
          <cell r="K16" t="str">
            <v>CV. ARYANDS UTAMA CONSULTAN</v>
          </cell>
          <cell r="L16" t="str">
            <v>CV. GITA KARUNIA KONSULTAN</v>
          </cell>
          <cell r="M16" t="str">
            <v>CV. MAKARITA QOJAG</v>
          </cell>
          <cell r="N16">
            <v>44426</v>
          </cell>
          <cell r="O16">
            <v>44515</v>
          </cell>
          <cell r="P16">
            <v>1.27</v>
          </cell>
          <cell r="Q16">
            <v>4.62</v>
          </cell>
          <cell r="T16">
            <v>3.35</v>
          </cell>
          <cell r="U16" t="str">
            <v>PROSES PELAKSANAAN</v>
          </cell>
        </row>
        <row r="17">
          <cell r="B17" t="str">
            <v>Pengerasan Jalan Utama 3 Desa Mantadulu</v>
          </cell>
          <cell r="E17">
            <v>150000000</v>
          </cell>
          <cell r="F17" t="str">
            <v>PL</v>
          </cell>
          <cell r="G17" t="str">
            <v>APBD T.A 2021</v>
          </cell>
          <cell r="H17" t="str">
            <v>ICHSAN, ST</v>
          </cell>
          <cell r="I17" t="str">
            <v>602.1/12/SPK-BM/PUPR/VIII/2021, Tgl 18 Agustus 2021</v>
          </cell>
          <cell r="J17">
            <v>149233800</v>
          </cell>
          <cell r="K17" t="str">
            <v>CV. ARYANDS UTAMA CONSULTAN</v>
          </cell>
          <cell r="L17" t="str">
            <v>CV. GITA KARUNIA KONSULTAN</v>
          </cell>
          <cell r="M17" t="str">
            <v>CV. ADRI PRATAMA</v>
          </cell>
          <cell r="N17">
            <v>44426</v>
          </cell>
          <cell r="O17">
            <v>44515</v>
          </cell>
          <cell r="P17">
            <v>3.04</v>
          </cell>
          <cell r="Q17">
            <v>8.84</v>
          </cell>
          <cell r="T17">
            <v>5.8</v>
          </cell>
          <cell r="U17" t="str">
            <v>PROSES PELAKSANAAN</v>
          </cell>
        </row>
        <row r="18">
          <cell r="B18" t="str">
            <v>Peningkatan Jalan Penghubung Latiba Kiri Desa Maliwowo</v>
          </cell>
          <cell r="E18">
            <v>200000000</v>
          </cell>
          <cell r="F18" t="str">
            <v>PL</v>
          </cell>
          <cell r="G18" t="str">
            <v>APBD T.A 2021</v>
          </cell>
          <cell r="H18" t="str">
            <v>ICHSAN, ST</v>
          </cell>
          <cell r="I18" t="str">
            <v>602.1/12/SPK-BM/PUPR/VIII/2021, Tgl 16 Agustus 2021</v>
          </cell>
          <cell r="J18">
            <v>196531700</v>
          </cell>
          <cell r="K18" t="str">
            <v>CV. ARYANDS UTAMA CONSULTAN</v>
          </cell>
          <cell r="L18" t="str">
            <v>CV. GITA KARUNIA KONSULTAN</v>
          </cell>
          <cell r="M18" t="str">
            <v>CV. SINAR USSU</v>
          </cell>
          <cell r="N18">
            <v>44424</v>
          </cell>
          <cell r="O18">
            <v>44513</v>
          </cell>
          <cell r="P18">
            <v>3.883</v>
          </cell>
          <cell r="Q18">
            <v>20.998999999999999</v>
          </cell>
          <cell r="T18">
            <v>17.116</v>
          </cell>
          <cell r="U18" t="str">
            <v>PROSES PELAKSANAAN</v>
          </cell>
        </row>
        <row r="20">
          <cell r="B20" t="str">
            <v xml:space="preserve">Lanjutan Peningkatan Jalan  Ruas Cendana 1 Desa Cendana </v>
          </cell>
          <cell r="E20">
            <v>2000000000</v>
          </cell>
          <cell r="F20" t="str">
            <v>TENDER</v>
          </cell>
          <cell r="G20" t="str">
            <v>APBD T.A 2021</v>
          </cell>
          <cell r="H20" t="str">
            <v>ICHSAN, ST</v>
          </cell>
          <cell r="I20" t="str">
            <v>602.1/14/KONT-BM/PUPR/VIII/2021, Tgl 16 Agustus 2021</v>
          </cell>
          <cell r="J20">
            <v>1925205988.3299999</v>
          </cell>
          <cell r="K20" t="str">
            <v>CV. BAHTERA KARYA KONSULTAN</v>
          </cell>
          <cell r="L20" t="str">
            <v>CV. HIDJOE LOEMOET 2000 DESIGN</v>
          </cell>
          <cell r="M20" t="str">
            <v>CV. SMART JAYA PERSADA</v>
          </cell>
          <cell r="N20">
            <v>44424</v>
          </cell>
          <cell r="O20">
            <v>44561</v>
          </cell>
          <cell r="P20">
            <v>0</v>
          </cell>
          <cell r="Q20">
            <v>0.53</v>
          </cell>
          <cell r="T20">
            <v>0.53</v>
          </cell>
          <cell r="U20" t="str">
            <v>PROSES PELAKSANAAN (Proses Pencairan U.M)</v>
          </cell>
        </row>
        <row r="21">
          <cell r="B21" t="str">
            <v xml:space="preserve">Peningkatan Jalan Lr. 4 Desa Bone Pute </v>
          </cell>
          <cell r="E21">
            <v>750000000</v>
          </cell>
          <cell r="F21" t="str">
            <v>TENDER</v>
          </cell>
          <cell r="G21" t="str">
            <v>APBD T.A 2021</v>
          </cell>
          <cell r="H21" t="str">
            <v>ICHSAN, ST</v>
          </cell>
          <cell r="I21" t="str">
            <v>602.1/14/KONT-BM/PUPR/VIII/2021, Tgl 16 Agustus 2021</v>
          </cell>
          <cell r="J21">
            <v>695601815.29999995</v>
          </cell>
          <cell r="K21" t="str">
            <v>CV. MIRACLE ENGINEERING KONSULTAN</v>
          </cell>
          <cell r="L21" t="str">
            <v>CV. HIDJOE LOEMOET 2000 DESIGN</v>
          </cell>
          <cell r="M21" t="str">
            <v>CV. SMART JAYA PERSADA</v>
          </cell>
          <cell r="N21">
            <v>44424</v>
          </cell>
          <cell r="O21">
            <v>44561</v>
          </cell>
          <cell r="P21">
            <v>3.6999999999999998E-2</v>
          </cell>
          <cell r="Q21">
            <v>0.90400000000000003</v>
          </cell>
          <cell r="T21">
            <v>0.86699999999999999</v>
          </cell>
          <cell r="U21" t="str">
            <v>PROSES PELAKSANAAN (Proses Pencairan U.M)</v>
          </cell>
        </row>
        <row r="22">
          <cell r="B22" t="str">
            <v>Pengkerikilan Desa Lambara Harapan Akses ke Desa Balo-Balo</v>
          </cell>
          <cell r="E22">
            <v>200000000</v>
          </cell>
          <cell r="F22" t="str">
            <v>PL</v>
          </cell>
          <cell r="G22" t="str">
            <v>APBD T.A 2021</v>
          </cell>
          <cell r="H22" t="str">
            <v>ICHSAN, ST</v>
          </cell>
          <cell r="I22" t="str">
            <v>602.1/25/SPK-BM/PUPR/VIII/2021, Tgl 19 Agustus 2021</v>
          </cell>
          <cell r="J22">
            <v>198805000</v>
          </cell>
          <cell r="K22" t="str">
            <v>CV. SYAFRINA SURVIVAL KONSULTAN</v>
          </cell>
          <cell r="L22" t="str">
            <v>CV. SANGGILANG PRATAMA KONSULTAN</v>
          </cell>
          <cell r="M22" t="str">
            <v>CV. DIVHA DAHLAE</v>
          </cell>
          <cell r="N22">
            <v>44427</v>
          </cell>
          <cell r="O22">
            <v>44516</v>
          </cell>
          <cell r="T22">
            <v>0</v>
          </cell>
          <cell r="U22" t="str">
            <v>PROSES PELAKSANAAN</v>
          </cell>
        </row>
        <row r="24">
          <cell r="B24" t="str">
            <v xml:space="preserve">Lanjutan Peningkatan Ruas Jalan Poros Mekarsari - Taripa </v>
          </cell>
          <cell r="E24">
            <v>2300000000</v>
          </cell>
          <cell r="F24" t="str">
            <v>TENDER</v>
          </cell>
          <cell r="G24" t="str">
            <v>APBD T.A 2021</v>
          </cell>
          <cell r="H24" t="str">
            <v>ICHSAN, ST</v>
          </cell>
          <cell r="I24" t="str">
            <v>602.1/10/KONT-BM/PUPR/VII/2021, Tgl 26 Juli 2021</v>
          </cell>
          <cell r="J24">
            <v>1743245320</v>
          </cell>
          <cell r="K24" t="str">
            <v>CV. ARCAPADA CONSULTANT</v>
          </cell>
          <cell r="L24" t="str">
            <v>CV. ARYANDS UTAMA CONSULTAN</v>
          </cell>
          <cell r="M24" t="str">
            <v>CV. KARYA CELEBESINDO</v>
          </cell>
          <cell r="N24">
            <v>44403</v>
          </cell>
          <cell r="O24">
            <v>44558</v>
          </cell>
          <cell r="P24">
            <v>1.946</v>
          </cell>
          <cell r="Q24">
            <v>2.8540000000000001</v>
          </cell>
          <cell r="R24">
            <v>522973596</v>
          </cell>
          <cell r="S24">
            <v>0.3</v>
          </cell>
          <cell r="T24">
            <v>0.90800000000000014</v>
          </cell>
          <cell r="U24" t="str">
            <v>PROSES PELAKSANAAN</v>
          </cell>
        </row>
        <row r="25">
          <cell r="B25" t="str">
            <v xml:space="preserve">Peningkatan Jalan Desa Argomulyo  </v>
          </cell>
          <cell r="E25">
            <v>1000000000</v>
          </cell>
          <cell r="F25" t="str">
            <v>TENDER</v>
          </cell>
          <cell r="G25" t="str">
            <v>APBD T.A 2021</v>
          </cell>
          <cell r="H25" t="str">
            <v>ABDUL GAFFAR, ST</v>
          </cell>
          <cell r="I25" t="str">
            <v>602.1/17/KONT-BM/PUPR/VIII/2021, Tgl 16 Agustus 2021</v>
          </cell>
          <cell r="J25">
            <v>990738011.89999998</v>
          </cell>
          <cell r="K25" t="str">
            <v>CV. KARYA BAHTERA MANDIRI</v>
          </cell>
          <cell r="L25" t="str">
            <v>CV. TRAXIAL CONSULTANT</v>
          </cell>
          <cell r="M25" t="str">
            <v>CV. BARATA</v>
          </cell>
          <cell r="N25" t="str">
            <v>16/08/2021</v>
          </cell>
          <cell r="O25" t="str">
            <v>31/12/2021</v>
          </cell>
          <cell r="R25">
            <v>297221403.56999999</v>
          </cell>
          <cell r="S25">
            <v>0.3</v>
          </cell>
          <cell r="T25">
            <v>0</v>
          </cell>
          <cell r="U25" t="str">
            <v>PROSES PELAKSANAAN</v>
          </cell>
        </row>
        <row r="26">
          <cell r="B26" t="str">
            <v xml:space="preserve">Lanjutan Peningkatan Jalan Poros Sumber Agung - Mekarsari </v>
          </cell>
          <cell r="E26">
            <v>2000000000</v>
          </cell>
          <cell r="F26" t="str">
            <v>TENDER</v>
          </cell>
          <cell r="G26" t="str">
            <v>APBD T.A 2021</v>
          </cell>
          <cell r="H26" t="str">
            <v>ABDUL GAFFAR, ST</v>
          </cell>
          <cell r="I26" t="str">
            <v>602.1/7/KONT-BM/PUPR/VII/2021, Tgl 16 Juli 2021</v>
          </cell>
          <cell r="J26">
            <v>1926565357.8199999</v>
          </cell>
          <cell r="K26" t="str">
            <v>CV. KHALINE CONSULTANT</v>
          </cell>
          <cell r="L26" t="str">
            <v>CV. SYAFRINA SURVIVAL KONSULTAN</v>
          </cell>
          <cell r="M26" t="str">
            <v xml:space="preserve">CV. SYUKURILLAH JAYA PRATAMA </v>
          </cell>
          <cell r="N26" t="str">
            <v>23/07/2021</v>
          </cell>
          <cell r="O26" t="str">
            <v>29/11/2021</v>
          </cell>
          <cell r="P26">
            <v>4.2759999999999998</v>
          </cell>
          <cell r="Q26">
            <v>11.531000000000001</v>
          </cell>
          <cell r="R26">
            <v>577969607.34599996</v>
          </cell>
          <cell r="S26">
            <v>0.3</v>
          </cell>
          <cell r="T26">
            <v>7.2550000000000008</v>
          </cell>
          <cell r="U26" t="str">
            <v>PROSES PELAKSANAAN</v>
          </cell>
        </row>
        <row r="27">
          <cell r="B27" t="str">
            <v>Peningkatan Jalan Lr.11 dan Lr.12 Desa Rinjani - Desa Sumber Agung</v>
          </cell>
          <cell r="E27">
            <v>180000000</v>
          </cell>
          <cell r="F27" t="str">
            <v>PL</v>
          </cell>
          <cell r="G27" t="str">
            <v>APBD T.A 2021</v>
          </cell>
          <cell r="H27" t="str">
            <v>ICHSAN, ST</v>
          </cell>
          <cell r="I27" t="str">
            <v>602.1/26/SPK-BM/PUPR/VIII/2021, Tgl 19 Agustus 2021</v>
          </cell>
          <cell r="J27">
            <v>177371900</v>
          </cell>
          <cell r="K27" t="str">
            <v>CV. SYAFRINA SURVIVAL KONSULTAN</v>
          </cell>
          <cell r="L27" t="str">
            <v>CV. SANGGILANG PRATAMA</v>
          </cell>
          <cell r="M27" t="str">
            <v>CV. SINAR UTAMA</v>
          </cell>
          <cell r="N27" t="str">
            <v>19/08/2021</v>
          </cell>
          <cell r="O27" t="e">
            <v>#VALUE!</v>
          </cell>
          <cell r="P27">
            <v>9</v>
          </cell>
          <cell r="Q27">
            <v>11.18</v>
          </cell>
          <cell r="T27">
            <v>2.1799999999999997</v>
          </cell>
          <cell r="U27" t="str">
            <v>PROSES PELAKSANAAN</v>
          </cell>
        </row>
        <row r="29">
          <cell r="B29" t="str">
            <v>Peningkatan Jalan + Proteksi Penghubung Antar Dusun Podomakmur Desa Lakawali Pantai dan Dusun Saluminanga Desa Lakawali Pantai</v>
          </cell>
          <cell r="E29">
            <v>200000000</v>
          </cell>
          <cell r="F29" t="str">
            <v>PL</v>
          </cell>
          <cell r="G29" t="str">
            <v>APBD T.A 2021</v>
          </cell>
          <cell r="H29" t="str">
            <v>ICHSAN, ST</v>
          </cell>
          <cell r="I29" t="str">
            <v>602.1/34/SPK-BM/PUPR/VIII/2021, Tgl 23 Agustus 2021</v>
          </cell>
          <cell r="J29">
            <v>199411100</v>
          </cell>
          <cell r="K29" t="str">
            <v>CV. ARYANDS UTAMA CONSULTAN</v>
          </cell>
          <cell r="L29" t="str">
            <v>CV. GITA KARUNIA KONSULTAN</v>
          </cell>
          <cell r="M29" t="str">
            <v>CV. ARIF SURYA KENCANA</v>
          </cell>
          <cell r="N29" t="str">
            <v>23/08/2021</v>
          </cell>
          <cell r="O29">
            <v>44520</v>
          </cell>
          <cell r="P29">
            <v>1.57</v>
          </cell>
          <cell r="Q29">
            <v>2.56</v>
          </cell>
          <cell r="T29">
            <v>0.99</v>
          </cell>
          <cell r="U29" t="str">
            <v>PROSES PELAKSANAAN</v>
          </cell>
        </row>
        <row r="30">
          <cell r="B30" t="str">
            <v>Peningkatan Jalan Dusun dan Boxcalver Dusun Wulasi</v>
          </cell>
          <cell r="E30">
            <v>200000000</v>
          </cell>
          <cell r="F30" t="str">
            <v>PL</v>
          </cell>
          <cell r="G30" t="str">
            <v>APBD T.A 2021</v>
          </cell>
          <cell r="H30" t="str">
            <v>ICHSAN, ST</v>
          </cell>
          <cell r="I30" t="str">
            <v>602.1/35/SPK-BM/PUPR/VIII/2021, Tgl 23 Agustus 2021</v>
          </cell>
          <cell r="J30">
            <v>199842200</v>
          </cell>
          <cell r="K30" t="str">
            <v>CV. ARYANDS UTAMA CONSULTAN</v>
          </cell>
          <cell r="L30" t="str">
            <v>CV. GITA KARUNIA KONSULTAN</v>
          </cell>
          <cell r="M30" t="str">
            <v>CV. BINTANG SEJAHTERA</v>
          </cell>
          <cell r="N30" t="str">
            <v>23/08/2021</v>
          </cell>
          <cell r="O30">
            <v>44520</v>
          </cell>
          <cell r="P30">
            <v>1.98</v>
          </cell>
          <cell r="Q30">
            <v>3.02</v>
          </cell>
          <cell r="T30">
            <v>1.04</v>
          </cell>
          <cell r="U30" t="str">
            <v>PROSES PELAKSANAAN</v>
          </cell>
        </row>
        <row r="31">
          <cell r="B31" t="str">
            <v xml:space="preserve">Lanjutan Pengaspalan Dusun Karebbe Desa Laskap </v>
          </cell>
          <cell r="E31">
            <v>1000000000</v>
          </cell>
          <cell r="F31" t="str">
            <v>TENDER</v>
          </cell>
          <cell r="G31" t="str">
            <v>APBD T.A 2021</v>
          </cell>
          <cell r="H31" t="str">
            <v>ABDUL GAFFAR, ST</v>
          </cell>
          <cell r="I31" t="str">
            <v>602.1/18/KONT-BM/PUPR/VIII/2021, Tgl 16 Agustus 2021</v>
          </cell>
          <cell r="J31">
            <v>982295422.28999996</v>
          </cell>
          <cell r="K31" t="str">
            <v>CV. SYAFRINA SURVIVAL KONSULTAN</v>
          </cell>
          <cell r="L31" t="str">
            <v>CV. MASSENREMPULU KONSULTAN</v>
          </cell>
          <cell r="M31" t="str">
            <v>CV. FAJAR ASIA</v>
          </cell>
          <cell r="N31" t="str">
            <v>16/08/2021</v>
          </cell>
          <cell r="O31" t="str">
            <v>31/12/2021</v>
          </cell>
          <cell r="P31">
            <v>1.85</v>
          </cell>
          <cell r="Q31">
            <v>0</v>
          </cell>
          <cell r="R31">
            <v>294688626.68699998</v>
          </cell>
          <cell r="S31">
            <v>0.3</v>
          </cell>
          <cell r="T31">
            <v>-1.85</v>
          </cell>
          <cell r="U31" t="str">
            <v>PROSES PELAKSANAAN</v>
          </cell>
        </row>
        <row r="32">
          <cell r="B32" t="str">
            <v xml:space="preserve">Lanjutan Peningkatan Jalan Desa Harapan  </v>
          </cell>
          <cell r="E32">
            <v>1000000000</v>
          </cell>
          <cell r="F32" t="str">
            <v>TENDER</v>
          </cell>
          <cell r="G32" t="str">
            <v>APBD T.A 2021</v>
          </cell>
          <cell r="H32" t="str">
            <v>ABDUL GAFFAR, ST</v>
          </cell>
          <cell r="I32" t="str">
            <v>602.1/18/KONT-BM/PUPR/VIII/2021, Tgl 16 Agustus 2021</v>
          </cell>
          <cell r="J32">
            <v>978773618.91999996</v>
          </cell>
          <cell r="K32" t="str">
            <v>CV. ARCAPADA CONSULTANT</v>
          </cell>
          <cell r="L32" t="str">
            <v>CV. ARCAPADA CONSULTANT</v>
          </cell>
          <cell r="M32" t="str">
            <v>CV. FAJAR ASIA</v>
          </cell>
          <cell r="N32" t="str">
            <v>16/08/2021</v>
          </cell>
          <cell r="O32" t="str">
            <v>31/12/2021</v>
          </cell>
          <cell r="R32">
            <v>293632085.67000002</v>
          </cell>
          <cell r="S32">
            <v>0.3</v>
          </cell>
          <cell r="T32">
            <v>0</v>
          </cell>
          <cell r="U32" t="str">
            <v>PROSES PELAKSANAAN</v>
          </cell>
        </row>
        <row r="33">
          <cell r="B33" t="str">
            <v xml:space="preserve">Pengaspalan Dusun Podomakmur Desa Lakawali Menghubungkan Desa Manurung  </v>
          </cell>
          <cell r="E33">
            <v>700000000</v>
          </cell>
          <cell r="F33" t="str">
            <v>TENDER</v>
          </cell>
          <cell r="G33" t="str">
            <v>APBD T.A 2021</v>
          </cell>
          <cell r="H33" t="str">
            <v>ABDUL GAFFAR, ST</v>
          </cell>
          <cell r="I33" t="str">
            <v>602.1/18/KONT-BM/PUPR/VIII/2021, Tgl 16 Agustus 2021</v>
          </cell>
          <cell r="J33">
            <v>693706896.02999997</v>
          </cell>
          <cell r="K33" t="str">
            <v>CV. ARYANDS UTAMA CONSULTAN</v>
          </cell>
          <cell r="L33" t="str">
            <v>CV. MASSENREMPULU KONSULTAN</v>
          </cell>
          <cell r="M33" t="str">
            <v>CV. FAJAR ASIA</v>
          </cell>
          <cell r="N33" t="str">
            <v>16/08/2021</v>
          </cell>
          <cell r="O33" t="str">
            <v>31/12/2021</v>
          </cell>
          <cell r="P33">
            <v>4.66</v>
          </cell>
          <cell r="Q33">
            <v>0</v>
          </cell>
          <cell r="R33">
            <v>208112068.80899999</v>
          </cell>
          <cell r="S33">
            <v>0.3</v>
          </cell>
          <cell r="T33">
            <v>-4.66</v>
          </cell>
          <cell r="U33" t="str">
            <v>PROSES PELAKSANAAN</v>
          </cell>
        </row>
        <row r="34">
          <cell r="B34" t="str">
            <v xml:space="preserve">Pengaspalan Jalan Rusunawa Polres Malili  </v>
          </cell>
          <cell r="E34">
            <v>150000000</v>
          </cell>
          <cell r="F34" t="str">
            <v>PL</v>
          </cell>
          <cell r="G34" t="str">
            <v>APBD T.A 2021</v>
          </cell>
          <cell r="H34" t="str">
            <v>ICHSAN, ST</v>
          </cell>
          <cell r="L34" t="str">
            <v>CV. SANGGILANG PRATAMA KONSULTAN</v>
          </cell>
          <cell r="T34">
            <v>0</v>
          </cell>
          <cell r="U34" t="str">
            <v>PROSES PENGADAAN</v>
          </cell>
        </row>
        <row r="35">
          <cell r="B35" t="str">
            <v>Lanjutan Peningkatan Jalan Kuluba Dusun Labose Desa Laskap</v>
          </cell>
          <cell r="E35">
            <v>200000000</v>
          </cell>
          <cell r="F35" t="str">
            <v>PL</v>
          </cell>
          <cell r="G35" t="str">
            <v>APBD T.A 2021</v>
          </cell>
          <cell r="H35" t="str">
            <v>ICHSAN, ST</v>
          </cell>
          <cell r="I35" t="str">
            <v>602.1/11/SPK-BM/PUPR/VIII/2021, Tgl 16 Agustus 2021</v>
          </cell>
          <cell r="J35">
            <v>197691800</v>
          </cell>
          <cell r="K35" t="str">
            <v>CV. MIRACLE ENGINEERING KONSULTAN</v>
          </cell>
          <cell r="L35" t="str">
            <v>CV. MIRACLE ENGINEERING KONSULTAN</v>
          </cell>
          <cell r="M35" t="str">
            <v>CV. SINAR LAOLI</v>
          </cell>
          <cell r="N35" t="str">
            <v>16/08/2021</v>
          </cell>
          <cell r="O35" t="e">
            <v>#VALUE!</v>
          </cell>
          <cell r="P35">
            <v>3.07</v>
          </cell>
          <cell r="Q35">
            <v>3.41</v>
          </cell>
          <cell r="R35">
            <v>98845900</v>
          </cell>
          <cell r="S35">
            <v>0.5</v>
          </cell>
          <cell r="T35">
            <v>0.3400000000000003</v>
          </cell>
          <cell r="U35" t="str">
            <v>PROSES PELAKSANAAN</v>
          </cell>
        </row>
        <row r="36">
          <cell r="B36" t="str">
            <v>Pengkerikilan Jalan RK 3 Desa Tawakua</v>
          </cell>
          <cell r="E36">
            <v>200000000</v>
          </cell>
          <cell r="F36" t="str">
            <v>PL</v>
          </cell>
          <cell r="G36" t="str">
            <v>APBD T.A 2021</v>
          </cell>
          <cell r="H36" t="str">
            <v>ICHSAN, ST</v>
          </cell>
          <cell r="I36" t="str">
            <v>602.1/21/SPK-BM/PUPR/VIII/2021, Tgl 18 Agustus 2021</v>
          </cell>
          <cell r="J36">
            <v>198930200</v>
          </cell>
          <cell r="K36" t="str">
            <v>CV. MIRACLE ENGINEERING KONSULTAN</v>
          </cell>
          <cell r="L36" t="str">
            <v>CV. MIRACLE ENGINEERING KONSULTAN</v>
          </cell>
          <cell r="M36" t="str">
            <v>CV. MAKARITA QOJAG</v>
          </cell>
          <cell r="N36" t="str">
            <v>18/08/2021</v>
          </cell>
          <cell r="O36" t="e">
            <v>#VALUE!</v>
          </cell>
          <cell r="P36">
            <v>3.47</v>
          </cell>
          <cell r="Q36">
            <v>3.55</v>
          </cell>
          <cell r="T36">
            <v>7.9999999999999627E-2</v>
          </cell>
          <cell r="U36" t="str">
            <v>PROSES PELAKSANAAN</v>
          </cell>
        </row>
        <row r="37">
          <cell r="B37" t="str">
            <v>Pengkerikilan Jalan Samping Taman Makam Pahlawan Malili Desa Puncak Indah</v>
          </cell>
          <cell r="E37">
            <v>150000000</v>
          </cell>
          <cell r="F37" t="str">
            <v>PL</v>
          </cell>
          <cell r="G37" t="str">
            <v>APBD T.A 2021</v>
          </cell>
          <cell r="H37" t="str">
            <v>ICHSAN, ST</v>
          </cell>
          <cell r="I37" t="str">
            <v>602.1/24/SPK-BM/PUPR/VIII/2021, Tgl 18 Agustus 2021</v>
          </cell>
          <cell r="J37">
            <v>149766800</v>
          </cell>
          <cell r="K37" t="str">
            <v>CV. MIRACLE ENGINEERING KONSULTAN</v>
          </cell>
          <cell r="L37" t="str">
            <v>CV. MIRACLE ENGINEERING KONSULTAN</v>
          </cell>
          <cell r="M37" t="str">
            <v>CV. NIFIKA</v>
          </cell>
          <cell r="N37" t="str">
            <v>18/08/2021</v>
          </cell>
          <cell r="O37" t="e">
            <v>#VALUE!</v>
          </cell>
          <cell r="P37">
            <v>2.72</v>
          </cell>
          <cell r="Q37">
            <v>3.7</v>
          </cell>
          <cell r="T37">
            <v>0.98</v>
          </cell>
          <cell r="U37" t="str">
            <v>PROSES PELAKSANAAN</v>
          </cell>
        </row>
        <row r="38">
          <cell r="B38" t="str">
            <v>Peningkatan Jalan Depan Kantor Desa Balantang</v>
          </cell>
          <cell r="E38">
            <v>150000000</v>
          </cell>
          <cell r="F38" t="str">
            <v>PL</v>
          </cell>
          <cell r="G38" t="str">
            <v>APBD T.A 2021</v>
          </cell>
          <cell r="H38" t="str">
            <v>ICHSAN, ST</v>
          </cell>
          <cell r="I38" t="str">
            <v>602.1/32/SPK-BM/PUPR/VIII/2021, Tgl 23 Agustus 2021</v>
          </cell>
          <cell r="J38">
            <v>149572300</v>
          </cell>
          <cell r="K38" t="str">
            <v>CV. MIRACLE ENGINEERING KONSULTAN</v>
          </cell>
          <cell r="L38" t="str">
            <v>CV. MIRACLE ENGINEERING KONSULTAN</v>
          </cell>
          <cell r="M38" t="str">
            <v>CV. MATRA DELTA</v>
          </cell>
          <cell r="N38" t="str">
            <v>23/08/2021</v>
          </cell>
          <cell r="O38">
            <v>44520</v>
          </cell>
          <cell r="P38">
            <v>3.74</v>
          </cell>
          <cell r="Q38">
            <v>13.66</v>
          </cell>
          <cell r="T38">
            <v>9.92</v>
          </cell>
          <cell r="U38" t="str">
            <v>PROSES PELAKSANAAN</v>
          </cell>
        </row>
        <row r="39">
          <cell r="B39" t="str">
            <v>Peningkatan Jalan Pekuburan Desa Atue</v>
          </cell>
          <cell r="E39">
            <v>200000000</v>
          </cell>
          <cell r="F39" t="str">
            <v>PL</v>
          </cell>
          <cell r="G39" t="str">
            <v>APBD T.A 2021</v>
          </cell>
          <cell r="H39" t="str">
            <v>SULAN, ST</v>
          </cell>
          <cell r="I39" t="str">
            <v>602.1/20/SPK-BM/PUPR/VIII/2021, Tgl 18 Agustus 2021</v>
          </cell>
          <cell r="J39">
            <v>198932500</v>
          </cell>
          <cell r="K39" t="str">
            <v>CV. MIRACLE ENGINEERING KONSULTAN</v>
          </cell>
          <cell r="L39" t="str">
            <v>CV. MIRACLE ENGINEERING KONSULTAN</v>
          </cell>
          <cell r="M39" t="str">
            <v>CV. MAKARITA QOJAG</v>
          </cell>
          <cell r="N39" t="str">
            <v>18/08/2021</v>
          </cell>
          <cell r="O39" t="e">
            <v>#VALUE!</v>
          </cell>
          <cell r="P39">
            <v>2.37</v>
          </cell>
          <cell r="Q39">
            <v>3.09</v>
          </cell>
          <cell r="T39">
            <v>0.71999999999999975</v>
          </cell>
          <cell r="U39" t="str">
            <v>PROSES PELAKSANAAN</v>
          </cell>
        </row>
        <row r="40">
          <cell r="B40" t="str">
            <v xml:space="preserve">Peningkatan Jalan Dalam Kota Baru - Ruas CL-20  </v>
          </cell>
          <cell r="E40">
            <v>2000000000</v>
          </cell>
          <cell r="F40" t="str">
            <v>TENDER</v>
          </cell>
          <cell r="G40" t="str">
            <v>APBD T.A 2021</v>
          </cell>
          <cell r="H40" t="str">
            <v>ABDUL GAFFAR, ST</v>
          </cell>
          <cell r="I40" t="str">
            <v>602.1/8/KONT-BM/PUPR/VII/2021, Tgl 16 Juli 2021</v>
          </cell>
          <cell r="J40">
            <v>1915670635</v>
          </cell>
          <cell r="K40" t="str">
            <v>CV. ARCAPADA CONSULTANT</v>
          </cell>
          <cell r="L40" t="str">
            <v>CV. ARCAPADA CONSULTANT</v>
          </cell>
          <cell r="M40" t="str">
            <v xml:space="preserve"> CV. AIY ARTHA PERDANA</v>
          </cell>
          <cell r="N40" t="str">
            <v>23/07/2021</v>
          </cell>
          <cell r="O40" t="str">
            <v>19/12/2021</v>
          </cell>
          <cell r="P40">
            <v>3.1030000000000002</v>
          </cell>
          <cell r="Q40">
            <v>11.175000000000001</v>
          </cell>
          <cell r="R40">
            <v>574701190.5</v>
          </cell>
          <cell r="S40">
            <v>0.3</v>
          </cell>
          <cell r="T40">
            <v>8.072000000000001</v>
          </cell>
          <cell r="U40" t="str">
            <v>PROSES PELAKSANAAN</v>
          </cell>
        </row>
        <row r="41">
          <cell r="B41" t="str">
            <v xml:space="preserve">Peningkatan Jalan Poros Tarabbi - Tawakua </v>
          </cell>
          <cell r="E41">
            <v>1310000000</v>
          </cell>
          <cell r="F41" t="str">
            <v>TENDER</v>
          </cell>
          <cell r="G41" t="str">
            <v>APBD T.A 2021</v>
          </cell>
          <cell r="H41" t="str">
            <v>ABDUL GAFFAR, ST</v>
          </cell>
          <cell r="I41" t="str">
            <v>602.1/8/KONT-BM/PUPR/VII/2021, Tgl 16 Juli 2021</v>
          </cell>
          <cell r="J41">
            <v>1217382873</v>
          </cell>
          <cell r="K41" t="str">
            <v>CV. KHALINE CONSULTANT</v>
          </cell>
          <cell r="L41" t="str">
            <v>CV. ARCAPADA CONSULTANT</v>
          </cell>
          <cell r="M41" t="str">
            <v xml:space="preserve"> CV. AIY ARTHA PERDANA</v>
          </cell>
          <cell r="N41" t="str">
            <v>23/07/2021</v>
          </cell>
          <cell r="O41" t="str">
            <v>19/12/2021</v>
          </cell>
          <cell r="P41">
            <v>0.745</v>
          </cell>
          <cell r="Q41">
            <v>1.165</v>
          </cell>
          <cell r="R41">
            <v>365214861.89999998</v>
          </cell>
          <cell r="S41">
            <v>0.3</v>
          </cell>
          <cell r="T41">
            <v>0.42000000000000004</v>
          </cell>
          <cell r="U41" t="str">
            <v>PROSES PELAKSANAAN</v>
          </cell>
        </row>
        <row r="43">
          <cell r="B43" t="str">
            <v xml:space="preserve">Pengaspalan Desa Balai Kembang  </v>
          </cell>
          <cell r="E43">
            <v>1000000000</v>
          </cell>
          <cell r="F43" t="str">
            <v>TENDER</v>
          </cell>
          <cell r="G43" t="str">
            <v>APBD T.A 2021</v>
          </cell>
          <cell r="H43" t="str">
            <v>ABDUL GAFFAR, ST</v>
          </cell>
          <cell r="I43" t="str">
            <v>602.1/17/KONT-BM/PUPR/VIII/2021, Tgl 16 Agustus 2021</v>
          </cell>
          <cell r="J43">
            <v>976899848.51999998</v>
          </cell>
          <cell r="K43" t="str">
            <v>CV. AURA TAHTA MANDIRI</v>
          </cell>
          <cell r="L43" t="str">
            <v>CV. TRAXIAL CONSULTANT</v>
          </cell>
          <cell r="M43" t="str">
            <v>CV. BARATA</v>
          </cell>
          <cell r="N43" t="str">
            <v>16/08/2021</v>
          </cell>
          <cell r="O43" t="str">
            <v>31/12/2021</v>
          </cell>
          <cell r="R43">
            <v>293069954.55599999</v>
          </cell>
          <cell r="S43">
            <v>0.3</v>
          </cell>
          <cell r="T43">
            <v>0</v>
          </cell>
          <cell r="U43" t="str">
            <v>PROSES PELAKSANAAN</v>
          </cell>
        </row>
        <row r="45">
          <cell r="B45" t="str">
            <v xml:space="preserve">Peningkatan Jalan Desa Mulyasri </v>
          </cell>
          <cell r="E45">
            <v>750000000</v>
          </cell>
          <cell r="F45" t="str">
            <v>TENDER</v>
          </cell>
          <cell r="G45" t="str">
            <v>APBD T.A 2021</v>
          </cell>
          <cell r="H45" t="str">
            <v>ABDUL GAFFAR, ST</v>
          </cell>
          <cell r="I45" t="str">
            <v>602.1/16/KONT-BM/PUPR/VIII/2021, Tgl 16 Agustus 2021</v>
          </cell>
          <cell r="J45">
            <v>733755610</v>
          </cell>
          <cell r="K45" t="str">
            <v>CV. BAHTERA KARYA KONSULTAN</v>
          </cell>
          <cell r="L45" t="str">
            <v>CV. SYAFRINA SURVIVAL KONSULTAN</v>
          </cell>
          <cell r="M45" t="str">
            <v>CV.GATRA BUANA</v>
          </cell>
          <cell r="N45" t="str">
            <v>16/08/2021</v>
          </cell>
          <cell r="O45" t="str">
            <v>31/12/2021</v>
          </cell>
          <cell r="P45">
            <v>1.5249999999999999</v>
          </cell>
          <cell r="Q45">
            <v>25.39</v>
          </cell>
          <cell r="T45">
            <v>23.865000000000002</v>
          </cell>
          <cell r="U45" t="str">
            <v>PROSES PELAKSANAAN (Proses Pencairan U.M)</v>
          </cell>
        </row>
        <row r="46">
          <cell r="B46" t="str">
            <v>Proteksi dan Pengerasan Jalan Dusun Buyuntana Desa Bangun Karya</v>
          </cell>
          <cell r="E46">
            <v>200000000</v>
          </cell>
          <cell r="F46" t="str">
            <v>PL</v>
          </cell>
          <cell r="G46" t="str">
            <v>APBD T.A 2021</v>
          </cell>
          <cell r="H46" t="str">
            <v>ABDUL GAFFAR, ST</v>
          </cell>
          <cell r="I46" t="str">
            <v>602.1/19/SPK-BM/PUPR/VIII/2021, Tgl 16 Agustus 2021</v>
          </cell>
          <cell r="J46">
            <v>198680600</v>
          </cell>
          <cell r="K46" t="str">
            <v>CV. ARCAPADA CONSULTANT</v>
          </cell>
          <cell r="L46" t="str">
            <v>CV. D'LUNA ENGINEERING</v>
          </cell>
          <cell r="M46" t="str">
            <v>CV. RANI UTAMA</v>
          </cell>
          <cell r="N46" t="str">
            <v>16/08/2021</v>
          </cell>
          <cell r="O46" t="e">
            <v>#VALUE!</v>
          </cell>
          <cell r="T46">
            <v>0</v>
          </cell>
          <cell r="U46" t="str">
            <v>PROSES PELAKSANAAN</v>
          </cell>
        </row>
        <row r="47">
          <cell r="B47" t="str">
            <v xml:space="preserve">Peningkatan Jalan Ruas Rante Mario - Ujung Baru  </v>
          </cell>
          <cell r="E47">
            <v>1000000000</v>
          </cell>
          <cell r="F47" t="str">
            <v>TENDER</v>
          </cell>
          <cell r="G47" t="str">
            <v>APBD T.A 2021</v>
          </cell>
          <cell r="H47" t="str">
            <v>ABDUL GAFFAR, ST</v>
          </cell>
          <cell r="I47" t="str">
            <v>602.1/17/KONT-BM/PUPR/VIII/2021, Tgl 16 Agustus 2021</v>
          </cell>
          <cell r="J47">
            <v>998035532.17999995</v>
          </cell>
          <cell r="K47" t="str">
            <v>CV. KHALINE CONSULTANT</v>
          </cell>
          <cell r="L47" t="str">
            <v>CV. SYAFRINA SURVIVAL KONSULTAN</v>
          </cell>
          <cell r="M47" t="str">
            <v>CV. BARATA</v>
          </cell>
          <cell r="N47" t="str">
            <v>16/08/2021</v>
          </cell>
          <cell r="O47" t="str">
            <v>31/12/2021</v>
          </cell>
          <cell r="R47">
            <v>299410659.65399998</v>
          </cell>
          <cell r="S47">
            <v>0.3</v>
          </cell>
          <cell r="T47">
            <v>0</v>
          </cell>
          <cell r="U47" t="str">
            <v>PROSES PELAKSANAAN</v>
          </cell>
        </row>
        <row r="48">
          <cell r="B48" t="str">
            <v xml:space="preserve">Lanjutan Peningkatan Jalan Akses PKM Tomoni Desa Mandiri </v>
          </cell>
          <cell r="E48">
            <v>1000000000</v>
          </cell>
          <cell r="F48" t="str">
            <v>TENDER</v>
          </cell>
          <cell r="G48" t="str">
            <v>APBD T.A 2021</v>
          </cell>
          <cell r="H48" t="str">
            <v>ABDUL GAFFAR, ST</v>
          </cell>
          <cell r="I48" t="str">
            <v>602.1/17/KONT-BM/PUPR/VIII/2021, Tgl 16 Agustus 2021</v>
          </cell>
          <cell r="J48">
            <v>992096885.27999997</v>
          </cell>
          <cell r="K48" t="str">
            <v>CV. TIARA KONSULTAN</v>
          </cell>
          <cell r="L48" t="str">
            <v>CV. ARCAPADA CONSULTANT</v>
          </cell>
          <cell r="M48" t="str">
            <v>CV. BARATA</v>
          </cell>
          <cell r="N48" t="str">
            <v>16/08/2021</v>
          </cell>
          <cell r="O48" t="str">
            <v>31/12/2021</v>
          </cell>
          <cell r="R48">
            <v>297629065.58399999</v>
          </cell>
          <cell r="S48">
            <v>0.3</v>
          </cell>
          <cell r="T48">
            <v>0</v>
          </cell>
          <cell r="U48" t="str">
            <v>PROSES PELAKSANAAN</v>
          </cell>
        </row>
        <row r="49">
          <cell r="B49" t="str">
            <v xml:space="preserve">Peningkatan Jalan Desa Bayondo - Beringin Jaya  </v>
          </cell>
          <cell r="E49">
            <v>1000000000</v>
          </cell>
          <cell r="F49" t="str">
            <v>TENDER</v>
          </cell>
          <cell r="G49" t="str">
            <v>APBD T.A 2021</v>
          </cell>
          <cell r="H49" t="str">
            <v>ABDUL GAFFAR, ST</v>
          </cell>
          <cell r="I49" t="str">
            <v>602.1/16/KONT-BM/PUPR/VIII/2021, Tgl 16 Agustus 2021</v>
          </cell>
          <cell r="J49">
            <v>973439340</v>
          </cell>
          <cell r="K49" t="str">
            <v>CV. TRAXIAL CONSULTANT</v>
          </cell>
          <cell r="L49" t="str">
            <v>CV. ARCAPADA CONSULTANT</v>
          </cell>
          <cell r="M49" t="str">
            <v>CV.GATRA BUANA</v>
          </cell>
          <cell r="N49" t="str">
            <v>16/08/2021</v>
          </cell>
          <cell r="O49" t="str">
            <v>31/12/2021</v>
          </cell>
          <cell r="P49">
            <v>0.153</v>
          </cell>
          <cell r="Q49">
            <v>1.2589999999999999</v>
          </cell>
          <cell r="T49">
            <v>1.1059999999999999</v>
          </cell>
          <cell r="U49" t="str">
            <v>PROSES PELAKSANAAN (Proses Pencairan U.M)</v>
          </cell>
        </row>
        <row r="51">
          <cell r="B51" t="str">
            <v xml:space="preserve">Peningkatan Jalan A. Hasan  </v>
          </cell>
          <cell r="E51">
            <v>750000000</v>
          </cell>
          <cell r="F51" t="str">
            <v>TENDER</v>
          </cell>
          <cell r="G51" t="str">
            <v>APBD T.A 2021</v>
          </cell>
          <cell r="H51" t="str">
            <v>ABDUL GAFFAR, ST</v>
          </cell>
          <cell r="I51" t="str">
            <v>602.1/16/KONT-BM/PUPR/VIII/2021, Tgl 16 Agustus 2021</v>
          </cell>
          <cell r="J51">
            <v>732318750</v>
          </cell>
          <cell r="K51" t="str">
            <v>CV. ARCAPADA CONSULTANT</v>
          </cell>
          <cell r="L51" t="str">
            <v>CV. ARCAPADA CONSULTANT</v>
          </cell>
          <cell r="M51" t="str">
            <v>CV.GATRA BUANA</v>
          </cell>
          <cell r="N51" t="str">
            <v>16/08/2021</v>
          </cell>
          <cell r="O51" t="str">
            <v>31/12/2021</v>
          </cell>
          <cell r="P51">
            <v>2E-3</v>
          </cell>
          <cell r="Q51">
            <v>1.0740000000000001</v>
          </cell>
          <cell r="T51">
            <v>1.0720000000000001</v>
          </cell>
          <cell r="U51" t="str">
            <v>PROSES PELAKSANAAN (Proses Pencairan U.M)</v>
          </cell>
        </row>
        <row r="52">
          <cell r="B52" t="str">
            <v xml:space="preserve">Peningkatan Jalan Desa Margomulyo  </v>
          </cell>
          <cell r="E52">
            <v>750000000</v>
          </cell>
          <cell r="F52" t="str">
            <v>TENDER</v>
          </cell>
          <cell r="G52" t="str">
            <v>APBD T.A 2021</v>
          </cell>
          <cell r="H52" t="str">
            <v>ABDUL GAFFAR, ST</v>
          </cell>
          <cell r="I52" t="str">
            <v>602.1/16/KONT-BM/PUPR/VIII/2021, Tgl 16 Agustus 2021</v>
          </cell>
          <cell r="J52">
            <v>733583000</v>
          </cell>
          <cell r="K52" t="str">
            <v>CV. ARCAPADA CONSULTANT</v>
          </cell>
          <cell r="L52" t="str">
            <v>CV. ARCAPADA CONSULTANT</v>
          </cell>
          <cell r="M52" t="str">
            <v>CV.GATRA BUANA</v>
          </cell>
          <cell r="N52" t="str">
            <v>16/08/2021</v>
          </cell>
          <cell r="O52" t="str">
            <v>31/12/2021</v>
          </cell>
          <cell r="P52">
            <v>0.2</v>
          </cell>
          <cell r="Q52">
            <v>1.484</v>
          </cell>
          <cell r="T52">
            <v>1.284</v>
          </cell>
          <cell r="U52" t="str">
            <v>PROSES PELAKSANAAN (Proses Pencairan U.M)</v>
          </cell>
        </row>
        <row r="53">
          <cell r="B53" t="str">
            <v xml:space="preserve">Peningkatan Jalan Desa Cendana Hitam Timur  </v>
          </cell>
          <cell r="E53">
            <v>1000000000</v>
          </cell>
          <cell r="F53" t="str">
            <v>TENDER</v>
          </cell>
          <cell r="G53" t="str">
            <v>APBD T.A 2021</v>
          </cell>
          <cell r="H53" t="str">
            <v>ABDUL GAFFAR, ST</v>
          </cell>
          <cell r="I53" t="str">
            <v>602.1/16/KONT-BM/PUPR/VIII/2021, Tgl 16 Agustus 2021</v>
          </cell>
          <cell r="J53">
            <v>976771900</v>
          </cell>
          <cell r="K53" t="str">
            <v>CV. TRAXIAL CONSULTANT</v>
          </cell>
          <cell r="L53" t="str">
            <v>CV. ARCAPADA CONSULTANT</v>
          </cell>
          <cell r="M53" t="str">
            <v>CV.GATRA BUANA</v>
          </cell>
          <cell r="N53" t="str">
            <v>16/08/2021</v>
          </cell>
          <cell r="O53" t="str">
            <v>31/12/2021</v>
          </cell>
          <cell r="P53">
            <v>0.20399999999999999</v>
          </cell>
          <cell r="Q53">
            <v>0.97199999999999998</v>
          </cell>
          <cell r="T53">
            <v>0.76800000000000002</v>
          </cell>
          <cell r="U53" t="str">
            <v>PROSES PELAKSANAAN (Proses Pencairan U.M)</v>
          </cell>
        </row>
        <row r="54">
          <cell r="B54" t="str">
            <v>Pengerasan Jalan Pekuburan Islam Dusun Nusa Indah Desa Margomulyo</v>
          </cell>
          <cell r="E54">
            <v>200000000</v>
          </cell>
          <cell r="F54" t="str">
            <v>PL</v>
          </cell>
          <cell r="G54" t="str">
            <v>APBD T.A 2021</v>
          </cell>
          <cell r="H54" t="str">
            <v>ABDUL GAFFAR, ST</v>
          </cell>
          <cell r="T54">
            <v>0</v>
          </cell>
          <cell r="U54" t="str">
            <v>PROSES PENGADAAN</v>
          </cell>
        </row>
        <row r="55">
          <cell r="B55" t="str">
            <v>Proteksi dan Pelebaran Jalan Lr.1 Depan Puskesmas Tomoni Timur Dusun Harapan Mandiri Desa Pattengko</v>
          </cell>
          <cell r="E55">
            <v>200000000</v>
          </cell>
          <cell r="F55" t="str">
            <v>PL</v>
          </cell>
          <cell r="G55" t="str">
            <v>APBD T.A 2021</v>
          </cell>
          <cell r="H55" t="str">
            <v>ABDUL GAFFAR, ST</v>
          </cell>
          <cell r="I55" t="str">
            <v>602.1/27/SPK-BM/PUPR/VIII/2021, Tgl 20 Agustus 2021</v>
          </cell>
          <cell r="J55">
            <v>184404300</v>
          </cell>
          <cell r="K55" t="str">
            <v>CV. ARCAPADA CONSULTANT</v>
          </cell>
          <cell r="L55" t="str">
            <v>CV. D'LUNA ENGINEERING</v>
          </cell>
          <cell r="M55" t="str">
            <v>CV. RANI UTAMA</v>
          </cell>
          <cell r="N55" t="str">
            <v>20/08/2021</v>
          </cell>
          <cell r="O55">
            <v>44477</v>
          </cell>
          <cell r="T55">
            <v>0</v>
          </cell>
          <cell r="U55" t="str">
            <v>PROSES PELAKSANAAN</v>
          </cell>
        </row>
        <row r="57">
          <cell r="B57" t="str">
            <v xml:space="preserve">Lanjutan Peningkatan Jalan Kampung Baru - Mahalona (Ruas Pekaloa - Tole) </v>
          </cell>
          <cell r="E57">
            <v>11324843000</v>
          </cell>
          <cell r="F57" t="str">
            <v>TENDER</v>
          </cell>
          <cell r="G57" t="str">
            <v>DAK P. T.A 2021</v>
          </cell>
          <cell r="H57" t="str">
            <v>ABDUL GAFFAR, ST</v>
          </cell>
          <cell r="I57" t="str">
            <v>602.1/1/KONT-BM/PUPR/VI/2021, Tgl 23 Juni 2021</v>
          </cell>
          <cell r="J57">
            <v>10973233245.549999</v>
          </cell>
          <cell r="K57" t="str">
            <v>CV. ARIYANDS CONSULTANT</v>
          </cell>
          <cell r="L57" t="str">
            <v>CV. AURA TAHTA MANDIRI</v>
          </cell>
          <cell r="M57" t="str">
            <v>PT. MACCA MULIA DINAMIS</v>
          </cell>
          <cell r="N57">
            <v>44371</v>
          </cell>
          <cell r="O57">
            <v>44550</v>
          </cell>
          <cell r="P57">
            <v>6.11</v>
          </cell>
          <cell r="Q57">
            <v>8.43</v>
          </cell>
          <cell r="R57">
            <v>2194646649.1100001</v>
          </cell>
          <cell r="S57">
            <v>0.2</v>
          </cell>
          <cell r="T57">
            <v>2.3199999999999994</v>
          </cell>
          <cell r="U57" t="str">
            <v>PROSES PELAKSANAAN</v>
          </cell>
        </row>
        <row r="58">
          <cell r="B58" t="str">
            <v>Peningkatan Ruas Jalan Libukan Mandiri - Mahalona (DAK A)</v>
          </cell>
          <cell r="E58">
            <v>1250000000</v>
          </cell>
          <cell r="F58" t="str">
            <v>TENDER</v>
          </cell>
          <cell r="G58" t="str">
            <v>DAK A. T.A 2021</v>
          </cell>
          <cell r="H58" t="str">
            <v>ICHSAN, ST</v>
          </cell>
          <cell r="I58" t="str">
            <v>602.1/5/KONT-BM/PUPR/VII/2021, Tgl 14 Juli 2021</v>
          </cell>
          <cell r="J58">
            <v>1185516686.3099999</v>
          </cell>
          <cell r="K58" t="str">
            <v>CV. KHA LINE CONSULTANT</v>
          </cell>
          <cell r="L58" t="str">
            <v>CV. GITA KARUNIA KONSULTAN</v>
          </cell>
          <cell r="M58" t="str">
            <v>CV. DWI PUTRA MANDIRI</v>
          </cell>
          <cell r="N58">
            <v>44392</v>
          </cell>
          <cell r="O58">
            <v>44541</v>
          </cell>
          <cell r="P58">
            <v>1.58</v>
          </cell>
          <cell r="Q58">
            <v>1.67</v>
          </cell>
          <cell r="R58">
            <v>355655005.89299995</v>
          </cell>
          <cell r="S58">
            <v>0.3</v>
          </cell>
          <cell r="T58">
            <v>8.9999999999999858E-2</v>
          </cell>
          <cell r="U58" t="str">
            <v>PROSES PELAKSANAAN</v>
          </cell>
        </row>
        <row r="59">
          <cell r="B59" t="str">
            <v>Peningkatan Ruas Jalan Tole - Buangin (DAK A)</v>
          </cell>
          <cell r="E59">
            <v>750000000</v>
          </cell>
          <cell r="F59" t="str">
            <v>TENDER</v>
          </cell>
          <cell r="G59" t="str">
            <v>DAK A. T.A 2021</v>
          </cell>
          <cell r="H59" t="str">
            <v>ICHSAN, ST</v>
          </cell>
          <cell r="I59" t="str">
            <v>602.1/3/KONT-BM/PUPR/VII/2021, Tgl 14 Juli 2021</v>
          </cell>
          <cell r="J59">
            <v>654653056</v>
          </cell>
          <cell r="K59" t="str">
            <v>CV. KHA LINE CONSULTANT</v>
          </cell>
          <cell r="L59" t="str">
            <v>CV. KHA LINE CONSULTANT</v>
          </cell>
          <cell r="M59" t="str">
            <v>CV. NUR FARADILLAH</v>
          </cell>
          <cell r="N59">
            <v>44391</v>
          </cell>
          <cell r="O59">
            <v>44540</v>
          </cell>
          <cell r="P59">
            <v>16.023</v>
          </cell>
          <cell r="Q59">
            <v>18.744</v>
          </cell>
          <cell r="R59">
            <v>196395916.79999998</v>
          </cell>
          <cell r="S59">
            <v>0.3</v>
          </cell>
          <cell r="T59">
            <v>2.7210000000000001</v>
          </cell>
          <cell r="U59" t="str">
            <v>PROSES PELAKSANAAN</v>
          </cell>
        </row>
        <row r="60">
          <cell r="B60" t="str">
            <v>Peningkatan Ruas Jalan Tole - Kalosi (DAK A)</v>
          </cell>
          <cell r="E60">
            <v>700000000</v>
          </cell>
          <cell r="F60" t="str">
            <v>TENDER</v>
          </cell>
          <cell r="G60" t="str">
            <v>DAK A. T.A 2021</v>
          </cell>
          <cell r="H60" t="str">
            <v>ICHSAN, ST</v>
          </cell>
          <cell r="I60" t="str">
            <v>602.1/4/KONT-BM/PUPR/VII/2021, Tgl 14 Juli 2021</v>
          </cell>
          <cell r="J60">
            <v>593084000</v>
          </cell>
          <cell r="K60" t="str">
            <v>CV. KHA LINE CONSULTANT</v>
          </cell>
          <cell r="L60" t="str">
            <v>CV. KHA LINE CONSULTANT</v>
          </cell>
          <cell r="M60" t="str">
            <v>CV. TRIHAR UTAMA</v>
          </cell>
          <cell r="N60">
            <v>44391</v>
          </cell>
          <cell r="O60">
            <v>44540</v>
          </cell>
          <cell r="P60">
            <v>15.848000000000001</v>
          </cell>
          <cell r="Q60">
            <v>17.815999999999999</v>
          </cell>
          <cell r="R60">
            <v>237233600</v>
          </cell>
          <cell r="S60">
            <v>0.4</v>
          </cell>
          <cell r="T60">
            <v>1.9679999999999982</v>
          </cell>
          <cell r="U60" t="str">
            <v>PROSES PELAKSANAAN</v>
          </cell>
        </row>
        <row r="61">
          <cell r="B61" t="str">
            <v>Peningkatan Jalan Bendungan Bakaran Bakara Desa Timampu</v>
          </cell>
          <cell r="E61">
            <v>200000000</v>
          </cell>
          <cell r="F61" t="str">
            <v>PL</v>
          </cell>
          <cell r="G61" t="str">
            <v>APBD T.A 2021</v>
          </cell>
          <cell r="H61" t="str">
            <v>SULAN, ST</v>
          </cell>
          <cell r="I61" t="str">
            <v>602.1/29/SPK-BM/PUPR/VIII/2021, Tgl 23 Agustus 2021</v>
          </cell>
          <cell r="J61">
            <v>198796800</v>
          </cell>
          <cell r="K61" t="str">
            <v>CV. ARCAPADA CONSULTANT</v>
          </cell>
          <cell r="L61" t="str">
            <v>CV. TRAXIAL CONSULTANT</v>
          </cell>
          <cell r="M61" t="str">
            <v>CV. FAIZA UTAMA</v>
          </cell>
          <cell r="N61">
            <v>44431</v>
          </cell>
          <cell r="O61">
            <v>44517</v>
          </cell>
          <cell r="T61">
            <v>0</v>
          </cell>
          <cell r="U61" t="str">
            <v>PROSES PELAKSANAAN</v>
          </cell>
        </row>
        <row r="62">
          <cell r="B62" t="str">
            <v>Lanjutan Jalan Pekuburan Lengkomali Desa Tole</v>
          </cell>
          <cell r="E62">
            <v>200000000</v>
          </cell>
          <cell r="F62" t="str">
            <v>PL</v>
          </cell>
          <cell r="G62" t="str">
            <v>APBD T.A 2021</v>
          </cell>
          <cell r="H62" t="str">
            <v>SULAN, ST</v>
          </cell>
          <cell r="I62" t="str">
            <v>602.1/27/SPK-BM/PUPR/VIII/2021, Tgl 19 Agustus 2021</v>
          </cell>
          <cell r="J62">
            <v>196740000</v>
          </cell>
          <cell r="K62" t="str">
            <v>CV. ARCAPADA CONSULTANT</v>
          </cell>
          <cell r="L62" t="str">
            <v>CV. TRAXIAL CONSULTANT</v>
          </cell>
          <cell r="M62" t="str">
            <v>CV. BOSSO RAYA INDAH</v>
          </cell>
          <cell r="N62" t="str">
            <v>19/08/2021</v>
          </cell>
          <cell r="O62">
            <v>44517</v>
          </cell>
          <cell r="T62">
            <v>0</v>
          </cell>
          <cell r="U62" t="str">
            <v>PROSES PELAKSANAAN</v>
          </cell>
        </row>
        <row r="63">
          <cell r="B63" t="str">
            <v>Peningkatan Jalan Poros Pesantren Dusun Turungengmincarae</v>
          </cell>
          <cell r="E63">
            <v>200000000</v>
          </cell>
          <cell r="F63" t="str">
            <v>PL</v>
          </cell>
          <cell r="G63" t="str">
            <v>APBD T.A 2021</v>
          </cell>
          <cell r="H63" t="str">
            <v>SULAN, ST</v>
          </cell>
          <cell r="I63" t="str">
            <v>602.2/45/SPK-BM/PUPR/VIII/2021, Tgl 31 Agustus 2021</v>
          </cell>
          <cell r="J63">
            <v>199030100</v>
          </cell>
          <cell r="K63" t="str">
            <v>CV. ARCAPADA CONSULTANT</v>
          </cell>
          <cell r="L63" t="str">
            <v>CV. TRAXIAL CONSULTANT</v>
          </cell>
          <cell r="M63" t="str">
            <v>CV. IKHA UTAMA</v>
          </cell>
          <cell r="N63" t="str">
            <v>31/08/2021</v>
          </cell>
          <cell r="O63" t="str">
            <v>17/11/2021</v>
          </cell>
          <cell r="T63">
            <v>0</v>
          </cell>
          <cell r="U63" t="str">
            <v>PROSES PENGADAAN</v>
          </cell>
        </row>
        <row r="64">
          <cell r="B64" t="str">
            <v>Pembentukan Jalan Kuburan Desa Wawondula</v>
          </cell>
          <cell r="E64">
            <v>200000000</v>
          </cell>
          <cell r="F64" t="str">
            <v>PL</v>
          </cell>
          <cell r="G64" t="str">
            <v>APBD T.A 2021</v>
          </cell>
          <cell r="H64" t="str">
            <v>SULAN, ST</v>
          </cell>
          <cell r="I64" t="str">
            <v>602.1/31/SPK-BM/PUPR/VIII/2021, Tgl 23 Agustus 2021</v>
          </cell>
          <cell r="J64">
            <v>199295900</v>
          </cell>
          <cell r="K64" t="str">
            <v>CV. ARCAPADA CONSULTANT</v>
          </cell>
          <cell r="L64" t="str">
            <v>CV. TRAXIAL CONSULTANT</v>
          </cell>
          <cell r="M64" t="str">
            <v>CV. META SIPOUPA</v>
          </cell>
          <cell r="N64">
            <v>44431</v>
          </cell>
          <cell r="O64">
            <v>44517</v>
          </cell>
          <cell r="T64">
            <v>0</v>
          </cell>
          <cell r="U64" t="str">
            <v>PROSES PELAKSANAAN</v>
          </cell>
        </row>
        <row r="65">
          <cell r="B65" t="str">
            <v>Pengerasan Jalan Labu 3 Desa Wawondula</v>
          </cell>
          <cell r="E65">
            <v>150000000</v>
          </cell>
          <cell r="F65" t="str">
            <v>PL</v>
          </cell>
          <cell r="G65" t="str">
            <v>APBD T.A 2021</v>
          </cell>
          <cell r="H65" t="str">
            <v>SULAN, ST</v>
          </cell>
          <cell r="I65" t="str">
            <v>602.1/30/SPK-BM/PUPR/VIII/2021, Tgl 23 Agustus 2021</v>
          </cell>
          <cell r="J65">
            <v>149310100</v>
          </cell>
          <cell r="K65" t="str">
            <v>CV. ARCAPADA CONSULTANT</v>
          </cell>
          <cell r="L65" t="str">
            <v>CV. TRAXIAL CONSULTANT</v>
          </cell>
          <cell r="M65" t="str">
            <v>CV. META SIPOUPA</v>
          </cell>
          <cell r="N65">
            <v>44431</v>
          </cell>
          <cell r="O65">
            <v>44517</v>
          </cell>
          <cell r="T65">
            <v>0</v>
          </cell>
          <cell r="U65" t="str">
            <v>PROSES PELAKSANAAN</v>
          </cell>
        </row>
        <row r="66">
          <cell r="B66" t="str">
            <v>Lanjutan Peningkatan Jalan Dusun Babasalo Desa Tokalimbo</v>
          </cell>
          <cell r="E66">
            <v>200000000</v>
          </cell>
          <cell r="F66" t="str">
            <v>PL</v>
          </cell>
          <cell r="G66" t="str">
            <v>APBD T.A 2021</v>
          </cell>
          <cell r="H66" t="str">
            <v>SULAN, ST</v>
          </cell>
          <cell r="I66" t="str">
            <v>602.1/39/SPK-BM/PUPR/VIII/2021, Tgl 25 Agustus 2021</v>
          </cell>
          <cell r="J66">
            <v>199287000</v>
          </cell>
          <cell r="K66" t="str">
            <v>CV. KAWASULE MAELONA KARYA</v>
          </cell>
          <cell r="L66" t="str">
            <v>CV. MATRIX</v>
          </cell>
          <cell r="M66" t="str">
            <v>CV. BOSSO RAYA INDAH</v>
          </cell>
          <cell r="N66">
            <v>44433</v>
          </cell>
          <cell r="O66">
            <v>44523</v>
          </cell>
          <cell r="T66">
            <v>0</v>
          </cell>
          <cell r="U66" t="str">
            <v>PROSES PELAKSANAAN</v>
          </cell>
        </row>
        <row r="67">
          <cell r="B67" t="str">
            <v>Peningkatan Jalan Desa Buangin</v>
          </cell>
          <cell r="E67">
            <v>200000000</v>
          </cell>
          <cell r="F67" t="str">
            <v>PL</v>
          </cell>
          <cell r="G67" t="str">
            <v>APBD T.A 2021</v>
          </cell>
          <cell r="H67" t="str">
            <v>SULAN, ST</v>
          </cell>
          <cell r="I67" t="str">
            <v>602.1/37/SPK-BM/PUPR/VIII/2021, Tgl 25 Agustus 2021</v>
          </cell>
          <cell r="J67">
            <v>199024000</v>
          </cell>
          <cell r="K67" t="str">
            <v>CV. KAWASULE MAELONA KARYA</v>
          </cell>
          <cell r="L67" t="str">
            <v>CV. MATRIX</v>
          </cell>
          <cell r="M67" t="str">
            <v>CV. BOSSO RAYA INDAH</v>
          </cell>
          <cell r="N67">
            <v>44433</v>
          </cell>
          <cell r="O67">
            <v>44523</v>
          </cell>
          <cell r="T67">
            <v>0</v>
          </cell>
          <cell r="U67" t="str">
            <v>PROSES PELAKSANAAN</v>
          </cell>
        </row>
        <row r="68">
          <cell r="B68" t="str">
            <v>Peningkatan Jalan Mahalona Area Jembatan SP 4 Desa Mahalona</v>
          </cell>
          <cell r="E68">
            <v>200000000</v>
          </cell>
          <cell r="F68" t="str">
            <v>PL</v>
          </cell>
          <cell r="G68" t="str">
            <v>APBD T.A 2021</v>
          </cell>
          <cell r="H68" t="str">
            <v>SULAN, ST</v>
          </cell>
          <cell r="I68" t="str">
            <v>602.1/38/SPK-BM/PUPR/VIII/2021, Tgl 25 Agustus 2021</v>
          </cell>
          <cell r="J68">
            <v>198905000</v>
          </cell>
          <cell r="K68" t="str">
            <v>CV. KAWASULE MAELONA KARYA</v>
          </cell>
          <cell r="L68" t="str">
            <v>CV. MATRIX</v>
          </cell>
          <cell r="M68" t="str">
            <v>CV. TIRANI TEHNIK PRATAMA</v>
          </cell>
          <cell r="N68">
            <v>44433</v>
          </cell>
          <cell r="O68">
            <v>44523</v>
          </cell>
          <cell r="T68">
            <v>0</v>
          </cell>
          <cell r="U68" t="str">
            <v>PROSES PELAKSANAAN</v>
          </cell>
        </row>
        <row r="69">
          <cell r="B69" t="str">
            <v>Pengerasan Jalan Marmut Desa Matompi</v>
          </cell>
          <cell r="E69">
            <v>150000000</v>
          </cell>
          <cell r="F69" t="str">
            <v>PL</v>
          </cell>
          <cell r="G69" t="str">
            <v>APBD T.A 2021</v>
          </cell>
          <cell r="H69" t="str">
            <v>SULAN, ST</v>
          </cell>
          <cell r="I69" t="str">
            <v>602.2/47/SPK-BM/PUPR/VIII/2021, Tgl 31 Agustus 2021</v>
          </cell>
          <cell r="J69">
            <v>149106900</v>
          </cell>
          <cell r="K69" t="str">
            <v>CV. KAWASULE MAELONA KARYA</v>
          </cell>
          <cell r="L69" t="str">
            <v>CV. MATRIX</v>
          </cell>
          <cell r="M69" t="str">
            <v>CV RUMI BARANI</v>
          </cell>
          <cell r="N69" t="str">
            <v>31/08/2021</v>
          </cell>
          <cell r="O69" t="str">
            <v>23/11/2021</v>
          </cell>
          <cell r="T69">
            <v>0</v>
          </cell>
          <cell r="U69" t="str">
            <v>PROSES PELAKSANAAN</v>
          </cell>
        </row>
        <row r="70">
          <cell r="B70" t="str">
            <v>Pengerasan Jalan Singa Desa Matompi</v>
          </cell>
          <cell r="E70">
            <v>150000000</v>
          </cell>
          <cell r="F70" t="str">
            <v>PL</v>
          </cell>
          <cell r="G70" t="str">
            <v>APBD T.A 2021</v>
          </cell>
          <cell r="H70" t="str">
            <v>SULAN, ST</v>
          </cell>
          <cell r="I70" t="str">
            <v>602.2/36/SPK-BM/PUPR/VIII/2021, Tgl 31 Agustus 2021</v>
          </cell>
          <cell r="J70">
            <v>149272656</v>
          </cell>
          <cell r="K70" t="str">
            <v>CV. KAWASULE MAELONA KARYA</v>
          </cell>
          <cell r="L70" t="str">
            <v>CV. MATRIX</v>
          </cell>
          <cell r="M70" t="str">
            <v>CV RUMI BARANI</v>
          </cell>
          <cell r="N70" t="str">
            <v>25/08/2021</v>
          </cell>
          <cell r="O70" t="str">
            <v>23/08/2021</v>
          </cell>
          <cell r="T70">
            <v>0</v>
          </cell>
          <cell r="U70" t="str">
            <v>PROSES PELAKSANAAN</v>
          </cell>
        </row>
        <row r="71">
          <cell r="B71" t="str">
            <v>Pengerasan Jalan Danau Tondano dan Danau Poso Desa Asuli</v>
          </cell>
          <cell r="E71">
            <v>100000000</v>
          </cell>
          <cell r="F71" t="str">
            <v>PL</v>
          </cell>
          <cell r="G71" t="str">
            <v>APBD T.A 2021</v>
          </cell>
          <cell r="H71" t="str">
            <v>SULAN, ST</v>
          </cell>
          <cell r="I71" t="str">
            <v>602.2/47/SPK-BM/PUPR/VIII/2021, Tgl 31 Agustus 2021</v>
          </cell>
          <cell r="J71">
            <v>99334600</v>
          </cell>
          <cell r="K71" t="str">
            <v>CV. KAWASULE MAELONA KARYA</v>
          </cell>
          <cell r="L71" t="str">
            <v>CV. MATRIX</v>
          </cell>
          <cell r="M71" t="str">
            <v>CV TIGA PERMATA SARI</v>
          </cell>
          <cell r="N71" t="str">
            <v>31/08/2021</v>
          </cell>
          <cell r="O71" t="str">
            <v>23/11/2021</v>
          </cell>
          <cell r="T71">
            <v>0</v>
          </cell>
          <cell r="U71" t="str">
            <v>PROSES PELAKSANAAN</v>
          </cell>
        </row>
        <row r="73">
          <cell r="B73" t="str">
            <v xml:space="preserve">Peningkatan Jalan Cinta Damai Desa Balambano (Balambano 3) </v>
          </cell>
          <cell r="E73">
            <v>1509897000</v>
          </cell>
          <cell r="F73" t="str">
            <v>TENDER</v>
          </cell>
          <cell r="G73" t="str">
            <v>DAK R. T.A 2021</v>
          </cell>
          <cell r="H73" t="str">
            <v>SULAN, ST</v>
          </cell>
          <cell r="I73" t="str">
            <v>602.1/2/KONT-BM/PUPR/VII/2021, Tgl 12 Juli 2021</v>
          </cell>
          <cell r="J73">
            <v>1504035523.9100001</v>
          </cell>
          <cell r="K73" t="str">
            <v>CV. ALFA GRAHA</v>
          </cell>
          <cell r="L73" t="str">
            <v>CV. LATITUDE 79 NUSANTARA</v>
          </cell>
          <cell r="M73" t="str">
            <v>CV. BARATA</v>
          </cell>
          <cell r="N73">
            <v>44391</v>
          </cell>
          <cell r="O73">
            <v>44559</v>
          </cell>
          <cell r="P73">
            <v>2.34</v>
          </cell>
          <cell r="Q73">
            <v>5.17</v>
          </cell>
          <cell r="R73">
            <v>300807104.78200001</v>
          </cell>
          <cell r="S73">
            <v>0.2</v>
          </cell>
          <cell r="T73">
            <v>2.83</v>
          </cell>
          <cell r="U73" t="str">
            <v>PROSES PELAKSANAAN</v>
          </cell>
        </row>
        <row r="74">
          <cell r="B74" t="str">
            <v xml:space="preserve">Lanjutan Peningkatan Jalan Tabarano - Lioka (Tabarano 20) </v>
          </cell>
          <cell r="E74">
            <v>9964000000</v>
          </cell>
          <cell r="F74" t="str">
            <v>TENDER</v>
          </cell>
          <cell r="G74" t="str">
            <v>DAK R. T.A 2021</v>
          </cell>
          <cell r="H74" t="str">
            <v>SULAN, ST</v>
          </cell>
          <cell r="I74" t="str">
            <v>602.1/2/KONT-BM/PUPR/VII/2021, Tgl 12 Juli 2021</v>
          </cell>
          <cell r="J74">
            <v>9747852856.5799999</v>
          </cell>
          <cell r="K74" t="str">
            <v>CV. REJEKI LANCAR KONSULTAN</v>
          </cell>
          <cell r="L74" t="str">
            <v>CV. MIRACLE ENGINEERING</v>
          </cell>
          <cell r="M74" t="str">
            <v>CV. BARATA</v>
          </cell>
          <cell r="N74">
            <v>44391</v>
          </cell>
          <cell r="O74">
            <v>44559</v>
          </cell>
          <cell r="P74">
            <v>0.25</v>
          </cell>
          <cell r="Q74">
            <v>2.9</v>
          </cell>
          <cell r="R74">
            <v>1949570571.316</v>
          </cell>
          <cell r="S74">
            <v>0.2</v>
          </cell>
          <cell r="T74">
            <v>2.65</v>
          </cell>
          <cell r="U74" t="str">
            <v>PROSES PELAKSANAAN</v>
          </cell>
        </row>
        <row r="75">
          <cell r="B75" t="str">
            <v xml:space="preserve">Peningkatan Jalan Pemakaman Umum Desa Ledu-Ledu  </v>
          </cell>
          <cell r="E75">
            <v>1000000000</v>
          </cell>
          <cell r="F75" t="str">
            <v>TENDER</v>
          </cell>
          <cell r="G75" t="str">
            <v>APBD T.A 2021</v>
          </cell>
          <cell r="H75" t="str">
            <v>ABDUL GAFFAR, ST</v>
          </cell>
          <cell r="I75" t="str">
            <v>602.1/18/KONT-BM/PUPR/VIII/2021, Tgl 16 Agustus 2021</v>
          </cell>
          <cell r="J75">
            <v>985127741.89999998</v>
          </cell>
          <cell r="K75" t="str">
            <v>CV. KARYA SEPAKAT KONSULTAN</v>
          </cell>
          <cell r="L75" t="str">
            <v>CV. ARCAPADA CONSULTANT</v>
          </cell>
          <cell r="M75" t="str">
            <v>CV. FAJAR ASIA</v>
          </cell>
          <cell r="N75" t="str">
            <v>16/08/2021</v>
          </cell>
          <cell r="O75" t="str">
            <v>31/12/2021</v>
          </cell>
          <cell r="R75">
            <v>295538322.56999999</v>
          </cell>
          <cell r="S75">
            <v>0.3</v>
          </cell>
          <cell r="T75">
            <v>0</v>
          </cell>
          <cell r="U75" t="str">
            <v>PROSES PELAKSANAAN</v>
          </cell>
        </row>
        <row r="76">
          <cell r="B76" t="str">
            <v>Lanjutan Pengerasan Jalan Lasulawai - Watuwatu</v>
          </cell>
          <cell r="E76">
            <v>200000000</v>
          </cell>
          <cell r="F76" t="str">
            <v>PL</v>
          </cell>
          <cell r="G76" t="str">
            <v>APBD T.A 2021</v>
          </cell>
          <cell r="H76" t="str">
            <v>ICHSAN, ST</v>
          </cell>
          <cell r="I76" t="str">
            <v>602.1/33/SPK-BM/PUPR/VIII/2021, Tgl 23 Agustus 2021</v>
          </cell>
          <cell r="J76">
            <v>197003300</v>
          </cell>
          <cell r="K76" t="str">
            <v>CV. SYAFRINA SURVIVAL KONSULTAN</v>
          </cell>
          <cell r="L76" t="str">
            <v>CV. SANGGILAN PRATAMA KONSULTAN</v>
          </cell>
          <cell r="M76" t="str">
            <v>CV. MATRA DELTSA</v>
          </cell>
          <cell r="N76">
            <v>44431</v>
          </cell>
          <cell r="O76">
            <v>44520</v>
          </cell>
          <cell r="T76">
            <v>0</v>
          </cell>
          <cell r="U76" t="str">
            <v>PROSES PELAKSANAAN</v>
          </cell>
        </row>
        <row r="77">
          <cell r="B77" t="str">
            <v>Lanjutan Peningkatan Jalan Pekuburan Desa Balambano</v>
          </cell>
          <cell r="E77">
            <v>200000000</v>
          </cell>
          <cell r="F77" t="str">
            <v>PL</v>
          </cell>
          <cell r="G77" t="str">
            <v>APBD T.A 2021</v>
          </cell>
          <cell r="H77" t="str">
            <v>ICHSAN, ST</v>
          </cell>
          <cell r="I77" t="str">
            <v>602.1/40/SPK-BM/PUPR/VIII/2021, Tgl 25 Agustus 2021</v>
          </cell>
          <cell r="J77">
            <v>199311000</v>
          </cell>
          <cell r="K77" t="str">
            <v>CV. SYAFRINA SURVIVAL KONSULTAN</v>
          </cell>
          <cell r="L77" t="str">
            <v>CV. SANGGILAN PRATAMA KONSULTAN</v>
          </cell>
          <cell r="M77" t="str">
            <v>CV. TIMUR ENGINEERING</v>
          </cell>
          <cell r="N77">
            <v>44433</v>
          </cell>
          <cell r="O77">
            <v>44522</v>
          </cell>
          <cell r="T77">
            <v>0</v>
          </cell>
          <cell r="U77" t="str">
            <v>PROSES PELAKSANAAN</v>
          </cell>
        </row>
        <row r="79">
          <cell r="B79" t="str">
            <v xml:space="preserve">Peningkatan Jalan Ruas Maramba - Kanawatu - Karambua  </v>
          </cell>
          <cell r="E79">
            <v>2000000000</v>
          </cell>
          <cell r="F79" t="str">
            <v>TENDER</v>
          </cell>
          <cell r="G79" t="str">
            <v>APBD T.A 2021</v>
          </cell>
          <cell r="H79" t="str">
            <v>ICHSAN, ST</v>
          </cell>
          <cell r="I79" t="str">
            <v>602.1/6/KONT-BM/PUPR/VII/2021, Tgl 13 Juli 2021</v>
          </cell>
          <cell r="J79">
            <v>1875546150</v>
          </cell>
          <cell r="K79" t="str">
            <v>CV. BINTANG SEMBILAN TIMUR RAYA</v>
          </cell>
          <cell r="L79" t="str">
            <v>CV. ARCAPADA CONSULTANT</v>
          </cell>
          <cell r="M79" t="str">
            <v>CV. HARDI UTAMA</v>
          </cell>
          <cell r="N79">
            <v>44396</v>
          </cell>
          <cell r="O79">
            <v>44546</v>
          </cell>
          <cell r="P79">
            <v>2.5990000000000002</v>
          </cell>
          <cell r="Q79">
            <v>61.290999999999997</v>
          </cell>
          <cell r="R79">
            <v>562663845</v>
          </cell>
          <cell r="S79">
            <v>0.3</v>
          </cell>
          <cell r="T79">
            <v>58.691999999999993</v>
          </cell>
          <cell r="U79" t="str">
            <v>PROSES PELAKSANAAN</v>
          </cell>
        </row>
        <row r="80">
          <cell r="B80" t="str">
            <v xml:space="preserve">Lanjutan Peningkatan Jalan  Desa Tabaroge (Ruas Tabaroge 2) </v>
          </cell>
          <cell r="E80">
            <v>1300000000</v>
          </cell>
          <cell r="F80" t="str">
            <v>TENDER</v>
          </cell>
          <cell r="G80" t="str">
            <v>APBD T.A 2021</v>
          </cell>
          <cell r="H80" t="str">
            <v>ICHSAN, ST</v>
          </cell>
          <cell r="I80" t="str">
            <v>602.1/14/KONT-BM/PUPR/VIII/2021, Tgl 16 Agustus 2021</v>
          </cell>
          <cell r="J80">
            <v>1166725403.96</v>
          </cell>
          <cell r="K80" t="str">
            <v>CV. HIDJOE LOMOET 2000 DESIGN</v>
          </cell>
          <cell r="L80" t="str">
            <v>CV. KHA LINE CONSULTANT</v>
          </cell>
          <cell r="M80" t="str">
            <v>CV. SMART JAYA PERSADA</v>
          </cell>
          <cell r="N80">
            <v>44424</v>
          </cell>
          <cell r="O80">
            <v>44561</v>
          </cell>
          <cell r="P80">
            <v>0.22</v>
          </cell>
          <cell r="Q80">
            <v>1.72</v>
          </cell>
          <cell r="T80">
            <v>1.5</v>
          </cell>
          <cell r="U80" t="str">
            <v>PROSES PELAKSANAAN (Proses Pencairan U.M)</v>
          </cell>
        </row>
        <row r="81">
          <cell r="B81" t="str">
            <v xml:space="preserve">Peningkatan Jalan Ruas Bahari 1 Desa Bahari </v>
          </cell>
          <cell r="E81">
            <v>1000000000</v>
          </cell>
          <cell r="F81" t="str">
            <v>TENDER</v>
          </cell>
          <cell r="G81" t="str">
            <v>APBD T.A 2021</v>
          </cell>
          <cell r="H81" t="str">
            <v>ICHSAN, ST</v>
          </cell>
          <cell r="I81" t="str">
            <v>602.1/14/KONT-BM/PUPR/VIII/2021, Tgl 16 Agustus 2021</v>
          </cell>
          <cell r="J81">
            <v>967683458.07000005</v>
          </cell>
          <cell r="K81" t="str">
            <v>CV. ARCAPADA CONSULTANT</v>
          </cell>
          <cell r="L81" t="str">
            <v>CV. KHA LINE CONSULTANT</v>
          </cell>
          <cell r="M81" t="str">
            <v>CV. SMART JAYA PERSADA</v>
          </cell>
          <cell r="N81">
            <v>44424</v>
          </cell>
          <cell r="O81">
            <v>44561</v>
          </cell>
          <cell r="P81">
            <v>0.30599999999999999</v>
          </cell>
          <cell r="Q81">
            <v>4.452</v>
          </cell>
          <cell r="T81">
            <v>4.1459999999999999</v>
          </cell>
          <cell r="U81" t="str">
            <v>PROSES PELAKSANAAN (Proses Pencairan U.M)</v>
          </cell>
        </row>
        <row r="82">
          <cell r="B82" t="str">
            <v xml:space="preserve">Peningkatan Jalan Desa Kalaena </v>
          </cell>
          <cell r="E82">
            <v>1500000000</v>
          </cell>
          <cell r="F82" t="str">
            <v>TENDER</v>
          </cell>
          <cell r="G82" t="str">
            <v>APBD T.A 2021</v>
          </cell>
          <cell r="H82" t="str">
            <v>ICHSAN, ST</v>
          </cell>
          <cell r="I82" t="str">
            <v>602.1/10/KONT-BM/PUPR/VII/2021, Tgl 26 Juli 2021</v>
          </cell>
          <cell r="J82">
            <v>1304814060</v>
          </cell>
          <cell r="K82" t="str">
            <v>CV. ARCAPADA CONSULTANT</v>
          </cell>
          <cell r="L82" t="str">
            <v>CV. AKSARA LONTARA INDONESIA</v>
          </cell>
          <cell r="M82" t="str">
            <v>CV. KARYA CELEBESINDO</v>
          </cell>
          <cell r="N82">
            <v>44403</v>
          </cell>
          <cell r="O82">
            <v>44558</v>
          </cell>
          <cell r="P82">
            <v>2.7559999999999998</v>
          </cell>
          <cell r="Q82">
            <v>94.301000000000002</v>
          </cell>
          <cell r="R82">
            <v>391444218</v>
          </cell>
          <cell r="S82">
            <v>0.3</v>
          </cell>
          <cell r="T82">
            <v>91.545000000000002</v>
          </cell>
          <cell r="U82" t="str">
            <v>PROSES PELAKSANAAN</v>
          </cell>
        </row>
        <row r="83">
          <cell r="B83" t="str">
            <v>Peningkatan Badan Jalan Kuburan Desa Bawalipu</v>
          </cell>
          <cell r="E83">
            <v>200000000</v>
          </cell>
          <cell r="F83" t="str">
            <v>PL</v>
          </cell>
          <cell r="G83" t="str">
            <v>APBD T.A 2021</v>
          </cell>
          <cell r="H83" t="str">
            <v>ABDUL GAFFAR, ST</v>
          </cell>
          <cell r="I83" t="str">
            <v>602.1/42/SPK-BM/PUPR/VIII/2021, Tgl 26 Agustus 2021</v>
          </cell>
          <cell r="J83">
            <v>198993000</v>
          </cell>
          <cell r="K83" t="str">
            <v>CV. ARCAPADA CONSULTANT</v>
          </cell>
          <cell r="L83" t="str">
            <v>CV. D'LUNA ENGINEERING</v>
          </cell>
          <cell r="M83" t="str">
            <v>CV. DWI ANUGERAH PRATIWI</v>
          </cell>
          <cell r="N83">
            <v>44435</v>
          </cell>
          <cell r="O83">
            <v>44524</v>
          </cell>
          <cell r="R83">
            <v>99496500</v>
          </cell>
          <cell r="S83">
            <v>0.5</v>
          </cell>
          <cell r="T83">
            <v>0</v>
          </cell>
          <cell r="U83" t="str">
            <v>PROSES PELAKSANAAN</v>
          </cell>
        </row>
        <row r="86">
          <cell r="B86" t="str">
            <v>Pembangunan Jembatan Dusun Tikulembang Desa Tawakua</v>
          </cell>
          <cell r="E86">
            <v>357000000</v>
          </cell>
          <cell r="F86" t="str">
            <v>TENDER</v>
          </cell>
          <cell r="G86" t="str">
            <v>APBD T.A 2021</v>
          </cell>
          <cell r="H86" t="str">
            <v>ICHSAN, ST</v>
          </cell>
          <cell r="J86">
            <v>329129966.68000001</v>
          </cell>
          <cell r="K86" t="str">
            <v>CV. KHA LINE CONSULTANT</v>
          </cell>
          <cell r="L86" t="str">
            <v>CV. KHA LINE CONSULTANT</v>
          </cell>
          <cell r="M86" t="str">
            <v>CV. PUTRI MANDIRI</v>
          </cell>
          <cell r="T86">
            <v>0</v>
          </cell>
          <cell r="U86" t="str">
            <v>PROSES KONTRAK</v>
          </cell>
        </row>
        <row r="88">
          <cell r="B88" t="str">
            <v>Pembangunan Jembatan Desa Batu Putih</v>
          </cell>
          <cell r="E88">
            <v>200000000</v>
          </cell>
          <cell r="F88" t="str">
            <v>PL</v>
          </cell>
          <cell r="G88" t="str">
            <v>APBD T.A 2021</v>
          </cell>
          <cell r="H88" t="str">
            <v>ABDUL GAFFAR, ST</v>
          </cell>
          <cell r="T88">
            <v>0</v>
          </cell>
          <cell r="U88" t="str">
            <v>PROSES PENGADAAN</v>
          </cell>
        </row>
        <row r="89">
          <cell r="B89" t="str">
            <v>Pembangunan Jembatan Desa Burau Pantai</v>
          </cell>
          <cell r="E89">
            <v>1303190000</v>
          </cell>
          <cell r="F89" t="str">
            <v>TENDER</v>
          </cell>
          <cell r="G89" t="str">
            <v>APBD T.A 2021</v>
          </cell>
          <cell r="H89" t="str">
            <v>ICHSAN, ST</v>
          </cell>
          <cell r="I89" t="str">
            <v>602.1/13/KONT-BM/PUPR/VIII/2021, Tgl 16 Agustus 2021</v>
          </cell>
          <cell r="J89">
            <v>928755800</v>
          </cell>
          <cell r="K89" t="str">
            <v>CV. KHA LINE CONSULTANT</v>
          </cell>
          <cell r="L89" t="str">
            <v>CV. KHA LINE CONSULTANT</v>
          </cell>
          <cell r="M89" t="str">
            <v>CV. ANANDA UTAMA</v>
          </cell>
          <cell r="N89">
            <v>44424</v>
          </cell>
          <cell r="O89">
            <v>44561</v>
          </cell>
          <cell r="P89">
            <v>2.589</v>
          </cell>
          <cell r="Q89">
            <v>2.746</v>
          </cell>
          <cell r="T89">
            <v>0.15700000000000003</v>
          </cell>
          <cell r="U89" t="str">
            <v>PROSES PELAKSANAAN</v>
          </cell>
        </row>
        <row r="91">
          <cell r="B91" t="str">
            <v>Pembangunan Jembatan Lintas UGD PKM Lampia Desa Harapan</v>
          </cell>
          <cell r="E91">
            <v>250000000</v>
          </cell>
          <cell r="F91" t="str">
            <v>TENDER</v>
          </cell>
          <cell r="G91" t="str">
            <v>APBD T.A 2021</v>
          </cell>
          <cell r="H91" t="str">
            <v>ABDUL GAFFAR, ST</v>
          </cell>
          <cell r="I91" t="str">
            <v>602.1/41/SPK-BM/PUPR/VIII/2021, Tgl 25 Agustus 2021</v>
          </cell>
          <cell r="J91">
            <v>191280000</v>
          </cell>
          <cell r="K91" t="str">
            <v>CV. KHA LINE CONSULTANT</v>
          </cell>
          <cell r="L91" t="str">
            <v>DUA PILAR UTAMA</v>
          </cell>
          <cell r="M91" t="str">
            <v>CV. SINAR ALAM</v>
          </cell>
          <cell r="N91">
            <v>44435</v>
          </cell>
          <cell r="O91">
            <v>44479</v>
          </cell>
          <cell r="T91">
            <v>0</v>
          </cell>
          <cell r="U91" t="str">
            <v>PROSES PELAKSANAAN</v>
          </cell>
        </row>
        <row r="93">
          <cell r="B93" t="str">
            <v>Lanjutan Pembangunan Proteksi Jembatan Dusun Mojokerto</v>
          </cell>
          <cell r="E93">
            <v>200000000</v>
          </cell>
          <cell r="F93" t="str">
            <v>PL</v>
          </cell>
          <cell r="G93" t="str">
            <v>APBD T.A 2021</v>
          </cell>
          <cell r="H93" t="str">
            <v>ABDUL GAFFAR, ST</v>
          </cell>
          <cell r="I93" t="str">
            <v>602.1/43/SPK-BM/PUPR/VIII/2021, Tgl 27 Agustus 2021</v>
          </cell>
          <cell r="J93">
            <v>188382300</v>
          </cell>
          <cell r="K93" t="str">
            <v>CV. KHA LINE CONSULTANT</v>
          </cell>
          <cell r="L93" t="str">
            <v>DUA PILAR UTAMA</v>
          </cell>
          <cell r="M93" t="str">
            <v>CV. AFRI JAYA UTAMA</v>
          </cell>
          <cell r="N93">
            <v>44435</v>
          </cell>
          <cell r="O93">
            <v>44495</v>
          </cell>
          <cell r="T93">
            <v>0</v>
          </cell>
          <cell r="U93" t="str">
            <v>PROSES PELAKSANAAN</v>
          </cell>
        </row>
        <row r="95">
          <cell r="B95" t="str">
            <v>Pembangunan Jembatan Kayu Jalan Sesko Desa Langkea Raya</v>
          </cell>
          <cell r="E95">
            <v>200000000</v>
          </cell>
          <cell r="F95" t="str">
            <v>PL</v>
          </cell>
          <cell r="G95" t="str">
            <v>APBD T.A 2021</v>
          </cell>
          <cell r="H95" t="str">
            <v>SULAN, ST</v>
          </cell>
          <cell r="T95">
            <v>0</v>
          </cell>
          <cell r="U95" t="str">
            <v>PROSES PENGADAAN</v>
          </cell>
        </row>
        <row r="97">
          <cell r="B97" t="str">
            <v>Pembangunan Jembatan Desa Kawata</v>
          </cell>
          <cell r="E97">
            <v>1174390000</v>
          </cell>
          <cell r="F97" t="str">
            <v>TENDER</v>
          </cell>
          <cell r="G97" t="str">
            <v>APBD T.A 2021</v>
          </cell>
          <cell r="H97" t="str">
            <v>SULAN, ST</v>
          </cell>
          <cell r="I97" t="str">
            <v>602.1/15/KONT-BM/PUPR/VIII/2021, Tgl 16 Agustus 2021</v>
          </cell>
          <cell r="J97">
            <v>1011557720.23</v>
          </cell>
          <cell r="K97" t="str">
            <v>CV. KHA LINE CONSULTANT</v>
          </cell>
          <cell r="L97" t="str">
            <v>CV. KHA LINE CONSULTANT</v>
          </cell>
          <cell r="M97" t="str">
            <v>CV. TIGA BINTANG MANDIRI</v>
          </cell>
          <cell r="N97">
            <v>44424</v>
          </cell>
          <cell r="O97">
            <v>44561</v>
          </cell>
          <cell r="P97">
            <v>1.226</v>
          </cell>
          <cell r="Q97">
            <v>12.42</v>
          </cell>
          <cell r="T97">
            <v>11.193999999999999</v>
          </cell>
          <cell r="U97" t="str">
            <v>PROSES PELAKSANAAN</v>
          </cell>
        </row>
        <row r="99">
          <cell r="B99" t="str">
            <v>Pembangunan Jembatan Gantung Desa Balo-Balo</v>
          </cell>
          <cell r="E99">
            <v>1000000000</v>
          </cell>
          <cell r="F99" t="str">
            <v>TENDER</v>
          </cell>
          <cell r="G99" t="str">
            <v>APBD T.A 2021</v>
          </cell>
          <cell r="H99" t="str">
            <v>ABDUL GAFFAR, ST</v>
          </cell>
          <cell r="T99">
            <v>0</v>
          </cell>
          <cell r="U99" t="str">
            <v>PROSES KONTRAK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 2"/>
      <sheetName val="SEPT_1 2021"/>
      <sheetName val="JULI 2021"/>
      <sheetName val="30 JUNI 2021"/>
      <sheetName val="31 MARET 2021"/>
      <sheetName val="Recofusing"/>
      <sheetName val="JANUARI 2021"/>
      <sheetName val="PAKET BM 2021"/>
      <sheetName val="Sheet2"/>
    </sheetNames>
    <sheetDataSet>
      <sheetData sheetId="0" refreshError="1"/>
      <sheetData sheetId="1" refreshError="1">
        <row r="20">
          <cell r="B20" t="str">
            <v>Perluasan SPAM Jaringan Perpipaan Desa Wanasari</v>
          </cell>
          <cell r="C20">
            <v>510000000</v>
          </cell>
          <cell r="D20" t="str">
            <v>Tender</v>
          </cell>
          <cell r="E20" t="str">
            <v>DAK PENUGASAN</v>
          </cell>
          <cell r="F20" t="str">
            <v>HERIWANTO D MANDA, ST</v>
          </cell>
          <cell r="G20" t="str">
            <v>602.1/10/SP-KONT/CK/PUPR/VII/2021</v>
          </cell>
          <cell r="H20">
            <v>453905691.36000001</v>
          </cell>
          <cell r="I20" t="str">
            <v>CV. GITA KARUNIA KONSULTAN (PERENCANAAN TA 2020)</v>
          </cell>
          <cell r="J20" t="str">
            <v>CV. KAIROS CREATIVE DESIGN</v>
          </cell>
          <cell r="K20" t="str">
            <v>CV. PUTRA LATEMMAMALA</v>
          </cell>
          <cell r="L20">
            <v>44398</v>
          </cell>
          <cell r="M20" t="str">
            <v>17/11/2021</v>
          </cell>
          <cell r="N20">
            <v>21.64</v>
          </cell>
          <cell r="O20">
            <v>0</v>
          </cell>
          <cell r="P20">
            <v>226952845.68000001</v>
          </cell>
          <cell r="Q20">
            <v>0.5</v>
          </cell>
          <cell r="R20">
            <v>-21.64</v>
          </cell>
          <cell r="S20" t="str">
            <v>PROSES PELAKSANAAN</v>
          </cell>
        </row>
        <row r="21">
          <cell r="B21" t="str">
            <v>Pembangunan Landmark Desa Maliwowo</v>
          </cell>
          <cell r="C21">
            <v>0</v>
          </cell>
          <cell r="Q21">
            <v>0</v>
          </cell>
          <cell r="R21">
            <v>0</v>
          </cell>
          <cell r="S21" t="str">
            <v>Anggaran awal Rp. 138.900.000 dibatalkan setelah adanya recofusing</v>
          </cell>
        </row>
        <row r="24">
          <cell r="B24" t="str">
            <v>Lanjutan Peningkatan Jalan  Ruas Cendana 1 Desa Cendana (PAKET 1)</v>
          </cell>
          <cell r="C24">
            <v>2000000000</v>
          </cell>
          <cell r="D24" t="str">
            <v>TENDER</v>
          </cell>
          <cell r="E24" t="str">
            <v>APBD</v>
          </cell>
          <cell r="F24" t="str">
            <v>SYAHRIR SYAHRUDDIN, ST. M.Si</v>
          </cell>
          <cell r="G24" t="str">
            <v>602.1/14/KONT-BM/PUPR/VIII/2021, Tgl 16 Agustus 2021</v>
          </cell>
          <cell r="H24">
            <v>1925205988.3299999</v>
          </cell>
          <cell r="I24" t="str">
            <v>CV. BAHTERA KARYA KONSULTAN</v>
          </cell>
          <cell r="J24" t="str">
            <v>CV. HIDJOE LOEMOET 2000 DESIGN</v>
          </cell>
          <cell r="K24" t="str">
            <v>CV. SMART JAYA PERSADA</v>
          </cell>
          <cell r="L24" t="str">
            <v>16/08/2021</v>
          </cell>
          <cell r="M24" t="str">
            <v>31/12/2021</v>
          </cell>
          <cell r="N24" t="e">
            <v>#N/A</v>
          </cell>
          <cell r="O24" t="e">
            <v>#N/A</v>
          </cell>
          <cell r="P24" t="e">
            <v>#N/A</v>
          </cell>
          <cell r="Q24">
            <v>0</v>
          </cell>
          <cell r="R24" t="e">
            <v>#N/A</v>
          </cell>
          <cell r="S24" t="str">
            <v xml:space="preserve"> PROSES PELAKSANAAN (MC.0) </v>
          </cell>
        </row>
        <row r="25">
          <cell r="B25" t="str">
            <v>Peningkatan Jalan Lr. 4 Desa Bone Pute (PAKET 1)</v>
          </cell>
          <cell r="C25">
            <v>750000000</v>
          </cell>
          <cell r="D25" t="str">
            <v>TENDER</v>
          </cell>
          <cell r="E25" t="str">
            <v>APBD</v>
          </cell>
          <cell r="F25" t="str">
            <v>SYAHRIR SYAHRUDDIN, ST. M.Si</v>
          </cell>
          <cell r="G25" t="str">
            <v>602.1/14/KONT-BM/PUPR/VIII/2021, Tgl 16 Agustus 2021</v>
          </cell>
          <cell r="H25">
            <v>695601815.29999995</v>
          </cell>
          <cell r="I25" t="str">
            <v>CV. MIRACLE ENGINEERING KONSULTAN</v>
          </cell>
          <cell r="J25" t="str">
            <v>CV. HIDJOE LOEMOET 2000 DESIGN</v>
          </cell>
          <cell r="K25" t="str">
            <v>CV. SMART JAYA PERSADA</v>
          </cell>
          <cell r="L25" t="str">
            <v>16/08/2021</v>
          </cell>
          <cell r="M25" t="str">
            <v>31/12/2021</v>
          </cell>
          <cell r="N25" t="e">
            <v>#N/A</v>
          </cell>
          <cell r="O25" t="e">
            <v>#N/A</v>
          </cell>
          <cell r="P25" t="e">
            <v>#N/A</v>
          </cell>
          <cell r="Q25">
            <v>0</v>
          </cell>
          <cell r="R25" t="e">
            <v>#N/A</v>
          </cell>
          <cell r="S25" t="str">
            <v xml:space="preserve"> PROSES PELAKSANAAN (MC.0) </v>
          </cell>
        </row>
        <row r="26">
          <cell r="B26" t="str">
            <v>Pengkerikilan Desa Lambara Harapan Akses ke Desa Balo-Balo</v>
          </cell>
          <cell r="C26">
            <v>200000000</v>
          </cell>
          <cell r="D26" t="str">
            <v>PL</v>
          </cell>
          <cell r="E26" t="str">
            <v>APBD</v>
          </cell>
          <cell r="F26" t="str">
            <v>SYAHRIR SYAHRUDDIN, ST. M.Si</v>
          </cell>
          <cell r="G26" t="str">
            <v>602.1/25/SPK-BM/PUPR/VIII/2021, Tgl 19 Agustus 2021</v>
          </cell>
          <cell r="H26">
            <v>198805000</v>
          </cell>
          <cell r="I26" t="str">
            <v>CV. SYAFRINA SURVIVAL KONSULTAN</v>
          </cell>
          <cell r="J26" t="str">
            <v>CV. SANGGILANG PRATAMA KONSULTAN</v>
          </cell>
          <cell r="K26" t="str">
            <v>CV. DIVHA DAHLAE</v>
          </cell>
          <cell r="L26" t="str">
            <v>19/08/2021</v>
          </cell>
          <cell r="M26" t="str">
            <v>16/11/2021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 t="str">
            <v>PROSES PELAKSANAAN</v>
          </cell>
        </row>
        <row r="27">
          <cell r="B27" t="str">
            <v>Pembangunan Jembatan Desa Batu Putih</v>
          </cell>
          <cell r="C27">
            <v>200000000</v>
          </cell>
          <cell r="D27" t="str">
            <v>PL</v>
          </cell>
          <cell r="E27" t="str">
            <v>APBD</v>
          </cell>
          <cell r="F27" t="str">
            <v>SYAHRIR SYAHRUDDIN, ST. M.Si</v>
          </cell>
          <cell r="Q27">
            <v>0</v>
          </cell>
          <cell r="R27">
            <v>0</v>
          </cell>
          <cell r="S27" t="str">
            <v>Nomen klatur berubah dari Bonepute ke Batu Putih. PROSES PENGADAAN</v>
          </cell>
        </row>
        <row r="28">
          <cell r="B28" t="str">
            <v>Pembangunan Jembatan Desa Burau Pantai</v>
          </cell>
          <cell r="C28">
            <v>1303190000</v>
          </cell>
          <cell r="D28" t="str">
            <v>TENDER</v>
          </cell>
          <cell r="E28" t="str">
            <v>APBD</v>
          </cell>
          <cell r="F28" t="str">
            <v>SYAHRIR SYAHRUDDIN, ST. M.Si</v>
          </cell>
          <cell r="G28" t="str">
            <v>602.1/13/KONT-BM/PUPR/VIII/2021, Tgl 16 Agustus 2021</v>
          </cell>
          <cell r="H28">
            <v>928755800</v>
          </cell>
          <cell r="I28" t="str">
            <v>CV. KHA LINE CONSULTANT</v>
          </cell>
          <cell r="J28" t="str">
            <v>CV. KHA LINE CONSULTANT</v>
          </cell>
          <cell r="K28" t="str">
            <v>CV. ANANDA UTAMA</v>
          </cell>
          <cell r="L28" t="str">
            <v>16/08/2021</v>
          </cell>
          <cell r="M28" t="str">
            <v>31/12/2021</v>
          </cell>
          <cell r="N28">
            <v>2.589</v>
          </cell>
          <cell r="O28">
            <v>2.746</v>
          </cell>
          <cell r="P28">
            <v>0</v>
          </cell>
          <cell r="Q28">
            <v>0</v>
          </cell>
          <cell r="R28">
            <v>0.15700000000000003</v>
          </cell>
          <cell r="S28" t="str">
            <v>PROSES PELAKSANAAN</v>
          </cell>
        </row>
        <row r="30">
          <cell r="B30" t="str">
            <v>Pembangunan Tanggul Sungai Singgeni Desa Kalatiri</v>
          </cell>
          <cell r="C30">
            <v>400000340</v>
          </cell>
          <cell r="D30" t="str">
            <v>Tender</v>
          </cell>
          <cell r="E30" t="str">
            <v>APBD</v>
          </cell>
          <cell r="F30" t="str">
            <v>BUDI UTOMO, ST</v>
          </cell>
          <cell r="G30" t="str">
            <v>602.1/4/KONT-SDA/PUPR.VIII/2021 Tanggal 16 Agustus 2021</v>
          </cell>
          <cell r="H30">
            <v>319184871</v>
          </cell>
          <cell r="I30" t="str">
            <v>CV. SYAFRINA SURVIVAL KONSULTAN</v>
          </cell>
          <cell r="J30" t="str">
            <v>CV. D'LUNA ENGINEERING</v>
          </cell>
          <cell r="K30" t="str">
            <v>CV. ANANDA UTAMA</v>
          </cell>
          <cell r="L30" t="str">
            <v>20 Agustus 2021</v>
          </cell>
          <cell r="M30" t="str">
            <v>17 Desember 2021</v>
          </cell>
          <cell r="N30">
            <v>7.74</v>
          </cell>
          <cell r="O30">
            <v>22.99</v>
          </cell>
          <cell r="Q30">
            <v>0</v>
          </cell>
          <cell r="R30">
            <v>15.249999999999998</v>
          </cell>
          <cell r="S30" t="str">
            <v>Anggaran awal Rp. 499.999.500 (135.135 km) dikurangi setelah adanya recofusing. (PELAKSANAAN)</v>
          </cell>
        </row>
        <row r="31">
          <cell r="B31" t="str">
            <v>Pembangunan Bronjong Tebing Sungai Singgeni</v>
          </cell>
          <cell r="C31">
            <v>400000063</v>
          </cell>
          <cell r="D31" t="str">
            <v>Tender</v>
          </cell>
          <cell r="E31" t="str">
            <v>APBD</v>
          </cell>
          <cell r="F31" t="str">
            <v>BUDI UTOMO, ST</v>
          </cell>
          <cell r="G31" t="str">
            <v>602.1/5/KONT-SDA/PUPR/VIII/2021 Tanggal 16 Agustus 2021</v>
          </cell>
          <cell r="H31">
            <v>362001486</v>
          </cell>
          <cell r="I31" t="str">
            <v>CV. SYAFRINA SURVIVAL KONSULTAN</v>
          </cell>
          <cell r="J31" t="str">
            <v>CV. D'LUNA ENGINEERING</v>
          </cell>
          <cell r="K31" t="str">
            <v>CV. ARTHA WIKA INDONESIA</v>
          </cell>
          <cell r="L31" t="str">
            <v>20 Agustus 2021</v>
          </cell>
          <cell r="M31" t="str">
            <v>17 Desember 2021</v>
          </cell>
          <cell r="Q31">
            <v>0</v>
          </cell>
          <cell r="R31">
            <v>0</v>
          </cell>
          <cell r="S31" t="str">
            <v>Anggaran awal Rp. 600.001.250 (129.73m) dikurangi setelah adanya recofusing. (PELAKSANAAN)</v>
          </cell>
        </row>
        <row r="32">
          <cell r="B32" t="str">
            <v>Pembangunan Bronjong Dusun Dongi-Dongi Desa Cendana</v>
          </cell>
          <cell r="C32">
            <v>200001188</v>
          </cell>
          <cell r="D32" t="str">
            <v>PL</v>
          </cell>
          <cell r="E32" t="str">
            <v>APBD</v>
          </cell>
          <cell r="F32" t="str">
            <v>BUDI UTOMO, ST</v>
          </cell>
          <cell r="G32" t="str">
            <v xml:space="preserve"> 602.2/02/SPK/PUPR.B/VIII/2021, Tanggal 23 Agustus 2021 </v>
          </cell>
          <cell r="H32">
            <v>199643000</v>
          </cell>
          <cell r="I32" t="str">
            <v>CV. ALFA GRAHA</v>
          </cell>
          <cell r="J32" t="str">
            <v>CV. D'LUNA ENGINEERING</v>
          </cell>
          <cell r="K32" t="str">
            <v>CV. FAIZA UTAMA</v>
          </cell>
          <cell r="L32" t="str">
            <v>27 Agustus 2021</v>
          </cell>
          <cell r="M32">
            <v>44524</v>
          </cell>
          <cell r="P32" t="str">
            <v> </v>
          </cell>
          <cell r="Q32">
            <v>0</v>
          </cell>
          <cell r="R32">
            <v>0</v>
          </cell>
          <cell r="S32" t="str">
            <v>PELAKSANAAN</v>
          </cell>
        </row>
        <row r="33">
          <cell r="B33" t="str">
            <v>Pembangunan Talud Samping Masjid Raya Desa Burau</v>
          </cell>
          <cell r="C33">
            <v>200000110</v>
          </cell>
          <cell r="D33" t="str">
            <v>PL</v>
          </cell>
          <cell r="E33" t="str">
            <v>APBD</v>
          </cell>
          <cell r="F33" t="str">
            <v>BUDI UTOMO, ST</v>
          </cell>
          <cell r="G33" t="str">
            <v xml:space="preserve"> 602.2/03/SPK/PUPR.B/VIII/2021, Tanggal 24 Agustus 2022 </v>
          </cell>
          <cell r="H33">
            <v>199455000</v>
          </cell>
          <cell r="I33" t="str">
            <v>CV. ALFA GRAHA</v>
          </cell>
          <cell r="J33" t="str">
            <v>CV. D'LUNA ENGINEERING</v>
          </cell>
          <cell r="K33" t="str">
            <v>CV. LINTAS LUWU PRATAMA</v>
          </cell>
          <cell r="L33" t="str">
            <v>27 Agustus 2021</v>
          </cell>
          <cell r="M33">
            <v>44524</v>
          </cell>
          <cell r="P33" t="str">
            <v> </v>
          </cell>
          <cell r="Q33">
            <v>0</v>
          </cell>
          <cell r="R33">
            <v>0</v>
          </cell>
          <cell r="S33" t="str">
            <v>PELAKSANAAN</v>
          </cell>
        </row>
        <row r="34">
          <cell r="B34" t="str">
            <v>Proteksi Dusun Batangnge Desa Lagego</v>
          </cell>
          <cell r="C34">
            <v>200000110</v>
          </cell>
          <cell r="D34" t="str">
            <v>PL</v>
          </cell>
          <cell r="E34" t="str">
            <v>APBD</v>
          </cell>
          <cell r="F34" t="str">
            <v>BUDI UTOMO, ST</v>
          </cell>
          <cell r="G34" t="str">
            <v xml:space="preserve"> 602.4/02/SPK/PUPR.B/VIII/2021, Tanggal 24 Agustus 2023 </v>
          </cell>
          <cell r="H34">
            <v>199690000</v>
          </cell>
          <cell r="I34" t="str">
            <v>CV. ALFA GRAHA</v>
          </cell>
          <cell r="J34" t="str">
            <v>CV. D'LUNA ENGINEERING</v>
          </cell>
          <cell r="K34" t="str">
            <v>CV. LINTAS LUWU PRATAMA</v>
          </cell>
          <cell r="L34" t="str">
            <v>27 Agustus 2021</v>
          </cell>
          <cell r="M34">
            <v>44524</v>
          </cell>
          <cell r="P34" t="str">
            <v> </v>
          </cell>
          <cell r="Q34">
            <v>0</v>
          </cell>
          <cell r="R34">
            <v>0</v>
          </cell>
          <cell r="S34" t="str">
            <v>PELAKSANAAN</v>
          </cell>
        </row>
        <row r="35">
          <cell r="B35" t="str">
            <v>Pembangunan Talud Dusun Lauwo Pantai</v>
          </cell>
          <cell r="C35">
            <v>500000000</v>
          </cell>
          <cell r="D35" t="str">
            <v>Tender</v>
          </cell>
          <cell r="E35" t="str">
            <v>APBD</v>
          </cell>
          <cell r="F35" t="str">
            <v>BUDI UTOMO, ST</v>
          </cell>
          <cell r="G35" t="str">
            <v>602.1/6/KONT-SDA/PUPR/VIII/2021 Tanggal 16 Agustus 2021</v>
          </cell>
          <cell r="H35">
            <v>414198979.08999997</v>
          </cell>
          <cell r="I35" t="str">
            <v>CV. BAHTERA KARYA KONSULTAN</v>
          </cell>
          <cell r="J35" t="str">
            <v>CV. HIDJOE LOEMOET 200 DESIGN</v>
          </cell>
          <cell r="K35" t="str">
            <v>CV. ARTHA WIKA INDONESIA</v>
          </cell>
          <cell r="L35" t="str">
            <v>19 Agustus 2021</v>
          </cell>
          <cell r="M35" t="str">
            <v>31 Desember 2021</v>
          </cell>
          <cell r="N35">
            <v>0.18</v>
          </cell>
          <cell r="O35">
            <v>0.28999999999999998</v>
          </cell>
          <cell r="Q35">
            <v>0</v>
          </cell>
          <cell r="R35">
            <v>0.10999999999999999</v>
          </cell>
          <cell r="S35" t="str">
            <v>PELAKSANAAN</v>
          </cell>
        </row>
        <row r="36">
          <cell r="B36" t="str">
            <v>Lanjutan Pembangunan Sea Wall Pantai Lemo Desa Mabonta</v>
          </cell>
          <cell r="C36">
            <v>800000000</v>
          </cell>
          <cell r="D36" t="str">
            <v>Tender</v>
          </cell>
          <cell r="E36" t="str">
            <v>APBD</v>
          </cell>
          <cell r="F36" t="str">
            <v>BUDI UTOMO, ST</v>
          </cell>
          <cell r="G36" t="str">
            <v>602.1/7/KONT-SDA/PUPR/VIII/2021 Tanggal 16 Agustus 2021</v>
          </cell>
          <cell r="H36">
            <v>638249600</v>
          </cell>
          <cell r="I36" t="str">
            <v>CV. BAHTERA KARYA KONSULTAN</v>
          </cell>
          <cell r="J36" t="str">
            <v>CV. HIDJOE LOEMOET 200 DESIGN</v>
          </cell>
          <cell r="K36" t="str">
            <v>CV. WETUJU</v>
          </cell>
          <cell r="L36" t="str">
            <v>19 Agustus 2021</v>
          </cell>
          <cell r="M36" t="str">
            <v>31 Desember 2021</v>
          </cell>
          <cell r="N36">
            <v>0.31</v>
          </cell>
          <cell r="O36">
            <v>0.33</v>
          </cell>
          <cell r="Q36">
            <v>0</v>
          </cell>
          <cell r="R36">
            <v>2.0000000000000018E-2</v>
          </cell>
          <cell r="S36" t="str">
            <v>Anggaran awal Rp. 900.000.000 (36m) dikurangi setelah adanya recofusing. (PELAKSANAAN)</v>
          </cell>
        </row>
        <row r="38">
          <cell r="B38" t="str">
            <v>Peningkatan SPAM Jaringan Perpipaan Desa Asana</v>
          </cell>
          <cell r="C38">
            <v>412500000</v>
          </cell>
          <cell r="D38" t="str">
            <v>Tender</v>
          </cell>
          <cell r="E38" t="str">
            <v>DAK PENUGASAN</v>
          </cell>
          <cell r="F38" t="str">
            <v>HERIWANTO D MANDA, ST</v>
          </cell>
          <cell r="G38" t="str">
            <v>602.1/07/SP-KONT/CK/PUPR/VII/2021</v>
          </cell>
          <cell r="H38">
            <v>356982224</v>
          </cell>
          <cell r="I38" t="str">
            <v>Perencanaan 2020</v>
          </cell>
          <cell r="J38" t="str">
            <v>CV. KAIROS CREATIVE DESIGN</v>
          </cell>
          <cell r="K38" t="str">
            <v xml:space="preserve">	CV. SYALWA KONSTRUKSI</v>
          </cell>
          <cell r="L38" t="str">
            <v>19/7/2021</v>
          </cell>
          <cell r="M38" t="str">
            <v>15/11/2021</v>
          </cell>
          <cell r="N38">
            <v>29.44</v>
          </cell>
          <cell r="O38">
            <v>25.04</v>
          </cell>
          <cell r="P38">
            <v>178491112</v>
          </cell>
          <cell r="Q38">
            <v>0.5</v>
          </cell>
          <cell r="R38">
            <v>-4.4000000000000021</v>
          </cell>
          <cell r="S38" t="str">
            <v>PROSES PELAKSANAAN</v>
          </cell>
        </row>
        <row r="39">
          <cell r="B39" t="str">
            <v>Pembangunan Tangki Septik Skala Individual Perdesaan Minimal 50 KK Desa Burau (DAK)</v>
          </cell>
          <cell r="C39">
            <v>385000000</v>
          </cell>
          <cell r="D39" t="str">
            <v>Swakelola</v>
          </cell>
          <cell r="E39" t="str">
            <v>DAK PENUGASAN</v>
          </cell>
          <cell r="F39" t="str">
            <v>HERIWANTO D MANDA, ST</v>
          </cell>
          <cell r="G39" t="str">
            <v xml:space="preserve"> 602.2/02/SPK/SAN-ID/PUPR/VII/2021</v>
          </cell>
          <cell r="I39" t="str">
            <v>KSM</v>
          </cell>
          <cell r="J39" t="str">
            <v>KSM</v>
          </cell>
          <cell r="K39" t="str">
            <v>KSM</v>
          </cell>
          <cell r="L39">
            <v>44410</v>
          </cell>
          <cell r="M39" t="str">
            <v>29/12/2021</v>
          </cell>
          <cell r="P39" t="str">
            <v> </v>
          </cell>
          <cell r="Q39">
            <v>0</v>
          </cell>
          <cell r="R39">
            <v>0</v>
          </cell>
          <cell r="S39" t="str">
            <v>Proses Pembuatan RKM</v>
          </cell>
        </row>
        <row r="40">
          <cell r="B40" t="str">
            <v>Pembangunan Drainase Desa Batu Putih</v>
          </cell>
          <cell r="C40">
            <v>184000000</v>
          </cell>
          <cell r="D40" t="str">
            <v>PL</v>
          </cell>
          <cell r="E40" t="str">
            <v xml:space="preserve"> APBD </v>
          </cell>
          <cell r="F40" t="str">
            <v>HERIWANTO D MANDA, ST</v>
          </cell>
          <cell r="G40" t="str">
            <v>602.2/03/SPK-PL/CK.AG/PUPR/VIII/2021</v>
          </cell>
          <cell r="H40">
            <v>183286000</v>
          </cell>
          <cell r="I40" t="str">
            <v>CV. KARYA SEPAKAT CONSULTANT</v>
          </cell>
          <cell r="J40" t="str">
            <v>CV. R3I KONSULTAN</v>
          </cell>
          <cell r="K40" t="str">
            <v>ARTHA JAYA KONSTRUKSI</v>
          </cell>
          <cell r="L40" t="str">
            <v>13/8/2021</v>
          </cell>
          <cell r="M40" t="str">
            <v>10/11/2021</v>
          </cell>
          <cell r="P40" t="str">
            <v> </v>
          </cell>
          <cell r="Q40">
            <v>0</v>
          </cell>
          <cell r="R40">
            <v>0</v>
          </cell>
          <cell r="S40" t="str">
            <v>Proses Pelaksanaan</v>
          </cell>
        </row>
        <row r="41">
          <cell r="B41" t="str">
            <v>Pembangunan Drainase Desa Lambara Harapan</v>
          </cell>
          <cell r="C41">
            <v>184000000</v>
          </cell>
          <cell r="D41" t="str">
            <v>PL</v>
          </cell>
          <cell r="E41" t="str">
            <v xml:space="preserve"> APBD </v>
          </cell>
          <cell r="F41" t="str">
            <v>HERIWANTO D MANDA, ST</v>
          </cell>
          <cell r="G41" t="str">
            <v>602.2/06/SPK-PL/CK.AG/PUPR/VIII/2021</v>
          </cell>
          <cell r="H41">
            <v>183401000</v>
          </cell>
          <cell r="I41" t="str">
            <v>CV. KARYA SEPAKAT CONSULTANT</v>
          </cell>
          <cell r="J41" t="str">
            <v>CV. R3I KONSULTAN</v>
          </cell>
          <cell r="K41" t="str">
            <v xml:space="preserve">	CV. MATANAJWAH</v>
          </cell>
          <cell r="L41" t="str">
            <v>18/8/2021</v>
          </cell>
          <cell r="M41" t="str">
            <v>15/11/2021</v>
          </cell>
          <cell r="P41" t="str">
            <v> </v>
          </cell>
          <cell r="Q41">
            <v>0</v>
          </cell>
          <cell r="R41">
            <v>0</v>
          </cell>
          <cell r="S41" t="str">
            <v>Proses Pelaksanaan</v>
          </cell>
        </row>
        <row r="42">
          <cell r="B42" t="str">
            <v>Penataan Lapangan Pantai Lemo</v>
          </cell>
          <cell r="C42">
            <v>195000000</v>
          </cell>
          <cell r="D42" t="str">
            <v>PL</v>
          </cell>
          <cell r="E42" t="str">
            <v xml:space="preserve"> APBD </v>
          </cell>
          <cell r="F42" t="str">
            <v>HERIWANTO D MANDA, ST</v>
          </cell>
          <cell r="I42" t="str">
            <v>CV. ALFA GRAHA</v>
          </cell>
          <cell r="J42" t="str">
            <v>CV. SYAFRINA SURVIVAL KONSULTAN</v>
          </cell>
          <cell r="P42" t="str">
            <v> </v>
          </cell>
          <cell r="Q42">
            <v>0</v>
          </cell>
          <cell r="R42">
            <v>0</v>
          </cell>
          <cell r="S42" t="str">
            <v>Proses ULP</v>
          </cell>
        </row>
        <row r="43">
          <cell r="B43" t="str">
            <v>Lanjutan Penataan Pembangunan Signage Luwu Timur Batas Kab Luwu Utara</v>
          </cell>
          <cell r="C43">
            <v>0</v>
          </cell>
          <cell r="P43" t="str">
            <v> </v>
          </cell>
          <cell r="Q43">
            <v>0</v>
          </cell>
          <cell r="R43">
            <v>0</v>
          </cell>
          <cell r="S43" t="str">
            <v>Anggaran awal Rp. 138.900.000 dibatalkan setelah adanya recofusing</v>
          </cell>
        </row>
        <row r="44">
          <cell r="B44" t="str">
            <v>Pembangunan Tangki Septik Skala Individual Perdesaan Desa Lambara Harapan</v>
          </cell>
          <cell r="C44">
            <v>196000000</v>
          </cell>
          <cell r="D44" t="str">
            <v>Swakelola</v>
          </cell>
          <cell r="E44" t="str">
            <v xml:space="preserve"> APBD </v>
          </cell>
          <cell r="F44" t="str">
            <v>HERIWANTO D MANDA, ST</v>
          </cell>
          <cell r="G44" t="str">
            <v>602.2/12/SPK/SAN-AG/PUPR/VIII/2021</v>
          </cell>
          <cell r="I44" t="str">
            <v>KSM</v>
          </cell>
          <cell r="J44" t="str">
            <v>KSM</v>
          </cell>
          <cell r="K44" t="str">
            <v>KSM</v>
          </cell>
          <cell r="L44">
            <v>44410</v>
          </cell>
          <cell r="M44">
            <v>44559</v>
          </cell>
          <cell r="P44" t="str">
            <v> </v>
          </cell>
          <cell r="Q44">
            <v>0</v>
          </cell>
          <cell r="R44">
            <v>0</v>
          </cell>
          <cell r="S44" t="str">
            <v>Proses Pembuatan RKM</v>
          </cell>
        </row>
        <row r="47">
          <cell r="B47" t="str">
            <v>Lanjutan Peningkatan Ruas Jalan Poros Mekarsari - Taripa (PAKET 7)</v>
          </cell>
          <cell r="C47">
            <v>2300000000</v>
          </cell>
          <cell r="D47" t="str">
            <v>TENDER</v>
          </cell>
          <cell r="E47" t="str">
            <v>APBD</v>
          </cell>
          <cell r="F47" t="str">
            <v>SYAHRIR SYAHRUDDIN, ST. M.Si</v>
          </cell>
          <cell r="G47" t="str">
            <v>602.1/10/KONT-BM/PUPR/VII/2021, Tgl 26 Juli 2021</v>
          </cell>
          <cell r="H47">
            <v>1743245320</v>
          </cell>
          <cell r="I47" t="str">
            <v>CV. ARCAPADA CONSULTANT</v>
          </cell>
          <cell r="J47" t="str">
            <v>CV. ARYANDS UTAMA CONSULTAN</v>
          </cell>
          <cell r="K47" t="str">
            <v>CV. KARYA CELEBESINDO</v>
          </cell>
          <cell r="L47" t="str">
            <v>26/07/2021</v>
          </cell>
          <cell r="M47" t="str">
            <v>28/12/2021</v>
          </cell>
          <cell r="N47">
            <v>1.333</v>
          </cell>
          <cell r="O47">
            <v>2.2240000000000002</v>
          </cell>
          <cell r="P47">
            <v>522973596</v>
          </cell>
          <cell r="Q47">
            <v>0.3</v>
          </cell>
          <cell r="R47">
            <v>0.89100000000000024</v>
          </cell>
          <cell r="S47" t="str">
            <v xml:space="preserve"> PROSES PELAKSANAAN </v>
          </cell>
        </row>
        <row r="48">
          <cell r="B48" t="str">
            <v>Peningkatan Jalan Desa Argomulyo (PAKET 4)</v>
          </cell>
          <cell r="C48">
            <v>1000000000</v>
          </cell>
          <cell r="D48" t="str">
            <v>TENDER</v>
          </cell>
          <cell r="E48" t="str">
            <v>APBD</v>
          </cell>
          <cell r="F48" t="str">
            <v>SYAHRIR SYAHRUDDIN, ST. M.Si</v>
          </cell>
          <cell r="G48" t="str">
            <v>602.1/17/KONT-BM/PUPR/VIII/2021, Tgl 16 Agustus 2021</v>
          </cell>
          <cell r="H48">
            <v>990738011.89999998</v>
          </cell>
          <cell r="I48" t="str">
            <v>CV. KARYA BAHTERA MANDIRI</v>
          </cell>
          <cell r="J48" t="str">
            <v>CV. TRAXIAL CONSULTANT</v>
          </cell>
          <cell r="K48" t="str">
            <v>CV. BARATA</v>
          </cell>
          <cell r="L48" t="str">
            <v>16/08/2021</v>
          </cell>
          <cell r="M48" t="str">
            <v>31/12/2021</v>
          </cell>
          <cell r="N48" t="e">
            <v>#N/A</v>
          </cell>
          <cell r="O48" t="e">
            <v>#N/A</v>
          </cell>
          <cell r="P48">
            <v>297221403.56999999</v>
          </cell>
          <cell r="Q48">
            <v>0.3</v>
          </cell>
          <cell r="R48" t="e">
            <v>#N/A</v>
          </cell>
          <cell r="S48" t="str">
            <v xml:space="preserve"> PROSES PELAKSANAAN </v>
          </cell>
        </row>
        <row r="49">
          <cell r="B49" t="str">
            <v xml:space="preserve">Lanjutan Peningkatan Jalan Poros Sumber Agung - Mekarsari </v>
          </cell>
          <cell r="C49">
            <v>2000000000</v>
          </cell>
          <cell r="D49" t="str">
            <v>TENDER</v>
          </cell>
          <cell r="E49" t="str">
            <v>APBD</v>
          </cell>
          <cell r="F49" t="str">
            <v>SYAHRIR SYAHRUDDIN, ST. M.Si</v>
          </cell>
          <cell r="G49" t="str">
            <v>602.1/7/KONT-BM/PUPR/VII/2021, Tgl 16 Juli 2021</v>
          </cell>
          <cell r="H49">
            <v>1926565357.8199999</v>
          </cell>
          <cell r="I49" t="str">
            <v>CV. KHALINE CONSULTANT</v>
          </cell>
          <cell r="J49" t="str">
            <v>CV. SYAFRINA SURVIVAL KONSULTAN</v>
          </cell>
          <cell r="K49" t="str">
            <v xml:space="preserve">CV. SYUKURILLAH JAYA PRATAMA </v>
          </cell>
          <cell r="L49" t="str">
            <v>23/07/2021</v>
          </cell>
          <cell r="M49" t="str">
            <v>29/11/2021</v>
          </cell>
          <cell r="N49">
            <v>2E-3</v>
          </cell>
          <cell r="O49">
            <v>0.82699999999999996</v>
          </cell>
          <cell r="P49">
            <v>577969607.35000002</v>
          </cell>
          <cell r="Q49">
            <v>0.30000000000207627</v>
          </cell>
          <cell r="R49">
            <v>0.82499999999999996</v>
          </cell>
          <cell r="S49" t="str">
            <v xml:space="preserve">Anggaran awal Rp. 5.314.000.000 dikurangi setelah adanya recofusing. PROSES PELAKSANAAN </v>
          </cell>
        </row>
        <row r="50">
          <cell r="B50" t="str">
            <v>Peningkatan Jalan Lr.11 dan Lr.12 Desa Rinjani - Desa Sumber Agung</v>
          </cell>
          <cell r="C50">
            <v>180000000</v>
          </cell>
          <cell r="D50" t="str">
            <v xml:space="preserve"> PL </v>
          </cell>
          <cell r="E50" t="str">
            <v>APBD</v>
          </cell>
          <cell r="F50" t="str">
            <v>SYAHRIR SYAHRUDDIN, ST. M.Si</v>
          </cell>
          <cell r="G50" t="str">
            <v>602.1/26/SPK-BM/PUPR/VIII/2021, Tgl 19 Agustus 2021</v>
          </cell>
          <cell r="H50">
            <v>177371900</v>
          </cell>
          <cell r="I50" t="str">
            <v>CV. SYAFRINA SURVIVAL KONSULTAN</v>
          </cell>
          <cell r="J50" t="str">
            <v>CV. SANGGILANG PRATAMA</v>
          </cell>
          <cell r="K50" t="str">
            <v>CV. SINAR UTAMA</v>
          </cell>
          <cell r="L50" t="str">
            <v>19/08/2021</v>
          </cell>
          <cell r="M50" t="str">
            <v>16/11/2021</v>
          </cell>
          <cell r="N50">
            <v>9</v>
          </cell>
          <cell r="O50">
            <v>11.18</v>
          </cell>
          <cell r="Q50">
            <v>0</v>
          </cell>
          <cell r="R50">
            <v>2.1799999999999997</v>
          </cell>
          <cell r="S50" t="str">
            <v xml:space="preserve"> PROSES PELAKSANAAN </v>
          </cell>
        </row>
        <row r="52">
          <cell r="B52" t="str">
            <v>Pembangunan Lining Pembuang kampung KB Desa Pertasi Kencana</v>
          </cell>
          <cell r="C52">
            <v>300000164</v>
          </cell>
          <cell r="D52" t="str">
            <v>Tender</v>
          </cell>
          <cell r="E52" t="str">
            <v>APBD</v>
          </cell>
          <cell r="F52" t="str">
            <v>I KOMANG EDIWIJAYA, ST</v>
          </cell>
          <cell r="I52" t="str">
            <v>CV. SYAFRINA SURVIVAL KONSULTAN</v>
          </cell>
          <cell r="J52" t="str">
            <v>CV. MAELONA KARYA</v>
          </cell>
          <cell r="P52" t="str">
            <v> </v>
          </cell>
          <cell r="Q52">
            <v>0</v>
          </cell>
          <cell r="R52">
            <v>0</v>
          </cell>
          <cell r="S52" t="str">
            <v>PEROSES DI ULP</v>
          </cell>
        </row>
        <row r="54">
          <cell r="B54" t="str">
            <v>Pembangunan Tangki Septik Skala Individual Perdesaan Desa Kalaena Kiri</v>
          </cell>
          <cell r="C54">
            <v>0</v>
          </cell>
          <cell r="P54" t="str">
            <v> </v>
          </cell>
          <cell r="Q54">
            <v>0</v>
          </cell>
          <cell r="R54">
            <v>0</v>
          </cell>
          <cell r="S54" t="str">
            <v xml:space="preserve">Perubahan nomenklatur menjadi Pembangunan Tangki Septik Skala Individual Perdesaan Desa Lambara Harapan </v>
          </cell>
        </row>
        <row r="57">
          <cell r="B57" t="str">
            <v>Peningkatan Jalan + Proteksi Penghubung Antar Dusun Podomakmur Desa Lakawali Pantai dan Dusun Saluminanga Desa Lakawali Pantai</v>
          </cell>
          <cell r="C57">
            <v>200000000</v>
          </cell>
          <cell r="D57" t="str">
            <v xml:space="preserve"> PL </v>
          </cell>
          <cell r="E57" t="str">
            <v>APBD</v>
          </cell>
          <cell r="F57" t="str">
            <v>SYAHRIR SYAHRUDDIN, ST. M.Si</v>
          </cell>
          <cell r="G57" t="str">
            <v>602.1/34/SPK-BM/PUPR/VIII/2021, Tgl 23 Agustus 2021</v>
          </cell>
          <cell r="H57">
            <v>199411100</v>
          </cell>
          <cell r="I57" t="str">
            <v>CV. ARYANDS UTAMA CONSULTAN</v>
          </cell>
          <cell r="J57" t="str">
            <v>CV. GITA KARUNIA KONSULTAN</v>
          </cell>
          <cell r="K57" t="str">
            <v>CV. ARIF SURYA KENCANA</v>
          </cell>
          <cell r="L57" t="str">
            <v>23/08/2021</v>
          </cell>
          <cell r="M57" t="str">
            <v>20/11/2021</v>
          </cell>
          <cell r="N57">
            <v>1.57</v>
          </cell>
          <cell r="O57">
            <v>2.56</v>
          </cell>
          <cell r="P57">
            <v>0</v>
          </cell>
          <cell r="Q57">
            <v>0</v>
          </cell>
          <cell r="R57">
            <v>0.99</v>
          </cell>
          <cell r="S57" t="str">
            <v>PROSES PELAKSANAAN</v>
          </cell>
        </row>
        <row r="58">
          <cell r="B58" t="str">
            <v>Peningkatan Jalan Dusun dan Boxcalver Dusun Wulasi</v>
          </cell>
          <cell r="C58">
            <v>200000000</v>
          </cell>
          <cell r="D58" t="str">
            <v xml:space="preserve"> PL </v>
          </cell>
          <cell r="E58" t="str">
            <v>APBD</v>
          </cell>
          <cell r="F58" t="str">
            <v>SYAHRIR SYAHRUDDIN, ST. M.Si</v>
          </cell>
          <cell r="G58" t="str">
            <v>602.1/35/SPK-BM/PUPR/VIII/2021, Tgl 23 Agustus 2021</v>
          </cell>
          <cell r="H58">
            <v>199842200</v>
          </cell>
          <cell r="I58" t="str">
            <v>CV. ARYANDS UTAMA CONSULTAN</v>
          </cell>
          <cell r="J58" t="str">
            <v>CV. GITA KARUNIA KONSULTAN</v>
          </cell>
          <cell r="K58" t="str">
            <v>CV. BINTANG SEJAHTERA</v>
          </cell>
          <cell r="L58" t="str">
            <v>23/08/2021</v>
          </cell>
          <cell r="M58" t="str">
            <v>20/11/2021</v>
          </cell>
          <cell r="N58">
            <v>1.98</v>
          </cell>
          <cell r="O58">
            <v>3.02</v>
          </cell>
          <cell r="P58">
            <v>0</v>
          </cell>
          <cell r="Q58">
            <v>0</v>
          </cell>
          <cell r="R58">
            <v>1.04</v>
          </cell>
          <cell r="S58" t="str">
            <v>PROSES PELAKSANAAN</v>
          </cell>
        </row>
        <row r="59">
          <cell r="B59" t="str">
            <v>Lanjutan Pengaspalan Dusun Karebbe Desa Laskap (PAKET 5)</v>
          </cell>
          <cell r="C59">
            <v>1000000000</v>
          </cell>
          <cell r="D59" t="str">
            <v>TENDER</v>
          </cell>
          <cell r="E59" t="str">
            <v>APBD</v>
          </cell>
          <cell r="F59" t="str">
            <v>SYAHRIR SYAHRUDDIN, ST. M.Si</v>
          </cell>
          <cell r="G59" t="str">
            <v>602.1/18/KONT-BM/PUPR/VIII/2021, Tgl 16 Agustus 2021</v>
          </cell>
          <cell r="H59">
            <v>982295422.28999996</v>
          </cell>
          <cell r="I59" t="str">
            <v>CV. SYAFRINA SURVIVAL KONSULTAN</v>
          </cell>
          <cell r="J59" t="str">
            <v>CV. MASSENREMPULU KONSULTAN</v>
          </cell>
          <cell r="K59" t="str">
            <v>CV. FAJAR ASIA</v>
          </cell>
          <cell r="L59" t="str">
            <v>16/08/2021</v>
          </cell>
          <cell r="M59" t="str">
            <v>31/12/2021</v>
          </cell>
          <cell r="N59" t="e">
            <v>#N/A</v>
          </cell>
          <cell r="O59" t="e">
            <v>#N/A</v>
          </cell>
          <cell r="P59" t="e">
            <v>#N/A</v>
          </cell>
          <cell r="Q59">
            <v>0</v>
          </cell>
          <cell r="R59" t="e">
            <v>#N/A</v>
          </cell>
          <cell r="S59" t="str">
            <v xml:space="preserve"> PROSES PELAKSANAAN </v>
          </cell>
        </row>
        <row r="60">
          <cell r="B60" t="str">
            <v>Lanjutan Peningkatan Jalan Desa Harapan (PAKET 5)</v>
          </cell>
          <cell r="C60">
            <v>1000000000</v>
          </cell>
          <cell r="D60" t="str">
            <v>TENDER</v>
          </cell>
          <cell r="E60" t="str">
            <v>APBD</v>
          </cell>
          <cell r="F60" t="str">
            <v>SYAHRIR SYAHRUDDIN, ST. M.Si</v>
          </cell>
          <cell r="G60" t="str">
            <v>602.1/18/KONT-BM/PUPR/VIII/2021, Tgl 16 Agustus 2021</v>
          </cell>
          <cell r="H60">
            <v>978773618.91999996</v>
          </cell>
          <cell r="I60" t="str">
            <v>CV. ARCAPADA CONSULTANT</v>
          </cell>
          <cell r="J60" t="str">
            <v>CV. ARCAPADA CONSULTANT</v>
          </cell>
          <cell r="K60" t="str">
            <v>CV. FAJAR ASIA</v>
          </cell>
          <cell r="L60" t="str">
            <v>16/08/2021</v>
          </cell>
          <cell r="M60" t="str">
            <v>31/12/2021</v>
          </cell>
          <cell r="Q60">
            <v>0</v>
          </cell>
          <cell r="R60">
            <v>0</v>
          </cell>
          <cell r="S60" t="str">
            <v xml:space="preserve"> Anggaran awal Rp. 1.500.000.000 dikurangi setelah adanya recofusing. PROSES PELAKSANAAN </v>
          </cell>
        </row>
        <row r="61">
          <cell r="B61" t="str">
            <v>Pengaspalan Dusun Podomakmur Desa Lakawali Menghubungkan Desa Manurung (PAKET 5)</v>
          </cell>
          <cell r="C61">
            <v>700000000</v>
          </cell>
          <cell r="D61" t="str">
            <v>TENDER</v>
          </cell>
          <cell r="E61" t="str">
            <v>APBD</v>
          </cell>
          <cell r="F61" t="str">
            <v>SYAHRIR SYAHRUDDIN, ST. M.Si</v>
          </cell>
          <cell r="G61" t="str">
            <v>602.1/18/KONT-BM/PUPR/VIII/2021, Tgl 16 Agustus 2021</v>
          </cell>
          <cell r="H61">
            <v>693706896.02999997</v>
          </cell>
          <cell r="I61" t="str">
            <v>CV. ARYANDS UTAMA CONSULTAN</v>
          </cell>
          <cell r="J61" t="str">
            <v>CV. MASSENREMPULU KONSULTAN</v>
          </cell>
          <cell r="K61" t="str">
            <v>CV. FAJAR ASIA</v>
          </cell>
          <cell r="L61" t="str">
            <v>16/08/2021</v>
          </cell>
          <cell r="M61" t="str">
            <v>31/12/2021</v>
          </cell>
          <cell r="N61" t="e">
            <v>#N/A</v>
          </cell>
          <cell r="O61" t="e">
            <v>#N/A</v>
          </cell>
          <cell r="P61" t="e">
            <v>#N/A</v>
          </cell>
          <cell r="Q61">
            <v>0</v>
          </cell>
          <cell r="R61" t="e">
            <v>#N/A</v>
          </cell>
          <cell r="S61" t="str">
            <v xml:space="preserve"> PROSES PELAKSANAAN </v>
          </cell>
        </row>
        <row r="62">
          <cell r="B62" t="str">
            <v xml:space="preserve">Pengaspalan Jalan Rusunawa Polres Malili  </v>
          </cell>
          <cell r="C62">
            <v>150000000</v>
          </cell>
          <cell r="D62" t="str">
            <v xml:space="preserve"> PL </v>
          </cell>
          <cell r="E62" t="str">
            <v>APBD</v>
          </cell>
          <cell r="F62" t="str">
            <v>SYAHRIR SYAHRUDDIN, ST. M.Si</v>
          </cell>
          <cell r="G62" t="str">
            <v> </v>
          </cell>
          <cell r="H62" t="str">
            <v> </v>
          </cell>
          <cell r="J62" t="str">
            <v>CV. SANGGILANG PRATAMA KONSULTAN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 t="str">
            <v xml:space="preserve"> PROSES PENGADAAN </v>
          </cell>
        </row>
        <row r="63">
          <cell r="B63" t="str">
            <v>Lanjutan Peningkatan Jalan Kuluba Dusun Labose Desa Laskap</v>
          </cell>
          <cell r="C63">
            <v>200000000</v>
          </cell>
          <cell r="D63" t="str">
            <v xml:space="preserve"> PL </v>
          </cell>
          <cell r="E63" t="str">
            <v>APBD</v>
          </cell>
          <cell r="F63" t="str">
            <v>SYAHRIR SYAHRUDDIN, ST. M.Si</v>
          </cell>
          <cell r="G63" t="str">
            <v>602.1/11/SPK-BM/PUPR/VIII/2021, Tgl 16 Agustus 2021</v>
          </cell>
          <cell r="H63">
            <v>197691800</v>
          </cell>
          <cell r="I63" t="str">
            <v>CV. MIRACLE ENGINEERING KONSULTAN</v>
          </cell>
          <cell r="J63" t="str">
            <v>CV. MIRACLE ENGINEERING KONSULTAN</v>
          </cell>
          <cell r="K63" t="str">
            <v>CV. SINAR LAOLI</v>
          </cell>
          <cell r="L63" t="str">
            <v>16/08/2021</v>
          </cell>
          <cell r="M63" t="str">
            <v>13/11/2021</v>
          </cell>
          <cell r="N63">
            <v>3.07</v>
          </cell>
          <cell r="O63">
            <v>3.41</v>
          </cell>
          <cell r="P63">
            <v>98845900</v>
          </cell>
          <cell r="Q63">
            <v>0.5</v>
          </cell>
          <cell r="R63">
            <v>0.3400000000000003</v>
          </cell>
          <cell r="S63" t="str">
            <v xml:space="preserve"> PROSES PELAKSANAAN </v>
          </cell>
        </row>
        <row r="64">
          <cell r="B64" t="str">
            <v>Pengkerikilan Jalan RK 3 Desa Tawakua</v>
          </cell>
          <cell r="C64">
            <v>200000000</v>
          </cell>
          <cell r="D64" t="str">
            <v xml:space="preserve"> PL </v>
          </cell>
          <cell r="E64" t="str">
            <v>APBD</v>
          </cell>
          <cell r="F64" t="str">
            <v>SYAHRIR SYAHRUDDIN, ST. M.Si</v>
          </cell>
          <cell r="G64" t="str">
            <v>602.1/21/SPK-BM/PUPR/VIII/2021, Tgl 18 Agustus 2021</v>
          </cell>
          <cell r="H64">
            <v>198930200</v>
          </cell>
          <cell r="I64" t="str">
            <v>CV. MIRACLE ENGINEERING KONSULTAN</v>
          </cell>
          <cell r="J64" t="str">
            <v>CV. MIRACLE ENGINEERING KONSULTAN</v>
          </cell>
          <cell r="K64" t="str">
            <v>CV. MAKARITA QOJAG</v>
          </cell>
          <cell r="L64" t="str">
            <v>18/08/2021</v>
          </cell>
          <cell r="M64" t="str">
            <v>15/11/2021</v>
          </cell>
          <cell r="N64">
            <v>3.47</v>
          </cell>
          <cell r="O64">
            <v>3.55</v>
          </cell>
          <cell r="P64">
            <v>0</v>
          </cell>
          <cell r="Q64">
            <v>0</v>
          </cell>
          <cell r="R64">
            <v>7.9999999999999627E-2</v>
          </cell>
          <cell r="S64" t="str">
            <v xml:space="preserve"> PROSES PELAKSANAAN </v>
          </cell>
        </row>
        <row r="65">
          <cell r="B65" t="str">
            <v>Pengkerikilan Jalan Samping Taman Makam Pahlawan Malili Desa Puncak Indah</v>
          </cell>
          <cell r="C65">
            <v>150000000</v>
          </cell>
          <cell r="D65" t="str">
            <v xml:space="preserve"> PL </v>
          </cell>
          <cell r="E65" t="str">
            <v>APBD</v>
          </cell>
          <cell r="F65" t="str">
            <v>SYAHRIR SYAHRUDDIN, ST. M.Si</v>
          </cell>
          <cell r="G65" t="str">
            <v>602.1/24/SPK-BM/PUPR/VIII/2021, Tgl 18 Agustus 2021</v>
          </cell>
          <cell r="H65">
            <v>149766800</v>
          </cell>
          <cell r="I65" t="str">
            <v>CV. MIRACLE ENGINEERING KONSULTAN</v>
          </cell>
          <cell r="J65" t="str">
            <v>CV. MIRACLE ENGINEERING KONSULTAN</v>
          </cell>
          <cell r="K65" t="str">
            <v>CV. NIFIKA</v>
          </cell>
          <cell r="L65" t="str">
            <v>18/08/2021</v>
          </cell>
          <cell r="M65" t="str">
            <v>15/11/2021</v>
          </cell>
          <cell r="Q65">
            <v>0</v>
          </cell>
          <cell r="R65">
            <v>0</v>
          </cell>
          <cell r="S65" t="str">
            <v xml:space="preserve">Anggaran awal Rp. 200.000.000 dikurangi setelah adanya recofusing. PROSES PELAKSANAAN </v>
          </cell>
        </row>
        <row r="66">
          <cell r="B66" t="str">
            <v>Peningkatan Jalan Depan Kantor Desa Balantang</v>
          </cell>
          <cell r="C66">
            <v>150000000</v>
          </cell>
          <cell r="D66" t="str">
            <v xml:space="preserve"> PL </v>
          </cell>
          <cell r="E66" t="str">
            <v>APBD</v>
          </cell>
          <cell r="F66" t="str">
            <v>SYAHRIR SYAHRUDDIN, ST. M.Si</v>
          </cell>
          <cell r="G66" t="str">
            <v>602.1/32/SPK-BM/PUPR/VIII/2021, Tgl 23 Agustus 2021</v>
          </cell>
          <cell r="H66">
            <v>149572300</v>
          </cell>
          <cell r="I66" t="str">
            <v>CV. MIRACLE ENGINEERING KONSULTAN</v>
          </cell>
          <cell r="J66" t="str">
            <v>CV. MIRACLE ENGINEERING KONSULTAN</v>
          </cell>
          <cell r="K66" t="str">
            <v>CV. MATRA DELTA</v>
          </cell>
          <cell r="L66" t="str">
            <v>23/08/2021</v>
          </cell>
          <cell r="M66" t="str">
            <v>20/11/2021</v>
          </cell>
          <cell r="N66">
            <v>3.74</v>
          </cell>
          <cell r="O66">
            <v>13.66</v>
          </cell>
          <cell r="P66">
            <v>0</v>
          </cell>
          <cell r="Q66">
            <v>0</v>
          </cell>
          <cell r="R66">
            <v>9.92</v>
          </cell>
          <cell r="S66" t="str">
            <v xml:space="preserve"> PROSES PELAKSANAAN </v>
          </cell>
        </row>
        <row r="67">
          <cell r="B67" t="str">
            <v>Peningkatan Jalan Pekuburan Desa Atue</v>
          </cell>
          <cell r="C67">
            <v>200000000</v>
          </cell>
          <cell r="D67" t="str">
            <v xml:space="preserve"> PL </v>
          </cell>
          <cell r="E67" t="str">
            <v>APBD</v>
          </cell>
          <cell r="F67" t="str">
            <v>SYAHRIR SYAHRUDDIN, ST. M.Si</v>
          </cell>
          <cell r="G67" t="str">
            <v>602.1/20/SPK-BM/PUPR/VIII/2021, Tgl 18 Agustus 2021</v>
          </cell>
          <cell r="H67">
            <v>198932500</v>
          </cell>
          <cell r="I67" t="str">
            <v>CV. MIRACLE ENGINEERING KONSULTAN</v>
          </cell>
          <cell r="J67" t="str">
            <v>CV. MIRACLE ENGINEERING KONSULTAN</v>
          </cell>
          <cell r="K67" t="str">
            <v>CV. MAKARITA QOJAG</v>
          </cell>
          <cell r="L67" t="str">
            <v>18/08/2021</v>
          </cell>
          <cell r="M67" t="str">
            <v>15/11/2021</v>
          </cell>
          <cell r="N67">
            <v>2.37</v>
          </cell>
          <cell r="O67">
            <v>3.09</v>
          </cell>
          <cell r="P67">
            <v>0</v>
          </cell>
          <cell r="Q67">
            <v>0</v>
          </cell>
          <cell r="R67">
            <v>0.71999999999999975</v>
          </cell>
          <cell r="S67" t="str">
            <v xml:space="preserve"> PROSES PELAKSANAAN </v>
          </cell>
        </row>
        <row r="68">
          <cell r="B68" t="str">
            <v>Peningkatan Jalan Dalam Kota Baru - Ruas CL-20  (PAKET 2)</v>
          </cell>
          <cell r="C68">
            <v>2000000000</v>
          </cell>
          <cell r="D68" t="str">
            <v>TENDER</v>
          </cell>
          <cell r="E68" t="str">
            <v>APBD</v>
          </cell>
          <cell r="F68" t="str">
            <v>SYAHRIR SYAHRUDDIN, ST. M.Si</v>
          </cell>
          <cell r="G68" t="str">
            <v>602.1/8/KONT-BM/PUPR/VII/2021, Tgl 16 Juli 2021</v>
          </cell>
          <cell r="H68">
            <v>1915670635</v>
          </cell>
          <cell r="I68" t="str">
            <v>CV. ARCAPADA CONSULTANT</v>
          </cell>
          <cell r="J68" t="str">
            <v>CV. ARCAPADA CONSULTANT</v>
          </cell>
          <cell r="K68" t="str">
            <v xml:space="preserve"> CV. AIY ARTHA PERDANA</v>
          </cell>
          <cell r="L68" t="str">
            <v>23/07/2021</v>
          </cell>
          <cell r="M68" t="str">
            <v>19/12/2021</v>
          </cell>
          <cell r="N68" t="e">
            <v>#N/A</v>
          </cell>
          <cell r="O68" t="e">
            <v>#N/A</v>
          </cell>
          <cell r="P68">
            <v>574701190.5</v>
          </cell>
          <cell r="Q68">
            <v>0.3</v>
          </cell>
          <cell r="R68" t="e">
            <v>#N/A</v>
          </cell>
          <cell r="S68" t="str">
            <v xml:space="preserve"> PROSES PELAKSANAAN </v>
          </cell>
        </row>
        <row r="69">
          <cell r="B69" t="str">
            <v>Peningkatan Jalan Poros Tarabbi - Tawakua (PAKET 2)</v>
          </cell>
          <cell r="C69">
            <v>1310000000</v>
          </cell>
          <cell r="D69" t="str">
            <v>TENDER</v>
          </cell>
          <cell r="E69" t="str">
            <v>APBD</v>
          </cell>
          <cell r="F69" t="str">
            <v>SYAHRIR SYAHRUDDIN, ST. M.Si</v>
          </cell>
          <cell r="G69" t="str">
            <v>602.1/8/KONT-BM/PUPR/VII/2021, Tgl 16 Juli 2021</v>
          </cell>
          <cell r="H69">
            <v>1217382873</v>
          </cell>
          <cell r="I69" t="str">
            <v>CV. KHALINE CONSULTANT</v>
          </cell>
          <cell r="J69" t="str">
            <v>CV. ARCAPADA CONSULTANT</v>
          </cell>
          <cell r="K69" t="str">
            <v xml:space="preserve"> CV. AIY ARTHA PERDANA</v>
          </cell>
          <cell r="L69" t="str">
            <v>23/07/2021</v>
          </cell>
          <cell r="M69" t="str">
            <v>19/12/2021</v>
          </cell>
          <cell r="N69" t="e">
            <v>#N/A</v>
          </cell>
          <cell r="O69" t="e">
            <v>#N/A</v>
          </cell>
          <cell r="P69">
            <v>365214861.89999998</v>
          </cell>
          <cell r="Q69">
            <v>0.3</v>
          </cell>
          <cell r="R69" t="e">
            <v>#N/A</v>
          </cell>
          <cell r="S69" t="str">
            <v xml:space="preserve"> PROSES PELAKSANAAN </v>
          </cell>
        </row>
        <row r="70">
          <cell r="B70" t="str">
            <v>Pembangunan Jembatan Lintas UGD PKM Lampia Desa Harapan</v>
          </cell>
          <cell r="C70">
            <v>250000000</v>
          </cell>
          <cell r="D70" t="str">
            <v>TENDER</v>
          </cell>
          <cell r="E70" t="str">
            <v>APBD</v>
          </cell>
          <cell r="F70" t="str">
            <v>SYAHRIR SYAHRUDDIN, ST. M.Si</v>
          </cell>
          <cell r="G70" t="str">
            <v>602.1/41/SPK-BM/PUPR/VIII/2021, Tgl 25 Agustus 2021</v>
          </cell>
          <cell r="H70">
            <v>191280000</v>
          </cell>
          <cell r="I70" t="str">
            <v>CV. KHA LINE CONSULTANT</v>
          </cell>
          <cell r="J70" t="str">
            <v>DUA PILAR UTAMA</v>
          </cell>
          <cell r="K70" t="str">
            <v>CV. SINAR ALAM</v>
          </cell>
          <cell r="L70" t="str">
            <v>27/08/2021</v>
          </cell>
          <cell r="M70">
            <v>44479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 t="str">
            <v xml:space="preserve"> PROSES PELAKSANAAN </v>
          </cell>
        </row>
        <row r="71">
          <cell r="B71" t="str">
            <v>Pembangunan Jembatan Penghubung Dusun Mallaulu Desa ussu ke Dusun Gemini Indah Desa Puncak indah</v>
          </cell>
          <cell r="C71">
            <v>0</v>
          </cell>
          <cell r="S71" t="str">
            <v>Anggaran awal Rp. 504.000.000 dibatalkan setelah adanya recofusing</v>
          </cell>
        </row>
        <row r="73">
          <cell r="B73" t="str">
            <v>Lanjutan Bronjong Desa Labose Desa Laskap</v>
          </cell>
          <cell r="C73">
            <v>200001188</v>
          </cell>
          <cell r="D73" t="str">
            <v>PL</v>
          </cell>
          <cell r="E73" t="str">
            <v>APBD</v>
          </cell>
          <cell r="F73" t="str">
            <v>I KOMANG EDIWIJAYA, ST</v>
          </cell>
          <cell r="G73" t="str">
            <v>602.2/01/SPK/SDA.E/PUPR/VIII/2021, Tanggal 30 Agustus 2021</v>
          </cell>
          <cell r="H73">
            <v>199162000</v>
          </cell>
          <cell r="I73" t="str">
            <v>CV. ALFA GRAHA</v>
          </cell>
          <cell r="J73" t="str">
            <v>CV. MAELONA KARYA</v>
          </cell>
          <cell r="K73" t="str">
            <v xml:space="preserve"> CV. SINAR LAOLI </v>
          </cell>
          <cell r="L73" t="str">
            <v>30 Agustus 2021</v>
          </cell>
          <cell r="M73">
            <v>44527</v>
          </cell>
          <cell r="P73" t="str">
            <v> </v>
          </cell>
          <cell r="Q73">
            <v>0</v>
          </cell>
          <cell r="R73">
            <v>0</v>
          </cell>
          <cell r="S73" t="str">
            <v>PELAKSANAAN</v>
          </cell>
        </row>
        <row r="74">
          <cell r="B74" t="str">
            <v>Lanjutan Pembangunan Bronjong sungai Lampia desa Harapan</v>
          </cell>
          <cell r="C74">
            <v>200001188</v>
          </cell>
          <cell r="D74" t="str">
            <v>PL</v>
          </cell>
          <cell r="E74" t="str">
            <v>APBD</v>
          </cell>
          <cell r="F74" t="str">
            <v>I KOMANG EDIWIJAYA, ST</v>
          </cell>
          <cell r="G74" t="str">
            <v>602.2/02/SPK/SDA.E/PUPR/VIII/2021, Tanggal 30 Agustus 2021</v>
          </cell>
          <cell r="H74">
            <v>199841000</v>
          </cell>
          <cell r="I74" t="str">
            <v>CV. ALFA GRAHA</v>
          </cell>
          <cell r="J74" t="str">
            <v>CV. MAELONA KARYA</v>
          </cell>
          <cell r="K74" t="str">
            <v xml:space="preserve"> CV. BAHTERA KARYA </v>
          </cell>
          <cell r="L74" t="str">
            <v>30 Agustus 2021</v>
          </cell>
          <cell r="M74">
            <v>44527</v>
          </cell>
          <cell r="P74" t="str">
            <v> </v>
          </cell>
          <cell r="Q74">
            <v>0</v>
          </cell>
          <cell r="R74">
            <v>0</v>
          </cell>
          <cell r="S74" t="str">
            <v>PELAKSANAAN</v>
          </cell>
        </row>
        <row r="75">
          <cell r="B75" t="str">
            <v>Lanjutan Pembangunan bronjong Desa Ussu</v>
          </cell>
          <cell r="C75">
            <v>300000163</v>
          </cell>
          <cell r="D75" t="str">
            <v>Tender</v>
          </cell>
          <cell r="E75" t="str">
            <v>APBD</v>
          </cell>
          <cell r="F75" t="str">
            <v>I KOMANG EDIWIJAYA, ST</v>
          </cell>
          <cell r="I75" t="str">
            <v>CV. JAYA MITRA CONSULTANT</v>
          </cell>
          <cell r="J75" t="str">
            <v>CV. MAELONA KARYA</v>
          </cell>
          <cell r="Q75">
            <v>0</v>
          </cell>
          <cell r="R75">
            <v>0</v>
          </cell>
          <cell r="S75" t="str">
            <v>Anggaran awal Rp. 400.000.063 (86.4865m) dikurangi setelah adanya recofusing. (PROSES DI ULP)</v>
          </cell>
        </row>
        <row r="76">
          <cell r="B76" t="str">
            <v>Pembuatan Proteksi Dusun Paorebbae</v>
          </cell>
          <cell r="C76">
            <v>200000110</v>
          </cell>
          <cell r="D76" t="str">
            <v>PL</v>
          </cell>
          <cell r="E76" t="str">
            <v>APBD</v>
          </cell>
          <cell r="F76" t="str">
            <v>I KOMANG EDIWIJAYA, ST</v>
          </cell>
          <cell r="H76">
            <v>199130000</v>
          </cell>
          <cell r="I76" t="str">
            <v>CV. ALFA GRAHA</v>
          </cell>
          <cell r="J76" t="str">
            <v>CV. MAELONA KARYA</v>
          </cell>
          <cell r="K76" t="str">
            <v xml:space="preserve"> BUMITAMAMAS </v>
          </cell>
          <cell r="P76" t="str">
            <v> </v>
          </cell>
          <cell r="Q76">
            <v>0</v>
          </cell>
          <cell r="R76">
            <v>0</v>
          </cell>
          <cell r="S76" t="str">
            <v>PROSES KONTRAK</v>
          </cell>
        </row>
        <row r="77">
          <cell r="B77" t="str">
            <v>Pembangunan Proteksi sisi kiri wilayah pantai Desa Lakawali pantai</v>
          </cell>
          <cell r="C77">
            <v>500000000</v>
          </cell>
          <cell r="D77" t="str">
            <v>Tender</v>
          </cell>
          <cell r="E77" t="str">
            <v>APBD</v>
          </cell>
          <cell r="F77" t="str">
            <v>I KOMANG EDIWIJAYA, ST</v>
          </cell>
          <cell r="G77" t="str">
            <v xml:space="preserve"> 602.1/9/KONT-SDA/PUPR/VIII/2021 Tanggal 26 Agustus 2021 </v>
          </cell>
          <cell r="H77">
            <v>399144162</v>
          </cell>
          <cell r="I77" t="str">
            <v>CV. BAHTERA KARYA KONSULTAN</v>
          </cell>
          <cell r="J77" t="str">
            <v>CV. HIDJOE LOEMOET 200 DESIGN</v>
          </cell>
          <cell r="K77" t="str">
            <v>CV. TUJUH LIMA PERKASA</v>
          </cell>
          <cell r="L77" t="str">
            <v>26 Agustus 2021</v>
          </cell>
          <cell r="M77" t="str">
            <v>31 Desember 2021</v>
          </cell>
          <cell r="P77" t="str">
            <v> </v>
          </cell>
          <cell r="Q77">
            <v>0</v>
          </cell>
          <cell r="R77">
            <v>0</v>
          </cell>
          <cell r="S77" t="str">
            <v>KONTRAK</v>
          </cell>
        </row>
        <row r="79">
          <cell r="B79" t="str">
            <v>Pengembangan SPAM Jaringan Perpipaan Wewangriu</v>
          </cell>
          <cell r="C79">
            <v>0</v>
          </cell>
          <cell r="Q79">
            <v>0</v>
          </cell>
          <cell r="R79">
            <v>0</v>
          </cell>
          <cell r="S79" t="str">
            <v>Anggaran awal Rp. 497.000.000 dibatalkan setelah adanya recofusing</v>
          </cell>
        </row>
        <row r="80">
          <cell r="B80" t="str">
            <v>Perluasan SPAM Jaringan Perpipaan Desa Harapan</v>
          </cell>
          <cell r="C80">
            <v>255000000</v>
          </cell>
          <cell r="D80" t="str">
            <v>Tender</v>
          </cell>
          <cell r="E80" t="str">
            <v>DAK PENUGASAN</v>
          </cell>
          <cell r="F80" t="str">
            <v>HERIWANTO D MANDA, ST</v>
          </cell>
          <cell r="G80" t="str">
            <v>602.1/08/SP-KONT/CK/PUPR/VII/2021</v>
          </cell>
          <cell r="H80">
            <v>235066000</v>
          </cell>
          <cell r="I80" t="str">
            <v>CV. GITA KARUNIA KONSULTAN (PERENCANAAN TA 2020)</v>
          </cell>
          <cell r="J80" t="str">
            <v>CV. KAIROS CREATIVE DESIGN</v>
          </cell>
          <cell r="K80" t="str">
            <v xml:space="preserve">	CV. PUTRA MANDIRI</v>
          </cell>
          <cell r="L80">
            <v>44396</v>
          </cell>
          <cell r="M80" t="str">
            <v>15/11/2021</v>
          </cell>
          <cell r="N80">
            <v>20.36</v>
          </cell>
          <cell r="P80" t="str">
            <v> </v>
          </cell>
          <cell r="Q80">
            <v>0</v>
          </cell>
          <cell r="R80">
            <v>-20.36</v>
          </cell>
          <cell r="S80" t="str">
            <v>PROSES PELAKSANAAN</v>
          </cell>
        </row>
        <row r="81">
          <cell r="B81" t="str">
            <v>Pembangunan Tangki Septik Skala Individual Perdesaan Desa Baruga</v>
          </cell>
          <cell r="C81">
            <v>0</v>
          </cell>
          <cell r="Q81">
            <v>0</v>
          </cell>
          <cell r="R81">
            <v>0</v>
          </cell>
          <cell r="S81" t="str">
            <v>Anggaran awal Rp. 259.000.000 dibatalkan setelah adanya recofusing, Perubahan Nomenklatur menjadi Pembangunan Tangki Septik Skala Individual Perdesaan Desa Rinjani</v>
          </cell>
        </row>
        <row r="82">
          <cell r="B82" t="str">
            <v>Pembangunan Kantor Koramil Malili</v>
          </cell>
          <cell r="C82">
            <v>500094000</v>
          </cell>
          <cell r="D82" t="str">
            <v>Tender</v>
          </cell>
          <cell r="E82" t="str">
            <v>APBD</v>
          </cell>
          <cell r="F82" t="str">
            <v>HERIWANTO D MANDA, ST</v>
          </cell>
          <cell r="G82" t="str">
            <v>602.1/12/SP-KONT/CK/PUPR/VII/2021</v>
          </cell>
          <cell r="H82">
            <v>489186813.25</v>
          </cell>
          <cell r="I82" t="str">
            <v>CV. ALFA GRAHA</v>
          </cell>
          <cell r="J82" t="str">
            <v>CV. JINAN WALITAMA</v>
          </cell>
          <cell r="K82" t="str">
            <v>CV. CAKA ANUGRAH MANDIRI</v>
          </cell>
          <cell r="L82">
            <v>44405</v>
          </cell>
          <cell r="M82" t="str">
            <v>25/11/2021</v>
          </cell>
          <cell r="N82">
            <v>19.010000000000002</v>
          </cell>
          <cell r="O82">
            <v>13.11</v>
          </cell>
          <cell r="P82" t="str">
            <v> </v>
          </cell>
          <cell r="Q82">
            <v>0</v>
          </cell>
          <cell r="R82">
            <v>-5.9000000000000021</v>
          </cell>
          <cell r="S82" t="str">
            <v>Proses PELAKSANAAN</v>
          </cell>
        </row>
        <row r="83">
          <cell r="B83" t="str">
            <v>Pembangunan Kantor Polres Luwu Timur</v>
          </cell>
          <cell r="C83">
            <v>5000009000</v>
          </cell>
          <cell r="D83" t="str">
            <v>Tender</v>
          </cell>
          <cell r="E83" t="str">
            <v>APBD</v>
          </cell>
          <cell r="F83" t="str">
            <v>HERIWANTO D MANDA, ST</v>
          </cell>
          <cell r="I83" t="str">
            <v>CV. ALFA GRAHA</v>
          </cell>
          <cell r="Q83">
            <v>0</v>
          </cell>
          <cell r="R83">
            <v>0</v>
          </cell>
          <cell r="S83" t="str">
            <v>Proses Review Inspektorat</v>
          </cell>
        </row>
        <row r="84">
          <cell r="B84" t="str">
            <v>Lanjutan Penataan Tanggul Sungai Malili Tahap II</v>
          </cell>
          <cell r="C84">
            <v>3004925000</v>
          </cell>
          <cell r="D84" t="str">
            <v>Tender</v>
          </cell>
          <cell r="E84" t="str">
            <v>APBD</v>
          </cell>
          <cell r="F84" t="str">
            <v>HERIWANTO D MANDA, ST</v>
          </cell>
          <cell r="I84" t="str">
            <v>CV. BAHTERA KARYA KONSULTAN</v>
          </cell>
          <cell r="Q84">
            <v>0</v>
          </cell>
          <cell r="R84">
            <v>0</v>
          </cell>
          <cell r="S84" t="str">
            <v>ULP</v>
          </cell>
        </row>
        <row r="85">
          <cell r="B85" t="str">
            <v>Lanjutan Penataan Halaman Kantor Dinas PUPR</v>
          </cell>
          <cell r="C85">
            <v>195000000</v>
          </cell>
          <cell r="D85" t="str">
            <v>PL</v>
          </cell>
          <cell r="E85" t="str">
            <v>APBD</v>
          </cell>
          <cell r="F85" t="str">
            <v>HERIWANTO D MANDA, ST</v>
          </cell>
          <cell r="I85" t="str">
            <v>CV. ALFA GRAHA</v>
          </cell>
          <cell r="P85" t="str">
            <v> </v>
          </cell>
          <cell r="Q85">
            <v>0</v>
          </cell>
          <cell r="R85">
            <v>0</v>
          </cell>
          <cell r="S85" t="str">
            <v>proses ulp</v>
          </cell>
        </row>
        <row r="86">
          <cell r="B86" t="str">
            <v>Pembangunan Proteksi dan Penataan Halaman Mesjid Perumahan PNS</v>
          </cell>
          <cell r="C86">
            <v>166680000</v>
          </cell>
          <cell r="D86" t="str">
            <v>PL</v>
          </cell>
          <cell r="E86" t="str">
            <v>APBD</v>
          </cell>
          <cell r="F86" t="str">
            <v>HERIWANTO D MANDA, ST</v>
          </cell>
          <cell r="G86" t="str">
            <v>602.2/11/SPK-PL/CK.AG/PUPR/VIII/2021</v>
          </cell>
          <cell r="H86">
            <v>166600000</v>
          </cell>
          <cell r="I86" t="str">
            <v>CV. ALFA GRAHA</v>
          </cell>
          <cell r="J86" t="str">
            <v>CV. SYAFRINA SURVIVAL KONSULTAN</v>
          </cell>
          <cell r="K86" t="str">
            <v>CV. MULTI MITRA SELARAS</v>
          </cell>
          <cell r="L86">
            <v>44426</v>
          </cell>
          <cell r="M86" t="str">
            <v>15/11/2021</v>
          </cell>
          <cell r="P86" t="str">
            <v> </v>
          </cell>
          <cell r="Q86">
            <v>0</v>
          </cell>
          <cell r="R86">
            <v>0</v>
          </cell>
          <cell r="S86" t="str">
            <v>PROSES PELAKSANAAN</v>
          </cell>
        </row>
        <row r="87">
          <cell r="B87" t="str">
            <v>Penataan Halaman Kejaksaan Negeri Luwu Timur</v>
          </cell>
          <cell r="C87">
            <v>171310000</v>
          </cell>
          <cell r="D87" t="str">
            <v>PL</v>
          </cell>
          <cell r="E87" t="str">
            <v>APBD</v>
          </cell>
          <cell r="F87" t="str">
            <v>HERIWANTO D MANDA, ST</v>
          </cell>
          <cell r="I87" t="str">
            <v>CV. ALFA GRAHA</v>
          </cell>
          <cell r="J87" t="str">
            <v>CV. SYAFRINA SURVIVAL KONSULTAN</v>
          </cell>
          <cell r="P87" t="str">
            <v> </v>
          </cell>
          <cell r="Q87">
            <v>0</v>
          </cell>
          <cell r="R87">
            <v>0</v>
          </cell>
          <cell r="S87" t="str">
            <v>PROSES ULP</v>
          </cell>
        </row>
        <row r="88">
          <cell r="B88" t="str">
            <v>Pembangunan Rumah Dinas Tipe B Kejaksaan Negeri Luwu Timur</v>
          </cell>
          <cell r="C88">
            <v>463012200</v>
          </cell>
          <cell r="D88" t="str">
            <v>Tender</v>
          </cell>
          <cell r="E88" t="str">
            <v>APBD</v>
          </cell>
          <cell r="F88" t="str">
            <v>HERIWANTO D MANDA, ST</v>
          </cell>
          <cell r="G88" t="str">
            <v>602.1/13/SP-KONT/CK/PUPR/VIII/2021</v>
          </cell>
          <cell r="H88" t="str">
            <v>452,466,536,55</v>
          </cell>
          <cell r="I88" t="str">
            <v>CV. ALFA GRAHA</v>
          </cell>
          <cell r="J88" t="str">
            <v>CV. JINAN WALITAMA</v>
          </cell>
          <cell r="K88" t="str">
            <v>CV. ARYA PERDANA</v>
          </cell>
          <cell r="L88" t="str">
            <v>23/08/2021</v>
          </cell>
          <cell r="M88" t="str">
            <v>20/12/2021</v>
          </cell>
          <cell r="N88">
            <v>3.09</v>
          </cell>
          <cell r="O88">
            <v>5.2</v>
          </cell>
          <cell r="P88" t="str">
            <v> </v>
          </cell>
          <cell r="Q88">
            <v>0</v>
          </cell>
          <cell r="R88">
            <v>2.1100000000000003</v>
          </cell>
          <cell r="S88" t="str">
            <v>PROSES PELAKSANAAN</v>
          </cell>
        </row>
        <row r="89">
          <cell r="B89" t="str">
            <v>Pembangunan Rumah Jabatan Ketua Pengadilan Malili</v>
          </cell>
          <cell r="C89">
            <v>500094000</v>
          </cell>
          <cell r="D89" t="str">
            <v>Tender</v>
          </cell>
          <cell r="E89" t="str">
            <v>APBD</v>
          </cell>
          <cell r="F89" t="str">
            <v>HERIWANTO D MANDA, ST</v>
          </cell>
          <cell r="G89" t="str">
            <v xml:space="preserve">602.1/14/SP-KONT/CK/PUPR/VIII/ 2021 </v>
          </cell>
          <cell r="H89">
            <v>484847600</v>
          </cell>
          <cell r="I89" t="str">
            <v>CV. ALFA GRAHA</v>
          </cell>
          <cell r="J89" t="str">
            <v>CV. JINAN WALITAMA</v>
          </cell>
          <cell r="K89" t="str">
            <v>CV. ARTHALOLOK PRATAMA</v>
          </cell>
          <cell r="L89" t="str">
            <v>23/08/2021</v>
          </cell>
          <cell r="M89" t="str">
            <v>20/12/2021</v>
          </cell>
          <cell r="N89">
            <v>4.01</v>
          </cell>
          <cell r="O89">
            <v>0</v>
          </cell>
          <cell r="P89" t="str">
            <v> </v>
          </cell>
          <cell r="Q89">
            <v>0</v>
          </cell>
          <cell r="R89">
            <v>-4.01</v>
          </cell>
          <cell r="S89" t="str">
            <v>PROSES PELAKSANAAN</v>
          </cell>
        </row>
        <row r="90">
          <cell r="B90" t="str">
            <v>Pengadaan Tanah Jalan Akses IPLT</v>
          </cell>
          <cell r="C90">
            <v>200000000</v>
          </cell>
          <cell r="D90" t="str">
            <v>Dikecualikan</v>
          </cell>
          <cell r="E90" t="str">
            <v>APBD</v>
          </cell>
          <cell r="F90" t="str">
            <v>HERIWANTO D MANDA, ST</v>
          </cell>
          <cell r="P90" t="str">
            <v> </v>
          </cell>
          <cell r="Q90">
            <v>0</v>
          </cell>
          <cell r="R90">
            <v>0</v>
          </cell>
        </row>
        <row r="93">
          <cell r="B93" t="str">
            <v>Pengaspalan Desa Balai Kembang (PAKET 4)</v>
          </cell>
          <cell r="C93">
            <v>1000000000</v>
          </cell>
          <cell r="D93" t="str">
            <v xml:space="preserve"> TENDER </v>
          </cell>
          <cell r="E93" t="str">
            <v>APBD</v>
          </cell>
          <cell r="F93" t="str">
            <v>SYAHRIR SYAHRUDDIN, ST. M.Si</v>
          </cell>
          <cell r="G93" t="str">
            <v>602.1/17/KONT-BM/PUPR/VIII/2021, Tgl 16 Agustus 2021</v>
          </cell>
          <cell r="H93">
            <v>976899848.51999998</v>
          </cell>
          <cell r="I93" t="str">
            <v>CV. AURA TAHTA MANDIRI</v>
          </cell>
          <cell r="J93" t="str">
            <v>CV. TRAXIAL CONSULTANT</v>
          </cell>
          <cell r="K93" t="str">
            <v>CV. BARATA</v>
          </cell>
          <cell r="L93" t="str">
            <v>16/08/2021</v>
          </cell>
          <cell r="M93" t="str">
            <v>31/12/2021</v>
          </cell>
          <cell r="N93" t="e">
            <v>#N/A</v>
          </cell>
          <cell r="O93" t="e">
            <v>#N/A</v>
          </cell>
          <cell r="P93">
            <v>293069954.56</v>
          </cell>
          <cell r="Q93">
            <v>0.3000000000040946</v>
          </cell>
          <cell r="R93" t="e">
            <v>#N/A</v>
          </cell>
          <cell r="S93" t="str">
            <v xml:space="preserve"> PROSES PELAKSANAAN (MC.0)</v>
          </cell>
        </row>
        <row r="94">
          <cell r="B94" t="str">
            <v>Peningkatan Jalan Desa Sindu Agung</v>
          </cell>
          <cell r="C94">
            <v>0</v>
          </cell>
          <cell r="S94" t="str">
            <v>Anggaran awal Rp. 1.000.000.000 dibatalkan setelah adanya recofusing</v>
          </cell>
        </row>
        <row r="96">
          <cell r="B96" t="str">
            <v>Lanjutan Proteksi Pembuangan Dusun Rante Marannu</v>
          </cell>
          <cell r="C96">
            <v>300000164</v>
          </cell>
          <cell r="D96" t="str">
            <v>Tender</v>
          </cell>
          <cell r="E96" t="str">
            <v>APBD</v>
          </cell>
          <cell r="F96" t="str">
            <v>I KOMANG EDIWIJAYA, ST</v>
          </cell>
          <cell r="I96" t="str">
            <v>CV. SYAFRINA SURVIVAL KONSULTAN</v>
          </cell>
          <cell r="J96" t="str">
            <v>CV. MAELONA KARYA</v>
          </cell>
          <cell r="Q96">
            <v>0</v>
          </cell>
          <cell r="R96">
            <v>0</v>
          </cell>
          <cell r="S96" t="str">
            <v>Anggaran awal Rp. 400.000.954 (108.817m) dikurangi setelah adanya recofusing. (PROSES DI ULP)</v>
          </cell>
        </row>
        <row r="98">
          <cell r="B98" t="str">
            <v>Peningkatan SPAM Jaringan Perpipaan Desa Manggala</v>
          </cell>
          <cell r="C98">
            <v>700000000</v>
          </cell>
          <cell r="D98" t="str">
            <v>Tender</v>
          </cell>
          <cell r="E98" t="str">
            <v>APBD</v>
          </cell>
          <cell r="F98" t="str">
            <v>HERIWANTO D MANDA, ST</v>
          </cell>
          <cell r="G98" t="str">
            <v>602.1/15/SP-KONT/CK/PUPR/VII/2021</v>
          </cell>
          <cell r="H98">
            <v>615762305.48000002</v>
          </cell>
          <cell r="I98" t="str">
            <v>CV. MIRACLE ENGINEERING KONSULTAN</v>
          </cell>
          <cell r="J98" t="str">
            <v>CV. MIRACLE ENGINEERING KONSULTAN</v>
          </cell>
          <cell r="K98" t="str">
            <v>PUTRA LATEMMAMALA</v>
          </cell>
          <cell r="L98">
            <v>44426</v>
          </cell>
          <cell r="M98">
            <v>44545</v>
          </cell>
          <cell r="P98">
            <v>307881152.74000001</v>
          </cell>
          <cell r="Q98">
            <v>50</v>
          </cell>
          <cell r="R98">
            <v>0</v>
          </cell>
          <cell r="S98" t="str">
            <v>Proses Pelaksanaan</v>
          </cell>
        </row>
        <row r="99">
          <cell r="B99" t="str">
            <v>Pembangunan Tangki Septik Skala Individual Perdesaan Minimal 50 KK Desa Rante Mario (DAK)</v>
          </cell>
          <cell r="C99">
            <v>385000000</v>
          </cell>
          <cell r="D99" t="str">
            <v>Swakelola</v>
          </cell>
          <cell r="E99" t="str">
            <v>DAK PENUGASAN</v>
          </cell>
          <cell r="F99" t="str">
            <v>HERIWANTO D MANDA, ST</v>
          </cell>
          <cell r="G99" t="str">
            <v>602.2/10/SPK/SAN-ID/PUPR/VIII/2021</v>
          </cell>
          <cell r="I99" t="str">
            <v>KSM</v>
          </cell>
          <cell r="J99" t="str">
            <v>KSM</v>
          </cell>
          <cell r="K99" t="str">
            <v>KSM</v>
          </cell>
          <cell r="L99">
            <v>44410</v>
          </cell>
          <cell r="M99">
            <v>44559</v>
          </cell>
          <cell r="Q99">
            <v>0</v>
          </cell>
          <cell r="R99">
            <v>0</v>
          </cell>
          <cell r="S99" t="str">
            <v>Proses Pembuatan RKM</v>
          </cell>
        </row>
        <row r="100">
          <cell r="B100" t="str">
            <v>Pembangunan Tugu Selamat Datang Batas Provinsi Desa Kasintuwu</v>
          </cell>
          <cell r="C100">
            <v>0</v>
          </cell>
          <cell r="Q100">
            <v>0</v>
          </cell>
          <cell r="R100">
            <v>0</v>
          </cell>
          <cell r="S100" t="str">
            <v>Anggaran awal Rp. 180.000.000 dibatalkan setelah adanya recofusing</v>
          </cell>
        </row>
        <row r="101">
          <cell r="B101" t="str">
            <v>Pembangunan Pagar Bangunan Pengendap Intake Uelanti</v>
          </cell>
          <cell r="C101">
            <v>180570000</v>
          </cell>
          <cell r="D101" t="str">
            <v>PL</v>
          </cell>
          <cell r="E101" t="str">
            <v>APBD</v>
          </cell>
          <cell r="F101" t="str">
            <v>HERIWANTO D MANDA, ST</v>
          </cell>
          <cell r="G101" t="str">
            <v>602.2/14/SPK-PL/CK.AG/PUPR/VIII/2021</v>
          </cell>
          <cell r="H101">
            <v>180244000</v>
          </cell>
          <cell r="I101" t="str">
            <v>CV. ALFA GRAHA</v>
          </cell>
          <cell r="J101" t="str">
            <v>syafrina survival konsultan</v>
          </cell>
          <cell r="K101" t="str">
            <v xml:space="preserve">	CV. Fathur Utama Jaya</v>
          </cell>
          <cell r="L101">
            <v>44428</v>
          </cell>
          <cell r="M101">
            <v>44517</v>
          </cell>
          <cell r="P101" t="str">
            <v> </v>
          </cell>
          <cell r="Q101">
            <v>0</v>
          </cell>
          <cell r="R101">
            <v>0</v>
          </cell>
          <cell r="S101" t="str">
            <v>Proses Pelaksanaan</v>
          </cell>
        </row>
        <row r="104">
          <cell r="B104" t="str">
            <v>Pembangunan Pedestrian Desa Nikkel</v>
          </cell>
          <cell r="C104">
            <v>0</v>
          </cell>
          <cell r="S104" t="str">
            <v>Anggaran awal Rp. 150.000.000 dibatalkan setelah adanya recofusing, Kegiatan ini dikerjakan oleh Bidang Cipta Karya</v>
          </cell>
        </row>
        <row r="106">
          <cell r="B106" t="str">
            <v>Pembangunan Bendung Lambolavue Desa Matano</v>
          </cell>
          <cell r="C106">
            <v>1000000000</v>
          </cell>
          <cell r="D106" t="str">
            <v>Tender</v>
          </cell>
          <cell r="E106" t="str">
            <v>APBD</v>
          </cell>
          <cell r="F106" t="str">
            <v>WAHYUDDIN, ST</v>
          </cell>
          <cell r="G106" t="str">
            <v>602.1/3/KONT-SDA/PUPR.VIII/2021 Tanggal 16 Agustus 2021</v>
          </cell>
          <cell r="H106">
            <v>946569029</v>
          </cell>
          <cell r="I106" t="str">
            <v>CV. ALFA GRAHA</v>
          </cell>
          <cell r="J106" t="str">
            <v>CV. ALFA GRAHA</v>
          </cell>
          <cell r="K106" t="str">
            <v>CV. ALBA BERANTAS</v>
          </cell>
          <cell r="N106">
            <v>0.45</v>
          </cell>
          <cell r="O106">
            <v>3.65</v>
          </cell>
          <cell r="R106">
            <v>3.1999999999999997</v>
          </cell>
          <cell r="S106" t="str">
            <v>KONTRAK</v>
          </cell>
        </row>
        <row r="108">
          <cell r="B108" t="str">
            <v>Pembangunan Pedesterian Desa Nikkel</v>
          </cell>
          <cell r="C108">
            <v>138900000</v>
          </cell>
          <cell r="D108" t="str">
            <v>PL</v>
          </cell>
          <cell r="E108" t="str">
            <v>APBD</v>
          </cell>
          <cell r="F108" t="str">
            <v>HERIWANTO D MANDA, ST</v>
          </cell>
          <cell r="I108" t="str">
            <v>CV. ALFA GRAHA</v>
          </cell>
          <cell r="J108" t="str">
            <v>CV. SYAFRINA SURVIVAL KONSULTAN</v>
          </cell>
          <cell r="P108" t="str">
            <v> </v>
          </cell>
          <cell r="Q108">
            <v>0</v>
          </cell>
          <cell r="R108">
            <v>0</v>
          </cell>
          <cell r="S108" t="str">
            <v>Proses ULP</v>
          </cell>
        </row>
        <row r="109">
          <cell r="B109" t="str">
            <v>Peningkatan SPAM Jaringan Perpipaan Desa Matano</v>
          </cell>
          <cell r="C109">
            <v>695499954</v>
          </cell>
          <cell r="D109" t="str">
            <v>Tender</v>
          </cell>
          <cell r="E109" t="str">
            <v>DAK PENUGASAN</v>
          </cell>
          <cell r="F109" t="str">
            <v>HERIWANTO D MANDA, ST</v>
          </cell>
          <cell r="G109" t="str">
            <v>602.1/09/SP-KONT/CK/PUPR/VII/2021</v>
          </cell>
          <cell r="H109">
            <v>641430746.96000004</v>
          </cell>
          <cell r="I109" t="str">
            <v>Perencanaan 2020</v>
          </cell>
          <cell r="J109" t="str">
            <v>CV. KAIROS CREATIVE DESIGN</v>
          </cell>
          <cell r="K109" t="str">
            <v>CV. MITRA UTAMA KONSTRUKSI</v>
          </cell>
          <cell r="L109">
            <v>44396</v>
          </cell>
          <cell r="M109">
            <v>44515</v>
          </cell>
          <cell r="N109">
            <v>27.26</v>
          </cell>
          <cell r="O109">
            <v>20.37</v>
          </cell>
          <cell r="P109">
            <v>320715373.48000002</v>
          </cell>
          <cell r="Q109">
            <v>0.5</v>
          </cell>
          <cell r="R109">
            <v>-6.8900000000000006</v>
          </cell>
          <cell r="S109" t="str">
            <v>PROSES PELAKSANAAN</v>
          </cell>
        </row>
        <row r="112">
          <cell r="B112" t="str">
            <v>Peningkatan Jalan Desa Mulyasri (PAKET 3)</v>
          </cell>
          <cell r="C112">
            <v>750000000</v>
          </cell>
          <cell r="D112" t="str">
            <v xml:space="preserve"> TENDER </v>
          </cell>
          <cell r="E112" t="str">
            <v>APBD</v>
          </cell>
          <cell r="F112" t="str">
            <v>SYAHRIR SYAHRUDDIN, ST. M.Si</v>
          </cell>
          <cell r="G112" t="str">
            <v>602.1/16/KONT-BM/PUPR/VIII/2021, Tgl 16 Agustus 2021</v>
          </cell>
          <cell r="H112" t="str">
            <v xml:space="preserve"> 733.755.610,00 </v>
          </cell>
          <cell r="I112" t="str">
            <v>CV. BAHTERA KARYA KONSULTAN</v>
          </cell>
          <cell r="J112" t="str">
            <v>CV. SYAFRINA SURVIVAL KONSULTAN</v>
          </cell>
          <cell r="K112" t="str">
            <v>CV.GATRA BUANA</v>
          </cell>
          <cell r="L112" t="str">
            <v>16/08/2021</v>
          </cell>
          <cell r="M112" t="str">
            <v>31/12/2021</v>
          </cell>
          <cell r="N112" t="e">
            <v>#N/A</v>
          </cell>
          <cell r="O112" t="e">
            <v>#N/A</v>
          </cell>
          <cell r="P112" t="e">
            <v>#N/A</v>
          </cell>
          <cell r="Q112">
            <v>0</v>
          </cell>
          <cell r="R112" t="e">
            <v>#N/A</v>
          </cell>
          <cell r="S112" t="str">
            <v xml:space="preserve"> PROSES PELAKSANAAN (MC.0) </v>
          </cell>
        </row>
        <row r="113">
          <cell r="B113" t="str">
            <v>Proteksi dan Pengerasan Jalan Dusun Buyuntana Desa Bangun Karya</v>
          </cell>
          <cell r="C113">
            <v>200000000</v>
          </cell>
          <cell r="D113" t="str">
            <v xml:space="preserve"> PL </v>
          </cell>
          <cell r="E113" t="str">
            <v>APBD</v>
          </cell>
          <cell r="F113" t="str">
            <v>SYAHRIR SYAHRUDDIN, ST. M.Si</v>
          </cell>
          <cell r="G113" t="str">
            <v>602.1/19/SPK-BM/PUPR/VIII/2021, Tgl 16 Agustus 2021</v>
          </cell>
          <cell r="H113" t="str">
            <v>198.680.600,00</v>
          </cell>
          <cell r="I113" t="str">
            <v>CV. ARCAPADA CONSULTANT</v>
          </cell>
          <cell r="J113" t="str">
            <v>CV. D'LUNA ENGINEERING</v>
          </cell>
          <cell r="K113" t="str">
            <v>CV. RANI UTAMA</v>
          </cell>
          <cell r="L113" t="str">
            <v>16/08/2021</v>
          </cell>
          <cell r="M113" t="str">
            <v>13/11/2021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 t="str">
            <v xml:space="preserve"> PROSES PELAKSANAAN </v>
          </cell>
        </row>
        <row r="114">
          <cell r="B114" t="str">
            <v>Peningkatan Jalan Ruas Rante Mario - Ujung Baru (PAKET 4)</v>
          </cell>
          <cell r="C114">
            <v>1000000000</v>
          </cell>
          <cell r="D114" t="str">
            <v xml:space="preserve"> TENDER </v>
          </cell>
          <cell r="E114" t="str">
            <v>APBD</v>
          </cell>
          <cell r="F114" t="str">
            <v>SYAHRIR SYAHRUDDIN, ST. M.Si</v>
          </cell>
          <cell r="G114" t="str">
            <v>602.1/17/KONT-BM/PUPR/VIII/2021, Tgl 16 Agustus 2021</v>
          </cell>
          <cell r="H114" t="str">
            <v>998.035.532,18</v>
          </cell>
          <cell r="I114" t="str">
            <v>CV. KHALINE CONSULTANT</v>
          </cell>
          <cell r="J114" t="str">
            <v>CV. SYAFRINA SURVIVAL KONSULTAN</v>
          </cell>
          <cell r="K114" t="str">
            <v>CV. BARATA</v>
          </cell>
          <cell r="L114" t="str">
            <v>16/08/2021</v>
          </cell>
          <cell r="M114" t="str">
            <v>31/12/2021</v>
          </cell>
          <cell r="N114" t="e">
            <v>#N/A</v>
          </cell>
          <cell r="O114" t="e">
            <v>#N/A</v>
          </cell>
          <cell r="P114">
            <v>299410659.64999998</v>
          </cell>
          <cell r="Q114">
            <v>0</v>
          </cell>
          <cell r="R114" t="e">
            <v>#N/A</v>
          </cell>
          <cell r="S114" t="str">
            <v xml:space="preserve"> PROSES PELAKSANAAN (MC.0) </v>
          </cell>
        </row>
        <row r="115">
          <cell r="B115" t="str">
            <v>Lanjutan Peningkatan Jalan Akses PKM Tomoni Desa Mandiri (PAKET 4)</v>
          </cell>
          <cell r="C115">
            <v>1000000000</v>
          </cell>
          <cell r="D115" t="str">
            <v xml:space="preserve"> TENDER </v>
          </cell>
          <cell r="E115" t="str">
            <v>APBD</v>
          </cell>
          <cell r="F115" t="str">
            <v>SYAHRIR SYAHRUDDIN, ST. M.Si</v>
          </cell>
          <cell r="G115" t="str">
            <v>602.1/17/KONT-BM/PUPR/VIII/2021, Tgl 16 Agustus 2021</v>
          </cell>
          <cell r="H115" t="str">
            <v>992.096.885,28</v>
          </cell>
          <cell r="I115" t="str">
            <v>CV. TIARA KONSULTAN</v>
          </cell>
          <cell r="J115" t="str">
            <v>CV. ARCAPADA CONSULTANT</v>
          </cell>
          <cell r="K115" t="str">
            <v>CV. BARATA</v>
          </cell>
          <cell r="L115" t="str">
            <v>16/08/2021</v>
          </cell>
          <cell r="M115" t="str">
            <v>31/12/2021</v>
          </cell>
          <cell r="N115" t="e">
            <v>#N/A</v>
          </cell>
          <cell r="O115" t="e">
            <v>#N/A</v>
          </cell>
          <cell r="P115">
            <v>297629065.57999998</v>
          </cell>
          <cell r="Q115">
            <v>0</v>
          </cell>
          <cell r="R115" t="e">
            <v>#N/A</v>
          </cell>
          <cell r="S115" t="str">
            <v xml:space="preserve"> PROSES PELAKSANAAN (MC.0) </v>
          </cell>
        </row>
        <row r="116">
          <cell r="B116" t="str">
            <v>Peningkatan Jalan Desa Bayondo - Beringin Jaya  (PAKET 3)</v>
          </cell>
          <cell r="C116">
            <v>1000000000</v>
          </cell>
          <cell r="D116" t="str">
            <v xml:space="preserve"> TENDER </v>
          </cell>
          <cell r="E116" t="str">
            <v>APBD</v>
          </cell>
          <cell r="F116" t="str">
            <v>SYAHRIR SYAHRUDDIN, ST. M.Si</v>
          </cell>
          <cell r="G116" t="str">
            <v>602.1/16/KONT-BM/PUPR/VIII/2021, Tgl 16 Agustus 2021</v>
          </cell>
          <cell r="H116" t="str">
            <v xml:space="preserve"> 973.439.340,00 </v>
          </cell>
          <cell r="I116" t="str">
            <v>CV. TRAXIAL CONSULTANT</v>
          </cell>
          <cell r="J116" t="str">
            <v>CV. ARCAPADA CONSULTANT</v>
          </cell>
          <cell r="K116" t="str">
            <v>CV.GATRA BUANA</v>
          </cell>
          <cell r="L116" t="str">
            <v>16/08/2021</v>
          </cell>
          <cell r="M116" t="str">
            <v>31/12/2021</v>
          </cell>
          <cell r="N116" t="e">
            <v>#N/A</v>
          </cell>
          <cell r="O116" t="e">
            <v>#N/A</v>
          </cell>
          <cell r="P116" t="e">
            <v>#N/A</v>
          </cell>
          <cell r="Q116">
            <v>0</v>
          </cell>
          <cell r="R116" t="e">
            <v>#N/A</v>
          </cell>
          <cell r="S116" t="str">
            <v xml:space="preserve"> PROSES PELAKSANAAN (MC.0) </v>
          </cell>
        </row>
        <row r="117">
          <cell r="B117" t="str">
            <v>Lanjutan Pembangunan Proteksi Jembatan Dusun Mojokerto</v>
          </cell>
          <cell r="C117">
            <v>200000000</v>
          </cell>
          <cell r="D117" t="str">
            <v xml:space="preserve"> PL </v>
          </cell>
          <cell r="E117" t="str">
            <v>APBD</v>
          </cell>
          <cell r="F117" t="str">
            <v>SYAHRIR SYAHRUDDIN, ST. M.Si</v>
          </cell>
          <cell r="G117" t="str">
            <v>602.1/43/SPK-BM/PUPR/VIII/2021, Tgl 27 Agustus 2021</v>
          </cell>
          <cell r="H117">
            <v>188382300</v>
          </cell>
          <cell r="I117" t="str">
            <v>CV. KHA LINE CONSULTANT</v>
          </cell>
          <cell r="J117" t="str">
            <v>DUA PILAR UTAMA</v>
          </cell>
          <cell r="K117" t="str">
            <v>CV. AFRI JAYA UTAMA</v>
          </cell>
          <cell r="L117" t="str">
            <v>27/08/2021</v>
          </cell>
          <cell r="M117" t="str">
            <v> 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 t="str">
            <v xml:space="preserve"> PROSES PELAKSANAAN </v>
          </cell>
        </row>
        <row r="119">
          <cell r="B119" t="str">
            <v>Pembangunan Intake Irigasi desa Kalpataru</v>
          </cell>
          <cell r="C119">
            <v>300000000</v>
          </cell>
          <cell r="D119" t="str">
            <v>Tender</v>
          </cell>
          <cell r="E119" t="str">
            <v>APBD</v>
          </cell>
          <cell r="F119" t="str">
            <v>I KOMANG EDIWIJAYA, ST</v>
          </cell>
          <cell r="I119" t="str">
            <v>CV. ALFA GRAHA</v>
          </cell>
          <cell r="J119" t="str">
            <v>CV. ALFA GRAHA</v>
          </cell>
          <cell r="P119" t="str">
            <v> </v>
          </cell>
          <cell r="Q119">
            <v>0</v>
          </cell>
          <cell r="R119">
            <v>0</v>
          </cell>
          <cell r="S119" t="str">
            <v>PROSES DI ULP</v>
          </cell>
        </row>
        <row r="121">
          <cell r="B121" t="str">
            <v>Pembangunan Drainase Batas Desa Sumber Alam - Mandiri Dusun Harapan Makmur</v>
          </cell>
          <cell r="C121">
            <v>184000000</v>
          </cell>
          <cell r="D121" t="str">
            <v>PL</v>
          </cell>
          <cell r="E121" t="str">
            <v>APBD</v>
          </cell>
          <cell r="F121" t="str">
            <v>HERIWANTO D MANDA, ST</v>
          </cell>
          <cell r="G121" t="str">
            <v>602.2/04/SPK-PL/CK.AG/PUPR/VIII/2021</v>
          </cell>
          <cell r="H121">
            <v>183364000</v>
          </cell>
          <cell r="I121" t="str">
            <v>CV. KARYA SEPAKAT CONSULTANT</v>
          </cell>
          <cell r="J121" t="str">
            <v>CV. R3I KONSULTAN</v>
          </cell>
          <cell r="K121" t="str">
            <v>CV. MULIA INTI KARSA</v>
          </cell>
          <cell r="L121">
            <v>44421</v>
          </cell>
          <cell r="M121">
            <v>44510</v>
          </cell>
          <cell r="N121">
            <v>5.32</v>
          </cell>
          <cell r="O121">
            <v>7.82</v>
          </cell>
          <cell r="P121" t="str">
            <v> </v>
          </cell>
          <cell r="Q121">
            <v>0</v>
          </cell>
          <cell r="R121">
            <v>2.5</v>
          </cell>
          <cell r="S121" t="str">
            <v>Proses Pelaksanaan</v>
          </cell>
        </row>
        <row r="122">
          <cell r="B122" t="str">
            <v>Pembangunan Drainase Desa Kalpataru</v>
          </cell>
          <cell r="C122">
            <v>199985000</v>
          </cell>
          <cell r="D122" t="str">
            <v>PL</v>
          </cell>
          <cell r="E122" t="str">
            <v>APBD</v>
          </cell>
          <cell r="F122" t="str">
            <v>HERIWANTO D MANDA, ST</v>
          </cell>
          <cell r="G122" t="str">
            <v>602.2/02/SPK-PL/CK.AG/PUPR/VIII/2021</v>
          </cell>
          <cell r="H122">
            <v>199817000</v>
          </cell>
          <cell r="I122" t="str">
            <v>Perencanaan 2020</v>
          </cell>
          <cell r="J122" t="str">
            <v>CV. R3I KONSULTAN</v>
          </cell>
          <cell r="K122" t="str">
            <v xml:space="preserve">	cv.glow perkasa</v>
          </cell>
          <cell r="L122">
            <v>44420</v>
          </cell>
          <cell r="M122">
            <v>44509</v>
          </cell>
          <cell r="N122">
            <v>53</v>
          </cell>
          <cell r="O122">
            <v>85</v>
          </cell>
          <cell r="P122">
            <v>99908500</v>
          </cell>
          <cell r="Q122">
            <v>50</v>
          </cell>
          <cell r="R122">
            <v>32</v>
          </cell>
          <cell r="S122" t="str">
            <v>Proses Pelaksanaan</v>
          </cell>
        </row>
        <row r="125">
          <cell r="B125" t="str">
            <v>Peningkatan Jalan A. Hasan (PAKET 3)</v>
          </cell>
          <cell r="C125">
            <v>750000000</v>
          </cell>
          <cell r="D125" t="str">
            <v xml:space="preserve"> TENDER </v>
          </cell>
          <cell r="E125" t="str">
            <v>APBD</v>
          </cell>
          <cell r="F125" t="str">
            <v>SYAHRIR SYAHRUDDIN, ST. M.Si</v>
          </cell>
          <cell r="G125" t="str">
            <v>602.1/16/KONT-BM/PUPR/VIII/2021, Tgl 16 Agustus 2021</v>
          </cell>
          <cell r="H125">
            <v>732318750</v>
          </cell>
          <cell r="I125" t="str">
            <v> </v>
          </cell>
          <cell r="J125" t="str">
            <v> </v>
          </cell>
          <cell r="K125" t="str">
            <v>CV.GATRA BUANA</v>
          </cell>
          <cell r="L125" t="str">
            <v>16/08/2021</v>
          </cell>
          <cell r="M125" t="str">
            <v>31/12/2021</v>
          </cell>
          <cell r="N125" t="e">
            <v>#N/A</v>
          </cell>
          <cell r="O125" t="e">
            <v>#N/A</v>
          </cell>
          <cell r="P125" t="e">
            <v>#N/A</v>
          </cell>
          <cell r="Q125">
            <v>0</v>
          </cell>
          <cell r="R125" t="e">
            <v>#N/A</v>
          </cell>
          <cell r="S125" t="str">
            <v xml:space="preserve"> PROSES PELAKSANAAN (MC.0) </v>
          </cell>
        </row>
        <row r="126">
          <cell r="B126" t="str">
            <v>Peningkatan Jalan Desa Margomulyo (PAKET 3)</v>
          </cell>
          <cell r="C126">
            <v>750000000</v>
          </cell>
          <cell r="D126" t="str">
            <v xml:space="preserve"> TENDER </v>
          </cell>
          <cell r="E126" t="str">
            <v>APBD</v>
          </cell>
          <cell r="F126" t="str">
            <v>SYAHRIR SYAHRUDDIN, ST. M.Si</v>
          </cell>
          <cell r="G126" t="str">
            <v>602.1/16/KONT-BM/PUPR/VIII/2021, Tgl 16 Agustus 2021</v>
          </cell>
          <cell r="H126">
            <v>733583000</v>
          </cell>
          <cell r="I126" t="str">
            <v> </v>
          </cell>
          <cell r="J126" t="str">
            <v> </v>
          </cell>
          <cell r="K126" t="str">
            <v>CV.GATRA BUANA</v>
          </cell>
          <cell r="L126" t="str">
            <v>16/08/2021</v>
          </cell>
          <cell r="M126" t="str">
            <v>31/12/2021</v>
          </cell>
          <cell r="N126" t="e">
            <v>#N/A</v>
          </cell>
          <cell r="O126" t="e">
            <v>#N/A</v>
          </cell>
          <cell r="P126" t="e">
            <v>#N/A</v>
          </cell>
          <cell r="Q126">
            <v>0</v>
          </cell>
          <cell r="R126" t="e">
            <v>#N/A</v>
          </cell>
          <cell r="S126" t="str">
            <v xml:space="preserve"> PROSES PELAKSANAAN (MC.0) </v>
          </cell>
        </row>
        <row r="127">
          <cell r="B127" t="str">
            <v>Peningkatan Jalan Desa Cendana Hitam Timur (PAKET 3)</v>
          </cell>
          <cell r="C127">
            <v>1000000000</v>
          </cell>
          <cell r="D127" t="str">
            <v xml:space="preserve"> TENDER </v>
          </cell>
          <cell r="E127" t="str">
            <v>APBD</v>
          </cell>
          <cell r="F127" t="str">
            <v>SYAHRIR SYAHRUDDIN, ST. M.Si</v>
          </cell>
          <cell r="G127" t="str">
            <v>602.1/16/KONT-BM/PUPR/VIII/2021, Tgl 16 Agustus 2021</v>
          </cell>
          <cell r="H127">
            <v>976771900</v>
          </cell>
          <cell r="I127" t="str">
            <v> </v>
          </cell>
          <cell r="J127" t="str">
            <v> </v>
          </cell>
          <cell r="K127" t="str">
            <v>CV.GATRA BUANA</v>
          </cell>
          <cell r="L127" t="str">
            <v>16/08/2021</v>
          </cell>
          <cell r="M127" t="str">
            <v>31/12/2021</v>
          </cell>
          <cell r="N127" t="e">
            <v>#N/A</v>
          </cell>
          <cell r="O127" t="e">
            <v>#N/A</v>
          </cell>
          <cell r="P127" t="e">
            <v>#N/A</v>
          </cell>
          <cell r="Q127">
            <v>0</v>
          </cell>
          <cell r="R127" t="e">
            <v>#N/A</v>
          </cell>
          <cell r="S127" t="str">
            <v xml:space="preserve"> PROSES PELAKSANAAN (MC.0) </v>
          </cell>
        </row>
        <row r="128">
          <cell r="B128" t="str">
            <v>Pengerasan Jalan Pekuburan Islam Dusun Nusa Indah Desa Margomulyo</v>
          </cell>
          <cell r="C128">
            <v>200000000</v>
          </cell>
          <cell r="D128" t="str">
            <v xml:space="preserve"> PL </v>
          </cell>
          <cell r="E128" t="str">
            <v>APBD</v>
          </cell>
          <cell r="F128" t="str">
            <v>SYAHRIR SYAHRUDDIN, ST. M.Si</v>
          </cell>
          <cell r="G128" t="str">
            <v> </v>
          </cell>
          <cell r="H128" t="str">
            <v> </v>
          </cell>
          <cell r="I128" t="str">
            <v> </v>
          </cell>
          <cell r="J128" t="str">
            <v> </v>
          </cell>
          <cell r="K128" t="str">
            <v> </v>
          </cell>
          <cell r="L128" t="str">
            <v> </v>
          </cell>
          <cell r="M128" t="str">
            <v> 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 t="str">
            <v xml:space="preserve"> PROSES PENGADAAN </v>
          </cell>
        </row>
        <row r="129">
          <cell r="B129" t="str">
            <v>Proteksi dan Pelebaran Jalan Lr.1 Depan Puskesmas Tomoni Timur Dusun Harapan Mandiri Desa Pattengko</v>
          </cell>
          <cell r="C129">
            <v>200000000</v>
          </cell>
          <cell r="D129" t="str">
            <v xml:space="preserve"> PL </v>
          </cell>
          <cell r="E129" t="str">
            <v>APBD</v>
          </cell>
          <cell r="F129" t="str">
            <v>SYAHRIR SYAHRUDDIN, ST. M.Si</v>
          </cell>
          <cell r="G129" t="str">
            <v>602.1/27/SPK-BM/PUPR/VIII/2021, Tgl 20 Agustus 2021</v>
          </cell>
          <cell r="H129">
            <v>184404300</v>
          </cell>
          <cell r="I129" t="str">
            <v> </v>
          </cell>
          <cell r="J129" t="str">
            <v> </v>
          </cell>
          <cell r="K129" t="str">
            <v>CV. RANI UTAMA</v>
          </cell>
          <cell r="L129" t="str">
            <v>20/08/2021</v>
          </cell>
          <cell r="M129">
            <v>44418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 t="str">
            <v xml:space="preserve"> PROSES PELAKSANAAN</v>
          </cell>
        </row>
        <row r="131">
          <cell r="B131" t="str">
            <v>Saluran Pembuang Dusun Delima Desa Margomulyo</v>
          </cell>
          <cell r="C131">
            <v>300000164</v>
          </cell>
          <cell r="D131" t="str">
            <v>Tender</v>
          </cell>
          <cell r="E131" t="str">
            <v>APBD</v>
          </cell>
          <cell r="F131" t="str">
            <v>I KOMANG EDIWIJAYA, ST</v>
          </cell>
          <cell r="I131" t="str">
            <v>CV. JAYA MITRA CONSULTANT</v>
          </cell>
          <cell r="J131" t="str">
            <v>CV. MAELONA KARYA</v>
          </cell>
          <cell r="P131" t="str">
            <v> </v>
          </cell>
          <cell r="Q131">
            <v>0</v>
          </cell>
          <cell r="R131">
            <v>0</v>
          </cell>
          <cell r="S131" t="str">
            <v>PROSES DI ULP</v>
          </cell>
        </row>
        <row r="133">
          <cell r="B133" t="str">
            <v>Perluasan SPAM Jaringan Perpipaan Desa Cendana Hitam Timur</v>
          </cell>
          <cell r="C133">
            <v>450000000</v>
          </cell>
          <cell r="D133" t="str">
            <v>Tender</v>
          </cell>
          <cell r="E133" t="str">
            <v>DAK PENUGASAN</v>
          </cell>
          <cell r="F133" t="str">
            <v>HERIWANTO D MANDA, ST</v>
          </cell>
          <cell r="G133" t="str">
            <v>602.1/06/SP-KONT/CK/PUPR/VII/2021</v>
          </cell>
          <cell r="H133">
            <v>392405255</v>
          </cell>
          <cell r="I133" t="str">
            <v>CV. GITA KARUNIA KONSULTAN (PERENCANAAN TA 2020)</v>
          </cell>
          <cell r="J133" t="str">
            <v>CV. KAIROS CREATIVE DESIGN</v>
          </cell>
          <cell r="K133" t="str">
            <v xml:space="preserve">	CV. RANI UTAMA</v>
          </cell>
          <cell r="L133">
            <v>44396</v>
          </cell>
          <cell r="M133">
            <v>44515</v>
          </cell>
          <cell r="N133">
            <v>22.21</v>
          </cell>
          <cell r="O133">
            <v>0</v>
          </cell>
          <cell r="P133">
            <v>196202627.5</v>
          </cell>
          <cell r="Q133">
            <v>0.5</v>
          </cell>
          <cell r="R133">
            <v>-22.21</v>
          </cell>
          <cell r="S133" t="str">
            <v>PROSES PELAKSANAAN</v>
          </cell>
        </row>
        <row r="134">
          <cell r="B134" t="str">
            <v>Pembangunan Tangki Septik Skala Individual Perdesaan Desa Pattengko</v>
          </cell>
          <cell r="C134">
            <v>217000000</v>
          </cell>
          <cell r="D134" t="str">
            <v>Swakelola</v>
          </cell>
          <cell r="E134" t="str">
            <v>APBD</v>
          </cell>
          <cell r="G134" t="str">
            <v>602.2/04/SPK/SAN-AG/PUPR/VIII/2021</v>
          </cell>
          <cell r="I134" t="str">
            <v>KSM</v>
          </cell>
          <cell r="J134" t="str">
            <v>KSM</v>
          </cell>
          <cell r="K134" t="str">
            <v>KSM</v>
          </cell>
          <cell r="L134">
            <v>44410</v>
          </cell>
          <cell r="M134">
            <v>44559</v>
          </cell>
          <cell r="Q134">
            <v>0</v>
          </cell>
          <cell r="R134">
            <v>0</v>
          </cell>
          <cell r="S134" t="str">
            <v>Proses Pembuatan RKM</v>
          </cell>
        </row>
        <row r="135">
          <cell r="B135" t="str">
            <v>Pembangunan Tangki Septik Skala Individual Perdesaan Minimal 50 KK Desa Kertoraharjo (DAK)</v>
          </cell>
          <cell r="C135">
            <v>385000000</v>
          </cell>
          <cell r="D135" t="str">
            <v>Swakelola</v>
          </cell>
          <cell r="E135" t="str">
            <v>DAK PENUGASAN</v>
          </cell>
          <cell r="F135" t="str">
            <v>HERIWANTO D MANDA, ST</v>
          </cell>
          <cell r="G135" t="str">
            <v>602.2/01/SPK/SAN-ID/PUPR/VII/2021</v>
          </cell>
          <cell r="I135" t="str">
            <v>KSM</v>
          </cell>
          <cell r="J135" t="str">
            <v>KSM</v>
          </cell>
          <cell r="K135" t="str">
            <v>KSM</v>
          </cell>
          <cell r="L135">
            <v>44410</v>
          </cell>
          <cell r="M135">
            <v>44559</v>
          </cell>
          <cell r="P135" t="str">
            <v> </v>
          </cell>
          <cell r="Q135">
            <v>0</v>
          </cell>
          <cell r="R135">
            <v>0</v>
          </cell>
          <cell r="S135" t="str">
            <v>Proses Pembuatan RKM</v>
          </cell>
        </row>
        <row r="136">
          <cell r="B136" t="str">
            <v>Pembangunan Pamsimas Desa Pattengko</v>
          </cell>
          <cell r="C136">
            <v>275100000</v>
          </cell>
          <cell r="D136" t="str">
            <v>Swakelola</v>
          </cell>
          <cell r="E136" t="str">
            <v>APBD</v>
          </cell>
          <cell r="F136" t="str">
            <v>HERIWANTO D MANDA, ST</v>
          </cell>
          <cell r="G136" t="str">
            <v>01-01/PKS/APBD-PAMS/VI/2021</v>
          </cell>
          <cell r="H136">
            <v>275000000</v>
          </cell>
          <cell r="I136" t="str">
            <v>KSM</v>
          </cell>
          <cell r="J136" t="str">
            <v>KSM</v>
          </cell>
          <cell r="K136" t="str">
            <v>KSM</v>
          </cell>
          <cell r="L136">
            <v>44361</v>
          </cell>
          <cell r="M136">
            <v>44512</v>
          </cell>
          <cell r="N136">
            <v>58.96</v>
          </cell>
          <cell r="O136">
            <v>49.25</v>
          </cell>
          <cell r="P136">
            <v>110000000</v>
          </cell>
          <cell r="Q136">
            <v>40</v>
          </cell>
          <cell r="R136">
            <v>-9.7100000000000009</v>
          </cell>
          <cell r="S136" t="str">
            <v>Penambahan kegiatan setelah adanya recofusing. (Proses Pelaksanaan)</v>
          </cell>
        </row>
        <row r="139">
          <cell r="B139" t="str">
            <v xml:space="preserve">Lanjutan Peningkatan Jalan Kampung Baru - Mahalona (Ruas Pekaloa - Tole) </v>
          </cell>
          <cell r="C139">
            <v>11324843000</v>
          </cell>
          <cell r="D139" t="str">
            <v xml:space="preserve"> TENDER </v>
          </cell>
          <cell r="E139" t="str">
            <v>DAK PENUGASAN</v>
          </cell>
          <cell r="F139" t="str">
            <v>SYAHRIR SYAHRUDDIN, ST. M.Si</v>
          </cell>
          <cell r="G139" t="str">
            <v>602.1/1/KONT-BM/PUPR/VI/2021, Tgl 23 Juni 2021</v>
          </cell>
          <cell r="H139">
            <v>10973233245.549999</v>
          </cell>
          <cell r="I139" t="str">
            <v>CV. ARIYANDS CONSULTANT</v>
          </cell>
          <cell r="J139" t="str">
            <v>CV. AURA TAHTA MANDIRI</v>
          </cell>
          <cell r="K139" t="str">
            <v>PT. MACCA MULIA DINAMIS</v>
          </cell>
          <cell r="L139" t="str">
            <v>24/06/2021</v>
          </cell>
          <cell r="M139" t="str">
            <v>20/12/2021</v>
          </cell>
          <cell r="N139">
            <v>6.11</v>
          </cell>
          <cell r="O139">
            <v>8.43</v>
          </cell>
          <cell r="P139">
            <v>2194646649.1100001</v>
          </cell>
          <cell r="Q139">
            <v>0.20000000000000004</v>
          </cell>
          <cell r="R139">
            <v>2.3199999999999994</v>
          </cell>
          <cell r="S139" t="str">
            <v xml:space="preserve"> PROSES PELAKSANAAN</v>
          </cell>
        </row>
        <row r="140">
          <cell r="B140" t="str">
            <v>Peningkatan Ruas Jalan Libukan Mandiri - Mahalona (DAK A)</v>
          </cell>
          <cell r="C140">
            <v>1250000000</v>
          </cell>
          <cell r="D140" t="str">
            <v xml:space="preserve"> TENDER </v>
          </cell>
          <cell r="E140" t="str">
            <v>DAK AFIRMASI</v>
          </cell>
          <cell r="F140" t="str">
            <v>SYAHRIR SYAHRUDDIN, ST. M.Si</v>
          </cell>
          <cell r="G140" t="str">
            <v>602.1/5/KONT-BM/PUPR/VII/2021, Tgl 14 Juli 2021</v>
          </cell>
          <cell r="H140">
            <v>1185516686.3099999</v>
          </cell>
          <cell r="I140" t="str">
            <v>CV. KHA LINE CONSULTANT</v>
          </cell>
          <cell r="J140" t="str">
            <v>CV. GITA KARUNIA KONSULTAN</v>
          </cell>
          <cell r="K140" t="str">
            <v>CV. DWI PUTRA MANDIRI</v>
          </cell>
          <cell r="L140" t="str">
            <v>15/07/2021</v>
          </cell>
          <cell r="M140">
            <v>44512</v>
          </cell>
          <cell r="N140">
            <v>1.58</v>
          </cell>
          <cell r="O140">
            <v>1.67</v>
          </cell>
          <cell r="P140">
            <v>355655005.89299995</v>
          </cell>
          <cell r="Q140">
            <v>0.3</v>
          </cell>
          <cell r="R140">
            <v>8.9999999999999858E-2</v>
          </cell>
          <cell r="S140" t="str">
            <v xml:space="preserve"> PROSES PELAKSANAAN</v>
          </cell>
        </row>
        <row r="141">
          <cell r="B141" t="str">
            <v>Peningkatan Ruas Jalan Tole - Buangin (DAK A)</v>
          </cell>
          <cell r="C141">
            <v>750000000</v>
          </cell>
          <cell r="D141" t="str">
            <v xml:space="preserve"> TENDER </v>
          </cell>
          <cell r="E141" t="str">
            <v>DAK AFIRMASI</v>
          </cell>
          <cell r="F141" t="str">
            <v>SYAHRIR SYAHRUDDIN, ST. M.Si</v>
          </cell>
          <cell r="G141" t="str">
            <v>602.1/3/KONT-BM/PUPR/VII/2021, Tgl 14 Juli 2021</v>
          </cell>
          <cell r="H141">
            <v>654653056</v>
          </cell>
          <cell r="I141" t="str">
            <v>CV. KHA LINE CONSULTANT</v>
          </cell>
          <cell r="J141" t="str">
            <v>CV. KHA LINE CONSULTANT</v>
          </cell>
          <cell r="K141" t="str">
            <v>CV. NUR FARADILLAH</v>
          </cell>
          <cell r="L141" t="str">
            <v>14/07/2021</v>
          </cell>
          <cell r="M141">
            <v>44481</v>
          </cell>
          <cell r="N141">
            <v>16.023</v>
          </cell>
          <cell r="O141">
            <v>18.744</v>
          </cell>
          <cell r="P141">
            <v>196395916.79999998</v>
          </cell>
          <cell r="Q141">
            <v>0.2</v>
          </cell>
          <cell r="R141">
            <v>2.7210000000000001</v>
          </cell>
          <cell r="S141" t="str">
            <v>PROSES PELAKSANAAN</v>
          </cell>
        </row>
        <row r="142">
          <cell r="B142" t="str">
            <v>Peningkatan Ruas Jalan Tole - Kalosi (DAK A)</v>
          </cell>
          <cell r="C142">
            <v>700000000</v>
          </cell>
          <cell r="D142" t="str">
            <v xml:space="preserve"> TENDER </v>
          </cell>
          <cell r="E142" t="str">
            <v>DAK AFIRMASI</v>
          </cell>
          <cell r="F142" t="str">
            <v>SYAHRIR SYAHRUDDIN, ST. M.Si</v>
          </cell>
          <cell r="G142" t="str">
            <v>602.1/4/KONT-BM/PUPR/VII/2021, Tgl 14 Juli 2021</v>
          </cell>
          <cell r="H142">
            <v>593084000</v>
          </cell>
          <cell r="I142" t="str">
            <v>CV. KHA LINE CONSULTANT</v>
          </cell>
          <cell r="J142" t="str">
            <v>CV. KHA LINE CONSULTANT</v>
          </cell>
          <cell r="K142" t="str">
            <v>CV. TRIHAR UTAMA</v>
          </cell>
          <cell r="L142" t="str">
            <v>14/07/2021</v>
          </cell>
          <cell r="M142">
            <v>44481</v>
          </cell>
          <cell r="N142">
            <v>15.848000000000001</v>
          </cell>
          <cell r="O142">
            <v>17.815999999999999</v>
          </cell>
          <cell r="P142">
            <v>237233600</v>
          </cell>
          <cell r="Q142">
            <v>0.4</v>
          </cell>
          <cell r="R142">
            <v>1.9679999999999982</v>
          </cell>
          <cell r="S142" t="str">
            <v>PROSES PELAKSANAAN</v>
          </cell>
        </row>
        <row r="143">
          <cell r="B143" t="str">
            <v>Peningkatan Jalan Bendungan Bakaran Bakara Desa Timampu</v>
          </cell>
          <cell r="C143">
            <v>200000000</v>
          </cell>
          <cell r="D143" t="str">
            <v xml:space="preserve"> PL </v>
          </cell>
          <cell r="E143" t="str">
            <v>APBD</v>
          </cell>
          <cell r="F143" t="str">
            <v>SYAHRIR SYAHRUDDIN, ST. M.Si</v>
          </cell>
          <cell r="G143" t="str">
            <v>602.1/29/SPK-BM/PUPR/VIII/2021, Tgl 23 Agustus 2021</v>
          </cell>
          <cell r="H143">
            <v>198796800</v>
          </cell>
          <cell r="K143" t="str">
            <v>CV. FAIZA UTAMA</v>
          </cell>
          <cell r="L143" t="str">
            <v>23/08/2021</v>
          </cell>
          <cell r="M143" t="str">
            <v>17/11/2021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 t="str">
            <v>PROSES PELAKSANAAN</v>
          </cell>
        </row>
        <row r="144">
          <cell r="B144" t="str">
            <v>Lanjutan Jalan Pekuburan Lengkomali Desa Tole</v>
          </cell>
          <cell r="C144">
            <v>200000000</v>
          </cell>
          <cell r="D144" t="str">
            <v xml:space="preserve"> PL </v>
          </cell>
          <cell r="E144" t="str">
            <v>APBD</v>
          </cell>
          <cell r="F144" t="str">
            <v>SYAHRIR SYAHRUDDIN, ST. M.Si</v>
          </cell>
          <cell r="G144" t="str">
            <v>602.1/27/SPK-BM/PUPR/VIII/2021, Tgl 19 Agustus 2021</v>
          </cell>
          <cell r="H144">
            <v>196740000</v>
          </cell>
          <cell r="K144" t="str">
            <v>CV. BOSSO RAYA INDAH</v>
          </cell>
          <cell r="L144" t="str">
            <v>19/08/2021</v>
          </cell>
          <cell r="M144" t="str">
            <v>17/11/2021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 t="str">
            <v>PROSES PELAKSANAAN</v>
          </cell>
        </row>
        <row r="145">
          <cell r="B145" t="str">
            <v>Peningkatan Jalan Poros Pesantren Dusun Turungengmincarae</v>
          </cell>
          <cell r="C145">
            <v>200000000</v>
          </cell>
          <cell r="D145" t="str">
            <v xml:space="preserve"> PL </v>
          </cell>
          <cell r="E145" t="str">
            <v>APBD</v>
          </cell>
          <cell r="F145" t="str">
            <v>SYAHRIR SYAHRUDDIN, ST. M.Si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 t="str">
            <v xml:space="preserve"> PROSES PENGADAAN </v>
          </cell>
        </row>
        <row r="146">
          <cell r="B146" t="str">
            <v>Pembentukan Jalan Kuburan Desa Wawondula</v>
          </cell>
          <cell r="C146">
            <v>200000000</v>
          </cell>
          <cell r="D146" t="str">
            <v xml:space="preserve"> PL </v>
          </cell>
          <cell r="E146" t="str">
            <v>APBD</v>
          </cell>
          <cell r="F146" t="str">
            <v>SYAHRIR SYAHRUDDIN, ST. M.Si</v>
          </cell>
          <cell r="G146" t="str">
            <v>602.1/31/SPK-BM/PUPR/VIII/2021, Tgl 23 Agustus 2021</v>
          </cell>
          <cell r="H146">
            <v>199295900</v>
          </cell>
          <cell r="K146" t="str">
            <v>CV. META SIPOUPA</v>
          </cell>
          <cell r="L146" t="str">
            <v>23/08/2021</v>
          </cell>
          <cell r="M146" t="str">
            <v>17/11/2021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 t="str">
            <v>PROSES PELAKSANAAN</v>
          </cell>
        </row>
        <row r="147">
          <cell r="B147" t="str">
            <v>Pengerasan Jalan Labu 3 Desa Wawondula</v>
          </cell>
          <cell r="C147" t="str">
            <v>150.000.000</v>
          </cell>
          <cell r="D147" t="str">
            <v xml:space="preserve"> PL </v>
          </cell>
          <cell r="E147" t="str">
            <v>APBD</v>
          </cell>
          <cell r="F147" t="str">
            <v>SYAHRIR SYAHRUDDIN, ST. M.Si</v>
          </cell>
          <cell r="G147" t="str">
            <v>602.1/30/SPK-BM/PUPR/VIII/2021, Tgl 23 Agustus 2021</v>
          </cell>
          <cell r="H147">
            <v>149310100</v>
          </cell>
          <cell r="K147" t="str">
            <v>CV. META SIPOUPA</v>
          </cell>
          <cell r="L147" t="str">
            <v>23/08/2021</v>
          </cell>
          <cell r="M147" t="str">
            <v>17/11/2021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 t="str">
            <v>PROSES PELAKSANAAN</v>
          </cell>
        </row>
        <row r="148">
          <cell r="B148" t="str">
            <v>Lanjutan Peningkatan Jalan Dusun Babasalo Desa Tokalimbo</v>
          </cell>
          <cell r="C148" t="str">
            <v xml:space="preserve">              200.000.000</v>
          </cell>
          <cell r="D148" t="str">
            <v xml:space="preserve"> PL </v>
          </cell>
          <cell r="E148" t="str">
            <v>APBD</v>
          </cell>
          <cell r="F148" t="str">
            <v>SYAHRIR SYAHRUDDIN, ST. M.Si</v>
          </cell>
          <cell r="G148" t="str">
            <v>602.1/39/SPK-BM/PUPR/VIII/2021, Tgl 25 Agustus 2021</v>
          </cell>
          <cell r="H148">
            <v>199287000</v>
          </cell>
          <cell r="K148" t="str">
            <v>CV. BOSSO RAYA INDAH</v>
          </cell>
          <cell r="L148" t="str">
            <v>25/08/2021</v>
          </cell>
          <cell r="M148" t="str">
            <v>25/11/2021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 t="str">
            <v>PROSES PELAKSANAAN</v>
          </cell>
        </row>
        <row r="149">
          <cell r="B149" t="str">
            <v>Peningkatan Jalan Desa Buangin</v>
          </cell>
          <cell r="C149" t="str">
            <v xml:space="preserve">              200.000.000</v>
          </cell>
          <cell r="D149" t="str">
            <v xml:space="preserve"> PL </v>
          </cell>
          <cell r="E149" t="str">
            <v>APBD</v>
          </cell>
          <cell r="F149" t="str">
            <v>SYAHRIR SYAHRUDDIN, ST. M.Si</v>
          </cell>
          <cell r="G149" t="str">
            <v>602.1/37/SPK-BM/PUPR/VIII/2021, Tgl 25 Agustus 2021</v>
          </cell>
          <cell r="H149">
            <v>199024000</v>
          </cell>
          <cell r="K149" t="str">
            <v>CV. BOSSO RAYA INDAH</v>
          </cell>
          <cell r="L149" t="str">
            <v>25/08/2021</v>
          </cell>
          <cell r="M149" t="str">
            <v>25/11/2021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 t="str">
            <v>PROSES PELAKSANAAN</v>
          </cell>
        </row>
        <row r="150">
          <cell r="B150" t="str">
            <v>Peningkatan Jalan Mahalona Area Jembatan SP 4 Desa Mahalona</v>
          </cell>
          <cell r="C150" t="str">
            <v xml:space="preserve">              200.000.000</v>
          </cell>
          <cell r="D150" t="str">
            <v xml:space="preserve"> PL </v>
          </cell>
          <cell r="E150" t="str">
            <v>APBD</v>
          </cell>
          <cell r="F150" t="str">
            <v>SYAHRIR SYAHRUDDIN, ST. M.Si</v>
          </cell>
          <cell r="G150" t="str">
            <v>602.1/38/SPK-BM/PUPR/VIII/2021, Tgl 25 Agustus 2021</v>
          </cell>
          <cell r="H150">
            <v>198905000</v>
          </cell>
          <cell r="K150" t="str">
            <v>CV. TIRANI TEHNIK PRATAMA</v>
          </cell>
          <cell r="L150" t="str">
            <v>25/08/2021</v>
          </cell>
          <cell r="M150" t="str">
            <v>25/11/2021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 t="str">
            <v>PROSES PELAKSANAAN</v>
          </cell>
        </row>
        <row r="151">
          <cell r="B151" t="str">
            <v>Pengerasan Jalan Marmut Desa Matompi</v>
          </cell>
          <cell r="C151" t="str">
            <v xml:space="preserve">              150.000.000</v>
          </cell>
          <cell r="D151" t="str">
            <v xml:space="preserve"> PL </v>
          </cell>
          <cell r="E151" t="str">
            <v>APBD</v>
          </cell>
          <cell r="F151" t="str">
            <v>SYAHRIR SYAHRUDDIN, ST. M.Si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 t="str">
            <v xml:space="preserve"> PROSES PENGADAAN </v>
          </cell>
        </row>
        <row r="152">
          <cell r="B152" t="str">
            <v>Pengerasan Jalan Singa Desa Matompi</v>
          </cell>
          <cell r="C152" t="str">
            <v xml:space="preserve">              150.000.000</v>
          </cell>
          <cell r="D152" t="str">
            <v xml:space="preserve"> PL </v>
          </cell>
          <cell r="E152" t="str">
            <v>APBD</v>
          </cell>
          <cell r="F152" t="str">
            <v>SYAHRIR SYAHRUDDIN, ST. M.Si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 t="str">
            <v xml:space="preserve"> PROSES PENGADAAN </v>
          </cell>
        </row>
        <row r="153">
          <cell r="B153" t="str">
            <v>Pengerasan Jalan Danau Tondano dan Danau Poso Desa Asuli</v>
          </cell>
          <cell r="C153" t="str">
            <v xml:space="preserve">              100.000.000</v>
          </cell>
          <cell r="D153" t="str">
            <v xml:space="preserve"> PL </v>
          </cell>
          <cell r="E153" t="str">
            <v>APBD</v>
          </cell>
          <cell r="F153" t="str">
            <v>SYAHRIR SYAHRUDDIN, ST. M.Si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 t="str">
            <v xml:space="preserve"> PROSES PENGADAAN </v>
          </cell>
        </row>
        <row r="154">
          <cell r="B154" t="str">
            <v>Pembangunan Jembatan Kayu Jalan Sesko Desa Langkea Raya</v>
          </cell>
          <cell r="C154" t="str">
            <v xml:space="preserve">              200.000.000</v>
          </cell>
          <cell r="D154" t="str">
            <v xml:space="preserve"> PL </v>
          </cell>
          <cell r="E154" t="str">
            <v>APBD</v>
          </cell>
          <cell r="F154" t="str">
            <v>SYAHRIR SYAHRUDDIN, ST. M.Si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 t="str">
            <v xml:space="preserve"> PROSES PENGADAAN </v>
          </cell>
        </row>
        <row r="156">
          <cell r="B156" t="str">
            <v>Pembangunan Bronjong Dusun Babasalo Desa Tokalimbo</v>
          </cell>
          <cell r="C156">
            <v>300000163</v>
          </cell>
          <cell r="D156" t="str">
            <v>Tender</v>
          </cell>
          <cell r="E156" t="str">
            <v>APBD</v>
          </cell>
          <cell r="F156" t="str">
            <v>WAHYUDDIN, ST</v>
          </cell>
          <cell r="I156" t="str">
            <v>CV. JAYA MITRA CONSULTANT</v>
          </cell>
          <cell r="J156" t="str">
            <v>CV. BAHTERA KARYA KONSULTAN</v>
          </cell>
          <cell r="Q156">
            <v>0</v>
          </cell>
          <cell r="R156">
            <v>0</v>
          </cell>
          <cell r="S156" t="str">
            <v>Anggaran awal Rp. 400.000.063 (86.4865m) dikurangi setelah adanya recofusing. (PROSES DI ULP)</v>
          </cell>
        </row>
        <row r="157">
          <cell r="B157" t="str">
            <v>Pembangunan Bronjong Dusun Beau Desa Tokalimbo</v>
          </cell>
          <cell r="C157">
            <v>200001188</v>
          </cell>
          <cell r="D157" t="str">
            <v>PL</v>
          </cell>
          <cell r="E157" t="str">
            <v>APBD</v>
          </cell>
          <cell r="F157" t="str">
            <v>WAHYUDDIN, ST</v>
          </cell>
          <cell r="I157" t="str">
            <v>CV. AURA TAHTA MANDIRI</v>
          </cell>
          <cell r="J157" t="str">
            <v>CV. BAHTERA KARYA KONSULTAN</v>
          </cell>
          <cell r="P157" t="str">
            <v> </v>
          </cell>
          <cell r="Q157">
            <v>0</v>
          </cell>
          <cell r="R157">
            <v>0</v>
          </cell>
          <cell r="S157" t="str">
            <v>PROSES DI ULP</v>
          </cell>
        </row>
        <row r="158">
          <cell r="B158" t="str">
            <v>Pembangunan Talud Penyangga Ombak Dusun Beau Desa Tokalimbo</v>
          </cell>
          <cell r="C158">
            <v>200000110</v>
          </cell>
          <cell r="D158" t="str">
            <v>PL</v>
          </cell>
          <cell r="E158" t="str">
            <v>APBD</v>
          </cell>
          <cell r="F158" t="str">
            <v>WAHYUDDIN, ST</v>
          </cell>
          <cell r="I158" t="str">
            <v>CV. AURA TAHTA MANDIRI</v>
          </cell>
          <cell r="J158" t="str">
            <v>CV. BAHTERA KARYA KONSULTAN</v>
          </cell>
          <cell r="P158" t="str">
            <v> </v>
          </cell>
          <cell r="Q158">
            <v>0</v>
          </cell>
          <cell r="R158">
            <v>0</v>
          </cell>
          <cell r="S158" t="str">
            <v>PROSES DI ULP</v>
          </cell>
        </row>
        <row r="159">
          <cell r="B159" t="str">
            <v>Pembangunan Bronjong Sungai Apundi Dusun Sora</v>
          </cell>
          <cell r="C159">
            <v>300000163</v>
          </cell>
          <cell r="D159" t="str">
            <v>Tender</v>
          </cell>
          <cell r="E159" t="str">
            <v>APBD</v>
          </cell>
          <cell r="F159" t="str">
            <v>WAHYUDDIN, ST</v>
          </cell>
          <cell r="I159" t="str">
            <v>CV. JAYA MITRA CONSULTANT</v>
          </cell>
          <cell r="J159" t="str">
            <v>CV. BAHTERA KARYA KONSULTAN</v>
          </cell>
          <cell r="Q159">
            <v>0</v>
          </cell>
          <cell r="R159">
            <v>0</v>
          </cell>
          <cell r="S159" t="str">
            <v>Anggaran awal Rp. 400.000.063 (86.4865m) dikurangi setelah adanya recofusing. (PROSES DI ULP)</v>
          </cell>
        </row>
        <row r="160">
          <cell r="B160" t="str">
            <v>Pembangunan Bronjong Desa Mahalona Dusun Ballawai</v>
          </cell>
          <cell r="C160">
            <v>200001188</v>
          </cell>
          <cell r="D160" t="str">
            <v>PL</v>
          </cell>
          <cell r="E160" t="str">
            <v>APBD</v>
          </cell>
          <cell r="F160" t="str">
            <v>WAHYUDDIN, ST</v>
          </cell>
          <cell r="I160" t="str">
            <v>CV. AURA TAHTA MANDIRI</v>
          </cell>
          <cell r="J160" t="str">
            <v>CV. BAHTERA KARYA KONSULTAN</v>
          </cell>
          <cell r="P160" t="str">
            <v> </v>
          </cell>
          <cell r="Q160">
            <v>0</v>
          </cell>
          <cell r="R160">
            <v>0</v>
          </cell>
          <cell r="S160" t="str">
            <v>PROSES DI ULP</v>
          </cell>
        </row>
        <row r="161">
          <cell r="B161" t="str">
            <v>Pembangunan Bronjong Sungai Jalan Poros Desa Asuli</v>
          </cell>
          <cell r="C161">
            <v>200001188</v>
          </cell>
          <cell r="D161" t="str">
            <v>PL</v>
          </cell>
          <cell r="E161" t="str">
            <v>APBD</v>
          </cell>
          <cell r="F161" t="str">
            <v>WAHYUDDIN, ST</v>
          </cell>
          <cell r="I161" t="str">
            <v>CV. AURA TAHTA MANDIRI</v>
          </cell>
          <cell r="J161" t="str">
            <v>CV. BAHTERA KARYA KONSULTAN</v>
          </cell>
          <cell r="P161" t="str">
            <v> </v>
          </cell>
          <cell r="Q161">
            <v>0</v>
          </cell>
          <cell r="R161">
            <v>0</v>
          </cell>
          <cell r="S161" t="str">
            <v>PROSES DI ULP</v>
          </cell>
        </row>
        <row r="162">
          <cell r="B162" t="str">
            <v>Pembangunan Saluran Pembuang Desa Wawondula</v>
          </cell>
          <cell r="C162">
            <v>100002996</v>
          </cell>
          <cell r="D162" t="str">
            <v>PL</v>
          </cell>
          <cell r="E162" t="str">
            <v>APBD</v>
          </cell>
          <cell r="F162" t="str">
            <v>WAHYUDDIN, ST</v>
          </cell>
          <cell r="I162" t="str">
            <v>CV. AURA TAHTA MANDIRI</v>
          </cell>
          <cell r="J162" t="str">
            <v>CV. BAHTERA KARYA KONSULTAN</v>
          </cell>
          <cell r="P162" t="str">
            <v> </v>
          </cell>
          <cell r="Q162">
            <v>0</v>
          </cell>
          <cell r="R162">
            <v>0</v>
          </cell>
          <cell r="S162" t="str">
            <v>PROSES DI ULP</v>
          </cell>
        </row>
        <row r="163">
          <cell r="B163" t="str">
            <v>Lanjutan Pembangunan Irigasi Desa Loeha</v>
          </cell>
          <cell r="C163">
            <v>200000050</v>
          </cell>
          <cell r="D163" t="str">
            <v>PL</v>
          </cell>
          <cell r="E163" t="str">
            <v>APBD</v>
          </cell>
          <cell r="F163" t="str">
            <v>WAHYUDDIN, ST</v>
          </cell>
          <cell r="G163" t="str">
            <v>602.2/01/SPK-PL/SDA.D/PU-PR/IX/2021 Tanggal 1 September 2021</v>
          </cell>
          <cell r="H163">
            <v>199280000</v>
          </cell>
          <cell r="I163" t="str">
            <v>CV. ALFA GRAHA</v>
          </cell>
          <cell r="J163" t="str">
            <v>CV. ALFA GRAHA</v>
          </cell>
          <cell r="K163" t="str">
            <v>CV. AIRIN PERMATA TUNGGAL</v>
          </cell>
          <cell r="L163">
            <v>44440</v>
          </cell>
          <cell r="M163">
            <v>44529</v>
          </cell>
          <cell r="P163" t="str">
            <v> </v>
          </cell>
          <cell r="Q163">
            <v>0</v>
          </cell>
          <cell r="R163">
            <v>0</v>
          </cell>
          <cell r="S163" t="str">
            <v>KONTRAK</v>
          </cell>
        </row>
        <row r="164">
          <cell r="B164" t="str">
            <v>Lanjutan Peningkatan Irigasi Ponsoa Desa Tole</v>
          </cell>
          <cell r="C164">
            <v>360000500</v>
          </cell>
          <cell r="D164" t="str">
            <v>Tender</v>
          </cell>
          <cell r="E164" t="str">
            <v>APBD</v>
          </cell>
          <cell r="F164" t="str">
            <v>WAHYUDDIN, ST</v>
          </cell>
          <cell r="I164" t="str">
            <v>CV. ALFA GRAHA</v>
          </cell>
          <cell r="J164" t="str">
            <v>CV. ALFA GRAHA</v>
          </cell>
          <cell r="P164" t="str">
            <v> </v>
          </cell>
          <cell r="Q164">
            <v>0</v>
          </cell>
          <cell r="R164">
            <v>0</v>
          </cell>
          <cell r="S164" t="str">
            <v>PROSES DI ULP</v>
          </cell>
        </row>
        <row r="165">
          <cell r="B165" t="str">
            <v>Rehabilitasi Jaringan Irigasi DI Bakkara (DAK Penugasan)</v>
          </cell>
          <cell r="C165">
            <v>10104903050</v>
          </cell>
          <cell r="D165" t="str">
            <v>Tender</v>
          </cell>
          <cell r="E165" t="str">
            <v>DAK PENUGASAN</v>
          </cell>
          <cell r="F165" t="str">
            <v>TINTIN SUMARNI, ST</v>
          </cell>
          <cell r="G165" t="str">
            <v>602.1/2/KONT-SDA/PUPR/VI/2021</v>
          </cell>
          <cell r="H165">
            <v>9589973011</v>
          </cell>
          <cell r="I165" t="str">
            <v>CV. ALFA GRAHA</v>
          </cell>
          <cell r="J165" t="str">
            <v>CV. MIRACLE ENGINEERING KONSULTAN</v>
          </cell>
          <cell r="K165" t="str">
            <v>CV. HIJRAH BANGUN NUSANTARA</v>
          </cell>
          <cell r="L165">
            <v>44379</v>
          </cell>
          <cell r="M165">
            <v>44559</v>
          </cell>
          <cell r="N165">
            <v>25.47</v>
          </cell>
          <cell r="O165">
            <v>33.43</v>
          </cell>
          <cell r="P165">
            <v>1917994602</v>
          </cell>
          <cell r="Q165">
            <v>0.19999999997914489</v>
          </cell>
          <cell r="R165">
            <v>7.9600000000000009</v>
          </cell>
          <cell r="S165" t="str">
            <v>PROSES PELAKSANAAN</v>
          </cell>
        </row>
        <row r="166">
          <cell r="B166" t="str">
            <v>Pembangunan Pintu Air Desa Tole Dusun Tandu Mata</v>
          </cell>
          <cell r="C166">
            <v>55020000</v>
          </cell>
          <cell r="D166" t="str">
            <v>PL</v>
          </cell>
          <cell r="E166" t="str">
            <v>APBD</v>
          </cell>
          <cell r="F166" t="str">
            <v>TINTIN SUMARNI, ST</v>
          </cell>
          <cell r="I166" t="str">
            <v>CV. ALFA GRAHA</v>
          </cell>
          <cell r="J166" t="str">
            <v>CV. ALFA GRAHA</v>
          </cell>
          <cell r="P166" t="str">
            <v> </v>
          </cell>
          <cell r="Q166">
            <v>0</v>
          </cell>
          <cell r="R166">
            <v>0</v>
          </cell>
          <cell r="S166" t="str">
            <v>PROSES ULP</v>
          </cell>
        </row>
        <row r="168">
          <cell r="B168" t="str">
            <v>Pembangunan SPAM Jaringan Perpipaan Desa Asuli</v>
          </cell>
          <cell r="C168">
            <v>1500000000</v>
          </cell>
          <cell r="D168" t="str">
            <v>Tender</v>
          </cell>
          <cell r="E168" t="str">
            <v>APBD</v>
          </cell>
          <cell r="F168" t="str">
            <v>HERIWANTO D MANDA, ST</v>
          </cell>
          <cell r="G168" t="str">
            <v>602.1/14/SP-KONT/CK/PUPR/VII/2021</v>
          </cell>
          <cell r="H168">
            <v>1068556418</v>
          </cell>
          <cell r="I168" t="str">
            <v>Perencanaan 2020</v>
          </cell>
          <cell r="J168" t="str">
            <v>CV. Miracle Engineering Konsultan</v>
          </cell>
          <cell r="K168" t="str">
            <v>CV. Jangka Utama</v>
          </cell>
          <cell r="L168">
            <v>44426</v>
          </cell>
          <cell r="M168">
            <v>44545</v>
          </cell>
          <cell r="P168">
            <v>534278209</v>
          </cell>
          <cell r="Q168">
            <v>0.5</v>
          </cell>
          <cell r="R168">
            <v>0</v>
          </cell>
          <cell r="S168" t="str">
            <v>Proses Pelaksanaan</v>
          </cell>
        </row>
        <row r="169">
          <cell r="B169" t="str">
            <v>Peningkatan SPAM Jaringan Perpipaan Desa Lioka</v>
          </cell>
          <cell r="C169">
            <v>1189499982</v>
          </cell>
          <cell r="D169" t="str">
            <v>Tender</v>
          </cell>
          <cell r="E169" t="str">
            <v>DAK PENUGASAN</v>
          </cell>
          <cell r="F169" t="str">
            <v>HERIWANTO D MANDA, ST</v>
          </cell>
          <cell r="G169" t="str">
            <v>602.1/05/SP-KONT/CK/PUPR/VII/2021</v>
          </cell>
          <cell r="H169">
            <v>1097415000</v>
          </cell>
          <cell r="I169" t="str">
            <v>Perencanaan 2019</v>
          </cell>
          <cell r="J169" t="str">
            <v>CV. KAIROS CREATIVE DESIGN</v>
          </cell>
          <cell r="K169" t="str">
            <v xml:space="preserve">	CV. RANI UTAMA</v>
          </cell>
          <cell r="L169">
            <v>44396</v>
          </cell>
          <cell r="M169">
            <v>44515</v>
          </cell>
          <cell r="N169">
            <v>16.309999999999999</v>
          </cell>
          <cell r="O169">
            <v>4.43</v>
          </cell>
          <cell r="P169">
            <v>548707500</v>
          </cell>
          <cell r="Q169">
            <v>0.5</v>
          </cell>
          <cell r="R169">
            <v>-11.879999999999999</v>
          </cell>
          <cell r="S169" t="str">
            <v>PROSES PELAKSANAAN</v>
          </cell>
        </row>
        <row r="170">
          <cell r="B170" t="str">
            <v>Pembangunan Tangki Septik Skala Individual Perdesaan Minimal 50 KK Desa Lioka (DAK)</v>
          </cell>
          <cell r="C170">
            <v>350000000</v>
          </cell>
          <cell r="D170" t="str">
            <v>Swakelola</v>
          </cell>
          <cell r="E170" t="str">
            <v>DAK PENUGASAN</v>
          </cell>
          <cell r="F170" t="str">
            <v>HERIWANTO D MANDA, ST</v>
          </cell>
          <cell r="G170" t="str">
            <v>602.2/09/SPK/SAN-AG/PUPR/VIII/2021</v>
          </cell>
          <cell r="I170" t="str">
            <v>KSM</v>
          </cell>
          <cell r="J170" t="str">
            <v>KSM</v>
          </cell>
          <cell r="K170" t="str">
            <v>KSM</v>
          </cell>
          <cell r="L170">
            <v>44410</v>
          </cell>
          <cell r="M170">
            <v>44559</v>
          </cell>
          <cell r="P170" t="str">
            <v> </v>
          </cell>
          <cell r="Q170">
            <v>0</v>
          </cell>
          <cell r="R170">
            <v>0</v>
          </cell>
          <cell r="S170" t="str">
            <v>Proses Pembuatan RKM</v>
          </cell>
        </row>
        <row r="171">
          <cell r="B171" t="str">
            <v>Lanjutan Pemb Drainase Desa Tole Kec Towuti</v>
          </cell>
          <cell r="C171">
            <v>184000000</v>
          </cell>
          <cell r="D171" t="str">
            <v>PL</v>
          </cell>
          <cell r="E171" t="str">
            <v>APBD</v>
          </cell>
          <cell r="F171" t="str">
            <v>HERIWANTO D MANDA, ST</v>
          </cell>
          <cell r="G171" t="str">
            <v>602.2/09/SPK-PL/CK.AG/PUPR/VIII/2021</v>
          </cell>
          <cell r="H171">
            <v>183897000</v>
          </cell>
          <cell r="I171" t="str">
            <v>CV. KARYA SEPAKAT CONSULTANT</v>
          </cell>
          <cell r="J171" t="str">
            <v>CV. R3I KONSULTAN</v>
          </cell>
          <cell r="K171" t="str">
            <v>CV. TIMUR ENGINEERING</v>
          </cell>
          <cell r="L171">
            <v>44426</v>
          </cell>
          <cell r="M171">
            <v>44515</v>
          </cell>
          <cell r="N171">
            <v>18.75</v>
          </cell>
          <cell r="O171">
            <v>0</v>
          </cell>
          <cell r="P171" t="str">
            <v> </v>
          </cell>
          <cell r="Q171">
            <v>0</v>
          </cell>
          <cell r="R171">
            <v>-18.75</v>
          </cell>
          <cell r="S171" t="str">
            <v>PROSES PELAKSANAAN</v>
          </cell>
        </row>
        <row r="172">
          <cell r="B172" t="str">
            <v>Pembangunan Drainase Blok B Desa Libukang Mandiri Kec Towuti</v>
          </cell>
          <cell r="C172">
            <v>184000000</v>
          </cell>
          <cell r="D172" t="str">
            <v>PL</v>
          </cell>
          <cell r="E172" t="str">
            <v>APBD</v>
          </cell>
          <cell r="F172" t="str">
            <v>HERIWANTO D MANDA, ST</v>
          </cell>
          <cell r="G172" t="str">
            <v>602.2/08/SPK-PL/CK.AG/PUPR/VIII/2021</v>
          </cell>
          <cell r="H172">
            <v>183908000</v>
          </cell>
          <cell r="I172" t="str">
            <v>CV. KARYA SEPAKAT CONSULTANT</v>
          </cell>
          <cell r="J172" t="str">
            <v>CV. R3I KONSULTAN</v>
          </cell>
          <cell r="K172" t="str">
            <v>CV. TIMUR ENGINEERING</v>
          </cell>
          <cell r="L172">
            <v>44426</v>
          </cell>
          <cell r="M172">
            <v>44515</v>
          </cell>
          <cell r="N172">
            <v>18.75</v>
          </cell>
          <cell r="O172">
            <v>0</v>
          </cell>
          <cell r="P172" t="str">
            <v> </v>
          </cell>
          <cell r="Q172">
            <v>0</v>
          </cell>
          <cell r="R172">
            <v>-18.75</v>
          </cell>
          <cell r="S172" t="str">
            <v>PROSES PELAKSANAAN</v>
          </cell>
        </row>
        <row r="173">
          <cell r="B173" t="str">
            <v>Pembangunan Drainase Blok C Desa Libukang Mandiri Kec Towuti</v>
          </cell>
          <cell r="C173">
            <v>184000000</v>
          </cell>
          <cell r="D173" t="str">
            <v>PL</v>
          </cell>
          <cell r="E173" t="str">
            <v>APBD</v>
          </cell>
          <cell r="F173" t="str">
            <v>HERIWANTO D MANDA, ST</v>
          </cell>
          <cell r="G173" t="str">
            <v>602.2/17/SPK-PL/CK.AG/PUPR/VIII/2021</v>
          </cell>
          <cell r="H173">
            <v>183922000</v>
          </cell>
          <cell r="I173" t="str">
            <v>CV. KARYA SEPAKAT CONSULTANT</v>
          </cell>
          <cell r="J173" t="str">
            <v>CV. R3I KONSULTAN</v>
          </cell>
          <cell r="K173" t="str">
            <v>CV. AIRIN PERMATA TUNGGAL</v>
          </cell>
          <cell r="L173">
            <v>44432</v>
          </cell>
          <cell r="M173">
            <v>44521</v>
          </cell>
          <cell r="N173">
            <v>9.5</v>
          </cell>
          <cell r="O173">
            <v>0</v>
          </cell>
          <cell r="P173" t="str">
            <v> </v>
          </cell>
          <cell r="Q173">
            <v>0</v>
          </cell>
          <cell r="R173">
            <v>-9.5</v>
          </cell>
          <cell r="S173" t="str">
            <v>PROSES PELAKSANAAN</v>
          </cell>
        </row>
        <row r="174">
          <cell r="B174" t="str">
            <v>Pembangunan Drainase Blok D Desa Libukang Mandiri Kec Towuti</v>
          </cell>
          <cell r="C174">
            <v>184000000</v>
          </cell>
          <cell r="D174" t="str">
            <v>PL</v>
          </cell>
          <cell r="E174" t="str">
            <v>APBD</v>
          </cell>
          <cell r="F174" t="str">
            <v>HERIWANTO D MANDA, ST</v>
          </cell>
          <cell r="I174" t="str">
            <v>CV. KARYA SEPAKAT CONSULTANT</v>
          </cell>
          <cell r="J174" t="str">
            <v>CV. R3I KONSULTAN</v>
          </cell>
          <cell r="P174" t="str">
            <v> </v>
          </cell>
          <cell r="Q174">
            <v>0</v>
          </cell>
          <cell r="R174">
            <v>0</v>
          </cell>
          <cell r="S174" t="str">
            <v>PROSES PELAKSANAAN</v>
          </cell>
        </row>
        <row r="175">
          <cell r="B175" t="str">
            <v>Pembangunan Drainase Dusun Ballawai Desa Mahalona Kec Towuti</v>
          </cell>
          <cell r="C175">
            <v>184000000</v>
          </cell>
          <cell r="D175" t="str">
            <v>PL</v>
          </cell>
          <cell r="E175" t="str">
            <v>APBD</v>
          </cell>
          <cell r="F175" t="str">
            <v>HERIWANTO D MANDA, ST</v>
          </cell>
          <cell r="G175" t="str">
            <v>602.2/13/SPK-PL/CK.AG/PUPR/VIII/2021</v>
          </cell>
          <cell r="H175">
            <v>183795000</v>
          </cell>
          <cell r="I175" t="str">
            <v>CV. KARYA SEPAKAT CONSULTANT</v>
          </cell>
          <cell r="J175" t="str">
            <v>CV. R3I KONSULTAN</v>
          </cell>
          <cell r="K175" t="str">
            <v>CV. KHARIZA YASMIN</v>
          </cell>
          <cell r="L175">
            <v>44426</v>
          </cell>
          <cell r="M175">
            <v>44515</v>
          </cell>
          <cell r="P175" t="str">
            <v> </v>
          </cell>
          <cell r="Q175">
            <v>0</v>
          </cell>
          <cell r="R175">
            <v>0</v>
          </cell>
          <cell r="S175" t="str">
            <v>PROSES PELAKSANAAN</v>
          </cell>
        </row>
        <row r="176">
          <cell r="B176" t="str">
            <v>Penataan Taman Desa Tokalimbo</v>
          </cell>
          <cell r="C176" t="str">
            <v>-</v>
          </cell>
          <cell r="Q176">
            <v>0</v>
          </cell>
          <cell r="R176">
            <v>0</v>
          </cell>
          <cell r="S176" t="str">
            <v>Anggaran awal Rp. 120.000.000 dibatalkan setelah adanya recofusing</v>
          </cell>
        </row>
        <row r="177">
          <cell r="B177" t="str">
            <v>Lanjutan Pembangunan Gedung Pemerintahan Desa Libukan Mandiri</v>
          </cell>
          <cell r="C177">
            <v>199995000</v>
          </cell>
          <cell r="D177" t="str">
            <v>PL</v>
          </cell>
          <cell r="E177" t="str">
            <v>APBD</v>
          </cell>
          <cell r="F177" t="str">
            <v>HERIWANTO D MANDA, ST</v>
          </cell>
          <cell r="G177" t="str">
            <v>602.2/01/SPK-PL/CK.AG/PUPR/VII/2021</v>
          </cell>
          <cell r="H177">
            <v>199812000</v>
          </cell>
          <cell r="I177" t="str">
            <v>CV. ALFA GRAHA</v>
          </cell>
          <cell r="J177" t="str">
            <v>CV. JINAN WALITAMA</v>
          </cell>
          <cell r="K177" t="str">
            <v>CV. Kalani Care</v>
          </cell>
          <cell r="L177">
            <v>44406</v>
          </cell>
          <cell r="M177">
            <v>44525</v>
          </cell>
          <cell r="P177">
            <v>99906000</v>
          </cell>
          <cell r="Q177">
            <v>0.5</v>
          </cell>
          <cell r="R177">
            <v>0</v>
          </cell>
          <cell r="S177" t="str">
            <v>PROSES PELAKSANAAN</v>
          </cell>
        </row>
        <row r="180">
          <cell r="B180" t="str">
            <v>Peningkatan Jalan Cinta Damai Desa Balambano (Balambano 3) (PAKET 6)</v>
          </cell>
          <cell r="C180" t="str">
            <v xml:space="preserve">           1.509.897.000</v>
          </cell>
          <cell r="D180" t="str">
            <v xml:space="preserve"> TENDER </v>
          </cell>
          <cell r="E180" t="str">
            <v>DAK REGULER</v>
          </cell>
          <cell r="F180" t="str">
            <v>SYAHRIR SYAHRUDDIN, ST. M.Si</v>
          </cell>
          <cell r="G180" t="str">
            <v>602.1/2/KONT-BM/PUPR/VII/2021, Tgl 12 Juli 2021</v>
          </cell>
          <cell r="H180" t="str">
            <v>1.504.035.523,91</v>
          </cell>
          <cell r="I180" t="str">
            <v>CV. ALFA GRAHA</v>
          </cell>
          <cell r="J180" t="str">
            <v>CV. LATITUDE 79 NUSANTARA</v>
          </cell>
          <cell r="K180" t="str">
            <v>CV. BARATA</v>
          </cell>
          <cell r="L180" t="str">
            <v>14/07/2021</v>
          </cell>
          <cell r="M180" t="str">
            <v>29/12/2021</v>
          </cell>
          <cell r="N180" t="e">
            <v>#N/A</v>
          </cell>
          <cell r="O180" t="e">
            <v>#N/A</v>
          </cell>
          <cell r="P180" t="e">
            <v>#N/A</v>
          </cell>
          <cell r="Q180">
            <v>0</v>
          </cell>
          <cell r="R180" t="e">
            <v>#N/A</v>
          </cell>
          <cell r="S180" t="str">
            <v xml:space="preserve"> PROSES PELAKSANAAN </v>
          </cell>
        </row>
        <row r="181">
          <cell r="B181" t="str">
            <v>Lanjutan Peningkatan Jalan Tabarano - Lioka (Tabarano 20) (PAKET 6)</v>
          </cell>
          <cell r="C181" t="str">
            <v xml:space="preserve">           9.964.000.000</v>
          </cell>
          <cell r="D181" t="str">
            <v xml:space="preserve"> TENDER </v>
          </cell>
          <cell r="E181" t="str">
            <v>DAK REGULER</v>
          </cell>
          <cell r="F181" t="str">
            <v>SYAHRIR SYAHRUDDIN, ST. M.Si</v>
          </cell>
          <cell r="G181" t="str">
            <v>602.1/2/KONT-BM/PUPR/VII/2021, Tgl 12 Juli 2021</v>
          </cell>
          <cell r="H181" t="str">
            <v>9.747.852.856,58</v>
          </cell>
          <cell r="I181" t="str">
            <v>CV. REJEKI LANCAR KONSULTAN</v>
          </cell>
          <cell r="J181" t="str">
            <v>CV. MIRACLE ENGINEERING</v>
          </cell>
          <cell r="K181" t="str">
            <v>CV. BARATA</v>
          </cell>
          <cell r="L181" t="str">
            <v>14/07/2021</v>
          </cell>
          <cell r="M181" t="str">
            <v>29/12/2021</v>
          </cell>
          <cell r="N181" t="e">
            <v>#N/A</v>
          </cell>
          <cell r="O181" t="e">
            <v>#N/A</v>
          </cell>
          <cell r="P181" t="e">
            <v>#N/A</v>
          </cell>
          <cell r="Q181">
            <v>0</v>
          </cell>
          <cell r="R181" t="e">
            <v>#N/A</v>
          </cell>
          <cell r="S181" t="str">
            <v xml:space="preserve"> PROSES PELAKSANAAN </v>
          </cell>
        </row>
        <row r="182">
          <cell r="B182" t="str">
            <v>Peningkatan Jalan Pemakaman Umum Desa Ledu-Ledu (PAKET 5)</v>
          </cell>
          <cell r="C182" t="str">
            <v xml:space="preserve">           1.000.000.000</v>
          </cell>
          <cell r="D182" t="str">
            <v xml:space="preserve"> TENDER </v>
          </cell>
          <cell r="E182" t="str">
            <v>APBD</v>
          </cell>
          <cell r="F182" t="str">
            <v>SYAHRIR SYAHRUDDIN, ST. M.Si</v>
          </cell>
          <cell r="G182" t="str">
            <v>602.1/18/KONT-BM/PUPR/VIII/2021, Tgl 16 Agustus 2021</v>
          </cell>
          <cell r="H182" t="str">
            <v>985.127.741,90</v>
          </cell>
          <cell r="I182" t="str">
            <v>CV. KARYA SEPAKAT KONSULTAN</v>
          </cell>
          <cell r="J182" t="str">
            <v>CV. ARCAPADA CONSULTANT</v>
          </cell>
          <cell r="K182" t="str">
            <v>CV. FAJAR ASIA</v>
          </cell>
          <cell r="L182" t="str">
            <v>16/08/2021</v>
          </cell>
          <cell r="M182" t="str">
            <v>31/12/2021</v>
          </cell>
          <cell r="N182" t="e">
            <v>#N/A</v>
          </cell>
          <cell r="O182" t="e">
            <v>#N/A</v>
          </cell>
          <cell r="P182" t="e">
            <v>#N/A</v>
          </cell>
          <cell r="Q182">
            <v>0</v>
          </cell>
          <cell r="R182" t="e">
            <v>#N/A</v>
          </cell>
          <cell r="S182" t="str">
            <v xml:space="preserve"> PROSES PELAKSANAAN (MC.0) </v>
          </cell>
        </row>
        <row r="183">
          <cell r="B183" t="str">
            <v>Lanjutan Pengerasan Jalan Lasulawai - Watuwatu</v>
          </cell>
          <cell r="C183" t="str">
            <v xml:space="preserve">              200.000.000</v>
          </cell>
          <cell r="D183" t="str">
            <v xml:space="preserve"> PL </v>
          </cell>
          <cell r="E183" t="str">
            <v>APBD</v>
          </cell>
          <cell r="F183" t="str">
            <v>SYAHRIR SYAHRUDDIN, ST. M.Si</v>
          </cell>
          <cell r="G183" t="str">
            <v>602.1/33/SPK-BM/PUPR/VIII/2021, Tgl 23 Agustus 2021</v>
          </cell>
          <cell r="H183" t="str">
            <v>197.003.300,00</v>
          </cell>
          <cell r="I183" t="str">
            <v>CV. SYAFRINA SURVIVAL KONSULTAN</v>
          </cell>
          <cell r="J183" t="str">
            <v>CV. SANGGILAN PRATAMA KONSULTAN</v>
          </cell>
          <cell r="K183" t="str">
            <v>CV. MATRA DELTSA</v>
          </cell>
          <cell r="L183" t="str">
            <v>23/08/2021</v>
          </cell>
          <cell r="M183" t="str">
            <v>20/11/2021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 t="str">
            <v xml:space="preserve"> PROSES PELAKSANAAN </v>
          </cell>
        </row>
        <row r="184">
          <cell r="B184" t="str">
            <v>Lanjutan Peningkatan Jalan Pekuburan Desa Balambano</v>
          </cell>
          <cell r="C184" t="str">
            <v xml:space="preserve">              200.000.000</v>
          </cell>
          <cell r="D184" t="str">
            <v xml:space="preserve"> PL </v>
          </cell>
          <cell r="E184" t="str">
            <v>APBD</v>
          </cell>
          <cell r="F184" t="str">
            <v>SYAHRIR SYAHRUDDIN, ST. M.Si</v>
          </cell>
          <cell r="G184" t="str">
            <v>602.1/40/SPK-BM/PUPR/VIII/2021, Tgl 25 Agustus 2021</v>
          </cell>
          <cell r="H184" t="str">
            <v>199.311.000,00</v>
          </cell>
          <cell r="I184" t="str">
            <v>CV. SYAFRINA SURVIVAL KONSULTAN</v>
          </cell>
          <cell r="J184" t="str">
            <v>CV. SANGGILAN PRATAMA KONSULTAN</v>
          </cell>
          <cell r="K184" t="str">
            <v>CV. TIMUR ENGINEERING</v>
          </cell>
          <cell r="L184" t="str">
            <v>25/08/2021</v>
          </cell>
          <cell r="M184" t="str">
            <v>22/11/2021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 t="str">
            <v xml:space="preserve"> PROSES PELAKSANAAN </v>
          </cell>
        </row>
        <row r="185">
          <cell r="B185" t="str">
            <v>Pembangunan Jembatan Desa Kawata</v>
          </cell>
          <cell r="C185" t="str">
            <v xml:space="preserve">           1.174.390.000</v>
          </cell>
          <cell r="D185" t="str">
            <v xml:space="preserve"> TENDER </v>
          </cell>
          <cell r="E185" t="str">
            <v>APBD</v>
          </cell>
          <cell r="F185" t="str">
            <v>SYAHRIR SYAHRUDDIN, ST. M.Si</v>
          </cell>
          <cell r="G185" t="str">
            <v>602.1/15/KONT-BM/PUPR/VIII/2021, Tgl 16 Agustus 2021</v>
          </cell>
          <cell r="H185" t="str">
            <v>1011557720,23</v>
          </cell>
          <cell r="I185" t="str">
            <v>CV. KHA LINE CONSULTANT</v>
          </cell>
          <cell r="J185" t="str">
            <v>CV. KHA LINE CONSULTANT</v>
          </cell>
          <cell r="K185" t="str">
            <v>CV. TIGA BINTANG MANDIRI</v>
          </cell>
          <cell r="L185" t="str">
            <v>16/08/2021</v>
          </cell>
          <cell r="M185" t="str">
            <v>31/12/2021</v>
          </cell>
          <cell r="N185">
            <v>1.226</v>
          </cell>
          <cell r="O185">
            <v>12.42</v>
          </cell>
          <cell r="P185">
            <v>0</v>
          </cell>
          <cell r="Q185">
            <v>0</v>
          </cell>
          <cell r="R185">
            <v>11.193999999999999</v>
          </cell>
          <cell r="S185" t="str">
            <v xml:space="preserve"> PROSES PELAKSANAAN </v>
          </cell>
        </row>
        <row r="187">
          <cell r="B187" t="str">
            <v>Lanjutan Bronjong dusun Lowu Timur Desa Tabarano</v>
          </cell>
          <cell r="C187">
            <v>300000163</v>
          </cell>
          <cell r="D187" t="str">
            <v>Tender</v>
          </cell>
          <cell r="E187" t="str">
            <v>APBD</v>
          </cell>
          <cell r="F187" t="str">
            <v>WAHYUDDIN, ST</v>
          </cell>
          <cell r="I187" t="str">
            <v>CV. JAYA MITRA CONSULTANT</v>
          </cell>
          <cell r="J187" t="str">
            <v>CV. MIRACLE ENGINEERING KONSULTAN</v>
          </cell>
          <cell r="Q187">
            <v>0</v>
          </cell>
          <cell r="R187">
            <v>0</v>
          </cell>
          <cell r="S187" t="str">
            <v>Anggaran awal Rp. 400.000.063 (86.4865m) dikurangi setelah adanya recofusing. (PROSES ULP)</v>
          </cell>
        </row>
        <row r="188">
          <cell r="B188" t="str">
            <v>Lanjutan Proteksi Sungai Tole-Tole Desa Kawata</v>
          </cell>
          <cell r="C188">
            <v>200000110</v>
          </cell>
          <cell r="D188" t="str">
            <v>PL</v>
          </cell>
          <cell r="E188" t="str">
            <v>APBD</v>
          </cell>
          <cell r="F188" t="str">
            <v>TINTIN SUMARNI, ST</v>
          </cell>
          <cell r="G188" t="str">
            <v xml:space="preserve"> 602.2/01/SPK-SDA.T/PUPR/VIII/2021, Tanggal 30 Agustus 2021 </v>
          </cell>
          <cell r="H188">
            <v>199560000</v>
          </cell>
          <cell r="I188" t="str">
            <v>CV. AURA TAHTA MANDIRI</v>
          </cell>
          <cell r="J188" t="str">
            <v>CV. MIRACLE ENGINEERING KONSULTAN</v>
          </cell>
          <cell r="K188" t="str">
            <v>CV. ANATASYA</v>
          </cell>
          <cell r="L188" t="str">
            <v>30 Agustus 2021</v>
          </cell>
          <cell r="M188">
            <v>44527</v>
          </cell>
          <cell r="P188">
            <v>99780000</v>
          </cell>
          <cell r="Q188">
            <v>0.5</v>
          </cell>
          <cell r="R188">
            <v>0</v>
          </cell>
          <cell r="S188" t="str">
            <v>KONTRAK</v>
          </cell>
        </row>
        <row r="189">
          <cell r="B189" t="str">
            <v>Pembangunan Bronjong Sungai Tansere Dusun Tole-Tole Desa Kawata</v>
          </cell>
          <cell r="C189">
            <v>200001188</v>
          </cell>
          <cell r="D189" t="str">
            <v>PL</v>
          </cell>
          <cell r="E189" t="str">
            <v>APBD</v>
          </cell>
          <cell r="F189" t="str">
            <v>TINTIN SUMARNI, ST</v>
          </cell>
          <cell r="G189" t="str">
            <v xml:space="preserve"> 602.2/03/SPK-SDA.T/PUPR/VIII/2021, Tanggal 30 Agustus 2021 </v>
          </cell>
          <cell r="H189">
            <v>199260000</v>
          </cell>
          <cell r="I189" t="str">
            <v>CV. AURA TAHTA MANDIRI</v>
          </cell>
          <cell r="J189" t="str">
            <v>CV. MIRACLE ENGINEERING KONSULTAN</v>
          </cell>
          <cell r="K189" t="str">
            <v>CV. AIRIN PERMATA TUNGGAL</v>
          </cell>
          <cell r="L189" t="str">
            <v>30 Agustus 2021</v>
          </cell>
          <cell r="M189">
            <v>44527</v>
          </cell>
          <cell r="P189" t="str">
            <v> </v>
          </cell>
          <cell r="Q189">
            <v>0</v>
          </cell>
          <cell r="R189">
            <v>0</v>
          </cell>
          <cell r="S189" t="str">
            <v>KONTRAK</v>
          </cell>
        </row>
        <row r="190">
          <cell r="B190" t="str">
            <v>Pembuatan talud Jalan Gunung Latimojong Desa Tabarano Kecamatan Wasuponda</v>
          </cell>
          <cell r="C190">
            <v>200005991</v>
          </cell>
          <cell r="D190" t="str">
            <v>PL</v>
          </cell>
          <cell r="E190" t="str">
            <v>APBD</v>
          </cell>
          <cell r="F190" t="str">
            <v>TINTIN SUMARNI, ST</v>
          </cell>
          <cell r="G190" t="str">
            <v xml:space="preserve"> 602.2/02/SPK-SDA.T/PUPR/VIII/2021, Tanggal 30 Agustus 2021 </v>
          </cell>
          <cell r="H190">
            <v>199486000</v>
          </cell>
          <cell r="I190" t="str">
            <v>CV. AURA TAHTA MANDIRI</v>
          </cell>
          <cell r="J190" t="str">
            <v>CV. MIRACLE ENGINEERING KONSULTAN</v>
          </cell>
          <cell r="K190" t="str">
            <v>CV.QAIRAH PRATAMA</v>
          </cell>
          <cell r="L190" t="str">
            <v>30 Agustus 2021</v>
          </cell>
          <cell r="M190">
            <v>44527</v>
          </cell>
          <cell r="P190" t="str">
            <v> </v>
          </cell>
          <cell r="Q190">
            <v>0</v>
          </cell>
          <cell r="R190">
            <v>0</v>
          </cell>
          <cell r="S190" t="str">
            <v>KONTRAK</v>
          </cell>
        </row>
        <row r="192">
          <cell r="B192" t="str">
            <v>Pembangunan SPAM Jaringan Perpipaan Dusun Lahumpangi Timur</v>
          </cell>
          <cell r="C192">
            <v>184000000</v>
          </cell>
          <cell r="D192" t="str">
            <v>PL</v>
          </cell>
          <cell r="E192" t="str">
            <v>APBD</v>
          </cell>
          <cell r="F192" t="str">
            <v>HERIWANTO D MANDA, ST</v>
          </cell>
          <cell r="G192" t="str">
            <v>602.2/21/CK.HJ/PUPR/IX/2021</v>
          </cell>
          <cell r="H192">
            <v>183886000</v>
          </cell>
          <cell r="I192" t="str">
            <v>CV. MIRACLE ENGINEERING KONSULTAN</v>
          </cell>
          <cell r="J192" t="str">
            <v>CV. Miracle Engineering Konsultan</v>
          </cell>
          <cell r="K192" t="str">
            <v>CV. Garuda Merah Putih</v>
          </cell>
          <cell r="L192">
            <v>44440</v>
          </cell>
          <cell r="M192">
            <v>44559</v>
          </cell>
          <cell r="Q192">
            <v>0</v>
          </cell>
          <cell r="R192">
            <v>0</v>
          </cell>
          <cell r="S192" t="str">
            <v>PROSES PELAKSANAAN</v>
          </cell>
        </row>
        <row r="193">
          <cell r="B193" t="str">
            <v>Pembangunan Jaringan Air Bersih Dusun Kotine</v>
          </cell>
          <cell r="C193">
            <v>175945000</v>
          </cell>
          <cell r="D193" t="str">
            <v>PL</v>
          </cell>
          <cell r="E193" t="str">
            <v>APBD</v>
          </cell>
          <cell r="F193" t="str">
            <v>HERIWANTO D MANDA, ST</v>
          </cell>
          <cell r="G193" t="str">
            <v>602.2/21/CK.HJ/PUPR/IX/2021</v>
          </cell>
          <cell r="H193">
            <v>174875000</v>
          </cell>
          <cell r="I193" t="str">
            <v>CV. MIRACLE ENGINEERING KONSULTAN</v>
          </cell>
          <cell r="J193" t="str">
            <v>CV. Miracle Engineering Konsultan</v>
          </cell>
          <cell r="K193" t="str">
            <v>CV. Replika Indonesia</v>
          </cell>
          <cell r="L193">
            <v>44440</v>
          </cell>
          <cell r="M193">
            <v>44559</v>
          </cell>
          <cell r="P193" t="str">
            <v> </v>
          </cell>
          <cell r="Q193">
            <v>0</v>
          </cell>
          <cell r="R193">
            <v>0</v>
          </cell>
          <cell r="S193" t="str">
            <v>PROSES PELAKSANAAN</v>
          </cell>
        </row>
        <row r="194">
          <cell r="B194" t="str">
            <v>Pembangunan Tangki Septik Skala Individual Perdesaan Minimal 50 KK Desa Tabarano (DAK)</v>
          </cell>
          <cell r="C194">
            <v>350000000</v>
          </cell>
          <cell r="D194" t="str">
            <v>Swakelola</v>
          </cell>
          <cell r="E194" t="str">
            <v>DAK PENUGASAN</v>
          </cell>
          <cell r="F194" t="str">
            <v>HERIWANTO D MANDA, ST</v>
          </cell>
          <cell r="G194" t="str">
            <v xml:space="preserve">602.2/03/SPK/SAN-AG/PUPR/VII/2021 </v>
          </cell>
          <cell r="I194" t="str">
            <v>KSM</v>
          </cell>
          <cell r="J194" t="str">
            <v>KSM</v>
          </cell>
          <cell r="K194" t="str">
            <v>KSM</v>
          </cell>
          <cell r="L194">
            <v>44410</v>
          </cell>
          <cell r="M194">
            <v>44559</v>
          </cell>
          <cell r="P194" t="str">
            <v> </v>
          </cell>
          <cell r="Q194">
            <v>0</v>
          </cell>
          <cell r="R194">
            <v>0</v>
          </cell>
          <cell r="S194" t="str">
            <v>Proses Pembuatan RKM</v>
          </cell>
        </row>
        <row r="195">
          <cell r="B195" t="str">
            <v>Pembangunan Drainase + Plat Duicker Jl. Rajawali - Jalan Garuda Dusun Lembo Tengah Desa Wasuponda</v>
          </cell>
          <cell r="C195">
            <v>149500000</v>
          </cell>
          <cell r="D195" t="str">
            <v>PL</v>
          </cell>
          <cell r="E195" t="str">
            <v>APBD</v>
          </cell>
          <cell r="F195" t="str">
            <v>HERIWANTO D MANDA, ST</v>
          </cell>
          <cell r="G195" t="str">
            <v>602.2/07/SPK-PL/CK.AG/PUPR/VIII/2021</v>
          </cell>
          <cell r="H195">
            <v>149372000</v>
          </cell>
          <cell r="I195" t="str">
            <v>CV. KARYA SEPAKAT CONSULTANT</v>
          </cell>
          <cell r="J195" t="str">
            <v>cv. R3I KONSULTAN</v>
          </cell>
          <cell r="K195" t="str">
            <v>CV. SARANA TIMUR</v>
          </cell>
          <cell r="L195">
            <v>44426</v>
          </cell>
          <cell r="M195">
            <v>44515</v>
          </cell>
          <cell r="P195" t="str">
            <v> </v>
          </cell>
          <cell r="Q195">
            <v>0</v>
          </cell>
          <cell r="R195">
            <v>0</v>
          </cell>
          <cell r="S195" t="str">
            <v>PROSES PELAKSANAAN</v>
          </cell>
        </row>
        <row r="198">
          <cell r="B198" t="str">
            <v xml:space="preserve">Peningkatan Jalan Ruas Maramba - Kanawatu - Karambua  </v>
          </cell>
          <cell r="C198" t="str">
            <v xml:space="preserve">           2.000.000.000</v>
          </cell>
          <cell r="D198" t="str">
            <v xml:space="preserve"> TENDER </v>
          </cell>
          <cell r="E198" t="str">
            <v>APBD</v>
          </cell>
          <cell r="F198" t="str">
            <v>SYAHRIR SYAHRUDDIN, ST. M.Si</v>
          </cell>
          <cell r="G198" t="str">
            <v>602.1/6/KONT-BM/PUPR/VII/2021, Tgl 13 Juli 2021</v>
          </cell>
          <cell r="H198" t="str">
            <v>1.875.546.150,00</v>
          </cell>
          <cell r="I198" t="str">
            <v>CV. BINTANG SEMBILAN TIMUR RAYA</v>
          </cell>
          <cell r="J198" t="str">
            <v>CV. ARCAPADA CONSULTANT</v>
          </cell>
          <cell r="K198" t="str">
            <v>CV. HARDI UTAMA</v>
          </cell>
          <cell r="L198" t="str">
            <v>19/07/2021</v>
          </cell>
          <cell r="M198" t="str">
            <v>16/12/2021</v>
          </cell>
          <cell r="N198">
            <v>2.0910000000000002</v>
          </cell>
          <cell r="O198">
            <v>24.31</v>
          </cell>
          <cell r="P198">
            <v>562663845</v>
          </cell>
          <cell r="Q198">
            <v>0</v>
          </cell>
          <cell r="R198">
            <v>22.218999999999998</v>
          </cell>
          <cell r="S198" t="str">
            <v>Anggaran awal Rp. 2.500.000.000 dikurangi setelah adanya recofusing. PROSES PELAKSANAAN</v>
          </cell>
        </row>
        <row r="199">
          <cell r="B199" t="str">
            <v>Lanjutan Peningkatan Jalan  Desa Tabaroge (Ruas Tabaroge 2) (PAKET 1)</v>
          </cell>
          <cell r="C199" t="str">
            <v xml:space="preserve">           1.300.000.000</v>
          </cell>
          <cell r="D199" t="str">
            <v xml:space="preserve"> TENDER </v>
          </cell>
          <cell r="E199" t="str">
            <v>APBD</v>
          </cell>
          <cell r="F199" t="str">
            <v>SYAHRIR SYAHRUDDIN, ST. M.Si</v>
          </cell>
          <cell r="G199" t="str">
            <v>602.1/14/KONT-BM/PUPR/VIII/2021, Tgl 16 Agustus 2021</v>
          </cell>
          <cell r="H199" t="str">
            <v>1.166.725.403,96</v>
          </cell>
          <cell r="I199" t="str">
            <v>CV. HIDJOE LOMOET 2000 DESIGN</v>
          </cell>
          <cell r="J199" t="str">
            <v>CV. KHA LINE CONSULTANT</v>
          </cell>
          <cell r="K199" t="str">
            <v>CV. SMART JAYA PERSADA</v>
          </cell>
          <cell r="L199" t="str">
            <v>16/08/2021</v>
          </cell>
          <cell r="M199" t="str">
            <v>31/12/2021</v>
          </cell>
          <cell r="Q199">
            <v>0</v>
          </cell>
          <cell r="R199">
            <v>0</v>
          </cell>
          <cell r="S199" t="str">
            <v xml:space="preserve"> Anggaran awal Rp. 1.000.000.000 ditambah setelah adanya recofusing. PROSES PELAKSANAAN (MC.0) </v>
          </cell>
        </row>
        <row r="200">
          <cell r="B200" t="str">
            <v>Peningkatan Jalan Ruas Bahari 1 Desa Bahari (PAKET 1)</v>
          </cell>
          <cell r="C200" t="str">
            <v xml:space="preserve">           1.000.000.000</v>
          </cell>
          <cell r="D200" t="str">
            <v xml:space="preserve"> TENDER </v>
          </cell>
          <cell r="E200" t="str">
            <v>APBD</v>
          </cell>
          <cell r="F200" t="str">
            <v>SYAHRIR SYAHRUDDIN, ST. M.Si</v>
          </cell>
          <cell r="G200" t="str">
            <v>602.1/14/KONT-BM/PUPR/VIII/2021, Tgl 16 Agustus 2021</v>
          </cell>
          <cell r="H200" t="str">
            <v>967.683.458,07</v>
          </cell>
          <cell r="I200" t="str">
            <v>CV. ARCAPADA CONSULTANT</v>
          </cell>
          <cell r="J200" t="str">
            <v>CV. KHA LINE CONSULTANT</v>
          </cell>
          <cell r="K200" t="str">
            <v>CV. SMART JAYA PERSADA</v>
          </cell>
          <cell r="L200" t="str">
            <v>16/08/2021</v>
          </cell>
          <cell r="M200" t="str">
            <v>31/12/2021</v>
          </cell>
          <cell r="N200" t="e">
            <v>#N/A</v>
          </cell>
          <cell r="O200" t="e">
            <v>#N/A</v>
          </cell>
          <cell r="P200" t="e">
            <v>#N/A</v>
          </cell>
          <cell r="Q200">
            <v>0</v>
          </cell>
          <cell r="R200" t="e">
            <v>#N/A</v>
          </cell>
          <cell r="S200" t="str">
            <v xml:space="preserve"> PROSES PELAKSANAAN (MC.0) </v>
          </cell>
        </row>
        <row r="201">
          <cell r="B201" t="str">
            <v>Peningkatan Jalan Desa Kalaena (PAKET 7)</v>
          </cell>
          <cell r="C201" t="str">
            <v xml:space="preserve">           1.500.000.000</v>
          </cell>
          <cell r="D201" t="str">
            <v xml:space="preserve"> TENDER </v>
          </cell>
          <cell r="E201" t="str">
            <v>APBD</v>
          </cell>
          <cell r="F201" t="str">
            <v>SYAHRIR SYAHRUDDIN, ST. M.Si</v>
          </cell>
          <cell r="G201" t="str">
            <v>602.1/10/KONT-BM/PUPR/VII/2021, Tgl 26 Juli 2021</v>
          </cell>
          <cell r="H201" t="str">
            <v>1.304.814.060,00</v>
          </cell>
          <cell r="I201" t="str">
            <v>CV. ARCAPADA CONSULTANT</v>
          </cell>
          <cell r="J201" t="str">
            <v>CV. AKSARA LONTARA INDONESIA</v>
          </cell>
          <cell r="K201" t="str">
            <v>CV. KARYA CELEBESINDO</v>
          </cell>
          <cell r="L201" t="str">
            <v>26/07/2021</v>
          </cell>
          <cell r="M201" t="str">
            <v>28/12/2021</v>
          </cell>
          <cell r="N201" t="e">
            <v>#N/A</v>
          </cell>
          <cell r="O201" t="e">
            <v>#N/A</v>
          </cell>
          <cell r="P201" t="e">
            <v>#N/A</v>
          </cell>
          <cell r="Q201">
            <v>0</v>
          </cell>
          <cell r="R201" t="e">
            <v>#N/A</v>
          </cell>
          <cell r="S201" t="str">
            <v xml:space="preserve"> PROSES PELAKSANAAN </v>
          </cell>
        </row>
        <row r="202">
          <cell r="B202" t="str">
            <v>Peningkatan Badan Jalan Kuburan Desa Bawalipu</v>
          </cell>
          <cell r="C202" t="str">
            <v xml:space="preserve">              200.000.000</v>
          </cell>
          <cell r="D202" t="str">
            <v xml:space="preserve"> PL </v>
          </cell>
          <cell r="E202" t="str">
            <v>APBD</v>
          </cell>
          <cell r="F202" t="str">
            <v>SYAHRIR SYAHRUDDIN, ST. M.Si</v>
          </cell>
          <cell r="G202" t="str">
            <v>602.1/42/SPK-BM/PUPR/VIII/2021, Tgl 26 Agustus 2021</v>
          </cell>
          <cell r="H202" t="str">
            <v>198.993.000,00</v>
          </cell>
          <cell r="I202" t="str">
            <v>CV. ARCAPADA CONSULTANT</v>
          </cell>
          <cell r="J202" t="str">
            <v>CV. D'LUNA ENGINEERING</v>
          </cell>
          <cell r="K202" t="str">
            <v>CV. DWI ANUGERAH PRATIWI</v>
          </cell>
          <cell r="L202" t="str">
            <v>27/08/2021</v>
          </cell>
          <cell r="M202" t="str">
            <v>24/11/2021</v>
          </cell>
          <cell r="N202">
            <v>0</v>
          </cell>
          <cell r="O202">
            <v>0</v>
          </cell>
          <cell r="P202">
            <v>99496500</v>
          </cell>
          <cell r="Q202">
            <v>0</v>
          </cell>
          <cell r="R202">
            <v>0</v>
          </cell>
          <cell r="S202" t="str">
            <v xml:space="preserve"> PROSES PELAKSANAAN </v>
          </cell>
        </row>
        <row r="203">
          <cell r="B203" t="str">
            <v>Pengkerikilan Jalan Samping SMPN 2 Wotu Dusun Jambu Desa Lampenai</v>
          </cell>
          <cell r="C203">
            <v>0</v>
          </cell>
          <cell r="Q203">
            <v>0</v>
          </cell>
          <cell r="R203">
            <v>0</v>
          </cell>
          <cell r="S203" t="str">
            <v>Anggaran awal Rp. 200.000.000 dibatalkan setelah adanya recofusing</v>
          </cell>
        </row>
        <row r="204">
          <cell r="B204" t="str">
            <v>Pembangunan Jembatan Gantung Desa Balo-Balo</v>
          </cell>
          <cell r="C204" t="str">
            <v xml:space="preserve">           1.000.000.000</v>
          </cell>
          <cell r="D204" t="str">
            <v xml:space="preserve"> TENDER </v>
          </cell>
          <cell r="E204" t="str">
            <v>APBD</v>
          </cell>
          <cell r="F204" t="str">
            <v>SYAHRIR SYAHRUDDIN, ST. M.Si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 t="str">
            <v xml:space="preserve"> PROSES PENGADAAN </v>
          </cell>
        </row>
        <row r="205">
          <cell r="B205" t="str">
            <v>Pembangunan Plat Duiker Dusun Langgiri Desa Lampenai</v>
          </cell>
          <cell r="C205">
            <v>0</v>
          </cell>
          <cell r="Q205">
            <v>0</v>
          </cell>
          <cell r="R205">
            <v>0</v>
          </cell>
          <cell r="S205" t="str">
            <v>Anggaran awal Rp. 48.000.000 dibatalkan setelah adanya recofusing</v>
          </cell>
        </row>
        <row r="206">
          <cell r="B206" t="str">
            <v>Pelebaran Jembatan Jalan Poros Desa Tarengge Timur (Maramba 1)</v>
          </cell>
          <cell r="C206">
            <v>0</v>
          </cell>
          <cell r="Q206">
            <v>0</v>
          </cell>
          <cell r="R206">
            <v>0</v>
          </cell>
          <cell r="S206" t="str">
            <v>Anggaran awal Rp. 500.000.000 dibatalkan setelah adanya recofusing</v>
          </cell>
        </row>
        <row r="208">
          <cell r="B208" t="str">
            <v>Lanjutan Bronjong sungai Kasa Dusun Kau</v>
          </cell>
          <cell r="C208">
            <v>200003500</v>
          </cell>
          <cell r="D208" t="str">
            <v>PL</v>
          </cell>
          <cell r="E208" t="str">
            <v>APBD</v>
          </cell>
          <cell r="F208" t="str">
            <v>BUDI UTOMO, ST</v>
          </cell>
          <cell r="G208" t="str">
            <v xml:space="preserve"> 602.2/01/SPK/PUPR.B/VIII/2021, Tanggal 23 Agustus 2021 </v>
          </cell>
          <cell r="H208">
            <v>199226000</v>
          </cell>
          <cell r="I208" t="str">
            <v>CV. ALFA GRAHA</v>
          </cell>
          <cell r="J208" t="str">
            <v>CV. D'LUNA ENGINEERING</v>
          </cell>
          <cell r="K208" t="str">
            <v>CV. PARANCA KARYA UTAMA</v>
          </cell>
          <cell r="L208" t="str">
            <v>25 Agustus 2021</v>
          </cell>
          <cell r="M208">
            <v>44522</v>
          </cell>
          <cell r="P208">
            <v>99613000</v>
          </cell>
          <cell r="Q208">
            <v>0.5</v>
          </cell>
          <cell r="R208">
            <v>0</v>
          </cell>
          <cell r="S208" t="str">
            <v>KONTRAK</v>
          </cell>
        </row>
        <row r="209">
          <cell r="B209" t="str">
            <v>Lanjutan pembangunan Bronjong Dusun 01 Desa Kanawatu</v>
          </cell>
          <cell r="C209">
            <v>300000163</v>
          </cell>
          <cell r="D209" t="str">
            <v>Tender</v>
          </cell>
          <cell r="E209" t="str">
            <v>APBD</v>
          </cell>
          <cell r="F209" t="str">
            <v>BUDI UTOMO, ST</v>
          </cell>
          <cell r="G209" t="str">
            <v xml:space="preserve"> 602.1/8/KONT-SDA/PUPR/VIII/2021 Tanggal 26 Agustus 2021 </v>
          </cell>
          <cell r="H209">
            <v>285815932</v>
          </cell>
          <cell r="I209" t="str">
            <v>CV. SYAFRINA SURVIVAL KONSULTAN</v>
          </cell>
          <cell r="J209" t="str">
            <v>CV. D'LUNA ENGINEERING</v>
          </cell>
          <cell r="K209" t="str">
            <v>CV. KALAO</v>
          </cell>
          <cell r="L209" t="str">
            <v>26 Agustus 2021</v>
          </cell>
          <cell r="M209" t="str">
            <v>31 Desember 2021</v>
          </cell>
          <cell r="P209">
            <v>142907966</v>
          </cell>
          <cell r="Q209">
            <v>0.5</v>
          </cell>
          <cell r="R209">
            <v>0</v>
          </cell>
          <cell r="S209" t="str">
            <v>Anggaran awal Rp. 400.000.063 (86.4865m) dikurangi setelah adanya recofusing. (KONTRAK)</v>
          </cell>
        </row>
        <row r="211">
          <cell r="B211" t="str">
            <v>Perluasan SPAM Jaringan Perpipaan Desa Balo - Balo</v>
          </cell>
          <cell r="C211">
            <v>450000000</v>
          </cell>
          <cell r="D211" t="str">
            <v>Tender</v>
          </cell>
          <cell r="E211" t="str">
            <v>DAK PENUGASAN</v>
          </cell>
          <cell r="F211" t="str">
            <v>HERIWANTO D MANDA, ST</v>
          </cell>
          <cell r="G211" t="str">
            <v>602.1/11/SP-KONT/CK/PUPR/VII/2021</v>
          </cell>
          <cell r="H211">
            <v>418481171</v>
          </cell>
          <cell r="I211" t="str">
            <v>CV. GITA KARUNIA KONSULTAN (PERENCANAAN TA 2020)</v>
          </cell>
          <cell r="J211" t="str">
            <v>CV. KAIROS CREATIVE DESIGN</v>
          </cell>
          <cell r="K211" t="str">
            <v xml:space="preserve">	CV. MULIA KARYA PERSADA</v>
          </cell>
          <cell r="L211">
            <v>44398</v>
          </cell>
          <cell r="M211">
            <v>44517</v>
          </cell>
          <cell r="N211">
            <v>36.25</v>
          </cell>
          <cell r="O211">
            <v>14.28</v>
          </cell>
          <cell r="P211">
            <v>209240585.5</v>
          </cell>
          <cell r="Q211">
            <v>0.5</v>
          </cell>
          <cell r="R211">
            <v>-21.97</v>
          </cell>
          <cell r="S211" t="str">
            <v>PROSES PELAKSANAAN</v>
          </cell>
        </row>
        <row r="212">
          <cell r="B212" t="str">
            <v>Pembangunan Tangki Septik Skala Individual Perdesaan Desa Kanawatu</v>
          </cell>
          <cell r="C212">
            <v>217000000</v>
          </cell>
          <cell r="D212" t="str">
            <v>Swakelola</v>
          </cell>
          <cell r="E212" t="str">
            <v>APBD</v>
          </cell>
          <cell r="F212" t="str">
            <v>HERIWANTO D MANDA, ST</v>
          </cell>
          <cell r="G212" t="str">
            <v>602.2/07/SPK/SAN-ID/PUPR/VIII/2021</v>
          </cell>
          <cell r="I212" t="str">
            <v>KSM</v>
          </cell>
          <cell r="J212" t="str">
            <v>KSM</v>
          </cell>
          <cell r="K212" t="str">
            <v>KSM</v>
          </cell>
          <cell r="L212">
            <v>44410</v>
          </cell>
          <cell r="M212">
            <v>44559</v>
          </cell>
          <cell r="P212">
            <v>0</v>
          </cell>
          <cell r="Q212">
            <v>0</v>
          </cell>
          <cell r="S212" t="str">
            <v>Proses Pembuatan RKM</v>
          </cell>
        </row>
        <row r="213">
          <cell r="B213" t="str">
            <v>Pembangunan Tangki Septik Skala Individual Perdesaan Desa Maramba</v>
          </cell>
          <cell r="C213">
            <v>217000000</v>
          </cell>
          <cell r="D213" t="str">
            <v>Swakelola</v>
          </cell>
          <cell r="E213" t="str">
            <v>APBD</v>
          </cell>
          <cell r="F213" t="str">
            <v>HERIWANTO D MANDA, ST</v>
          </cell>
          <cell r="G213" t="str">
            <v>602.2/06/SPK/SAN-ID/PUPR/VIII/2021</v>
          </cell>
          <cell r="I213" t="str">
            <v>KSM</v>
          </cell>
          <cell r="J213" t="str">
            <v>KSM</v>
          </cell>
          <cell r="K213" t="str">
            <v>KSM</v>
          </cell>
          <cell r="L213">
            <v>44410</v>
          </cell>
          <cell r="M213">
            <v>44559</v>
          </cell>
          <cell r="P213">
            <v>0</v>
          </cell>
          <cell r="Q213">
            <v>0</v>
          </cell>
          <cell r="S213" t="str">
            <v>Proses Pembuatan RKM</v>
          </cell>
        </row>
        <row r="214">
          <cell r="B214" t="str">
            <v>Pembangunan Tangki Septik Skala Individual Perdesaan Minimal 50 KK Desa Kalaena (DAK)</v>
          </cell>
          <cell r="C214">
            <v>385000000</v>
          </cell>
          <cell r="D214" t="str">
            <v>Swakelola</v>
          </cell>
          <cell r="E214" t="str">
            <v>DAK PENUGASAN</v>
          </cell>
          <cell r="F214" t="str">
            <v>HERIWANTO D MANDA, ST</v>
          </cell>
          <cell r="G214" t="str">
            <v>602.2/11/SPK/SAN-ID/PUPR/VIII/2021</v>
          </cell>
          <cell r="I214" t="str">
            <v>KSM</v>
          </cell>
          <cell r="J214" t="str">
            <v>KSM</v>
          </cell>
          <cell r="K214" t="str">
            <v>KSM</v>
          </cell>
          <cell r="L214">
            <v>44410</v>
          </cell>
          <cell r="M214">
            <v>44559</v>
          </cell>
          <cell r="P214" t="str">
            <v> </v>
          </cell>
          <cell r="Q214">
            <v>0</v>
          </cell>
          <cell r="R214">
            <v>0</v>
          </cell>
          <cell r="S214" t="str">
            <v>Proses Pembuatan RKM</v>
          </cell>
        </row>
        <row r="215">
          <cell r="B215" t="str">
            <v>Pembangunan Tangki Septik Skala Individual Perdesaan Desa Madani</v>
          </cell>
          <cell r="C215">
            <v>217000000</v>
          </cell>
          <cell r="D215" t="str">
            <v>Swakelola</v>
          </cell>
          <cell r="E215" t="str">
            <v>APBD</v>
          </cell>
          <cell r="F215" t="str">
            <v>HERIWANTO D MANDA, ST</v>
          </cell>
          <cell r="G215" t="str">
            <v>602.2/05/SPK/SAN-ID/PUPR/VIII/2021</v>
          </cell>
          <cell r="I215" t="str">
            <v>KSM</v>
          </cell>
          <cell r="J215" t="str">
            <v>KSM</v>
          </cell>
          <cell r="K215" t="str">
            <v>KSM</v>
          </cell>
          <cell r="L215">
            <v>44410</v>
          </cell>
          <cell r="M215">
            <v>44559</v>
          </cell>
          <cell r="Q215">
            <v>0</v>
          </cell>
          <cell r="R215">
            <v>0</v>
          </cell>
          <cell r="S215" t="str">
            <v>Proses Pembuatan RKM</v>
          </cell>
        </row>
        <row r="216">
          <cell r="B216" t="str">
            <v>Pembangunan Drainase Desa Cendana Hijau</v>
          </cell>
          <cell r="C216">
            <v>184000000</v>
          </cell>
          <cell r="D216" t="str">
            <v>PL</v>
          </cell>
          <cell r="E216" t="str">
            <v>APBD</v>
          </cell>
          <cell r="F216" t="str">
            <v>HERIWANTO D MANDA, ST</v>
          </cell>
          <cell r="G216" t="str">
            <v>602.2/16/SPK-PL/CK.AG/PUPR/VIII/2021</v>
          </cell>
          <cell r="H216">
            <v>183445000</v>
          </cell>
          <cell r="I216" t="str">
            <v>CV. KARYA SEPAKAT CONSULTANT</v>
          </cell>
          <cell r="J216" t="str">
            <v>CV. R3i KONSULTAN</v>
          </cell>
          <cell r="K216" t="str">
            <v>CV. TUJUH LIMA PERKASA</v>
          </cell>
          <cell r="L216" t="str">
            <v>20/08/2021</v>
          </cell>
          <cell r="M216" t="str">
            <v>17/11/2021</v>
          </cell>
          <cell r="N216">
            <v>9.5</v>
          </cell>
          <cell r="O216">
            <v>17.3</v>
          </cell>
          <cell r="P216" t="str">
            <v> </v>
          </cell>
          <cell r="Q216">
            <v>0</v>
          </cell>
          <cell r="R216">
            <v>7.8000000000000007</v>
          </cell>
          <cell r="S216" t="str">
            <v>PROSES PELAKSANAAN</v>
          </cell>
        </row>
        <row r="217">
          <cell r="B217" t="str">
            <v>Pembangunan Drainase Desa Lera</v>
          </cell>
          <cell r="C217">
            <v>165600000</v>
          </cell>
          <cell r="D217" t="str">
            <v>PL</v>
          </cell>
          <cell r="E217" t="str">
            <v>APBD</v>
          </cell>
          <cell r="F217" t="str">
            <v>HERIWANTO D MANDA, ST</v>
          </cell>
          <cell r="G217" t="str">
            <v xml:space="preserve">602.2/12/SPK-PL/CK.AG/PUPR/VIII/2021 </v>
          </cell>
          <cell r="H217">
            <v>165000000</v>
          </cell>
          <cell r="I217" t="str">
            <v>CV. KARYA SEPAKAT CONSULTANT</v>
          </cell>
          <cell r="J217" t="str">
            <v>CV. R3i KONSULTAN</v>
          </cell>
          <cell r="K217" t="str">
            <v>CV. NAWERE</v>
          </cell>
          <cell r="L217" t="str">
            <v>18/08/2021</v>
          </cell>
          <cell r="M217" t="str">
            <v>15/11/2021</v>
          </cell>
          <cell r="N217">
            <v>9.5399999999999991</v>
          </cell>
          <cell r="O217">
            <v>4.18</v>
          </cell>
          <cell r="P217" t="str">
            <v> </v>
          </cell>
          <cell r="Q217">
            <v>0</v>
          </cell>
          <cell r="R217">
            <v>-5.3599999999999994</v>
          </cell>
          <cell r="S217" t="str">
            <v>PROSES PELAKSANAAN</v>
          </cell>
        </row>
        <row r="218">
          <cell r="B218" t="str">
            <v>Pembangunan Drainase Desa Madani</v>
          </cell>
          <cell r="C218">
            <v>149500000</v>
          </cell>
          <cell r="D218" t="str">
            <v>PL</v>
          </cell>
          <cell r="E218" t="str">
            <v>APBD</v>
          </cell>
          <cell r="F218" t="str">
            <v>HERIWANTO D MANDA, ST</v>
          </cell>
          <cell r="G218" t="str">
            <v>602.2/05/SPK-PL/CK.AG/PUPR/VIII/2021</v>
          </cell>
          <cell r="H218">
            <v>148895000</v>
          </cell>
          <cell r="I218" t="str">
            <v>CV. KARYA SEPAKAT CONSULTANT</v>
          </cell>
          <cell r="J218" t="str">
            <v>CV. R3i KONSULTAN</v>
          </cell>
          <cell r="K218" t="str">
            <v>CV. DWI ANUGERAH  PRATIWI</v>
          </cell>
          <cell r="L218" t="str">
            <v>13/08/2021</v>
          </cell>
          <cell r="M218">
            <v>44480</v>
          </cell>
          <cell r="N218">
            <v>18.88</v>
          </cell>
          <cell r="O218">
            <v>61.91</v>
          </cell>
          <cell r="P218">
            <v>74447500</v>
          </cell>
          <cell r="Q218">
            <v>0.5</v>
          </cell>
          <cell r="R218">
            <v>43.03</v>
          </cell>
          <cell r="S218" t="str">
            <v>PROSES PELAKSANAAN</v>
          </cell>
        </row>
        <row r="219">
          <cell r="B219" t="str">
            <v>Pembangunan Drainase Desa Pepuro Barat</v>
          </cell>
          <cell r="C219">
            <v>184000000</v>
          </cell>
          <cell r="D219" t="str">
            <v>PL</v>
          </cell>
          <cell r="E219" t="str">
            <v>APBD</v>
          </cell>
          <cell r="F219" t="str">
            <v>HERIWANTO D MANDA, ST</v>
          </cell>
          <cell r="G219" t="str">
            <v>602.2/10/SPK-PL/CK.AG/PUPR/VIII/2021</v>
          </cell>
          <cell r="H219">
            <v>183300000</v>
          </cell>
          <cell r="I219" t="str">
            <v>CV. KARYA SEPAKAT CONSULTANT</v>
          </cell>
          <cell r="J219" t="str">
            <v>CV. R3i KONSULTAN</v>
          </cell>
          <cell r="K219" t="str">
            <v>CV. CARYA ANUGRAH</v>
          </cell>
          <cell r="L219" t="str">
            <v>18/08/2021</v>
          </cell>
          <cell r="M219" t="str">
            <v>15/11/2021</v>
          </cell>
          <cell r="N219">
            <v>9.5</v>
          </cell>
          <cell r="O219">
            <v>13.94</v>
          </cell>
          <cell r="P219" t="str">
            <v> </v>
          </cell>
          <cell r="Q219">
            <v>0</v>
          </cell>
          <cell r="R219">
            <v>4.4399999999999995</v>
          </cell>
          <cell r="S219" t="str">
            <v>PROSES PELAKSANAAN</v>
          </cell>
        </row>
        <row r="220">
          <cell r="B220" t="str">
            <v>Pembangunan Drainase Desa Tarengge Kec Wotu</v>
          </cell>
          <cell r="C220">
            <v>184000000</v>
          </cell>
          <cell r="D220" t="str">
            <v>PL</v>
          </cell>
          <cell r="E220" t="str">
            <v>APBD</v>
          </cell>
          <cell r="F220" t="str">
            <v>HERIWANTO D MANDA, ST</v>
          </cell>
          <cell r="G220" t="str">
            <v xml:space="preserve">602.2/15/SPK-PL/CK.AG/PUPR/VIII/2021                      </v>
          </cell>
          <cell r="H220">
            <v>183185000</v>
          </cell>
          <cell r="I220" t="str">
            <v>CV. KARYA SEPAKAT CONSULTANT</v>
          </cell>
          <cell r="J220" t="str">
            <v>CV. R3i KONSULTAN</v>
          </cell>
          <cell r="K220" t="str">
            <v>CV. AIRIN PERMATA TUNGGAL</v>
          </cell>
          <cell r="L220" t="str">
            <v>20/08/2021</v>
          </cell>
          <cell r="M220" t="str">
            <v>17/11/2021</v>
          </cell>
          <cell r="P220" t="str">
            <v> </v>
          </cell>
          <cell r="Q220">
            <v>0</v>
          </cell>
          <cell r="R220">
            <v>0</v>
          </cell>
          <cell r="S220" t="str">
            <v>PROSES PELAKSANAAN</v>
          </cell>
        </row>
        <row r="221">
          <cell r="B221" t="str">
            <v>Pembangunan Kantor Koramil Wotu</v>
          </cell>
          <cell r="C221">
            <v>500094000</v>
          </cell>
          <cell r="D221" t="str">
            <v>Tender</v>
          </cell>
          <cell r="E221" t="str">
            <v>APBD</v>
          </cell>
          <cell r="F221" t="str">
            <v>HERIWANTO D MANDA, ST</v>
          </cell>
          <cell r="I221" t="str">
            <v>CV. ALFA GRAHA</v>
          </cell>
          <cell r="P221" t="str">
            <v> </v>
          </cell>
          <cell r="Q221">
            <v>0</v>
          </cell>
          <cell r="R221">
            <v>0</v>
          </cell>
          <cell r="S221" t="str">
            <v>Proses Kontrak</v>
          </cell>
        </row>
        <row r="222">
          <cell r="B222" t="str">
            <v>Pembangunan Tugu Taman Segitiga Desa Tarengge</v>
          </cell>
          <cell r="C222">
            <v>199849320</v>
          </cell>
          <cell r="D222" t="str">
            <v>PL</v>
          </cell>
          <cell r="E222" t="str">
            <v>APBD</v>
          </cell>
          <cell r="F222" t="str">
            <v>HERIWANTO D MANDA, ST</v>
          </cell>
          <cell r="I222" t="str">
            <v>CV. GITA KARUNIA KONSULTAN</v>
          </cell>
          <cell r="Q222">
            <v>0</v>
          </cell>
          <cell r="R222">
            <v>0</v>
          </cell>
          <cell r="S222" t="str">
            <v>Anggaran awal Rp. 1.666.800.000 dikurangi setelah adanya recofusing. (Proses HPS)</v>
          </cell>
        </row>
        <row r="223">
          <cell r="B223" t="str">
            <v>Pembangunan Tangki Septik Skala Individual Perdesaan Desa Rinjani</v>
          </cell>
          <cell r="C223">
            <v>280000000</v>
          </cell>
          <cell r="D223" t="str">
            <v>Swakelola</v>
          </cell>
          <cell r="E223" t="str">
            <v>APBD</v>
          </cell>
          <cell r="F223" t="str">
            <v>cendana</v>
          </cell>
          <cell r="G223" t="str">
            <v>602.2/08/SPK/SAN-ID/PUPR/VIII/2021</v>
          </cell>
          <cell r="I223" t="str">
            <v>KSM</v>
          </cell>
          <cell r="J223" t="str">
            <v>KSM</v>
          </cell>
          <cell r="K223" t="str">
            <v>KSM</v>
          </cell>
          <cell r="L223">
            <v>44410</v>
          </cell>
          <cell r="M223">
            <v>44559</v>
          </cell>
          <cell r="Q223">
            <v>0</v>
          </cell>
          <cell r="R223">
            <v>0</v>
          </cell>
          <cell r="S223" t="str">
            <v>Proses Pembuatan RKM</v>
          </cell>
        </row>
        <row r="225">
          <cell r="B225" t="str">
            <v>Pemeliharaan Jalan Tersebar</v>
          </cell>
          <cell r="C225">
            <v>876036000</v>
          </cell>
          <cell r="D225" t="str">
            <v>PL</v>
          </cell>
          <cell r="E225" t="str">
            <v>APBD</v>
          </cell>
          <cell r="F225" t="str">
            <v>SYAHRIR SYAHRUDDIN, ST. M.Si</v>
          </cell>
          <cell r="Q225">
            <v>0</v>
          </cell>
          <cell r="R225">
            <v>0</v>
          </cell>
          <cell r="S225" t="str">
            <v>Anggaran awal Rp. 450.000.000 ditambah setelah adanya recofusing</v>
          </cell>
        </row>
        <row r="226">
          <cell r="B226" t="str">
            <v>Pemeliharaan Jembatan Tersebar</v>
          </cell>
          <cell r="C226">
            <v>444250000</v>
          </cell>
          <cell r="D226" t="str">
            <v>PL</v>
          </cell>
          <cell r="E226" t="str">
            <v>APBD</v>
          </cell>
          <cell r="F226" t="str">
            <v>SYAHRIR SYAHRUDDIN, ST. M.Si</v>
          </cell>
          <cell r="Q226">
            <v>0</v>
          </cell>
          <cell r="R226">
            <v>0</v>
          </cell>
          <cell r="S226" t="str">
            <v>Anggaran awal Rp. 391.000.000 ditambah setelah adanya recofusing</v>
          </cell>
        </row>
        <row r="227">
          <cell r="B227" t="str">
            <v>Rehabilitasi Tanggul Sungai</v>
          </cell>
          <cell r="C227">
            <v>323999700</v>
          </cell>
          <cell r="D227" t="str">
            <v>Swakelola</v>
          </cell>
          <cell r="E227" t="str">
            <v>APBD</v>
          </cell>
          <cell r="F227" t="str">
            <v>I KOMANG EDIWIJAYA, ST</v>
          </cell>
          <cell r="P227" t="str">
            <v> </v>
          </cell>
          <cell r="Q227">
            <v>0</v>
          </cell>
          <cell r="R227">
            <v>0</v>
          </cell>
        </row>
        <row r="228">
          <cell r="B228" t="str">
            <v>Rehabilitasi Bangunan Perkuatan Tebing</v>
          </cell>
          <cell r="C228">
            <v>539999500</v>
          </cell>
          <cell r="D228" t="str">
            <v>Swakelola</v>
          </cell>
          <cell r="E228" t="str">
            <v>APBD</v>
          </cell>
          <cell r="F228" t="str">
            <v>I KOMANG EDIWIJAYA, ST</v>
          </cell>
          <cell r="P228" t="str">
            <v> </v>
          </cell>
          <cell r="Q228">
            <v>0</v>
          </cell>
          <cell r="R228">
            <v>0</v>
          </cell>
        </row>
        <row r="229">
          <cell r="B229" t="str">
            <v>Rehabilitasi Pintu Air/Bendung Pengendali Banjir</v>
          </cell>
          <cell r="C229">
            <v>107990000</v>
          </cell>
          <cell r="D229" t="str">
            <v>Swakelola</v>
          </cell>
          <cell r="E229" t="str">
            <v>APBD</v>
          </cell>
          <cell r="F229" t="str">
            <v>I KOMANG EDIWIJAYA, ST</v>
          </cell>
          <cell r="P229" t="str">
            <v> </v>
          </cell>
          <cell r="Q229">
            <v>0</v>
          </cell>
          <cell r="R229">
            <v>0</v>
          </cell>
        </row>
        <row r="230">
          <cell r="B230" t="str">
            <v>Rehabilitasi Seawall dan Bangunan Pengaman Pantai Lainnya</v>
          </cell>
          <cell r="C230">
            <v>324000000</v>
          </cell>
          <cell r="D230" t="str">
            <v>Swakelola</v>
          </cell>
          <cell r="E230" t="str">
            <v>APBD</v>
          </cell>
          <cell r="F230" t="str">
            <v>I KOMANG EDIWIJAYA, ST</v>
          </cell>
          <cell r="P230" t="str">
            <v> </v>
          </cell>
          <cell r="Q230">
            <v>0</v>
          </cell>
          <cell r="R230">
            <v>0</v>
          </cell>
        </row>
        <row r="231">
          <cell r="B231" t="str">
            <v>Normalisasi/Restorasi Sungai</v>
          </cell>
          <cell r="C231">
            <v>1357005000</v>
          </cell>
          <cell r="D231" t="str">
            <v>Swakelola</v>
          </cell>
          <cell r="E231" t="str">
            <v>APBD</v>
          </cell>
          <cell r="F231" t="str">
            <v>I KOMANG EDIWIJAYA, ST</v>
          </cell>
          <cell r="P231" t="str">
            <v> </v>
          </cell>
          <cell r="Q231">
            <v>0</v>
          </cell>
          <cell r="R231">
            <v>0</v>
          </cell>
        </row>
        <row r="232">
          <cell r="B232" t="str">
            <v>Operasi dan Pemeliharaan Jaringan Irigasi Permukaan</v>
          </cell>
          <cell r="C232">
            <v>1055335055</v>
          </cell>
          <cell r="D232" t="str">
            <v>Swakelola</v>
          </cell>
          <cell r="E232" t="str">
            <v>APBD</v>
          </cell>
          <cell r="F232" t="str">
            <v>I KOMANG EDIWIJAYA, ST</v>
          </cell>
          <cell r="P232" t="str">
            <v> </v>
          </cell>
          <cell r="Q232">
            <v>0</v>
          </cell>
          <cell r="R232">
            <v>0</v>
          </cell>
        </row>
        <row r="233">
          <cell r="B233" t="str">
            <v>Operasi dan Pemeliharaan Bendung Irigasi</v>
          </cell>
          <cell r="C233">
            <v>710096000</v>
          </cell>
          <cell r="D233" t="str">
            <v>Swakelola</v>
          </cell>
          <cell r="E233" t="str">
            <v>APBD</v>
          </cell>
          <cell r="F233" t="str">
            <v>I KOMANG EDIWIJAYA, ST</v>
          </cell>
          <cell r="P233" t="str">
            <v> </v>
          </cell>
          <cell r="Q233">
            <v>0</v>
          </cell>
          <cell r="R233">
            <v>0</v>
          </cell>
        </row>
        <row r="234">
          <cell r="B234" t="str">
            <v>Rehabilitasi/Pemeliharaan Prasarana dan Sarana Air Minum</v>
          </cell>
          <cell r="C234">
            <v>339997440</v>
          </cell>
          <cell r="D234" t="str">
            <v>Tender</v>
          </cell>
          <cell r="E234" t="str">
            <v>APBD</v>
          </cell>
          <cell r="F234" t="str">
            <v>HERIWANTO D MANDA, ST</v>
          </cell>
          <cell r="I234" t="str">
            <v>CV. ALIF ENGINEERING KONSULTAN</v>
          </cell>
          <cell r="J234" t="str">
            <v>DUA PILAR UTAMA</v>
          </cell>
          <cell r="P234" t="str">
            <v> </v>
          </cell>
          <cell r="Q234">
            <v>0</v>
          </cell>
          <cell r="R234">
            <v>0</v>
          </cell>
          <cell r="S234" t="str">
            <v>PROSES PELAKSANAAN</v>
          </cell>
        </row>
        <row r="235">
          <cell r="B235" t="str">
            <v>Pemeliharaan Jaringan Air Bersih Desa Puncak Indah</v>
          </cell>
          <cell r="C235">
            <v>169997440</v>
          </cell>
          <cell r="D235" t="str">
            <v>PL</v>
          </cell>
          <cell r="E235" t="str">
            <v>APBD</v>
          </cell>
          <cell r="F235" t="str">
            <v>HERIWANTO D MANDA, ST</v>
          </cell>
          <cell r="G235" t="str">
            <v>602.2/14/CK.HJ/PUPR/VIII/2021</v>
          </cell>
          <cell r="H235">
            <v>169784000</v>
          </cell>
          <cell r="I235" t="str">
            <v>CV. ALIF ENGINEERING KONSULTAN</v>
          </cell>
          <cell r="J235" t="str">
            <v>DUA PILAR UTAMA</v>
          </cell>
          <cell r="K235" t="str">
            <v>CV. DUTA PERTIWI</v>
          </cell>
          <cell r="L235">
            <v>44410</v>
          </cell>
          <cell r="M235" t="str">
            <v>30/10/2021</v>
          </cell>
          <cell r="N235">
            <v>21.5</v>
          </cell>
          <cell r="O235">
            <v>0</v>
          </cell>
          <cell r="P235">
            <v>84892000</v>
          </cell>
          <cell r="Q235">
            <v>50</v>
          </cell>
          <cell r="R235">
            <v>-21.5</v>
          </cell>
          <cell r="S235" t="str">
            <v>PROSES PELAKSANAAN</v>
          </cell>
        </row>
        <row r="236">
          <cell r="B236" t="str">
            <v>Pemeliharaan Jaringan Air Bersih Desa Cendana Kec. Burau</v>
          </cell>
          <cell r="C236">
            <v>170000000</v>
          </cell>
          <cell r="D236" t="str">
            <v>PL</v>
          </cell>
          <cell r="E236" t="str">
            <v>APBD</v>
          </cell>
          <cell r="F236" t="str">
            <v>HERIWANTO D MANDA, ST</v>
          </cell>
          <cell r="G236" t="str">
            <v>602.2/12/CK.HJ/PUPR/VII/2021</v>
          </cell>
          <cell r="H236">
            <v>169866000</v>
          </cell>
          <cell r="I236" t="str">
            <v>CV. ALIF ENGINEERING KONSULTAN</v>
          </cell>
          <cell r="J236" t="str">
            <v>DUA PILAR UTAMA</v>
          </cell>
          <cell r="K236" t="str">
            <v xml:space="preserve">	CV. REPLIKA INDONESIA</v>
          </cell>
          <cell r="L236" t="str">
            <v>28/7/2021</v>
          </cell>
          <cell r="M236" t="str">
            <v>25/10/201</v>
          </cell>
          <cell r="N236">
            <v>25.07</v>
          </cell>
          <cell r="O236">
            <v>0</v>
          </cell>
          <cell r="P236">
            <v>84933000</v>
          </cell>
          <cell r="Q236">
            <v>50</v>
          </cell>
          <cell r="R236">
            <v>-25.07</v>
          </cell>
          <cell r="S236" t="str">
            <v>PROSES PELAKSANAAN</v>
          </cell>
        </row>
        <row r="237">
          <cell r="B237" t="str">
            <v>Pemeliharaan Drainase Pujasera</v>
          </cell>
          <cell r="C237">
            <v>93650000</v>
          </cell>
          <cell r="D237" t="str">
            <v>PL</v>
          </cell>
          <cell r="E237" t="str">
            <v>APBD</v>
          </cell>
          <cell r="F237" t="str">
            <v>HERIWANTO D MANDA, ST</v>
          </cell>
          <cell r="I237" t="str">
            <v>CV. ALIF ENGINEERING KONSULTAN</v>
          </cell>
          <cell r="J237" t="str">
            <v>DUA PILAR UTAMA</v>
          </cell>
          <cell r="Q237">
            <v>0</v>
          </cell>
          <cell r="R237">
            <v>0</v>
          </cell>
          <cell r="S237" t="str">
            <v>Proses Pejabat Pengadaan</v>
          </cell>
        </row>
        <row r="238">
          <cell r="B238" t="str">
            <v>Pemeliharaan Drainase Desa Harapan</v>
          </cell>
          <cell r="C238">
            <v>80000000</v>
          </cell>
          <cell r="D238" t="str">
            <v>PL</v>
          </cell>
          <cell r="E238" t="str">
            <v>APBD</v>
          </cell>
          <cell r="F238" t="str">
            <v>HERIWANTO D MANDA, ST</v>
          </cell>
          <cell r="G238" t="str">
            <v>602.2/13/CK.HJ/PUPR/VII/2021</v>
          </cell>
          <cell r="H238">
            <v>79904000</v>
          </cell>
          <cell r="I238" t="str">
            <v>CV. ALIF ENGINEERING KONSULTAN</v>
          </cell>
          <cell r="J238" t="str">
            <v>DUA PILAR UTAMA</v>
          </cell>
          <cell r="K238" t="str">
            <v>CV. JETZ COMMUNITY</v>
          </cell>
          <cell r="L238" t="str">
            <v>27/7/2021</v>
          </cell>
          <cell r="M238" t="str">
            <v>26/11/2021</v>
          </cell>
          <cell r="N238">
            <v>22.64</v>
          </cell>
          <cell r="O238">
            <v>59.4</v>
          </cell>
          <cell r="R238">
            <v>36.76</v>
          </cell>
          <cell r="S238" t="str">
            <v>PROSES PELAKSANAAN</v>
          </cell>
        </row>
        <row r="239">
          <cell r="B239" t="str">
            <v>Pemeliharaan Drainase Dusun Balimas Desa Lakawali</v>
          </cell>
          <cell r="C239">
            <v>47100000</v>
          </cell>
          <cell r="D239" t="str">
            <v>PL</v>
          </cell>
          <cell r="E239" t="str">
            <v>APBD</v>
          </cell>
          <cell r="F239" t="str">
            <v>HERIWANTO D MANDA, ST</v>
          </cell>
          <cell r="G239" t="str">
            <v>602.2/17/CK.HJ/PUPR/VIII/2021</v>
          </cell>
          <cell r="H239">
            <v>46931000</v>
          </cell>
          <cell r="I239" t="str">
            <v>CV. ALIF ENGINEERING KONSULTAN</v>
          </cell>
          <cell r="J239" t="str">
            <v>DUA PILAR UTAMA</v>
          </cell>
          <cell r="K239" t="str">
            <v>CV. SATU RAYA</v>
          </cell>
          <cell r="L239">
            <v>44263</v>
          </cell>
          <cell r="M239">
            <v>44206</v>
          </cell>
          <cell r="N239">
            <v>32.97</v>
          </cell>
          <cell r="O239">
            <v>100</v>
          </cell>
          <cell r="Q239">
            <v>0</v>
          </cell>
          <cell r="R239">
            <v>67.03</v>
          </cell>
          <cell r="S239" t="str">
            <v>PROSES PELAKSANAAN</v>
          </cell>
        </row>
        <row r="240">
          <cell r="B240" t="str">
            <v>Pemeliharaan Drainase Desa Lampenai</v>
          </cell>
          <cell r="C240">
            <v>50000000</v>
          </cell>
          <cell r="D240" t="str">
            <v>PL</v>
          </cell>
          <cell r="E240" t="str">
            <v>APBD</v>
          </cell>
          <cell r="F240" t="str">
            <v>HERIWANTO D MANDA, ST</v>
          </cell>
          <cell r="G240" t="str">
            <v>602.2/16/CK.HJ/PUPR/VIII/2021</v>
          </cell>
          <cell r="H240">
            <v>49779000</v>
          </cell>
          <cell r="I240" t="str">
            <v>CV. ALIF ENGINEERING KONSULTAN</v>
          </cell>
          <cell r="J240" t="str">
            <v>DUA PILAR UTAMA</v>
          </cell>
          <cell r="K240" t="str">
            <v>CV. ALB JATIVA</v>
          </cell>
          <cell r="L240">
            <v>44263</v>
          </cell>
          <cell r="M240">
            <v>44207</v>
          </cell>
          <cell r="N240">
            <v>32.89</v>
          </cell>
          <cell r="O240">
            <v>39.33</v>
          </cell>
          <cell r="Q240">
            <v>0</v>
          </cell>
          <cell r="R240">
            <v>6.4399999999999977</v>
          </cell>
          <cell r="S240" t="str">
            <v>PROSES PELAKSANAAN</v>
          </cell>
        </row>
        <row r="241">
          <cell r="B241" t="str">
            <v>Pemeliharaan Drainase Desa Pekaloa</v>
          </cell>
          <cell r="C241">
            <v>80000000</v>
          </cell>
          <cell r="D241" t="str">
            <v>PL</v>
          </cell>
          <cell r="E241" t="str">
            <v>APBD</v>
          </cell>
          <cell r="F241" t="str">
            <v>HERIWANTO D MANDA, ST</v>
          </cell>
          <cell r="G241" t="str">
            <v>602.2/15/CK.HJ/PUPR/VIII/2021</v>
          </cell>
          <cell r="H241">
            <v>79807000</v>
          </cell>
          <cell r="I241" t="str">
            <v>CV. ALIF ENGINEERING KONSULTAN</v>
          </cell>
          <cell r="J241" t="str">
            <v>DUA PILAR UTAMA</v>
          </cell>
          <cell r="K241" t="str">
            <v>CV. ALB JATIVA</v>
          </cell>
          <cell r="L241">
            <v>44263</v>
          </cell>
          <cell r="M241">
            <v>44207</v>
          </cell>
          <cell r="N241">
            <v>20.23</v>
          </cell>
          <cell r="O241">
            <v>85.14</v>
          </cell>
          <cell r="Q241">
            <v>0</v>
          </cell>
          <cell r="R241">
            <v>64.91</v>
          </cell>
          <cell r="S241" t="str">
            <v>PROSES PELAKSANAAN</v>
          </cell>
        </row>
        <row r="242">
          <cell r="B242" t="str">
            <v>Penyediaan SR Tersebar Di Kab. Luwu Timur</v>
          </cell>
          <cell r="C242">
            <v>2000000000</v>
          </cell>
          <cell r="D242" t="str">
            <v>Tender (Konsolidasi)</v>
          </cell>
          <cell r="E242" t="str">
            <v>HIBAH AIR MINUM</v>
          </cell>
          <cell r="F242" t="str">
            <v>HERIWANTO D MANDA, ST</v>
          </cell>
          <cell r="G242" t="str">
            <v>602.1/03/SP-KONT/CK/PUPR/VII/2021</v>
          </cell>
          <cell r="H242">
            <v>1911329000</v>
          </cell>
          <cell r="I242" t="str">
            <v>Latitude 79 Nusantara</v>
          </cell>
          <cell r="J242" t="str">
            <v>Latitude 79 Nusantara</v>
          </cell>
          <cell r="K242" t="str">
            <v>CV. AISHIN TAKAOKA</v>
          </cell>
          <cell r="L242" t="str">
            <v>19/7/2021</v>
          </cell>
          <cell r="M242" t="str">
            <v>16/10/2021</v>
          </cell>
          <cell r="N242">
            <v>16.236000000000001</v>
          </cell>
          <cell r="O242">
            <v>15.696</v>
          </cell>
          <cell r="P242">
            <v>955664500</v>
          </cell>
          <cell r="Q242">
            <v>0.5</v>
          </cell>
          <cell r="R242">
            <v>-0.54000000000000092</v>
          </cell>
          <cell r="S242" t="str">
            <v>PROSES PELAKSANAAN</v>
          </cell>
        </row>
        <row r="243">
          <cell r="B243" t="str">
            <v xml:space="preserve">Desa Balo-Balo </v>
          </cell>
          <cell r="C243">
            <v>132000000</v>
          </cell>
          <cell r="D243" t="str">
            <v>Tender (Konsolidasi)</v>
          </cell>
          <cell r="E243" t="str">
            <v>HIBAH AIR MINUM</v>
          </cell>
          <cell r="F243" t="str">
            <v>HERIWANTO D MANDA, ST</v>
          </cell>
          <cell r="G243" t="str">
            <v>602.1/03/SP-KONT/CK/PUPR/VII/2021</v>
          </cell>
          <cell r="I243" t="str">
            <v>Latitude 79 Nusantara</v>
          </cell>
          <cell r="P243" t="str">
            <v> </v>
          </cell>
          <cell r="Q243">
            <v>0</v>
          </cell>
          <cell r="R243">
            <v>0</v>
          </cell>
          <cell r="S243" t="str">
            <v>PROSES PELAKSANAAN</v>
          </cell>
        </row>
        <row r="244">
          <cell r="B244" t="str">
            <v xml:space="preserve">Desa Lera </v>
          </cell>
          <cell r="C244">
            <v>272000000</v>
          </cell>
          <cell r="D244" t="str">
            <v>Tender (Konsolidasi)</v>
          </cell>
          <cell r="E244" t="str">
            <v>HIBAH AIR MINUM</v>
          </cell>
          <cell r="F244" t="str">
            <v>HERIWANTO D MANDA, ST</v>
          </cell>
          <cell r="G244" t="str">
            <v>602.1/03/SP-KONT/CK/PUPR/VII/2021</v>
          </cell>
          <cell r="I244" t="str">
            <v>Latitude 79 Nusantara</v>
          </cell>
          <cell r="P244" t="str">
            <v> </v>
          </cell>
          <cell r="Q244">
            <v>0</v>
          </cell>
          <cell r="R244">
            <v>0</v>
          </cell>
          <cell r="S244" t="str">
            <v>PROSES PELAKSANAAN</v>
          </cell>
        </row>
        <row r="245">
          <cell r="B245" t="str">
            <v xml:space="preserve">Desa Madani </v>
          </cell>
          <cell r="C245">
            <v>84000000</v>
          </cell>
          <cell r="D245" t="str">
            <v>Tender (Konsolidasi)</v>
          </cell>
          <cell r="E245" t="str">
            <v>HIBAH AIR MINUM</v>
          </cell>
          <cell r="F245" t="str">
            <v>HERIWANTO D MANDA, ST</v>
          </cell>
          <cell r="G245" t="str">
            <v>602.1/03/SP-KONT/CK/PUPR/VII/2021</v>
          </cell>
          <cell r="I245" t="str">
            <v>Latitude 79 Nusantara</v>
          </cell>
          <cell r="P245" t="str">
            <v> </v>
          </cell>
          <cell r="Q245">
            <v>0</v>
          </cell>
          <cell r="R245">
            <v>0</v>
          </cell>
          <cell r="S245" t="str">
            <v>PROSES PELAKSANAAN</v>
          </cell>
        </row>
        <row r="246">
          <cell r="B246" t="str">
            <v xml:space="preserve">Desa Maramba </v>
          </cell>
          <cell r="C246">
            <v>84000000</v>
          </cell>
          <cell r="D246" t="str">
            <v>Tender (Konsolidasi)</v>
          </cell>
          <cell r="E246" t="str">
            <v>HIBAH AIR MINUM</v>
          </cell>
          <cell r="F246" t="str">
            <v>HERIWANTO D MANDA, ST</v>
          </cell>
          <cell r="G246" t="str">
            <v>602.1/03/SP-KONT/CK/PUPR/VII/2021</v>
          </cell>
          <cell r="I246" t="str">
            <v>Latitude 79 Nusantara</v>
          </cell>
          <cell r="P246" t="str">
            <v> </v>
          </cell>
          <cell r="Q246">
            <v>0</v>
          </cell>
          <cell r="R246">
            <v>0</v>
          </cell>
          <cell r="S246" t="str">
            <v>PROSES PELAKSANAAN</v>
          </cell>
        </row>
        <row r="247">
          <cell r="B247" t="str">
            <v xml:space="preserve">Desa Kalena </v>
          </cell>
          <cell r="C247">
            <v>190000000</v>
          </cell>
          <cell r="D247" t="str">
            <v>Tender (Konsolidasi)</v>
          </cell>
          <cell r="E247" t="str">
            <v>HIBAH AIR MINUM</v>
          </cell>
          <cell r="F247" t="str">
            <v>HERIWANTO D MANDA, ST</v>
          </cell>
          <cell r="G247" t="str">
            <v>602.1/03/SP-KONT/CK/PUPR/VII/2021</v>
          </cell>
          <cell r="I247" t="str">
            <v>Latitude 79 Nusantara</v>
          </cell>
          <cell r="P247" t="str">
            <v> </v>
          </cell>
          <cell r="Q247">
            <v>0</v>
          </cell>
          <cell r="R247">
            <v>0</v>
          </cell>
          <cell r="S247" t="str">
            <v>PROSES PELAKSANAAN</v>
          </cell>
        </row>
        <row r="248">
          <cell r="B248" t="str">
            <v xml:space="preserve">Desa Wanasari </v>
          </cell>
          <cell r="C248">
            <v>12000000</v>
          </cell>
          <cell r="D248" t="str">
            <v>Tender (Konsolidasi)</v>
          </cell>
          <cell r="E248" t="str">
            <v>HIBAH AIR MINUM</v>
          </cell>
          <cell r="F248" t="str">
            <v>HERIWANTO D MANDA, ST</v>
          </cell>
          <cell r="G248" t="str">
            <v>602.1/03/SP-KONT/CK/PUPR/VII/2021</v>
          </cell>
          <cell r="I248" t="str">
            <v>Latitude 79 Nusantara</v>
          </cell>
          <cell r="P248" t="str">
            <v> </v>
          </cell>
          <cell r="Q248">
            <v>0</v>
          </cell>
          <cell r="R248">
            <v>0</v>
          </cell>
          <cell r="S248" t="str">
            <v>PROSES PELAKSANAAN</v>
          </cell>
        </row>
        <row r="249">
          <cell r="B249" t="str">
            <v xml:space="preserve">Desa Non Blok </v>
          </cell>
          <cell r="C249">
            <v>28000000</v>
          </cell>
          <cell r="D249" t="str">
            <v>Tender (Konsolidasi)</v>
          </cell>
          <cell r="E249" t="str">
            <v>HIBAH AIR MINUM</v>
          </cell>
          <cell r="F249" t="str">
            <v>HERIWANTO D MANDA, ST</v>
          </cell>
          <cell r="G249" t="str">
            <v>602.1/03/SP-KONT/CK/PUPR/VII/2021</v>
          </cell>
          <cell r="I249" t="str">
            <v>Latitude 79 Nusantara</v>
          </cell>
          <cell r="P249" t="str">
            <v> </v>
          </cell>
          <cell r="Q249">
            <v>0</v>
          </cell>
          <cell r="R249">
            <v>0</v>
          </cell>
          <cell r="S249" t="str">
            <v>PROSES PELAKSANAAN</v>
          </cell>
        </row>
        <row r="250">
          <cell r="B250" t="str">
            <v xml:space="preserve">Desa Alam Buana </v>
          </cell>
          <cell r="C250">
            <v>246000000</v>
          </cell>
          <cell r="D250" t="str">
            <v>Tender (Konsolidasi)</v>
          </cell>
          <cell r="E250" t="str">
            <v>HIBAH AIR MINUM</v>
          </cell>
          <cell r="F250" t="str">
            <v>HERIWANTO D MANDA, ST</v>
          </cell>
          <cell r="G250" t="str">
            <v>602.1/03/SP-KONT/CK/PUPR/VII/2021</v>
          </cell>
          <cell r="I250" t="str">
            <v>Latitude 79 Nusantara</v>
          </cell>
          <cell r="P250" t="str">
            <v> </v>
          </cell>
          <cell r="Q250">
            <v>0</v>
          </cell>
          <cell r="R250">
            <v>0</v>
          </cell>
          <cell r="S250" t="str">
            <v>PROSES PELAKSANAAN</v>
          </cell>
        </row>
        <row r="251">
          <cell r="B251" t="str">
            <v xml:space="preserve">Desa Manunggal </v>
          </cell>
          <cell r="C251">
            <v>262000000</v>
          </cell>
          <cell r="D251" t="str">
            <v>Tender (Konsolidasi)</v>
          </cell>
          <cell r="E251" t="str">
            <v>HIBAH AIR MINUM</v>
          </cell>
          <cell r="F251" t="str">
            <v>HERIWANTO D MANDA, ST</v>
          </cell>
          <cell r="G251" t="str">
            <v>602.1/03/SP-KONT/CK/PUPR/VII/2021</v>
          </cell>
          <cell r="I251" t="str">
            <v>Latitude 79 Nusantara</v>
          </cell>
          <cell r="P251" t="str">
            <v> </v>
          </cell>
          <cell r="Q251">
            <v>0</v>
          </cell>
          <cell r="R251">
            <v>0</v>
          </cell>
          <cell r="S251" t="str">
            <v>PROSES PELAKSANAAN</v>
          </cell>
        </row>
        <row r="252">
          <cell r="B252" t="str">
            <v xml:space="preserve">Desa Cendana Hitam Timur </v>
          </cell>
          <cell r="C252">
            <v>16000000</v>
          </cell>
          <cell r="D252" t="str">
            <v>Tender (Konsolidasi)</v>
          </cell>
          <cell r="E252" t="str">
            <v>HIBAH AIR MINUM</v>
          </cell>
          <cell r="F252" t="str">
            <v>HERIWANTO D MANDA, ST</v>
          </cell>
          <cell r="G252" t="str">
            <v>602.1/03/SP-KONT/CK/PUPR/VII/2021</v>
          </cell>
          <cell r="I252" t="str">
            <v>Latitude 79 Nusantara</v>
          </cell>
          <cell r="Q252">
            <v>0</v>
          </cell>
          <cell r="R252">
            <v>0</v>
          </cell>
          <cell r="S252" t="str">
            <v>PROSES PELAKSANAAN</v>
          </cell>
        </row>
        <row r="253">
          <cell r="B253" t="str">
            <v xml:space="preserve">Desa Ujung Baru </v>
          </cell>
          <cell r="C253">
            <v>60000000</v>
          </cell>
          <cell r="D253" t="str">
            <v>Tender (Konsolidasi)</v>
          </cell>
          <cell r="E253" t="str">
            <v>HIBAH AIR MINUM</v>
          </cell>
          <cell r="F253" t="str">
            <v>HERIWANTO D MANDA, ST</v>
          </cell>
          <cell r="G253" t="str">
            <v>602.1/03/SP-KONT/CK/PUPR/VII/2021</v>
          </cell>
          <cell r="I253" t="str">
            <v>Latitude 79 Nusantara</v>
          </cell>
          <cell r="Q253">
            <v>0</v>
          </cell>
          <cell r="R253">
            <v>0</v>
          </cell>
          <cell r="S253" t="str">
            <v>PROSES PELAKSANAAN</v>
          </cell>
        </row>
        <row r="254">
          <cell r="B254" t="str">
            <v xml:space="preserve">Desa Harapan </v>
          </cell>
          <cell r="C254">
            <v>398000000</v>
          </cell>
          <cell r="D254" t="str">
            <v>Tender (Konsolidasi)</v>
          </cell>
          <cell r="E254" t="str">
            <v>HIBAH AIR MINUM</v>
          </cell>
          <cell r="F254" t="str">
            <v>HERIWANTO D MANDA, ST</v>
          </cell>
          <cell r="G254" t="str">
            <v>602.1/03/SP-KONT/CK/PUPR/VII/2021</v>
          </cell>
          <cell r="I254" t="str">
            <v>Latitude 79 Nusantara</v>
          </cell>
          <cell r="P254" t="str">
            <v> </v>
          </cell>
          <cell r="Q254">
            <v>0</v>
          </cell>
          <cell r="R254">
            <v>0</v>
          </cell>
          <cell r="S254" t="str">
            <v>PROSES PELAKSANAAN</v>
          </cell>
        </row>
        <row r="255">
          <cell r="B255" t="str">
            <v>Desa Lioka</v>
          </cell>
          <cell r="C255">
            <v>110000000</v>
          </cell>
          <cell r="D255" t="str">
            <v>Tender (Konsolidasi)</v>
          </cell>
          <cell r="E255" t="str">
            <v>HIBAH AIR MINUM</v>
          </cell>
          <cell r="F255" t="str">
            <v>HERIWANTO D MANDA, ST</v>
          </cell>
          <cell r="G255" t="str">
            <v>602.1/03/SP-KONT/CK/PUPR/VII/2021</v>
          </cell>
          <cell r="I255" t="str">
            <v>Latitude 79 Nusantara</v>
          </cell>
          <cell r="P255" t="str">
            <v> </v>
          </cell>
          <cell r="Q255">
            <v>0</v>
          </cell>
          <cell r="R255">
            <v>0</v>
          </cell>
          <cell r="S255" t="str">
            <v>PROSES PELAKSANAAN</v>
          </cell>
        </row>
        <row r="256">
          <cell r="B256" t="str">
            <v xml:space="preserve">Desa Kertoraharjo </v>
          </cell>
          <cell r="C256">
            <v>106000000</v>
          </cell>
          <cell r="D256" t="str">
            <v>Tender (Konsolidasi)</v>
          </cell>
          <cell r="E256" t="str">
            <v>HIBAH AIR MINUM</v>
          </cell>
          <cell r="F256" t="str">
            <v>HERIWANTO D MANDA, ST</v>
          </cell>
          <cell r="G256" t="str">
            <v>602.1/03/SP-KONT/CK/PUPR/VII/2021</v>
          </cell>
          <cell r="I256" t="str">
            <v>Latitude 79 Nusantara</v>
          </cell>
          <cell r="P256" t="str">
            <v> </v>
          </cell>
          <cell r="Q256">
            <v>0</v>
          </cell>
          <cell r="R256">
            <v>0</v>
          </cell>
          <cell r="S256" t="str">
            <v>PROSES PELAKSANAAN</v>
          </cell>
        </row>
        <row r="257">
          <cell r="B257" t="str">
            <v>Pembangunan Tangki Septik Skala Individual Tersebar Di Kab Luwu Timur ( Paket 1 )</v>
          </cell>
          <cell r="H257">
            <v>2224487820</v>
          </cell>
          <cell r="L257" t="str">
            <v>19/7/2021</v>
          </cell>
          <cell r="M257" t="str">
            <v>31/10/2021</v>
          </cell>
          <cell r="P257">
            <v>1112243910</v>
          </cell>
          <cell r="Q257">
            <v>50</v>
          </cell>
          <cell r="R257">
            <v>0</v>
          </cell>
          <cell r="S257" t="str">
            <v>PROSES PELAKSANAAN</v>
          </cell>
        </row>
        <row r="258">
          <cell r="B258" t="str">
            <v>Pembangunan Tangki Septik Skala Individual Perdesaan Desa Mantadulu (Paket 1)</v>
          </cell>
          <cell r="C258">
            <v>406000000</v>
          </cell>
          <cell r="D258" t="str">
            <v>Tender (Konsolidasi)</v>
          </cell>
          <cell r="E258" t="str">
            <v>HIBAH SANITASI</v>
          </cell>
          <cell r="F258" t="str">
            <v>HERIWANTO D MANDA, ST</v>
          </cell>
          <cell r="G258" t="str">
            <v>602.1/01/SP-KONT/CK/PUPR/VII/2021</v>
          </cell>
          <cell r="H258">
            <v>405795333.89999998</v>
          </cell>
          <cell r="I258" t="str">
            <v>MAELONA KARYA</v>
          </cell>
          <cell r="J258" t="str">
            <v>MAELONA KARYA</v>
          </cell>
          <cell r="K258" t="str">
            <v xml:space="preserve">	CV. MULIA KARYA PERSADA</v>
          </cell>
          <cell r="L258" t="str">
            <v>19/7/2021</v>
          </cell>
          <cell r="M258" t="str">
            <v>31/10/2021</v>
          </cell>
          <cell r="N258">
            <v>6.3639999999999999</v>
          </cell>
          <cell r="O258">
            <v>7.7140000000000004</v>
          </cell>
          <cell r="R258">
            <v>1.3500000000000005</v>
          </cell>
          <cell r="S258" t="str">
            <v>PROSES PELAKSANAAN</v>
          </cell>
        </row>
        <row r="259">
          <cell r="B259" t="str">
            <v>Pembangunan Tangki Septik Skala Individual Perdesaan Desa Taripa (Paket 1)</v>
          </cell>
          <cell r="C259">
            <v>840000000</v>
          </cell>
          <cell r="D259" t="str">
            <v>Tender (Konsolidasi)</v>
          </cell>
          <cell r="E259" t="str">
            <v>HIBAH SANITASI</v>
          </cell>
          <cell r="F259" t="str">
            <v>HERIWANTO D MANDA, ST</v>
          </cell>
          <cell r="G259" t="str">
            <v>602.1/01/SP-KONT/CK/PUPR/VII/2021</v>
          </cell>
          <cell r="H259">
            <v>839458541.02999997</v>
          </cell>
          <cell r="I259" t="str">
            <v>MAELONA KARYA</v>
          </cell>
          <cell r="J259" t="str">
            <v>MAELONA KARYA</v>
          </cell>
          <cell r="K259" t="str">
            <v xml:space="preserve">	CV. MULIA KARYA PERSADA</v>
          </cell>
          <cell r="L259" t="str">
            <v>19/7/2021</v>
          </cell>
          <cell r="M259" t="str">
            <v>31/10/2021</v>
          </cell>
          <cell r="N259">
            <v>6.5609999999999999</v>
          </cell>
          <cell r="O259">
            <v>1.167</v>
          </cell>
          <cell r="R259">
            <v>-5.3940000000000001</v>
          </cell>
          <cell r="S259" t="str">
            <v>PROSES PELAKSANAAN</v>
          </cell>
        </row>
        <row r="260">
          <cell r="B260" t="str">
            <v>Pembangunan Tangki Septik Skala Individual Perdesaan Desa Purwosari (Paket 1)</v>
          </cell>
          <cell r="C260">
            <v>980000000</v>
          </cell>
          <cell r="D260" t="str">
            <v>Tender (Konsolidasi)</v>
          </cell>
          <cell r="E260" t="str">
            <v>HIBAH SANITASI</v>
          </cell>
          <cell r="F260" t="str">
            <v>HERIWANTO D MANDA, ST</v>
          </cell>
          <cell r="G260" t="str">
            <v>602.1/01/SP-KONT/CK/PUPR/VII/2021</v>
          </cell>
          <cell r="H260">
            <v>979233945.07000005</v>
          </cell>
          <cell r="I260" t="str">
            <v>MAELONA KARYA</v>
          </cell>
          <cell r="J260" t="str">
            <v>MAELONA KARYA</v>
          </cell>
          <cell r="K260" t="str">
            <v xml:space="preserve">	CV. MULIA KARYA PERSADA</v>
          </cell>
          <cell r="L260" t="str">
            <v>19/7/2021</v>
          </cell>
          <cell r="M260" t="str">
            <v>31/10/2021</v>
          </cell>
          <cell r="N260">
            <v>0.81799999999999995</v>
          </cell>
          <cell r="O260">
            <v>1.54</v>
          </cell>
          <cell r="R260">
            <v>0.72200000000000009</v>
          </cell>
          <cell r="S260" t="str">
            <v>PROSES PELAKSANAAN</v>
          </cell>
        </row>
        <row r="261">
          <cell r="B261" t="str">
            <v>Pembangunan Tangki Septik Skala Individual Tersebar Di Kab Luwu Timur ( Paket 2 )</v>
          </cell>
          <cell r="H261">
            <v>2945450975</v>
          </cell>
          <cell r="L261" t="str">
            <v>19/7/2021</v>
          </cell>
          <cell r="M261" t="str">
            <v>31/10/2021</v>
          </cell>
          <cell r="P261">
            <v>883635292.5</v>
          </cell>
          <cell r="Q261">
            <v>30</v>
          </cell>
          <cell r="S261" t="str">
            <v>PROSES PELAKSANAAN</v>
          </cell>
        </row>
        <row r="262">
          <cell r="B262" t="str">
            <v>Pembangunan Tangki Septik Skala Individual Perdesaan Desa Bonepute (Paket 2)</v>
          </cell>
          <cell r="C262">
            <v>728000000</v>
          </cell>
          <cell r="D262" t="str">
            <v>Tender (Konsolidasi)</v>
          </cell>
          <cell r="E262" t="str">
            <v>HIBAH SANITASI</v>
          </cell>
          <cell r="F262" t="str">
            <v>HERIWANTO D MANDA, ST</v>
          </cell>
          <cell r="G262" t="str">
            <v>602.1/02/SP-KONT/CK/PUPR/VII/2021</v>
          </cell>
          <cell r="H262">
            <v>691510182</v>
          </cell>
          <cell r="I262" t="str">
            <v>CV. GITA KARUNIA KONSULTAN</v>
          </cell>
          <cell r="J262" t="str">
            <v>CV. GITA KARUNIA KONSULTAN</v>
          </cell>
          <cell r="K262" t="str">
            <v>CV. TIQA CEMERLANG</v>
          </cell>
          <cell r="L262" t="str">
            <v>19/7/2021</v>
          </cell>
          <cell r="M262" t="str">
            <v>31/10/2021</v>
          </cell>
          <cell r="N262">
            <v>6.18</v>
          </cell>
          <cell r="O262">
            <v>0.28000000000000003</v>
          </cell>
          <cell r="R262">
            <v>-5.8999999999999995</v>
          </cell>
          <cell r="S262" t="str">
            <v>PROSES PELAKSANAAN</v>
          </cell>
        </row>
        <row r="263">
          <cell r="B263" t="str">
            <v>Pembangunan Tangki Septik Skala Individual Perdesaan Desa Lambarese (Paket 2)</v>
          </cell>
          <cell r="C263">
            <v>560000000</v>
          </cell>
          <cell r="D263" t="str">
            <v>Tender (Konsolidasi)</v>
          </cell>
          <cell r="E263" t="str">
            <v>HIBAH SANITASI</v>
          </cell>
          <cell r="F263" t="str">
            <v>HERIWANTO D MANDA, ST</v>
          </cell>
          <cell r="G263" t="str">
            <v>602.1/02/SP-KONT/CK/PUPR/VII/2021</v>
          </cell>
          <cell r="H263">
            <v>531957932</v>
          </cell>
          <cell r="I263" t="str">
            <v>CV. GITA KARUNIA KONSULTAN</v>
          </cell>
          <cell r="J263" t="str">
            <v>CV. GITA KARUNIA KONSULTAN</v>
          </cell>
          <cell r="K263" t="str">
            <v>CV. TIQA CEMERLANG</v>
          </cell>
          <cell r="L263" t="str">
            <v>19/7/2021</v>
          </cell>
          <cell r="M263" t="str">
            <v>31/10/2021</v>
          </cell>
          <cell r="N263">
            <v>6.26</v>
          </cell>
          <cell r="O263">
            <v>0.31</v>
          </cell>
          <cell r="R263">
            <v>-5.95</v>
          </cell>
          <cell r="S263" t="str">
            <v>PROSES PELAKSANAAN</v>
          </cell>
        </row>
        <row r="264">
          <cell r="B264" t="str">
            <v>Pembangunan Tangki Septik Skala Individual Perdesaan Desa Bahari (Paket 2)</v>
          </cell>
          <cell r="C264">
            <v>567000000</v>
          </cell>
          <cell r="D264" t="str">
            <v>Tender (Konsolidasi)</v>
          </cell>
          <cell r="E264" t="str">
            <v>HIBAH SANITASI</v>
          </cell>
          <cell r="F264" t="str">
            <v>HERIWANTO D MANDA, ST</v>
          </cell>
          <cell r="G264" t="str">
            <v>602.1/02/SP-KONT/CK/PUPR/VII/2021</v>
          </cell>
          <cell r="H264">
            <v>538720917</v>
          </cell>
          <cell r="I264" t="str">
            <v>CV. GITA KARUNIA KONSULTAN</v>
          </cell>
          <cell r="J264" t="str">
            <v>CV. GITA KARUNIA KONSULTAN</v>
          </cell>
          <cell r="K264" t="str">
            <v>CV. TIQA CEMERLANG</v>
          </cell>
          <cell r="L264" t="str">
            <v>19/7/2021</v>
          </cell>
          <cell r="M264" t="str">
            <v>31/10/2021</v>
          </cell>
          <cell r="N264">
            <v>6.14</v>
          </cell>
          <cell r="O264">
            <v>0.31</v>
          </cell>
          <cell r="R264">
            <v>-5.83</v>
          </cell>
          <cell r="S264" t="str">
            <v>PROSES PELAKSANAAN</v>
          </cell>
        </row>
        <row r="265">
          <cell r="B265" t="str">
            <v>Pembangunan Tangki Septik Skala Individual Perdesaan Desa Balo-Balo (Paket 2)</v>
          </cell>
          <cell r="C265">
            <v>497000000</v>
          </cell>
          <cell r="D265" t="str">
            <v>Tender (Konsolidasi)</v>
          </cell>
          <cell r="E265" t="str">
            <v>HIBAH SANITASI</v>
          </cell>
          <cell r="F265" t="str">
            <v>HERIWANTO D MANDA, ST</v>
          </cell>
          <cell r="G265" t="str">
            <v>602.1/02/SP-KONT/CK/PUPR/VII/2021</v>
          </cell>
          <cell r="H265">
            <v>472132396</v>
          </cell>
          <cell r="I265" t="str">
            <v>CV. GITA KARUNIA KONSULTAN</v>
          </cell>
          <cell r="J265" t="str">
            <v>CV. GITA KARUNIA KONSULTAN</v>
          </cell>
          <cell r="K265" t="str">
            <v>CV. TIQA CEMERLANG</v>
          </cell>
          <cell r="L265" t="str">
            <v>19/7/2021</v>
          </cell>
          <cell r="M265" t="str">
            <v>31/10/2021</v>
          </cell>
          <cell r="N265">
            <v>6.14</v>
          </cell>
          <cell r="O265">
            <v>0.35</v>
          </cell>
          <cell r="R265">
            <v>-5.79</v>
          </cell>
          <cell r="S265" t="str">
            <v>PROSES PELAKSANAAN</v>
          </cell>
        </row>
        <row r="266">
          <cell r="B266" t="str">
            <v>Pembangunan Tangki Septik Skala Individual Perdesaan Desa Tarengge Timur (Paket 2)</v>
          </cell>
          <cell r="C266">
            <v>434000000</v>
          </cell>
          <cell r="D266" t="str">
            <v>Tender (Konsolidasi)</v>
          </cell>
          <cell r="E266" t="str">
            <v>HIBAH SANITASI</v>
          </cell>
          <cell r="F266" t="str">
            <v>HERIWANTO D MANDA, ST</v>
          </cell>
          <cell r="G266" t="str">
            <v>602.1/02/SP-KONT/CK/PUPR/VII/2021</v>
          </cell>
          <cell r="H266">
            <v>299116972</v>
          </cell>
          <cell r="I266" t="str">
            <v>CV. GITA KARUNIA KONSULTAN</v>
          </cell>
          <cell r="J266" t="str">
            <v>CV. GITA KARUNIA KONSULTAN</v>
          </cell>
          <cell r="K266" t="str">
            <v>CV. TIQA CEMERLANG</v>
          </cell>
          <cell r="L266" t="str">
            <v>19/7/2021</v>
          </cell>
          <cell r="M266" t="str">
            <v>31/10/2021</v>
          </cell>
          <cell r="N266">
            <v>5.66</v>
          </cell>
          <cell r="O266">
            <v>0.37</v>
          </cell>
          <cell r="R266">
            <v>-5.29</v>
          </cell>
          <cell r="S266" t="str">
            <v>PROSES PELAKSANAAN</v>
          </cell>
        </row>
        <row r="267">
          <cell r="B267" t="str">
            <v>Pembangunan Tangki Septik Skala Individual Perdesaan Desa Tarengge (Paket 2)</v>
          </cell>
          <cell r="C267">
            <v>315000000</v>
          </cell>
          <cell r="D267" t="str">
            <v>Tender (Konsolidasi)</v>
          </cell>
          <cell r="E267" t="str">
            <v>HIBAH SANITASI</v>
          </cell>
          <cell r="F267" t="str">
            <v>HERIWANTO D MANDA, ST</v>
          </cell>
          <cell r="G267" t="str">
            <v>602.1/02/SP-KONT/CK/PUPR/VII/2021</v>
          </cell>
          <cell r="H267">
            <v>412012576</v>
          </cell>
          <cell r="I267" t="str">
            <v>CV. GITA KARUNIA KONSULTAN</v>
          </cell>
          <cell r="J267" t="str">
            <v>CV. GITA KARUNIA KONSULTAN</v>
          </cell>
          <cell r="K267" t="str">
            <v>CV. TIQA CEMERLANG</v>
          </cell>
          <cell r="L267" t="str">
            <v>19/7/2021</v>
          </cell>
          <cell r="M267" t="str">
            <v>31/10/2021</v>
          </cell>
          <cell r="N267">
            <v>6.28</v>
          </cell>
          <cell r="O267">
            <v>0.44</v>
          </cell>
          <cell r="R267">
            <v>-5.84</v>
          </cell>
          <cell r="S267" t="str">
            <v>PROSES PELAKSANAAN</v>
          </cell>
        </row>
        <row r="268">
          <cell r="B268" t="str">
            <v>Pembangunan Tangki Septik Skala Individual Perdesaan Tersebar di Kab. Luwu Timur (Paket 3)</v>
          </cell>
          <cell r="H268">
            <v>3126981000</v>
          </cell>
          <cell r="L268" t="str">
            <v>19/7/2021</v>
          </cell>
          <cell r="M268" t="str">
            <v>31/10/2021</v>
          </cell>
          <cell r="P268">
            <v>938094300</v>
          </cell>
          <cell r="Q268">
            <v>30</v>
          </cell>
          <cell r="S268" t="str">
            <v>PROSES PELAKSANAAN</v>
          </cell>
        </row>
        <row r="269">
          <cell r="B269" t="str">
            <v>Pembangunan Tangki Septik Skala Individual Perdesaan Desa Lakawali Pantai (Paket 3)</v>
          </cell>
          <cell r="C269">
            <v>287000000</v>
          </cell>
          <cell r="D269" t="str">
            <v>Tender (Konsolidasi)</v>
          </cell>
          <cell r="E269" t="str">
            <v>HIBAH SANITASI</v>
          </cell>
          <cell r="F269" t="str">
            <v>HERIWANTO D MANDA, ST</v>
          </cell>
          <cell r="G269" t="str">
            <v>602.1/04/SP-KONT/PUPR/VII/2020</v>
          </cell>
          <cell r="H269">
            <v>286782000</v>
          </cell>
          <cell r="I269" t="str">
            <v>CV.MASSENREMPULU KONSULTAN</v>
          </cell>
          <cell r="J269" t="str">
            <v>MAELONA KARYA</v>
          </cell>
          <cell r="K269" t="str">
            <v xml:space="preserve">	CV. RIFQY BINTANG PERKASA</v>
          </cell>
          <cell r="L269" t="str">
            <v>19/7/2021</v>
          </cell>
          <cell r="M269" t="str">
            <v>31/10/2021</v>
          </cell>
          <cell r="N269">
            <v>1.75</v>
          </cell>
          <cell r="O269">
            <v>0.69</v>
          </cell>
          <cell r="R269">
            <v>-1.06</v>
          </cell>
          <cell r="S269" t="str">
            <v>PROSES PELAKSANAAN</v>
          </cell>
        </row>
        <row r="270">
          <cell r="B270" t="str">
            <v>Pembangunan Tangki Septik Skala Individual Perdesaan Desa Lakawali (Paket 3)</v>
          </cell>
          <cell r="C270">
            <v>560000000</v>
          </cell>
          <cell r="D270" t="str">
            <v>Tender (Konsolidasi)</v>
          </cell>
          <cell r="E270" t="str">
            <v>HIBAH SANITASI</v>
          </cell>
          <cell r="F270" t="str">
            <v>HERIWANTO D MANDA, ST</v>
          </cell>
          <cell r="G270" t="str">
            <v>602.1/04/SP-KONT/PUPR/VII/2020</v>
          </cell>
          <cell r="H270">
            <v>559130000</v>
          </cell>
          <cell r="I270" t="str">
            <v>CV.MASSENREMPULU KONSULTAN</v>
          </cell>
          <cell r="J270" t="str">
            <v>MAELONA KARYA</v>
          </cell>
          <cell r="K270" t="str">
            <v xml:space="preserve">	CV. RIFQY BINTANG PERKASA</v>
          </cell>
          <cell r="L270" t="str">
            <v>19/7/2021</v>
          </cell>
          <cell r="M270" t="str">
            <v>31/10/2021</v>
          </cell>
          <cell r="N270">
            <v>1.24</v>
          </cell>
          <cell r="O270">
            <v>0.31</v>
          </cell>
          <cell r="R270">
            <v>-0.92999999999999994</v>
          </cell>
          <cell r="S270" t="str">
            <v>PROSES PELAKSANAAN</v>
          </cell>
        </row>
        <row r="271">
          <cell r="B271" t="str">
            <v>Pembangunan Tangki Septik Skala Individual Perdesaan Desa Manurung (Paket 3)</v>
          </cell>
          <cell r="C271">
            <v>462000000</v>
          </cell>
          <cell r="D271" t="str">
            <v>Tender (Konsolidasi)</v>
          </cell>
          <cell r="E271" t="str">
            <v>HIBAH SANITASI</v>
          </cell>
          <cell r="F271" t="str">
            <v>HERIWANTO D MANDA, ST</v>
          </cell>
          <cell r="G271" t="str">
            <v>602.1/04/SP-KONT/PUPR/VII/2020</v>
          </cell>
          <cell r="H271">
            <v>461852000</v>
          </cell>
          <cell r="I271" t="str">
            <v>CV.MASSENREMPULU KONSULTAN</v>
          </cell>
          <cell r="J271" t="str">
            <v>MAELONA KARYA</v>
          </cell>
          <cell r="K271" t="str">
            <v xml:space="preserve">	CV. RIFQY BINTANG PERKASA</v>
          </cell>
          <cell r="L271" t="str">
            <v>19/7/2021</v>
          </cell>
          <cell r="M271" t="str">
            <v>31/10/2021</v>
          </cell>
          <cell r="N271">
            <v>1.44</v>
          </cell>
          <cell r="O271">
            <v>0.43</v>
          </cell>
          <cell r="R271">
            <v>-1.01</v>
          </cell>
          <cell r="S271" t="str">
            <v>PROSES PELAKSANAAN</v>
          </cell>
        </row>
        <row r="272">
          <cell r="B272" t="str">
            <v>Pembangunan Tangki Septik Skala Individual Perdesaan Desa Atue (Paket 3)</v>
          </cell>
          <cell r="C272">
            <v>287000000</v>
          </cell>
          <cell r="D272" t="str">
            <v>Tender (Konsolidasi)</v>
          </cell>
          <cell r="E272" t="str">
            <v>HIBAH SANITASI</v>
          </cell>
          <cell r="F272" t="str">
            <v>HERIWANTO D MANDA, ST</v>
          </cell>
          <cell r="G272" t="str">
            <v>602.1/04/SP-KONT/PUPR/VII/2020</v>
          </cell>
          <cell r="H272">
            <v>286930000</v>
          </cell>
          <cell r="I272" t="str">
            <v>CV.MASSENREMPULU KONSULTAN</v>
          </cell>
          <cell r="J272" t="str">
            <v>MAELONA KARYA</v>
          </cell>
          <cell r="K272" t="str">
            <v xml:space="preserve">	CV. RIFQY BINTANG PERKASA</v>
          </cell>
          <cell r="L272" t="str">
            <v>19/7/2021</v>
          </cell>
          <cell r="M272" t="str">
            <v>31/10/2021</v>
          </cell>
          <cell r="N272">
            <v>1.79</v>
          </cell>
          <cell r="O272">
            <v>0.69</v>
          </cell>
          <cell r="R272">
            <v>-1.1000000000000001</v>
          </cell>
          <cell r="S272" t="str">
            <v>PROSES PELAKSANAAN</v>
          </cell>
        </row>
        <row r="273">
          <cell r="B273" t="str">
            <v>Pembangunan Tangki Septik Skala Individual Perdesaan Desa Ussu (Paket 3)</v>
          </cell>
          <cell r="C273">
            <v>525000000</v>
          </cell>
          <cell r="D273" t="str">
            <v>Tender (Konsolidasi)</v>
          </cell>
          <cell r="E273" t="str">
            <v>HIBAH SANITASI</v>
          </cell>
          <cell r="F273" t="str">
            <v>HERIWANTO D MANDA, ST</v>
          </cell>
          <cell r="G273" t="str">
            <v>602.1/04/SP-KONT/PUPR/VII/2020</v>
          </cell>
          <cell r="H273">
            <v>524543000</v>
          </cell>
          <cell r="I273" t="str">
            <v>CV.MASSENREMPULU KONSULTAN</v>
          </cell>
          <cell r="J273" t="str">
            <v>MAELONA KARYA</v>
          </cell>
          <cell r="K273" t="str">
            <v xml:space="preserve">	CV. RIFQY BINTANG PERKASA</v>
          </cell>
          <cell r="L273" t="str">
            <v>19/7/2021</v>
          </cell>
          <cell r="M273" t="str">
            <v>31/10/2021</v>
          </cell>
          <cell r="N273">
            <v>1.32</v>
          </cell>
          <cell r="O273">
            <v>0.53</v>
          </cell>
          <cell r="R273">
            <v>-0.79</v>
          </cell>
          <cell r="S273" t="str">
            <v>PROSES PELAKSANAAN</v>
          </cell>
        </row>
        <row r="274">
          <cell r="B274" t="str">
            <v>Pembangunan Tangki Septik Skala Individual Perdesaan Desa Parumpanai (Paket 3)</v>
          </cell>
          <cell r="C274">
            <v>1008000000</v>
          </cell>
          <cell r="D274" t="str">
            <v>Tender (Konsolidasi)</v>
          </cell>
          <cell r="E274" t="str">
            <v>HIBAH SANITASI</v>
          </cell>
          <cell r="F274" t="str">
            <v>HERIWANTO D MANDA, ST</v>
          </cell>
          <cell r="G274" t="str">
            <v>602.1/04/SP-KONT/PUPR/VII/2020</v>
          </cell>
          <cell r="H274">
            <v>1007744000</v>
          </cell>
          <cell r="I274" t="str">
            <v>CV.MASSENREMPULU KONSULTAN</v>
          </cell>
          <cell r="J274" t="str">
            <v>MAELONA KARYA</v>
          </cell>
          <cell r="K274" t="str">
            <v xml:space="preserve">	CV. RIFQY BINTANG PERKASA</v>
          </cell>
          <cell r="L274" t="str">
            <v>19/7/2021</v>
          </cell>
          <cell r="M274" t="str">
            <v>31/10/2021</v>
          </cell>
          <cell r="N274">
            <v>1.1499999999999999</v>
          </cell>
          <cell r="O274">
            <v>0.28000000000000003</v>
          </cell>
          <cell r="R274">
            <v>-0.86999999999999988</v>
          </cell>
          <cell r="S274" t="str">
            <v>PROSES PELAKSANAAN</v>
          </cell>
        </row>
        <row r="275">
          <cell r="B275" t="str">
            <v>Pembinaan dan Pengawasan Terhadap Penyelenggaraan SPAM oleh Pemerintah Desa dan Kelompok Masyarakat</v>
          </cell>
          <cell r="C275">
            <v>0</v>
          </cell>
          <cell r="Q275">
            <v>0</v>
          </cell>
          <cell r="R275">
            <v>0</v>
          </cell>
          <cell r="S275" t="str">
            <v>Anggaran awal Rp. 75.057.930 dibatalkan setelah adanya recofusing</v>
          </cell>
        </row>
        <row r="276">
          <cell r="B276" t="str">
            <v xml:space="preserve">Penyelenggaraan Penerbitan Izin Mendirikan Bangunan (IMB), Sertifikat Laik Fungsi (SLF), peran Tenaga Ahli Bangunan Gedung (TABG), Pendataan Bangunan </v>
          </cell>
          <cell r="C276">
            <v>0</v>
          </cell>
          <cell r="Q276">
            <v>0</v>
          </cell>
          <cell r="R276">
            <v>0</v>
          </cell>
          <cell r="S276" t="str">
            <v>Anggaran awal Rp. 60.734.370 dibatalkan setelah adanya recofusing</v>
          </cell>
        </row>
        <row r="277">
          <cell r="B277" t="str">
            <v>Penyusunan Regulasi terkait Bangunan Gedung Kabupaten/Kota</v>
          </cell>
          <cell r="C277">
            <v>0</v>
          </cell>
          <cell r="Q277">
            <v>0</v>
          </cell>
          <cell r="R277">
            <v>0</v>
          </cell>
          <cell r="S277" t="str">
            <v>Anggaran awal Rp. 16.940.000 dibatalkan setelah adanya recofusing</v>
          </cell>
        </row>
        <row r="278">
          <cell r="B278" t="str">
            <v>Pemeliharaan Bangunan Gedung - Bangunan Gedung Tempat Kerja - Bangunan Gedung Kantor</v>
          </cell>
          <cell r="C278">
            <v>100000000</v>
          </cell>
          <cell r="D278" t="str">
            <v>PL</v>
          </cell>
          <cell r="E278" t="str">
            <v>APBD</v>
          </cell>
          <cell r="F278" t="str">
            <v>HERIWANTO D MANDA, ST</v>
          </cell>
          <cell r="G278" t="str">
            <v>602.2/20/CK.HJ/PUPR/VIII/2021</v>
          </cell>
          <cell r="H278">
            <v>98961000</v>
          </cell>
          <cell r="I278" t="str">
            <v>CV. ALIF ENGINEERING KONSULTAN</v>
          </cell>
          <cell r="J278" t="str">
            <v>DUA PILAR UTAMA</v>
          </cell>
          <cell r="K278" t="str">
            <v>CV. SARANA TIMUR</v>
          </cell>
          <cell r="L278" t="str">
            <v>20/08/2021</v>
          </cell>
          <cell r="M278" t="str">
            <v>18/10/2021</v>
          </cell>
          <cell r="P278" t="str">
            <v> </v>
          </cell>
          <cell r="Q278">
            <v>0</v>
          </cell>
          <cell r="R278">
            <v>0</v>
          </cell>
          <cell r="S278" t="str">
            <v>Proses ulp</v>
          </cell>
        </row>
        <row r="279">
          <cell r="C279">
            <v>35852409896</v>
          </cell>
        </row>
        <row r="282">
          <cell r="B282" t="str">
            <v xml:space="preserve">1. Jumlah Awal Kegiatan =    </v>
          </cell>
          <cell r="F282">
            <v>187</v>
          </cell>
          <cell r="O282" t="str">
            <v>Malili, 31 Agustus 2021</v>
          </cell>
        </row>
        <row r="283">
          <cell r="B283" t="str">
            <v>2. Dihapus karena di Recofusing =</v>
          </cell>
          <cell r="F283">
            <v>16</v>
          </cell>
          <cell r="O283" t="str">
            <v>Kepala Dinas</v>
          </cell>
        </row>
        <row r="284">
          <cell r="B284" t="str">
            <v>3. Jumlah Kegiatan Sekarang =</v>
          </cell>
          <cell r="F284">
            <v>171</v>
          </cell>
        </row>
        <row r="285">
          <cell r="B285" t="str">
            <v>a. Tender =</v>
          </cell>
          <cell r="F285">
            <v>72</v>
          </cell>
        </row>
        <row r="286">
          <cell r="B286" t="str">
            <v>b. Pengadaan Langsung =</v>
          </cell>
          <cell r="F286">
            <v>78</v>
          </cell>
        </row>
        <row r="287">
          <cell r="B287" t="str">
            <v>c. Swakelola =</v>
          </cell>
          <cell r="F287">
            <v>20</v>
          </cell>
        </row>
        <row r="288">
          <cell r="B288" t="str">
            <v>d. Dikecualikan =</v>
          </cell>
          <cell r="F288">
            <v>1</v>
          </cell>
          <cell r="O288" t="str">
            <v>SYAHMUDDIN, ST., MT</v>
          </cell>
        </row>
        <row r="289">
          <cell r="B289" t="str">
            <v>4. Proses Pelaksanaan =</v>
          </cell>
          <cell r="F289">
            <v>27</v>
          </cell>
          <cell r="O289" t="str">
            <v>Pangkat : Pembina (IV/a)</v>
          </cell>
        </row>
        <row r="290">
          <cell r="B290" t="str">
            <v>5. Proses DED (ULP) =</v>
          </cell>
          <cell r="F290">
            <v>4</v>
          </cell>
          <cell r="O290" t="str">
            <v>NIP. 19760923 200312 1 005</v>
          </cell>
        </row>
        <row r="291">
          <cell r="B291" t="str">
            <v>6. Proses DED =</v>
          </cell>
          <cell r="F291">
            <v>6</v>
          </cell>
        </row>
        <row r="292">
          <cell r="B292" t="str">
            <v>7. Proses ULP =</v>
          </cell>
          <cell r="F292">
            <v>21</v>
          </cell>
        </row>
        <row r="293">
          <cell r="B293" t="str">
            <v>8. Proses Lelang ULP =</v>
          </cell>
          <cell r="F293">
            <v>7</v>
          </cell>
        </row>
        <row r="294">
          <cell r="B294" t="str">
            <v>9. Sosialisasi Desa =</v>
          </cell>
          <cell r="F294">
            <v>12</v>
          </cell>
        </row>
        <row r="295">
          <cell r="B295" t="str">
            <v>10. Penyusunan/Proses HPS =</v>
          </cell>
          <cell r="F295">
            <v>69</v>
          </cell>
        </row>
        <row r="296">
          <cell r="B296" t="str">
            <v>11. Proses Tender =</v>
          </cell>
          <cell r="F296">
            <v>1</v>
          </cell>
        </row>
        <row r="297">
          <cell r="B297" t="str">
            <v>12. Proses Kontrak =</v>
          </cell>
          <cell r="F297">
            <v>2</v>
          </cell>
        </row>
        <row r="298">
          <cell r="B298" t="str">
            <v>13. Proses Pengadaan =</v>
          </cell>
          <cell r="F298">
            <v>20</v>
          </cell>
        </row>
        <row r="299">
          <cell r="B299" t="str">
            <v>14. Proses UKPBJ di ULP =</v>
          </cell>
          <cell r="F299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ISIK 2021"/>
      <sheetName val="PAKET FISIK"/>
      <sheetName val="BM JAN-JUNI"/>
      <sheetName val="BM JAN-JUNI PAKET"/>
    </sheetNames>
    <sheetDataSet>
      <sheetData sheetId="0"/>
      <sheetData sheetId="1"/>
      <sheetData sheetId="2"/>
      <sheetData sheetId="3">
        <row r="14">
          <cell r="E14">
            <v>1000000000</v>
          </cell>
          <cell r="F14" t="str">
            <v>TENDER</v>
          </cell>
          <cell r="G14" t="str">
            <v>APBD T.A 2021</v>
          </cell>
          <cell r="H14" t="str">
            <v>ABDUL GAFFAR, ST</v>
          </cell>
          <cell r="U14" t="str">
            <v>PENYUSUNAN HPS</v>
          </cell>
        </row>
        <row r="15">
          <cell r="E15">
            <v>2000000000</v>
          </cell>
          <cell r="F15" t="str">
            <v>TENDER</v>
          </cell>
          <cell r="G15" t="str">
            <v>APBD T.A 2021</v>
          </cell>
          <cell r="H15" t="str">
            <v>ABDUL GAFFAR, ST</v>
          </cell>
          <cell r="U15" t="str">
            <v>PENYUSUNAN HPS</v>
          </cell>
        </row>
        <row r="16">
          <cell r="E16">
            <v>200000000</v>
          </cell>
          <cell r="F16" t="str">
            <v>PL</v>
          </cell>
          <cell r="G16" t="str">
            <v>APBD T.A 2021</v>
          </cell>
          <cell r="H16" t="str">
            <v>ICHSAN, ST</v>
          </cell>
          <cell r="U16" t="str">
            <v>PROSES DED (ULP)</v>
          </cell>
        </row>
        <row r="17">
          <cell r="E17">
            <v>150000000</v>
          </cell>
          <cell r="F17" t="str">
            <v>PL</v>
          </cell>
          <cell r="G17" t="str">
            <v>APBD T.A 2021</v>
          </cell>
          <cell r="H17" t="str">
            <v>ICHSAN, ST</v>
          </cell>
          <cell r="U17" t="str">
            <v>PROSES DED (ULP)</v>
          </cell>
        </row>
        <row r="18">
          <cell r="E18">
            <v>200000000</v>
          </cell>
          <cell r="F18" t="str">
            <v>PL</v>
          </cell>
          <cell r="G18" t="str">
            <v>APBD T.A 2021</v>
          </cell>
          <cell r="H18" t="str">
            <v>ICHSAN, ST</v>
          </cell>
          <cell r="U18" t="str">
            <v>PROSES DED (ULP)</v>
          </cell>
        </row>
        <row r="20">
          <cell r="E20">
            <v>2000000000</v>
          </cell>
          <cell r="F20" t="str">
            <v>TENDER</v>
          </cell>
          <cell r="G20" t="str">
            <v>APBD T.A 2021</v>
          </cell>
          <cell r="H20" t="str">
            <v>ICHSAN, ST</v>
          </cell>
          <cell r="U20" t="str">
            <v>PENYUSUNAN HPS</v>
          </cell>
        </row>
        <row r="21">
          <cell r="E21">
            <v>750000000</v>
          </cell>
          <cell r="F21" t="str">
            <v>TENDER</v>
          </cell>
          <cell r="G21" t="str">
            <v>APBD T.A 2021</v>
          </cell>
          <cell r="H21" t="str">
            <v>ICHSAN, ST</v>
          </cell>
          <cell r="U21" t="str">
            <v>PENYUSUNAN HPS</v>
          </cell>
        </row>
        <row r="22">
          <cell r="E22">
            <v>200000000</v>
          </cell>
          <cell r="F22" t="str">
            <v>PL</v>
          </cell>
          <cell r="G22" t="str">
            <v>APBD T.A 2021</v>
          </cell>
          <cell r="H22" t="str">
            <v>ICHSAN, ST</v>
          </cell>
          <cell r="U22" t="str">
            <v>PROSES DED (ULP)</v>
          </cell>
        </row>
        <row r="24">
          <cell r="E24">
            <v>2300000000</v>
          </cell>
          <cell r="F24" t="str">
            <v>TENDER</v>
          </cell>
          <cell r="G24" t="str">
            <v>APBD T.A 2021</v>
          </cell>
          <cell r="H24" t="str">
            <v>ICHSAN, ST</v>
          </cell>
          <cell r="U24" t="str">
            <v>PENYUSUNAN HPS</v>
          </cell>
        </row>
        <row r="25">
          <cell r="E25">
            <v>1000000000</v>
          </cell>
          <cell r="F25" t="str">
            <v>TENDER</v>
          </cell>
          <cell r="G25" t="str">
            <v>APBD T.A 2021</v>
          </cell>
          <cell r="H25" t="str">
            <v>ABDUL GAFFAR, ST</v>
          </cell>
          <cell r="U25" t="str">
            <v>PROSES DED (ULP)</v>
          </cell>
        </row>
        <row r="26">
          <cell r="E26">
            <v>2000000000</v>
          </cell>
          <cell r="F26" t="str">
            <v>TENDER</v>
          </cell>
          <cell r="G26" t="str">
            <v>APBD T.A 2021</v>
          </cell>
          <cell r="H26" t="str">
            <v>ABDUL GAFFAR, ST</v>
          </cell>
          <cell r="U26" t="str">
            <v>PROSES DED (ULP)</v>
          </cell>
        </row>
        <row r="27">
          <cell r="E27">
            <v>180000000</v>
          </cell>
          <cell r="F27" t="str">
            <v>PL</v>
          </cell>
          <cell r="G27" t="str">
            <v>APBD T.A 2021</v>
          </cell>
          <cell r="H27" t="str">
            <v>ICHSAN, ST</v>
          </cell>
          <cell r="U27" t="str">
            <v>PROSES DED (ULP)</v>
          </cell>
        </row>
        <row r="29">
          <cell r="E29">
            <v>200000000</v>
          </cell>
          <cell r="F29" t="str">
            <v>PL</v>
          </cell>
          <cell r="G29" t="str">
            <v>APBD T.A 2021</v>
          </cell>
          <cell r="H29" t="str">
            <v>ICHSAN, ST</v>
          </cell>
          <cell r="U29" t="str">
            <v>PROSES DED (ULP)</v>
          </cell>
        </row>
        <row r="30">
          <cell r="E30">
            <v>200000000</v>
          </cell>
          <cell r="F30" t="str">
            <v>PL</v>
          </cell>
          <cell r="G30" t="str">
            <v>APBD T.A 2021</v>
          </cell>
          <cell r="H30" t="str">
            <v>ICHSAN, ST</v>
          </cell>
          <cell r="U30" t="str">
            <v>PROSES DED (ULP)</v>
          </cell>
        </row>
        <row r="31">
          <cell r="E31">
            <v>1000000000</v>
          </cell>
          <cell r="F31" t="str">
            <v>TENDER</v>
          </cell>
          <cell r="G31" t="str">
            <v>APBD T.A 2021</v>
          </cell>
          <cell r="H31" t="str">
            <v>ABDUL GAFFAR, ST</v>
          </cell>
          <cell r="U31" t="str">
            <v>PROSES DED (ULP)</v>
          </cell>
        </row>
        <row r="32">
          <cell r="E32">
            <v>1000000000</v>
          </cell>
          <cell r="F32" t="str">
            <v>TENDER</v>
          </cell>
          <cell r="G32" t="str">
            <v>APBD T.A 2021</v>
          </cell>
          <cell r="H32" t="str">
            <v>ABDUL GAFFAR, ST</v>
          </cell>
          <cell r="U32" t="str">
            <v>PENYUSUNAN HPS</v>
          </cell>
        </row>
        <row r="33">
          <cell r="E33">
            <v>700000000</v>
          </cell>
          <cell r="F33" t="str">
            <v>TENDER</v>
          </cell>
          <cell r="G33" t="str">
            <v>APBD T.A 2021</v>
          </cell>
          <cell r="H33" t="str">
            <v>ABDUL GAFFAR, ST</v>
          </cell>
          <cell r="U33" t="str">
            <v>PROSES DED (ULP)</v>
          </cell>
        </row>
        <row r="34">
          <cell r="E34">
            <v>150000000</v>
          </cell>
          <cell r="F34" t="str">
            <v>PL</v>
          </cell>
          <cell r="G34" t="str">
            <v>APBD T.A 2021</v>
          </cell>
          <cell r="H34" t="str">
            <v>ICHSAN, ST</v>
          </cell>
          <cell r="U34" t="str">
            <v>PROSES DED (ULP)</v>
          </cell>
        </row>
        <row r="35">
          <cell r="E35">
            <v>200000000</v>
          </cell>
          <cell r="F35" t="str">
            <v>PL</v>
          </cell>
          <cell r="G35" t="str">
            <v>APBD T.A 2021</v>
          </cell>
          <cell r="H35" t="str">
            <v>ICHSAN, ST</v>
          </cell>
          <cell r="U35" t="str">
            <v>PROSES DED (ULP)</v>
          </cell>
        </row>
        <row r="36">
          <cell r="E36">
            <v>200000000</v>
          </cell>
          <cell r="F36" t="str">
            <v>PL</v>
          </cell>
          <cell r="G36" t="str">
            <v>APBD T.A 2021</v>
          </cell>
          <cell r="H36" t="str">
            <v>ICHSAN, ST</v>
          </cell>
          <cell r="U36" t="str">
            <v>PROSES DED (ULP)</v>
          </cell>
        </row>
        <row r="37">
          <cell r="E37">
            <v>150000000</v>
          </cell>
          <cell r="F37" t="str">
            <v>PL</v>
          </cell>
          <cell r="G37" t="str">
            <v>APBD T.A 2021</v>
          </cell>
          <cell r="H37" t="str">
            <v>ICHSAN, ST</v>
          </cell>
          <cell r="U37" t="str">
            <v>PROSES DED (ULP)</v>
          </cell>
        </row>
        <row r="38">
          <cell r="E38">
            <v>150000000</v>
          </cell>
          <cell r="F38" t="str">
            <v>PL</v>
          </cell>
          <cell r="G38" t="str">
            <v>APBD T.A 2021</v>
          </cell>
          <cell r="H38" t="str">
            <v>ICHSAN, ST</v>
          </cell>
          <cell r="U38" t="str">
            <v>PROSES DED (ULP)</v>
          </cell>
        </row>
        <row r="39">
          <cell r="E39">
            <v>200000000</v>
          </cell>
          <cell r="F39" t="str">
            <v>PL</v>
          </cell>
          <cell r="G39" t="str">
            <v>APBD T.A 2021</v>
          </cell>
          <cell r="H39" t="str">
            <v>SULAN, ST</v>
          </cell>
          <cell r="U39" t="str">
            <v>PROSES DED (ULP)</v>
          </cell>
        </row>
        <row r="40">
          <cell r="E40">
            <v>2000000000</v>
          </cell>
          <cell r="F40" t="str">
            <v>TENDER</v>
          </cell>
          <cell r="G40" t="str">
            <v>APBD T.A 2021</v>
          </cell>
          <cell r="H40" t="str">
            <v>ABDUL GAFFAR, ST</v>
          </cell>
          <cell r="U40" t="str">
            <v>PENYUSUNAN HPS</v>
          </cell>
        </row>
        <row r="41">
          <cell r="E41">
            <v>1310000000</v>
          </cell>
          <cell r="F41" t="str">
            <v>TENDER</v>
          </cell>
          <cell r="G41" t="str">
            <v>APBD T.A 2021</v>
          </cell>
          <cell r="H41" t="str">
            <v>ABDUL GAFFAR, ST</v>
          </cell>
          <cell r="U41" t="str">
            <v>PENYUSUNAN HPS</v>
          </cell>
        </row>
        <row r="43">
          <cell r="E43">
            <v>1000000000</v>
          </cell>
          <cell r="F43" t="str">
            <v>TENDER</v>
          </cell>
          <cell r="G43" t="str">
            <v>APBD T.A 2021</v>
          </cell>
          <cell r="H43" t="str">
            <v>ABDUL GAFFAR, ST</v>
          </cell>
          <cell r="U43" t="str">
            <v>PROSES DED (ULP)</v>
          </cell>
        </row>
        <row r="45">
          <cell r="E45">
            <v>750000000</v>
          </cell>
          <cell r="F45" t="str">
            <v>TENDER</v>
          </cell>
          <cell r="G45" t="str">
            <v>APBD T.A 2021</v>
          </cell>
          <cell r="H45" t="str">
            <v>ABDUL GAFFAR, ST</v>
          </cell>
          <cell r="U45" t="str">
            <v>PENYUSUNAN HPS</v>
          </cell>
        </row>
        <row r="46">
          <cell r="E46">
            <v>200000000</v>
          </cell>
          <cell r="F46" t="str">
            <v>PL</v>
          </cell>
          <cell r="G46" t="str">
            <v>APBD T.A 2021</v>
          </cell>
          <cell r="H46" t="str">
            <v>ABDUL GAFFAR, ST</v>
          </cell>
          <cell r="U46" t="str">
            <v>PROSES DED (ULP)</v>
          </cell>
        </row>
        <row r="47">
          <cell r="E47">
            <v>1000000000</v>
          </cell>
          <cell r="F47" t="str">
            <v>TENDER</v>
          </cell>
          <cell r="G47" t="str">
            <v>APBD T.A 2021</v>
          </cell>
          <cell r="H47" t="str">
            <v>ABDUL GAFFAR, ST</v>
          </cell>
          <cell r="U47" t="str">
            <v>PENYUSUNAN HPS</v>
          </cell>
        </row>
        <row r="48">
          <cell r="E48">
            <v>1000000000</v>
          </cell>
          <cell r="F48" t="str">
            <v>TENDER</v>
          </cell>
          <cell r="G48" t="str">
            <v>APBD T.A 2021</v>
          </cell>
          <cell r="H48" t="str">
            <v>ABDUL GAFFAR, ST</v>
          </cell>
          <cell r="U48" t="str">
            <v>PENYUSUNAN HPS</v>
          </cell>
        </row>
        <row r="49">
          <cell r="E49">
            <v>1000000000</v>
          </cell>
          <cell r="F49" t="str">
            <v>TENDER</v>
          </cell>
          <cell r="G49" t="str">
            <v>APBD T.A 2021</v>
          </cell>
          <cell r="H49" t="str">
            <v>ABDUL GAFFAR, ST</v>
          </cell>
          <cell r="U49" t="str">
            <v>PROSES DED (ULP)</v>
          </cell>
        </row>
        <row r="51">
          <cell r="E51">
            <v>750000000</v>
          </cell>
          <cell r="F51" t="str">
            <v>TENDER</v>
          </cell>
          <cell r="G51" t="str">
            <v>APBD T.A 2021</v>
          </cell>
          <cell r="H51" t="str">
            <v>ABDUL GAFFAR, ST</v>
          </cell>
          <cell r="U51" t="str">
            <v>PROSES DED (ULP)</v>
          </cell>
        </row>
        <row r="52">
          <cell r="E52">
            <v>750000000</v>
          </cell>
          <cell r="F52" t="str">
            <v>TENDER</v>
          </cell>
          <cell r="G52" t="str">
            <v>APBD T.A 2021</v>
          </cell>
          <cell r="H52" t="str">
            <v>ABDUL GAFFAR, ST</v>
          </cell>
          <cell r="U52" t="str">
            <v>PROSES DED (ULP)</v>
          </cell>
        </row>
        <row r="53">
          <cell r="E53">
            <v>1000000000</v>
          </cell>
          <cell r="F53" t="str">
            <v>TENDER</v>
          </cell>
          <cell r="G53" t="str">
            <v>APBD T.A 2021</v>
          </cell>
          <cell r="H53" t="str">
            <v>ABDUL GAFFAR, ST</v>
          </cell>
          <cell r="U53" t="str">
            <v>PROSES DED (ULP)</v>
          </cell>
        </row>
        <row r="54">
          <cell r="E54">
            <v>200000000</v>
          </cell>
          <cell r="F54" t="str">
            <v>PL</v>
          </cell>
          <cell r="G54" t="str">
            <v>APBD T.A 2021</v>
          </cell>
          <cell r="H54" t="str">
            <v>ABDUL GAFFAR, ST</v>
          </cell>
          <cell r="U54" t="str">
            <v>PROSES DED (ULP)</v>
          </cell>
        </row>
        <row r="55">
          <cell r="E55">
            <v>200000000</v>
          </cell>
          <cell r="F55" t="str">
            <v>PL</v>
          </cell>
          <cell r="G55" t="str">
            <v>APBD T.A 2021</v>
          </cell>
          <cell r="H55" t="str">
            <v>ABDUL GAFFAR, ST</v>
          </cell>
          <cell r="U55" t="str">
            <v>PROSES DED (ULP)</v>
          </cell>
        </row>
        <row r="57">
          <cell r="E57">
            <v>11324843000</v>
          </cell>
          <cell r="F57" t="str">
            <v>TENDER</v>
          </cell>
          <cell r="G57" t="str">
            <v>DAK P. T.A 2021</v>
          </cell>
          <cell r="H57" t="str">
            <v>ABDUL GAFFAR, ST</v>
          </cell>
          <cell r="U57" t="str">
            <v>PROSES TENDER</v>
          </cell>
        </row>
        <row r="58">
          <cell r="E58">
            <v>1250000000</v>
          </cell>
          <cell r="F58" t="str">
            <v>TENDER</v>
          </cell>
          <cell r="G58" t="str">
            <v>DAK A. T.A 2021</v>
          </cell>
          <cell r="H58" t="str">
            <v>ICHSAN, ST</v>
          </cell>
          <cell r="U58" t="str">
            <v>PENYUSUNAN HPS</v>
          </cell>
        </row>
        <row r="59">
          <cell r="E59">
            <v>750000000</v>
          </cell>
          <cell r="F59" t="str">
            <v>TENDER</v>
          </cell>
          <cell r="G59" t="str">
            <v>DAK A. T.A 2021</v>
          </cell>
          <cell r="H59" t="str">
            <v>ICHSAN, ST</v>
          </cell>
          <cell r="U59" t="str">
            <v>PENYUSUNAN HPS</v>
          </cell>
        </row>
        <row r="60">
          <cell r="E60">
            <v>700000000</v>
          </cell>
          <cell r="F60" t="str">
            <v>TENDER</v>
          </cell>
          <cell r="G60" t="str">
            <v>DAK A. T.A 2021</v>
          </cell>
          <cell r="H60" t="str">
            <v>ICHSAN, ST</v>
          </cell>
          <cell r="U60" t="str">
            <v>PENYUSUNAN HPS</v>
          </cell>
        </row>
        <row r="61">
          <cell r="E61">
            <v>200000000</v>
          </cell>
          <cell r="F61" t="str">
            <v>PL</v>
          </cell>
          <cell r="G61" t="str">
            <v>APBD T.A 2021</v>
          </cell>
          <cell r="H61" t="str">
            <v>SULAN, ST</v>
          </cell>
          <cell r="U61" t="str">
            <v>PROSES DED (ULP)</v>
          </cell>
        </row>
        <row r="62">
          <cell r="E62">
            <v>200000000</v>
          </cell>
          <cell r="F62" t="str">
            <v>PL</v>
          </cell>
          <cell r="G62" t="str">
            <v>APBD T.A 2021</v>
          </cell>
          <cell r="H62" t="str">
            <v>SULAN, ST</v>
          </cell>
          <cell r="U62" t="str">
            <v>PROSES DED (ULP)</v>
          </cell>
        </row>
        <row r="63">
          <cell r="E63">
            <v>200000000</v>
          </cell>
          <cell r="F63" t="str">
            <v>PL</v>
          </cell>
          <cell r="G63" t="str">
            <v>APBD T.A 2021</v>
          </cell>
          <cell r="H63" t="str">
            <v>SULAN, ST</v>
          </cell>
          <cell r="U63" t="str">
            <v>PROSES DED (ULP)</v>
          </cell>
        </row>
        <row r="64">
          <cell r="E64">
            <v>200000000</v>
          </cell>
          <cell r="F64" t="str">
            <v>PL</v>
          </cell>
          <cell r="G64" t="str">
            <v>APBD T.A 2021</v>
          </cell>
          <cell r="H64" t="str">
            <v>SULAN, ST</v>
          </cell>
          <cell r="U64" t="str">
            <v>PROSES DED (ULP)</v>
          </cell>
        </row>
        <row r="65">
          <cell r="E65">
            <v>150000000</v>
          </cell>
          <cell r="F65" t="str">
            <v>PL</v>
          </cell>
          <cell r="G65" t="str">
            <v>APBD T.A 2021</v>
          </cell>
          <cell r="H65" t="str">
            <v>SULAN, ST</v>
          </cell>
          <cell r="U65" t="str">
            <v>PROSES DED (ULP)</v>
          </cell>
        </row>
        <row r="66">
          <cell r="E66">
            <v>200000000</v>
          </cell>
          <cell r="F66" t="str">
            <v>PL</v>
          </cell>
          <cell r="G66" t="str">
            <v>APBD T.A 2021</v>
          </cell>
          <cell r="H66" t="str">
            <v>SULAN, ST</v>
          </cell>
          <cell r="U66" t="str">
            <v>PROSES DED (ULP)</v>
          </cell>
        </row>
        <row r="67">
          <cell r="E67">
            <v>200000000</v>
          </cell>
          <cell r="F67" t="str">
            <v>PL</v>
          </cell>
          <cell r="G67" t="str">
            <v>APBD T.A 2021</v>
          </cell>
          <cell r="H67" t="str">
            <v>SULAN, ST</v>
          </cell>
          <cell r="U67" t="str">
            <v>PROSES DED (ULP)</v>
          </cell>
        </row>
        <row r="68">
          <cell r="E68">
            <v>200000000</v>
          </cell>
          <cell r="F68" t="str">
            <v>PL</v>
          </cell>
          <cell r="G68" t="str">
            <v>APBD T.A 2021</v>
          </cell>
          <cell r="H68" t="str">
            <v>SULAN, ST</v>
          </cell>
          <cell r="U68" t="str">
            <v>PROSES DED (ULP)</v>
          </cell>
        </row>
        <row r="69">
          <cell r="E69">
            <v>150000000</v>
          </cell>
          <cell r="F69" t="str">
            <v>PL</v>
          </cell>
          <cell r="G69" t="str">
            <v>APBD T.A 2021</v>
          </cell>
          <cell r="H69" t="str">
            <v>SULAN, ST</v>
          </cell>
          <cell r="U69" t="str">
            <v>PROSES DED (ULP)</v>
          </cell>
        </row>
        <row r="70">
          <cell r="E70">
            <v>150000000</v>
          </cell>
          <cell r="F70" t="str">
            <v>PL</v>
          </cell>
          <cell r="G70" t="str">
            <v>APBD T.A 2021</v>
          </cell>
          <cell r="H70" t="str">
            <v>SULAN, ST</v>
          </cell>
          <cell r="U70" t="str">
            <v>PROSES DED (ULP)</v>
          </cell>
        </row>
        <row r="71">
          <cell r="E71">
            <v>100000000</v>
          </cell>
          <cell r="F71" t="str">
            <v>PL</v>
          </cell>
          <cell r="G71" t="str">
            <v>APBD T.A 2021</v>
          </cell>
          <cell r="H71" t="str">
            <v>SULAN, ST</v>
          </cell>
          <cell r="U71" t="str">
            <v>PROSES DED (ULP)</v>
          </cell>
        </row>
        <row r="73">
          <cell r="E73">
            <v>1509897000</v>
          </cell>
          <cell r="F73" t="str">
            <v>TENDER</v>
          </cell>
          <cell r="G73" t="str">
            <v>DAK R. T.A 2021</v>
          </cell>
          <cell r="H73" t="str">
            <v>SULAN, ST</v>
          </cell>
          <cell r="U73" t="str">
            <v>PROSES TENDER</v>
          </cell>
        </row>
        <row r="74">
          <cell r="E74">
            <v>9964000000</v>
          </cell>
          <cell r="F74" t="str">
            <v>TENDER</v>
          </cell>
          <cell r="G74" t="str">
            <v>DAK R. T.A 2021</v>
          </cell>
          <cell r="H74" t="str">
            <v>SULAN, ST</v>
          </cell>
          <cell r="U74" t="str">
            <v>PROSES TENDER</v>
          </cell>
        </row>
        <row r="75">
          <cell r="E75">
            <v>1000000000</v>
          </cell>
          <cell r="F75" t="str">
            <v>TENDER</v>
          </cell>
          <cell r="G75" t="str">
            <v>APBD T.A 2021</v>
          </cell>
          <cell r="H75" t="str">
            <v>ABDUL GAFFAR, ST</v>
          </cell>
          <cell r="U75" t="str">
            <v>PROSES DED (ULP)</v>
          </cell>
        </row>
        <row r="76">
          <cell r="E76">
            <v>200000000</v>
          </cell>
          <cell r="F76" t="str">
            <v>PL</v>
          </cell>
          <cell r="G76" t="str">
            <v>APBD T.A 2021</v>
          </cell>
          <cell r="H76" t="str">
            <v>ICHSAN, ST</v>
          </cell>
          <cell r="U76" t="str">
            <v>PROSES DED (ULP)</v>
          </cell>
        </row>
        <row r="77">
          <cell r="E77">
            <v>200000000</v>
          </cell>
          <cell r="F77" t="str">
            <v>PL</v>
          </cell>
          <cell r="G77" t="str">
            <v>APBD T.A 2021</v>
          </cell>
          <cell r="H77" t="str">
            <v>ICHSAN, ST</v>
          </cell>
          <cell r="U77" t="str">
            <v>PROSES DED (ULP)</v>
          </cell>
        </row>
        <row r="79">
          <cell r="E79">
            <v>2000000000</v>
          </cell>
          <cell r="F79" t="str">
            <v>TENDER</v>
          </cell>
          <cell r="G79" t="str">
            <v>APBD T.A 2021</v>
          </cell>
          <cell r="H79" t="str">
            <v>ICHSAN, ST</v>
          </cell>
          <cell r="U79" t="str">
            <v>PENYUSUNAN HPS</v>
          </cell>
        </row>
        <row r="80">
          <cell r="E80">
            <v>1300000000</v>
          </cell>
          <cell r="F80" t="str">
            <v>TENDER</v>
          </cell>
          <cell r="G80" t="str">
            <v>APBD T.A 2021</v>
          </cell>
          <cell r="H80" t="str">
            <v>ICHSAN, ST</v>
          </cell>
          <cell r="U80" t="str">
            <v>PENYUSUNAN HPS</v>
          </cell>
        </row>
        <row r="81">
          <cell r="E81">
            <v>1000000000</v>
          </cell>
          <cell r="F81" t="str">
            <v>TENDER</v>
          </cell>
          <cell r="G81" t="str">
            <v>APBD T.A 2021</v>
          </cell>
          <cell r="H81" t="str">
            <v>ICHSAN, ST</v>
          </cell>
          <cell r="U81" t="str">
            <v>PENYUSUNAN HPS</v>
          </cell>
        </row>
        <row r="82">
          <cell r="E82">
            <v>1500000000</v>
          </cell>
          <cell r="F82" t="str">
            <v>TENDER</v>
          </cell>
          <cell r="G82" t="str">
            <v>APBD T.A 2021</v>
          </cell>
          <cell r="H82" t="str">
            <v>ICHSAN, ST</v>
          </cell>
          <cell r="U82" t="str">
            <v>PENYUSUNAN HPS</v>
          </cell>
        </row>
        <row r="83">
          <cell r="E83">
            <v>200000000</v>
          </cell>
          <cell r="F83" t="str">
            <v>PL</v>
          </cell>
          <cell r="G83" t="str">
            <v>APBD T.A 2021</v>
          </cell>
          <cell r="H83" t="str">
            <v>ABDUL GAFFAR, ST</v>
          </cell>
          <cell r="U83" t="str">
            <v>PROSES DED (ULP)</v>
          </cell>
        </row>
        <row r="86">
          <cell r="E86">
            <v>357000000</v>
          </cell>
          <cell r="F86" t="str">
            <v>TENDER</v>
          </cell>
          <cell r="G86" t="str">
            <v>APBD T.A 2021</v>
          </cell>
          <cell r="H86" t="str">
            <v>ICHSAN, ST</v>
          </cell>
          <cell r="U86" t="str">
            <v>PROSES DED (ULP)</v>
          </cell>
        </row>
        <row r="88">
          <cell r="E88">
            <v>200000000</v>
          </cell>
          <cell r="F88" t="str">
            <v>PL</v>
          </cell>
          <cell r="G88" t="str">
            <v>APBD T.A 2021</v>
          </cell>
          <cell r="H88" t="str">
            <v>ABDUL GAFFAR, ST</v>
          </cell>
          <cell r="U88" t="str">
            <v>PROSES DED (ULP)</v>
          </cell>
        </row>
        <row r="89">
          <cell r="E89">
            <v>1303190000</v>
          </cell>
          <cell r="F89" t="str">
            <v>TENDER</v>
          </cell>
          <cell r="G89" t="str">
            <v>APBD T.A 2021</v>
          </cell>
          <cell r="H89" t="str">
            <v>ICHSAN, ST</v>
          </cell>
          <cell r="U89" t="str">
            <v>PENYUSUNAN HPS</v>
          </cell>
        </row>
        <row r="91">
          <cell r="E91">
            <v>250000000</v>
          </cell>
          <cell r="F91" t="str">
            <v>TENDER</v>
          </cell>
          <cell r="G91" t="str">
            <v>APBD T.A 2021</v>
          </cell>
          <cell r="H91" t="str">
            <v>ABDUL GAFFAR, ST</v>
          </cell>
          <cell r="U91" t="str">
            <v>PROSES DED (ULP)</v>
          </cell>
        </row>
        <row r="93">
          <cell r="E93">
            <v>200000000</v>
          </cell>
          <cell r="F93" t="str">
            <v>PL</v>
          </cell>
          <cell r="G93" t="str">
            <v>APBD T.A 2021</v>
          </cell>
          <cell r="H93" t="str">
            <v>ABDUL GAFFAR, ST</v>
          </cell>
          <cell r="U93" t="str">
            <v>PROSES DED (ULP)</v>
          </cell>
        </row>
        <row r="95">
          <cell r="E95">
            <v>200000000</v>
          </cell>
          <cell r="F95" t="str">
            <v>PL</v>
          </cell>
          <cell r="G95" t="str">
            <v>APBD T.A 2021</v>
          </cell>
          <cell r="H95" t="str">
            <v>SULAN, ST</v>
          </cell>
          <cell r="U95" t="str">
            <v>PROSES DED (ULP)</v>
          </cell>
        </row>
        <row r="97">
          <cell r="E97">
            <v>1174390000</v>
          </cell>
          <cell r="F97" t="str">
            <v>TENDER</v>
          </cell>
          <cell r="G97" t="str">
            <v>APBD T.A 2021</v>
          </cell>
          <cell r="H97" t="str">
            <v>SULAN, ST</v>
          </cell>
          <cell r="U97" t="str">
            <v>PROSES DED (ULP)</v>
          </cell>
        </row>
        <row r="99">
          <cell r="E99">
            <v>1000000000</v>
          </cell>
          <cell r="F99" t="str">
            <v>TENDER</v>
          </cell>
          <cell r="G99" t="str">
            <v>APBD T.A 2021</v>
          </cell>
          <cell r="H99" t="str">
            <v>ABDUL GAFFAR, ST</v>
          </cell>
          <cell r="U99" t="str">
            <v>PROSES DED (ULP)</v>
          </cell>
        </row>
        <row r="103">
          <cell r="F103">
            <v>69</v>
          </cell>
        </row>
        <row r="104">
          <cell r="F104" t="str">
            <v>-</v>
          </cell>
        </row>
        <row r="105">
          <cell r="F105">
            <v>36</v>
          </cell>
        </row>
        <row r="106">
          <cell r="F106">
            <v>33</v>
          </cell>
        </row>
        <row r="107">
          <cell r="F107">
            <v>47</v>
          </cell>
        </row>
        <row r="108">
          <cell r="F108">
            <v>19</v>
          </cell>
        </row>
        <row r="109">
          <cell r="F109">
            <v>3</v>
          </cell>
        </row>
        <row r="110">
          <cell r="F110" t="str">
            <v>-</v>
          </cell>
        </row>
        <row r="111">
          <cell r="F111" t="str">
            <v>-</v>
          </cell>
        </row>
        <row r="112">
          <cell r="F112" t="str">
            <v>-</v>
          </cell>
        </row>
        <row r="113">
          <cell r="F113" t="str">
            <v>-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"/>
      <sheetName val="Rekap Biaya"/>
      <sheetName val="Kuantitas &amp; Harga"/>
      <sheetName val="Pekerjaan Utama"/>
      <sheetName val="%"/>
      <sheetName val="Time Scd. (2)"/>
    </sheetNames>
    <sheetDataSet>
      <sheetData sheetId="0" refreshError="1"/>
      <sheetData sheetId="1"/>
      <sheetData sheetId="2">
        <row r="24">
          <cell r="H24">
            <v>13050000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 LAB"/>
      <sheetName val="Master jgn diganggu"/>
      <sheetName val="DISCLAIMER"/>
      <sheetName val="Informasi"/>
      <sheetName val="Rekap"/>
      <sheetName val="MAJOR"/>
      <sheetName val="%"/>
      <sheetName val="Peta Quarry"/>
      <sheetName val="Perhitungan Mobilisasi Alat"/>
      <sheetName val="Lalu Lintas"/>
      <sheetName val="Jembatan Sementara"/>
      <sheetName val="ASPAL"/>
      <sheetName val="RAB"/>
      <sheetName val="RAB (2)"/>
      <sheetName val="D6"/>
      <sheetName val="RAB EE"/>
      <sheetName val="Mobilisasi"/>
      <sheetName val="Analisa K3"/>
      <sheetName val="4-Analisa Quarry"/>
      <sheetName val="4-Formulir harga bahan"/>
      <sheetName val="4-Basic Price"/>
      <sheetName val="5-ALAT(1)"/>
      <sheetName val="5-ALAT(2)"/>
      <sheetName val="Agg Halus &amp; Kasar"/>
      <sheetName val="Agg A"/>
      <sheetName val="Agg B"/>
      <sheetName val="Agg C"/>
      <sheetName val="Agg  CBR 60"/>
      <sheetName val="D1"/>
      <sheetName val="D2"/>
      <sheetName val="D3"/>
      <sheetName val="D4"/>
      <sheetName val="D5(1)"/>
      <sheetName val="D5(2)"/>
      <sheetName val="D7(1)"/>
      <sheetName val="D7(2)"/>
      <sheetName val="D7(3)"/>
      <sheetName val="D8(2)"/>
      <sheetName val="D8(1)"/>
      <sheetName val="D9"/>
      <sheetName val="D10 LS-Rutin"/>
      <sheetName val="D10 Kuantitas"/>
      <sheetName val="D10 Analisa HSP"/>
      <sheetName val="Sheet2"/>
    </sheetNames>
    <sheetDataSet>
      <sheetData sheetId="0">
        <row r="4">
          <cell r="B4" t="str">
            <v>Satu Milyar Delapan Ratus Enam Puluh Tiga Juta Rupiah</v>
          </cell>
        </row>
      </sheetData>
      <sheetData sheetId="1">
        <row r="2">
          <cell r="B2" t="str">
            <v>DAFTAR  KUANTITAS DAN HARGA</v>
          </cell>
        </row>
      </sheetData>
      <sheetData sheetId="2"/>
      <sheetData sheetId="3">
        <row r="9">
          <cell r="G9" t="str">
            <v>: Pengaspalan Jalan Dalam Kota Kec. Mangkutana ( Desa Wonorejo Timur )</v>
          </cell>
        </row>
      </sheetData>
      <sheetData sheetId="4">
        <row r="7">
          <cell r="B7" t="str">
            <v>Nama Paket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14">
          <cell r="D14" t="str">
            <v>DIVISI 1. UMUM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F8">
            <v>8849.206349206348</v>
          </cell>
        </row>
        <row r="60">
          <cell r="F60">
            <v>13000</v>
          </cell>
        </row>
      </sheetData>
      <sheetData sheetId="21">
        <row r="9">
          <cell r="AW9">
            <v>900833.13635418494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HARGA"/>
      <sheetName val="SCHEDULE"/>
      <sheetName val="BACK UP DATA"/>
      <sheetName val="BACK UP beton"/>
      <sheetName val="mamaDi@n"/>
    </sheetNames>
    <sheetDataSet>
      <sheetData sheetId="0">
        <row r="3">
          <cell r="B3" t="str">
            <v>REKAPITULASI PERKIRAAN HARGA PEKERJAAN</v>
          </cell>
        </row>
        <row r="5">
          <cell r="B5" t="str">
            <v xml:space="preserve"> PEKERJAAN</v>
          </cell>
          <cell r="D5" t="str">
            <v>: PEMBANGUNAN DRAINASE DESA MAROBO</v>
          </cell>
        </row>
        <row r="6">
          <cell r="B6" t="str">
            <v xml:space="preserve"> LOKASI </v>
          </cell>
          <cell r="D6" t="str">
            <v>: KECAMATAN SABBANG</v>
          </cell>
        </row>
        <row r="7">
          <cell r="B7" t="str">
            <v xml:space="preserve"> VOLUME</v>
          </cell>
          <cell r="D7" t="str">
            <v>: P = 617 M</v>
          </cell>
        </row>
        <row r="9">
          <cell r="B9" t="str">
            <v>NO</v>
          </cell>
          <cell r="C9" t="str">
            <v>URAIAN JENIS PEKERJAAN</v>
          </cell>
          <cell r="G9" t="str">
            <v>JUMLAH HARGA</v>
          </cell>
        </row>
        <row r="12">
          <cell r="B12" t="str">
            <v>I</v>
          </cell>
          <cell r="C12" t="str">
            <v xml:space="preserve"> PEKERJAAN PENDAHULUAN</v>
          </cell>
          <cell r="G12">
            <v>1650000</v>
          </cell>
        </row>
        <row r="14">
          <cell r="B14" t="str">
            <v>II</v>
          </cell>
          <cell r="C14" t="str">
            <v xml:space="preserve"> PEKERJAAN PASANGAN DRAINASE</v>
          </cell>
          <cell r="G14">
            <v>124978064.87414125</v>
          </cell>
        </row>
        <row r="16">
          <cell r="B16" t="str">
            <v>III</v>
          </cell>
          <cell r="C16" t="str">
            <v xml:space="preserve"> PEKERJAAN PLAT DUIKER STA 0+000</v>
          </cell>
          <cell r="G16">
            <v>3563313.63</v>
          </cell>
        </row>
        <row r="20">
          <cell r="B20" t="str">
            <v xml:space="preserve">  (A)    Jumlah Harga Pekerjaan</v>
          </cell>
          <cell r="G20">
            <v>130191378.50414124</v>
          </cell>
        </row>
        <row r="21">
          <cell r="B21" t="str">
            <v xml:space="preserve">  (B)    Pajak Pertambahan Nilai ( PPN ) = 10% x (A)</v>
          </cell>
          <cell r="G21">
            <v>13019137.850414125</v>
          </cell>
        </row>
        <row r="22">
          <cell r="B22" t="str">
            <v xml:space="preserve">  (C)    JUMLAH TOTAL HARGA PEKERJAAN = (A) + (B)</v>
          </cell>
          <cell r="G22">
            <v>143210516.35455537</v>
          </cell>
        </row>
        <row r="23">
          <cell r="B23" t="str">
            <v xml:space="preserve">  (D)    PEMBULATAN JUMLAH TOTAL HARGA PEKERJAAN = (C)</v>
          </cell>
          <cell r="G23">
            <v>143210000</v>
          </cell>
        </row>
        <row r="24">
          <cell r="B24" t="str">
            <v xml:space="preserve">Terbilang : </v>
          </cell>
        </row>
        <row r="25">
          <cell r="B25" t="str">
            <v>SERATUS EMPAT PULUH TIGA JUTA DUA RATUS SEPULUH RIBU RUPIAH,-</v>
          </cell>
        </row>
        <row r="30">
          <cell r="F30" t="str">
            <v>Masamba, 28 Pebruari 2007</v>
          </cell>
        </row>
        <row r="32">
          <cell r="B32" t="str">
            <v>Diperiksa,</v>
          </cell>
          <cell r="F32" t="str">
            <v>Konsultan Perencana,</v>
          </cell>
        </row>
        <row r="33">
          <cell r="B33" t="str">
            <v>Pejabat Pelaksana Teknis Kegiatan</v>
          </cell>
          <cell r="F33" t="str">
            <v>CV. AURAMA KARYA</v>
          </cell>
        </row>
        <row r="39">
          <cell r="B39" t="str">
            <v>( Suaib Mansyur, ST, MSi. )</v>
          </cell>
          <cell r="F39" t="str">
            <v>( Ir. Andi Entong )</v>
          </cell>
        </row>
        <row r="40">
          <cell r="B40" t="str">
            <v>Nip : 290 009 281</v>
          </cell>
          <cell r="F40" t="str">
            <v>Kuasa Direktur</v>
          </cell>
        </row>
        <row r="44">
          <cell r="B44" t="str">
            <v>Mengetahui,</v>
          </cell>
          <cell r="F44" t="str">
            <v>Menyetujui,</v>
          </cell>
        </row>
        <row r="45">
          <cell r="B45" t="str">
            <v>Kepala Dinas Pekerjaan Umum</v>
          </cell>
          <cell r="F45" t="str">
            <v>Kepala Bidang Cipta Karya</v>
          </cell>
        </row>
        <row r="46">
          <cell r="B46" t="str">
            <v>Kabupaten Luwu Utara</v>
          </cell>
          <cell r="F46" t="str">
            <v>Dinas Pekerjaan Umum</v>
          </cell>
        </row>
        <row r="52">
          <cell r="B52" t="str">
            <v>( Ir. H. Zainuddin, Msi. )</v>
          </cell>
          <cell r="F52" t="str">
            <v>( Suaib Mansyur, ST, MSi. )</v>
          </cell>
        </row>
        <row r="53">
          <cell r="B53" t="str">
            <v>Nip : 010 247 987</v>
          </cell>
          <cell r="F53" t="str">
            <v>Nip : 290 009 281</v>
          </cell>
        </row>
      </sheetData>
      <sheetData sheetId="1">
        <row r="15">
          <cell r="D15" t="str">
            <v xml:space="preserve"> Papan Proyek</v>
          </cell>
        </row>
      </sheetData>
      <sheetData sheetId="2" refreshError="1"/>
      <sheetData sheetId="3">
        <row r="1">
          <cell r="A1" t="str">
            <v>DAFTAR HARGA BAHAN DAN UPAH</v>
          </cell>
        </row>
      </sheetData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  <sheetName val="5-Peralatan"/>
      <sheetName val="DHB"/>
      <sheetName val="1. Persiapan"/>
      <sheetName val="2. Pek. Tanah"/>
      <sheetName val="9. Pek. Langit"/>
      <sheetName val="6. Pek. Kayu"/>
      <sheetName val="7. Pek. Beton"/>
      <sheetName val="Daftar Hrg Bahan &amp; upah"/>
      <sheetName val="Ana"/>
    </sheetNames>
    <sheetDataSet>
      <sheetData sheetId="0"/>
      <sheetData sheetId="1">
        <row r="57">
          <cell r="H57">
            <v>20050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Bg Bawah"/>
      <sheetName val="Bangunan Atas"/>
      <sheetName val="Bg atas B25 Dia 32"/>
      <sheetName val="Tabel"/>
      <sheetName val="Dibulatkan"/>
      <sheetName val="Rekap Biaya"/>
      <sheetName val="Kuantitas &amp; Harga"/>
      <sheetName val="Pekerjaan Utama"/>
      <sheetName val="%"/>
    </sheetNames>
    <sheetDataSet>
      <sheetData sheetId="0"/>
      <sheetData sheetId="1"/>
      <sheetData sheetId="2"/>
      <sheetData sheetId="3"/>
      <sheetData sheetId="4"/>
      <sheetData sheetId="5">
        <row r="6">
          <cell r="B6">
            <v>4.5</v>
          </cell>
          <cell r="C6">
            <v>0.16</v>
          </cell>
          <cell r="D6">
            <v>0.125</v>
          </cell>
        </row>
        <row r="7">
          <cell r="B7">
            <v>5</v>
          </cell>
          <cell r="C7">
            <v>0.2</v>
          </cell>
          <cell r="D7">
            <v>0.153</v>
          </cell>
        </row>
        <row r="8">
          <cell r="B8">
            <v>5.5</v>
          </cell>
          <cell r="C8">
            <v>0.24</v>
          </cell>
          <cell r="D8">
            <v>0.188</v>
          </cell>
        </row>
        <row r="9">
          <cell r="B9">
            <v>6</v>
          </cell>
          <cell r="C9">
            <v>0.28000000000000003</v>
          </cell>
          <cell r="D9">
            <v>0.22</v>
          </cell>
        </row>
        <row r="10">
          <cell r="B10">
            <v>6.5</v>
          </cell>
          <cell r="C10">
            <v>0.33</v>
          </cell>
          <cell r="D10">
            <v>0.25900000000000001</v>
          </cell>
        </row>
        <row r="11">
          <cell r="B11">
            <v>6.8</v>
          </cell>
          <cell r="C11">
            <v>0.36</v>
          </cell>
          <cell r="D11">
            <v>0.28199999999999997</v>
          </cell>
        </row>
        <row r="12">
          <cell r="B12">
            <v>7</v>
          </cell>
          <cell r="C12">
            <v>0.38</v>
          </cell>
          <cell r="D12">
            <v>0.3</v>
          </cell>
        </row>
        <row r="13">
          <cell r="B13">
            <v>8</v>
          </cell>
          <cell r="C13">
            <v>0.5</v>
          </cell>
          <cell r="D13">
            <v>0.39300000000000002</v>
          </cell>
        </row>
        <row r="14">
          <cell r="B14">
            <v>8.5</v>
          </cell>
          <cell r="C14">
            <v>0.56000000000000005</v>
          </cell>
          <cell r="D14">
            <v>0.439</v>
          </cell>
        </row>
        <row r="15">
          <cell r="B15">
            <v>9</v>
          </cell>
          <cell r="C15">
            <v>0.63</v>
          </cell>
          <cell r="D15">
            <v>0.499</v>
          </cell>
        </row>
        <row r="16">
          <cell r="B16">
            <v>10</v>
          </cell>
          <cell r="C16">
            <v>0.79</v>
          </cell>
          <cell r="D16">
            <v>0.62</v>
          </cell>
        </row>
        <row r="17">
          <cell r="B17">
            <v>12</v>
          </cell>
          <cell r="C17">
            <v>1.1299999999999999</v>
          </cell>
          <cell r="D17">
            <v>0.88700000000000001</v>
          </cell>
        </row>
        <row r="18">
          <cell r="B18">
            <v>13</v>
          </cell>
          <cell r="C18">
            <v>1.33</v>
          </cell>
          <cell r="D18">
            <v>1.04</v>
          </cell>
        </row>
        <row r="19">
          <cell r="B19">
            <v>14</v>
          </cell>
          <cell r="C19">
            <v>1.54</v>
          </cell>
          <cell r="D19">
            <v>1.2090000000000001</v>
          </cell>
        </row>
        <row r="20">
          <cell r="B20">
            <v>15</v>
          </cell>
          <cell r="C20">
            <v>1.77</v>
          </cell>
          <cell r="D20">
            <v>1.377</v>
          </cell>
        </row>
        <row r="21">
          <cell r="B21">
            <v>16</v>
          </cell>
          <cell r="C21">
            <v>2.0099999999999998</v>
          </cell>
          <cell r="D21">
            <v>1.58</v>
          </cell>
        </row>
        <row r="22">
          <cell r="B22">
            <v>18</v>
          </cell>
          <cell r="C22">
            <v>2.54</v>
          </cell>
          <cell r="D22">
            <v>1.994</v>
          </cell>
        </row>
        <row r="23">
          <cell r="B23">
            <v>19</v>
          </cell>
          <cell r="C23">
            <v>2.83</v>
          </cell>
          <cell r="D23">
            <v>2.23</v>
          </cell>
        </row>
        <row r="24">
          <cell r="B24">
            <v>20</v>
          </cell>
          <cell r="C24">
            <v>3.14</v>
          </cell>
          <cell r="D24">
            <v>2.4649999999999999</v>
          </cell>
        </row>
        <row r="25">
          <cell r="B25">
            <v>22</v>
          </cell>
          <cell r="C25">
            <v>3.8</v>
          </cell>
          <cell r="D25">
            <v>2.98</v>
          </cell>
        </row>
        <row r="26">
          <cell r="B26">
            <v>25</v>
          </cell>
          <cell r="C26">
            <v>4.91</v>
          </cell>
          <cell r="D26">
            <v>3.85</v>
          </cell>
        </row>
        <row r="27">
          <cell r="B27">
            <v>26</v>
          </cell>
          <cell r="C27">
            <v>5.31</v>
          </cell>
          <cell r="D27">
            <v>4.1360000000000001</v>
          </cell>
        </row>
        <row r="28">
          <cell r="B28">
            <v>28</v>
          </cell>
          <cell r="C28">
            <v>6.16</v>
          </cell>
          <cell r="D28">
            <v>4.83</v>
          </cell>
        </row>
        <row r="29">
          <cell r="B29">
            <v>30</v>
          </cell>
          <cell r="C29">
            <v>7.07</v>
          </cell>
          <cell r="D29">
            <v>5.51</v>
          </cell>
        </row>
        <row r="30">
          <cell r="B30">
            <v>32</v>
          </cell>
          <cell r="C30">
            <v>8.0399999999999991</v>
          </cell>
          <cell r="D30">
            <v>6.31</v>
          </cell>
        </row>
        <row r="31">
          <cell r="B31">
            <v>34</v>
          </cell>
          <cell r="C31">
            <v>9.08</v>
          </cell>
          <cell r="D31">
            <v>7.13</v>
          </cell>
        </row>
        <row r="32">
          <cell r="B32">
            <v>35</v>
          </cell>
          <cell r="C32">
            <v>9.6199999999999992</v>
          </cell>
          <cell r="D32">
            <v>7.6</v>
          </cell>
        </row>
        <row r="33">
          <cell r="B33">
            <v>36</v>
          </cell>
          <cell r="C33">
            <v>10.18</v>
          </cell>
          <cell r="D33">
            <v>7.99</v>
          </cell>
        </row>
        <row r="34">
          <cell r="B34">
            <v>38</v>
          </cell>
          <cell r="C34">
            <v>11.34</v>
          </cell>
          <cell r="D34">
            <v>8.9</v>
          </cell>
        </row>
        <row r="35">
          <cell r="B35">
            <v>40</v>
          </cell>
          <cell r="C35">
            <v>12.57</v>
          </cell>
          <cell r="D35">
            <v>9.8699999999999992</v>
          </cell>
        </row>
        <row r="36">
          <cell r="B36">
            <v>42</v>
          </cell>
          <cell r="C36">
            <v>13.85</v>
          </cell>
          <cell r="D36">
            <v>10.9</v>
          </cell>
        </row>
        <row r="37">
          <cell r="B37">
            <v>44</v>
          </cell>
          <cell r="C37">
            <v>15.21</v>
          </cell>
          <cell r="D37">
            <v>11.9</v>
          </cell>
        </row>
        <row r="38">
          <cell r="B38">
            <v>46</v>
          </cell>
          <cell r="C38">
            <v>16.62</v>
          </cell>
          <cell r="D38">
            <v>13</v>
          </cell>
        </row>
        <row r="39">
          <cell r="B39">
            <v>48</v>
          </cell>
          <cell r="C39">
            <v>18.100000000000001</v>
          </cell>
          <cell r="D39">
            <v>14.2</v>
          </cell>
        </row>
        <row r="40">
          <cell r="B40">
            <v>48.5</v>
          </cell>
          <cell r="C40">
            <v>18.47</v>
          </cell>
          <cell r="D40">
            <v>14.5</v>
          </cell>
        </row>
        <row r="41">
          <cell r="B41">
            <v>50</v>
          </cell>
          <cell r="C41">
            <v>19.64</v>
          </cell>
          <cell r="D41">
            <v>15.4</v>
          </cell>
        </row>
        <row r="42">
          <cell r="B42">
            <v>55</v>
          </cell>
          <cell r="C42">
            <v>23.73</v>
          </cell>
          <cell r="D42">
            <v>18.7</v>
          </cell>
        </row>
        <row r="43">
          <cell r="B43">
            <v>60</v>
          </cell>
          <cell r="C43">
            <v>28.27</v>
          </cell>
          <cell r="D43">
            <v>22.2</v>
          </cell>
        </row>
        <row r="44">
          <cell r="B44">
            <v>65</v>
          </cell>
          <cell r="C44">
            <v>33.18</v>
          </cell>
          <cell r="D44">
            <v>26</v>
          </cell>
        </row>
        <row r="45">
          <cell r="B45">
            <v>70</v>
          </cell>
          <cell r="C45">
            <v>38.479999999999997</v>
          </cell>
          <cell r="D45">
            <v>30.2</v>
          </cell>
        </row>
        <row r="46">
          <cell r="B46">
            <v>75</v>
          </cell>
          <cell r="C46">
            <v>44.18</v>
          </cell>
          <cell r="D46">
            <v>34.700000000000003</v>
          </cell>
        </row>
        <row r="47">
          <cell r="B47">
            <v>80</v>
          </cell>
          <cell r="C47">
            <v>50.27</v>
          </cell>
          <cell r="D47">
            <v>39.299999999999997</v>
          </cell>
        </row>
        <row r="48">
          <cell r="B48">
            <v>85</v>
          </cell>
          <cell r="C48">
            <v>56.75</v>
          </cell>
          <cell r="D48">
            <v>44.5</v>
          </cell>
        </row>
        <row r="49">
          <cell r="B49">
            <v>90</v>
          </cell>
          <cell r="C49">
            <v>63.62</v>
          </cell>
          <cell r="D49">
            <v>49.9</v>
          </cell>
        </row>
        <row r="50">
          <cell r="B50">
            <v>95</v>
          </cell>
          <cell r="C50">
            <v>70.88</v>
          </cell>
          <cell r="D50">
            <v>55.6</v>
          </cell>
        </row>
        <row r="51">
          <cell r="B51">
            <v>100</v>
          </cell>
          <cell r="C51">
            <v>78.540000000000006</v>
          </cell>
          <cell r="D51">
            <v>61.7</v>
          </cell>
        </row>
        <row r="52">
          <cell r="B52">
            <v>1110</v>
          </cell>
          <cell r="C52">
            <v>95.03</v>
          </cell>
          <cell r="D52">
            <v>74.599999999999994</v>
          </cell>
        </row>
        <row r="53">
          <cell r="B53">
            <v>120</v>
          </cell>
          <cell r="C53">
            <v>113.1</v>
          </cell>
          <cell r="D53">
            <v>88.8</v>
          </cell>
        </row>
        <row r="54">
          <cell r="B54">
            <v>130</v>
          </cell>
          <cell r="C54">
            <v>132.69999999999999</v>
          </cell>
          <cell r="D54">
            <v>104</v>
          </cell>
        </row>
        <row r="55">
          <cell r="B55">
            <v>140</v>
          </cell>
          <cell r="C55">
            <v>153.9</v>
          </cell>
          <cell r="D55">
            <v>121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D"/>
      <sheetName val="Rekab"/>
      <sheetName val="RAB-ITEM-REKAP"/>
      <sheetName val="RAB-ITEM URAI-AIR BERSIH"/>
      <sheetName val="RAB-ITEM URAI-irigasi"/>
      <sheetName val="RAB-ITEM URAI-Rabat"/>
      <sheetName val="RAB-ITEM URAI-jEMBATAN"/>
      <sheetName val="RAB-ITEM URAI-jALAN"/>
      <sheetName val="mc"/>
      <sheetName val="Rekapitulasi-PPIP"/>
      <sheetName val="TIME SCEDULE"/>
      <sheetName val="lapminggu"/>
      <sheetName val="rabrealisasi"/>
      <sheetName val="rek.bhn-upahrealisasi"/>
      <sheetName val="anappiprealisasi"/>
      <sheetName val="SNIrealisasi"/>
      <sheetName val="Rab-PPIP"/>
      <sheetName val="rekap bahandan upah"/>
      <sheetName val="anappip"/>
      <sheetName val="analisaSNI"/>
      <sheetName val="Daftar Harga Sat."/>
      <sheetName val="Rab-PPIP Jalan"/>
      <sheetName val="vol.revisi"/>
      <sheetName val="volumebesi"/>
      <sheetName val="volume"/>
      <sheetName val="BOW"/>
      <sheetName val="voeg"/>
      <sheetName val="Analisa K"/>
      <sheetName val="Analisa Peralat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6">
          <cell r="K6" t="str">
            <v>K 710</v>
          </cell>
          <cell r="V6" t="str">
            <v>K 410</v>
          </cell>
        </row>
        <row r="98">
          <cell r="K98" t="str">
            <v>K 715</v>
          </cell>
          <cell r="V98" t="str">
            <v>K 411</v>
          </cell>
        </row>
        <row r="188">
          <cell r="K188" t="str">
            <v>K 720</v>
          </cell>
          <cell r="V188" t="str">
            <v>K 420</v>
          </cell>
        </row>
        <row r="279">
          <cell r="K279" t="str">
            <v>K 725</v>
          </cell>
          <cell r="V279" t="str">
            <v>K 423</v>
          </cell>
        </row>
        <row r="370">
          <cell r="K370" t="str">
            <v>K 722</v>
          </cell>
          <cell r="V370" t="str">
            <v>K 424</v>
          </cell>
        </row>
        <row r="461">
          <cell r="K461" t="str">
            <v>K 017</v>
          </cell>
          <cell r="V461" t="str">
            <v>K 510</v>
          </cell>
        </row>
        <row r="553">
          <cell r="K553" t="str">
            <v>K 224</v>
          </cell>
          <cell r="V553" t="str">
            <v>K 511</v>
          </cell>
        </row>
        <row r="644">
          <cell r="K644" t="str">
            <v>K 225</v>
          </cell>
          <cell r="V644" t="str">
            <v>K 512</v>
          </cell>
        </row>
        <row r="735">
          <cell r="K735" t="str">
            <v>K 210</v>
          </cell>
          <cell r="V735" t="str">
            <v>K 513</v>
          </cell>
        </row>
        <row r="826">
          <cell r="K826" t="str">
            <v>K 211</v>
          </cell>
          <cell r="V826" t="str">
            <v>K 514</v>
          </cell>
        </row>
        <row r="917">
          <cell r="K917" t="str">
            <v>K 220</v>
          </cell>
          <cell r="V917" t="str">
            <v>K 515</v>
          </cell>
        </row>
        <row r="1008">
          <cell r="K1008" t="str">
            <v>K 221</v>
          </cell>
          <cell r="V1008" t="str">
            <v>K 516</v>
          </cell>
        </row>
        <row r="1099">
          <cell r="K1099" t="str">
            <v>K 230</v>
          </cell>
          <cell r="V1099" t="str">
            <v>K 520</v>
          </cell>
        </row>
        <row r="1190">
          <cell r="K1190" t="str">
            <v>K 231</v>
          </cell>
          <cell r="V1190" t="str">
            <v>K 521</v>
          </cell>
        </row>
        <row r="1281">
          <cell r="K1281" t="str">
            <v>K 232</v>
          </cell>
          <cell r="V1281" t="str">
            <v>K 522</v>
          </cell>
        </row>
        <row r="1372">
          <cell r="K1372" t="str">
            <v>K 233</v>
          </cell>
          <cell r="V1372" t="str">
            <v>K 523</v>
          </cell>
        </row>
        <row r="1463">
          <cell r="K1463" t="str">
            <v>K 310</v>
          </cell>
          <cell r="V1463" t="str">
            <v>K 528</v>
          </cell>
        </row>
        <row r="1554">
          <cell r="K1554" t="str">
            <v>K 311</v>
          </cell>
          <cell r="V1554" t="str">
            <v>K 010</v>
          </cell>
        </row>
        <row r="1645">
          <cell r="K1645" t="str">
            <v>K 320</v>
          </cell>
          <cell r="V1645" t="str">
            <v>K 121</v>
          </cell>
        </row>
        <row r="1736">
          <cell r="K1736" t="str">
            <v>K 321</v>
          </cell>
          <cell r="V1736" t="str">
            <v>K 125</v>
          </cell>
        </row>
        <row r="1827">
          <cell r="K1827" t="str">
            <v>K 322</v>
          </cell>
          <cell r="V1827" t="str">
            <v>K 139</v>
          </cell>
        </row>
        <row r="1918">
          <cell r="K1918" t="str">
            <v>K 323</v>
          </cell>
          <cell r="V1918" t="str">
            <v>K 026</v>
          </cell>
        </row>
        <row r="2009">
          <cell r="K2009" t="str">
            <v>K 325</v>
          </cell>
          <cell r="V2009" t="str">
            <v>K 035</v>
          </cell>
        </row>
        <row r="2100">
          <cell r="K2100" t="str">
            <v>K 326</v>
          </cell>
          <cell r="V2100" t="str">
            <v>K 636</v>
          </cell>
        </row>
        <row r="2191">
          <cell r="K2191" t="str">
            <v>K 341</v>
          </cell>
          <cell r="V2191" t="str">
            <v>K 810</v>
          </cell>
        </row>
        <row r="2284">
          <cell r="K2284" t="str">
            <v>K 342</v>
          </cell>
          <cell r="V2284" t="str">
            <v>K 011</v>
          </cell>
        </row>
        <row r="2375">
          <cell r="K2375" t="str">
            <v>K 880</v>
          </cell>
          <cell r="V2375" t="str">
            <v>K 013</v>
          </cell>
        </row>
        <row r="2466">
          <cell r="K2466" t="str">
            <v>K 110</v>
          </cell>
          <cell r="V2466" t="str">
            <v>K 012</v>
          </cell>
        </row>
        <row r="2557">
          <cell r="K2557" t="str">
            <v>K 112</v>
          </cell>
        </row>
        <row r="2648">
          <cell r="K2648" t="str">
            <v>K 705</v>
          </cell>
          <cell r="V2648" t="str">
            <v>K 132</v>
          </cell>
        </row>
        <row r="2831">
          <cell r="K2831" t="str">
            <v>K 641</v>
          </cell>
          <cell r="V2831" t="str">
            <v>K 040</v>
          </cell>
        </row>
        <row r="2922">
          <cell r="K2922" t="str">
            <v>K 321a</v>
          </cell>
          <cell r="V2922" t="str">
            <v>K 016</v>
          </cell>
        </row>
        <row r="3013">
          <cell r="K3013" t="str">
            <v>K 111</v>
          </cell>
        </row>
        <row r="3102">
          <cell r="K3102" t="str">
            <v>K 126</v>
          </cell>
          <cell r="V3102" t="str">
            <v>K 117</v>
          </cell>
        </row>
        <row r="3192">
          <cell r="K3192" t="str">
            <v>K 618</v>
          </cell>
        </row>
        <row r="3282">
          <cell r="K3282" t="str">
            <v>K 719</v>
          </cell>
        </row>
      </sheetData>
      <sheetData sheetId="28" refreshError="1">
        <row r="5">
          <cell r="N5" t="str">
            <v xml:space="preserve">              E</v>
          </cell>
        </row>
        <row r="69">
          <cell r="N69" t="str">
            <v xml:space="preserve">              E</v>
          </cell>
        </row>
        <row r="134">
          <cell r="N134" t="str">
            <v xml:space="preserve">              E</v>
          </cell>
        </row>
        <row r="199">
          <cell r="N199" t="str">
            <v xml:space="preserve">              E</v>
          </cell>
        </row>
        <row r="264">
          <cell r="N264" t="str">
            <v xml:space="preserve">              E</v>
          </cell>
        </row>
        <row r="329">
          <cell r="N329" t="str">
            <v xml:space="preserve">              E</v>
          </cell>
        </row>
        <row r="459">
          <cell r="N459" t="str">
            <v xml:space="preserve">              E</v>
          </cell>
        </row>
        <row r="524">
          <cell r="N524" t="str">
            <v xml:space="preserve">              E</v>
          </cell>
        </row>
        <row r="589">
          <cell r="N589" t="str">
            <v xml:space="preserve">              E</v>
          </cell>
        </row>
        <row r="654">
          <cell r="N654" t="str">
            <v xml:space="preserve">              E</v>
          </cell>
        </row>
        <row r="719">
          <cell r="N719" t="str">
            <v xml:space="preserve">              E</v>
          </cell>
        </row>
        <row r="784">
          <cell r="N784" t="str">
            <v xml:space="preserve">              E</v>
          </cell>
        </row>
        <row r="849">
          <cell r="N849" t="str">
            <v xml:space="preserve">              E</v>
          </cell>
        </row>
        <row r="914">
          <cell r="N914" t="str">
            <v xml:space="preserve">              E</v>
          </cell>
        </row>
        <row r="979">
          <cell r="N979" t="str">
            <v xml:space="preserve">              E</v>
          </cell>
        </row>
        <row r="1044">
          <cell r="N1044" t="str">
            <v xml:space="preserve">              E</v>
          </cell>
        </row>
        <row r="1109">
          <cell r="N1109" t="str">
            <v xml:space="preserve">              E</v>
          </cell>
        </row>
        <row r="1174">
          <cell r="N1174" t="str">
            <v xml:space="preserve">              E</v>
          </cell>
        </row>
        <row r="1239">
          <cell r="N1239" t="str">
            <v xml:space="preserve">              E</v>
          </cell>
        </row>
        <row r="1304">
          <cell r="N1304" t="str">
            <v xml:space="preserve">              E</v>
          </cell>
        </row>
        <row r="1369">
          <cell r="N1369" t="str">
            <v xml:space="preserve">              E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3">
          <cell r="AW13">
            <v>47472.058636363639</v>
          </cell>
        </row>
        <row r="16">
          <cell r="AW16">
            <v>70230.073977639215</v>
          </cell>
        </row>
        <row r="24">
          <cell r="AW24">
            <v>293927.19306224468</v>
          </cell>
        </row>
      </sheetData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"/>
  <sheetViews>
    <sheetView topLeftCell="A10" zoomScale="55" zoomScaleNormal="55" zoomScaleSheetLayoutView="110" workbookViewId="0">
      <selection activeCell="K11" sqref="K11"/>
    </sheetView>
  </sheetViews>
  <sheetFormatPr defaultRowHeight="14.5"/>
  <cols>
    <col min="1" max="1" width="3.1796875" style="7" customWidth="1"/>
    <col min="2" max="2" width="4.1796875" style="7" customWidth="1"/>
    <col min="3" max="3" width="25.7265625" customWidth="1"/>
    <col min="4" max="4" width="12.7265625" customWidth="1"/>
    <col min="5" max="5" width="11.7265625" customWidth="1"/>
    <col min="6" max="6" width="8.7265625" customWidth="1"/>
    <col min="7" max="7" width="10.26953125" customWidth="1"/>
    <col min="8" max="8" width="22.7265625" customWidth="1"/>
    <col min="9" max="9" width="10.81640625" customWidth="1"/>
    <col min="10" max="10" width="23.26953125" customWidth="1"/>
    <col min="11" max="11" width="10.7265625" customWidth="1"/>
    <col min="12" max="12" width="22.7265625" customWidth="1"/>
    <col min="13" max="13" width="13.81640625" customWidth="1"/>
    <col min="14" max="14" width="22.7265625" style="12" customWidth="1"/>
    <col min="15" max="15" width="13.7265625" style="12" customWidth="1"/>
    <col min="16" max="16" width="22.7265625" style="12" customWidth="1"/>
    <col min="17" max="17" width="14.1796875" style="12" customWidth="1"/>
    <col min="18" max="18" width="22.7265625" style="12" customWidth="1"/>
    <col min="19" max="19" width="12.7265625" customWidth="1"/>
    <col min="20" max="20" width="17.453125" customWidth="1"/>
    <col min="21" max="21" width="9.7265625" customWidth="1"/>
    <col min="22" max="22" width="15.7265625" style="12" customWidth="1"/>
    <col min="23" max="23" width="20.7265625" customWidth="1"/>
    <col min="25" max="25" width="18.7265625" bestFit="1" customWidth="1"/>
  </cols>
  <sheetData>
    <row r="1" spans="1:26" ht="18">
      <c r="A1" s="1441" t="s">
        <v>0</v>
      </c>
      <c r="B1" s="1441"/>
      <c r="C1" s="1441"/>
      <c r="D1" s="1441"/>
      <c r="E1" s="1441"/>
      <c r="F1" s="1441"/>
      <c r="G1" s="1441"/>
      <c r="H1" s="1441"/>
      <c r="I1" s="1441"/>
      <c r="J1" s="1441"/>
      <c r="K1" s="1441"/>
      <c r="L1" s="1441"/>
      <c r="M1" s="1441"/>
      <c r="N1" s="1441"/>
      <c r="O1" s="1441"/>
      <c r="P1" s="1441"/>
      <c r="Q1" s="1441"/>
      <c r="R1" s="1441"/>
      <c r="S1" s="1441"/>
      <c r="T1" s="1441"/>
      <c r="U1" s="1441"/>
      <c r="V1" s="1441"/>
      <c r="W1" s="1441"/>
      <c r="X1" s="1"/>
      <c r="Y1" s="1"/>
      <c r="Z1" s="1"/>
    </row>
    <row r="2" spans="1:26" ht="18">
      <c r="A2" s="1441" t="s">
        <v>1</v>
      </c>
      <c r="B2" s="1441"/>
      <c r="C2" s="1441"/>
      <c r="D2" s="1441"/>
      <c r="E2" s="1441"/>
      <c r="F2" s="1441"/>
      <c r="G2" s="1441"/>
      <c r="H2" s="1441"/>
      <c r="I2" s="1441"/>
      <c r="J2" s="1441"/>
      <c r="K2" s="1441"/>
      <c r="L2" s="1441"/>
      <c r="M2" s="1441"/>
      <c r="N2" s="1441"/>
      <c r="O2" s="1441"/>
      <c r="P2" s="1441"/>
      <c r="Q2" s="1441"/>
      <c r="R2" s="1441"/>
      <c r="S2" s="1441"/>
      <c r="T2" s="1441"/>
      <c r="U2" s="1441"/>
      <c r="V2" s="1441"/>
      <c r="W2" s="1441"/>
      <c r="X2" s="1"/>
      <c r="Y2" s="1"/>
      <c r="Z2" s="1"/>
    </row>
    <row r="3" spans="1:26" ht="18">
      <c r="A3" s="1441" t="s">
        <v>2</v>
      </c>
      <c r="B3" s="1441"/>
      <c r="C3" s="1441"/>
      <c r="D3" s="1441"/>
      <c r="E3" s="1441"/>
      <c r="F3" s="1441"/>
      <c r="G3" s="1441"/>
      <c r="H3" s="1441"/>
      <c r="I3" s="1441"/>
      <c r="J3" s="1441"/>
      <c r="K3" s="1441"/>
      <c r="L3" s="1441"/>
      <c r="M3" s="1441"/>
      <c r="N3" s="1441"/>
      <c r="O3" s="1441"/>
      <c r="P3" s="1441"/>
      <c r="Q3" s="1441"/>
      <c r="R3" s="1441"/>
      <c r="S3" s="1441"/>
      <c r="T3" s="1441"/>
      <c r="U3" s="1441"/>
      <c r="V3" s="1441"/>
      <c r="W3" s="1441"/>
      <c r="X3" s="1"/>
      <c r="Y3" s="1"/>
      <c r="Z3" s="1"/>
    </row>
    <row r="4" spans="1:26" ht="8.25" customHeight="1">
      <c r="A4" s="2"/>
      <c r="B4" s="2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20.25" customHeight="1">
      <c r="A5" s="1442" t="s">
        <v>3</v>
      </c>
      <c r="B5" s="1442"/>
      <c r="C5" s="1442" t="s">
        <v>4</v>
      </c>
      <c r="D5" s="1433" t="s">
        <v>5</v>
      </c>
      <c r="E5" s="1433" t="s">
        <v>6</v>
      </c>
      <c r="F5" s="1442" t="s">
        <v>7</v>
      </c>
      <c r="G5" s="1443" t="s">
        <v>8</v>
      </c>
      <c r="H5" s="1444"/>
      <c r="I5" s="1444"/>
      <c r="J5" s="1444"/>
      <c r="K5" s="1444"/>
      <c r="L5" s="1444"/>
      <c r="M5" s="1444"/>
      <c r="N5" s="1444"/>
      <c r="O5" s="1342"/>
      <c r="P5" s="1342"/>
      <c r="Q5" s="1443" t="s">
        <v>9</v>
      </c>
      <c r="R5" s="1447"/>
      <c r="S5" s="1453" t="s">
        <v>10</v>
      </c>
      <c r="T5" s="1430" t="s">
        <v>11</v>
      </c>
      <c r="U5" s="1433" t="s">
        <v>12</v>
      </c>
      <c r="V5" s="1433" t="s">
        <v>13</v>
      </c>
      <c r="W5" s="1436" t="s">
        <v>14</v>
      </c>
    </row>
    <row r="6" spans="1:26" ht="20.25" customHeight="1">
      <c r="A6" s="1442"/>
      <c r="B6" s="1442"/>
      <c r="C6" s="1442"/>
      <c r="D6" s="1434"/>
      <c r="E6" s="1434"/>
      <c r="F6" s="1442"/>
      <c r="G6" s="1445"/>
      <c r="H6" s="1446"/>
      <c r="I6" s="1446"/>
      <c r="J6" s="1446"/>
      <c r="K6" s="1446"/>
      <c r="L6" s="1446"/>
      <c r="M6" s="1446"/>
      <c r="N6" s="1446"/>
      <c r="O6" s="169"/>
      <c r="P6" s="169"/>
      <c r="Q6" s="1448"/>
      <c r="R6" s="1449"/>
      <c r="S6" s="1454"/>
      <c r="T6" s="1431"/>
      <c r="U6" s="1434"/>
      <c r="V6" s="1434"/>
      <c r="W6" s="1437"/>
    </row>
    <row r="7" spans="1:26" ht="20.25" customHeight="1">
      <c r="A7" s="1442"/>
      <c r="B7" s="1442"/>
      <c r="C7" s="1442"/>
      <c r="D7" s="1434"/>
      <c r="E7" s="1435"/>
      <c r="F7" s="1442"/>
      <c r="G7" s="1451">
        <v>2016</v>
      </c>
      <c r="H7" s="1452"/>
      <c r="I7" s="1451">
        <v>2017</v>
      </c>
      <c r="J7" s="1452"/>
      <c r="K7" s="1451">
        <v>2018</v>
      </c>
      <c r="L7" s="1452"/>
      <c r="M7" s="1451">
        <v>2019</v>
      </c>
      <c r="N7" s="1452"/>
      <c r="O7" s="1451">
        <v>2020</v>
      </c>
      <c r="P7" s="1452"/>
      <c r="Q7" s="1445"/>
      <c r="R7" s="1450"/>
      <c r="S7" s="1454"/>
      <c r="T7" s="1431"/>
      <c r="U7" s="1434"/>
      <c r="V7" s="1434"/>
      <c r="W7" s="1437"/>
    </row>
    <row r="8" spans="1:26" ht="27.75" customHeight="1">
      <c r="A8" s="1442"/>
      <c r="B8" s="1442"/>
      <c r="C8" s="1442"/>
      <c r="D8" s="1435"/>
      <c r="E8" s="170" t="s">
        <v>15</v>
      </c>
      <c r="F8" s="1442"/>
      <c r="G8" s="171" t="s">
        <v>15</v>
      </c>
      <c r="H8" s="171" t="s">
        <v>16</v>
      </c>
      <c r="I8" s="171" t="s">
        <v>15</v>
      </c>
      <c r="J8" s="171" t="s">
        <v>16</v>
      </c>
      <c r="K8" s="171" t="s">
        <v>15</v>
      </c>
      <c r="L8" s="171" t="s">
        <v>16</v>
      </c>
      <c r="M8" s="171" t="s">
        <v>15</v>
      </c>
      <c r="N8" s="171" t="s">
        <v>16</v>
      </c>
      <c r="O8" s="171" t="s">
        <v>15</v>
      </c>
      <c r="P8" s="171" t="s">
        <v>16</v>
      </c>
      <c r="Q8" s="171" t="s">
        <v>15</v>
      </c>
      <c r="R8" s="171" t="s">
        <v>16</v>
      </c>
      <c r="S8" s="1455"/>
      <c r="T8" s="1432"/>
      <c r="U8" s="1435"/>
      <c r="V8" s="1435"/>
      <c r="W8" s="1438"/>
    </row>
    <row r="9" spans="1:26" ht="30" customHeight="1">
      <c r="A9" s="1439" t="s">
        <v>17</v>
      </c>
      <c r="B9" s="1440"/>
      <c r="C9" s="3" t="s">
        <v>18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3" t="s">
        <v>25</v>
      </c>
      <c r="K9" s="3" t="s">
        <v>26</v>
      </c>
      <c r="L9" s="3" t="s">
        <v>27</v>
      </c>
      <c r="M9" s="3" t="s">
        <v>28</v>
      </c>
      <c r="N9" s="3" t="s">
        <v>29</v>
      </c>
      <c r="O9" s="3" t="s">
        <v>30</v>
      </c>
      <c r="P9" s="3" t="s">
        <v>31</v>
      </c>
      <c r="Q9" s="3" t="s">
        <v>32</v>
      </c>
      <c r="R9" s="3" t="s">
        <v>33</v>
      </c>
      <c r="S9" s="3" t="s">
        <v>34</v>
      </c>
      <c r="T9" s="3" t="s">
        <v>35</v>
      </c>
      <c r="U9" s="3" t="s">
        <v>36</v>
      </c>
      <c r="V9" s="3" t="s">
        <v>37</v>
      </c>
      <c r="W9" s="3" t="s">
        <v>38</v>
      </c>
    </row>
    <row r="10" spans="1:26">
      <c r="A10" s="1425"/>
      <c r="B10" s="1425"/>
      <c r="C10" s="5"/>
      <c r="D10" s="5"/>
      <c r="E10" s="6"/>
      <c r="F10" s="6"/>
      <c r="G10" s="16"/>
      <c r="H10" s="16"/>
      <c r="I10" s="16"/>
      <c r="J10" s="16"/>
      <c r="K10" s="16"/>
      <c r="L10" s="16"/>
      <c r="M10" s="16"/>
      <c r="N10" s="17"/>
      <c r="O10" s="17"/>
      <c r="P10" s="17"/>
      <c r="Q10" s="18"/>
      <c r="R10" s="17"/>
      <c r="S10" s="18"/>
      <c r="T10" s="18"/>
      <c r="U10" s="18"/>
      <c r="V10" s="17"/>
      <c r="W10" s="19"/>
    </row>
    <row r="11" spans="1:26" ht="172.15" customHeight="1">
      <c r="A11" s="1426" t="s">
        <v>17</v>
      </c>
      <c r="B11" s="1427"/>
      <c r="C11" s="20" t="s">
        <v>39</v>
      </c>
      <c r="D11" s="21" t="s">
        <v>40</v>
      </c>
      <c r="E11" s="22">
        <v>250</v>
      </c>
      <c r="F11" s="22" t="s">
        <v>41</v>
      </c>
      <c r="G11" s="23">
        <v>89.67</v>
      </c>
      <c r="H11" s="1423">
        <v>192762462943</v>
      </c>
      <c r="I11" s="24">
        <v>36.31</v>
      </c>
      <c r="J11" s="1423">
        <f>'[24]REALISASI  ANGGARAN'!C7</f>
        <v>167742010708</v>
      </c>
      <c r="K11" s="23">
        <v>21.89</v>
      </c>
      <c r="L11" s="1423">
        <f>'[24]REALISASI  ANGGARAN'!C9</f>
        <v>127158349968.08</v>
      </c>
      <c r="M11" s="23">
        <v>39.716500000000003</v>
      </c>
      <c r="N11" s="1423">
        <f>'[24]REALISASI  ANGGARAN'!C14</f>
        <v>91512073081.589996</v>
      </c>
      <c r="O11" s="176">
        <f>4.77+4.074+19.185</f>
        <v>28.028999999999996</v>
      </c>
      <c r="P11" s="1428" t="e">
        <f>#REF!</f>
        <v>#REF!</v>
      </c>
      <c r="Q11" s="23">
        <f>G11+I11+K11+M11+O11</f>
        <v>215.6155</v>
      </c>
      <c r="R11" s="1423" t="e">
        <f>H11+J11+L11+N11+P11</f>
        <v>#REF!</v>
      </c>
      <c r="S11" s="25">
        <f t="shared" ref="S11:S18" si="0">Q11/E11</f>
        <v>0.86246199999999995</v>
      </c>
      <c r="T11" s="23">
        <f t="shared" ref="T11:T16" si="1">E11-Q11</f>
        <v>34.384500000000003</v>
      </c>
      <c r="U11" s="26"/>
      <c r="V11" s="27" t="s">
        <v>42</v>
      </c>
      <c r="W11" s="27" t="s">
        <v>43</v>
      </c>
      <c r="Y11" s="29"/>
    </row>
    <row r="12" spans="1:26" ht="220.9" customHeight="1">
      <c r="A12" s="1426" t="s">
        <v>18</v>
      </c>
      <c r="B12" s="1427"/>
      <c r="C12" s="20" t="s">
        <v>44</v>
      </c>
      <c r="D12" s="21" t="s">
        <v>40</v>
      </c>
      <c r="E12" s="22">
        <v>50</v>
      </c>
      <c r="F12" s="22" t="s">
        <v>41</v>
      </c>
      <c r="G12" s="23">
        <v>14.43</v>
      </c>
      <c r="H12" s="1424"/>
      <c r="I12" s="24">
        <v>10.029999999999999</v>
      </c>
      <c r="J12" s="1424"/>
      <c r="K12" s="23">
        <v>13.44</v>
      </c>
      <c r="L12" s="1424"/>
      <c r="M12" s="24">
        <v>3.6530999999999998</v>
      </c>
      <c r="N12" s="1424"/>
      <c r="O12" s="174">
        <f>1.6731+1.79</f>
        <v>3.4630999999999998</v>
      </c>
      <c r="P12" s="1429"/>
      <c r="Q12" s="23">
        <f>G12+I12+K12+M12+O12</f>
        <v>45.016199999999998</v>
      </c>
      <c r="R12" s="1424"/>
      <c r="S12" s="25">
        <f t="shared" si="0"/>
        <v>0.9003239999999999</v>
      </c>
      <c r="T12" s="23">
        <f t="shared" si="1"/>
        <v>4.9838000000000022</v>
      </c>
      <c r="U12" s="26"/>
      <c r="V12" s="27" t="s">
        <v>45</v>
      </c>
      <c r="W12" s="27" t="s">
        <v>46</v>
      </c>
      <c r="Y12" s="29"/>
    </row>
    <row r="13" spans="1:26" ht="150" customHeight="1">
      <c r="A13" s="1421">
        <v>3</v>
      </c>
      <c r="B13" s="1422"/>
      <c r="C13" s="20" t="s">
        <v>47</v>
      </c>
      <c r="D13" s="21" t="s">
        <v>40</v>
      </c>
      <c r="E13" s="22">
        <v>25</v>
      </c>
      <c r="F13" s="22" t="s">
        <v>48</v>
      </c>
      <c r="G13" s="26">
        <v>15</v>
      </c>
      <c r="H13" s="22">
        <v>9352504750</v>
      </c>
      <c r="I13" s="26">
        <v>7</v>
      </c>
      <c r="J13" s="22">
        <f>'[24]REALISASI  ANGGARAN'!D7</f>
        <v>9913768800</v>
      </c>
      <c r="K13" s="26">
        <v>4</v>
      </c>
      <c r="L13" s="22">
        <f>'[24]REALISASI  ANGGARAN'!D9</f>
        <v>6353307665.3999996</v>
      </c>
      <c r="M13" s="23">
        <v>8</v>
      </c>
      <c r="N13" s="22" t="e">
        <f>#REF!</f>
        <v>#REF!</v>
      </c>
      <c r="O13" s="22">
        <v>3</v>
      </c>
      <c r="P13" s="22" t="e">
        <f>#REF!</f>
        <v>#REF!</v>
      </c>
      <c r="Q13" s="23">
        <f>G13+I13+K13+M13+O13</f>
        <v>37</v>
      </c>
      <c r="R13" s="22" t="e">
        <f>H13+J13+L13+N13+P13</f>
        <v>#REF!</v>
      </c>
      <c r="S13" s="25">
        <f t="shared" si="0"/>
        <v>1.48</v>
      </c>
      <c r="T13" s="26">
        <f t="shared" si="1"/>
        <v>-12</v>
      </c>
      <c r="U13" s="26"/>
      <c r="V13" s="30"/>
      <c r="W13" s="28" t="s">
        <v>49</v>
      </c>
      <c r="Y13" s="29"/>
    </row>
    <row r="14" spans="1:26" ht="151.15" customHeight="1">
      <c r="A14" s="1421">
        <v>4</v>
      </c>
      <c r="B14" s="1422"/>
      <c r="C14" s="20" t="s">
        <v>50</v>
      </c>
      <c r="D14" s="21" t="s">
        <v>40</v>
      </c>
      <c r="E14" s="22">
        <v>120</v>
      </c>
      <c r="F14" s="22" t="s">
        <v>41</v>
      </c>
      <c r="G14" s="23">
        <v>14.513</v>
      </c>
      <c r="H14" s="22">
        <v>19760946705</v>
      </c>
      <c r="I14" s="24">
        <v>13.422000000000001</v>
      </c>
      <c r="J14" s="22">
        <f>'[24]REALISASI  ANGGARAN'!E7</f>
        <v>14390655230</v>
      </c>
      <c r="K14" s="23">
        <v>17.215</v>
      </c>
      <c r="L14" s="22">
        <f>'[24]REALISASI  ANGGARAN'!E9</f>
        <v>15643091988.02</v>
      </c>
      <c r="M14" s="23">
        <v>15.664</v>
      </c>
      <c r="N14" s="22">
        <f>'[24]REALISASI  ANGGARAN'!E14</f>
        <v>16567560081.15</v>
      </c>
      <c r="O14" s="172">
        <f>4.5188+3.7955+4.443+0.05+0.01+0.83</f>
        <v>13.6473</v>
      </c>
      <c r="P14" s="22" t="e">
        <f>#REF! +#REF!</f>
        <v>#REF!</v>
      </c>
      <c r="Q14" s="23">
        <f>G14+I14+K14+M14+O14</f>
        <v>74.461300000000008</v>
      </c>
      <c r="R14" s="22" t="e">
        <f>H14+J14+L14+N14+P14</f>
        <v>#REF!</v>
      </c>
      <c r="S14" s="25">
        <f t="shared" si="0"/>
        <v>0.62051083333333346</v>
      </c>
      <c r="T14" s="23">
        <f t="shared" si="1"/>
        <v>45.538699999999992</v>
      </c>
      <c r="U14" s="31"/>
      <c r="V14" s="27" t="s">
        <v>51</v>
      </c>
      <c r="W14" s="28" t="s">
        <v>52</v>
      </c>
      <c r="Y14" s="29"/>
    </row>
    <row r="15" spans="1:26" ht="75" customHeight="1">
      <c r="A15" s="1421">
        <v>5</v>
      </c>
      <c r="B15" s="1422"/>
      <c r="C15" s="20" t="s">
        <v>53</v>
      </c>
      <c r="D15" s="21" t="s">
        <v>40</v>
      </c>
      <c r="E15" s="22">
        <v>20</v>
      </c>
      <c r="F15" s="22" t="s">
        <v>48</v>
      </c>
      <c r="G15" s="26">
        <v>2</v>
      </c>
      <c r="H15" s="26">
        <v>0</v>
      </c>
      <c r="I15" s="26">
        <v>3</v>
      </c>
      <c r="J15" s="26">
        <f>'[24]REALISASI  ANGGARAN'!G7</f>
        <v>4690906150</v>
      </c>
      <c r="K15" s="26">
        <v>5</v>
      </c>
      <c r="L15" s="26">
        <f>'[24]REALISASI  ANGGARAN'!G9</f>
        <v>1566313227</v>
      </c>
      <c r="M15" s="32">
        <v>7</v>
      </c>
      <c r="N15" s="22">
        <f>'[24]REALISASI  ANGGARAN'!G14</f>
        <v>6035912857.3699999</v>
      </c>
      <c r="O15" s="22">
        <v>4</v>
      </c>
      <c r="P15" s="22" t="e">
        <f>#REF!</f>
        <v>#REF!</v>
      </c>
      <c r="Q15" s="26">
        <f>G15+I15+K15+M15+O15</f>
        <v>21</v>
      </c>
      <c r="R15" s="22">
        <f>H15+J15+L15+N15</f>
        <v>12293132234.369999</v>
      </c>
      <c r="S15" s="25">
        <f t="shared" si="0"/>
        <v>1.05</v>
      </c>
      <c r="T15" s="26">
        <f t="shared" si="1"/>
        <v>-1</v>
      </c>
      <c r="U15" s="26"/>
      <c r="V15" s="30"/>
      <c r="W15" s="28" t="s">
        <v>54</v>
      </c>
      <c r="Y15" s="29"/>
    </row>
    <row r="16" spans="1:26" ht="220.15" customHeight="1">
      <c r="A16" s="1421">
        <v>6</v>
      </c>
      <c r="B16" s="1422"/>
      <c r="C16" s="20" t="s">
        <v>55</v>
      </c>
      <c r="D16" s="21" t="s">
        <v>40</v>
      </c>
      <c r="E16" s="22">
        <v>142</v>
      </c>
      <c r="F16" s="22" t="s">
        <v>56</v>
      </c>
      <c r="G16" s="33" t="s">
        <v>57</v>
      </c>
      <c r="H16" s="26">
        <v>0</v>
      </c>
      <c r="I16" s="23">
        <v>39.787999999999997</v>
      </c>
      <c r="J16" s="26">
        <f>'[24]REALISASI  ANGGARAN'!H7</f>
        <v>1414424300</v>
      </c>
      <c r="K16" s="23">
        <v>35.43</v>
      </c>
      <c r="L16" s="26">
        <f>'[24]REALISASI  ANGGARAN'!H9</f>
        <v>1487126785</v>
      </c>
      <c r="M16" s="23">
        <v>64.664000000000001</v>
      </c>
      <c r="N16" s="34">
        <f>'[24]REALISASI  ANGGARAN'!H14</f>
        <v>8762022075.6599998</v>
      </c>
      <c r="O16" s="175">
        <v>21.456</v>
      </c>
      <c r="P16" s="38" t="e">
        <f>#REF!</f>
        <v>#REF!</v>
      </c>
      <c r="Q16" s="23">
        <f>I16+K16+M16</f>
        <v>139.88200000000001</v>
      </c>
      <c r="R16" s="22">
        <f>H16+J16+L16+N16</f>
        <v>11663573160.66</v>
      </c>
      <c r="S16" s="25">
        <f t="shared" si="0"/>
        <v>0.98508450704225359</v>
      </c>
      <c r="T16" s="35">
        <f t="shared" si="1"/>
        <v>2.117999999999995</v>
      </c>
      <c r="U16" s="26"/>
      <c r="V16" s="27" t="s">
        <v>58</v>
      </c>
      <c r="W16" s="27" t="s">
        <v>59</v>
      </c>
    </row>
    <row r="17" spans="1:23" ht="77.5" customHeight="1">
      <c r="A17" s="1421">
        <v>7</v>
      </c>
      <c r="B17" s="1422"/>
      <c r="C17" s="20" t="s">
        <v>60</v>
      </c>
      <c r="D17" s="21" t="s">
        <v>40</v>
      </c>
      <c r="E17" s="37">
        <v>1</v>
      </c>
      <c r="F17" s="22" t="s">
        <v>48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493084000</v>
      </c>
      <c r="M17" s="23">
        <v>0</v>
      </c>
      <c r="N17" s="34">
        <f>19865772+78237000</f>
        <v>98102772</v>
      </c>
      <c r="O17" s="38">
        <v>0</v>
      </c>
      <c r="P17" s="38">
        <v>33000000</v>
      </c>
      <c r="Q17" s="23">
        <f>G17+I17+K17+M17</f>
        <v>0</v>
      </c>
      <c r="R17" s="22">
        <f>H17+J17+L17+N17</f>
        <v>591186772</v>
      </c>
      <c r="S17" s="25">
        <f t="shared" si="0"/>
        <v>0</v>
      </c>
      <c r="T17" s="26">
        <v>0</v>
      </c>
      <c r="U17" s="26"/>
      <c r="V17" s="104" t="s">
        <v>61</v>
      </c>
      <c r="W17" s="27" t="s">
        <v>62</v>
      </c>
    </row>
    <row r="18" spans="1:23" ht="102" customHeight="1">
      <c r="A18" s="1421">
        <v>8</v>
      </c>
      <c r="B18" s="1422"/>
      <c r="C18" s="20" t="s">
        <v>63</v>
      </c>
      <c r="D18" s="21" t="s">
        <v>40</v>
      </c>
      <c r="E18" s="37">
        <v>4</v>
      </c>
      <c r="F18" s="22" t="s">
        <v>48</v>
      </c>
      <c r="G18" s="26"/>
      <c r="H18" s="26"/>
      <c r="I18" s="26"/>
      <c r="J18" s="26"/>
      <c r="K18" s="26"/>
      <c r="L18" s="26"/>
      <c r="M18" s="23">
        <v>0</v>
      </c>
      <c r="N18" s="38">
        <v>1039485901.16</v>
      </c>
      <c r="O18" s="38">
        <v>1</v>
      </c>
      <c r="P18" s="38">
        <v>199730000</v>
      </c>
      <c r="Q18" s="26">
        <f>G18+I18+K18+M18+O18</f>
        <v>1</v>
      </c>
      <c r="R18" s="22">
        <f>H18+J18+L18+N18+P18</f>
        <v>1239215901.1599998</v>
      </c>
      <c r="S18" s="25">
        <f t="shared" si="0"/>
        <v>0.25</v>
      </c>
      <c r="T18" s="26"/>
      <c r="U18" s="26"/>
      <c r="V18" s="104" t="s">
        <v>64</v>
      </c>
      <c r="W18" s="27" t="s">
        <v>62</v>
      </c>
    </row>
    <row r="19" spans="1:23" ht="77.5">
      <c r="A19" s="1421">
        <v>9</v>
      </c>
      <c r="B19" s="1422"/>
      <c r="C19" s="20" t="s">
        <v>65</v>
      </c>
      <c r="D19" s="21" t="s">
        <v>40</v>
      </c>
      <c r="E19" s="37">
        <v>1</v>
      </c>
      <c r="F19" s="22" t="s">
        <v>48</v>
      </c>
      <c r="G19" s="26"/>
      <c r="H19" s="26"/>
      <c r="I19" s="26"/>
      <c r="J19" s="26"/>
      <c r="K19" s="26"/>
      <c r="L19" s="26"/>
      <c r="M19" s="36"/>
      <c r="N19" s="38"/>
      <c r="O19" s="38"/>
      <c r="P19" s="38"/>
      <c r="Q19" s="173"/>
      <c r="R19" s="38"/>
      <c r="S19" s="26"/>
      <c r="T19" s="26"/>
      <c r="U19" s="26"/>
      <c r="V19" s="104" t="s">
        <v>66</v>
      </c>
      <c r="W19" s="27" t="s">
        <v>67</v>
      </c>
    </row>
    <row r="20" spans="1:23">
      <c r="B20" s="8"/>
      <c r="C20" s="9"/>
      <c r="D20" s="9"/>
      <c r="E20" s="9"/>
      <c r="F20" s="9"/>
      <c r="G20" s="11"/>
      <c r="H20" s="11"/>
      <c r="I20" s="11"/>
      <c r="J20" s="11"/>
      <c r="K20" s="11"/>
      <c r="L20" s="11"/>
      <c r="M20" s="11"/>
      <c r="N20" s="10"/>
      <c r="O20" s="10"/>
      <c r="P20" s="10"/>
      <c r="Q20" s="10"/>
      <c r="R20" s="10"/>
      <c r="V20" s="15"/>
    </row>
    <row r="21" spans="1:23" ht="15.5">
      <c r="B21" s="8"/>
      <c r="C21" s="9"/>
      <c r="D21" s="9"/>
      <c r="E21" s="9"/>
      <c r="F21" s="9"/>
      <c r="G21" s="11"/>
      <c r="H21" s="11"/>
      <c r="I21" s="11"/>
      <c r="J21" s="11"/>
      <c r="K21" s="11"/>
      <c r="L21" s="11"/>
      <c r="M21" s="11"/>
      <c r="N21" s="10"/>
      <c r="O21" s="10"/>
      <c r="P21" s="10"/>
      <c r="Q21" s="10"/>
      <c r="R21" s="10"/>
      <c r="U21" s="97"/>
      <c r="V21" s="96" t="s">
        <v>68</v>
      </c>
      <c r="W21" s="97"/>
    </row>
    <row r="22" spans="1:23" ht="18.5">
      <c r="B22" s="8"/>
      <c r="C22" s="9"/>
      <c r="D22" s="9"/>
      <c r="E22" s="9"/>
      <c r="F22" s="9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39"/>
      <c r="S22" s="11"/>
      <c r="T22" s="11"/>
      <c r="U22" s="105" t="s">
        <v>69</v>
      </c>
      <c r="V22" s="98" t="s">
        <v>70</v>
      </c>
      <c r="W22" s="97"/>
    </row>
    <row r="23" spans="1:23" ht="18.5">
      <c r="B23" s="8"/>
      <c r="C23" s="9"/>
      <c r="D23" s="9"/>
      <c r="E23" s="9"/>
      <c r="F23" s="9"/>
      <c r="G23" s="11"/>
      <c r="H23" s="11"/>
      <c r="I23" s="11"/>
      <c r="J23" s="11"/>
      <c r="K23" s="11"/>
      <c r="L23" s="11"/>
      <c r="M23" s="11"/>
      <c r="Q23" s="13"/>
      <c r="R23" s="40"/>
      <c r="U23" s="97"/>
      <c r="V23" s="99"/>
      <c r="W23" s="97"/>
    </row>
    <row r="24" spans="1:23" ht="18.5">
      <c r="B24" s="8"/>
      <c r="C24" s="9"/>
      <c r="D24" s="9"/>
      <c r="E24" s="9"/>
      <c r="F24" s="9"/>
      <c r="G24" s="11"/>
      <c r="H24" s="11"/>
      <c r="I24" s="11"/>
      <c r="J24" s="11"/>
      <c r="K24" s="11"/>
      <c r="L24" s="11"/>
      <c r="M24" s="11"/>
      <c r="R24" s="40"/>
      <c r="U24" s="97"/>
      <c r="V24" s="99"/>
      <c r="W24" s="97"/>
    </row>
    <row r="25" spans="1:23" ht="18.5">
      <c r="B25" s="8"/>
      <c r="C25" s="9"/>
      <c r="D25" s="9"/>
      <c r="E25" s="9"/>
      <c r="F25" s="9"/>
      <c r="G25" s="11"/>
      <c r="H25" s="11"/>
      <c r="I25" s="11"/>
      <c r="J25" s="11"/>
      <c r="K25" s="11"/>
      <c r="L25" s="11"/>
      <c r="M25" s="11"/>
      <c r="R25" s="41"/>
      <c r="U25" s="97"/>
      <c r="V25" s="100"/>
      <c r="W25" s="97"/>
    </row>
    <row r="26" spans="1:23" ht="18.5">
      <c r="B26" s="8"/>
      <c r="C26" s="9"/>
      <c r="D26" s="9"/>
      <c r="E26" s="9"/>
      <c r="F26" s="9"/>
      <c r="G26" s="11"/>
      <c r="H26" s="11"/>
      <c r="I26" s="11"/>
      <c r="J26" s="11"/>
      <c r="K26" s="11"/>
      <c r="L26" s="11"/>
      <c r="M26" s="11"/>
      <c r="R26" s="41"/>
      <c r="U26" s="97"/>
      <c r="V26" s="100" t="s">
        <v>71</v>
      </c>
      <c r="W26" s="102"/>
    </row>
    <row r="27" spans="1:23" ht="18.5">
      <c r="B27" s="8"/>
      <c r="C27" s="9"/>
      <c r="D27" s="9"/>
      <c r="E27" s="9"/>
      <c r="F27" s="9"/>
      <c r="G27" s="11"/>
      <c r="H27" s="11"/>
      <c r="I27" s="11"/>
      <c r="J27" s="11"/>
      <c r="K27" s="11"/>
      <c r="L27" s="11"/>
      <c r="M27" s="11"/>
      <c r="R27" s="40"/>
      <c r="U27" s="97"/>
      <c r="V27" s="103" t="s">
        <v>72</v>
      </c>
      <c r="W27" s="101"/>
    </row>
    <row r="28" spans="1:23" ht="18">
      <c r="B28" s="8"/>
      <c r="C28" s="9"/>
      <c r="D28" s="9"/>
      <c r="E28" s="9"/>
      <c r="F28" s="9"/>
      <c r="G28" s="11"/>
      <c r="H28" s="11"/>
      <c r="I28" s="11"/>
      <c r="J28" s="11"/>
      <c r="K28" s="11"/>
      <c r="L28" s="11"/>
      <c r="M28" s="11"/>
      <c r="R28" s="42"/>
    </row>
    <row r="29" spans="1:23">
      <c r="B29" s="8"/>
      <c r="C29" s="9"/>
      <c r="D29" s="9"/>
      <c r="E29" s="9"/>
      <c r="F29" s="9"/>
      <c r="G29" s="11"/>
      <c r="H29" s="11"/>
      <c r="I29" s="11"/>
      <c r="J29" s="11"/>
      <c r="K29" s="11"/>
      <c r="L29" s="11"/>
      <c r="M29" s="11"/>
    </row>
    <row r="30" spans="1:23">
      <c r="B30" s="8"/>
      <c r="C30" s="9"/>
      <c r="D30" s="9"/>
      <c r="E30" s="9"/>
      <c r="F30" s="9"/>
      <c r="G30" s="11"/>
      <c r="H30" s="11"/>
      <c r="I30" s="11"/>
      <c r="J30" s="11"/>
      <c r="K30" s="11"/>
      <c r="L30" s="11"/>
      <c r="M30" s="11"/>
    </row>
    <row r="31" spans="1:23">
      <c r="B31" s="8"/>
      <c r="C31" s="9"/>
      <c r="D31" s="9"/>
      <c r="E31" s="9"/>
      <c r="F31" s="9"/>
      <c r="G31" s="11"/>
      <c r="H31" s="11"/>
      <c r="I31" s="11"/>
      <c r="J31" s="11"/>
      <c r="K31" s="11"/>
      <c r="L31" s="11"/>
      <c r="M31" s="11"/>
    </row>
    <row r="32" spans="1:23">
      <c r="B32" s="8"/>
      <c r="C32" s="9"/>
      <c r="D32" s="9"/>
      <c r="E32" s="9"/>
      <c r="F32" s="9"/>
      <c r="G32" s="11"/>
      <c r="H32" s="11"/>
      <c r="I32" s="11"/>
      <c r="J32" s="11"/>
      <c r="K32" s="11"/>
      <c r="L32" s="11"/>
      <c r="M32" s="11"/>
    </row>
    <row r="33" spans="1:26" s="12" customFormat="1">
      <c r="A33" s="7"/>
      <c r="B33" s="8"/>
      <c r="C33" s="9"/>
      <c r="D33" s="9"/>
      <c r="E33" s="9"/>
      <c r="F33" s="9"/>
      <c r="G33" s="11"/>
      <c r="H33" s="11"/>
      <c r="I33" s="11"/>
      <c r="J33" s="11"/>
      <c r="K33" s="11"/>
      <c r="L33" s="11"/>
      <c r="M33" s="11"/>
      <c r="S33"/>
      <c r="T33"/>
      <c r="U33"/>
      <c r="W33"/>
      <c r="X33"/>
      <c r="Y33"/>
      <c r="Z33"/>
    </row>
    <row r="34" spans="1:26" s="12" customFormat="1">
      <c r="A34" s="7"/>
      <c r="B34" s="8"/>
      <c r="C34" s="9"/>
      <c r="D34" s="9"/>
      <c r="E34" s="9"/>
      <c r="F34" s="9"/>
      <c r="G34" s="11"/>
      <c r="H34" s="11"/>
      <c r="I34" s="11"/>
      <c r="J34" s="11"/>
      <c r="K34" s="11"/>
      <c r="L34" s="11"/>
      <c r="M34" s="11"/>
      <c r="S34"/>
      <c r="T34"/>
      <c r="U34"/>
      <c r="W34"/>
      <c r="X34"/>
      <c r="Y34"/>
      <c r="Z34"/>
    </row>
    <row r="35" spans="1:26" s="12" customFormat="1">
      <c r="A35" s="7"/>
      <c r="B35" s="8"/>
      <c r="C35" s="9"/>
      <c r="D35" s="9"/>
      <c r="E35" s="9"/>
      <c r="F35" s="9"/>
      <c r="G35" s="11"/>
      <c r="H35" s="11"/>
      <c r="I35" s="11"/>
      <c r="J35" s="11"/>
      <c r="K35" s="11"/>
      <c r="L35" s="11"/>
      <c r="M35" s="11"/>
      <c r="S35"/>
      <c r="T35"/>
      <c r="U35"/>
      <c r="W35"/>
      <c r="X35"/>
      <c r="Y35"/>
      <c r="Z35"/>
    </row>
    <row r="36" spans="1:26" s="12" customFormat="1">
      <c r="A36" s="7"/>
      <c r="B36" s="8"/>
      <c r="C36"/>
      <c r="D36"/>
      <c r="E36"/>
      <c r="F36"/>
      <c r="G36" s="11"/>
      <c r="H36" s="11"/>
      <c r="I36" s="11"/>
      <c r="J36" s="11"/>
      <c r="K36" s="11"/>
      <c r="L36" s="11"/>
      <c r="M36" s="11"/>
      <c r="S36"/>
      <c r="T36"/>
      <c r="U36"/>
      <c r="W36"/>
      <c r="X36"/>
      <c r="Y36"/>
      <c r="Z36"/>
    </row>
    <row r="37" spans="1:26" s="12" customFormat="1">
      <c r="A37" s="7"/>
      <c r="B37" s="8"/>
      <c r="C37"/>
      <c r="D37"/>
      <c r="E37"/>
      <c r="F37"/>
      <c r="G37" s="11"/>
      <c r="H37" s="11"/>
      <c r="I37" s="11"/>
      <c r="J37" s="11"/>
      <c r="K37" s="11"/>
      <c r="L37" s="11"/>
      <c r="M37" s="11"/>
      <c r="S37"/>
      <c r="T37"/>
      <c r="U37"/>
      <c r="W37"/>
      <c r="X37"/>
      <c r="Y37"/>
      <c r="Z37"/>
    </row>
    <row r="38" spans="1:26" s="12" customFormat="1">
      <c r="A38" s="7"/>
      <c r="B38" s="8"/>
      <c r="C38"/>
      <c r="D38"/>
      <c r="E38"/>
      <c r="F38"/>
      <c r="G38" s="11"/>
      <c r="H38" s="11"/>
      <c r="I38" s="11"/>
      <c r="J38" s="11"/>
      <c r="K38" s="11"/>
      <c r="L38" s="11"/>
      <c r="M38" s="11"/>
      <c r="S38"/>
      <c r="T38"/>
      <c r="U38"/>
      <c r="W38"/>
      <c r="X38"/>
      <c r="Y38"/>
      <c r="Z38"/>
    </row>
    <row r="39" spans="1:26" s="12" customFormat="1">
      <c r="A39" s="7"/>
      <c r="B39" s="8"/>
      <c r="C39"/>
      <c r="D39"/>
      <c r="E39"/>
      <c r="F39"/>
      <c r="G39" s="11"/>
      <c r="H39" s="11"/>
      <c r="I39" s="11"/>
      <c r="J39" s="11"/>
      <c r="K39" s="11"/>
      <c r="L39" s="11"/>
      <c r="M39" s="11"/>
      <c r="S39"/>
      <c r="T39"/>
      <c r="U39"/>
      <c r="W39"/>
      <c r="X39"/>
      <c r="Y39"/>
      <c r="Z39"/>
    </row>
    <row r="40" spans="1:26" s="12" customFormat="1">
      <c r="A40" s="7"/>
      <c r="B40" s="7"/>
      <c r="C40"/>
      <c r="D40"/>
      <c r="E40"/>
      <c r="F40"/>
      <c r="G40" s="11"/>
      <c r="H40" s="11"/>
      <c r="I40" s="11"/>
      <c r="J40" s="11"/>
      <c r="K40" s="11"/>
      <c r="L40" s="11"/>
      <c r="M40" s="11"/>
      <c r="S40"/>
      <c r="T40"/>
      <c r="U40"/>
      <c r="W40"/>
      <c r="X40"/>
      <c r="Y40"/>
      <c r="Z40"/>
    </row>
    <row r="41" spans="1:26" s="12" customFormat="1">
      <c r="A41" s="7"/>
      <c r="B41" s="7"/>
      <c r="C41"/>
      <c r="D41"/>
      <c r="E41"/>
      <c r="F41"/>
      <c r="G41" s="11"/>
      <c r="H41" s="11"/>
      <c r="I41" s="11"/>
      <c r="J41" s="11"/>
      <c r="K41" s="11"/>
      <c r="L41" s="11"/>
      <c r="M41" s="11"/>
      <c r="S41"/>
      <c r="T41"/>
      <c r="U41"/>
      <c r="W41"/>
      <c r="X41"/>
      <c r="Y41"/>
      <c r="Z41"/>
    </row>
  </sheetData>
  <mergeCells count="37">
    <mergeCell ref="A1:W1"/>
    <mergeCell ref="A2:W2"/>
    <mergeCell ref="A3:W3"/>
    <mergeCell ref="A5:B8"/>
    <mergeCell ref="C5:C8"/>
    <mergeCell ref="D5:D8"/>
    <mergeCell ref="E5:E7"/>
    <mergeCell ref="F5:F8"/>
    <mergeCell ref="G5:N6"/>
    <mergeCell ref="Q5:R7"/>
    <mergeCell ref="G7:H7"/>
    <mergeCell ref="I7:J7"/>
    <mergeCell ref="K7:L7"/>
    <mergeCell ref="M7:N7"/>
    <mergeCell ref="O7:P7"/>
    <mergeCell ref="S5:S8"/>
    <mergeCell ref="T5:T8"/>
    <mergeCell ref="U5:U8"/>
    <mergeCell ref="V5:V8"/>
    <mergeCell ref="W5:W8"/>
    <mergeCell ref="A9:B9"/>
    <mergeCell ref="A10:B10"/>
    <mergeCell ref="A11:B11"/>
    <mergeCell ref="H11:H12"/>
    <mergeCell ref="J11:J12"/>
    <mergeCell ref="R11:R12"/>
    <mergeCell ref="A12:B12"/>
    <mergeCell ref="P11:P12"/>
    <mergeCell ref="A17:B17"/>
    <mergeCell ref="A18:B18"/>
    <mergeCell ref="A19:B19"/>
    <mergeCell ref="N11:N12"/>
    <mergeCell ref="A13:B13"/>
    <mergeCell ref="A14:B14"/>
    <mergeCell ref="A15:B15"/>
    <mergeCell ref="L11:L12"/>
    <mergeCell ref="A16:B16"/>
  </mergeCells>
  <pageMargins left="3.937007874015748E-2" right="3.937007874015748E-2" top="3.937007874015748E-2" bottom="3.937007874015748E-2" header="3.937007874015748E-2" footer="3.937007874015748E-2"/>
  <pageSetup paperSize="5" scale="46" orientation="landscape" horizontalDpi="4294967294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V312"/>
  <sheetViews>
    <sheetView view="pageBreakPreview" zoomScale="74" zoomScaleSheetLayoutView="74" workbookViewId="0">
      <pane xSplit="2" ySplit="5" topLeftCell="C85" activePane="bottomRight" state="frozen"/>
      <selection pane="topRight" activeCell="M235" sqref="M235"/>
      <selection pane="bottomLeft" activeCell="M235" sqref="M235"/>
      <selection pane="bottomRight" activeCell="M235" sqref="M235"/>
    </sheetView>
  </sheetViews>
  <sheetFormatPr defaultRowHeight="14.5"/>
  <cols>
    <col min="1" max="1" width="4.1796875" style="72" customWidth="1"/>
    <col min="2" max="2" width="26.26953125" style="167" customWidth="1"/>
    <col min="3" max="3" width="18.54296875" style="168" customWidth="1"/>
    <col min="4" max="4" width="10.54296875" style="168" customWidth="1"/>
    <col min="5" max="5" width="8.81640625" style="72" customWidth="1"/>
    <col min="6" max="6" width="11" style="161" customWidth="1"/>
    <col min="7" max="7" width="16.26953125" style="52" customWidth="1"/>
    <col min="8" max="8" width="15" style="52" customWidth="1"/>
    <col min="9" max="9" width="12.26953125" style="52" customWidth="1"/>
    <col min="10" max="10" width="9.7265625" style="52" customWidth="1"/>
    <col min="11" max="11" width="11.26953125" style="52" customWidth="1"/>
    <col min="12" max="13" width="9.1796875" style="52" customWidth="1"/>
    <col min="14" max="14" width="10.7265625" style="52" customWidth="1"/>
    <col min="15" max="15" width="8.1796875" style="52" customWidth="1"/>
    <col min="16" max="16" width="14.81640625" style="52" customWidth="1"/>
    <col min="17" max="17" width="6.5429687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78" customWidth="1"/>
    <col min="22" max="256" width="9.26953125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278" max="512" width="9.26953125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534" max="768" width="9.26953125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790" max="1024" width="9.26953125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046" max="1280" width="9.26953125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302" max="1536" width="9.26953125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558" max="1792" width="9.26953125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1814" max="2048" width="9.26953125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070" max="2304" width="9.26953125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326" max="2560" width="9.26953125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582" max="2816" width="9.26953125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2838" max="3072" width="9.26953125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094" max="3328" width="9.26953125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350" max="3584" width="9.26953125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606" max="3840" width="9.26953125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3862" max="4096" width="9.26953125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118" max="4352" width="9.26953125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374" max="4608" width="9.26953125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630" max="4864" width="9.26953125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4886" max="5120" width="9.26953125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142" max="5376" width="9.26953125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398" max="5632" width="9.26953125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654" max="5888" width="9.26953125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5910" max="6144" width="9.26953125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166" max="6400" width="9.26953125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422" max="6656" width="9.26953125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678" max="6912" width="9.26953125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6934" max="7168" width="9.26953125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190" max="7424" width="9.26953125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446" max="7680" width="9.26953125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702" max="7936" width="9.26953125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7958" max="8192" width="9.26953125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214" max="8448" width="9.26953125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470" max="8704" width="9.26953125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726" max="8960" width="9.26953125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8982" max="9216" width="9.26953125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238" max="9472" width="9.26953125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494" max="9728" width="9.26953125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750" max="9984" width="9.26953125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006" max="10240" width="9.26953125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262" max="10496" width="9.26953125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518" max="10752" width="9.26953125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0774" max="11008" width="9.26953125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030" max="11264" width="9.26953125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286" max="11520" width="9.26953125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542" max="11776" width="9.26953125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1798" max="12032" width="9.26953125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054" max="12288" width="9.26953125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310" max="12544" width="9.26953125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566" max="12800" width="9.26953125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2822" max="13056" width="9.26953125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078" max="13312" width="9.26953125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334" max="13568" width="9.26953125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590" max="13824" width="9.26953125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3846" max="14080" width="9.26953125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102" max="14336" width="9.26953125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358" max="14592" width="9.26953125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614" max="14848" width="9.26953125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4870" max="15104" width="9.26953125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126" max="15360" width="9.26953125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382" max="15616" width="9.26953125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638" max="15872" width="9.26953125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5894" max="16128" width="9.26953125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  <col min="16150" max="16384" width="9.26953125"/>
  </cols>
  <sheetData>
    <row r="1" spans="1:22" ht="15" customHeight="1">
      <c r="A1" s="1456" t="s">
        <v>73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1456"/>
      <c r="M1" s="1456"/>
      <c r="N1" s="1456"/>
      <c r="O1" s="1456"/>
      <c r="P1" s="1456"/>
      <c r="Q1" s="1456"/>
      <c r="R1" s="1456"/>
      <c r="S1" s="1456"/>
    </row>
    <row r="2" spans="1:22" ht="15" customHeight="1">
      <c r="A2" s="1458" t="s">
        <v>74</v>
      </c>
      <c r="B2" s="1458"/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  <c r="Q2" s="1458"/>
      <c r="R2" s="1458"/>
      <c r="S2" s="1458"/>
    </row>
    <row r="3" spans="1:22" ht="15" customHeight="1">
      <c r="A3" s="1460" t="s">
        <v>75</v>
      </c>
      <c r="B3" s="1460"/>
      <c r="C3" s="1460"/>
      <c r="D3" s="1460"/>
      <c r="E3" s="1460"/>
      <c r="F3" s="1460"/>
      <c r="G3" s="1460"/>
      <c r="H3" s="1460"/>
      <c r="I3" s="1460"/>
      <c r="J3" s="1460"/>
      <c r="K3" s="1460"/>
      <c r="L3" s="1460"/>
      <c r="M3" s="1460"/>
      <c r="N3" s="1460"/>
      <c r="O3" s="1460"/>
      <c r="P3" s="1460"/>
      <c r="Q3" s="1460"/>
      <c r="R3" s="1460"/>
      <c r="S3" s="1460"/>
    </row>
    <row r="4" spans="1:22" s="52" customFormat="1" ht="15" customHeight="1">
      <c r="A4" s="1460" t="s">
        <v>1113</v>
      </c>
      <c r="B4" s="1460"/>
      <c r="C4" s="1460"/>
      <c r="D4" s="1460"/>
      <c r="E4" s="1460"/>
      <c r="F4" s="1460"/>
      <c r="G4" s="1460"/>
      <c r="H4" s="1460"/>
      <c r="I4" s="1460"/>
      <c r="J4" s="1460"/>
      <c r="K4" s="1460"/>
      <c r="L4" s="1460"/>
      <c r="M4" s="1460"/>
      <c r="N4" s="1460"/>
      <c r="O4" s="1460"/>
      <c r="P4" s="1460"/>
      <c r="Q4" s="1460"/>
      <c r="R4" s="1460"/>
      <c r="S4" s="1460"/>
      <c r="T4" s="276"/>
    </row>
    <row r="5" spans="1:22" s="52" customFormat="1" ht="9" customHeight="1">
      <c r="A5" s="108"/>
      <c r="B5" s="109"/>
      <c r="C5" s="110"/>
      <c r="D5" s="110"/>
      <c r="E5" s="108"/>
      <c r="F5" s="111"/>
      <c r="G5" s="1348"/>
      <c r="H5" s="1348"/>
      <c r="I5" s="1348"/>
      <c r="J5" s="1348"/>
      <c r="K5" s="1348"/>
      <c r="L5" s="1348"/>
      <c r="M5" s="1348"/>
      <c r="N5" s="1348"/>
      <c r="O5" s="1348"/>
      <c r="P5" s="1348"/>
      <c r="Q5" s="1348"/>
      <c r="R5" s="1348"/>
      <c r="S5" s="112"/>
      <c r="T5" s="276"/>
    </row>
    <row r="6" spans="1:22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77" t="s">
        <v>88</v>
      </c>
      <c r="M6" s="1479"/>
      <c r="N6" s="1531" t="s">
        <v>89</v>
      </c>
      <c r="O6" s="1477" t="s">
        <v>90</v>
      </c>
      <c r="P6" s="1540"/>
      <c r="Q6" s="1479"/>
      <c r="R6" s="1480" t="s">
        <v>91</v>
      </c>
      <c r="S6" s="1462" t="s">
        <v>92</v>
      </c>
    </row>
    <row r="7" spans="1:22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62" t="s">
        <v>93</v>
      </c>
      <c r="M7" s="1462" t="s">
        <v>94</v>
      </c>
      <c r="N7" s="1532"/>
      <c r="O7" s="1462" t="s">
        <v>95</v>
      </c>
      <c r="P7" s="1477" t="s">
        <v>96</v>
      </c>
      <c r="Q7" s="1479"/>
      <c r="R7" s="1481"/>
      <c r="S7" s="1463"/>
      <c r="T7" s="276"/>
    </row>
    <row r="8" spans="1:22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64"/>
      <c r="M8" s="1464"/>
      <c r="N8" s="1533"/>
      <c r="O8" s="1464"/>
      <c r="P8" s="445" t="s">
        <v>97</v>
      </c>
      <c r="Q8" s="446" t="s">
        <v>98</v>
      </c>
      <c r="R8" s="1482"/>
      <c r="S8" s="1464"/>
      <c r="T8" s="276"/>
    </row>
    <row r="9" spans="1:22" s="113" customFormat="1" ht="10.5" customHeight="1" thickBot="1">
      <c r="A9" s="442">
        <v>1</v>
      </c>
      <c r="B9" s="443">
        <v>2</v>
      </c>
      <c r="C9" s="444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</row>
    <row r="10" spans="1:22" s="52" customFormat="1" ht="15" customHeight="1" thickTop="1">
      <c r="A10" s="177"/>
      <c r="B10" s="178"/>
      <c r="C10" s="179"/>
      <c r="D10" s="179"/>
      <c r="E10" s="177"/>
      <c r="F10" s="180"/>
      <c r="G10" s="177"/>
      <c r="H10" s="181"/>
      <c r="I10" s="182"/>
      <c r="J10" s="177"/>
      <c r="K10" s="183"/>
      <c r="L10" s="177"/>
      <c r="M10" s="183"/>
      <c r="N10" s="177"/>
      <c r="O10" s="183"/>
      <c r="P10" s="177"/>
      <c r="Q10" s="184"/>
      <c r="R10" s="177"/>
      <c r="S10" s="185"/>
      <c r="T10" s="276"/>
    </row>
    <row r="11" spans="1:22" s="78" customFormat="1">
      <c r="A11" s="1504" t="s">
        <v>99</v>
      </c>
      <c r="B11" s="1505"/>
      <c r="C11" s="1505"/>
      <c r="D11" s="1505"/>
      <c r="E11" s="1505"/>
      <c r="F11" s="1505"/>
      <c r="G11" s="1505"/>
      <c r="H11" s="1505"/>
      <c r="I11" s="1505"/>
      <c r="J11" s="1505"/>
      <c r="K11" s="1505"/>
      <c r="L11" s="1505"/>
      <c r="M11" s="1505"/>
      <c r="N11" s="1505"/>
      <c r="O11" s="1505"/>
      <c r="P11" s="1505"/>
      <c r="Q11" s="1505"/>
      <c r="R11" s="1505"/>
      <c r="S11" s="1505"/>
      <c r="T11" s="275"/>
      <c r="V11"/>
    </row>
    <row r="12" spans="1:22" s="78" customFormat="1" ht="17.25" customHeight="1">
      <c r="A12" s="1506" t="s">
        <v>348</v>
      </c>
      <c r="B12" s="1507"/>
      <c r="C12" s="1507"/>
      <c r="D12" s="1507"/>
      <c r="E12" s="1507"/>
      <c r="F12" s="1507"/>
      <c r="G12" s="1507"/>
      <c r="H12" s="1507"/>
      <c r="I12" s="1507"/>
      <c r="J12" s="1507"/>
      <c r="K12" s="1507"/>
      <c r="L12" s="1507"/>
      <c r="M12" s="1507"/>
      <c r="N12" s="1507"/>
      <c r="O12" s="1507"/>
      <c r="P12" s="1507"/>
      <c r="Q12" s="1507"/>
      <c r="R12" s="1507"/>
      <c r="S12" s="1507"/>
      <c r="T12" s="275"/>
      <c r="V12"/>
    </row>
    <row r="13" spans="1:22" s="78" customFormat="1" ht="34" customHeight="1">
      <c r="A13" s="60">
        <f>SUBTOTAL(3,$B$13:B13)</f>
        <v>1</v>
      </c>
      <c r="B13" s="448" t="s">
        <v>1046</v>
      </c>
      <c r="C13" s="449">
        <v>200000000</v>
      </c>
      <c r="D13" s="114" t="s">
        <v>114</v>
      </c>
      <c r="E13" s="301" t="s">
        <v>103</v>
      </c>
      <c r="F13" s="685" t="s">
        <v>104</v>
      </c>
      <c r="G13" s="114"/>
      <c r="H13" s="451"/>
      <c r="I13" s="452"/>
      <c r="J13" s="453"/>
      <c r="K13" s="188"/>
      <c r="L13" s="189"/>
      <c r="M13" s="190"/>
      <c r="N13" s="191"/>
      <c r="O13" s="120"/>
      <c r="P13" s="297"/>
      <c r="Q13" s="454"/>
      <c r="R13" s="192"/>
      <c r="S13" s="60" t="s">
        <v>997</v>
      </c>
      <c r="T13" s="275" t="s">
        <v>110</v>
      </c>
      <c r="V13"/>
    </row>
    <row r="14" spans="1:22" s="78" customFormat="1" ht="34" customHeight="1">
      <c r="A14" s="60">
        <f>SUBTOTAL(3,$B$13:B14)</f>
        <v>2</v>
      </c>
      <c r="B14" s="448" t="s">
        <v>119</v>
      </c>
      <c r="C14" s="455">
        <v>150000000</v>
      </c>
      <c r="D14" s="114" t="s">
        <v>114</v>
      </c>
      <c r="E14" s="301" t="s">
        <v>103</v>
      </c>
      <c r="F14" s="685" t="s">
        <v>104</v>
      </c>
      <c r="G14" s="114"/>
      <c r="H14" s="451"/>
      <c r="I14" s="452"/>
      <c r="J14" s="453"/>
      <c r="K14" s="188"/>
      <c r="L14" s="189"/>
      <c r="M14" s="190"/>
      <c r="N14" s="191"/>
      <c r="O14" s="120"/>
      <c r="P14" s="297"/>
      <c r="Q14" s="454"/>
      <c r="R14" s="192"/>
      <c r="S14" s="60" t="s">
        <v>997</v>
      </c>
      <c r="T14" s="275" t="s">
        <v>110</v>
      </c>
      <c r="V14"/>
    </row>
    <row r="15" spans="1:22" s="78" customFormat="1" ht="41.15" customHeight="1">
      <c r="A15" s="60">
        <f>SUBTOTAL(3,$B$13:B15)</f>
        <v>3</v>
      </c>
      <c r="B15" s="448" t="s">
        <v>1047</v>
      </c>
      <c r="C15" s="449">
        <v>1000000000</v>
      </c>
      <c r="D15" s="114" t="s">
        <v>875</v>
      </c>
      <c r="E15" s="301" t="s">
        <v>103</v>
      </c>
      <c r="F15" s="685" t="s">
        <v>104</v>
      </c>
      <c r="G15" s="114" t="s">
        <v>105</v>
      </c>
      <c r="H15" s="847">
        <v>863774938.24000001</v>
      </c>
      <c r="I15" s="452" t="s">
        <v>106</v>
      </c>
      <c r="J15" s="453" t="s">
        <v>1048</v>
      </c>
      <c r="K15" s="188" t="s">
        <v>1049</v>
      </c>
      <c r="L15" s="189" t="s">
        <v>877</v>
      </c>
      <c r="M15" s="190" t="s">
        <v>878</v>
      </c>
      <c r="N15" s="887">
        <v>0.9</v>
      </c>
      <c r="O15" s="888">
        <v>0.64</v>
      </c>
      <c r="P15" s="297">
        <f>Q15*H15</f>
        <v>0</v>
      </c>
      <c r="Q15" s="454">
        <v>0</v>
      </c>
      <c r="R15" s="889">
        <f>O15-N15</f>
        <v>-0.26</v>
      </c>
      <c r="S15" s="60" t="s">
        <v>1114</v>
      </c>
      <c r="T15" s="275" t="s">
        <v>110</v>
      </c>
      <c r="V15"/>
    </row>
    <row r="16" spans="1:22" s="78" customFormat="1" ht="46.4" customHeight="1">
      <c r="A16" s="60">
        <f>SUBTOTAL(3,$B$13:B16)</f>
        <v>4</v>
      </c>
      <c r="B16" s="448" t="s">
        <v>1050</v>
      </c>
      <c r="C16" s="449">
        <v>2000000000</v>
      </c>
      <c r="D16" s="114" t="s">
        <v>875</v>
      </c>
      <c r="E16" s="301" t="s">
        <v>103</v>
      </c>
      <c r="F16" s="685" t="s">
        <v>104</v>
      </c>
      <c r="G16" s="114" t="s">
        <v>105</v>
      </c>
      <c r="H16" s="847">
        <v>1775166293.5999999</v>
      </c>
      <c r="I16" s="452" t="s">
        <v>953</v>
      </c>
      <c r="J16" s="453" t="s">
        <v>1048</v>
      </c>
      <c r="K16" s="188" t="s">
        <v>1049</v>
      </c>
      <c r="L16" s="189" t="s">
        <v>877</v>
      </c>
      <c r="M16" s="190" t="s">
        <v>878</v>
      </c>
      <c r="N16" s="887">
        <v>0.44</v>
      </c>
      <c r="O16" s="888">
        <v>0.43</v>
      </c>
      <c r="P16" s="297">
        <f>Q16*H16</f>
        <v>0</v>
      </c>
      <c r="Q16" s="454">
        <v>0</v>
      </c>
      <c r="R16" s="889">
        <f>O16-N16</f>
        <v>-1.0000000000000009E-2</v>
      </c>
      <c r="S16" s="60" t="s">
        <v>1114</v>
      </c>
      <c r="T16" s="275" t="s">
        <v>110</v>
      </c>
      <c r="V16"/>
    </row>
    <row r="17" spans="1:22" s="78" customFormat="1" ht="36.4" customHeight="1">
      <c r="A17" s="60">
        <f>SUBTOTAL(3,$B$13:B17)</f>
        <v>5</v>
      </c>
      <c r="B17" s="448" t="s">
        <v>123</v>
      </c>
      <c r="C17" s="449">
        <v>200000000</v>
      </c>
      <c r="D17" s="114" t="s">
        <v>114</v>
      </c>
      <c r="E17" s="301" t="s">
        <v>103</v>
      </c>
      <c r="F17" s="685" t="s">
        <v>104</v>
      </c>
      <c r="G17" s="114"/>
      <c r="H17" s="451"/>
      <c r="I17" s="452"/>
      <c r="J17" s="453"/>
      <c r="K17" s="188"/>
      <c r="L17" s="189"/>
      <c r="M17" s="190"/>
      <c r="N17" s="191"/>
      <c r="O17" s="120"/>
      <c r="P17" s="297"/>
      <c r="Q17" s="454"/>
      <c r="R17" s="192"/>
      <c r="S17" s="60" t="s">
        <v>997</v>
      </c>
      <c r="T17" s="275" t="s">
        <v>110</v>
      </c>
      <c r="V17"/>
    </row>
    <row r="18" spans="1:22" s="78" customFormat="1" ht="35.15" customHeight="1">
      <c r="A18" s="60">
        <f>SUBTOTAL(3,$B$13:B18)</f>
        <v>6</v>
      </c>
      <c r="B18" s="448" t="s">
        <v>128</v>
      </c>
      <c r="C18" s="449">
        <v>357000000</v>
      </c>
      <c r="D18" s="114" t="s">
        <v>875</v>
      </c>
      <c r="E18" s="301" t="s">
        <v>103</v>
      </c>
      <c r="F18" s="685" t="s">
        <v>104</v>
      </c>
      <c r="G18" s="114"/>
      <c r="H18" s="451"/>
      <c r="I18" s="452"/>
      <c r="J18" s="453"/>
      <c r="K18" s="188"/>
      <c r="L18" s="189"/>
      <c r="M18" s="190"/>
      <c r="N18" s="191"/>
      <c r="O18" s="120"/>
      <c r="P18" s="297"/>
      <c r="Q18" s="454"/>
      <c r="R18" s="192"/>
      <c r="S18" s="60" t="s">
        <v>1051</v>
      </c>
      <c r="T18" s="275" t="s">
        <v>110</v>
      </c>
      <c r="V18"/>
    </row>
    <row r="19" spans="1:22" s="78" customFormat="1" ht="17.25" customHeight="1">
      <c r="A19" s="1492" t="s">
        <v>359</v>
      </c>
      <c r="B19" s="1493"/>
      <c r="C19" s="1493"/>
      <c r="D19" s="1493"/>
      <c r="E19" s="1493"/>
      <c r="F19" s="1493"/>
      <c r="G19" s="1493"/>
      <c r="H19" s="1493"/>
      <c r="I19" s="1493"/>
      <c r="J19" s="1493"/>
      <c r="K19" s="1493"/>
      <c r="L19" s="1493"/>
      <c r="M19" s="1493"/>
      <c r="N19" s="1493"/>
      <c r="O19" s="1493"/>
      <c r="P19" s="1493"/>
      <c r="Q19" s="1493"/>
      <c r="R19" s="1493"/>
      <c r="S19" s="1493"/>
      <c r="T19" s="275"/>
      <c r="V19"/>
    </row>
    <row r="20" spans="1:22" s="78" customFormat="1" ht="54.75" customHeight="1">
      <c r="A20" s="302">
        <f>SUBTOTAL(3,$B$13:B20)</f>
        <v>7</v>
      </c>
      <c r="B20" s="43" t="s">
        <v>132</v>
      </c>
      <c r="C20" s="299">
        <v>510000000</v>
      </c>
      <c r="D20" s="300" t="s">
        <v>875</v>
      </c>
      <c r="E20" s="207" t="s">
        <v>133</v>
      </c>
      <c r="F20" s="631" t="s">
        <v>134</v>
      </c>
      <c r="G20" s="300" t="s">
        <v>135</v>
      </c>
      <c r="H20" s="186">
        <v>453905691.36000001</v>
      </c>
      <c r="I20" s="115" t="s">
        <v>136</v>
      </c>
      <c r="J20" s="187" t="s">
        <v>137</v>
      </c>
      <c r="K20" s="188" t="s">
        <v>138</v>
      </c>
      <c r="L20" s="189">
        <v>44398</v>
      </c>
      <c r="M20" s="190">
        <v>44517</v>
      </c>
      <c r="N20" s="191">
        <v>2.7000000000000001E-3</v>
      </c>
      <c r="O20" s="120">
        <v>0</v>
      </c>
      <c r="P20" s="123"/>
      <c r="Q20" s="121"/>
      <c r="R20" s="192">
        <f>O20-N20</f>
        <v>-2.7000000000000001E-3</v>
      </c>
      <c r="S20" s="60" t="s">
        <v>1114</v>
      </c>
      <c r="T20" s="275" t="s">
        <v>139</v>
      </c>
      <c r="V20"/>
    </row>
    <row r="21" spans="1:22" s="78" customFormat="1" ht="45.75" customHeight="1">
      <c r="A21" s="305">
        <f>SUBTOTAL(3,$B$13:B21)</f>
        <v>8</v>
      </c>
      <c r="B21" s="390" t="s">
        <v>140</v>
      </c>
      <c r="C21" s="307">
        <v>0</v>
      </c>
      <c r="D21" s="308"/>
      <c r="E21" s="309"/>
      <c r="F21" s="412"/>
      <c r="G21" s="308"/>
      <c r="H21" s="311"/>
      <c r="I21" s="312"/>
      <c r="J21" s="313"/>
      <c r="K21" s="314"/>
      <c r="L21" s="315"/>
      <c r="M21" s="316"/>
      <c r="N21" s="317"/>
      <c r="O21" s="318"/>
      <c r="P21" s="319"/>
      <c r="Q21" s="320"/>
      <c r="R21" s="321"/>
      <c r="S21" s="854" t="s">
        <v>142</v>
      </c>
      <c r="T21" s="275" t="s">
        <v>139</v>
      </c>
      <c r="V21"/>
    </row>
    <row r="22" spans="1:22" s="78" customFormat="1" ht="18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509"/>
      <c r="T22" s="275"/>
      <c r="V22"/>
    </row>
    <row r="23" spans="1:22" s="78" customFormat="1" ht="15" customHeight="1">
      <c r="A23" s="1500" t="s">
        <v>780</v>
      </c>
      <c r="B23" s="1501"/>
      <c r="C23" s="1501"/>
      <c r="D23" s="1501"/>
      <c r="E23" s="1501"/>
      <c r="F23" s="1501"/>
      <c r="G23" s="1501"/>
      <c r="H23" s="1501"/>
      <c r="I23" s="1501"/>
      <c r="J23" s="1501"/>
      <c r="K23" s="1501"/>
      <c r="L23" s="1501"/>
      <c r="M23" s="1501"/>
      <c r="N23" s="1501"/>
      <c r="O23" s="1501"/>
      <c r="P23" s="1501"/>
      <c r="Q23" s="1501"/>
      <c r="R23" s="1501"/>
      <c r="S23" s="1545"/>
      <c r="T23" s="275"/>
      <c r="V23"/>
    </row>
    <row r="24" spans="1:22" s="78" customFormat="1" ht="34.5" customHeight="1">
      <c r="A24" s="60">
        <f>SUBTOTAL(3,$B$13:B24)</f>
        <v>9</v>
      </c>
      <c r="B24" s="456" t="s">
        <v>1052</v>
      </c>
      <c r="C24" s="297">
        <v>2000000000</v>
      </c>
      <c r="D24" s="298" t="s">
        <v>875</v>
      </c>
      <c r="E24" s="125" t="s">
        <v>103</v>
      </c>
      <c r="F24" s="687" t="s">
        <v>104</v>
      </c>
      <c r="G24" s="460"/>
      <c r="H24" s="461"/>
      <c r="I24" s="462"/>
      <c r="J24" s="462"/>
      <c r="K24" s="463"/>
      <c r="L24" s="464"/>
      <c r="M24" s="465"/>
      <c r="N24" s="466"/>
      <c r="O24" s="467"/>
      <c r="P24" s="468"/>
      <c r="Q24" s="469"/>
      <c r="R24" s="470"/>
      <c r="S24" s="55" t="s">
        <v>1051</v>
      </c>
      <c r="T24" s="275" t="s">
        <v>110</v>
      </c>
      <c r="V24"/>
    </row>
    <row r="25" spans="1:22" s="78" customFormat="1" ht="33.65" customHeight="1">
      <c r="A25" s="60">
        <f>SUBTOTAL(3,$B$13:B25)</f>
        <v>10</v>
      </c>
      <c r="B25" s="456" t="s">
        <v>1053</v>
      </c>
      <c r="C25" s="297">
        <v>200000000</v>
      </c>
      <c r="D25" s="298" t="s">
        <v>114</v>
      </c>
      <c r="E25" s="125" t="s">
        <v>103</v>
      </c>
      <c r="F25" s="687" t="s">
        <v>104</v>
      </c>
      <c r="G25" s="460"/>
      <c r="H25" s="461"/>
      <c r="I25" s="462"/>
      <c r="J25" s="462"/>
      <c r="K25" s="463"/>
      <c r="L25" s="464"/>
      <c r="M25" s="465"/>
      <c r="N25" s="466"/>
      <c r="O25" s="467"/>
      <c r="P25" s="468"/>
      <c r="Q25" s="469"/>
      <c r="R25" s="470"/>
      <c r="S25" s="55" t="s">
        <v>997</v>
      </c>
      <c r="T25" s="275" t="s">
        <v>110</v>
      </c>
      <c r="V25"/>
    </row>
    <row r="26" spans="1:22" s="78" customFormat="1" ht="33.65" customHeight="1">
      <c r="A26" s="60">
        <f>SUBTOTAL(3,$B$13:B26)</f>
        <v>11</v>
      </c>
      <c r="B26" s="456" t="s">
        <v>1054</v>
      </c>
      <c r="C26" s="297">
        <v>750000000</v>
      </c>
      <c r="D26" s="298" t="s">
        <v>875</v>
      </c>
      <c r="E26" s="125" t="s">
        <v>103</v>
      </c>
      <c r="F26" s="687" t="s">
        <v>104</v>
      </c>
      <c r="G26" s="460"/>
      <c r="H26" s="472"/>
      <c r="I26" s="462"/>
      <c r="J26" s="462"/>
      <c r="K26" s="463"/>
      <c r="L26" s="464"/>
      <c r="M26" s="465"/>
      <c r="N26" s="466"/>
      <c r="O26" s="467"/>
      <c r="P26" s="468"/>
      <c r="Q26" s="473"/>
      <c r="R26" s="470"/>
      <c r="S26" s="55" t="s">
        <v>1051</v>
      </c>
      <c r="T26" s="275" t="s">
        <v>110</v>
      </c>
      <c r="V26"/>
    </row>
    <row r="27" spans="1:22" s="78" customFormat="1" ht="34.5" customHeight="1">
      <c r="A27" s="60">
        <f>SUBTOTAL(3,$B$13:B27)</f>
        <v>12</v>
      </c>
      <c r="B27" s="456" t="s">
        <v>162</v>
      </c>
      <c r="C27" s="297">
        <v>1303190000</v>
      </c>
      <c r="D27" s="298" t="s">
        <v>875</v>
      </c>
      <c r="E27" s="125" t="s">
        <v>103</v>
      </c>
      <c r="F27" s="687" t="s">
        <v>104</v>
      </c>
      <c r="G27" s="460"/>
      <c r="H27" s="472"/>
      <c r="I27" s="462"/>
      <c r="J27" s="462"/>
      <c r="K27" s="463"/>
      <c r="L27" s="464"/>
      <c r="M27" s="465"/>
      <c r="N27" s="466"/>
      <c r="O27" s="467"/>
      <c r="P27" s="468"/>
      <c r="Q27" s="473"/>
      <c r="R27" s="470"/>
      <c r="S27" s="55" t="s">
        <v>1051</v>
      </c>
      <c r="T27" s="275" t="s">
        <v>110</v>
      </c>
      <c r="V27"/>
    </row>
    <row r="28" spans="1:22" s="78" customFormat="1" ht="64.400000000000006" customHeight="1">
      <c r="A28" s="393">
        <f>SUBTOTAL(3,$B$13:B28)</f>
        <v>13</v>
      </c>
      <c r="B28" s="474" t="s">
        <v>1055</v>
      </c>
      <c r="C28" s="349">
        <v>200000000</v>
      </c>
      <c r="D28" s="350" t="s">
        <v>114</v>
      </c>
      <c r="E28" s="325" t="s">
        <v>103</v>
      </c>
      <c r="F28" s="845" t="s">
        <v>104</v>
      </c>
      <c r="G28" s="476"/>
      <c r="H28" s="477"/>
      <c r="I28" s="478"/>
      <c r="J28" s="478"/>
      <c r="K28" s="314"/>
      <c r="L28" s="315"/>
      <c r="M28" s="316"/>
      <c r="N28" s="317"/>
      <c r="O28" s="318"/>
      <c r="P28" s="349"/>
      <c r="Q28" s="479"/>
      <c r="R28" s="321"/>
      <c r="S28" s="854" t="s">
        <v>1056</v>
      </c>
      <c r="T28" s="275" t="s">
        <v>110</v>
      </c>
      <c r="V28"/>
    </row>
    <row r="29" spans="1:22" s="78" customFormat="1" ht="15" customHeight="1">
      <c r="A29" s="1492" t="s">
        <v>783</v>
      </c>
      <c r="B29" s="1493"/>
      <c r="C29" s="1493"/>
      <c r="D29" s="1493"/>
      <c r="E29" s="1493"/>
      <c r="F29" s="1493"/>
      <c r="G29" s="1493"/>
      <c r="H29" s="1493"/>
      <c r="I29" s="1493"/>
      <c r="J29" s="1493"/>
      <c r="K29" s="1493"/>
      <c r="L29" s="1493"/>
      <c r="M29" s="1493"/>
      <c r="N29" s="1493"/>
      <c r="O29" s="1493"/>
      <c r="P29" s="1493"/>
      <c r="Q29" s="1493"/>
      <c r="R29" s="1493"/>
      <c r="S29" s="1544"/>
      <c r="T29" s="275"/>
      <c r="V29"/>
    </row>
    <row r="30" spans="1:22" s="78" customFormat="1" ht="66.400000000000006" customHeight="1">
      <c r="A30" s="305">
        <f>SUBTOTAL(3,$B$13:B30)</f>
        <v>14</v>
      </c>
      <c r="B30" s="323" t="s">
        <v>166</v>
      </c>
      <c r="C30" s="319">
        <v>400000340</v>
      </c>
      <c r="D30" s="324" t="s">
        <v>875</v>
      </c>
      <c r="E30" s="325" t="s">
        <v>103</v>
      </c>
      <c r="F30" s="337" t="s">
        <v>167</v>
      </c>
      <c r="G30" s="327"/>
      <c r="H30" s="328"/>
      <c r="I30" s="313" t="s">
        <v>153</v>
      </c>
      <c r="J30" s="313"/>
      <c r="K30" s="314"/>
      <c r="L30" s="315"/>
      <c r="M30" s="316"/>
      <c r="N30" s="317"/>
      <c r="O30" s="318"/>
      <c r="P30" s="319"/>
      <c r="Q30" s="329"/>
      <c r="R30" s="321"/>
      <c r="S30" s="854" t="s">
        <v>1115</v>
      </c>
      <c r="T30" s="275" t="s">
        <v>171</v>
      </c>
      <c r="V30" s="11"/>
    </row>
    <row r="31" spans="1:22" s="56" customFormat="1" ht="65.150000000000006" customHeight="1">
      <c r="A31" s="305">
        <f>SUBTOTAL(3,$B$13:B31)</f>
        <v>15</v>
      </c>
      <c r="B31" s="323" t="s">
        <v>172</v>
      </c>
      <c r="C31" s="319">
        <v>400000063</v>
      </c>
      <c r="D31" s="330" t="s">
        <v>875</v>
      </c>
      <c r="E31" s="309" t="s">
        <v>103</v>
      </c>
      <c r="F31" s="337" t="s">
        <v>167</v>
      </c>
      <c r="G31" s="327"/>
      <c r="H31" s="331"/>
      <c r="I31" s="313" t="s">
        <v>153</v>
      </c>
      <c r="J31" s="313"/>
      <c r="K31" s="314"/>
      <c r="L31" s="315"/>
      <c r="M31" s="316"/>
      <c r="N31" s="317"/>
      <c r="O31" s="332"/>
      <c r="P31" s="319"/>
      <c r="Q31" s="333"/>
      <c r="R31" s="334"/>
      <c r="S31" s="854" t="s">
        <v>1116</v>
      </c>
      <c r="T31" s="275" t="s">
        <v>171</v>
      </c>
      <c r="U31" s="78"/>
      <c r="V31" s="11"/>
    </row>
    <row r="32" spans="1:22" s="56" customFormat="1" ht="45" customHeight="1">
      <c r="A32" s="302">
        <f>SUBTOTAL(3,$B$13:B32)</f>
        <v>16</v>
      </c>
      <c r="B32" s="122" t="s">
        <v>176</v>
      </c>
      <c r="C32" s="123">
        <v>200001188</v>
      </c>
      <c r="D32" s="304" t="s">
        <v>114</v>
      </c>
      <c r="E32" s="301" t="s">
        <v>103</v>
      </c>
      <c r="F32" s="631" t="s">
        <v>167</v>
      </c>
      <c r="G32" s="126"/>
      <c r="H32" s="194"/>
      <c r="I32" s="187" t="s">
        <v>178</v>
      </c>
      <c r="J32" s="187"/>
      <c r="K32" s="188"/>
      <c r="L32" s="189"/>
      <c r="M32" s="190"/>
      <c r="N32" s="191"/>
      <c r="O32" s="196"/>
      <c r="P32" s="123"/>
      <c r="Q32" s="195"/>
      <c r="R32" s="128"/>
      <c r="S32" s="60" t="s">
        <v>939</v>
      </c>
      <c r="T32" s="275" t="s">
        <v>171</v>
      </c>
      <c r="U32" s="78"/>
      <c r="V32" s="11"/>
    </row>
    <row r="33" spans="1:22" s="56" customFormat="1" ht="42.75" customHeight="1">
      <c r="A33" s="302">
        <f>SUBTOTAL(3,$B$13:B33)</f>
        <v>17</v>
      </c>
      <c r="B33" s="122" t="s">
        <v>181</v>
      </c>
      <c r="C33" s="123">
        <v>200000110</v>
      </c>
      <c r="D33" s="304" t="s">
        <v>114</v>
      </c>
      <c r="E33" s="301" t="s">
        <v>103</v>
      </c>
      <c r="F33" s="631" t="s">
        <v>167</v>
      </c>
      <c r="G33" s="126"/>
      <c r="H33" s="194"/>
      <c r="I33" s="187" t="s">
        <v>178</v>
      </c>
      <c r="J33" s="187"/>
      <c r="K33" s="188"/>
      <c r="L33" s="189"/>
      <c r="M33" s="190"/>
      <c r="N33" s="191"/>
      <c r="O33" s="120"/>
      <c r="P33" s="123"/>
      <c r="Q33" s="195"/>
      <c r="R33" s="192"/>
      <c r="S33" s="60" t="s">
        <v>939</v>
      </c>
      <c r="T33" s="275" t="s">
        <v>171</v>
      </c>
      <c r="U33" s="78"/>
      <c r="V33" s="11"/>
    </row>
    <row r="34" spans="1:22" s="78" customFormat="1" ht="45.75" customHeight="1">
      <c r="A34" s="302">
        <f>SUBTOTAL(3,$B$13:B34)</f>
        <v>18</v>
      </c>
      <c r="B34" s="122" t="s">
        <v>184</v>
      </c>
      <c r="C34" s="123">
        <v>200000110</v>
      </c>
      <c r="D34" s="304" t="s">
        <v>114</v>
      </c>
      <c r="E34" s="301" t="s">
        <v>103</v>
      </c>
      <c r="F34" s="631" t="s">
        <v>167</v>
      </c>
      <c r="G34" s="126"/>
      <c r="H34" s="194"/>
      <c r="I34" s="187" t="s">
        <v>178</v>
      </c>
      <c r="J34" s="197"/>
      <c r="K34" s="188"/>
      <c r="L34" s="189"/>
      <c r="M34" s="198"/>
      <c r="N34" s="191"/>
      <c r="O34" s="120"/>
      <c r="P34" s="199"/>
      <c r="Q34" s="127"/>
      <c r="R34" s="192"/>
      <c r="S34" s="60" t="s">
        <v>939</v>
      </c>
      <c r="T34" s="275" t="s">
        <v>171</v>
      </c>
      <c r="V34" s="11"/>
    </row>
    <row r="35" spans="1:22" s="56" customFormat="1" ht="44.25" customHeight="1">
      <c r="A35" s="302">
        <f>SUBTOTAL(3,$B$13:B35)</f>
        <v>19</v>
      </c>
      <c r="B35" s="122" t="s">
        <v>186</v>
      </c>
      <c r="C35" s="123">
        <v>500000000</v>
      </c>
      <c r="D35" s="304" t="s">
        <v>875</v>
      </c>
      <c r="E35" s="301" t="s">
        <v>103</v>
      </c>
      <c r="F35" s="631" t="s">
        <v>167</v>
      </c>
      <c r="G35" s="126"/>
      <c r="H35" s="194"/>
      <c r="I35" s="187" t="s">
        <v>107</v>
      </c>
      <c r="J35" s="197"/>
      <c r="K35" s="188"/>
      <c r="L35" s="189"/>
      <c r="M35" s="190"/>
      <c r="N35" s="191"/>
      <c r="O35" s="120"/>
      <c r="P35" s="199"/>
      <c r="Q35" s="127"/>
      <c r="R35" s="192"/>
      <c r="S35" s="60" t="s">
        <v>1117</v>
      </c>
      <c r="T35" s="275" t="s">
        <v>171</v>
      </c>
      <c r="U35" s="78"/>
      <c r="V35" s="11"/>
    </row>
    <row r="36" spans="1:22" s="56" customFormat="1" ht="55.75" customHeight="1">
      <c r="A36" s="305">
        <f>SUBTOTAL(3,$B$13:B36)</f>
        <v>20</v>
      </c>
      <c r="B36" s="323" t="s">
        <v>189</v>
      </c>
      <c r="C36" s="319">
        <v>800000000</v>
      </c>
      <c r="D36" s="330" t="s">
        <v>875</v>
      </c>
      <c r="E36" s="309" t="s">
        <v>103</v>
      </c>
      <c r="F36" s="412" t="s">
        <v>167</v>
      </c>
      <c r="G36" s="327"/>
      <c r="H36" s="331"/>
      <c r="I36" s="313" t="s">
        <v>107</v>
      </c>
      <c r="J36" s="335"/>
      <c r="K36" s="314"/>
      <c r="L36" s="315"/>
      <c r="M36" s="336"/>
      <c r="N36" s="317"/>
      <c r="O36" s="318"/>
      <c r="P36" s="337"/>
      <c r="Q36" s="329"/>
      <c r="R36" s="321"/>
      <c r="S36" s="854" t="s">
        <v>1118</v>
      </c>
      <c r="T36" s="275" t="s">
        <v>171</v>
      </c>
      <c r="U36" s="78"/>
      <c r="V36" s="11"/>
    </row>
    <row r="37" spans="1:22" s="56" customFormat="1" ht="17.25" customHeight="1">
      <c r="A37" s="1492" t="s">
        <v>791</v>
      </c>
      <c r="B37" s="1493"/>
      <c r="C37" s="1493"/>
      <c r="D37" s="1493"/>
      <c r="E37" s="1493"/>
      <c r="F37" s="1493"/>
      <c r="G37" s="1493"/>
      <c r="H37" s="1493"/>
      <c r="I37" s="1493"/>
      <c r="J37" s="1493"/>
      <c r="K37" s="1493"/>
      <c r="L37" s="1493"/>
      <c r="M37" s="1493"/>
      <c r="N37" s="1493"/>
      <c r="O37" s="1493"/>
      <c r="P37" s="1493"/>
      <c r="Q37" s="1493"/>
      <c r="R37" s="1493"/>
      <c r="S37" s="1544"/>
      <c r="T37" s="278"/>
      <c r="V37" s="57"/>
    </row>
    <row r="38" spans="1:22" s="56" customFormat="1" ht="37.5" customHeight="1">
      <c r="A38" s="302">
        <f>SUBTOTAL(3,$B$13:B38)</f>
        <v>21</v>
      </c>
      <c r="B38" s="122" t="s">
        <v>193</v>
      </c>
      <c r="C38" s="401">
        <v>412500000</v>
      </c>
      <c r="D38" s="304" t="s">
        <v>875</v>
      </c>
      <c r="E38" s="207" t="s">
        <v>133</v>
      </c>
      <c r="F38" s="631" t="s">
        <v>134</v>
      </c>
      <c r="G38" s="126" t="s">
        <v>194</v>
      </c>
      <c r="H38" s="194">
        <v>356982224</v>
      </c>
      <c r="I38" s="187" t="s">
        <v>195</v>
      </c>
      <c r="J38" s="187" t="s">
        <v>137</v>
      </c>
      <c r="K38" s="201" t="s">
        <v>196</v>
      </c>
      <c r="L38" s="202">
        <v>44396</v>
      </c>
      <c r="M38" s="202">
        <v>44515</v>
      </c>
      <c r="N38" s="191">
        <v>3.6799999999999999E-2</v>
      </c>
      <c r="O38" s="120">
        <v>0</v>
      </c>
      <c r="P38" s="204"/>
      <c r="Q38" s="205"/>
      <c r="R38" s="206">
        <f>O38-N38</f>
        <v>-3.6799999999999999E-2</v>
      </c>
      <c r="S38" s="60" t="s">
        <v>1114</v>
      </c>
      <c r="T38" s="278" t="s">
        <v>139</v>
      </c>
      <c r="V38" s="57"/>
    </row>
    <row r="39" spans="1:22" s="56" customFormat="1" ht="41.25" customHeight="1">
      <c r="A39" s="302">
        <f>SUBTOTAL(3,$B$13:B39)</f>
        <v>22</v>
      </c>
      <c r="B39" s="122" t="s">
        <v>197</v>
      </c>
      <c r="C39" s="401">
        <v>385000000</v>
      </c>
      <c r="D39" s="304" t="s">
        <v>744</v>
      </c>
      <c r="E39" s="207" t="s">
        <v>133</v>
      </c>
      <c r="F39" s="631" t="s">
        <v>134</v>
      </c>
      <c r="G39" s="126"/>
      <c r="H39" s="194"/>
      <c r="I39" s="187" t="s">
        <v>200</v>
      </c>
      <c r="J39" s="187" t="s">
        <v>200</v>
      </c>
      <c r="K39" s="187" t="s">
        <v>200</v>
      </c>
      <c r="L39" s="202"/>
      <c r="M39" s="129"/>
      <c r="N39" s="203"/>
      <c r="O39" s="203"/>
      <c r="P39" s="210"/>
      <c r="Q39" s="205"/>
      <c r="R39" s="211"/>
      <c r="S39" s="60" t="s">
        <v>916</v>
      </c>
      <c r="T39" s="278" t="s">
        <v>139</v>
      </c>
      <c r="V39" s="57"/>
    </row>
    <row r="40" spans="1:22" s="56" customFormat="1" ht="34.5" customHeight="1">
      <c r="A40" s="302">
        <f>SUBTOTAL(3,$B$13:B40)</f>
        <v>23</v>
      </c>
      <c r="B40" s="122" t="s">
        <v>202</v>
      </c>
      <c r="C40" s="401">
        <v>184000000</v>
      </c>
      <c r="D40" s="304" t="s">
        <v>114</v>
      </c>
      <c r="E40" s="301" t="s">
        <v>203</v>
      </c>
      <c r="F40" s="631" t="s">
        <v>134</v>
      </c>
      <c r="G40" s="126"/>
      <c r="H40" s="194"/>
      <c r="I40" s="187" t="s">
        <v>205</v>
      </c>
      <c r="J40" s="142"/>
      <c r="K40" s="142"/>
      <c r="L40" s="212"/>
      <c r="M40" s="129"/>
      <c r="N40" s="203"/>
      <c r="O40" s="203"/>
      <c r="P40" s="210"/>
      <c r="Q40" s="205"/>
      <c r="R40" s="211"/>
      <c r="S40" s="60" t="s">
        <v>918</v>
      </c>
      <c r="T40" s="278" t="s">
        <v>139</v>
      </c>
      <c r="V40" s="57"/>
    </row>
    <row r="41" spans="1:22" s="78" customFormat="1" ht="36" customHeight="1">
      <c r="A41" s="302">
        <f>SUBTOTAL(3,$B$13:B41)</f>
        <v>24</v>
      </c>
      <c r="B41" s="122" t="s">
        <v>209</v>
      </c>
      <c r="C41" s="402">
        <v>184000000</v>
      </c>
      <c r="D41" s="301" t="s">
        <v>114</v>
      </c>
      <c r="E41" s="631" t="s">
        <v>203</v>
      </c>
      <c r="F41" s="631" t="s">
        <v>134</v>
      </c>
      <c r="G41" s="126"/>
      <c r="H41" s="194"/>
      <c r="I41" s="187" t="s">
        <v>205</v>
      </c>
      <c r="J41" s="142"/>
      <c r="K41" s="142"/>
      <c r="L41" s="212"/>
      <c r="M41" s="129"/>
      <c r="N41" s="203"/>
      <c r="O41" s="203"/>
      <c r="P41" s="210"/>
      <c r="Q41" s="205"/>
      <c r="R41" s="211"/>
      <c r="S41" s="60" t="s">
        <v>918</v>
      </c>
      <c r="T41" s="278" t="s">
        <v>139</v>
      </c>
      <c r="V41"/>
    </row>
    <row r="42" spans="1:22" s="78" customFormat="1" ht="33" customHeight="1">
      <c r="A42" s="302">
        <f>SUBTOTAL(3,$B$13:B42)</f>
        <v>25</v>
      </c>
      <c r="B42" s="122" t="s">
        <v>212</v>
      </c>
      <c r="C42" s="401">
        <v>195000000</v>
      </c>
      <c r="D42" s="304" t="s">
        <v>114</v>
      </c>
      <c r="E42" s="301" t="s">
        <v>203</v>
      </c>
      <c r="F42" s="631" t="s">
        <v>134</v>
      </c>
      <c r="G42" s="126"/>
      <c r="H42" s="194"/>
      <c r="I42" s="187" t="s">
        <v>178</v>
      </c>
      <c r="J42" s="140"/>
      <c r="K42" s="143"/>
      <c r="L42" s="213"/>
      <c r="M42" s="213"/>
      <c r="N42" s="203"/>
      <c r="O42" s="203"/>
      <c r="P42" s="214"/>
      <c r="Q42" s="205"/>
      <c r="R42" s="211"/>
      <c r="S42" s="60" t="s">
        <v>1060</v>
      </c>
      <c r="T42" s="278" t="s">
        <v>139</v>
      </c>
      <c r="V42"/>
    </row>
    <row r="43" spans="1:22" s="78" customFormat="1" ht="45.75" customHeight="1">
      <c r="A43" s="305">
        <f>SUBTOTAL(3,$B$13:B43)</f>
        <v>26</v>
      </c>
      <c r="B43" s="323" t="s">
        <v>215</v>
      </c>
      <c r="C43" s="403">
        <v>0</v>
      </c>
      <c r="D43" s="330"/>
      <c r="E43" s="309"/>
      <c r="F43" s="412"/>
      <c r="G43" s="327"/>
      <c r="H43" s="331"/>
      <c r="I43" s="313"/>
      <c r="J43" s="398"/>
      <c r="K43" s="399"/>
      <c r="L43" s="382"/>
      <c r="M43" s="383"/>
      <c r="N43" s="384"/>
      <c r="O43" s="384"/>
      <c r="P43" s="397"/>
      <c r="Q43" s="386"/>
      <c r="R43" s="400"/>
      <c r="S43" s="905" t="s">
        <v>142</v>
      </c>
      <c r="T43" s="278" t="s">
        <v>139</v>
      </c>
      <c r="V43"/>
    </row>
    <row r="44" spans="1:22" s="78" customFormat="1" ht="194.65" customHeight="1">
      <c r="A44" s="305">
        <f>SUBTOTAL(3,$B$13:B44)</f>
        <v>27</v>
      </c>
      <c r="B44" s="323" t="s">
        <v>216</v>
      </c>
      <c r="C44" s="349">
        <v>196000000</v>
      </c>
      <c r="D44" s="330" t="s">
        <v>744</v>
      </c>
      <c r="E44" s="309" t="s">
        <v>203</v>
      </c>
      <c r="F44" s="412"/>
      <c r="G44" s="327"/>
      <c r="H44" s="331"/>
      <c r="I44" s="313" t="s">
        <v>200</v>
      </c>
      <c r="J44" s="398" t="s">
        <v>200</v>
      </c>
      <c r="K44" s="399" t="s">
        <v>200</v>
      </c>
      <c r="L44" s="382"/>
      <c r="M44" s="383"/>
      <c r="N44" s="384"/>
      <c r="O44" s="384"/>
      <c r="P44" s="397"/>
      <c r="Q44" s="386"/>
      <c r="R44" s="400"/>
      <c r="S44" s="905" t="s">
        <v>919</v>
      </c>
      <c r="T44" s="278" t="s">
        <v>139</v>
      </c>
      <c r="V44"/>
    </row>
    <row r="45" spans="1:22" ht="17.25" customHeight="1">
      <c r="A45" s="1497" t="s">
        <v>219</v>
      </c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8"/>
      <c r="Q45" s="1498"/>
      <c r="R45" s="1498"/>
      <c r="S45" s="1509"/>
    </row>
    <row r="46" spans="1:22" ht="16.5" customHeight="1">
      <c r="A46" s="1500" t="s">
        <v>794</v>
      </c>
      <c r="B46" s="1501"/>
      <c r="C46" s="1501"/>
      <c r="D46" s="1501"/>
      <c r="E46" s="1501"/>
      <c r="F46" s="1501"/>
      <c r="G46" s="1501"/>
      <c r="H46" s="1501"/>
      <c r="I46" s="1501"/>
      <c r="J46" s="1501"/>
      <c r="K46" s="1501"/>
      <c r="L46" s="1501"/>
      <c r="M46" s="1501"/>
      <c r="N46" s="1501"/>
      <c r="O46" s="1501"/>
      <c r="P46" s="1501"/>
      <c r="Q46" s="1501"/>
      <c r="R46" s="1501"/>
      <c r="S46" s="1545"/>
    </row>
    <row r="47" spans="1:22" s="14" customFormat="1" ht="34" customHeight="1">
      <c r="A47" s="60">
        <f>SUBTOTAL(3,$B$13:B47)</f>
        <v>28</v>
      </c>
      <c r="B47" s="456" t="s">
        <v>1061</v>
      </c>
      <c r="C47" s="297">
        <v>2300000000</v>
      </c>
      <c r="D47" s="681" t="s">
        <v>875</v>
      </c>
      <c r="E47" s="682" t="s">
        <v>103</v>
      </c>
      <c r="F47" s="687" t="s">
        <v>104</v>
      </c>
      <c r="G47" s="126" t="s">
        <v>221</v>
      </c>
      <c r="H47" s="849">
        <v>1743245320</v>
      </c>
      <c r="I47" s="187" t="s">
        <v>222</v>
      </c>
      <c r="J47" s="187" t="s">
        <v>116</v>
      </c>
      <c r="K47" s="187" t="s">
        <v>223</v>
      </c>
      <c r="L47" s="850" t="s">
        <v>922</v>
      </c>
      <c r="M47" s="851" t="s">
        <v>923</v>
      </c>
      <c r="N47" s="1025">
        <v>3.3000000000000002E-2</v>
      </c>
      <c r="O47" s="1257">
        <v>1.3</v>
      </c>
      <c r="P47" s="890">
        <f>Q47*H47</f>
        <v>0</v>
      </c>
      <c r="Q47" s="127">
        <v>0</v>
      </c>
      <c r="R47" s="891">
        <f>O47-N47</f>
        <v>1.2670000000000001</v>
      </c>
      <c r="S47" s="55" t="s">
        <v>1114</v>
      </c>
      <c r="T47" s="275" t="s">
        <v>110</v>
      </c>
      <c r="U47" s="56"/>
      <c r="V47" s="57"/>
    </row>
    <row r="48" spans="1:22" ht="33" customHeight="1">
      <c r="A48" s="60">
        <f>SUBTOTAL(3,$B$13:B48)</f>
        <v>29</v>
      </c>
      <c r="B48" s="456" t="s">
        <v>1062</v>
      </c>
      <c r="C48" s="297">
        <v>1000000000</v>
      </c>
      <c r="D48" s="681" t="s">
        <v>875</v>
      </c>
      <c r="E48" s="682" t="s">
        <v>103</v>
      </c>
      <c r="F48" s="687" t="s">
        <v>104</v>
      </c>
      <c r="G48" s="460"/>
      <c r="H48" s="461"/>
      <c r="I48" s="462"/>
      <c r="J48" s="462"/>
      <c r="K48" s="462"/>
      <c r="L48" s="464"/>
      <c r="M48" s="465"/>
      <c r="N48" s="466"/>
      <c r="O48" s="480"/>
      <c r="P48" s="481"/>
      <c r="Q48" s="473"/>
      <c r="R48" s="470"/>
      <c r="S48" s="55" t="s">
        <v>991</v>
      </c>
      <c r="T48" s="275" t="s">
        <v>110</v>
      </c>
    </row>
    <row r="49" spans="1:22" s="78" customFormat="1" ht="37.5" customHeight="1">
      <c r="A49" s="60">
        <f>SUBTOTAL(3,$B$13:B49)</f>
        <v>30</v>
      </c>
      <c r="B49" s="456" t="s">
        <v>234</v>
      </c>
      <c r="C49" s="297">
        <v>180000000</v>
      </c>
      <c r="D49" s="55" t="s">
        <v>114</v>
      </c>
      <c r="E49" s="683" t="s">
        <v>103</v>
      </c>
      <c r="F49" s="687" t="s">
        <v>104</v>
      </c>
      <c r="G49" s="485"/>
      <c r="H49" s="486"/>
      <c r="I49" s="487"/>
      <c r="J49" s="487"/>
      <c r="K49" s="485"/>
      <c r="L49" s="488"/>
      <c r="M49" s="489"/>
      <c r="N49" s="490"/>
      <c r="O49" s="491"/>
      <c r="P49" s="492"/>
      <c r="Q49" s="493"/>
      <c r="R49" s="490"/>
      <c r="S49" s="55" t="s">
        <v>991</v>
      </c>
      <c r="T49" s="275" t="s">
        <v>110</v>
      </c>
      <c r="V49"/>
    </row>
    <row r="50" spans="1:22" s="78" customFormat="1" ht="66.400000000000006" customHeight="1">
      <c r="A50" s="393">
        <f>SUBTOTAL(3,$B$13:B50)</f>
        <v>31</v>
      </c>
      <c r="B50" s="474" t="s">
        <v>1063</v>
      </c>
      <c r="C50" s="349">
        <v>2000000000</v>
      </c>
      <c r="D50" s="393" t="s">
        <v>875</v>
      </c>
      <c r="E50" s="309" t="s">
        <v>103</v>
      </c>
      <c r="F50" s="845" t="s">
        <v>104</v>
      </c>
      <c r="G50" s="360" t="s">
        <v>221</v>
      </c>
      <c r="H50" s="495">
        <v>1926565357.8199999</v>
      </c>
      <c r="I50" s="381" t="s">
        <v>231</v>
      </c>
      <c r="J50" s="381" t="s">
        <v>153</v>
      </c>
      <c r="K50" s="360" t="s">
        <v>1064</v>
      </c>
      <c r="L50" s="382" t="s">
        <v>877</v>
      </c>
      <c r="M50" s="382" t="s">
        <v>930</v>
      </c>
      <c r="N50" s="892">
        <v>2E-3</v>
      </c>
      <c r="O50" s="892">
        <v>0.82699999999999996</v>
      </c>
      <c r="P50" s="366">
        <f>Q50*H50</f>
        <v>0</v>
      </c>
      <c r="Q50" s="496">
        <v>0</v>
      </c>
      <c r="R50" s="497">
        <f>O50-N50</f>
        <v>0.82499999999999996</v>
      </c>
      <c r="S50" s="854" t="s">
        <v>1119</v>
      </c>
      <c r="T50" s="275" t="s">
        <v>110</v>
      </c>
      <c r="V50"/>
    </row>
    <row r="51" spans="1:22" s="78" customFormat="1" ht="17.25" customHeight="1">
      <c r="A51" s="1492" t="s">
        <v>795</v>
      </c>
      <c r="B51" s="1493"/>
      <c r="C51" s="1493"/>
      <c r="D51" s="1493"/>
      <c r="E51" s="1493"/>
      <c r="F51" s="1493"/>
      <c r="G51" s="1493"/>
      <c r="H51" s="1493"/>
      <c r="I51" s="1493"/>
      <c r="J51" s="1493"/>
      <c r="K51" s="1493"/>
      <c r="L51" s="1493"/>
      <c r="M51" s="1493"/>
      <c r="N51" s="1493"/>
      <c r="O51" s="1493"/>
      <c r="P51" s="1493"/>
      <c r="Q51" s="1493"/>
      <c r="R51" s="1493"/>
      <c r="S51" s="1544"/>
      <c r="T51" s="275"/>
      <c r="V51"/>
    </row>
    <row r="52" spans="1:22" s="78" customFormat="1" ht="45.75" customHeight="1">
      <c r="A52" s="302">
        <f>SUBTOTAL(3,$B$13:B52)</f>
        <v>32</v>
      </c>
      <c r="B52" s="122" t="s">
        <v>240</v>
      </c>
      <c r="C52" s="123">
        <v>300000164</v>
      </c>
      <c r="D52" s="124" t="s">
        <v>875</v>
      </c>
      <c r="E52" s="290" t="s">
        <v>103</v>
      </c>
      <c r="F52" s="631" t="s">
        <v>241</v>
      </c>
      <c r="G52" s="114"/>
      <c r="H52" s="217"/>
      <c r="I52" s="215" t="s">
        <v>153</v>
      </c>
      <c r="J52" s="208"/>
      <c r="K52" s="114"/>
      <c r="L52" s="202"/>
      <c r="M52" s="129"/>
      <c r="N52" s="203"/>
      <c r="O52" s="218"/>
      <c r="P52" s="210"/>
      <c r="Q52" s="205"/>
      <c r="R52" s="219"/>
      <c r="S52" s="60" t="s">
        <v>939</v>
      </c>
      <c r="T52" s="275" t="s">
        <v>171</v>
      </c>
      <c r="V52" s="11"/>
    </row>
    <row r="53" spans="1:22" s="78" customFormat="1" ht="16.5" customHeight="1">
      <c r="A53" s="1492" t="s">
        <v>245</v>
      </c>
      <c r="B53" s="1493"/>
      <c r="C53" s="1493"/>
      <c r="D53" s="1493"/>
      <c r="E53" s="1493"/>
      <c r="F53" s="1493"/>
      <c r="G53" s="1493"/>
      <c r="H53" s="1493"/>
      <c r="I53" s="1493"/>
      <c r="J53" s="1493"/>
      <c r="K53" s="1493"/>
      <c r="L53" s="1493"/>
      <c r="M53" s="1493"/>
      <c r="N53" s="1493"/>
      <c r="O53" s="1493"/>
      <c r="P53" s="1493"/>
      <c r="Q53" s="1493"/>
      <c r="R53" s="1493"/>
      <c r="S53" s="1544"/>
      <c r="T53" s="275"/>
      <c r="V53"/>
    </row>
    <row r="54" spans="1:22" s="78" customFormat="1" ht="87" customHeight="1">
      <c r="A54" s="305">
        <f>SUBTOTAL(3,$B$13:B54)</f>
        <v>33</v>
      </c>
      <c r="B54" s="323" t="s">
        <v>797</v>
      </c>
      <c r="C54" s="319">
        <v>0</v>
      </c>
      <c r="D54" s="330"/>
      <c r="E54" s="309"/>
      <c r="F54" s="412"/>
      <c r="G54" s="360"/>
      <c r="H54" s="379"/>
      <c r="I54" s="380"/>
      <c r="J54" s="381"/>
      <c r="K54" s="360"/>
      <c r="L54" s="382"/>
      <c r="M54" s="383"/>
      <c r="N54" s="384"/>
      <c r="O54" s="385"/>
      <c r="P54" s="366"/>
      <c r="Q54" s="386"/>
      <c r="R54" s="368"/>
      <c r="S54" s="905" t="s">
        <v>798</v>
      </c>
      <c r="T54" s="278" t="s">
        <v>139</v>
      </c>
      <c r="V54"/>
    </row>
    <row r="55" spans="1:22" s="78" customFormat="1">
      <c r="A55" s="1497" t="s">
        <v>246</v>
      </c>
      <c r="B55" s="1498"/>
      <c r="C55" s="1498"/>
      <c r="D55" s="1498"/>
      <c r="E55" s="1498"/>
      <c r="F55" s="1498"/>
      <c r="G55" s="1498"/>
      <c r="H55" s="1498"/>
      <c r="I55" s="1498"/>
      <c r="J55" s="1498"/>
      <c r="K55" s="1498"/>
      <c r="L55" s="1498"/>
      <c r="M55" s="1498"/>
      <c r="N55" s="1498"/>
      <c r="O55" s="1498"/>
      <c r="P55" s="1498"/>
      <c r="Q55" s="1498"/>
      <c r="R55" s="1498"/>
      <c r="S55" s="1509"/>
      <c r="T55" s="275"/>
      <c r="V55"/>
    </row>
    <row r="56" spans="1:22" s="78" customFormat="1">
      <c r="A56" s="1500" t="s">
        <v>247</v>
      </c>
      <c r="B56" s="1501"/>
      <c r="C56" s="1501"/>
      <c r="D56" s="1501"/>
      <c r="E56" s="1501"/>
      <c r="F56" s="1501"/>
      <c r="G56" s="1501"/>
      <c r="H56" s="1501"/>
      <c r="I56" s="1501"/>
      <c r="J56" s="1501"/>
      <c r="K56" s="1501"/>
      <c r="L56" s="1501"/>
      <c r="M56" s="1501"/>
      <c r="N56" s="1501"/>
      <c r="O56" s="1501"/>
      <c r="P56" s="1501"/>
      <c r="Q56" s="1501"/>
      <c r="R56" s="1501"/>
      <c r="S56" s="1545"/>
      <c r="T56" s="275"/>
      <c r="V56"/>
    </row>
    <row r="57" spans="1:22" s="52" customFormat="1" ht="33" customHeight="1">
      <c r="A57" s="60">
        <f>SUBTOTAL(3,$B$13:B57)</f>
        <v>34</v>
      </c>
      <c r="B57" s="456" t="s">
        <v>1065</v>
      </c>
      <c r="C57" s="298">
        <v>1000000000</v>
      </c>
      <c r="D57" s="298" t="s">
        <v>875</v>
      </c>
      <c r="E57" s="125" t="s">
        <v>103</v>
      </c>
      <c r="F57" s="500" t="s">
        <v>104</v>
      </c>
      <c r="G57" s="125"/>
      <c r="H57" s="498"/>
      <c r="I57" s="498"/>
      <c r="J57" s="498"/>
      <c r="K57" s="498"/>
      <c r="L57" s="221"/>
      <c r="M57" s="190"/>
      <c r="N57" s="191"/>
      <c r="O57" s="196"/>
      <c r="P57" s="118"/>
      <c r="Q57" s="195"/>
      <c r="R57" s="128"/>
      <c r="S57" s="60" t="s">
        <v>1051</v>
      </c>
      <c r="T57" s="275" t="s">
        <v>110</v>
      </c>
    </row>
    <row r="58" spans="1:22" s="78" customFormat="1" ht="55.4" customHeight="1">
      <c r="A58" s="393">
        <f>SUBTOTAL(3,$B$13:B58)</f>
        <v>35</v>
      </c>
      <c r="B58" s="474" t="s">
        <v>1066</v>
      </c>
      <c r="C58" s="349">
        <v>1000000000</v>
      </c>
      <c r="D58" s="350" t="s">
        <v>875</v>
      </c>
      <c r="E58" s="325" t="s">
        <v>103</v>
      </c>
      <c r="F58" s="510" t="s">
        <v>104</v>
      </c>
      <c r="G58" s="325"/>
      <c r="H58" s="499"/>
      <c r="I58" s="499"/>
      <c r="J58" s="499"/>
      <c r="K58" s="499"/>
      <c r="L58" s="388"/>
      <c r="M58" s="316"/>
      <c r="N58" s="317"/>
      <c r="O58" s="387"/>
      <c r="P58" s="389"/>
      <c r="Q58" s="333"/>
      <c r="R58" s="334"/>
      <c r="S58" s="854" t="s">
        <v>1067</v>
      </c>
      <c r="T58" s="275" t="s">
        <v>110</v>
      </c>
      <c r="V58"/>
    </row>
    <row r="59" spans="1:22" s="78" customFormat="1" ht="33.75" customHeight="1">
      <c r="A59" s="60">
        <f>SUBTOTAL(3,$B$13:B59)</f>
        <v>36</v>
      </c>
      <c r="B59" s="456" t="s">
        <v>264</v>
      </c>
      <c r="C59" s="298">
        <v>200000000</v>
      </c>
      <c r="D59" s="60" t="s">
        <v>114</v>
      </c>
      <c r="E59" s="301" t="s">
        <v>103</v>
      </c>
      <c r="F59" s="500" t="s">
        <v>104</v>
      </c>
      <c r="G59" s="125"/>
      <c r="H59" s="498"/>
      <c r="I59" s="498"/>
      <c r="J59" s="500"/>
      <c r="K59" s="498"/>
      <c r="L59" s="189"/>
      <c r="M59" s="190"/>
      <c r="N59" s="191"/>
      <c r="O59" s="196"/>
      <c r="P59" s="132"/>
      <c r="Q59" s="501"/>
      <c r="R59" s="128"/>
      <c r="S59" s="60" t="s">
        <v>997</v>
      </c>
      <c r="T59" s="275" t="s">
        <v>110</v>
      </c>
      <c r="V59"/>
    </row>
    <row r="60" spans="1:22" s="56" customFormat="1" ht="43.5" customHeight="1">
      <c r="A60" s="60">
        <f>SUBTOTAL(3,$B$13:B60)</f>
        <v>37</v>
      </c>
      <c r="B60" s="456" t="s">
        <v>1068</v>
      </c>
      <c r="C60" s="297">
        <v>700000000</v>
      </c>
      <c r="D60" s="55" t="s">
        <v>875</v>
      </c>
      <c r="E60" s="683" t="s">
        <v>103</v>
      </c>
      <c r="F60" s="500" t="s">
        <v>104</v>
      </c>
      <c r="G60" s="458"/>
      <c r="H60" s="502"/>
      <c r="I60" s="502"/>
      <c r="J60" s="502"/>
      <c r="K60" s="502"/>
      <c r="L60" s="503"/>
      <c r="M60" s="465"/>
      <c r="N60" s="466"/>
      <c r="O60" s="504"/>
      <c r="P60" s="481"/>
      <c r="Q60" s="473"/>
      <c r="R60" s="505"/>
      <c r="S60" s="55" t="s">
        <v>1051</v>
      </c>
      <c r="T60" s="275" t="s">
        <v>110</v>
      </c>
      <c r="V60" s="57"/>
    </row>
    <row r="61" spans="1:22" s="78" customFormat="1" ht="36" customHeight="1">
      <c r="A61" s="60">
        <f>SUBTOTAL(3,$B$13:B61)</f>
        <v>38</v>
      </c>
      <c r="B61" s="456" t="s">
        <v>268</v>
      </c>
      <c r="C61" s="297">
        <v>200000000</v>
      </c>
      <c r="D61" s="55" t="s">
        <v>114</v>
      </c>
      <c r="E61" s="683" t="s">
        <v>103</v>
      </c>
      <c r="F61" s="500" t="s">
        <v>104</v>
      </c>
      <c r="G61" s="458"/>
      <c r="H61" s="502"/>
      <c r="I61" s="502"/>
      <c r="J61" s="506"/>
      <c r="K61" s="502"/>
      <c r="L61" s="464"/>
      <c r="M61" s="507"/>
      <c r="N61" s="508"/>
      <c r="O61" s="509"/>
      <c r="P61" s="481"/>
      <c r="Q61" s="473"/>
      <c r="R61" s="505"/>
      <c r="S61" s="55" t="s">
        <v>997</v>
      </c>
      <c r="T61" s="275" t="s">
        <v>110</v>
      </c>
      <c r="V61"/>
    </row>
    <row r="62" spans="1:22" s="78" customFormat="1" ht="55" customHeight="1">
      <c r="A62" s="393">
        <f>SUBTOTAL(3,$B$13:B62)</f>
        <v>39</v>
      </c>
      <c r="B62" s="474" t="s">
        <v>271</v>
      </c>
      <c r="C62" s="499">
        <v>150000000</v>
      </c>
      <c r="D62" s="393" t="s">
        <v>114</v>
      </c>
      <c r="E62" s="309" t="s">
        <v>103</v>
      </c>
      <c r="F62" s="510" t="s">
        <v>104</v>
      </c>
      <c r="G62" s="325"/>
      <c r="H62" s="499"/>
      <c r="I62" s="499"/>
      <c r="J62" s="510"/>
      <c r="K62" s="499"/>
      <c r="L62" s="315"/>
      <c r="M62" s="336"/>
      <c r="N62" s="317"/>
      <c r="O62" s="387"/>
      <c r="P62" s="346"/>
      <c r="Q62" s="479"/>
      <c r="R62" s="334"/>
      <c r="S62" s="854" t="s">
        <v>1069</v>
      </c>
      <c r="T62" s="275" t="s">
        <v>110</v>
      </c>
      <c r="V62"/>
    </row>
    <row r="63" spans="1:22" s="72" customFormat="1" ht="49.4" customHeight="1">
      <c r="A63" s="60">
        <f>SUBTOTAL(3,$B$13:B63)</f>
        <v>40</v>
      </c>
      <c r="B63" s="456" t="s">
        <v>248</v>
      </c>
      <c r="C63" s="297">
        <v>200000000</v>
      </c>
      <c r="D63" s="60" t="s">
        <v>114</v>
      </c>
      <c r="E63" s="301" t="s">
        <v>103</v>
      </c>
      <c r="F63" s="500" t="s">
        <v>104</v>
      </c>
      <c r="G63" s="125"/>
      <c r="H63" s="498"/>
      <c r="I63" s="498"/>
      <c r="J63" s="500"/>
      <c r="K63" s="188"/>
      <c r="L63" s="189"/>
      <c r="M63" s="198"/>
      <c r="N63" s="191"/>
      <c r="O63" s="222"/>
      <c r="P63" s="132"/>
      <c r="Q63" s="501"/>
      <c r="R63" s="223"/>
      <c r="S63" s="60" t="s">
        <v>997</v>
      </c>
      <c r="T63" s="275" t="s">
        <v>110</v>
      </c>
    </row>
    <row r="64" spans="1:22" s="72" customFormat="1" ht="36" customHeight="1">
      <c r="A64" s="60">
        <f>SUBTOTAL(3,$B$13:B64)</f>
        <v>41</v>
      </c>
      <c r="B64" s="456" t="s">
        <v>1070</v>
      </c>
      <c r="C64" s="297">
        <v>2000000000</v>
      </c>
      <c r="D64" s="60" t="s">
        <v>875</v>
      </c>
      <c r="E64" s="301" t="s">
        <v>103</v>
      </c>
      <c r="F64" s="500" t="s">
        <v>104</v>
      </c>
      <c r="G64" s="125" t="s">
        <v>282</v>
      </c>
      <c r="H64" s="498">
        <v>1915670635</v>
      </c>
      <c r="I64" s="498" t="s">
        <v>222</v>
      </c>
      <c r="J64" s="498" t="s">
        <v>222</v>
      </c>
      <c r="K64" s="188" t="s">
        <v>1071</v>
      </c>
      <c r="L64" s="189" t="s">
        <v>877</v>
      </c>
      <c r="M64" s="198" t="s">
        <v>878</v>
      </c>
      <c r="N64" s="887">
        <v>0.32</v>
      </c>
      <c r="O64" s="893">
        <v>0.39</v>
      </c>
      <c r="P64" s="132">
        <f>Q64*H64</f>
        <v>0</v>
      </c>
      <c r="Q64" s="511">
        <v>0</v>
      </c>
      <c r="R64" s="894">
        <f>O64-N64</f>
        <v>7.0000000000000007E-2</v>
      </c>
      <c r="S64" s="60" t="s">
        <v>1114</v>
      </c>
      <c r="T64" s="275" t="s">
        <v>110</v>
      </c>
    </row>
    <row r="65" spans="1:22" s="72" customFormat="1" ht="34.5" customHeight="1">
      <c r="A65" s="60">
        <f>SUBTOTAL(3,$B$13:B65)</f>
        <v>42</v>
      </c>
      <c r="B65" s="456" t="s">
        <v>274</v>
      </c>
      <c r="C65" s="512">
        <v>150000000</v>
      </c>
      <c r="D65" s="60" t="s">
        <v>114</v>
      </c>
      <c r="E65" s="301" t="s">
        <v>103</v>
      </c>
      <c r="F65" s="500" t="s">
        <v>104</v>
      </c>
      <c r="G65" s="125"/>
      <c r="H65" s="498"/>
      <c r="I65" s="498"/>
      <c r="J65" s="498"/>
      <c r="K65" s="188"/>
      <c r="L65" s="189"/>
      <c r="M65" s="198"/>
      <c r="N65" s="191"/>
      <c r="O65" s="196"/>
      <c r="P65" s="132"/>
      <c r="Q65" s="501"/>
      <c r="R65" s="196"/>
      <c r="S65" s="60" t="s">
        <v>997</v>
      </c>
      <c r="T65" s="275" t="s">
        <v>110</v>
      </c>
    </row>
    <row r="66" spans="1:22" s="72" customFormat="1" ht="33.75" customHeight="1">
      <c r="A66" s="60">
        <f>SUBTOTAL(3,$B$13:B66)</f>
        <v>43</v>
      </c>
      <c r="B66" s="456" t="s">
        <v>251</v>
      </c>
      <c r="C66" s="297">
        <v>200000000</v>
      </c>
      <c r="D66" s="60" t="s">
        <v>114</v>
      </c>
      <c r="E66" s="301" t="s">
        <v>103</v>
      </c>
      <c r="F66" s="500" t="s">
        <v>104</v>
      </c>
      <c r="G66" s="125"/>
      <c r="H66" s="498"/>
      <c r="I66" s="498"/>
      <c r="J66" s="500"/>
      <c r="K66" s="188"/>
      <c r="L66" s="189"/>
      <c r="M66" s="198"/>
      <c r="N66" s="191"/>
      <c r="O66" s="191"/>
      <c r="P66" s="132"/>
      <c r="Q66" s="511"/>
      <c r="R66" s="128"/>
      <c r="S66" s="60" t="s">
        <v>997</v>
      </c>
      <c r="T66" s="275" t="s">
        <v>110</v>
      </c>
    </row>
    <row r="67" spans="1:22" s="72" customFormat="1" ht="33" customHeight="1">
      <c r="A67" s="60">
        <f>SUBTOTAL(3,$B$13:B67)</f>
        <v>44</v>
      </c>
      <c r="B67" s="456" t="s">
        <v>278</v>
      </c>
      <c r="C67" s="297">
        <v>200000000</v>
      </c>
      <c r="D67" s="60" t="s">
        <v>114</v>
      </c>
      <c r="E67" s="301" t="s">
        <v>103</v>
      </c>
      <c r="F67" s="500" t="s">
        <v>104</v>
      </c>
      <c r="G67" s="125"/>
      <c r="H67" s="498"/>
      <c r="I67" s="498"/>
      <c r="J67" s="60"/>
      <c r="K67" s="513"/>
      <c r="L67" s="117"/>
      <c r="M67" s="514"/>
      <c r="N67" s="133"/>
      <c r="O67" s="196"/>
      <c r="P67" s="132"/>
      <c r="Q67" s="515"/>
      <c r="R67" s="133"/>
      <c r="S67" s="60" t="s">
        <v>997</v>
      </c>
      <c r="T67" s="275" t="s">
        <v>110</v>
      </c>
    </row>
    <row r="68" spans="1:22" s="78" customFormat="1" ht="32.25" customHeight="1">
      <c r="A68" s="60">
        <f>SUBTOTAL(3,$B$13:B68)</f>
        <v>45</v>
      </c>
      <c r="B68" s="456" t="s">
        <v>1072</v>
      </c>
      <c r="C68" s="297">
        <v>1310000000</v>
      </c>
      <c r="D68" s="60" t="s">
        <v>875</v>
      </c>
      <c r="E68" s="125" t="s">
        <v>103</v>
      </c>
      <c r="F68" s="500" t="s">
        <v>104</v>
      </c>
      <c r="G68" s="125" t="s">
        <v>282</v>
      </c>
      <c r="H68" s="498">
        <v>1217382873</v>
      </c>
      <c r="I68" s="498" t="s">
        <v>231</v>
      </c>
      <c r="J68" s="498" t="s">
        <v>222</v>
      </c>
      <c r="K68" s="500" t="s">
        <v>1071</v>
      </c>
      <c r="L68" s="189" t="s">
        <v>877</v>
      </c>
      <c r="M68" s="198" t="s">
        <v>878</v>
      </c>
      <c r="N68" s="887">
        <v>0.66</v>
      </c>
      <c r="O68" s="893">
        <v>1.62</v>
      </c>
      <c r="P68" s="132">
        <f>Q68*H68</f>
        <v>0</v>
      </c>
      <c r="Q68" s="501">
        <v>0</v>
      </c>
      <c r="R68" s="894">
        <f>O68-N68</f>
        <v>0.96000000000000008</v>
      </c>
      <c r="S68" s="60" t="s">
        <v>1114</v>
      </c>
      <c r="T68" s="275" t="s">
        <v>110</v>
      </c>
      <c r="V68"/>
    </row>
    <row r="69" spans="1:22" s="78" customFormat="1" ht="36.75" customHeight="1">
      <c r="A69" s="60">
        <f>SUBTOTAL(3,$B$13:B69)</f>
        <v>46</v>
      </c>
      <c r="B69" s="456" t="s">
        <v>1073</v>
      </c>
      <c r="C69" s="512">
        <v>150000000</v>
      </c>
      <c r="D69" s="60" t="s">
        <v>114</v>
      </c>
      <c r="E69" s="301" t="s">
        <v>103</v>
      </c>
      <c r="F69" s="500" t="s">
        <v>104</v>
      </c>
      <c r="G69" s="517"/>
      <c r="H69" s="498"/>
      <c r="I69" s="498"/>
      <c r="J69" s="500"/>
      <c r="K69" s="500"/>
      <c r="L69" s="221"/>
      <c r="M69" s="190"/>
      <c r="N69" s="134"/>
      <c r="O69" s="120"/>
      <c r="P69" s="132"/>
      <c r="Q69" s="518"/>
      <c r="R69" s="128"/>
      <c r="S69" s="60" t="s">
        <v>997</v>
      </c>
      <c r="T69" s="275" t="s">
        <v>110</v>
      </c>
      <c r="V69"/>
    </row>
    <row r="70" spans="1:22" s="78" customFormat="1" ht="36" customHeight="1">
      <c r="A70" s="60">
        <f>SUBTOTAL(3,$B$13:B70)</f>
        <v>47</v>
      </c>
      <c r="B70" s="456" t="s">
        <v>286</v>
      </c>
      <c r="C70" s="297">
        <v>250000000</v>
      </c>
      <c r="D70" s="60" t="s">
        <v>875</v>
      </c>
      <c r="E70" s="301" t="s">
        <v>103</v>
      </c>
      <c r="F70" s="500" t="s">
        <v>104</v>
      </c>
      <c r="G70" s="516"/>
      <c r="H70" s="498"/>
      <c r="I70" s="452"/>
      <c r="J70" s="60"/>
      <c r="K70" s="500"/>
      <c r="L70" s="225"/>
      <c r="M70" s="190"/>
      <c r="N70" s="134"/>
      <c r="O70" s="120"/>
      <c r="P70" s="132"/>
      <c r="Q70" s="518"/>
      <c r="R70" s="128"/>
      <c r="S70" s="60" t="s">
        <v>1051</v>
      </c>
      <c r="T70" s="275" t="s">
        <v>110</v>
      </c>
      <c r="V70"/>
    </row>
    <row r="71" spans="1:22" s="78" customFormat="1" ht="51.75" customHeight="1">
      <c r="A71" s="393">
        <f>SUBTOTAL(3,$B$13:B71)</f>
        <v>48</v>
      </c>
      <c r="B71" s="474" t="s">
        <v>290</v>
      </c>
      <c r="C71" s="350">
        <v>0</v>
      </c>
      <c r="D71" s="393"/>
      <c r="E71" s="309"/>
      <c r="F71" s="510"/>
      <c r="G71" s="519"/>
      <c r="H71" s="477"/>
      <c r="I71" s="477"/>
      <c r="J71" s="393"/>
      <c r="K71" s="393"/>
      <c r="L71" s="343"/>
      <c r="M71" s="344"/>
      <c r="N71" s="345"/>
      <c r="O71" s="318"/>
      <c r="P71" s="346"/>
      <c r="Q71" s="520"/>
      <c r="R71" s="334"/>
      <c r="S71" s="854" t="s">
        <v>291</v>
      </c>
      <c r="T71" s="275" t="s">
        <v>110</v>
      </c>
      <c r="V71"/>
    </row>
    <row r="72" spans="1:22" s="78" customFormat="1" ht="14.25" customHeight="1">
      <c r="A72" s="1534" t="s">
        <v>292</v>
      </c>
      <c r="B72" s="1535"/>
      <c r="C72" s="1535"/>
      <c r="D72" s="1535"/>
      <c r="E72" s="1535"/>
      <c r="F72" s="1535"/>
      <c r="G72" s="1535"/>
      <c r="H72" s="1535"/>
      <c r="I72" s="1535"/>
      <c r="J72" s="1535"/>
      <c r="K72" s="1535"/>
      <c r="L72" s="1535"/>
      <c r="M72" s="1535"/>
      <c r="N72" s="1535"/>
      <c r="O72" s="1535"/>
      <c r="P72" s="1535"/>
      <c r="Q72" s="1535"/>
      <c r="R72" s="1535"/>
      <c r="S72" s="1546"/>
      <c r="T72" s="275"/>
      <c r="V72"/>
    </row>
    <row r="73" spans="1:22" s="78" customFormat="1" ht="48" customHeight="1">
      <c r="A73" s="302">
        <f>SUBTOTAL(3,$B$13:B73)</f>
        <v>49</v>
      </c>
      <c r="B73" s="122" t="s">
        <v>293</v>
      </c>
      <c r="C73" s="291">
        <v>200001188</v>
      </c>
      <c r="D73" s="291" t="s">
        <v>114</v>
      </c>
      <c r="E73" s="44" t="s">
        <v>103</v>
      </c>
      <c r="F73" s="500" t="s">
        <v>241</v>
      </c>
      <c r="G73" s="138"/>
      <c r="H73" s="136"/>
      <c r="I73" s="136" t="s">
        <v>178</v>
      </c>
      <c r="J73" s="304"/>
      <c r="K73" s="304"/>
      <c r="L73" s="117"/>
      <c r="M73" s="137"/>
      <c r="N73" s="134"/>
      <c r="O73" s="120"/>
      <c r="P73" s="132"/>
      <c r="Q73" s="224"/>
      <c r="R73" s="128"/>
      <c r="S73" s="60" t="s">
        <v>997</v>
      </c>
      <c r="T73" s="275" t="s">
        <v>171</v>
      </c>
      <c r="V73" s="11"/>
    </row>
    <row r="74" spans="1:22" s="78" customFormat="1" ht="45.75" customHeight="1">
      <c r="A74" s="302">
        <f>SUBTOTAL(3,$B$13:B74)</f>
        <v>50</v>
      </c>
      <c r="B74" s="122" t="s">
        <v>297</v>
      </c>
      <c r="C74" s="123">
        <v>200001188</v>
      </c>
      <c r="D74" s="293" t="s">
        <v>114</v>
      </c>
      <c r="E74" s="294" t="s">
        <v>103</v>
      </c>
      <c r="F74" s="500" t="s">
        <v>241</v>
      </c>
      <c r="G74" s="135"/>
      <c r="H74" s="136"/>
      <c r="I74" s="136" t="s">
        <v>178</v>
      </c>
      <c r="J74" s="304"/>
      <c r="K74" s="304"/>
      <c r="L74" s="117"/>
      <c r="M74" s="137"/>
      <c r="N74" s="134"/>
      <c r="O74" s="120"/>
      <c r="P74" s="132"/>
      <c r="Q74" s="224"/>
      <c r="R74" s="128"/>
      <c r="S74" s="60" t="s">
        <v>997</v>
      </c>
      <c r="T74" s="275" t="s">
        <v>171</v>
      </c>
      <c r="V74" s="11"/>
    </row>
    <row r="75" spans="1:22" s="78" customFormat="1" ht="64.400000000000006" customHeight="1">
      <c r="A75" s="305">
        <f>SUBTOTAL(3,$B$13:B75)</f>
        <v>51</v>
      </c>
      <c r="B75" s="323" t="s">
        <v>300</v>
      </c>
      <c r="C75" s="338">
        <v>300000163</v>
      </c>
      <c r="D75" s="339" t="s">
        <v>875</v>
      </c>
      <c r="E75" s="340" t="s">
        <v>103</v>
      </c>
      <c r="F75" s="510" t="s">
        <v>241</v>
      </c>
      <c r="G75" s="342"/>
      <c r="H75" s="328"/>
      <c r="I75" s="328" t="s">
        <v>302</v>
      </c>
      <c r="J75" s="330"/>
      <c r="K75" s="330"/>
      <c r="L75" s="343"/>
      <c r="M75" s="344"/>
      <c r="N75" s="345"/>
      <c r="O75" s="318"/>
      <c r="P75" s="346"/>
      <c r="Q75" s="347"/>
      <c r="R75" s="334"/>
      <c r="S75" s="854" t="s">
        <v>972</v>
      </c>
      <c r="T75" s="275" t="s">
        <v>171</v>
      </c>
      <c r="V75" s="11"/>
    </row>
    <row r="76" spans="1:22" s="78" customFormat="1" ht="47.25" customHeight="1">
      <c r="A76" s="302">
        <f>SUBTOTAL(3,$B$13:B76)</f>
        <v>52</v>
      </c>
      <c r="B76" s="122" t="s">
        <v>305</v>
      </c>
      <c r="C76" s="295">
        <v>200000110</v>
      </c>
      <c r="D76" s="296" t="s">
        <v>114</v>
      </c>
      <c r="E76" s="290" t="s">
        <v>103</v>
      </c>
      <c r="F76" s="500" t="s">
        <v>241</v>
      </c>
      <c r="G76" s="135"/>
      <c r="H76" s="136"/>
      <c r="I76" s="136" t="s">
        <v>178</v>
      </c>
      <c r="J76" s="304"/>
      <c r="K76" s="304"/>
      <c r="L76" s="117"/>
      <c r="M76" s="137"/>
      <c r="N76" s="134"/>
      <c r="O76" s="120"/>
      <c r="P76" s="132"/>
      <c r="Q76" s="224"/>
      <c r="R76" s="128"/>
      <c r="S76" s="60" t="s">
        <v>997</v>
      </c>
      <c r="T76" s="275" t="s">
        <v>171</v>
      </c>
      <c r="V76" s="11"/>
    </row>
    <row r="77" spans="1:22" s="78" customFormat="1" ht="46.5" customHeight="1">
      <c r="A77" s="302">
        <f>SUBTOTAL(3,$B$13:B77)</f>
        <v>53</v>
      </c>
      <c r="B77" s="122" t="s">
        <v>308</v>
      </c>
      <c r="C77" s="292">
        <v>500000000</v>
      </c>
      <c r="D77" s="293" t="s">
        <v>875</v>
      </c>
      <c r="E77" s="294" t="s">
        <v>103</v>
      </c>
      <c r="F77" s="500" t="s">
        <v>241</v>
      </c>
      <c r="G77" s="138"/>
      <c r="H77" s="136"/>
      <c r="I77" s="136" t="s">
        <v>107</v>
      </c>
      <c r="J77" s="304"/>
      <c r="K77" s="304"/>
      <c r="L77" s="117"/>
      <c r="M77" s="137"/>
      <c r="N77" s="134"/>
      <c r="O77" s="120"/>
      <c r="P77" s="132"/>
      <c r="Q77" s="224"/>
      <c r="R77" s="128"/>
      <c r="S77" s="60" t="s">
        <v>1117</v>
      </c>
      <c r="T77" s="275" t="s">
        <v>171</v>
      </c>
      <c r="V77" s="11"/>
    </row>
    <row r="78" spans="1:22" s="78" customFormat="1" ht="15.75" customHeight="1">
      <c r="A78" s="1492" t="s">
        <v>311</v>
      </c>
      <c r="B78" s="1493"/>
      <c r="C78" s="1493"/>
      <c r="D78" s="1493"/>
      <c r="E78" s="1493"/>
      <c r="F78" s="1493"/>
      <c r="G78" s="1493"/>
      <c r="H78" s="1493"/>
      <c r="I78" s="1493"/>
      <c r="J78" s="1493"/>
      <c r="K78" s="1493"/>
      <c r="L78" s="1493"/>
      <c r="M78" s="1493"/>
      <c r="N78" s="1493"/>
      <c r="O78" s="1493"/>
      <c r="P78" s="1493"/>
      <c r="Q78" s="1493"/>
      <c r="R78" s="1493"/>
      <c r="S78" s="1544"/>
      <c r="T78" s="275"/>
      <c r="V78"/>
    </row>
    <row r="79" spans="1:22" s="78" customFormat="1" ht="45.75" customHeight="1">
      <c r="A79" s="305">
        <f>SUBTOTAL(3,$B$13:B79)</f>
        <v>54</v>
      </c>
      <c r="B79" s="323" t="s">
        <v>312</v>
      </c>
      <c r="C79" s="324">
        <v>0</v>
      </c>
      <c r="D79" s="330"/>
      <c r="E79" s="330"/>
      <c r="F79" s="510"/>
      <c r="G79" s="342"/>
      <c r="H79" s="328"/>
      <c r="I79" s="328"/>
      <c r="J79" s="330"/>
      <c r="K79" s="330"/>
      <c r="L79" s="343"/>
      <c r="M79" s="344"/>
      <c r="N79" s="345"/>
      <c r="O79" s="318"/>
      <c r="P79" s="346"/>
      <c r="Q79" s="347"/>
      <c r="R79" s="334"/>
      <c r="S79" s="854" t="s">
        <v>313</v>
      </c>
      <c r="T79" s="278" t="s">
        <v>139</v>
      </c>
      <c r="V79"/>
    </row>
    <row r="80" spans="1:22" s="78" customFormat="1" ht="54.75" customHeight="1">
      <c r="A80" s="302">
        <f>SUBTOTAL(3,$B$13:B80)</f>
        <v>55</v>
      </c>
      <c r="B80" s="122" t="s">
        <v>314</v>
      </c>
      <c r="C80" s="124">
        <v>255000000</v>
      </c>
      <c r="D80" s="304" t="s">
        <v>875</v>
      </c>
      <c r="E80" s="207" t="s">
        <v>133</v>
      </c>
      <c r="F80" s="500" t="s">
        <v>134</v>
      </c>
      <c r="G80" s="135" t="s">
        <v>315</v>
      </c>
      <c r="H80" s="136">
        <v>235066000</v>
      </c>
      <c r="I80" s="136" t="s">
        <v>136</v>
      </c>
      <c r="J80" s="304" t="s">
        <v>137</v>
      </c>
      <c r="K80" s="304" t="s">
        <v>316</v>
      </c>
      <c r="L80" s="117">
        <v>44396</v>
      </c>
      <c r="M80" s="137">
        <v>44515</v>
      </c>
      <c r="N80" s="134">
        <v>4.8999999999999998E-3</v>
      </c>
      <c r="O80" s="120">
        <v>0</v>
      </c>
      <c r="P80" s="132"/>
      <c r="Q80" s="224"/>
      <c r="R80" s="128">
        <f>O80-N80</f>
        <v>-4.8999999999999998E-3</v>
      </c>
      <c r="S80" s="60" t="s">
        <v>1114</v>
      </c>
      <c r="T80" s="278" t="s">
        <v>139</v>
      </c>
      <c r="V80"/>
    </row>
    <row r="81" spans="1:22" s="78" customFormat="1" ht="137.65" customHeight="1">
      <c r="A81" s="305">
        <f>SUBTOTAL(3,$B$13:B81)</f>
        <v>56</v>
      </c>
      <c r="B81" s="323" t="s">
        <v>811</v>
      </c>
      <c r="C81" s="324">
        <v>0</v>
      </c>
      <c r="D81" s="330"/>
      <c r="E81" s="330"/>
      <c r="F81" s="510"/>
      <c r="G81" s="342"/>
      <c r="H81" s="328"/>
      <c r="I81" s="328"/>
      <c r="J81" s="330"/>
      <c r="K81" s="330"/>
      <c r="L81" s="343"/>
      <c r="M81" s="344"/>
      <c r="N81" s="345"/>
      <c r="O81" s="318"/>
      <c r="P81" s="346"/>
      <c r="Q81" s="347"/>
      <c r="R81" s="334"/>
      <c r="S81" s="854" t="s">
        <v>812</v>
      </c>
      <c r="T81" s="278" t="s">
        <v>139</v>
      </c>
      <c r="V81"/>
    </row>
    <row r="82" spans="1:22" s="78" customFormat="1" ht="34.5" customHeight="1">
      <c r="A82" s="302">
        <f>SUBTOTAL(3,$B$13:B82)</f>
        <v>57</v>
      </c>
      <c r="B82" s="122" t="s">
        <v>317</v>
      </c>
      <c r="C82" s="124">
        <v>500094000</v>
      </c>
      <c r="D82" s="304" t="s">
        <v>875</v>
      </c>
      <c r="E82" s="304" t="s">
        <v>103</v>
      </c>
      <c r="F82" s="500" t="s">
        <v>134</v>
      </c>
      <c r="G82" s="135"/>
      <c r="H82" s="136"/>
      <c r="I82" s="136" t="s">
        <v>178</v>
      </c>
      <c r="J82" s="304" t="s">
        <v>319</v>
      </c>
      <c r="K82" s="304" t="s">
        <v>320</v>
      </c>
      <c r="L82" s="117"/>
      <c r="M82" s="137"/>
      <c r="N82" s="134"/>
      <c r="O82" s="120"/>
      <c r="P82" s="132"/>
      <c r="Q82" s="224"/>
      <c r="R82" s="128"/>
      <c r="S82" s="60" t="s">
        <v>975</v>
      </c>
      <c r="T82" s="278" t="s">
        <v>139</v>
      </c>
      <c r="V82"/>
    </row>
    <row r="83" spans="1:22" s="78" customFormat="1" ht="55.75" customHeight="1">
      <c r="A83" s="305">
        <f>SUBTOTAL(3,$B$13:B83)</f>
        <v>58</v>
      </c>
      <c r="B83" s="323" t="s">
        <v>321</v>
      </c>
      <c r="C83" s="324">
        <v>5000009000</v>
      </c>
      <c r="D83" s="330" t="s">
        <v>875</v>
      </c>
      <c r="E83" s="330" t="s">
        <v>103</v>
      </c>
      <c r="F83" s="510" t="s">
        <v>134</v>
      </c>
      <c r="G83" s="342"/>
      <c r="H83" s="324"/>
      <c r="I83" s="328" t="s">
        <v>178</v>
      </c>
      <c r="J83" s="330"/>
      <c r="K83" s="330"/>
      <c r="L83" s="343"/>
      <c r="M83" s="344"/>
      <c r="N83" s="345"/>
      <c r="O83" s="318"/>
      <c r="P83" s="346"/>
      <c r="Q83" s="347"/>
      <c r="R83" s="334"/>
      <c r="S83" s="854" t="s">
        <v>1075</v>
      </c>
      <c r="T83" s="278" t="s">
        <v>139</v>
      </c>
      <c r="V83"/>
    </row>
    <row r="84" spans="1:22" s="78" customFormat="1" ht="56.15" customHeight="1">
      <c r="A84" s="305">
        <f>SUBTOTAL(3,$B$13:B84)</f>
        <v>59</v>
      </c>
      <c r="B84" s="323" t="s">
        <v>326</v>
      </c>
      <c r="C84" s="324">
        <v>3004925000</v>
      </c>
      <c r="D84" s="330" t="s">
        <v>875</v>
      </c>
      <c r="E84" s="330" t="s">
        <v>103</v>
      </c>
      <c r="F84" s="510" t="s">
        <v>134</v>
      </c>
      <c r="G84" s="408"/>
      <c r="H84" s="324"/>
      <c r="I84" s="328" t="s">
        <v>107</v>
      </c>
      <c r="J84" s="330"/>
      <c r="K84" s="330"/>
      <c r="L84" s="343"/>
      <c r="M84" s="344"/>
      <c r="N84" s="345"/>
      <c r="O84" s="318"/>
      <c r="P84" s="346"/>
      <c r="Q84" s="347"/>
      <c r="R84" s="334"/>
      <c r="S84" s="854" t="s">
        <v>977</v>
      </c>
      <c r="T84" s="278" t="s">
        <v>139</v>
      </c>
      <c r="V84"/>
    </row>
    <row r="85" spans="1:22" s="78" customFormat="1" ht="37.5" customHeight="1">
      <c r="A85" s="302">
        <f>SUBTOTAL(3,$B$13:B85)</f>
        <v>60</v>
      </c>
      <c r="B85" s="122" t="s">
        <v>329</v>
      </c>
      <c r="C85" s="124">
        <v>195000000</v>
      </c>
      <c r="D85" s="304" t="s">
        <v>114</v>
      </c>
      <c r="E85" s="304" t="s">
        <v>103</v>
      </c>
      <c r="F85" s="500" t="s">
        <v>134</v>
      </c>
      <c r="G85" s="226"/>
      <c r="H85" s="124"/>
      <c r="I85" s="136" t="s">
        <v>178</v>
      </c>
      <c r="J85" s="304"/>
      <c r="K85" s="304"/>
      <c r="L85" s="117"/>
      <c r="M85" s="137"/>
      <c r="N85" s="134"/>
      <c r="O85" s="120"/>
      <c r="P85" s="132"/>
      <c r="Q85" s="224"/>
      <c r="R85" s="128"/>
      <c r="S85" s="60" t="s">
        <v>1060</v>
      </c>
      <c r="T85" s="278" t="s">
        <v>139</v>
      </c>
      <c r="V85"/>
    </row>
    <row r="86" spans="1:22" s="78" customFormat="1" ht="37.5" customHeight="1">
      <c r="A86" s="302">
        <f>SUBTOTAL(3,$B$13:B86)</f>
        <v>61</v>
      </c>
      <c r="B86" s="122" t="s">
        <v>332</v>
      </c>
      <c r="C86" s="124">
        <v>166680000</v>
      </c>
      <c r="D86" s="304" t="s">
        <v>114</v>
      </c>
      <c r="E86" s="304" t="s">
        <v>103</v>
      </c>
      <c r="F86" s="500" t="s">
        <v>134</v>
      </c>
      <c r="G86" s="226"/>
      <c r="H86" s="124"/>
      <c r="I86" s="136" t="s">
        <v>178</v>
      </c>
      <c r="J86" s="304"/>
      <c r="K86" s="304"/>
      <c r="L86" s="117"/>
      <c r="M86" s="137"/>
      <c r="N86" s="134"/>
      <c r="O86" s="120"/>
      <c r="P86" s="132"/>
      <c r="Q86" s="224"/>
      <c r="R86" s="128"/>
      <c r="S86" s="60" t="s">
        <v>1060</v>
      </c>
      <c r="T86" s="278" t="s">
        <v>139</v>
      </c>
      <c r="V86"/>
    </row>
    <row r="87" spans="1:22" s="78" customFormat="1" ht="37.5" customHeight="1">
      <c r="A87" s="302">
        <f>SUBTOTAL(3,$B$13:B87)</f>
        <v>62</v>
      </c>
      <c r="B87" s="122" t="s">
        <v>335</v>
      </c>
      <c r="C87" s="124">
        <v>171310000</v>
      </c>
      <c r="D87" s="304" t="s">
        <v>114</v>
      </c>
      <c r="E87" s="304" t="s">
        <v>103</v>
      </c>
      <c r="F87" s="500" t="s">
        <v>134</v>
      </c>
      <c r="G87" s="226"/>
      <c r="H87" s="124"/>
      <c r="I87" s="136" t="s">
        <v>178</v>
      </c>
      <c r="J87" s="304"/>
      <c r="K87" s="304"/>
      <c r="L87" s="117"/>
      <c r="M87" s="137"/>
      <c r="N87" s="134"/>
      <c r="O87" s="120"/>
      <c r="P87" s="132"/>
      <c r="Q87" s="224"/>
      <c r="R87" s="128"/>
      <c r="S87" s="60" t="s">
        <v>1060</v>
      </c>
      <c r="T87" s="278" t="s">
        <v>139</v>
      </c>
      <c r="V87"/>
    </row>
    <row r="88" spans="1:22" s="78" customFormat="1" ht="37.5" customHeight="1">
      <c r="A88" s="302">
        <f>SUBTOTAL(3,$B$13:B88)</f>
        <v>63</v>
      </c>
      <c r="B88" s="122" t="s">
        <v>338</v>
      </c>
      <c r="C88" s="124">
        <v>463012200</v>
      </c>
      <c r="D88" s="304" t="s">
        <v>875</v>
      </c>
      <c r="E88" s="304" t="s">
        <v>103</v>
      </c>
      <c r="F88" s="500" t="s">
        <v>134</v>
      </c>
      <c r="G88" s="226"/>
      <c r="H88" s="124"/>
      <c r="I88" s="136" t="s">
        <v>178</v>
      </c>
      <c r="J88" s="304"/>
      <c r="K88" s="304"/>
      <c r="L88" s="117"/>
      <c r="M88" s="137"/>
      <c r="N88" s="134"/>
      <c r="O88" s="120"/>
      <c r="P88" s="132"/>
      <c r="Q88" s="224"/>
      <c r="R88" s="128"/>
      <c r="S88" s="60" t="s">
        <v>1060</v>
      </c>
      <c r="T88" s="278" t="s">
        <v>139</v>
      </c>
      <c r="V88"/>
    </row>
    <row r="89" spans="1:22" s="78" customFormat="1" ht="36" customHeight="1">
      <c r="A89" s="302">
        <f>SUBTOTAL(3,$B$13:B89)</f>
        <v>64</v>
      </c>
      <c r="B89" s="122" t="s">
        <v>341</v>
      </c>
      <c r="C89" s="124">
        <v>500094000</v>
      </c>
      <c r="D89" s="304" t="s">
        <v>875</v>
      </c>
      <c r="E89" s="304" t="s">
        <v>103</v>
      </c>
      <c r="F89" s="500" t="s">
        <v>134</v>
      </c>
      <c r="G89" s="226"/>
      <c r="H89" s="124"/>
      <c r="I89" s="136" t="s">
        <v>178</v>
      </c>
      <c r="J89" s="304"/>
      <c r="K89" s="304"/>
      <c r="L89" s="117"/>
      <c r="M89" s="137"/>
      <c r="N89" s="134"/>
      <c r="O89" s="120"/>
      <c r="P89" s="132"/>
      <c r="Q89" s="224"/>
      <c r="R89" s="128"/>
      <c r="S89" s="60" t="s">
        <v>1060</v>
      </c>
      <c r="T89" s="278" t="s">
        <v>139</v>
      </c>
      <c r="V89"/>
    </row>
    <row r="90" spans="1:22" s="78" customFormat="1" ht="37.5" customHeight="1">
      <c r="A90" s="302">
        <f>SUBTOTAL(3,$B$13:B90)</f>
        <v>65</v>
      </c>
      <c r="B90" s="122" t="s">
        <v>344</v>
      </c>
      <c r="C90" s="124">
        <v>200000000</v>
      </c>
      <c r="D90" s="304" t="s">
        <v>1120</v>
      </c>
      <c r="E90" s="304" t="s">
        <v>103</v>
      </c>
      <c r="F90" s="500" t="s">
        <v>134</v>
      </c>
      <c r="G90" s="226"/>
      <c r="H90" s="124"/>
      <c r="I90" s="406"/>
      <c r="J90" s="304"/>
      <c r="K90" s="304"/>
      <c r="L90" s="117"/>
      <c r="M90" s="137"/>
      <c r="N90" s="134"/>
      <c r="O90" s="120"/>
      <c r="P90" s="132"/>
      <c r="Q90" s="224"/>
      <c r="R90" s="128"/>
      <c r="S90" s="60" t="s">
        <v>1060</v>
      </c>
      <c r="T90" s="278" t="s">
        <v>139</v>
      </c>
      <c r="V90"/>
    </row>
    <row r="91" spans="1:22" s="78" customFormat="1">
      <c r="A91" s="1504" t="s">
        <v>347</v>
      </c>
      <c r="B91" s="1505"/>
      <c r="C91" s="1505"/>
      <c r="D91" s="1505"/>
      <c r="E91" s="1505"/>
      <c r="F91" s="1505"/>
      <c r="G91" s="1505"/>
      <c r="H91" s="1505"/>
      <c r="I91" s="1505"/>
      <c r="J91" s="1505"/>
      <c r="K91" s="1505"/>
      <c r="L91" s="1505"/>
      <c r="M91" s="1505"/>
      <c r="N91" s="1505"/>
      <c r="O91" s="1505"/>
      <c r="P91" s="1505"/>
      <c r="Q91" s="1505"/>
      <c r="R91" s="1505"/>
      <c r="S91" s="1508"/>
      <c r="T91" s="275"/>
      <c r="V91"/>
    </row>
    <row r="92" spans="1:22" s="78" customFormat="1">
      <c r="A92" s="1506" t="s">
        <v>348</v>
      </c>
      <c r="B92" s="1507"/>
      <c r="C92" s="1507"/>
      <c r="D92" s="1507"/>
      <c r="E92" s="1507"/>
      <c r="F92" s="1507"/>
      <c r="G92" s="1507"/>
      <c r="H92" s="1507"/>
      <c r="I92" s="1507"/>
      <c r="J92" s="1507"/>
      <c r="K92" s="1507"/>
      <c r="L92" s="1507"/>
      <c r="M92" s="1507"/>
      <c r="N92" s="1507"/>
      <c r="O92" s="1507"/>
      <c r="P92" s="1507"/>
      <c r="Q92" s="1507"/>
      <c r="R92" s="1507"/>
      <c r="S92" s="1547"/>
      <c r="T92" s="275"/>
      <c r="V92"/>
    </row>
    <row r="93" spans="1:22" s="78" customFormat="1" ht="32.5" customHeight="1">
      <c r="A93" s="60">
        <f>SUBTOTAL(3,$B$13:B93)</f>
        <v>66</v>
      </c>
      <c r="B93" s="521" t="s">
        <v>1076</v>
      </c>
      <c r="C93" s="297">
        <v>1000000000</v>
      </c>
      <c r="D93" s="298" t="s">
        <v>875</v>
      </c>
      <c r="E93" s="301" t="s">
        <v>103</v>
      </c>
      <c r="F93" s="114" t="s">
        <v>104</v>
      </c>
      <c r="G93" s="517"/>
      <c r="H93" s="139"/>
      <c r="I93" s="140"/>
      <c r="J93" s="140"/>
      <c r="K93" s="522"/>
      <c r="L93" s="212"/>
      <c r="M93" s="213"/>
      <c r="N93" s="203"/>
      <c r="O93" s="203"/>
      <c r="P93" s="210"/>
      <c r="Q93" s="523"/>
      <c r="R93" s="524"/>
      <c r="S93" s="60" t="s">
        <v>1051</v>
      </c>
      <c r="T93" s="275" t="s">
        <v>110</v>
      </c>
      <c r="V93"/>
    </row>
    <row r="94" spans="1:22" s="78" customFormat="1" ht="46" customHeight="1">
      <c r="A94" s="393">
        <f>SUBTOTAL(3,$B$13:B94)</f>
        <v>67</v>
      </c>
      <c r="B94" s="525" t="s">
        <v>352</v>
      </c>
      <c r="C94" s="349">
        <v>0</v>
      </c>
      <c r="D94" s="350"/>
      <c r="E94" s="309"/>
      <c r="F94" s="360"/>
      <c r="G94" s="476"/>
      <c r="H94" s="526"/>
      <c r="I94" s="398"/>
      <c r="J94" s="362"/>
      <c r="K94" s="363"/>
      <c r="L94" s="527"/>
      <c r="M94" s="528"/>
      <c r="N94" s="365"/>
      <c r="O94" s="365"/>
      <c r="P94" s="366"/>
      <c r="Q94" s="529"/>
      <c r="R94" s="365"/>
      <c r="S94" s="854" t="s">
        <v>353</v>
      </c>
      <c r="T94" s="275" t="s">
        <v>110</v>
      </c>
      <c r="V94"/>
    </row>
    <row r="95" spans="1:22" s="78" customFormat="1" ht="15" customHeight="1">
      <c r="A95" s="1492" t="s">
        <v>354</v>
      </c>
      <c r="B95" s="1493"/>
      <c r="C95" s="1493"/>
      <c r="D95" s="1493"/>
      <c r="E95" s="1493"/>
      <c r="F95" s="1493"/>
      <c r="G95" s="1493"/>
      <c r="H95" s="1493"/>
      <c r="I95" s="1493"/>
      <c r="J95" s="1493"/>
      <c r="K95" s="1493"/>
      <c r="L95" s="1493"/>
      <c r="M95" s="1493"/>
      <c r="N95" s="1493"/>
      <c r="O95" s="1493"/>
      <c r="P95" s="1493"/>
      <c r="Q95" s="1493"/>
      <c r="R95" s="1493"/>
      <c r="S95" s="1544"/>
      <c r="T95" s="275"/>
      <c r="V95"/>
    </row>
    <row r="96" spans="1:22" s="78" customFormat="1" ht="64.400000000000006" customHeight="1">
      <c r="A96" s="305">
        <f>SUBTOTAL(3,$B$13:B96)</f>
        <v>68</v>
      </c>
      <c r="B96" s="348" t="s">
        <v>355</v>
      </c>
      <c r="C96" s="349">
        <v>300000164</v>
      </c>
      <c r="D96" s="350" t="s">
        <v>875</v>
      </c>
      <c r="E96" s="340" t="s">
        <v>103</v>
      </c>
      <c r="F96" s="360" t="s">
        <v>241</v>
      </c>
      <c r="G96" s="308"/>
      <c r="H96" s="352"/>
      <c r="I96" s="353" t="s">
        <v>153</v>
      </c>
      <c r="J96" s="354"/>
      <c r="K96" s="353"/>
      <c r="L96" s="355"/>
      <c r="M96" s="355"/>
      <c r="N96" s="356"/>
      <c r="O96" s="356"/>
      <c r="P96" s="346"/>
      <c r="Q96" s="357"/>
      <c r="R96" s="358"/>
      <c r="S96" s="854" t="s">
        <v>981</v>
      </c>
      <c r="T96" s="275" t="s">
        <v>171</v>
      </c>
      <c r="V96" s="11"/>
    </row>
    <row r="97" spans="1:22" s="78" customFormat="1" ht="16.5" customHeight="1">
      <c r="A97" s="1492" t="s">
        <v>359</v>
      </c>
      <c r="B97" s="1493"/>
      <c r="C97" s="1493"/>
      <c r="D97" s="1493"/>
      <c r="E97" s="1493"/>
      <c r="F97" s="1493"/>
      <c r="G97" s="1493"/>
      <c r="H97" s="1493"/>
      <c r="I97" s="1493"/>
      <c r="J97" s="1493"/>
      <c r="K97" s="1493"/>
      <c r="L97" s="1493"/>
      <c r="M97" s="1493"/>
      <c r="N97" s="1493"/>
      <c r="O97" s="1493"/>
      <c r="P97" s="1493"/>
      <c r="Q97" s="1493"/>
      <c r="R97" s="1493"/>
      <c r="S97" s="1544"/>
      <c r="T97" s="275"/>
      <c r="V97"/>
    </row>
    <row r="98" spans="1:22" s="146" customFormat="1" ht="39" customHeight="1">
      <c r="A98" s="302">
        <f>SUBTOTAL(3,$B$13:B98)</f>
        <v>69</v>
      </c>
      <c r="B98" s="122" t="s">
        <v>360</v>
      </c>
      <c r="C98" s="123">
        <v>700000000</v>
      </c>
      <c r="D98" s="304" t="s">
        <v>875</v>
      </c>
      <c r="E98" s="304" t="s">
        <v>103</v>
      </c>
      <c r="F98" s="114" t="s">
        <v>134</v>
      </c>
      <c r="G98" s="126"/>
      <c r="H98" s="231"/>
      <c r="I98" s="187" t="s">
        <v>149</v>
      </c>
      <c r="J98" s="187"/>
      <c r="K98" s="188"/>
      <c r="L98" s="189"/>
      <c r="M98" s="198"/>
      <c r="N98" s="191"/>
      <c r="O98" s="120"/>
      <c r="P98" s="132"/>
      <c r="Q98" s="121"/>
      <c r="R98" s="192"/>
      <c r="S98" s="60" t="s">
        <v>918</v>
      </c>
      <c r="T98" s="278" t="s">
        <v>139</v>
      </c>
      <c r="V98" s="147"/>
    </row>
    <row r="99" spans="1:22" s="146" customFormat="1" ht="41.25" customHeight="1">
      <c r="A99" s="302">
        <f>SUBTOTAL(3,$B$13:B99)</f>
        <v>70</v>
      </c>
      <c r="B99" s="130" t="s">
        <v>363</v>
      </c>
      <c r="C99" s="141">
        <v>385000000</v>
      </c>
      <c r="D99" s="304" t="s">
        <v>744</v>
      </c>
      <c r="E99" s="207" t="s">
        <v>133</v>
      </c>
      <c r="F99" s="631" t="s">
        <v>134</v>
      </c>
      <c r="G99" s="126"/>
      <c r="H99" s="231"/>
      <c r="I99" s="187" t="s">
        <v>200</v>
      </c>
      <c r="J99" s="187" t="s">
        <v>200</v>
      </c>
      <c r="K99" s="188" t="s">
        <v>200</v>
      </c>
      <c r="L99" s="189"/>
      <c r="M99" s="198"/>
      <c r="N99" s="191"/>
      <c r="O99" s="120"/>
      <c r="P99" s="132"/>
      <c r="Q99" s="121"/>
      <c r="R99" s="192"/>
      <c r="S99" s="60" t="s">
        <v>916</v>
      </c>
      <c r="T99" s="278" t="s">
        <v>139</v>
      </c>
      <c r="V99" s="147"/>
    </row>
    <row r="100" spans="1:22" s="78" customFormat="1" ht="44.25" customHeight="1">
      <c r="A100" s="305">
        <f>SUBTOTAL(3,$B$13:B100)</f>
        <v>71</v>
      </c>
      <c r="B100" s="323" t="s">
        <v>365</v>
      </c>
      <c r="C100" s="403">
        <v>0</v>
      </c>
      <c r="D100" s="330"/>
      <c r="E100" s="309"/>
      <c r="F100" s="412"/>
      <c r="G100" s="327"/>
      <c r="H100" s="331"/>
      <c r="I100" s="313"/>
      <c r="J100" s="398"/>
      <c r="K100" s="399"/>
      <c r="L100" s="382"/>
      <c r="M100" s="383"/>
      <c r="N100" s="384"/>
      <c r="O100" s="384"/>
      <c r="P100" s="397"/>
      <c r="Q100" s="386"/>
      <c r="R100" s="400"/>
      <c r="S100" s="905" t="s">
        <v>366</v>
      </c>
      <c r="T100" s="278" t="s">
        <v>139</v>
      </c>
      <c r="V100"/>
    </row>
    <row r="101" spans="1:22" s="78" customFormat="1" ht="38.25" customHeight="1">
      <c r="A101" s="530">
        <f>SUBTOTAL(3,$B$13:B101)</f>
        <v>72</v>
      </c>
      <c r="B101" s="531" t="s">
        <v>367</v>
      </c>
      <c r="C101" s="532">
        <v>180570000</v>
      </c>
      <c r="D101" s="533" t="s">
        <v>114</v>
      </c>
      <c r="E101" s="304" t="s">
        <v>103</v>
      </c>
      <c r="F101" s="691" t="s">
        <v>134</v>
      </c>
      <c r="G101" s="535"/>
      <c r="H101" s="536"/>
      <c r="I101" s="537" t="s">
        <v>178</v>
      </c>
      <c r="J101" s="537"/>
      <c r="K101" s="538"/>
      <c r="L101" s="539"/>
      <c r="M101" s="540"/>
      <c r="N101" s="541"/>
      <c r="O101" s="542"/>
      <c r="P101" s="50"/>
      <c r="Q101" s="543"/>
      <c r="R101" s="544"/>
      <c r="S101" s="855" t="s">
        <v>1060</v>
      </c>
      <c r="T101" s="275" t="s">
        <v>139</v>
      </c>
      <c r="V101"/>
    </row>
    <row r="102" spans="1:22" s="78" customFormat="1">
      <c r="A102" s="1497" t="s">
        <v>371</v>
      </c>
      <c r="B102" s="1498"/>
      <c r="C102" s="1498"/>
      <c r="D102" s="1498"/>
      <c r="E102" s="1498"/>
      <c r="F102" s="1498"/>
      <c r="G102" s="1498"/>
      <c r="H102" s="1498"/>
      <c r="I102" s="1498"/>
      <c r="J102" s="1498"/>
      <c r="K102" s="1498"/>
      <c r="L102" s="1498"/>
      <c r="M102" s="1498"/>
      <c r="N102" s="1498"/>
      <c r="O102" s="1498"/>
      <c r="P102" s="1498"/>
      <c r="Q102" s="1498"/>
      <c r="R102" s="1498"/>
      <c r="S102" s="1509"/>
      <c r="T102" s="275"/>
      <c r="V102"/>
    </row>
    <row r="103" spans="1:22" s="78" customFormat="1">
      <c r="A103" s="1500" t="s">
        <v>247</v>
      </c>
      <c r="B103" s="1501"/>
      <c r="C103" s="1501"/>
      <c r="D103" s="1501"/>
      <c r="E103" s="1501"/>
      <c r="F103" s="1501"/>
      <c r="G103" s="1501"/>
      <c r="H103" s="1501"/>
      <c r="I103" s="1501"/>
      <c r="J103" s="1501"/>
      <c r="K103" s="1501"/>
      <c r="L103" s="1501"/>
      <c r="M103" s="1501"/>
      <c r="N103" s="1501"/>
      <c r="O103" s="1501"/>
      <c r="P103" s="1501"/>
      <c r="Q103" s="1501"/>
      <c r="R103" s="1501"/>
      <c r="S103" s="1545"/>
      <c r="T103" s="275"/>
      <c r="V103"/>
    </row>
    <row r="104" spans="1:22" s="78" customFormat="1" ht="76" customHeight="1">
      <c r="A104" s="393">
        <f>SUBTOTAL(3,$B$13:B104)</f>
        <v>73</v>
      </c>
      <c r="B104" s="474" t="s">
        <v>372</v>
      </c>
      <c r="C104" s="349">
        <v>0</v>
      </c>
      <c r="D104" s="350"/>
      <c r="E104" s="309"/>
      <c r="F104" s="510"/>
      <c r="G104" s="476"/>
      <c r="H104" s="477"/>
      <c r="I104" s="478"/>
      <c r="J104" s="478"/>
      <c r="K104" s="314"/>
      <c r="L104" s="315"/>
      <c r="M104" s="316"/>
      <c r="N104" s="317"/>
      <c r="O104" s="318"/>
      <c r="P104" s="389"/>
      <c r="Q104" s="479"/>
      <c r="R104" s="321"/>
      <c r="S104" s="854" t="s">
        <v>373</v>
      </c>
      <c r="T104" s="275" t="s">
        <v>110</v>
      </c>
      <c r="V104"/>
    </row>
    <row r="105" spans="1:22" s="78" customFormat="1" ht="14.25" customHeight="1">
      <c r="A105" s="1492" t="s">
        <v>292</v>
      </c>
      <c r="B105" s="1493"/>
      <c r="C105" s="1493"/>
      <c r="D105" s="1493"/>
      <c r="E105" s="1493"/>
      <c r="F105" s="1493"/>
      <c r="G105" s="1493"/>
      <c r="H105" s="1493"/>
      <c r="I105" s="1493"/>
      <c r="J105" s="1493"/>
      <c r="K105" s="1493"/>
      <c r="L105" s="1493"/>
      <c r="M105" s="1493"/>
      <c r="N105" s="1493"/>
      <c r="O105" s="1493"/>
      <c r="P105" s="1493"/>
      <c r="Q105" s="1493"/>
      <c r="R105" s="1493"/>
      <c r="S105" s="1544"/>
      <c r="T105" s="275"/>
      <c r="V105"/>
    </row>
    <row r="106" spans="1:22" s="78" customFormat="1" ht="46.5" customHeight="1">
      <c r="A106" s="302">
        <f>SUBTOTAL(3,$B$13:B106)</f>
        <v>74</v>
      </c>
      <c r="B106" s="122" t="s">
        <v>374</v>
      </c>
      <c r="C106" s="299">
        <v>1000000000</v>
      </c>
      <c r="D106" s="246" t="s">
        <v>875</v>
      </c>
      <c r="E106" s="44" t="s">
        <v>103</v>
      </c>
      <c r="F106" s="631" t="s">
        <v>375</v>
      </c>
      <c r="G106" s="126"/>
      <c r="H106" s="150"/>
      <c r="I106" s="116" t="s">
        <v>178</v>
      </c>
      <c r="J106" s="116"/>
      <c r="K106" s="116"/>
      <c r="L106" s="117"/>
      <c r="M106" s="117"/>
      <c r="N106" s="145"/>
      <c r="O106" s="145"/>
      <c r="P106" s="132"/>
      <c r="Q106" s="119"/>
      <c r="R106" s="53"/>
      <c r="S106" s="60" t="s">
        <v>1117</v>
      </c>
      <c r="T106" s="275" t="s">
        <v>171</v>
      </c>
      <c r="V106" s="11"/>
    </row>
    <row r="107" spans="1:22" s="78" customFormat="1" ht="15" customHeight="1">
      <c r="A107" s="1492" t="s">
        <v>311</v>
      </c>
      <c r="B107" s="1493"/>
      <c r="C107" s="1493"/>
      <c r="D107" s="1493"/>
      <c r="E107" s="1493"/>
      <c r="F107" s="1493"/>
      <c r="G107" s="1493"/>
      <c r="H107" s="1493"/>
      <c r="I107" s="1493"/>
      <c r="J107" s="1493"/>
      <c r="K107" s="1493"/>
      <c r="L107" s="1493"/>
      <c r="M107" s="1493"/>
      <c r="N107" s="1493"/>
      <c r="O107" s="1493"/>
      <c r="P107" s="1493"/>
      <c r="Q107" s="1493"/>
      <c r="R107" s="1493"/>
      <c r="S107" s="1544"/>
      <c r="T107" s="275"/>
      <c r="V107"/>
    </row>
    <row r="108" spans="1:22" s="78" customFormat="1" ht="35.25" customHeight="1">
      <c r="A108" s="530">
        <f>SUBTOTAL(3,$B$13:B108)</f>
        <v>75</v>
      </c>
      <c r="B108" s="546" t="s">
        <v>378</v>
      </c>
      <c r="C108" s="547">
        <v>138900000</v>
      </c>
      <c r="D108" s="533" t="s">
        <v>114</v>
      </c>
      <c r="E108" s="44" t="s">
        <v>103</v>
      </c>
      <c r="F108" s="691" t="s">
        <v>134</v>
      </c>
      <c r="G108" s="535"/>
      <c r="H108" s="548"/>
      <c r="I108" s="537" t="s">
        <v>178</v>
      </c>
      <c r="J108" s="46"/>
      <c r="K108" s="46"/>
      <c r="L108" s="47"/>
      <c r="M108" s="47"/>
      <c r="N108" s="48"/>
      <c r="O108" s="48"/>
      <c r="P108" s="50"/>
      <c r="Q108" s="51"/>
      <c r="R108" s="49"/>
      <c r="S108" s="60" t="s">
        <v>1060</v>
      </c>
      <c r="T108" s="278" t="s">
        <v>139</v>
      </c>
      <c r="V108"/>
    </row>
    <row r="109" spans="1:22" s="78" customFormat="1" ht="35.25" customHeight="1">
      <c r="A109" s="302">
        <f>SUBTOTAL(3,$B$13:B109)</f>
        <v>76</v>
      </c>
      <c r="B109" s="43" t="s">
        <v>381</v>
      </c>
      <c r="C109" s="299">
        <v>695499954</v>
      </c>
      <c r="D109" s="304" t="s">
        <v>875</v>
      </c>
      <c r="E109" s="207" t="s">
        <v>133</v>
      </c>
      <c r="F109" s="500" t="s">
        <v>134</v>
      </c>
      <c r="G109" s="126" t="s">
        <v>382</v>
      </c>
      <c r="H109" s="150">
        <v>641430746.96000004</v>
      </c>
      <c r="I109" s="116" t="s">
        <v>195</v>
      </c>
      <c r="J109" s="116" t="s">
        <v>137</v>
      </c>
      <c r="K109" s="116" t="s">
        <v>384</v>
      </c>
      <c r="L109" s="117">
        <v>44396</v>
      </c>
      <c r="M109" s="117">
        <v>44515</v>
      </c>
      <c r="N109" s="632">
        <v>5.36</v>
      </c>
      <c r="O109" s="632">
        <v>0</v>
      </c>
      <c r="P109" s="132"/>
      <c r="Q109" s="119"/>
      <c r="R109" s="53">
        <f>O109-N109</f>
        <v>-5.36</v>
      </c>
      <c r="S109" s="60" t="s">
        <v>1114</v>
      </c>
      <c r="T109" s="278" t="s">
        <v>139</v>
      </c>
      <c r="V109"/>
    </row>
    <row r="110" spans="1:22" s="78" customFormat="1">
      <c r="A110" s="1497" t="s">
        <v>385</v>
      </c>
      <c r="B110" s="1498"/>
      <c r="C110" s="1498"/>
      <c r="D110" s="1498"/>
      <c r="E110" s="1498"/>
      <c r="F110" s="1498"/>
      <c r="G110" s="1498"/>
      <c r="H110" s="1498"/>
      <c r="I110" s="1498"/>
      <c r="J110" s="1498"/>
      <c r="K110" s="1498"/>
      <c r="L110" s="1498"/>
      <c r="M110" s="1498"/>
      <c r="N110" s="1498"/>
      <c r="O110" s="1498"/>
      <c r="P110" s="1498"/>
      <c r="Q110" s="1498"/>
      <c r="R110" s="1498"/>
      <c r="S110" s="1509"/>
      <c r="T110" s="275"/>
      <c r="V110"/>
    </row>
    <row r="111" spans="1:22" s="78" customFormat="1">
      <c r="A111" s="1500" t="s">
        <v>386</v>
      </c>
      <c r="B111" s="1501"/>
      <c r="C111" s="1501"/>
      <c r="D111" s="1501"/>
      <c r="E111" s="1501"/>
      <c r="F111" s="1501"/>
      <c r="G111" s="1501"/>
      <c r="H111" s="1501"/>
      <c r="I111" s="1501"/>
      <c r="J111" s="1501"/>
      <c r="K111" s="1501"/>
      <c r="L111" s="1501"/>
      <c r="M111" s="1501"/>
      <c r="N111" s="1501"/>
      <c r="O111" s="1501"/>
      <c r="P111" s="1501"/>
      <c r="Q111" s="1501"/>
      <c r="R111" s="1501"/>
      <c r="S111" s="1545"/>
      <c r="T111" s="275"/>
      <c r="V111"/>
    </row>
    <row r="112" spans="1:22" s="56" customFormat="1" ht="36.75" customHeight="1">
      <c r="A112" s="60">
        <f>SUBTOTAL(3,$B$13:B112)</f>
        <v>77</v>
      </c>
      <c r="B112" s="456" t="s">
        <v>1077</v>
      </c>
      <c r="C112" s="297">
        <v>1000000000</v>
      </c>
      <c r="D112" s="298" t="s">
        <v>875</v>
      </c>
      <c r="E112" s="301" t="s">
        <v>103</v>
      </c>
      <c r="F112" s="500" t="s">
        <v>104</v>
      </c>
      <c r="G112" s="517"/>
      <c r="H112" s="549"/>
      <c r="I112" s="549"/>
      <c r="J112" s="500"/>
      <c r="K112" s="188"/>
      <c r="L112" s="189"/>
      <c r="M112" s="198"/>
      <c r="N112" s="191"/>
      <c r="O112" s="120"/>
      <c r="P112" s="132"/>
      <c r="Q112" s="501"/>
      <c r="R112" s="192"/>
      <c r="S112" s="60" t="s">
        <v>1051</v>
      </c>
      <c r="T112" s="275" t="s">
        <v>110</v>
      </c>
      <c r="V112" s="57"/>
    </row>
    <row r="113" spans="1:22" s="78" customFormat="1" ht="35.25" customHeight="1">
      <c r="A113" s="60">
        <f>SUBTOTAL(3,$B$13:B113)</f>
        <v>78</v>
      </c>
      <c r="B113" s="456" t="s">
        <v>1078</v>
      </c>
      <c r="C113" s="297">
        <v>1000000000</v>
      </c>
      <c r="D113" s="298" t="s">
        <v>875</v>
      </c>
      <c r="E113" s="301" t="s">
        <v>103</v>
      </c>
      <c r="F113" s="500" t="s">
        <v>104</v>
      </c>
      <c r="G113" s="517"/>
      <c r="H113" s="517"/>
      <c r="I113" s="549"/>
      <c r="J113" s="500"/>
      <c r="K113" s="188"/>
      <c r="L113" s="189"/>
      <c r="M113" s="198"/>
      <c r="N113" s="191"/>
      <c r="O113" s="120"/>
      <c r="P113" s="132"/>
      <c r="Q113" s="501"/>
      <c r="R113" s="192"/>
      <c r="S113" s="60" t="s">
        <v>1051</v>
      </c>
      <c r="T113" s="275" t="s">
        <v>110</v>
      </c>
      <c r="V113"/>
    </row>
    <row r="114" spans="1:22" s="78" customFormat="1" ht="36" customHeight="1">
      <c r="A114" s="60">
        <f>SUBTOTAL(3,$B$13:B114)</f>
        <v>79</v>
      </c>
      <c r="B114" s="456" t="s">
        <v>1079</v>
      </c>
      <c r="C114" s="297">
        <v>750000000</v>
      </c>
      <c r="D114" s="298" t="s">
        <v>875</v>
      </c>
      <c r="E114" s="301" t="s">
        <v>103</v>
      </c>
      <c r="F114" s="500" t="s">
        <v>104</v>
      </c>
      <c r="G114" s="517"/>
      <c r="H114" s="549"/>
      <c r="I114" s="549"/>
      <c r="J114" s="549"/>
      <c r="K114" s="188"/>
      <c r="L114" s="189"/>
      <c r="M114" s="190"/>
      <c r="N114" s="191"/>
      <c r="O114" s="120"/>
      <c r="P114" s="118"/>
      <c r="Q114" s="501"/>
      <c r="R114" s="192"/>
      <c r="S114" s="60" t="s">
        <v>1051</v>
      </c>
      <c r="T114" s="275" t="s">
        <v>110</v>
      </c>
      <c r="V114"/>
    </row>
    <row r="115" spans="1:22" s="78" customFormat="1" ht="33.75" customHeight="1">
      <c r="A115" s="60">
        <f>SUBTOTAL(3,$B$13:B115)</f>
        <v>80</v>
      </c>
      <c r="B115" s="456" t="s">
        <v>1080</v>
      </c>
      <c r="C115" s="297">
        <v>1000000000</v>
      </c>
      <c r="D115" s="298" t="s">
        <v>875</v>
      </c>
      <c r="E115" s="301" t="s">
        <v>103</v>
      </c>
      <c r="F115" s="500" t="s">
        <v>104</v>
      </c>
      <c r="G115" s="517"/>
      <c r="H115" s="549"/>
      <c r="I115" s="549"/>
      <c r="J115" s="549"/>
      <c r="K115" s="188"/>
      <c r="L115" s="189"/>
      <c r="M115" s="190"/>
      <c r="N115" s="191"/>
      <c r="O115" s="120"/>
      <c r="P115" s="118"/>
      <c r="Q115" s="501"/>
      <c r="R115" s="192"/>
      <c r="S115" s="60" t="s">
        <v>1051</v>
      </c>
      <c r="T115" s="275" t="s">
        <v>110</v>
      </c>
      <c r="V115"/>
    </row>
    <row r="116" spans="1:22" s="78" customFormat="1" ht="36" customHeight="1">
      <c r="A116" s="60">
        <f>SUBTOTAL(3,$B$13:B116)</f>
        <v>81</v>
      </c>
      <c r="B116" s="456" t="s">
        <v>390</v>
      </c>
      <c r="C116" s="297">
        <v>200000000</v>
      </c>
      <c r="D116" s="60" t="s">
        <v>114</v>
      </c>
      <c r="E116" s="301" t="s">
        <v>103</v>
      </c>
      <c r="F116" s="500" t="s">
        <v>104</v>
      </c>
      <c r="G116" s="517"/>
      <c r="H116" s="549"/>
      <c r="I116" s="549"/>
      <c r="J116" s="227"/>
      <c r="K116" s="241"/>
      <c r="L116" s="213"/>
      <c r="M116" s="213"/>
      <c r="N116" s="233"/>
      <c r="O116" s="233"/>
      <c r="P116" s="210"/>
      <c r="Q116" s="523"/>
      <c r="R116" s="567"/>
      <c r="S116" s="60" t="s">
        <v>997</v>
      </c>
      <c r="T116" s="275" t="s">
        <v>110</v>
      </c>
      <c r="V116"/>
    </row>
    <row r="117" spans="1:22" s="78" customFormat="1" ht="37.5" customHeight="1">
      <c r="A117" s="60">
        <f>SUBTOTAL(3,$B$13:B117)</f>
        <v>82</v>
      </c>
      <c r="B117" s="456" t="s">
        <v>398</v>
      </c>
      <c r="C117" s="297">
        <v>200000000</v>
      </c>
      <c r="D117" s="60" t="s">
        <v>114</v>
      </c>
      <c r="E117" s="301" t="s">
        <v>103</v>
      </c>
      <c r="F117" s="500" t="s">
        <v>104</v>
      </c>
      <c r="G117" s="517"/>
      <c r="H117" s="517"/>
      <c r="I117" s="549"/>
      <c r="J117" s="227"/>
      <c r="K117" s="241"/>
      <c r="L117" s="213"/>
      <c r="M117" s="213"/>
      <c r="N117" s="234"/>
      <c r="O117" s="234"/>
      <c r="P117" s="568"/>
      <c r="Q117" s="236"/>
      <c r="R117" s="567"/>
      <c r="S117" s="60" t="s">
        <v>997</v>
      </c>
      <c r="T117" s="275" t="s">
        <v>110</v>
      </c>
      <c r="V117"/>
    </row>
    <row r="118" spans="1:22" s="56" customFormat="1" ht="15" customHeight="1">
      <c r="A118" s="1492" t="s">
        <v>401</v>
      </c>
      <c r="B118" s="1493"/>
      <c r="C118" s="1493"/>
      <c r="D118" s="1493"/>
      <c r="E118" s="1493"/>
      <c r="F118" s="1493"/>
      <c r="G118" s="1493"/>
      <c r="H118" s="1493"/>
      <c r="I118" s="1493"/>
      <c r="J118" s="1493"/>
      <c r="K118" s="1493"/>
      <c r="L118" s="1493"/>
      <c r="M118" s="1493"/>
      <c r="N118" s="1493"/>
      <c r="O118" s="1493"/>
      <c r="P118" s="1493"/>
      <c r="Q118" s="1493"/>
      <c r="R118" s="1493"/>
      <c r="S118" s="1544"/>
      <c r="T118" s="278"/>
      <c r="V118" s="57"/>
    </row>
    <row r="119" spans="1:22" s="56" customFormat="1" ht="44.25" customHeight="1">
      <c r="A119" s="302">
        <f>SUBTOTAL(3,$B$13:B119)</f>
        <v>83</v>
      </c>
      <c r="B119" s="43" t="s">
        <v>402</v>
      </c>
      <c r="C119" s="297">
        <v>300000000</v>
      </c>
      <c r="D119" s="298" t="s">
        <v>875</v>
      </c>
      <c r="E119" s="294" t="s">
        <v>103</v>
      </c>
      <c r="F119" s="631" t="s">
        <v>241</v>
      </c>
      <c r="G119" s="300"/>
      <c r="H119" s="199"/>
      <c r="I119" s="227" t="s">
        <v>178</v>
      </c>
      <c r="J119" s="116"/>
      <c r="K119" s="237"/>
      <c r="L119" s="117"/>
      <c r="M119" s="117"/>
      <c r="N119" s="145"/>
      <c r="O119" s="145"/>
      <c r="P119" s="132"/>
      <c r="Q119" s="119"/>
      <c r="R119" s="53"/>
      <c r="S119" s="60" t="s">
        <v>939</v>
      </c>
      <c r="T119" s="278" t="s">
        <v>171</v>
      </c>
      <c r="U119" s="78"/>
      <c r="V119" s="11"/>
    </row>
    <row r="120" spans="1:22" s="56" customFormat="1" ht="16.5" customHeight="1">
      <c r="A120" s="1492" t="s">
        <v>405</v>
      </c>
      <c r="B120" s="1493"/>
      <c r="C120" s="1538"/>
      <c r="D120" s="1538"/>
      <c r="E120" s="1538"/>
      <c r="F120" s="1493"/>
      <c r="G120" s="1493"/>
      <c r="H120" s="1493"/>
      <c r="I120" s="1493"/>
      <c r="J120" s="1493"/>
      <c r="K120" s="1493"/>
      <c r="L120" s="1493"/>
      <c r="M120" s="1493"/>
      <c r="N120" s="1493"/>
      <c r="O120" s="1493"/>
      <c r="P120" s="1493"/>
      <c r="Q120" s="1493"/>
      <c r="R120" s="1493"/>
      <c r="S120" s="1544"/>
      <c r="T120" s="278"/>
      <c r="V120" s="57"/>
    </row>
    <row r="121" spans="1:22" s="56" customFormat="1" ht="33.75" customHeight="1">
      <c r="A121" s="302">
        <f>SUBTOTAL(3,$B$13:B121)</f>
        <v>84</v>
      </c>
      <c r="B121" s="43" t="s">
        <v>406</v>
      </c>
      <c r="C121" s="299">
        <v>184000000</v>
      </c>
      <c r="D121" s="304" t="s">
        <v>114</v>
      </c>
      <c r="E121" s="304" t="s">
        <v>103</v>
      </c>
      <c r="F121" s="300" t="s">
        <v>134</v>
      </c>
      <c r="G121" s="300"/>
      <c r="H121" s="153"/>
      <c r="I121" s="115" t="s">
        <v>205</v>
      </c>
      <c r="J121" s="115"/>
      <c r="K121" s="55"/>
      <c r="L121" s="117"/>
      <c r="M121" s="117"/>
      <c r="N121" s="145"/>
      <c r="O121" s="145"/>
      <c r="P121" s="151"/>
      <c r="Q121" s="131"/>
      <c r="R121" s="230"/>
      <c r="S121" s="60" t="s">
        <v>918</v>
      </c>
      <c r="T121" s="278" t="s">
        <v>139</v>
      </c>
      <c r="V121" s="57"/>
    </row>
    <row r="122" spans="1:22" s="56" customFormat="1" ht="34.5" customHeight="1">
      <c r="A122" s="302">
        <f>SUBTOTAL(3,$B$13:B122)</f>
        <v>85</v>
      </c>
      <c r="B122" s="43" t="s">
        <v>409</v>
      </c>
      <c r="C122" s="299">
        <v>199985000</v>
      </c>
      <c r="D122" s="304" t="s">
        <v>114</v>
      </c>
      <c r="E122" s="304" t="s">
        <v>103</v>
      </c>
      <c r="F122" s="300" t="s">
        <v>134</v>
      </c>
      <c r="G122" s="300"/>
      <c r="H122" s="153"/>
      <c r="I122" s="115" t="s">
        <v>195</v>
      </c>
      <c r="J122" s="115"/>
      <c r="K122" s="55"/>
      <c r="L122" s="117"/>
      <c r="M122" s="117"/>
      <c r="N122" s="145"/>
      <c r="O122" s="145"/>
      <c r="P122" s="151"/>
      <c r="Q122" s="131"/>
      <c r="R122" s="230"/>
      <c r="S122" s="60" t="s">
        <v>918</v>
      </c>
      <c r="T122" s="278" t="s">
        <v>139</v>
      </c>
      <c r="V122" s="57"/>
    </row>
    <row r="123" spans="1:22" s="78" customFormat="1">
      <c r="A123" s="1497" t="s">
        <v>412</v>
      </c>
      <c r="B123" s="1498"/>
      <c r="C123" s="1498"/>
      <c r="D123" s="1498"/>
      <c r="E123" s="1498"/>
      <c r="F123" s="1498"/>
      <c r="G123" s="1498"/>
      <c r="H123" s="1498"/>
      <c r="I123" s="1498"/>
      <c r="J123" s="1498"/>
      <c r="K123" s="1498"/>
      <c r="L123" s="1498"/>
      <c r="M123" s="1498"/>
      <c r="N123" s="1498"/>
      <c r="O123" s="1498"/>
      <c r="P123" s="1498"/>
      <c r="Q123" s="1498"/>
      <c r="R123" s="1498"/>
      <c r="S123" s="1509"/>
      <c r="T123" s="275"/>
      <c r="V123"/>
    </row>
    <row r="124" spans="1:22" s="78" customFormat="1">
      <c r="A124" s="1500" t="s">
        <v>413</v>
      </c>
      <c r="B124" s="1501"/>
      <c r="C124" s="1501"/>
      <c r="D124" s="1501"/>
      <c r="E124" s="1501"/>
      <c r="F124" s="1501"/>
      <c r="G124" s="1501"/>
      <c r="H124" s="1501"/>
      <c r="I124" s="1501"/>
      <c r="J124" s="1501"/>
      <c r="K124" s="1501"/>
      <c r="L124" s="1501"/>
      <c r="M124" s="1501"/>
      <c r="N124" s="1501"/>
      <c r="O124" s="1501"/>
      <c r="P124" s="1501"/>
      <c r="Q124" s="1501"/>
      <c r="R124" s="1501"/>
      <c r="S124" s="1545"/>
      <c r="T124" s="275"/>
      <c r="V124"/>
    </row>
    <row r="125" spans="1:22" s="78" customFormat="1" ht="39" customHeight="1">
      <c r="A125" s="60">
        <f>SUBTOTAL(3,$B$13:B125)</f>
        <v>86</v>
      </c>
      <c r="B125" s="456" t="s">
        <v>423</v>
      </c>
      <c r="C125" s="297">
        <v>200000000</v>
      </c>
      <c r="D125" s="298" t="s">
        <v>114</v>
      </c>
      <c r="E125" s="125" t="s">
        <v>103</v>
      </c>
      <c r="F125" s="500" t="s">
        <v>104</v>
      </c>
      <c r="G125" s="517"/>
      <c r="H125" s="549"/>
      <c r="I125" s="453"/>
      <c r="J125" s="453"/>
      <c r="K125" s="188"/>
      <c r="L125" s="189"/>
      <c r="M125" s="190"/>
      <c r="N125" s="192"/>
      <c r="O125" s="192"/>
      <c r="P125" s="568"/>
      <c r="Q125" s="501"/>
      <c r="R125" s="192"/>
      <c r="S125" s="60" t="s">
        <v>997</v>
      </c>
      <c r="T125" s="275" t="s">
        <v>110</v>
      </c>
      <c r="V125"/>
    </row>
    <row r="126" spans="1:22" s="78" customFormat="1" ht="35.15" customHeight="1">
      <c r="A126" s="60">
        <f>SUBTOTAL(3,$B$13:B126)</f>
        <v>87</v>
      </c>
      <c r="B126" s="456" t="s">
        <v>1081</v>
      </c>
      <c r="C126" s="297">
        <v>750000000</v>
      </c>
      <c r="D126" s="298" t="s">
        <v>875</v>
      </c>
      <c r="E126" s="125" t="s">
        <v>103</v>
      </c>
      <c r="F126" s="500" t="s">
        <v>104</v>
      </c>
      <c r="G126" s="517"/>
      <c r="H126" s="549"/>
      <c r="I126" s="453"/>
      <c r="J126" s="453"/>
      <c r="K126" s="188"/>
      <c r="L126" s="189"/>
      <c r="M126" s="190"/>
      <c r="N126" s="192"/>
      <c r="O126" s="569"/>
      <c r="P126" s="568"/>
      <c r="Q126" s="501"/>
      <c r="R126" s="192"/>
      <c r="S126" s="60" t="s">
        <v>1051</v>
      </c>
      <c r="T126" s="275" t="s">
        <v>110</v>
      </c>
      <c r="V126"/>
    </row>
    <row r="127" spans="1:22" s="56" customFormat="1" ht="36" customHeight="1">
      <c r="A127" s="60">
        <f>SUBTOTAL(3,$B$13:B127)</f>
        <v>88</v>
      </c>
      <c r="B127" s="456" t="s">
        <v>1082</v>
      </c>
      <c r="C127" s="297">
        <v>1000000000</v>
      </c>
      <c r="D127" s="298" t="s">
        <v>875</v>
      </c>
      <c r="E127" s="125" t="s">
        <v>103</v>
      </c>
      <c r="F127" s="500" t="s">
        <v>104</v>
      </c>
      <c r="G127" s="517"/>
      <c r="H127" s="498"/>
      <c r="I127" s="453"/>
      <c r="J127" s="500"/>
      <c r="K127" s="188"/>
      <c r="L127" s="189"/>
      <c r="M127" s="190"/>
      <c r="N127" s="192"/>
      <c r="O127" s="569"/>
      <c r="P127" s="568"/>
      <c r="Q127" s="501"/>
      <c r="R127" s="192"/>
      <c r="S127" s="60" t="s">
        <v>1051</v>
      </c>
      <c r="T127" s="275" t="s">
        <v>110</v>
      </c>
      <c r="V127" s="57"/>
    </row>
    <row r="128" spans="1:22" s="56" customFormat="1" ht="34.5" customHeight="1">
      <c r="A128" s="60">
        <f>SUBTOTAL(3,$B$13:B128)</f>
        <v>89</v>
      </c>
      <c r="B128" s="521" t="s">
        <v>1083</v>
      </c>
      <c r="C128" s="297">
        <v>750000000</v>
      </c>
      <c r="D128" s="298" t="s">
        <v>875</v>
      </c>
      <c r="E128" s="125" t="s">
        <v>103</v>
      </c>
      <c r="F128" s="500" t="s">
        <v>104</v>
      </c>
      <c r="G128" s="114"/>
      <c r="H128" s="570"/>
      <c r="I128" s="140"/>
      <c r="J128" s="140"/>
      <c r="K128" s="242"/>
      <c r="L128" s="213"/>
      <c r="M128" s="213"/>
      <c r="N128" s="229"/>
      <c r="O128" s="229"/>
      <c r="P128" s="210"/>
      <c r="Q128" s="523"/>
      <c r="R128" s="567"/>
      <c r="S128" s="60" t="s">
        <v>1051</v>
      </c>
      <c r="T128" s="275" t="s">
        <v>110</v>
      </c>
      <c r="V128" s="57"/>
    </row>
    <row r="129" spans="1:22" s="56" customFormat="1" ht="50.25" customHeight="1">
      <c r="A129" s="60">
        <f>SUBTOTAL(3,$B$13:B129)</f>
        <v>90</v>
      </c>
      <c r="B129" s="448" t="s">
        <v>427</v>
      </c>
      <c r="C129" s="297">
        <v>200000000</v>
      </c>
      <c r="D129" s="298" t="s">
        <v>114</v>
      </c>
      <c r="E129" s="125" t="s">
        <v>103</v>
      </c>
      <c r="F129" s="500" t="s">
        <v>104</v>
      </c>
      <c r="G129" s="114"/>
      <c r="H129" s="451"/>
      <c r="I129" s="152"/>
      <c r="J129" s="152"/>
      <c r="K129" s="152"/>
      <c r="L129" s="117"/>
      <c r="M129" s="117"/>
      <c r="N129" s="145"/>
      <c r="O129" s="145"/>
      <c r="P129" s="568"/>
      <c r="Q129" s="131"/>
      <c r="R129" s="571"/>
      <c r="S129" s="60" t="s">
        <v>997</v>
      </c>
      <c r="T129" s="275" t="s">
        <v>110</v>
      </c>
      <c r="V129" s="57"/>
    </row>
    <row r="130" spans="1:22" s="56" customFormat="1" ht="15" customHeight="1">
      <c r="A130" s="1492" t="s">
        <v>431</v>
      </c>
      <c r="B130" s="1493"/>
      <c r="C130" s="1493"/>
      <c r="D130" s="1493"/>
      <c r="E130" s="1493"/>
      <c r="F130" s="1493"/>
      <c r="G130" s="1493"/>
      <c r="H130" s="1493"/>
      <c r="I130" s="1493"/>
      <c r="J130" s="1493"/>
      <c r="K130" s="1493"/>
      <c r="L130" s="1493"/>
      <c r="M130" s="1493"/>
      <c r="N130" s="1493"/>
      <c r="O130" s="1493"/>
      <c r="P130" s="1493"/>
      <c r="Q130" s="1493"/>
      <c r="R130" s="1493"/>
      <c r="S130" s="1544"/>
      <c r="T130" s="278"/>
      <c r="V130" s="57"/>
    </row>
    <row r="131" spans="1:22" s="56" customFormat="1" ht="45" customHeight="1">
      <c r="A131" s="302">
        <f>SUBTOTAL(3,$B$13:B131)</f>
        <v>91</v>
      </c>
      <c r="B131" s="43" t="s">
        <v>432</v>
      </c>
      <c r="C131" s="299">
        <v>300000164</v>
      </c>
      <c r="D131" s="124" t="s">
        <v>875</v>
      </c>
      <c r="E131" s="125" t="s">
        <v>103</v>
      </c>
      <c r="F131" s="300" t="s">
        <v>241</v>
      </c>
      <c r="G131" s="300"/>
      <c r="H131" s="199"/>
      <c r="I131" s="152" t="s">
        <v>302</v>
      </c>
      <c r="J131" s="116"/>
      <c r="K131" s="60"/>
      <c r="L131" s="117"/>
      <c r="M131" s="117"/>
      <c r="N131" s="145"/>
      <c r="O131" s="145"/>
      <c r="P131" s="132"/>
      <c r="Q131" s="119"/>
      <c r="R131" s="53"/>
      <c r="S131" s="60" t="s">
        <v>939</v>
      </c>
      <c r="T131" s="278" t="s">
        <v>171</v>
      </c>
      <c r="U131" s="78"/>
      <c r="V131" s="11"/>
    </row>
    <row r="132" spans="1:22" s="56" customFormat="1" ht="15.75" customHeight="1">
      <c r="A132" s="1492" t="s">
        <v>435</v>
      </c>
      <c r="B132" s="1493"/>
      <c r="C132" s="1493"/>
      <c r="D132" s="1493"/>
      <c r="E132" s="1493"/>
      <c r="F132" s="1493"/>
      <c r="G132" s="1493"/>
      <c r="H132" s="1493"/>
      <c r="I132" s="1493"/>
      <c r="J132" s="1493"/>
      <c r="K132" s="1493"/>
      <c r="L132" s="1493"/>
      <c r="M132" s="1493"/>
      <c r="N132" s="1493"/>
      <c r="O132" s="1493"/>
      <c r="P132" s="1493"/>
      <c r="Q132" s="1493"/>
      <c r="R132" s="1493"/>
      <c r="S132" s="1544"/>
      <c r="T132" s="278"/>
      <c r="V132" s="57"/>
    </row>
    <row r="133" spans="1:22" s="56" customFormat="1" ht="58.5" customHeight="1">
      <c r="A133" s="302">
        <f>SUBTOTAL(3,$B$13:B133)</f>
        <v>92</v>
      </c>
      <c r="B133" s="43" t="s">
        <v>436</v>
      </c>
      <c r="C133" s="299">
        <v>450000000</v>
      </c>
      <c r="D133" s="304" t="s">
        <v>875</v>
      </c>
      <c r="E133" s="207" t="s">
        <v>133</v>
      </c>
      <c r="F133" s="300" t="s">
        <v>134</v>
      </c>
      <c r="G133" s="300" t="s">
        <v>437</v>
      </c>
      <c r="H133" s="199">
        <v>392405255</v>
      </c>
      <c r="I133" s="152" t="s">
        <v>136</v>
      </c>
      <c r="J133" s="116" t="s">
        <v>137</v>
      </c>
      <c r="K133" s="60" t="s">
        <v>438</v>
      </c>
      <c r="L133" s="117">
        <v>44396</v>
      </c>
      <c r="M133" s="117">
        <v>44515</v>
      </c>
      <c r="N133" s="230">
        <v>0.55000000000000004</v>
      </c>
      <c r="O133" s="145">
        <v>0</v>
      </c>
      <c r="P133" s="132"/>
      <c r="Q133" s="119"/>
      <c r="R133" s="53">
        <f>O133-N133</f>
        <v>-0.55000000000000004</v>
      </c>
      <c r="S133" s="60" t="s">
        <v>1114</v>
      </c>
      <c r="T133" s="278" t="s">
        <v>139</v>
      </c>
      <c r="V133" s="57"/>
    </row>
    <row r="134" spans="1:22" s="56" customFormat="1" ht="56.15" customHeight="1">
      <c r="A134" s="305">
        <f>SUBTOTAL(3,$B$13:B134)</f>
        <v>93</v>
      </c>
      <c r="B134" s="390" t="s">
        <v>439</v>
      </c>
      <c r="C134" s="307">
        <v>217000000</v>
      </c>
      <c r="D134" s="330" t="s">
        <v>744</v>
      </c>
      <c r="E134" s="330" t="s">
        <v>103</v>
      </c>
      <c r="F134" s="308"/>
      <c r="G134" s="308"/>
      <c r="H134" s="337"/>
      <c r="I134" s="392" t="s">
        <v>200</v>
      </c>
      <c r="J134" s="370"/>
      <c r="K134" s="393"/>
      <c r="L134" s="343"/>
      <c r="M134" s="343"/>
      <c r="N134" s="354"/>
      <c r="O134" s="354"/>
      <c r="P134" s="346"/>
      <c r="Q134" s="373"/>
      <c r="R134" s="378"/>
      <c r="S134" s="854" t="s">
        <v>989</v>
      </c>
      <c r="T134" s="278" t="s">
        <v>139</v>
      </c>
      <c r="V134" s="57"/>
    </row>
    <row r="135" spans="1:22" s="56" customFormat="1" ht="41.25" customHeight="1">
      <c r="A135" s="302">
        <f>SUBTOTAL(3,$B$13:B135)</f>
        <v>94</v>
      </c>
      <c r="B135" s="43" t="s">
        <v>442</v>
      </c>
      <c r="C135" s="299">
        <v>385000000</v>
      </c>
      <c r="D135" s="304" t="s">
        <v>744</v>
      </c>
      <c r="E135" s="207" t="s">
        <v>133</v>
      </c>
      <c r="F135" s="300" t="s">
        <v>134</v>
      </c>
      <c r="G135" s="300"/>
      <c r="H135" s="199"/>
      <c r="I135" s="152" t="s">
        <v>200</v>
      </c>
      <c r="J135" s="116" t="s">
        <v>200</v>
      </c>
      <c r="K135" s="60" t="s">
        <v>200</v>
      </c>
      <c r="L135" s="117"/>
      <c r="M135" s="117"/>
      <c r="N135" s="145"/>
      <c r="O135" s="145"/>
      <c r="P135" s="132"/>
      <c r="Q135" s="119"/>
      <c r="R135" s="53"/>
      <c r="S135" s="60" t="s">
        <v>916</v>
      </c>
      <c r="T135" s="278" t="s">
        <v>139</v>
      </c>
      <c r="V135" s="57"/>
    </row>
    <row r="136" spans="1:22" s="56" customFormat="1" ht="54.4" customHeight="1">
      <c r="A136" s="305">
        <f>SUBTOTAL(3,$B$13:B136)</f>
        <v>95</v>
      </c>
      <c r="B136" s="390" t="s">
        <v>444</v>
      </c>
      <c r="C136" s="307">
        <v>275100000</v>
      </c>
      <c r="D136" s="324" t="s">
        <v>744</v>
      </c>
      <c r="E136" s="325" t="s">
        <v>103</v>
      </c>
      <c r="F136" s="308" t="s">
        <v>134</v>
      </c>
      <c r="G136" s="308"/>
      <c r="H136" s="337"/>
      <c r="I136" s="392" t="s">
        <v>200</v>
      </c>
      <c r="J136" s="370" t="s">
        <v>200</v>
      </c>
      <c r="K136" s="393" t="s">
        <v>200</v>
      </c>
      <c r="L136" s="343"/>
      <c r="M136" s="343"/>
      <c r="N136" s="354"/>
      <c r="O136" s="354"/>
      <c r="P136" s="346"/>
      <c r="Q136" s="373"/>
      <c r="R136" s="378"/>
      <c r="S136" s="905" t="s">
        <v>990</v>
      </c>
      <c r="T136" s="278" t="s">
        <v>139</v>
      </c>
      <c r="V136" s="57"/>
    </row>
    <row r="137" spans="1:22" s="78" customFormat="1">
      <c r="A137" s="1497" t="s">
        <v>447</v>
      </c>
      <c r="B137" s="1498"/>
      <c r="C137" s="1498"/>
      <c r="D137" s="1498"/>
      <c r="E137" s="1498"/>
      <c r="F137" s="1498"/>
      <c r="G137" s="1498"/>
      <c r="H137" s="1498"/>
      <c r="I137" s="1498"/>
      <c r="J137" s="1498"/>
      <c r="K137" s="1498"/>
      <c r="L137" s="1498"/>
      <c r="M137" s="1498"/>
      <c r="N137" s="1498"/>
      <c r="O137" s="1498"/>
      <c r="P137" s="1498"/>
      <c r="Q137" s="1498"/>
      <c r="R137" s="1498"/>
      <c r="S137" s="1509"/>
      <c r="T137" s="275"/>
      <c r="V137"/>
    </row>
    <row r="138" spans="1:22" s="78" customFormat="1">
      <c r="A138" s="1500" t="s">
        <v>247</v>
      </c>
      <c r="B138" s="1501"/>
      <c r="C138" s="1501"/>
      <c r="D138" s="1501"/>
      <c r="E138" s="1501"/>
      <c r="F138" s="1501"/>
      <c r="G138" s="1501"/>
      <c r="H138" s="1501"/>
      <c r="I138" s="1501"/>
      <c r="J138" s="1501"/>
      <c r="K138" s="1501"/>
      <c r="L138" s="1501"/>
      <c r="M138" s="1501"/>
      <c r="N138" s="1501"/>
      <c r="O138" s="1501"/>
      <c r="P138" s="1501"/>
      <c r="Q138" s="1501"/>
      <c r="R138" s="1501"/>
      <c r="S138" s="1545"/>
      <c r="T138" s="275"/>
      <c r="V138"/>
    </row>
    <row r="139" spans="1:22" s="78" customFormat="1" ht="35.5" customHeight="1">
      <c r="A139" s="60">
        <f>SUBTOTAL(3,$B$13:B139)</f>
        <v>96</v>
      </c>
      <c r="B139" s="456" t="s">
        <v>468</v>
      </c>
      <c r="C139" s="297">
        <v>200000000</v>
      </c>
      <c r="D139" s="298" t="s">
        <v>114</v>
      </c>
      <c r="E139" s="125" t="s">
        <v>103</v>
      </c>
      <c r="F139" s="498" t="s">
        <v>104</v>
      </c>
      <c r="G139" s="517"/>
      <c r="H139" s="573"/>
      <c r="I139" s="453"/>
      <c r="J139" s="500"/>
      <c r="K139" s="188"/>
      <c r="L139" s="189"/>
      <c r="M139" s="198"/>
      <c r="N139" s="191"/>
      <c r="O139" s="574"/>
      <c r="P139" s="575"/>
      <c r="Q139" s="501"/>
      <c r="R139" s="192"/>
      <c r="S139" s="60" t="s">
        <v>991</v>
      </c>
      <c r="T139" s="275" t="s">
        <v>110</v>
      </c>
      <c r="V139"/>
    </row>
    <row r="140" spans="1:22" s="78" customFormat="1" ht="33" customHeight="1">
      <c r="A140" s="60">
        <f>SUBTOTAL(3,$B$13:B140)</f>
        <v>97</v>
      </c>
      <c r="B140" s="456" t="s">
        <v>479</v>
      </c>
      <c r="C140" s="401">
        <v>200000000</v>
      </c>
      <c r="D140" s="298" t="s">
        <v>114</v>
      </c>
      <c r="E140" s="125" t="s">
        <v>103</v>
      </c>
      <c r="F140" s="498" t="s">
        <v>104</v>
      </c>
      <c r="G140" s="517"/>
      <c r="H140" s="453"/>
      <c r="I140" s="453"/>
      <c r="J140" s="453"/>
      <c r="K140" s="188"/>
      <c r="L140" s="189"/>
      <c r="M140" s="190"/>
      <c r="N140" s="191"/>
      <c r="O140" s="574"/>
      <c r="P140" s="568"/>
      <c r="Q140" s="501"/>
      <c r="R140" s="192"/>
      <c r="S140" s="60" t="s">
        <v>991</v>
      </c>
      <c r="T140" s="275" t="s">
        <v>110</v>
      </c>
      <c r="V140"/>
    </row>
    <row r="141" spans="1:22" s="78" customFormat="1" ht="76.5" customHeight="1">
      <c r="A141" s="60">
        <f>SUBTOTAL(3,$B$13:B141)</f>
        <v>98</v>
      </c>
      <c r="B141" s="576" t="s">
        <v>1084</v>
      </c>
      <c r="C141" s="401">
        <v>11324843000</v>
      </c>
      <c r="D141" s="298" t="s">
        <v>875</v>
      </c>
      <c r="E141" s="239" t="s">
        <v>133</v>
      </c>
      <c r="F141" s="498" t="s">
        <v>104</v>
      </c>
      <c r="G141" s="517" t="s">
        <v>449</v>
      </c>
      <c r="H141" s="498">
        <v>10973233245.549999</v>
      </c>
      <c r="I141" s="498" t="s">
        <v>992</v>
      </c>
      <c r="J141" s="500" t="s">
        <v>351</v>
      </c>
      <c r="K141" s="188" t="s">
        <v>451</v>
      </c>
      <c r="L141" s="189" t="s">
        <v>993</v>
      </c>
      <c r="M141" s="198" t="s">
        <v>994</v>
      </c>
      <c r="N141" s="887">
        <v>3.15</v>
      </c>
      <c r="O141" s="887">
        <v>2.54</v>
      </c>
      <c r="P141" s="568">
        <f>Q141*H141</f>
        <v>2194646649.1100001</v>
      </c>
      <c r="Q141" s="846">
        <v>0.2</v>
      </c>
      <c r="R141" s="895">
        <f>O141-N141</f>
        <v>-0.60999999999999988</v>
      </c>
      <c r="S141" s="60" t="s">
        <v>917</v>
      </c>
      <c r="T141" s="275" t="s">
        <v>110</v>
      </c>
      <c r="V141"/>
    </row>
    <row r="142" spans="1:22" s="78" customFormat="1" ht="33" customHeight="1">
      <c r="A142" s="60">
        <f>SUBTOTAL(3,$B$13:B142)</f>
        <v>99</v>
      </c>
      <c r="B142" s="456" t="s">
        <v>474</v>
      </c>
      <c r="C142" s="297">
        <v>200000000</v>
      </c>
      <c r="D142" s="298" t="s">
        <v>114</v>
      </c>
      <c r="E142" s="125" t="s">
        <v>103</v>
      </c>
      <c r="F142" s="498" t="s">
        <v>104</v>
      </c>
      <c r="G142" s="517"/>
      <c r="H142" s="498"/>
      <c r="I142" s="453"/>
      <c r="J142" s="500"/>
      <c r="K142" s="188"/>
      <c r="L142" s="189"/>
      <c r="M142" s="190"/>
      <c r="N142" s="191"/>
      <c r="O142" s="120"/>
      <c r="P142" s="568"/>
      <c r="Q142" s="501"/>
      <c r="R142" s="192"/>
      <c r="S142" s="60" t="s">
        <v>997</v>
      </c>
      <c r="T142" s="275" t="s">
        <v>110</v>
      </c>
      <c r="V142"/>
    </row>
    <row r="143" spans="1:22" ht="38.25" customHeight="1">
      <c r="A143" s="60">
        <f>SUBTOTAL(3,$B$13:B143)</f>
        <v>100</v>
      </c>
      <c r="B143" s="456" t="s">
        <v>493</v>
      </c>
      <c r="C143" s="297">
        <v>100000000</v>
      </c>
      <c r="D143" s="60" t="s">
        <v>114</v>
      </c>
      <c r="E143" s="301" t="s">
        <v>103</v>
      </c>
      <c r="F143" s="498" t="s">
        <v>104</v>
      </c>
      <c r="G143" s="114"/>
      <c r="H143" s="139"/>
      <c r="I143" s="140"/>
      <c r="J143" s="140"/>
      <c r="K143" s="140"/>
      <c r="L143" s="212"/>
      <c r="M143" s="213"/>
      <c r="N143" s="203"/>
      <c r="O143" s="203"/>
      <c r="P143" s="210"/>
      <c r="Q143" s="577"/>
      <c r="R143" s="567"/>
      <c r="S143" s="60" t="s">
        <v>997</v>
      </c>
      <c r="T143" s="275" t="s">
        <v>110</v>
      </c>
    </row>
    <row r="144" spans="1:22" ht="37.5" customHeight="1">
      <c r="A144" s="60">
        <f>SUBTOTAL(3,$B$13:B144)</f>
        <v>101</v>
      </c>
      <c r="B144" s="578" t="s">
        <v>477</v>
      </c>
      <c r="C144" s="512">
        <v>150000000</v>
      </c>
      <c r="D144" s="60" t="s">
        <v>114</v>
      </c>
      <c r="E144" s="301" t="s">
        <v>103</v>
      </c>
      <c r="F144" s="498" t="s">
        <v>104</v>
      </c>
      <c r="G144" s="114"/>
      <c r="H144" s="579"/>
      <c r="I144" s="140"/>
      <c r="J144" s="140"/>
      <c r="K144" s="114"/>
      <c r="L144" s="212"/>
      <c r="M144" s="213"/>
      <c r="N144" s="203"/>
      <c r="O144" s="240"/>
      <c r="P144" s="210"/>
      <c r="Q144" s="577"/>
      <c r="R144" s="240"/>
      <c r="S144" s="60" t="s">
        <v>997</v>
      </c>
      <c r="T144" s="275" t="s">
        <v>110</v>
      </c>
    </row>
    <row r="145" spans="1:22" ht="39" customHeight="1">
      <c r="A145" s="60">
        <f>SUBTOTAL(3,$B$13:B145)</f>
        <v>102</v>
      </c>
      <c r="B145" s="578" t="s">
        <v>489</v>
      </c>
      <c r="C145" s="512">
        <v>150000000</v>
      </c>
      <c r="D145" s="60" t="s">
        <v>114</v>
      </c>
      <c r="E145" s="301" t="s">
        <v>103</v>
      </c>
      <c r="F145" s="498" t="s">
        <v>104</v>
      </c>
      <c r="G145" s="114"/>
      <c r="H145" s="579"/>
      <c r="I145" s="140"/>
      <c r="J145" s="140"/>
      <c r="K145" s="140"/>
      <c r="L145" s="212"/>
      <c r="M145" s="213"/>
      <c r="N145" s="203"/>
      <c r="O145" s="203"/>
      <c r="P145" s="210"/>
      <c r="Q145" s="577"/>
      <c r="R145" s="567"/>
      <c r="S145" s="60" t="s">
        <v>997</v>
      </c>
      <c r="T145" s="275" t="s">
        <v>110</v>
      </c>
    </row>
    <row r="146" spans="1:22" ht="33" customHeight="1">
      <c r="A146" s="60">
        <f>SUBTOTAL(3,$B$13:B146)</f>
        <v>103</v>
      </c>
      <c r="B146" s="578" t="s">
        <v>491</v>
      </c>
      <c r="C146" s="512">
        <v>150000000</v>
      </c>
      <c r="D146" s="60" t="s">
        <v>114</v>
      </c>
      <c r="E146" s="301" t="s">
        <v>103</v>
      </c>
      <c r="F146" s="498" t="s">
        <v>104</v>
      </c>
      <c r="G146" s="114"/>
      <c r="H146" s="568"/>
      <c r="I146" s="227"/>
      <c r="J146" s="227"/>
      <c r="K146" s="241"/>
      <c r="L146" s="213"/>
      <c r="M146" s="213"/>
      <c r="N146" s="229"/>
      <c r="O146" s="229"/>
      <c r="P146" s="210"/>
      <c r="Q146" s="523"/>
      <c r="R146" s="567"/>
      <c r="S146" s="60" t="s">
        <v>997</v>
      </c>
      <c r="T146" s="275" t="s">
        <v>110</v>
      </c>
    </row>
    <row r="147" spans="1:22" ht="33" customHeight="1">
      <c r="A147" s="60">
        <f>SUBTOTAL(3,$B$13:B147)</f>
        <v>104</v>
      </c>
      <c r="B147" s="578" t="s">
        <v>465</v>
      </c>
      <c r="C147" s="297">
        <v>200000000</v>
      </c>
      <c r="D147" s="60" t="s">
        <v>114</v>
      </c>
      <c r="E147" s="301" t="s">
        <v>103</v>
      </c>
      <c r="F147" s="498" t="s">
        <v>104</v>
      </c>
      <c r="G147" s="114"/>
      <c r="H147" s="568"/>
      <c r="I147" s="227"/>
      <c r="J147" s="227"/>
      <c r="K147" s="242"/>
      <c r="L147" s="213"/>
      <c r="M147" s="213"/>
      <c r="N147" s="229"/>
      <c r="O147" s="229"/>
      <c r="P147" s="210"/>
      <c r="Q147" s="523"/>
      <c r="R147" s="567"/>
      <c r="S147" s="60" t="s">
        <v>997</v>
      </c>
      <c r="T147" s="275" t="s">
        <v>110</v>
      </c>
    </row>
    <row r="148" spans="1:22" ht="34" customHeight="1">
      <c r="A148" s="60">
        <f>SUBTOTAL(3,$B$13:B148)</f>
        <v>105</v>
      </c>
      <c r="B148" s="578" t="s">
        <v>483</v>
      </c>
      <c r="C148" s="297">
        <v>200000000</v>
      </c>
      <c r="D148" s="60" t="s">
        <v>114</v>
      </c>
      <c r="E148" s="301" t="s">
        <v>103</v>
      </c>
      <c r="F148" s="498" t="s">
        <v>104</v>
      </c>
      <c r="G148" s="114"/>
      <c r="H148" s="568"/>
      <c r="I148" s="227"/>
      <c r="J148" s="227"/>
      <c r="K148" s="242"/>
      <c r="L148" s="213"/>
      <c r="M148" s="213"/>
      <c r="N148" s="229"/>
      <c r="O148" s="229"/>
      <c r="P148" s="210"/>
      <c r="Q148" s="523"/>
      <c r="R148" s="567"/>
      <c r="S148" s="60" t="s">
        <v>997</v>
      </c>
      <c r="T148" s="275" t="s">
        <v>110</v>
      </c>
    </row>
    <row r="149" spans="1:22" ht="33" customHeight="1">
      <c r="A149" s="60">
        <f>SUBTOTAL(3,$B$13:B149)</f>
        <v>106</v>
      </c>
      <c r="B149" s="578" t="s">
        <v>486</v>
      </c>
      <c r="C149" s="297">
        <v>200000000</v>
      </c>
      <c r="D149" s="60" t="s">
        <v>114</v>
      </c>
      <c r="E149" s="301" t="s">
        <v>103</v>
      </c>
      <c r="F149" s="685" t="s">
        <v>104</v>
      </c>
      <c r="G149" s="114"/>
      <c r="H149" s="568"/>
      <c r="I149" s="227"/>
      <c r="J149" s="227"/>
      <c r="K149" s="242"/>
      <c r="L149" s="213"/>
      <c r="M149" s="213"/>
      <c r="N149" s="229"/>
      <c r="O149" s="229"/>
      <c r="P149" s="210"/>
      <c r="Q149" s="523"/>
      <c r="R149" s="567"/>
      <c r="S149" s="60" t="s">
        <v>997</v>
      </c>
      <c r="T149" s="275" t="s">
        <v>110</v>
      </c>
    </row>
    <row r="150" spans="1:22" ht="33" customHeight="1">
      <c r="A150" s="60">
        <f>SUBTOTAL(3,$B$13:B150)</f>
        <v>107</v>
      </c>
      <c r="B150" s="578" t="s">
        <v>471</v>
      </c>
      <c r="C150" s="297">
        <v>200000000</v>
      </c>
      <c r="D150" s="60" t="s">
        <v>114</v>
      </c>
      <c r="E150" s="301" t="s">
        <v>103</v>
      </c>
      <c r="F150" s="685" t="s">
        <v>104</v>
      </c>
      <c r="G150" s="114"/>
      <c r="H150" s="568"/>
      <c r="I150" s="227"/>
      <c r="J150" s="227"/>
      <c r="K150" s="242"/>
      <c r="L150" s="213"/>
      <c r="M150" s="213"/>
      <c r="N150" s="229"/>
      <c r="O150" s="229"/>
      <c r="P150" s="210"/>
      <c r="Q150" s="523"/>
      <c r="R150" s="567"/>
      <c r="S150" s="60" t="s">
        <v>997</v>
      </c>
      <c r="T150" s="275" t="s">
        <v>110</v>
      </c>
    </row>
    <row r="151" spans="1:22" ht="37.5" customHeight="1">
      <c r="A151" s="60">
        <f>SUBTOTAL(3,$B$13:B151)</f>
        <v>108</v>
      </c>
      <c r="B151" s="578" t="s">
        <v>1085</v>
      </c>
      <c r="C151" s="297">
        <v>1250000000</v>
      </c>
      <c r="D151" s="60" t="s">
        <v>875</v>
      </c>
      <c r="E151" s="207" t="s">
        <v>453</v>
      </c>
      <c r="F151" s="685" t="s">
        <v>104</v>
      </c>
      <c r="G151" s="114" t="s">
        <v>454</v>
      </c>
      <c r="H151" s="568">
        <v>1185516686.3099999</v>
      </c>
      <c r="I151" s="227" t="s">
        <v>231</v>
      </c>
      <c r="J151" s="227" t="s">
        <v>117</v>
      </c>
      <c r="K151" s="242" t="s">
        <v>455</v>
      </c>
      <c r="L151" s="213" t="s">
        <v>998</v>
      </c>
      <c r="M151" s="213" t="s">
        <v>999</v>
      </c>
      <c r="N151" s="229">
        <v>1.58</v>
      </c>
      <c r="O151" s="229">
        <v>1.67</v>
      </c>
      <c r="P151" s="210">
        <f>Q151*H151</f>
        <v>0</v>
      </c>
      <c r="Q151" s="523">
        <v>0</v>
      </c>
      <c r="R151" s="567">
        <f>O151-N151</f>
        <v>8.9999999999999858E-2</v>
      </c>
      <c r="S151" s="60" t="s">
        <v>917</v>
      </c>
      <c r="T151" s="275" t="s">
        <v>110</v>
      </c>
    </row>
    <row r="152" spans="1:22" ht="35.25" customHeight="1">
      <c r="A152" s="60">
        <f>SUBTOTAL(3,$B$13:B152)</f>
        <v>109</v>
      </c>
      <c r="B152" s="578" t="s">
        <v>1086</v>
      </c>
      <c r="C152" s="297">
        <v>750000000</v>
      </c>
      <c r="D152" s="60" t="s">
        <v>875</v>
      </c>
      <c r="E152" s="207" t="s">
        <v>453</v>
      </c>
      <c r="F152" s="685" t="s">
        <v>104</v>
      </c>
      <c r="G152" s="114" t="s">
        <v>458</v>
      </c>
      <c r="H152" s="568">
        <v>654653056</v>
      </c>
      <c r="I152" s="227" t="s">
        <v>231</v>
      </c>
      <c r="J152" s="227" t="s">
        <v>231</v>
      </c>
      <c r="K152" s="242" t="s">
        <v>459</v>
      </c>
      <c r="L152" s="213" t="s">
        <v>1000</v>
      </c>
      <c r="M152" s="213" t="s">
        <v>1001</v>
      </c>
      <c r="N152" s="896">
        <v>7.7359999999999998</v>
      </c>
      <c r="O152" s="897">
        <v>0</v>
      </c>
      <c r="P152" s="210">
        <f>Q152*H152</f>
        <v>0</v>
      </c>
      <c r="Q152" s="523">
        <v>0</v>
      </c>
      <c r="R152" s="567">
        <f>O152-N152</f>
        <v>-7.7359999999999998</v>
      </c>
      <c r="S152" s="60" t="s">
        <v>917</v>
      </c>
      <c r="T152" s="275" t="s">
        <v>110</v>
      </c>
    </row>
    <row r="153" spans="1:22" ht="37.5" customHeight="1">
      <c r="A153" s="60">
        <f>SUBTOTAL(3,$B$13:B153)</f>
        <v>110</v>
      </c>
      <c r="B153" s="578" t="s">
        <v>1087</v>
      </c>
      <c r="C153" s="297">
        <v>700000000</v>
      </c>
      <c r="D153" s="60" t="s">
        <v>875</v>
      </c>
      <c r="E153" s="207" t="s">
        <v>453</v>
      </c>
      <c r="F153" s="685" t="s">
        <v>104</v>
      </c>
      <c r="G153" s="114" t="s">
        <v>462</v>
      </c>
      <c r="H153" s="568">
        <v>596084000</v>
      </c>
      <c r="I153" s="227" t="s">
        <v>231</v>
      </c>
      <c r="J153" s="227" t="s">
        <v>231</v>
      </c>
      <c r="K153" s="242" t="s">
        <v>463</v>
      </c>
      <c r="L153" s="213" t="s">
        <v>1000</v>
      </c>
      <c r="M153" s="213" t="s">
        <v>1001</v>
      </c>
      <c r="N153" s="896">
        <v>7.7359999999999998</v>
      </c>
      <c r="O153" s="897">
        <v>0</v>
      </c>
      <c r="P153" s="210">
        <f>Q153*H153</f>
        <v>0</v>
      </c>
      <c r="Q153" s="523">
        <v>0</v>
      </c>
      <c r="R153" s="567">
        <f>O153-N153</f>
        <v>-7.7359999999999998</v>
      </c>
      <c r="S153" s="60" t="s">
        <v>917</v>
      </c>
      <c r="T153" s="275" t="s">
        <v>110</v>
      </c>
    </row>
    <row r="154" spans="1:22" ht="34" customHeight="1">
      <c r="A154" s="60">
        <f>SUBTOTAL(3,$B$13:B154)</f>
        <v>111</v>
      </c>
      <c r="B154" s="578" t="s">
        <v>495</v>
      </c>
      <c r="C154" s="297">
        <v>200000000</v>
      </c>
      <c r="D154" s="60" t="s">
        <v>114</v>
      </c>
      <c r="E154" s="301" t="s">
        <v>103</v>
      </c>
      <c r="F154" s="685" t="s">
        <v>104</v>
      </c>
      <c r="G154" s="114"/>
      <c r="H154" s="568"/>
      <c r="I154" s="227"/>
      <c r="J154" s="227"/>
      <c r="K154" s="242"/>
      <c r="L154" s="213"/>
      <c r="M154" s="213"/>
      <c r="N154" s="229"/>
      <c r="O154" s="229"/>
      <c r="P154" s="210"/>
      <c r="Q154" s="523"/>
      <c r="R154" s="567"/>
      <c r="S154" s="60" t="s">
        <v>997</v>
      </c>
      <c r="T154" s="275" t="s">
        <v>110</v>
      </c>
    </row>
    <row r="155" spans="1:22" ht="13.5" customHeight="1">
      <c r="A155" s="1492" t="s">
        <v>292</v>
      </c>
      <c r="B155" s="1493"/>
      <c r="C155" s="1493"/>
      <c r="D155" s="1493"/>
      <c r="E155" s="1493"/>
      <c r="F155" s="1493"/>
      <c r="G155" s="1493"/>
      <c r="H155" s="1493"/>
      <c r="I155" s="1493"/>
      <c r="J155" s="1493"/>
      <c r="K155" s="1493"/>
      <c r="L155" s="1493"/>
      <c r="M155" s="1493"/>
      <c r="N155" s="1493"/>
      <c r="O155" s="1493"/>
      <c r="P155" s="1493"/>
      <c r="Q155" s="1493"/>
      <c r="R155" s="1493"/>
      <c r="S155" s="1544"/>
    </row>
    <row r="156" spans="1:22" ht="65.150000000000006" customHeight="1">
      <c r="A156" s="305">
        <f>SUBTOTAL(3,$B$13:B156)</f>
        <v>112</v>
      </c>
      <c r="B156" s="359" t="s">
        <v>498</v>
      </c>
      <c r="C156" s="319">
        <v>300000163</v>
      </c>
      <c r="D156" s="330" t="s">
        <v>875</v>
      </c>
      <c r="E156" s="309" t="s">
        <v>103</v>
      </c>
      <c r="F156" s="412" t="s">
        <v>375</v>
      </c>
      <c r="G156" s="360"/>
      <c r="H156" s="361"/>
      <c r="I156" s="362" t="s">
        <v>302</v>
      </c>
      <c r="J156" s="362"/>
      <c r="K156" s="363"/>
      <c r="L156" s="364"/>
      <c r="M156" s="364"/>
      <c r="N156" s="365"/>
      <c r="O156" s="365"/>
      <c r="P156" s="366"/>
      <c r="Q156" s="367"/>
      <c r="R156" s="368"/>
      <c r="S156" s="854" t="s">
        <v>972</v>
      </c>
      <c r="T156" s="275" t="s">
        <v>171</v>
      </c>
      <c r="V156" s="11"/>
    </row>
    <row r="157" spans="1:22" ht="45" customHeight="1">
      <c r="A157" s="302">
        <f>SUBTOTAL(3,$B$13:B157)</f>
        <v>113</v>
      </c>
      <c r="B157" s="149" t="s">
        <v>501</v>
      </c>
      <c r="C157" s="123">
        <v>200001188</v>
      </c>
      <c r="D157" s="304" t="s">
        <v>114</v>
      </c>
      <c r="E157" s="301" t="s">
        <v>103</v>
      </c>
      <c r="F157" s="631" t="s">
        <v>375</v>
      </c>
      <c r="G157" s="114"/>
      <c r="H157" s="235"/>
      <c r="I157" s="227" t="s">
        <v>351</v>
      </c>
      <c r="J157" s="227"/>
      <c r="K157" s="242"/>
      <c r="L157" s="213"/>
      <c r="M157" s="213"/>
      <c r="N157" s="229"/>
      <c r="O157" s="229"/>
      <c r="P157" s="210"/>
      <c r="Q157" s="144"/>
      <c r="R157" s="219"/>
      <c r="S157" s="60" t="s">
        <v>997</v>
      </c>
      <c r="T157" s="275" t="s">
        <v>171</v>
      </c>
      <c r="V157" s="11"/>
    </row>
    <row r="158" spans="1:22" ht="45.75" customHeight="1">
      <c r="A158" s="302">
        <f>SUBTOTAL(3,$B$13:B158)</f>
        <v>114</v>
      </c>
      <c r="B158" s="149" t="s">
        <v>504</v>
      </c>
      <c r="C158" s="123">
        <v>200000110</v>
      </c>
      <c r="D158" s="304" t="s">
        <v>114</v>
      </c>
      <c r="E158" s="301" t="s">
        <v>103</v>
      </c>
      <c r="F158" s="631" t="s">
        <v>375</v>
      </c>
      <c r="G158" s="114"/>
      <c r="H158" s="238"/>
      <c r="I158" s="227" t="s">
        <v>351</v>
      </c>
      <c r="J158" s="140"/>
      <c r="K158" s="228"/>
      <c r="L158" s="213"/>
      <c r="M158" s="213"/>
      <c r="N158" s="229"/>
      <c r="O158" s="229"/>
      <c r="P158" s="243"/>
      <c r="Q158" s="144"/>
      <c r="R158" s="219"/>
      <c r="S158" s="60" t="s">
        <v>997</v>
      </c>
      <c r="T158" s="275" t="s">
        <v>171</v>
      </c>
      <c r="V158" s="11"/>
    </row>
    <row r="159" spans="1:22" s="78" customFormat="1" ht="64.75" customHeight="1">
      <c r="A159" s="305">
        <f>SUBTOTAL(3,$B$13:B159)</f>
        <v>115</v>
      </c>
      <c r="B159" s="359" t="s">
        <v>506</v>
      </c>
      <c r="C159" s="319">
        <v>300000163</v>
      </c>
      <c r="D159" s="330" t="s">
        <v>875</v>
      </c>
      <c r="E159" s="309" t="s">
        <v>103</v>
      </c>
      <c r="F159" s="412" t="s">
        <v>375</v>
      </c>
      <c r="G159" s="308"/>
      <c r="H159" s="369"/>
      <c r="I159" s="362" t="s">
        <v>302</v>
      </c>
      <c r="J159" s="370"/>
      <c r="K159" s="371"/>
      <c r="L159" s="372"/>
      <c r="M159" s="343"/>
      <c r="N159" s="356"/>
      <c r="O159" s="356"/>
      <c r="P159" s="346"/>
      <c r="Q159" s="373"/>
      <c r="R159" s="374"/>
      <c r="S159" s="854" t="s">
        <v>972</v>
      </c>
      <c r="T159" s="275" t="s">
        <v>171</v>
      </c>
      <c r="V159" s="11"/>
    </row>
    <row r="160" spans="1:22" s="78" customFormat="1" ht="46.5" customHeight="1">
      <c r="A160" s="302">
        <f>SUBTOTAL(3,$B$13:B160)</f>
        <v>116</v>
      </c>
      <c r="B160" s="43" t="s">
        <v>509</v>
      </c>
      <c r="C160" s="299">
        <v>200001188</v>
      </c>
      <c r="D160" s="246" t="s">
        <v>114</v>
      </c>
      <c r="E160" s="125" t="s">
        <v>103</v>
      </c>
      <c r="F160" s="300" t="s">
        <v>375</v>
      </c>
      <c r="G160" s="300"/>
      <c r="H160" s="150"/>
      <c r="I160" s="116" t="s">
        <v>351</v>
      </c>
      <c r="J160" s="116"/>
      <c r="K160" s="55"/>
      <c r="L160" s="244"/>
      <c r="M160" s="117"/>
      <c r="N160" s="145"/>
      <c r="O160" s="145"/>
      <c r="P160" s="132"/>
      <c r="Q160" s="119"/>
      <c r="R160" s="245"/>
      <c r="S160" s="60" t="s">
        <v>997</v>
      </c>
      <c r="T160" s="275" t="s">
        <v>171</v>
      </c>
      <c r="V160" s="11"/>
    </row>
    <row r="161" spans="1:22" s="78" customFormat="1" ht="45" customHeight="1">
      <c r="A161" s="302">
        <f>SUBTOTAL(3,$B$13:B161)</f>
        <v>117</v>
      </c>
      <c r="B161" s="43" t="s">
        <v>512</v>
      </c>
      <c r="C161" s="299">
        <v>200001188</v>
      </c>
      <c r="D161" s="246" t="s">
        <v>114</v>
      </c>
      <c r="E161" s="125" t="s">
        <v>103</v>
      </c>
      <c r="F161" s="300" t="s">
        <v>375</v>
      </c>
      <c r="G161" s="300"/>
      <c r="H161" s="150"/>
      <c r="I161" s="116" t="s">
        <v>351</v>
      </c>
      <c r="J161" s="116"/>
      <c r="K161" s="55"/>
      <c r="L161" s="244"/>
      <c r="M161" s="117"/>
      <c r="N161" s="145"/>
      <c r="O161" s="145"/>
      <c r="P161" s="132"/>
      <c r="Q161" s="119"/>
      <c r="R161" s="245"/>
      <c r="S161" s="60" t="s">
        <v>997</v>
      </c>
      <c r="T161" s="275" t="s">
        <v>171</v>
      </c>
      <c r="V161" s="11"/>
    </row>
    <row r="162" spans="1:22" s="78" customFormat="1" ht="45.75" customHeight="1">
      <c r="A162" s="302">
        <f>SUBTOTAL(3,$B$13:B162)</f>
        <v>118</v>
      </c>
      <c r="B162" s="43" t="s">
        <v>514</v>
      </c>
      <c r="C162" s="299">
        <v>100002996</v>
      </c>
      <c r="D162" s="246" t="s">
        <v>114</v>
      </c>
      <c r="E162" s="125" t="s">
        <v>103</v>
      </c>
      <c r="F162" s="300" t="s">
        <v>375</v>
      </c>
      <c r="G162" s="300"/>
      <c r="H162" s="150"/>
      <c r="I162" s="116" t="s">
        <v>351</v>
      </c>
      <c r="J162" s="116"/>
      <c r="K162" s="55"/>
      <c r="L162" s="244"/>
      <c r="M162" s="117"/>
      <c r="N162" s="145"/>
      <c r="O162" s="145"/>
      <c r="P162" s="132"/>
      <c r="Q162" s="119"/>
      <c r="R162" s="245"/>
      <c r="S162" s="60" t="s">
        <v>997</v>
      </c>
      <c r="T162" s="275" t="s">
        <v>171</v>
      </c>
      <c r="V162" s="11"/>
    </row>
    <row r="163" spans="1:22" s="78" customFormat="1" ht="45.75" customHeight="1">
      <c r="A163" s="302">
        <f>SUBTOTAL(3,$B$13:B163)</f>
        <v>119</v>
      </c>
      <c r="B163" s="43" t="s">
        <v>517</v>
      </c>
      <c r="C163" s="299">
        <v>200000050</v>
      </c>
      <c r="D163" s="246" t="s">
        <v>114</v>
      </c>
      <c r="E163" s="125" t="s">
        <v>103</v>
      </c>
      <c r="F163" s="300" t="s">
        <v>375</v>
      </c>
      <c r="G163" s="300"/>
      <c r="H163" s="150"/>
      <c r="I163" s="116" t="s">
        <v>178</v>
      </c>
      <c r="J163" s="116"/>
      <c r="K163" s="55"/>
      <c r="L163" s="244"/>
      <c r="M163" s="117"/>
      <c r="N163" s="145"/>
      <c r="O163" s="145"/>
      <c r="P163" s="132"/>
      <c r="Q163" s="119"/>
      <c r="R163" s="245"/>
      <c r="S163" s="60" t="s">
        <v>997</v>
      </c>
      <c r="T163" s="275" t="s">
        <v>171</v>
      </c>
      <c r="V163" s="11"/>
    </row>
    <row r="164" spans="1:22" s="78" customFormat="1" ht="44.25" customHeight="1">
      <c r="A164" s="302">
        <f>SUBTOTAL(3,$B$13:B164)</f>
        <v>120</v>
      </c>
      <c r="B164" s="43" t="s">
        <v>520</v>
      </c>
      <c r="C164" s="299">
        <v>360000500</v>
      </c>
      <c r="D164" s="246" t="s">
        <v>875</v>
      </c>
      <c r="E164" s="125" t="s">
        <v>103</v>
      </c>
      <c r="F164" s="300" t="s">
        <v>375</v>
      </c>
      <c r="G164" s="300"/>
      <c r="H164" s="150"/>
      <c r="I164" s="116" t="s">
        <v>178</v>
      </c>
      <c r="J164" s="116"/>
      <c r="K164" s="55"/>
      <c r="L164" s="244"/>
      <c r="M164" s="117"/>
      <c r="N164" s="145"/>
      <c r="O164" s="145"/>
      <c r="P164" s="132"/>
      <c r="Q164" s="119"/>
      <c r="R164" s="245"/>
      <c r="S164" s="60" t="s">
        <v>939</v>
      </c>
      <c r="T164" s="275" t="s">
        <v>171</v>
      </c>
      <c r="V164" s="11"/>
    </row>
    <row r="165" spans="1:22" s="78" customFormat="1" ht="57" customHeight="1">
      <c r="A165" s="302">
        <f>SUBTOTAL(3,$B$13:B165)</f>
        <v>121</v>
      </c>
      <c r="B165" s="43" t="s">
        <v>522</v>
      </c>
      <c r="C165" s="299">
        <v>10104903050</v>
      </c>
      <c r="D165" s="246" t="s">
        <v>875</v>
      </c>
      <c r="E165" s="239" t="s">
        <v>133</v>
      </c>
      <c r="F165" s="300" t="s">
        <v>523</v>
      </c>
      <c r="G165" s="300" t="s">
        <v>524</v>
      </c>
      <c r="H165" s="150">
        <v>9589973011</v>
      </c>
      <c r="I165" s="116" t="s">
        <v>178</v>
      </c>
      <c r="J165" s="116" t="s">
        <v>149</v>
      </c>
      <c r="K165" s="55" t="s">
        <v>525</v>
      </c>
      <c r="L165" s="244">
        <v>44379</v>
      </c>
      <c r="M165" s="117">
        <f>L165+180</f>
        <v>44559</v>
      </c>
      <c r="N165" s="134">
        <v>1.95E-2</v>
      </c>
      <c r="O165" s="134">
        <v>0.19839999999999999</v>
      </c>
      <c r="P165" s="132"/>
      <c r="Q165" s="119"/>
      <c r="R165" s="245"/>
      <c r="S165" s="60" t="s">
        <v>917</v>
      </c>
      <c r="T165" s="275" t="s">
        <v>171</v>
      </c>
      <c r="V165" s="11"/>
    </row>
    <row r="166" spans="1:22" s="78" customFormat="1" ht="44.25" customHeight="1">
      <c r="A166" s="302">
        <f>SUBTOTAL(3,$B$13:B166)</f>
        <v>122</v>
      </c>
      <c r="B166" s="43" t="s">
        <v>526</v>
      </c>
      <c r="C166" s="299">
        <v>55020000</v>
      </c>
      <c r="D166" s="246" t="s">
        <v>114</v>
      </c>
      <c r="E166" s="125" t="s">
        <v>103</v>
      </c>
      <c r="F166" s="300" t="s">
        <v>523</v>
      </c>
      <c r="G166" s="300"/>
      <c r="H166" s="150"/>
      <c r="I166" s="116" t="s">
        <v>178</v>
      </c>
      <c r="J166" s="116"/>
      <c r="K166" s="55"/>
      <c r="L166" s="244"/>
      <c r="M166" s="117"/>
      <c r="N166" s="145"/>
      <c r="O166" s="145"/>
      <c r="P166" s="132"/>
      <c r="Q166" s="119"/>
      <c r="R166" s="245"/>
      <c r="S166" s="60" t="s">
        <v>997</v>
      </c>
      <c r="T166" s="275" t="s">
        <v>171</v>
      </c>
      <c r="V166" s="11"/>
    </row>
    <row r="167" spans="1:22" s="78" customFormat="1" ht="15.75" customHeight="1">
      <c r="A167" s="1492" t="s">
        <v>311</v>
      </c>
      <c r="B167" s="1493"/>
      <c r="C167" s="1493"/>
      <c r="D167" s="1493"/>
      <c r="E167" s="1493"/>
      <c r="F167" s="1493"/>
      <c r="G167" s="1493"/>
      <c r="H167" s="1493"/>
      <c r="I167" s="1493"/>
      <c r="J167" s="1493"/>
      <c r="K167" s="1493"/>
      <c r="L167" s="1493"/>
      <c r="M167" s="1493"/>
      <c r="N167" s="1493"/>
      <c r="O167" s="1493"/>
      <c r="P167" s="1493"/>
      <c r="Q167" s="1493"/>
      <c r="R167" s="1493"/>
      <c r="S167" s="1544"/>
      <c r="T167" s="275"/>
      <c r="V167"/>
    </row>
    <row r="168" spans="1:22" s="78" customFormat="1" ht="96.4" customHeight="1">
      <c r="A168" s="305">
        <f>SUBTOTAL(3,$B$13:B168)</f>
        <v>123</v>
      </c>
      <c r="B168" s="390" t="s">
        <v>528</v>
      </c>
      <c r="C168" s="307">
        <v>1500000000</v>
      </c>
      <c r="D168" s="330" t="s">
        <v>875</v>
      </c>
      <c r="E168" s="330" t="s">
        <v>103</v>
      </c>
      <c r="F168" s="308" t="s">
        <v>134</v>
      </c>
      <c r="G168" s="308"/>
      <c r="H168" s="369"/>
      <c r="I168" s="370" t="s">
        <v>195</v>
      </c>
      <c r="J168" s="370"/>
      <c r="K168" s="371"/>
      <c r="L168" s="372"/>
      <c r="M168" s="343"/>
      <c r="N168" s="354"/>
      <c r="O168" s="354"/>
      <c r="P168" s="346"/>
      <c r="Q168" s="373"/>
      <c r="R168" s="374"/>
      <c r="S168" s="854" t="s">
        <v>1003</v>
      </c>
      <c r="T168" s="278" t="s">
        <v>139</v>
      </c>
      <c r="V168"/>
    </row>
    <row r="169" spans="1:22" s="78" customFormat="1" ht="36.75" customHeight="1">
      <c r="A169" s="302">
        <f>SUBTOTAL(3,$B$13:B169)</f>
        <v>124</v>
      </c>
      <c r="B169" s="43" t="s">
        <v>532</v>
      </c>
      <c r="C169" s="299">
        <v>1189499982</v>
      </c>
      <c r="D169" s="304" t="s">
        <v>875</v>
      </c>
      <c r="E169" s="207" t="s">
        <v>133</v>
      </c>
      <c r="F169" s="300" t="s">
        <v>134</v>
      </c>
      <c r="G169" s="300" t="s">
        <v>533</v>
      </c>
      <c r="H169" s="150">
        <v>1097415000</v>
      </c>
      <c r="I169" s="116" t="s">
        <v>534</v>
      </c>
      <c r="J169" s="116" t="s">
        <v>137</v>
      </c>
      <c r="K169" s="55" t="s">
        <v>438</v>
      </c>
      <c r="L169" s="244">
        <v>44396</v>
      </c>
      <c r="M169" s="117">
        <v>44515</v>
      </c>
      <c r="N169" s="145"/>
      <c r="O169" s="145"/>
      <c r="P169" s="132"/>
      <c r="Q169" s="119"/>
      <c r="R169" s="245"/>
      <c r="S169" s="60" t="s">
        <v>1114</v>
      </c>
      <c r="T169" s="278" t="s">
        <v>139</v>
      </c>
      <c r="V169"/>
    </row>
    <row r="170" spans="1:22" s="78" customFormat="1" ht="43.5" customHeight="1">
      <c r="A170" s="302">
        <f>SUBTOTAL(3,$B$13:B170)</f>
        <v>125</v>
      </c>
      <c r="B170" s="43" t="s">
        <v>535</v>
      </c>
      <c r="C170" s="299">
        <v>350000000</v>
      </c>
      <c r="D170" s="304" t="s">
        <v>744</v>
      </c>
      <c r="E170" s="207" t="s">
        <v>133</v>
      </c>
      <c r="F170" s="300" t="s">
        <v>134</v>
      </c>
      <c r="G170" s="300"/>
      <c r="H170" s="150"/>
      <c r="I170" s="116" t="s">
        <v>200</v>
      </c>
      <c r="J170" s="116" t="s">
        <v>200</v>
      </c>
      <c r="K170" s="55" t="s">
        <v>200</v>
      </c>
      <c r="L170" s="244"/>
      <c r="M170" s="117"/>
      <c r="N170" s="145"/>
      <c r="O170" s="145"/>
      <c r="P170" s="132"/>
      <c r="Q170" s="119"/>
      <c r="R170" s="245"/>
      <c r="S170" s="60" t="s">
        <v>916</v>
      </c>
      <c r="T170" s="278" t="s">
        <v>139</v>
      </c>
      <c r="V170"/>
    </row>
    <row r="171" spans="1:22" s="78" customFormat="1" ht="38.25" customHeight="1">
      <c r="A171" s="302">
        <f>SUBTOTAL(3,$B$13:B171)</f>
        <v>126</v>
      </c>
      <c r="B171" s="43" t="s">
        <v>537</v>
      </c>
      <c r="C171" s="299">
        <v>184000000</v>
      </c>
      <c r="D171" s="304" t="s">
        <v>114</v>
      </c>
      <c r="E171" s="304" t="s">
        <v>103</v>
      </c>
      <c r="F171" s="300" t="s">
        <v>134</v>
      </c>
      <c r="G171" s="300"/>
      <c r="H171" s="150"/>
      <c r="I171" s="116" t="s">
        <v>205</v>
      </c>
      <c r="J171" s="116"/>
      <c r="K171" s="55"/>
      <c r="L171" s="244"/>
      <c r="M171" s="117"/>
      <c r="N171" s="145"/>
      <c r="O171" s="145"/>
      <c r="P171" s="132"/>
      <c r="Q171" s="119"/>
      <c r="R171" s="245"/>
      <c r="S171" s="60" t="s">
        <v>918</v>
      </c>
      <c r="T171" s="278" t="s">
        <v>139</v>
      </c>
      <c r="V171"/>
    </row>
    <row r="172" spans="1:22" s="78" customFormat="1" ht="37.5" customHeight="1">
      <c r="A172" s="302">
        <f>SUBTOTAL(3,$B$13:B172)</f>
        <v>127</v>
      </c>
      <c r="B172" s="43" t="s">
        <v>540</v>
      </c>
      <c r="C172" s="299">
        <v>184000000</v>
      </c>
      <c r="D172" s="304" t="s">
        <v>114</v>
      </c>
      <c r="E172" s="304" t="s">
        <v>103</v>
      </c>
      <c r="F172" s="300" t="s">
        <v>134</v>
      </c>
      <c r="G172" s="300"/>
      <c r="H172" s="150"/>
      <c r="I172" s="116" t="s">
        <v>205</v>
      </c>
      <c r="J172" s="116"/>
      <c r="K172" s="55"/>
      <c r="L172" s="244"/>
      <c r="M172" s="117"/>
      <c r="N172" s="145"/>
      <c r="O172" s="145"/>
      <c r="P172" s="132"/>
      <c r="Q172" s="119"/>
      <c r="R172" s="245"/>
      <c r="S172" s="60" t="s">
        <v>918</v>
      </c>
      <c r="T172" s="278" t="s">
        <v>139</v>
      </c>
      <c r="V172"/>
    </row>
    <row r="173" spans="1:22" s="78" customFormat="1" ht="36.75" customHeight="1">
      <c r="A173" s="302">
        <f>SUBTOTAL(3,$B$13:B173)</f>
        <v>128</v>
      </c>
      <c r="B173" s="43" t="s">
        <v>542</v>
      </c>
      <c r="C173" s="299">
        <v>184000000</v>
      </c>
      <c r="D173" s="304" t="s">
        <v>114</v>
      </c>
      <c r="E173" s="304" t="s">
        <v>103</v>
      </c>
      <c r="F173" s="300" t="s">
        <v>134</v>
      </c>
      <c r="G173" s="300"/>
      <c r="H173" s="150"/>
      <c r="I173" s="116" t="s">
        <v>205</v>
      </c>
      <c r="J173" s="116"/>
      <c r="K173" s="55"/>
      <c r="L173" s="244"/>
      <c r="M173" s="117"/>
      <c r="N173" s="145"/>
      <c r="O173" s="145"/>
      <c r="P173" s="132"/>
      <c r="Q173" s="119"/>
      <c r="R173" s="245"/>
      <c r="S173" s="60" t="s">
        <v>918</v>
      </c>
      <c r="T173" s="278" t="s">
        <v>139</v>
      </c>
      <c r="V173"/>
    </row>
    <row r="174" spans="1:22" s="78" customFormat="1" ht="37.5" customHeight="1">
      <c r="A174" s="302">
        <f>SUBTOTAL(3,$B$13:B174)</f>
        <v>129</v>
      </c>
      <c r="B174" s="43" t="s">
        <v>544</v>
      </c>
      <c r="C174" s="299">
        <v>184000000</v>
      </c>
      <c r="D174" s="304" t="s">
        <v>114</v>
      </c>
      <c r="E174" s="304" t="s">
        <v>103</v>
      </c>
      <c r="F174" s="300" t="s">
        <v>134</v>
      </c>
      <c r="G174" s="300"/>
      <c r="H174" s="150"/>
      <c r="I174" s="116" t="s">
        <v>205</v>
      </c>
      <c r="J174" s="116"/>
      <c r="K174" s="55"/>
      <c r="L174" s="244"/>
      <c r="M174" s="117"/>
      <c r="N174" s="145"/>
      <c r="O174" s="145"/>
      <c r="P174" s="132"/>
      <c r="Q174" s="119"/>
      <c r="R174" s="245"/>
      <c r="S174" s="60" t="s">
        <v>918</v>
      </c>
      <c r="T174" s="278" t="s">
        <v>139</v>
      </c>
      <c r="V174"/>
    </row>
    <row r="175" spans="1:22" s="78" customFormat="1" ht="37.5" customHeight="1">
      <c r="A175" s="302">
        <f>SUBTOTAL(3,$B$13:B175)</f>
        <v>130</v>
      </c>
      <c r="B175" s="43" t="s">
        <v>547</v>
      </c>
      <c r="C175" s="299">
        <v>184000000</v>
      </c>
      <c r="D175" s="304" t="s">
        <v>114</v>
      </c>
      <c r="E175" s="304" t="s">
        <v>103</v>
      </c>
      <c r="F175" s="300" t="s">
        <v>134</v>
      </c>
      <c r="G175" s="300"/>
      <c r="H175" s="150"/>
      <c r="I175" s="116" t="s">
        <v>205</v>
      </c>
      <c r="J175" s="116"/>
      <c r="K175" s="55"/>
      <c r="L175" s="244"/>
      <c r="M175" s="117"/>
      <c r="N175" s="145"/>
      <c r="O175" s="145"/>
      <c r="P175" s="132"/>
      <c r="Q175" s="119"/>
      <c r="R175" s="245"/>
      <c r="S175" s="60" t="s">
        <v>918</v>
      </c>
      <c r="T175" s="278" t="s">
        <v>139</v>
      </c>
      <c r="V175"/>
    </row>
    <row r="176" spans="1:22" s="78" customFormat="1" ht="45" customHeight="1">
      <c r="A176" s="305">
        <f>SUBTOTAL(3,$B$13:B176)</f>
        <v>131</v>
      </c>
      <c r="B176" s="390" t="s">
        <v>550</v>
      </c>
      <c r="C176" s="844" t="s">
        <v>57</v>
      </c>
      <c r="D176" s="330"/>
      <c r="E176" s="330"/>
      <c r="F176" s="308"/>
      <c r="G176" s="308"/>
      <c r="H176" s="369"/>
      <c r="I176" s="370"/>
      <c r="J176" s="370"/>
      <c r="K176" s="371"/>
      <c r="L176" s="372"/>
      <c r="M176" s="343"/>
      <c r="N176" s="356"/>
      <c r="O176" s="356"/>
      <c r="P176" s="409"/>
      <c r="Q176" s="357"/>
      <c r="R176" s="358"/>
      <c r="S176" s="854" t="s">
        <v>551</v>
      </c>
      <c r="T176" s="278" t="s">
        <v>139</v>
      </c>
      <c r="V176"/>
    </row>
    <row r="177" spans="1:22" s="78" customFormat="1" ht="46" customHeight="1">
      <c r="A177" s="305">
        <f>SUBTOTAL(3,$B$13:B177)</f>
        <v>132</v>
      </c>
      <c r="B177" s="410" t="s">
        <v>552</v>
      </c>
      <c r="C177" s="375">
        <v>199995000</v>
      </c>
      <c r="D177" s="330" t="s">
        <v>114</v>
      </c>
      <c r="E177" s="330" t="s">
        <v>103</v>
      </c>
      <c r="F177" s="308" t="s">
        <v>134</v>
      </c>
      <c r="G177" s="308" t="s">
        <v>553</v>
      </c>
      <c r="H177" s="369">
        <v>199812000</v>
      </c>
      <c r="I177" s="370" t="s">
        <v>178</v>
      </c>
      <c r="J177" s="370" t="s">
        <v>319</v>
      </c>
      <c r="K177" s="371" t="s">
        <v>1004</v>
      </c>
      <c r="L177" s="372">
        <v>44406</v>
      </c>
      <c r="M177" s="343">
        <v>44525</v>
      </c>
      <c r="N177" s="356"/>
      <c r="O177" s="356"/>
      <c r="P177" s="409"/>
      <c r="Q177" s="357"/>
      <c r="R177" s="358"/>
      <c r="S177" s="905" t="s">
        <v>1005</v>
      </c>
      <c r="T177" s="278" t="s">
        <v>139</v>
      </c>
      <c r="V177"/>
    </row>
    <row r="178" spans="1:22" s="78" customFormat="1" ht="18" customHeight="1">
      <c r="A178" s="1497" t="s">
        <v>556</v>
      </c>
      <c r="B178" s="1498"/>
      <c r="C178" s="1498"/>
      <c r="D178" s="1498"/>
      <c r="E178" s="1498"/>
      <c r="F178" s="1498"/>
      <c r="G178" s="1498"/>
      <c r="H178" s="1498"/>
      <c r="I178" s="1498"/>
      <c r="J178" s="1498"/>
      <c r="K178" s="1498"/>
      <c r="L178" s="1498"/>
      <c r="M178" s="1498"/>
      <c r="N178" s="1498"/>
      <c r="O178" s="1498"/>
      <c r="P178" s="1498"/>
      <c r="Q178" s="1498"/>
      <c r="R178" s="1498"/>
      <c r="S178" s="1509"/>
      <c r="T178" s="275"/>
      <c r="V178"/>
    </row>
    <row r="179" spans="1:22" s="78" customFormat="1">
      <c r="A179" s="1500" t="s">
        <v>348</v>
      </c>
      <c r="B179" s="1501"/>
      <c r="C179" s="1501"/>
      <c r="D179" s="1501"/>
      <c r="E179" s="1501"/>
      <c r="F179" s="1501"/>
      <c r="G179" s="1501"/>
      <c r="H179" s="1501"/>
      <c r="I179" s="1501"/>
      <c r="J179" s="1501"/>
      <c r="K179" s="1501"/>
      <c r="L179" s="1501"/>
      <c r="M179" s="1501"/>
      <c r="N179" s="1501"/>
      <c r="O179" s="1501"/>
      <c r="P179" s="1501"/>
      <c r="Q179" s="1501"/>
      <c r="R179" s="1501"/>
      <c r="S179" s="1545"/>
      <c r="T179" s="275"/>
      <c r="V179"/>
    </row>
    <row r="180" spans="1:22" s="78" customFormat="1" ht="34.5" customHeight="1">
      <c r="A180" s="60">
        <f>SUBTOTAL(3,$B$13:B180)</f>
        <v>133</v>
      </c>
      <c r="B180" s="456" t="s">
        <v>566</v>
      </c>
      <c r="C180" s="297">
        <v>200000000</v>
      </c>
      <c r="D180" s="298" t="s">
        <v>114</v>
      </c>
      <c r="E180" s="125" t="s">
        <v>103</v>
      </c>
      <c r="F180" s="498" t="s">
        <v>104</v>
      </c>
      <c r="G180" s="517"/>
      <c r="H180" s="549"/>
      <c r="I180" s="453"/>
      <c r="J180" s="500"/>
      <c r="K180" s="188"/>
      <c r="L180" s="189"/>
      <c r="M180" s="198"/>
      <c r="N180" s="191"/>
      <c r="O180" s="120"/>
      <c r="P180" s="568"/>
      <c r="Q180" s="501"/>
      <c r="R180" s="192"/>
      <c r="S180" s="60" t="s">
        <v>997</v>
      </c>
      <c r="T180" s="275" t="s">
        <v>110</v>
      </c>
      <c r="V180"/>
    </row>
    <row r="181" spans="1:22" s="78" customFormat="1" ht="34.5" customHeight="1">
      <c r="A181" s="60">
        <f>SUBTOTAL(3,$B$13:B181)</f>
        <v>134</v>
      </c>
      <c r="B181" s="456" t="s">
        <v>570</v>
      </c>
      <c r="C181" s="297">
        <v>200000000</v>
      </c>
      <c r="D181" s="298" t="s">
        <v>114</v>
      </c>
      <c r="E181" s="125" t="s">
        <v>103</v>
      </c>
      <c r="F181" s="498" t="s">
        <v>104</v>
      </c>
      <c r="G181" s="517"/>
      <c r="H181" s="517"/>
      <c r="I181" s="453"/>
      <c r="J181" s="500"/>
      <c r="K181" s="188"/>
      <c r="L181" s="189"/>
      <c r="M181" s="247"/>
      <c r="N181" s="191"/>
      <c r="O181" s="120"/>
      <c r="P181" s="568"/>
      <c r="Q181" s="501"/>
      <c r="R181" s="192"/>
      <c r="S181" s="60" t="s">
        <v>997</v>
      </c>
      <c r="T181" s="275" t="s">
        <v>110</v>
      </c>
      <c r="V181"/>
    </row>
    <row r="182" spans="1:22" s="78" customFormat="1" ht="34.5" customHeight="1">
      <c r="A182" s="60">
        <f>SUBTOTAL(3,$B$13:B182)</f>
        <v>135</v>
      </c>
      <c r="B182" s="456" t="s">
        <v>1088</v>
      </c>
      <c r="C182" s="297">
        <v>9964000000</v>
      </c>
      <c r="D182" s="298" t="s">
        <v>875</v>
      </c>
      <c r="E182" s="239" t="s">
        <v>558</v>
      </c>
      <c r="F182" s="498" t="s">
        <v>104</v>
      </c>
      <c r="G182" s="517" t="s">
        <v>559</v>
      </c>
      <c r="H182" s="517">
        <v>9747852856.5799999</v>
      </c>
      <c r="I182" s="549" t="s">
        <v>178</v>
      </c>
      <c r="J182" s="549" t="s">
        <v>560</v>
      </c>
      <c r="K182" s="188" t="s">
        <v>228</v>
      </c>
      <c r="L182" s="189" t="s">
        <v>1000</v>
      </c>
      <c r="M182" s="190" t="s">
        <v>1006</v>
      </c>
      <c r="N182" s="887">
        <v>0.11</v>
      </c>
      <c r="O182" s="888">
        <v>0.36</v>
      </c>
      <c r="P182" s="568">
        <f>Q182*H182</f>
        <v>1949570571.316</v>
      </c>
      <c r="Q182" s="501">
        <v>0.2</v>
      </c>
      <c r="R182" s="889">
        <f>O182-N182</f>
        <v>0.25</v>
      </c>
      <c r="S182" s="60" t="s">
        <v>1089</v>
      </c>
      <c r="T182" s="275" t="s">
        <v>110</v>
      </c>
      <c r="V182"/>
    </row>
    <row r="183" spans="1:22" s="56" customFormat="1" ht="34.5" customHeight="1">
      <c r="A183" s="60">
        <f>SUBTOTAL(3,$B$13:B183)</f>
        <v>136</v>
      </c>
      <c r="B183" s="456" t="s">
        <v>1090</v>
      </c>
      <c r="C183" s="297">
        <v>1509897000</v>
      </c>
      <c r="D183" s="60" t="s">
        <v>875</v>
      </c>
      <c r="E183" s="239" t="s">
        <v>558</v>
      </c>
      <c r="F183" s="498" t="s">
        <v>104</v>
      </c>
      <c r="G183" s="517" t="s">
        <v>559</v>
      </c>
      <c r="H183" s="517">
        <v>1504035523.9100001</v>
      </c>
      <c r="I183" s="549" t="s">
        <v>562</v>
      </c>
      <c r="J183" s="549" t="s">
        <v>563</v>
      </c>
      <c r="K183" s="188" t="s">
        <v>228</v>
      </c>
      <c r="L183" s="189" t="s">
        <v>1000</v>
      </c>
      <c r="M183" s="190" t="s">
        <v>1006</v>
      </c>
      <c r="N183" s="887">
        <v>0.72</v>
      </c>
      <c r="O183" s="888">
        <v>1.9</v>
      </c>
      <c r="P183" s="568">
        <f>Q183*H183</f>
        <v>300807104.78200001</v>
      </c>
      <c r="Q183" s="501">
        <v>0.2</v>
      </c>
      <c r="R183" s="889">
        <f>O183-N183</f>
        <v>1.18</v>
      </c>
      <c r="S183" s="60" t="s">
        <v>917</v>
      </c>
      <c r="T183" s="275" t="s">
        <v>110</v>
      </c>
      <c r="V183" s="57"/>
    </row>
    <row r="184" spans="1:22" s="56" customFormat="1" ht="33.75" customHeight="1">
      <c r="A184" s="60">
        <f>SUBTOTAL(3,$B$13:B184)</f>
        <v>137</v>
      </c>
      <c r="B184" s="456" t="s">
        <v>1091</v>
      </c>
      <c r="C184" s="297">
        <v>1000000000</v>
      </c>
      <c r="D184" s="60" t="s">
        <v>875</v>
      </c>
      <c r="E184" s="301" t="s">
        <v>103</v>
      </c>
      <c r="F184" s="498" t="s">
        <v>104</v>
      </c>
      <c r="G184" s="517"/>
      <c r="H184" s="498"/>
      <c r="I184" s="549"/>
      <c r="J184" s="549"/>
      <c r="K184" s="549"/>
      <c r="L184" s="189"/>
      <c r="M184" s="190"/>
      <c r="N184" s="191"/>
      <c r="O184" s="196"/>
      <c r="P184" s="568"/>
      <c r="Q184" s="501"/>
      <c r="R184" s="128"/>
      <c r="S184" s="60" t="s">
        <v>1051</v>
      </c>
      <c r="T184" s="275" t="s">
        <v>110</v>
      </c>
      <c r="V184" s="57"/>
    </row>
    <row r="185" spans="1:22" s="56" customFormat="1" ht="37.5" customHeight="1">
      <c r="A185" s="60">
        <f>SUBTOTAL(3,$B$13:B185)</f>
        <v>138</v>
      </c>
      <c r="B185" s="456" t="s">
        <v>572</v>
      </c>
      <c r="C185" s="297">
        <v>1174390000</v>
      </c>
      <c r="D185" s="60" t="s">
        <v>875</v>
      </c>
      <c r="E185" s="301" t="s">
        <v>103</v>
      </c>
      <c r="F185" s="498" t="s">
        <v>104</v>
      </c>
      <c r="G185" s="517"/>
      <c r="H185" s="498"/>
      <c r="I185" s="498"/>
      <c r="J185" s="500"/>
      <c r="K185" s="500"/>
      <c r="L185" s="221"/>
      <c r="M185" s="190"/>
      <c r="N185" s="191"/>
      <c r="O185" s="196"/>
      <c r="P185" s="568"/>
      <c r="Q185" s="501"/>
      <c r="R185" s="128"/>
      <c r="S185" s="60" t="s">
        <v>1051</v>
      </c>
      <c r="T185" s="275" t="s">
        <v>110</v>
      </c>
      <c r="V185" s="57"/>
    </row>
    <row r="186" spans="1:22" s="56" customFormat="1" ht="14.25" customHeight="1">
      <c r="A186" s="1492" t="s">
        <v>354</v>
      </c>
      <c r="B186" s="1493"/>
      <c r="C186" s="1493"/>
      <c r="D186" s="1493"/>
      <c r="E186" s="1493"/>
      <c r="F186" s="1493"/>
      <c r="G186" s="1493"/>
      <c r="H186" s="1493"/>
      <c r="I186" s="1493"/>
      <c r="J186" s="1493"/>
      <c r="K186" s="1493"/>
      <c r="L186" s="1493"/>
      <c r="M186" s="1493"/>
      <c r="N186" s="1493"/>
      <c r="O186" s="1493"/>
      <c r="P186" s="1493"/>
      <c r="Q186" s="1493"/>
      <c r="R186" s="1493"/>
      <c r="S186" s="1544"/>
      <c r="T186" s="278"/>
      <c r="V186" s="57"/>
    </row>
    <row r="187" spans="1:22" s="56" customFormat="1" ht="66.400000000000006" customHeight="1">
      <c r="A187" s="305">
        <f>SUBTOTAL(3,$B$13:B187)</f>
        <v>139</v>
      </c>
      <c r="B187" s="323" t="s">
        <v>575</v>
      </c>
      <c r="C187" s="319">
        <v>300000163</v>
      </c>
      <c r="D187" s="330" t="s">
        <v>875</v>
      </c>
      <c r="E187" s="309" t="s">
        <v>103</v>
      </c>
      <c r="F187" s="412" t="s">
        <v>375</v>
      </c>
      <c r="G187" s="327"/>
      <c r="H187" s="313"/>
      <c r="I187" s="313" t="s">
        <v>302</v>
      </c>
      <c r="J187" s="335"/>
      <c r="K187" s="314"/>
      <c r="L187" s="315"/>
      <c r="M187" s="336"/>
      <c r="N187" s="317"/>
      <c r="O187" s="318"/>
      <c r="P187" s="361"/>
      <c r="Q187" s="329"/>
      <c r="R187" s="321"/>
      <c r="S187" s="854" t="s">
        <v>972</v>
      </c>
      <c r="T187" s="278" t="s">
        <v>171</v>
      </c>
      <c r="U187" s="78"/>
      <c r="V187" s="11"/>
    </row>
    <row r="188" spans="1:22" s="56" customFormat="1" ht="45.75" customHeight="1">
      <c r="A188" s="302">
        <f>SUBTOTAL(3,$B$13:B188)</f>
        <v>140</v>
      </c>
      <c r="B188" s="122" t="s">
        <v>577</v>
      </c>
      <c r="C188" s="123">
        <v>200000110</v>
      </c>
      <c r="D188" s="304" t="s">
        <v>114</v>
      </c>
      <c r="E188" s="301" t="s">
        <v>103</v>
      </c>
      <c r="F188" s="631" t="s">
        <v>523</v>
      </c>
      <c r="G188" s="114"/>
      <c r="H188" s="217"/>
      <c r="I188" s="227" t="s">
        <v>351</v>
      </c>
      <c r="J188" s="114"/>
      <c r="K188" s="142"/>
      <c r="L188" s="129"/>
      <c r="M188" s="129"/>
      <c r="N188" s="203"/>
      <c r="O188" s="203"/>
      <c r="P188" s="210"/>
      <c r="Q188" s="205"/>
      <c r="R188" s="219"/>
      <c r="S188" s="60" t="s">
        <v>997</v>
      </c>
      <c r="T188" s="278" t="s">
        <v>171</v>
      </c>
      <c r="U188" s="78"/>
      <c r="V188" s="11"/>
    </row>
    <row r="189" spans="1:22" s="56" customFormat="1" ht="45.75" customHeight="1">
      <c r="A189" s="302">
        <f>SUBTOTAL(3,$B$13:B189)</f>
        <v>141</v>
      </c>
      <c r="B189" s="122" t="s">
        <v>580</v>
      </c>
      <c r="C189" s="123">
        <v>200001188</v>
      </c>
      <c r="D189" s="304" t="s">
        <v>114</v>
      </c>
      <c r="E189" s="301" t="s">
        <v>103</v>
      </c>
      <c r="F189" s="631" t="s">
        <v>523</v>
      </c>
      <c r="G189" s="114"/>
      <c r="H189" s="217"/>
      <c r="I189" s="227" t="s">
        <v>351</v>
      </c>
      <c r="J189" s="208"/>
      <c r="K189" s="142"/>
      <c r="L189" s="129"/>
      <c r="M189" s="129"/>
      <c r="N189" s="203"/>
      <c r="O189" s="248"/>
      <c r="P189" s="210"/>
      <c r="Q189" s="205"/>
      <c r="R189" s="216"/>
      <c r="S189" s="60" t="s">
        <v>997</v>
      </c>
      <c r="T189" s="278" t="s">
        <v>171</v>
      </c>
      <c r="U189" s="78"/>
      <c r="V189" s="11"/>
    </row>
    <row r="190" spans="1:22" s="56" customFormat="1" ht="45.75" customHeight="1">
      <c r="A190" s="302">
        <f>SUBTOTAL(3,$B$13:B190)</f>
        <v>142</v>
      </c>
      <c r="B190" s="122" t="s">
        <v>582</v>
      </c>
      <c r="C190" s="123">
        <v>200005991</v>
      </c>
      <c r="D190" s="304" t="s">
        <v>114</v>
      </c>
      <c r="E190" s="301" t="s">
        <v>103</v>
      </c>
      <c r="F190" s="631" t="s">
        <v>523</v>
      </c>
      <c r="G190" s="114"/>
      <c r="H190" s="217"/>
      <c r="I190" s="227" t="s">
        <v>351</v>
      </c>
      <c r="J190" s="208"/>
      <c r="K190" s="142"/>
      <c r="L190" s="202"/>
      <c r="M190" s="129"/>
      <c r="N190" s="248"/>
      <c r="O190" s="248"/>
      <c r="P190" s="210"/>
      <c r="Q190" s="205"/>
      <c r="R190" s="219"/>
      <c r="S190" s="60" t="s">
        <v>997</v>
      </c>
      <c r="T190" s="278" t="s">
        <v>171</v>
      </c>
      <c r="U190" s="78"/>
      <c r="V190" s="11"/>
    </row>
    <row r="191" spans="1:22" s="57" customFormat="1" ht="14.25" customHeight="1">
      <c r="A191" s="1492" t="s">
        <v>359</v>
      </c>
      <c r="B191" s="1493"/>
      <c r="C191" s="1493"/>
      <c r="D191" s="1493"/>
      <c r="E191" s="1493"/>
      <c r="F191" s="1493"/>
      <c r="G191" s="1493"/>
      <c r="H191" s="1493"/>
      <c r="I191" s="1493"/>
      <c r="J191" s="1493"/>
      <c r="K191" s="1493"/>
      <c r="L191" s="1493"/>
      <c r="M191" s="1493"/>
      <c r="N191" s="1493"/>
      <c r="O191" s="1493"/>
      <c r="P191" s="1493"/>
      <c r="Q191" s="1493"/>
      <c r="R191" s="1493"/>
      <c r="S191" s="1544"/>
      <c r="T191" s="278"/>
      <c r="U191" s="56"/>
    </row>
    <row r="192" spans="1:22" s="57" customFormat="1" ht="118" customHeight="1">
      <c r="A192" s="305">
        <f>SUBTOTAL(3,$B$13:B192)</f>
        <v>143</v>
      </c>
      <c r="B192" s="323" t="s">
        <v>585</v>
      </c>
      <c r="C192" s="319">
        <v>184000000</v>
      </c>
      <c r="D192" s="330" t="s">
        <v>114</v>
      </c>
      <c r="E192" s="330" t="s">
        <v>103</v>
      </c>
      <c r="F192" s="412" t="s">
        <v>134</v>
      </c>
      <c r="G192" s="360"/>
      <c r="H192" s="411"/>
      <c r="I192" s="412" t="s">
        <v>149</v>
      </c>
      <c r="J192" s="413"/>
      <c r="K192" s="414"/>
      <c r="L192" s="415"/>
      <c r="M192" s="415"/>
      <c r="N192" s="416"/>
      <c r="O192" s="416"/>
      <c r="P192" s="346"/>
      <c r="Q192" s="416"/>
      <c r="R192" s="417"/>
      <c r="S192" s="854" t="s">
        <v>1020</v>
      </c>
      <c r="T192" s="278" t="s">
        <v>139</v>
      </c>
      <c r="U192" s="56"/>
    </row>
    <row r="193" spans="1:22" s="56" customFormat="1" ht="38.25" customHeight="1">
      <c r="A193" s="302">
        <f>SUBTOTAL(3,$B$13:B193)</f>
        <v>144</v>
      </c>
      <c r="B193" s="43" t="s">
        <v>589</v>
      </c>
      <c r="C193" s="299">
        <v>175945000</v>
      </c>
      <c r="D193" s="304" t="s">
        <v>114</v>
      </c>
      <c r="E193" s="304" t="s">
        <v>103</v>
      </c>
      <c r="F193" s="631" t="s">
        <v>134</v>
      </c>
      <c r="G193" s="300"/>
      <c r="H193" s="153"/>
      <c r="I193" s="116" t="s">
        <v>149</v>
      </c>
      <c r="J193" s="116"/>
      <c r="K193" s="55"/>
      <c r="L193" s="117"/>
      <c r="M193" s="117"/>
      <c r="N193" s="145"/>
      <c r="O193" s="145"/>
      <c r="P193" s="118"/>
      <c r="Q193" s="119"/>
      <c r="R193" s="53"/>
      <c r="S193" s="60" t="s">
        <v>918</v>
      </c>
      <c r="T193" s="278" t="s">
        <v>139</v>
      </c>
      <c r="V193" s="57"/>
    </row>
    <row r="194" spans="1:22" s="56" customFormat="1" ht="43.5" customHeight="1">
      <c r="A194" s="302">
        <f>SUBTOTAL(3,$B$13:B194)</f>
        <v>145</v>
      </c>
      <c r="B194" s="43" t="s">
        <v>591</v>
      </c>
      <c r="C194" s="299">
        <v>350000000</v>
      </c>
      <c r="D194" s="304" t="s">
        <v>744</v>
      </c>
      <c r="E194" s="207" t="s">
        <v>133</v>
      </c>
      <c r="F194" s="300" t="s">
        <v>134</v>
      </c>
      <c r="G194" s="300"/>
      <c r="H194" s="153"/>
      <c r="I194" s="116" t="s">
        <v>200</v>
      </c>
      <c r="J194" s="116" t="s">
        <v>200</v>
      </c>
      <c r="K194" s="55" t="s">
        <v>200</v>
      </c>
      <c r="L194" s="117"/>
      <c r="M194" s="117"/>
      <c r="N194" s="145"/>
      <c r="O194" s="145"/>
      <c r="P194" s="118"/>
      <c r="Q194" s="119"/>
      <c r="R194" s="53"/>
      <c r="S194" s="60" t="s">
        <v>916</v>
      </c>
      <c r="T194" s="278" t="s">
        <v>139</v>
      </c>
      <c r="V194" s="57"/>
    </row>
    <row r="195" spans="1:22" s="56" customFormat="1" ht="48.75" customHeight="1">
      <c r="A195" s="302">
        <f>SUBTOTAL(3,$B$13:B195)</f>
        <v>146</v>
      </c>
      <c r="B195" s="43" t="s">
        <v>593</v>
      </c>
      <c r="C195" s="299">
        <v>149500000</v>
      </c>
      <c r="D195" s="304" t="s">
        <v>114</v>
      </c>
      <c r="E195" s="304" t="s">
        <v>103</v>
      </c>
      <c r="F195" s="300" t="s">
        <v>134</v>
      </c>
      <c r="G195" s="300"/>
      <c r="H195" s="153"/>
      <c r="I195" s="116" t="s">
        <v>205</v>
      </c>
      <c r="J195" s="116"/>
      <c r="K195" s="55"/>
      <c r="L195" s="117"/>
      <c r="M195" s="117"/>
      <c r="N195" s="145"/>
      <c r="O195" s="145"/>
      <c r="P195" s="132"/>
      <c r="Q195" s="119"/>
      <c r="R195" s="53"/>
      <c r="S195" s="60" t="s">
        <v>918</v>
      </c>
      <c r="T195" s="278" t="s">
        <v>139</v>
      </c>
      <c r="V195" s="57"/>
    </row>
    <row r="196" spans="1:22" s="78" customFormat="1">
      <c r="A196" s="1497" t="s">
        <v>596</v>
      </c>
      <c r="B196" s="1498"/>
      <c r="C196" s="1498"/>
      <c r="D196" s="1498"/>
      <c r="E196" s="1498"/>
      <c r="F196" s="1498"/>
      <c r="G196" s="1498"/>
      <c r="H196" s="1498"/>
      <c r="I196" s="1498"/>
      <c r="J196" s="1498"/>
      <c r="K196" s="1498"/>
      <c r="L196" s="1498"/>
      <c r="M196" s="1498"/>
      <c r="N196" s="1498"/>
      <c r="O196" s="1498"/>
      <c r="P196" s="1498"/>
      <c r="Q196" s="1498"/>
      <c r="R196" s="1498"/>
      <c r="S196" s="1509"/>
      <c r="T196" s="275"/>
      <c r="V196"/>
    </row>
    <row r="197" spans="1:22" s="78" customFormat="1">
      <c r="A197" s="1500" t="s">
        <v>247</v>
      </c>
      <c r="B197" s="1501"/>
      <c r="C197" s="1501"/>
      <c r="D197" s="1501"/>
      <c r="E197" s="1501"/>
      <c r="F197" s="1501"/>
      <c r="G197" s="1501"/>
      <c r="H197" s="1501"/>
      <c r="I197" s="1501"/>
      <c r="J197" s="1501"/>
      <c r="K197" s="1501"/>
      <c r="L197" s="1501"/>
      <c r="M197" s="1501"/>
      <c r="N197" s="1501"/>
      <c r="O197" s="1501"/>
      <c r="P197" s="1501"/>
      <c r="Q197" s="1501"/>
      <c r="R197" s="1501"/>
      <c r="S197" s="1545"/>
      <c r="T197" s="275"/>
      <c r="V197"/>
    </row>
    <row r="198" spans="1:22" s="78" customFormat="1" ht="55.75" customHeight="1">
      <c r="A198" s="393">
        <f>SUBTOTAL(3,$B$13:B198)</f>
        <v>147</v>
      </c>
      <c r="B198" s="474" t="s">
        <v>1092</v>
      </c>
      <c r="C198" s="350">
        <v>1300000000</v>
      </c>
      <c r="D198" s="350" t="s">
        <v>875</v>
      </c>
      <c r="E198" s="325" t="s">
        <v>103</v>
      </c>
      <c r="F198" s="499" t="s">
        <v>104</v>
      </c>
      <c r="G198" s="476"/>
      <c r="H198" s="580"/>
      <c r="I198" s="478"/>
      <c r="J198" s="510"/>
      <c r="K198" s="314"/>
      <c r="L198" s="315"/>
      <c r="M198" s="336"/>
      <c r="N198" s="317"/>
      <c r="O198" s="396"/>
      <c r="P198" s="411"/>
      <c r="Q198" s="479"/>
      <c r="R198" s="321"/>
      <c r="S198" s="854" t="s">
        <v>1093</v>
      </c>
      <c r="T198" s="275" t="s">
        <v>110</v>
      </c>
      <c r="V198"/>
    </row>
    <row r="199" spans="1:22" s="78" customFormat="1" ht="45.75" customHeight="1">
      <c r="A199" s="393">
        <f>SUBTOTAL(3,$B$13:B199)</f>
        <v>148</v>
      </c>
      <c r="B199" s="474" t="s">
        <v>611</v>
      </c>
      <c r="C199" s="349">
        <v>0</v>
      </c>
      <c r="D199" s="350"/>
      <c r="E199" s="325"/>
      <c r="F199" s="499"/>
      <c r="G199" s="476"/>
      <c r="H199" s="499"/>
      <c r="I199" s="478"/>
      <c r="J199" s="510"/>
      <c r="K199" s="314"/>
      <c r="L199" s="315"/>
      <c r="M199" s="316"/>
      <c r="N199" s="317"/>
      <c r="O199" s="396"/>
      <c r="P199" s="411"/>
      <c r="Q199" s="479"/>
      <c r="R199" s="321"/>
      <c r="S199" s="854" t="s">
        <v>612</v>
      </c>
      <c r="T199" s="275" t="s">
        <v>110</v>
      </c>
      <c r="V199"/>
    </row>
    <row r="200" spans="1:22" s="78" customFormat="1" ht="33.65" customHeight="1">
      <c r="A200" s="60">
        <f>SUBTOTAL(3,$B$13:B200)</f>
        <v>149</v>
      </c>
      <c r="B200" s="456" t="s">
        <v>608</v>
      </c>
      <c r="C200" s="297">
        <v>200000000</v>
      </c>
      <c r="D200" s="298" t="s">
        <v>114</v>
      </c>
      <c r="E200" s="125" t="s">
        <v>103</v>
      </c>
      <c r="F200" s="498" t="s">
        <v>104</v>
      </c>
      <c r="G200" s="517"/>
      <c r="H200" s="581"/>
      <c r="I200" s="453"/>
      <c r="J200" s="453"/>
      <c r="K200" s="188"/>
      <c r="L200" s="189"/>
      <c r="M200" s="190"/>
      <c r="N200" s="191"/>
      <c r="O200" s="156"/>
      <c r="P200" s="568"/>
      <c r="Q200" s="501"/>
      <c r="R200" s="192"/>
      <c r="S200" s="60" t="s">
        <v>997</v>
      </c>
      <c r="T200" s="275" t="s">
        <v>110</v>
      </c>
      <c r="V200"/>
    </row>
    <row r="201" spans="1:22" s="78" customFormat="1" ht="35.25" customHeight="1">
      <c r="A201" s="60">
        <f>SUBTOTAL(3,$B$13:B201)</f>
        <v>150</v>
      </c>
      <c r="B201" s="456" t="s">
        <v>1094</v>
      </c>
      <c r="C201" s="297">
        <v>1500000000</v>
      </c>
      <c r="D201" s="298" t="s">
        <v>875</v>
      </c>
      <c r="E201" s="125" t="s">
        <v>103</v>
      </c>
      <c r="F201" s="498" t="s">
        <v>104</v>
      </c>
      <c r="G201" s="517" t="s">
        <v>221</v>
      </c>
      <c r="H201" s="848">
        <v>1304814060</v>
      </c>
      <c r="I201" s="498" t="s">
        <v>222</v>
      </c>
      <c r="J201" s="498" t="s">
        <v>607</v>
      </c>
      <c r="K201" s="500" t="s">
        <v>223</v>
      </c>
      <c r="L201" s="189" t="s">
        <v>922</v>
      </c>
      <c r="M201" s="189" t="s">
        <v>923</v>
      </c>
      <c r="N201" s="887">
        <v>2.2650000000000001</v>
      </c>
      <c r="O201" s="898">
        <v>11.824999999999999</v>
      </c>
      <c r="P201" s="568">
        <f>Q201*H201</f>
        <v>0</v>
      </c>
      <c r="Q201" s="501">
        <v>0</v>
      </c>
      <c r="R201" s="899">
        <f>O201-N201</f>
        <v>9.5599999999999987</v>
      </c>
      <c r="S201" s="60" t="s">
        <v>917</v>
      </c>
      <c r="T201" s="275" t="s">
        <v>110</v>
      </c>
      <c r="V201"/>
    </row>
    <row r="202" spans="1:22" s="78" customFormat="1" ht="34.5" customHeight="1">
      <c r="A202" s="60">
        <f>SUBTOTAL(3,$B$13:B202)</f>
        <v>151</v>
      </c>
      <c r="B202" s="521" t="s">
        <v>1095</v>
      </c>
      <c r="C202" s="583">
        <v>1000000000</v>
      </c>
      <c r="D202" s="298" t="s">
        <v>875</v>
      </c>
      <c r="E202" s="125" t="s">
        <v>103</v>
      </c>
      <c r="F202" s="498" t="s">
        <v>104</v>
      </c>
      <c r="G202" s="584"/>
      <c r="H202" s="139"/>
      <c r="I202" s="114"/>
      <c r="J202" s="140"/>
      <c r="K202" s="114"/>
      <c r="L202" s="212"/>
      <c r="M202" s="213"/>
      <c r="N202" s="203"/>
      <c r="O202" s="203"/>
      <c r="P202" s="568"/>
      <c r="Q202" s="577"/>
      <c r="R202" s="567"/>
      <c r="S202" s="60" t="s">
        <v>1051</v>
      </c>
      <c r="T202" s="275" t="s">
        <v>110</v>
      </c>
      <c r="V202"/>
    </row>
    <row r="203" spans="1:22" s="78" customFormat="1" ht="54.4" customHeight="1">
      <c r="A203" s="393">
        <f>SUBTOTAL(3,$B$13:B203)</f>
        <v>152</v>
      </c>
      <c r="B203" s="525" t="s">
        <v>1096</v>
      </c>
      <c r="C203" s="585">
        <v>2000000000</v>
      </c>
      <c r="D203" s="350" t="s">
        <v>875</v>
      </c>
      <c r="E203" s="325" t="s">
        <v>103</v>
      </c>
      <c r="F203" s="499" t="s">
        <v>104</v>
      </c>
      <c r="G203" s="586" t="s">
        <v>835</v>
      </c>
      <c r="H203" s="495">
        <v>1875546150</v>
      </c>
      <c r="I203" s="360" t="s">
        <v>599</v>
      </c>
      <c r="J203" s="398" t="s">
        <v>222</v>
      </c>
      <c r="K203" s="360" t="s">
        <v>600</v>
      </c>
      <c r="L203" s="364" t="s">
        <v>1022</v>
      </c>
      <c r="M203" s="364" t="s">
        <v>1023</v>
      </c>
      <c r="N203" s="900">
        <v>0.06</v>
      </c>
      <c r="O203" s="900">
        <v>1.49</v>
      </c>
      <c r="P203" s="366">
        <f>Q203*H203</f>
        <v>0</v>
      </c>
      <c r="Q203" s="496">
        <v>0</v>
      </c>
      <c r="R203" s="497">
        <f>O203-N203</f>
        <v>1.43</v>
      </c>
      <c r="S203" s="854" t="s">
        <v>1097</v>
      </c>
      <c r="T203" s="275" t="s">
        <v>110</v>
      </c>
      <c r="V203"/>
    </row>
    <row r="204" spans="1:22" s="78" customFormat="1" ht="37.5" customHeight="1">
      <c r="A204" s="60">
        <f>SUBTOTAL(3,$B$13:B204)</f>
        <v>153</v>
      </c>
      <c r="B204" s="521" t="s">
        <v>613</v>
      </c>
      <c r="C204" s="583">
        <v>1000000000</v>
      </c>
      <c r="D204" s="298" t="s">
        <v>875</v>
      </c>
      <c r="E204" s="125" t="s">
        <v>103</v>
      </c>
      <c r="F204" s="498" t="s">
        <v>104</v>
      </c>
      <c r="G204" s="584"/>
      <c r="H204" s="139"/>
      <c r="I204" s="114"/>
      <c r="J204" s="140"/>
      <c r="K204" s="114"/>
      <c r="L204" s="212"/>
      <c r="M204" s="213"/>
      <c r="N204" s="218"/>
      <c r="O204" s="218"/>
      <c r="P204" s="210"/>
      <c r="Q204" s="577"/>
      <c r="R204" s="567"/>
      <c r="S204" s="60" t="s">
        <v>1051</v>
      </c>
      <c r="T204" s="275" t="s">
        <v>110</v>
      </c>
      <c r="V204"/>
    </row>
    <row r="205" spans="1:22" ht="44.25" customHeight="1">
      <c r="A205" s="393">
        <f>SUBTOTAL(3,$B$13:B205)</f>
        <v>154</v>
      </c>
      <c r="B205" s="474" t="s">
        <v>615</v>
      </c>
      <c r="C205" s="350">
        <v>0</v>
      </c>
      <c r="D205" s="393"/>
      <c r="E205" s="309"/>
      <c r="F205" s="690"/>
      <c r="G205" s="360"/>
      <c r="H205" s="495"/>
      <c r="I205" s="398"/>
      <c r="J205" s="394"/>
      <c r="K205" s="360"/>
      <c r="L205" s="395"/>
      <c r="M205" s="364"/>
      <c r="N205" s="384"/>
      <c r="O205" s="384"/>
      <c r="P205" s="366"/>
      <c r="Q205" s="496"/>
      <c r="R205" s="587"/>
      <c r="S205" s="854" t="s">
        <v>616</v>
      </c>
      <c r="T205" s="275" t="s">
        <v>110</v>
      </c>
      <c r="V205" s="78"/>
    </row>
    <row r="206" spans="1:22" s="56" customFormat="1" ht="45" customHeight="1">
      <c r="A206" s="393">
        <f>SUBTOTAL(3,$B$13:B206)</f>
        <v>155</v>
      </c>
      <c r="B206" s="306" t="s">
        <v>617</v>
      </c>
      <c r="C206" s="588">
        <v>0</v>
      </c>
      <c r="D206" s="350"/>
      <c r="E206" s="325"/>
      <c r="F206" s="360"/>
      <c r="G206" s="360"/>
      <c r="H206" s="499"/>
      <c r="I206" s="392"/>
      <c r="J206" s="589"/>
      <c r="K206" s="393"/>
      <c r="L206" s="343"/>
      <c r="M206" s="343"/>
      <c r="N206" s="354"/>
      <c r="O206" s="354"/>
      <c r="P206" s="346"/>
      <c r="Q206" s="357"/>
      <c r="R206" s="590"/>
      <c r="S206" s="854" t="s">
        <v>618</v>
      </c>
      <c r="T206" s="275" t="s">
        <v>110</v>
      </c>
      <c r="V206" s="57"/>
    </row>
    <row r="207" spans="1:22" s="78" customFormat="1" ht="15" customHeight="1">
      <c r="A207" s="1492" t="s">
        <v>292</v>
      </c>
      <c r="B207" s="1493"/>
      <c r="C207" s="1493"/>
      <c r="D207" s="1493"/>
      <c r="E207" s="1493"/>
      <c r="F207" s="1493"/>
      <c r="G207" s="1493"/>
      <c r="H207" s="1493"/>
      <c r="I207" s="1493"/>
      <c r="J207" s="1493"/>
      <c r="K207" s="1493"/>
      <c r="L207" s="1493"/>
      <c r="M207" s="1493"/>
      <c r="N207" s="1493"/>
      <c r="O207" s="1493"/>
      <c r="P207" s="1493"/>
      <c r="Q207" s="1493"/>
      <c r="R207" s="1493"/>
      <c r="S207" s="1544"/>
      <c r="T207" s="275"/>
      <c r="V207"/>
    </row>
    <row r="208" spans="1:22" s="78" customFormat="1" ht="47.25" customHeight="1">
      <c r="A208" s="302">
        <f>SUBTOTAL(3,$B$13:B208)</f>
        <v>156</v>
      </c>
      <c r="B208" s="122" t="s">
        <v>619</v>
      </c>
      <c r="C208" s="124">
        <v>200003500</v>
      </c>
      <c r="D208" s="304" t="s">
        <v>114</v>
      </c>
      <c r="E208" s="301" t="s">
        <v>103</v>
      </c>
      <c r="F208" s="631" t="s">
        <v>167</v>
      </c>
      <c r="G208" s="114"/>
      <c r="H208" s="249"/>
      <c r="I208" s="227" t="s">
        <v>178</v>
      </c>
      <c r="J208" s="227"/>
      <c r="K208" s="232"/>
      <c r="L208" s="213"/>
      <c r="M208" s="213"/>
      <c r="N208" s="250"/>
      <c r="O208" s="234"/>
      <c r="P208" s="210"/>
      <c r="Q208" s="127"/>
      <c r="R208" s="219"/>
      <c r="S208" s="60" t="s">
        <v>939</v>
      </c>
      <c r="T208" s="275" t="s">
        <v>171</v>
      </c>
      <c r="V208" s="11"/>
    </row>
    <row r="209" spans="1:22" s="56" customFormat="1" ht="64.75" customHeight="1">
      <c r="A209" s="305">
        <f>SUBTOTAL(3,$B$13:B209)</f>
        <v>157</v>
      </c>
      <c r="B209" s="323" t="s">
        <v>622</v>
      </c>
      <c r="C209" s="324">
        <v>300000163</v>
      </c>
      <c r="D209" s="330" t="s">
        <v>875</v>
      </c>
      <c r="E209" s="309" t="s">
        <v>103</v>
      </c>
      <c r="F209" s="412" t="s">
        <v>167</v>
      </c>
      <c r="G209" s="360"/>
      <c r="H209" s="375"/>
      <c r="I209" s="353" t="s">
        <v>153</v>
      </c>
      <c r="J209" s="353"/>
      <c r="K209" s="376"/>
      <c r="L209" s="377"/>
      <c r="M209" s="377"/>
      <c r="N209" s="354"/>
      <c r="O209" s="354"/>
      <c r="P209" s="366"/>
      <c r="Q209" s="357"/>
      <c r="R209" s="378"/>
      <c r="S209" s="854" t="s">
        <v>1121</v>
      </c>
      <c r="T209" s="275" t="s">
        <v>171</v>
      </c>
      <c r="U209" s="78"/>
      <c r="V209" s="11"/>
    </row>
    <row r="210" spans="1:22" s="154" customFormat="1" ht="15" customHeight="1">
      <c r="A210" s="1492" t="s">
        <v>311</v>
      </c>
      <c r="B210" s="1493"/>
      <c r="C210" s="1493"/>
      <c r="D210" s="1493"/>
      <c r="E210" s="1493"/>
      <c r="F210" s="1493"/>
      <c r="G210" s="1493"/>
      <c r="H210" s="1493"/>
      <c r="I210" s="1493"/>
      <c r="J210" s="1493"/>
      <c r="K210" s="1493"/>
      <c r="L210" s="1493"/>
      <c r="M210" s="1493"/>
      <c r="N210" s="1493"/>
      <c r="O210" s="1493"/>
      <c r="P210" s="1493"/>
      <c r="Q210" s="1493"/>
      <c r="R210" s="1493"/>
      <c r="S210" s="1544"/>
      <c r="T210" s="278"/>
      <c r="V210" s="155"/>
    </row>
    <row r="211" spans="1:22" s="154" customFormat="1" ht="54.75" customHeight="1">
      <c r="A211" s="302">
        <f>SUBTOTAL(3,$B$13:B211)</f>
        <v>158</v>
      </c>
      <c r="B211" s="122" t="s">
        <v>626</v>
      </c>
      <c r="C211" s="124">
        <v>450000000</v>
      </c>
      <c r="D211" s="304" t="s">
        <v>875</v>
      </c>
      <c r="E211" s="207" t="s">
        <v>133</v>
      </c>
      <c r="F211" s="631" t="s">
        <v>134</v>
      </c>
      <c r="G211" s="114" t="s">
        <v>627</v>
      </c>
      <c r="H211" s="871">
        <v>418481171</v>
      </c>
      <c r="I211" s="227" t="s">
        <v>136</v>
      </c>
      <c r="J211" s="906" t="s">
        <v>137</v>
      </c>
      <c r="K211" s="67" t="s">
        <v>628</v>
      </c>
      <c r="L211" s="872">
        <v>44398</v>
      </c>
      <c r="M211" s="872">
        <v>44517</v>
      </c>
      <c r="N211" s="230">
        <v>2.78</v>
      </c>
      <c r="O211" s="230">
        <v>0</v>
      </c>
      <c r="P211" s="118"/>
      <c r="Q211" s="131"/>
      <c r="R211" s="571">
        <f>O211-N211</f>
        <v>-2.78</v>
      </c>
      <c r="S211" s="60" t="s">
        <v>1122</v>
      </c>
      <c r="T211" s="278" t="s">
        <v>139</v>
      </c>
      <c r="V211" s="155"/>
    </row>
    <row r="212" spans="1:22" s="154" customFormat="1" ht="55.4" customHeight="1">
      <c r="A212" s="305">
        <f>SUBTOTAL(3,$B$13:B212)</f>
        <v>159</v>
      </c>
      <c r="B212" s="323" t="s">
        <v>629</v>
      </c>
      <c r="C212" s="324">
        <v>217000000</v>
      </c>
      <c r="D212" s="330" t="s">
        <v>744</v>
      </c>
      <c r="E212" s="330" t="s">
        <v>103</v>
      </c>
      <c r="F212" s="412" t="s">
        <v>134</v>
      </c>
      <c r="G212" s="418"/>
      <c r="H212" s="419"/>
      <c r="I212" s="696" t="s">
        <v>200</v>
      </c>
      <c r="J212" s="362" t="s">
        <v>200</v>
      </c>
      <c r="K212" s="439" t="s">
        <v>200</v>
      </c>
      <c r="L212" s="423"/>
      <c r="M212" s="423"/>
      <c r="N212" s="424"/>
      <c r="O212" s="425"/>
      <c r="P212" s="426"/>
      <c r="Q212" s="427"/>
      <c r="R212" s="428"/>
      <c r="S212" s="854" t="s">
        <v>1034</v>
      </c>
      <c r="T212" s="278" t="s">
        <v>139</v>
      </c>
      <c r="V212" s="155"/>
    </row>
    <row r="213" spans="1:22" s="154" customFormat="1" ht="55.75" customHeight="1">
      <c r="A213" s="305">
        <f>SUBTOTAL(3,$B$13:B213)</f>
        <v>160</v>
      </c>
      <c r="B213" s="323" t="s">
        <v>632</v>
      </c>
      <c r="C213" s="324">
        <v>217000000</v>
      </c>
      <c r="D213" s="330" t="s">
        <v>744</v>
      </c>
      <c r="E213" s="330" t="s">
        <v>103</v>
      </c>
      <c r="F213" s="412" t="s">
        <v>134</v>
      </c>
      <c r="G213" s="418"/>
      <c r="H213" s="419"/>
      <c r="I213" s="696" t="s">
        <v>200</v>
      </c>
      <c r="J213" s="362" t="s">
        <v>200</v>
      </c>
      <c r="K213" s="439" t="s">
        <v>200</v>
      </c>
      <c r="L213" s="423"/>
      <c r="M213" s="423"/>
      <c r="N213" s="424"/>
      <c r="O213" s="425"/>
      <c r="P213" s="426"/>
      <c r="Q213" s="430"/>
      <c r="R213" s="431"/>
      <c r="S213" s="854" t="s">
        <v>1034</v>
      </c>
      <c r="T213" s="278" t="s">
        <v>139</v>
      </c>
      <c r="V213" s="155"/>
    </row>
    <row r="214" spans="1:22" s="154" customFormat="1" ht="38.25" customHeight="1">
      <c r="A214" s="302">
        <f>SUBTOTAL(3,$B$13:B214)</f>
        <v>161</v>
      </c>
      <c r="B214" s="122" t="s">
        <v>634</v>
      </c>
      <c r="C214" s="124">
        <v>385000000</v>
      </c>
      <c r="D214" s="304" t="s">
        <v>744</v>
      </c>
      <c r="E214" s="207" t="s">
        <v>133</v>
      </c>
      <c r="F214" s="631" t="s">
        <v>134</v>
      </c>
      <c r="G214" s="251"/>
      <c r="H214" s="261"/>
      <c r="I214" s="697" t="s">
        <v>200</v>
      </c>
      <c r="J214" s="227" t="s">
        <v>200</v>
      </c>
      <c r="K214" s="67" t="s">
        <v>200</v>
      </c>
      <c r="L214" s="255"/>
      <c r="M214" s="255"/>
      <c r="N214" s="256"/>
      <c r="O214" s="257"/>
      <c r="P214" s="258"/>
      <c r="Q214" s="263"/>
      <c r="R214" s="264"/>
      <c r="S214" s="60" t="s">
        <v>916</v>
      </c>
      <c r="T214" s="278" t="s">
        <v>139</v>
      </c>
      <c r="V214" s="155"/>
    </row>
    <row r="215" spans="1:22" s="154" customFormat="1" ht="56.15" customHeight="1">
      <c r="A215" s="305">
        <f>SUBTOTAL(3,$B$13:B215)</f>
        <v>162</v>
      </c>
      <c r="B215" s="323" t="s">
        <v>636</v>
      </c>
      <c r="C215" s="324">
        <v>217000000</v>
      </c>
      <c r="D215" s="330" t="s">
        <v>744</v>
      </c>
      <c r="E215" s="330" t="s">
        <v>103</v>
      </c>
      <c r="F215" s="412" t="s">
        <v>134</v>
      </c>
      <c r="G215" s="418"/>
      <c r="H215" s="419"/>
      <c r="I215" s="696" t="s">
        <v>200</v>
      </c>
      <c r="J215" s="362" t="s">
        <v>200</v>
      </c>
      <c r="K215" s="439" t="s">
        <v>200</v>
      </c>
      <c r="L215" s="423"/>
      <c r="M215" s="423"/>
      <c r="N215" s="424"/>
      <c r="O215" s="425"/>
      <c r="P215" s="426"/>
      <c r="Q215" s="430"/>
      <c r="R215" s="431"/>
      <c r="S215" s="854" t="s">
        <v>1034</v>
      </c>
      <c r="T215" s="278" t="s">
        <v>139</v>
      </c>
      <c r="V215" s="155"/>
    </row>
    <row r="216" spans="1:22" s="154" customFormat="1" ht="37.5" customHeight="1">
      <c r="A216" s="302">
        <f>SUBTOTAL(3,$B$13:B216)</f>
        <v>163</v>
      </c>
      <c r="B216" s="122" t="s">
        <v>638</v>
      </c>
      <c r="C216" s="124">
        <v>184000000</v>
      </c>
      <c r="D216" s="304" t="s">
        <v>114</v>
      </c>
      <c r="E216" s="304" t="s">
        <v>103</v>
      </c>
      <c r="F216" s="692" t="s">
        <v>134</v>
      </c>
      <c r="G216" s="251"/>
      <c r="H216" s="261"/>
      <c r="I216" s="697" t="s">
        <v>205</v>
      </c>
      <c r="J216" s="253"/>
      <c r="K216" s="254"/>
      <c r="L216" s="255"/>
      <c r="M216" s="255"/>
      <c r="N216" s="256"/>
      <c r="O216" s="257"/>
      <c r="P216" s="258"/>
      <c r="Q216" s="263"/>
      <c r="R216" s="264"/>
      <c r="S216" s="60" t="s">
        <v>918</v>
      </c>
      <c r="T216" s="278" t="s">
        <v>139</v>
      </c>
      <c r="V216" s="155"/>
    </row>
    <row r="217" spans="1:22" s="154" customFormat="1" ht="37.5" customHeight="1">
      <c r="A217" s="302">
        <f>SUBTOTAL(3,$B$13:B217)</f>
        <v>164</v>
      </c>
      <c r="B217" s="122" t="s">
        <v>641</v>
      </c>
      <c r="C217" s="124">
        <v>165600000</v>
      </c>
      <c r="D217" s="304" t="s">
        <v>114</v>
      </c>
      <c r="E217" s="304" t="s">
        <v>103</v>
      </c>
      <c r="F217" s="692" t="s">
        <v>134</v>
      </c>
      <c r="G217" s="251"/>
      <c r="H217" s="261"/>
      <c r="I217" s="697" t="s">
        <v>205</v>
      </c>
      <c r="J217" s="253"/>
      <c r="K217" s="254"/>
      <c r="L217" s="255"/>
      <c r="M217" s="255"/>
      <c r="N217" s="256"/>
      <c r="O217" s="257"/>
      <c r="P217" s="258"/>
      <c r="Q217" s="263"/>
      <c r="R217" s="264"/>
      <c r="S217" s="60" t="s">
        <v>918</v>
      </c>
      <c r="T217" s="278" t="s">
        <v>139</v>
      </c>
      <c r="V217" s="155"/>
    </row>
    <row r="218" spans="1:22" s="154" customFormat="1" ht="34.5" customHeight="1">
      <c r="A218" s="302">
        <f>SUBTOTAL(3,$B$13:B218)</f>
        <v>165</v>
      </c>
      <c r="B218" s="122" t="s">
        <v>644</v>
      </c>
      <c r="C218" s="124">
        <v>149500000</v>
      </c>
      <c r="D218" s="304" t="s">
        <v>114</v>
      </c>
      <c r="E218" s="304" t="s">
        <v>103</v>
      </c>
      <c r="F218" s="692" t="s">
        <v>134</v>
      </c>
      <c r="G218" s="251"/>
      <c r="H218" s="261"/>
      <c r="I218" s="697" t="s">
        <v>205</v>
      </c>
      <c r="J218" s="253"/>
      <c r="K218" s="254"/>
      <c r="L218" s="255"/>
      <c r="M218" s="255"/>
      <c r="N218" s="256"/>
      <c r="O218" s="257"/>
      <c r="P218" s="258"/>
      <c r="Q218" s="263"/>
      <c r="R218" s="264"/>
      <c r="S218" s="60" t="s">
        <v>918</v>
      </c>
      <c r="T218" s="278" t="s">
        <v>139</v>
      </c>
      <c r="V218" s="155"/>
    </row>
    <row r="219" spans="1:22" s="154" customFormat="1" ht="36.75" customHeight="1">
      <c r="A219" s="302">
        <f>SUBTOTAL(3,$B$13:B219)</f>
        <v>166</v>
      </c>
      <c r="B219" s="122" t="s">
        <v>647</v>
      </c>
      <c r="C219" s="124">
        <v>184000000</v>
      </c>
      <c r="D219" s="304" t="s">
        <v>114</v>
      </c>
      <c r="E219" s="304" t="s">
        <v>103</v>
      </c>
      <c r="F219" s="692" t="s">
        <v>134</v>
      </c>
      <c r="G219" s="251"/>
      <c r="H219" s="261"/>
      <c r="I219" s="697" t="s">
        <v>205</v>
      </c>
      <c r="J219" s="253"/>
      <c r="K219" s="254"/>
      <c r="L219" s="255"/>
      <c r="M219" s="255"/>
      <c r="N219" s="256"/>
      <c r="O219" s="257"/>
      <c r="P219" s="258"/>
      <c r="Q219" s="263"/>
      <c r="R219" s="264"/>
      <c r="S219" s="60" t="s">
        <v>918</v>
      </c>
      <c r="T219" s="278" t="s">
        <v>139</v>
      </c>
      <c r="V219" s="155"/>
    </row>
    <row r="220" spans="1:22" s="154" customFormat="1" ht="37.5" customHeight="1">
      <c r="A220" s="302">
        <f>SUBTOTAL(3,$B$13:B220)</f>
        <v>167</v>
      </c>
      <c r="B220" s="122" t="s">
        <v>650</v>
      </c>
      <c r="C220" s="124">
        <v>184000000</v>
      </c>
      <c r="D220" s="304" t="s">
        <v>114</v>
      </c>
      <c r="E220" s="304" t="s">
        <v>103</v>
      </c>
      <c r="F220" s="692" t="s">
        <v>134</v>
      </c>
      <c r="G220" s="251"/>
      <c r="H220" s="261"/>
      <c r="I220" s="697" t="s">
        <v>205</v>
      </c>
      <c r="J220" s="253"/>
      <c r="K220" s="254"/>
      <c r="L220" s="255"/>
      <c r="M220" s="255"/>
      <c r="N220" s="256"/>
      <c r="O220" s="257"/>
      <c r="P220" s="258"/>
      <c r="Q220" s="263"/>
      <c r="R220" s="264"/>
      <c r="S220" s="60" t="s">
        <v>918</v>
      </c>
      <c r="T220" s="278" t="s">
        <v>139</v>
      </c>
      <c r="V220" s="155"/>
    </row>
    <row r="221" spans="1:22" s="154" customFormat="1" ht="36.75" customHeight="1">
      <c r="A221" s="302">
        <f>SUBTOTAL(3,$B$13:B221)</f>
        <v>168</v>
      </c>
      <c r="B221" s="122" t="s">
        <v>652</v>
      </c>
      <c r="C221" s="124">
        <v>500094000</v>
      </c>
      <c r="D221" s="304" t="s">
        <v>875</v>
      </c>
      <c r="E221" s="304" t="s">
        <v>103</v>
      </c>
      <c r="F221" s="692" t="s">
        <v>134</v>
      </c>
      <c r="G221" s="251"/>
      <c r="H221" s="261"/>
      <c r="I221" s="697" t="s">
        <v>178</v>
      </c>
      <c r="J221" s="253"/>
      <c r="K221" s="254"/>
      <c r="L221" s="255"/>
      <c r="M221" s="255"/>
      <c r="N221" s="256"/>
      <c r="O221" s="257"/>
      <c r="P221" s="258"/>
      <c r="Q221" s="263"/>
      <c r="R221" s="264"/>
      <c r="S221" s="60" t="s">
        <v>918</v>
      </c>
      <c r="T221" s="278" t="s">
        <v>139</v>
      </c>
      <c r="V221" s="155"/>
    </row>
    <row r="222" spans="1:22" s="154" customFormat="1" ht="54.4" customHeight="1">
      <c r="A222" s="305">
        <f>SUBTOTAL(3,$B$13:B222)</f>
        <v>169</v>
      </c>
      <c r="B222" s="323" t="s">
        <v>655</v>
      </c>
      <c r="C222" s="324">
        <v>199849320</v>
      </c>
      <c r="D222" s="330" t="s">
        <v>114</v>
      </c>
      <c r="E222" s="330" t="s">
        <v>103</v>
      </c>
      <c r="F222" s="693" t="s">
        <v>134</v>
      </c>
      <c r="G222" s="418"/>
      <c r="H222" s="419"/>
      <c r="I222" s="696" t="s">
        <v>117</v>
      </c>
      <c r="J222" s="421"/>
      <c r="K222" s="422"/>
      <c r="L222" s="423"/>
      <c r="M222" s="423"/>
      <c r="N222" s="424"/>
      <c r="O222" s="425"/>
      <c r="P222" s="426"/>
      <c r="Q222" s="430"/>
      <c r="R222" s="431"/>
      <c r="S222" s="854" t="s">
        <v>1035</v>
      </c>
      <c r="T222" s="278" t="s">
        <v>139</v>
      </c>
      <c r="V222" s="155"/>
    </row>
    <row r="223" spans="1:22" s="154" customFormat="1" ht="185.65" customHeight="1">
      <c r="A223" s="305">
        <f>SUBTOTAL(3,$B$13:B223)</f>
        <v>170</v>
      </c>
      <c r="B223" s="323" t="s">
        <v>658</v>
      </c>
      <c r="C223" s="324">
        <v>280000000</v>
      </c>
      <c r="D223" s="330" t="s">
        <v>744</v>
      </c>
      <c r="E223" s="330" t="s">
        <v>103</v>
      </c>
      <c r="F223" s="693" t="s">
        <v>134</v>
      </c>
      <c r="G223" s="418"/>
      <c r="H223" s="419"/>
      <c r="I223" s="696" t="s">
        <v>200</v>
      </c>
      <c r="J223" s="362" t="s">
        <v>200</v>
      </c>
      <c r="K223" s="439" t="s">
        <v>200</v>
      </c>
      <c r="L223" s="423"/>
      <c r="M223" s="423"/>
      <c r="N223" s="424"/>
      <c r="O223" s="425"/>
      <c r="P223" s="426"/>
      <c r="Q223" s="430"/>
      <c r="R223" s="431"/>
      <c r="S223" s="905" t="s">
        <v>1036</v>
      </c>
      <c r="T223" s="278" t="s">
        <v>139</v>
      </c>
      <c r="V223" s="155"/>
    </row>
    <row r="224" spans="1:22">
      <c r="A224" s="1512" t="s">
        <v>661</v>
      </c>
      <c r="B224" s="1513"/>
      <c r="C224" s="1513"/>
      <c r="D224" s="1513"/>
      <c r="E224" s="1513"/>
      <c r="F224" s="1513"/>
      <c r="G224" s="1513"/>
      <c r="H224" s="1513"/>
      <c r="I224" s="1513"/>
      <c r="J224" s="1513"/>
      <c r="K224" s="1513"/>
      <c r="L224" s="1513"/>
      <c r="M224" s="1513"/>
      <c r="N224" s="1513"/>
      <c r="O224" s="1513"/>
      <c r="P224" s="1513"/>
      <c r="Q224" s="1513"/>
      <c r="R224" s="1513"/>
      <c r="S224" s="1548"/>
      <c r="T224" s="282"/>
      <c r="U224"/>
    </row>
    <row r="225" spans="1:22" ht="104.65" customHeight="1">
      <c r="A225" s="393">
        <f>SUBTOTAL(3,$B$13:B225)</f>
        <v>171</v>
      </c>
      <c r="B225" s="474" t="s">
        <v>662</v>
      </c>
      <c r="C225" s="434">
        <v>876036000</v>
      </c>
      <c r="D225" s="393" t="s">
        <v>114</v>
      </c>
      <c r="E225" s="309" t="s">
        <v>103</v>
      </c>
      <c r="F225" s="690" t="s">
        <v>104</v>
      </c>
      <c r="G225" s="393"/>
      <c r="H225" s="591"/>
      <c r="I225" s="393"/>
      <c r="J225" s="393"/>
      <c r="K225" s="393"/>
      <c r="L225" s="592"/>
      <c r="M225" s="592"/>
      <c r="N225" s="437"/>
      <c r="O225" s="437"/>
      <c r="P225" s="438"/>
      <c r="Q225" s="439"/>
      <c r="R225" s="437"/>
      <c r="S225" s="873" t="s">
        <v>1123</v>
      </c>
      <c r="T225" s="278" t="s">
        <v>110</v>
      </c>
      <c r="U225"/>
    </row>
    <row r="226" spans="1:22" ht="97.75" customHeight="1">
      <c r="A226" s="393">
        <f>SUBTOTAL(3,$B$13:B226)</f>
        <v>172</v>
      </c>
      <c r="B226" s="474" t="s">
        <v>665</v>
      </c>
      <c r="C226" s="434">
        <v>444250000</v>
      </c>
      <c r="D226" s="393" t="s">
        <v>114</v>
      </c>
      <c r="E226" s="309" t="s">
        <v>103</v>
      </c>
      <c r="F226" s="690" t="s">
        <v>104</v>
      </c>
      <c r="G226" s="393"/>
      <c r="H226" s="591"/>
      <c r="I226" s="393"/>
      <c r="J226" s="393"/>
      <c r="K226" s="393"/>
      <c r="L226" s="592"/>
      <c r="M226" s="592"/>
      <c r="N226" s="437"/>
      <c r="O226" s="437"/>
      <c r="P226" s="438"/>
      <c r="Q226" s="439"/>
      <c r="R226" s="437"/>
      <c r="S226" s="873" t="s">
        <v>1124</v>
      </c>
      <c r="T226" s="278" t="s">
        <v>110</v>
      </c>
      <c r="U226"/>
    </row>
    <row r="227" spans="1:22" ht="44.25" customHeight="1">
      <c r="A227" s="302">
        <f>SUBTOTAL(3,$B$13:B227)</f>
        <v>173</v>
      </c>
      <c r="B227" s="456" t="s">
        <v>667</v>
      </c>
      <c r="C227" s="62">
        <v>323999700</v>
      </c>
      <c r="D227" s="304" t="s">
        <v>744</v>
      </c>
      <c r="E227" s="301" t="s">
        <v>103</v>
      </c>
      <c r="F227" s="631" t="s">
        <v>241</v>
      </c>
      <c r="G227" s="55"/>
      <c r="H227" s="63"/>
      <c r="I227" s="55"/>
      <c r="J227" s="55"/>
      <c r="K227" s="55"/>
      <c r="L227" s="64"/>
      <c r="M227" s="64"/>
      <c r="N227" s="65"/>
      <c r="O227" s="65"/>
      <c r="P227" s="66"/>
      <c r="Q227" s="67"/>
      <c r="R227" s="65"/>
      <c r="S227" s="60" t="s">
        <v>1037</v>
      </c>
      <c r="T227" s="278" t="s">
        <v>171</v>
      </c>
      <c r="V227" s="11"/>
    </row>
    <row r="228" spans="1:22" ht="46.5" customHeight="1">
      <c r="A228" s="302">
        <f>SUBTOTAL(3,$B$13:B228)</f>
        <v>174</v>
      </c>
      <c r="B228" s="456" t="s">
        <v>669</v>
      </c>
      <c r="C228" s="62">
        <v>539999500</v>
      </c>
      <c r="D228" s="304" t="s">
        <v>744</v>
      </c>
      <c r="E228" s="301" t="s">
        <v>103</v>
      </c>
      <c r="F228" s="631" t="s">
        <v>241</v>
      </c>
      <c r="G228" s="55"/>
      <c r="H228" s="63"/>
      <c r="I228" s="55"/>
      <c r="J228" s="55"/>
      <c r="K228" s="55"/>
      <c r="L228" s="64"/>
      <c r="M228" s="64"/>
      <c r="N228" s="65"/>
      <c r="O228" s="65"/>
      <c r="P228" s="66"/>
      <c r="Q228" s="67"/>
      <c r="R228" s="65"/>
      <c r="S228" s="60" t="s">
        <v>1037</v>
      </c>
      <c r="T228" s="278" t="s">
        <v>171</v>
      </c>
      <c r="V228" s="11"/>
    </row>
    <row r="229" spans="1:22" ht="45" customHeight="1">
      <c r="A229" s="302">
        <f>SUBTOTAL(3,$B$13:B229)</f>
        <v>175</v>
      </c>
      <c r="B229" s="456" t="s">
        <v>670</v>
      </c>
      <c r="C229" s="62">
        <v>107990000</v>
      </c>
      <c r="D229" s="304" t="s">
        <v>744</v>
      </c>
      <c r="E229" s="301" t="s">
        <v>103</v>
      </c>
      <c r="F229" s="631" t="s">
        <v>241</v>
      </c>
      <c r="G229" s="55"/>
      <c r="H229" s="63"/>
      <c r="I229" s="55"/>
      <c r="J229" s="55"/>
      <c r="K229" s="55"/>
      <c r="L229" s="64"/>
      <c r="M229" s="64"/>
      <c r="N229" s="65"/>
      <c r="O229" s="65"/>
      <c r="P229" s="66"/>
      <c r="Q229" s="67"/>
      <c r="R229" s="65"/>
      <c r="S229" s="60" t="s">
        <v>1037</v>
      </c>
      <c r="T229" s="278" t="s">
        <v>171</v>
      </c>
      <c r="V229" s="11"/>
    </row>
    <row r="230" spans="1:22" s="57" customFormat="1" ht="45.75" customHeight="1">
      <c r="A230" s="302">
        <f>SUBTOTAL(3,$B$13:B230)</f>
        <v>176</v>
      </c>
      <c r="B230" s="456" t="s">
        <v>671</v>
      </c>
      <c r="C230" s="62">
        <v>324000000</v>
      </c>
      <c r="D230" s="304" t="s">
        <v>744</v>
      </c>
      <c r="E230" s="301" t="s">
        <v>103</v>
      </c>
      <c r="F230" s="631" t="s">
        <v>241</v>
      </c>
      <c r="G230" s="55"/>
      <c r="H230" s="63"/>
      <c r="I230" s="55"/>
      <c r="J230" s="55"/>
      <c r="K230" s="55"/>
      <c r="L230" s="64"/>
      <c r="M230" s="64"/>
      <c r="N230" s="65"/>
      <c r="O230" s="65"/>
      <c r="P230" s="66"/>
      <c r="Q230" s="67"/>
      <c r="R230" s="65"/>
      <c r="S230" s="60" t="s">
        <v>1037</v>
      </c>
      <c r="T230" s="278" t="s">
        <v>171</v>
      </c>
      <c r="U230" s="78"/>
      <c r="V230" s="11"/>
    </row>
    <row r="231" spans="1:22" s="57" customFormat="1" ht="45" customHeight="1">
      <c r="A231" s="302">
        <f>SUBTOTAL(3,$B$13:B231)</f>
        <v>177</v>
      </c>
      <c r="B231" s="456" t="s">
        <v>672</v>
      </c>
      <c r="C231" s="62">
        <v>1357005000</v>
      </c>
      <c r="D231" s="304" t="s">
        <v>744</v>
      </c>
      <c r="E231" s="301" t="s">
        <v>103</v>
      </c>
      <c r="F231" s="631" t="s">
        <v>241</v>
      </c>
      <c r="G231" s="55"/>
      <c r="H231" s="63"/>
      <c r="I231" s="55"/>
      <c r="J231" s="55"/>
      <c r="K231" s="55"/>
      <c r="L231" s="64"/>
      <c r="M231" s="64"/>
      <c r="N231" s="65"/>
      <c r="O231" s="65"/>
      <c r="P231" s="66"/>
      <c r="Q231" s="67"/>
      <c r="R231" s="65"/>
      <c r="S231" s="60" t="s">
        <v>882</v>
      </c>
      <c r="T231" s="278" t="s">
        <v>171</v>
      </c>
      <c r="U231" s="78"/>
      <c r="V231" s="11"/>
    </row>
    <row r="232" spans="1:22" s="57" customFormat="1" ht="45.75" customHeight="1">
      <c r="A232" s="302">
        <f>SUBTOTAL(3,$B$13:B232)</f>
        <v>178</v>
      </c>
      <c r="B232" s="456" t="s">
        <v>673</v>
      </c>
      <c r="C232" s="62">
        <v>1055335055</v>
      </c>
      <c r="D232" s="304" t="s">
        <v>744</v>
      </c>
      <c r="E232" s="301" t="s">
        <v>103</v>
      </c>
      <c r="F232" s="631" t="s">
        <v>241</v>
      </c>
      <c r="G232" s="55"/>
      <c r="H232" s="63"/>
      <c r="I232" s="55"/>
      <c r="J232" s="55"/>
      <c r="K232" s="55"/>
      <c r="L232" s="64"/>
      <c r="M232" s="64"/>
      <c r="N232" s="65"/>
      <c r="O232" s="65"/>
      <c r="P232" s="66"/>
      <c r="Q232" s="67"/>
      <c r="R232" s="65"/>
      <c r="S232" s="60" t="s">
        <v>1037</v>
      </c>
      <c r="T232" s="278" t="s">
        <v>171</v>
      </c>
      <c r="U232" s="78"/>
      <c r="V232" s="11"/>
    </row>
    <row r="233" spans="1:22" s="57" customFormat="1" ht="46.5" customHeight="1">
      <c r="A233" s="302">
        <f>SUBTOTAL(3,$B$13:B233)</f>
        <v>179</v>
      </c>
      <c r="B233" s="456" t="s">
        <v>674</v>
      </c>
      <c r="C233" s="62">
        <v>710096000</v>
      </c>
      <c r="D233" s="304" t="s">
        <v>744</v>
      </c>
      <c r="E233" s="60" t="s">
        <v>103</v>
      </c>
      <c r="F233" s="631" t="s">
        <v>241</v>
      </c>
      <c r="G233" s="55"/>
      <c r="H233" s="63"/>
      <c r="I233" s="55"/>
      <c r="J233" s="55"/>
      <c r="K233" s="55"/>
      <c r="L233" s="64"/>
      <c r="M233" s="64"/>
      <c r="N233" s="65"/>
      <c r="O233" s="65"/>
      <c r="P233" s="66"/>
      <c r="Q233" s="67"/>
      <c r="R233" s="65"/>
      <c r="S233" s="60" t="s">
        <v>1037</v>
      </c>
      <c r="T233" s="278" t="s">
        <v>171</v>
      </c>
      <c r="U233" s="78"/>
      <c r="V233" s="11"/>
    </row>
    <row r="234" spans="1:22" s="57" customFormat="1" ht="37.5" customHeight="1">
      <c r="A234" s="302">
        <f>SUBTOTAL(3,$B$13:B234)</f>
        <v>180</v>
      </c>
      <c r="B234" s="456" t="s">
        <v>848</v>
      </c>
      <c r="C234" s="62">
        <f>SUBTOTAL(9,C235:C236)</f>
        <v>339997440</v>
      </c>
      <c r="D234" s="304" t="s">
        <v>875</v>
      </c>
      <c r="E234" s="304" t="s">
        <v>103</v>
      </c>
      <c r="F234" s="114" t="s">
        <v>134</v>
      </c>
      <c r="G234" s="55"/>
      <c r="H234" s="63"/>
      <c r="I234" s="55" t="s">
        <v>677</v>
      </c>
      <c r="J234" s="55" t="s">
        <v>288</v>
      </c>
      <c r="K234" s="55"/>
      <c r="L234" s="64"/>
      <c r="M234" s="64"/>
      <c r="N234" s="65"/>
      <c r="O234" s="65"/>
      <c r="P234" s="66"/>
      <c r="Q234" s="67"/>
      <c r="R234" s="65"/>
      <c r="S234" s="60" t="s">
        <v>917</v>
      </c>
      <c r="T234" s="278" t="s">
        <v>139</v>
      </c>
    </row>
    <row r="235" spans="1:22" s="57" customFormat="1" ht="37.5" customHeight="1">
      <c r="A235" s="302"/>
      <c r="B235" s="456" t="s">
        <v>675</v>
      </c>
      <c r="C235" s="62">
        <v>169997440</v>
      </c>
      <c r="D235" s="304" t="s">
        <v>114</v>
      </c>
      <c r="E235" s="304" t="s">
        <v>103</v>
      </c>
      <c r="F235" s="114" t="s">
        <v>134</v>
      </c>
      <c r="G235" s="55" t="s">
        <v>676</v>
      </c>
      <c r="H235" s="63">
        <v>169784000</v>
      </c>
      <c r="I235" s="55" t="s">
        <v>677</v>
      </c>
      <c r="J235" s="55" t="s">
        <v>288</v>
      </c>
      <c r="K235" s="55" t="s">
        <v>678</v>
      </c>
      <c r="L235" s="64">
        <v>44410</v>
      </c>
      <c r="M235" s="64">
        <v>44499</v>
      </c>
      <c r="N235" s="65">
        <v>3.3E-3</v>
      </c>
      <c r="O235" s="65">
        <v>0</v>
      </c>
      <c r="P235" s="66"/>
      <c r="Q235" s="67"/>
      <c r="R235" s="65">
        <f>O235-N235</f>
        <v>-3.3E-3</v>
      </c>
      <c r="S235" s="60" t="s">
        <v>917</v>
      </c>
      <c r="T235" s="278"/>
    </row>
    <row r="236" spans="1:22" s="57" customFormat="1" ht="37.5" customHeight="1">
      <c r="A236" s="302"/>
      <c r="B236" s="456" t="s">
        <v>679</v>
      </c>
      <c r="C236" s="62">
        <v>170000000</v>
      </c>
      <c r="D236" s="304" t="s">
        <v>114</v>
      </c>
      <c r="E236" s="304" t="s">
        <v>103</v>
      </c>
      <c r="F236" s="114" t="s">
        <v>134</v>
      </c>
      <c r="G236" s="55" t="s">
        <v>680</v>
      </c>
      <c r="H236" s="63">
        <v>169866000</v>
      </c>
      <c r="I236" s="55" t="s">
        <v>677</v>
      </c>
      <c r="J236" s="55" t="s">
        <v>288</v>
      </c>
      <c r="K236" s="55" t="s">
        <v>681</v>
      </c>
      <c r="L236" s="64">
        <v>44405</v>
      </c>
      <c r="M236" s="64">
        <v>44494</v>
      </c>
      <c r="N236" s="65">
        <v>3.2000000000000002E-3</v>
      </c>
      <c r="O236" s="65">
        <v>0</v>
      </c>
      <c r="P236" s="66"/>
      <c r="Q236" s="67"/>
      <c r="R236" s="65">
        <f>O236-N236</f>
        <v>-3.2000000000000002E-3</v>
      </c>
      <c r="S236" s="60" t="s">
        <v>1114</v>
      </c>
      <c r="T236" s="278"/>
    </row>
    <row r="237" spans="1:22" s="57" customFormat="1" ht="65.25" customHeight="1">
      <c r="A237" s="305">
        <f>A234+1</f>
        <v>181</v>
      </c>
      <c r="B237" s="474" t="s">
        <v>849</v>
      </c>
      <c r="C237" s="434">
        <f>350750000-SUM(C238:C241)</f>
        <v>93650000</v>
      </c>
      <c r="D237" s="330" t="s">
        <v>114</v>
      </c>
      <c r="E237" s="330" t="s">
        <v>103</v>
      </c>
      <c r="F237" s="360" t="s">
        <v>134</v>
      </c>
      <c r="G237" s="371"/>
      <c r="H237" s="435"/>
      <c r="I237" s="371" t="s">
        <v>677</v>
      </c>
      <c r="J237" s="371" t="s">
        <v>288</v>
      </c>
      <c r="K237" s="371"/>
      <c r="L237" s="436"/>
      <c r="M237" s="436"/>
      <c r="N237" s="437"/>
      <c r="O237" s="437"/>
      <c r="P237" s="438"/>
      <c r="Q237" s="439"/>
      <c r="R237" s="437"/>
      <c r="S237" s="854" t="s">
        <v>1038</v>
      </c>
      <c r="T237" s="278" t="s">
        <v>139</v>
      </c>
    </row>
    <row r="238" spans="1:22" s="57" customFormat="1" ht="30">
      <c r="A238" s="305"/>
      <c r="B238" s="474" t="s">
        <v>688</v>
      </c>
      <c r="C238" s="434">
        <v>80000000</v>
      </c>
      <c r="D238" s="330" t="s">
        <v>114</v>
      </c>
      <c r="E238" s="330" t="s">
        <v>103</v>
      </c>
      <c r="F238" s="360" t="s">
        <v>134</v>
      </c>
      <c r="G238" s="371" t="s">
        <v>689</v>
      </c>
      <c r="H238" s="435">
        <v>79904000</v>
      </c>
      <c r="I238" s="371" t="s">
        <v>677</v>
      </c>
      <c r="J238" s="371" t="s">
        <v>288</v>
      </c>
      <c r="K238" s="371" t="s">
        <v>690</v>
      </c>
      <c r="L238" s="436">
        <v>44406</v>
      </c>
      <c r="M238" s="436">
        <v>44526</v>
      </c>
      <c r="N238" s="437">
        <v>2.12E-2</v>
      </c>
      <c r="O238" s="437">
        <v>2.6599999999999999E-2</v>
      </c>
      <c r="P238" s="438"/>
      <c r="Q238" s="439"/>
      <c r="R238" s="437">
        <f>O238-N238</f>
        <v>5.3999999999999986E-3</v>
      </c>
      <c r="S238" s="393" t="s">
        <v>917</v>
      </c>
      <c r="T238" s="278"/>
    </row>
    <row r="239" spans="1:22" s="57" customFormat="1" ht="30">
      <c r="A239" s="305"/>
      <c r="B239" s="474" t="s">
        <v>692</v>
      </c>
      <c r="C239" s="434">
        <v>47100000</v>
      </c>
      <c r="D239" s="330" t="s">
        <v>114</v>
      </c>
      <c r="E239" s="330" t="s">
        <v>103</v>
      </c>
      <c r="F239" s="360" t="s">
        <v>134</v>
      </c>
      <c r="G239" s="371" t="s">
        <v>693</v>
      </c>
      <c r="H239" s="435">
        <v>46931000</v>
      </c>
      <c r="I239" s="371" t="s">
        <v>677</v>
      </c>
      <c r="J239" s="371" t="s">
        <v>288</v>
      </c>
      <c r="K239" s="371" t="s">
        <v>694</v>
      </c>
      <c r="L239" s="436">
        <v>44411</v>
      </c>
      <c r="M239" s="436">
        <v>44470</v>
      </c>
      <c r="N239" s="437"/>
      <c r="O239" s="437"/>
      <c r="P239" s="438"/>
      <c r="Q239" s="439"/>
      <c r="R239" s="437"/>
      <c r="S239" s="393" t="s">
        <v>917</v>
      </c>
      <c r="T239" s="278"/>
    </row>
    <row r="240" spans="1:22" s="57" customFormat="1" ht="30">
      <c r="A240" s="305"/>
      <c r="B240" s="474" t="s">
        <v>695</v>
      </c>
      <c r="C240" s="434">
        <v>50000000</v>
      </c>
      <c r="D240" s="330" t="s">
        <v>114</v>
      </c>
      <c r="E240" s="330" t="s">
        <v>103</v>
      </c>
      <c r="F240" s="360" t="s">
        <v>134</v>
      </c>
      <c r="G240" s="371" t="s">
        <v>696</v>
      </c>
      <c r="H240" s="435">
        <v>49779000</v>
      </c>
      <c r="I240" s="371" t="s">
        <v>677</v>
      </c>
      <c r="J240" s="371" t="s">
        <v>288</v>
      </c>
      <c r="K240" s="371" t="s">
        <v>697</v>
      </c>
      <c r="L240" s="436">
        <v>44411</v>
      </c>
      <c r="M240" s="436">
        <v>44501</v>
      </c>
      <c r="N240" s="437"/>
      <c r="O240" s="437"/>
      <c r="P240" s="438"/>
      <c r="Q240" s="439"/>
      <c r="R240" s="437"/>
      <c r="S240" s="393" t="s">
        <v>917</v>
      </c>
      <c r="T240" s="278"/>
    </row>
    <row r="241" spans="1:20" s="57" customFormat="1" ht="30">
      <c r="A241" s="305"/>
      <c r="B241" s="474" t="s">
        <v>698</v>
      </c>
      <c r="C241" s="434">
        <v>80000000</v>
      </c>
      <c r="D241" s="330" t="s">
        <v>114</v>
      </c>
      <c r="E241" s="330" t="s">
        <v>103</v>
      </c>
      <c r="F241" s="360" t="s">
        <v>134</v>
      </c>
      <c r="G241" s="371" t="s">
        <v>699</v>
      </c>
      <c r="H241" s="435">
        <v>79807000</v>
      </c>
      <c r="I241" s="371" t="s">
        <v>677</v>
      </c>
      <c r="J241" s="371" t="s">
        <v>288</v>
      </c>
      <c r="K241" s="371" t="s">
        <v>697</v>
      </c>
      <c r="L241" s="436">
        <v>44411</v>
      </c>
      <c r="M241" s="436">
        <v>44501</v>
      </c>
      <c r="N241" s="437"/>
      <c r="O241" s="437"/>
      <c r="P241" s="438"/>
      <c r="Q241" s="439"/>
      <c r="R241" s="437"/>
      <c r="S241" s="393" t="s">
        <v>917</v>
      </c>
      <c r="T241" s="278"/>
    </row>
    <row r="242" spans="1:20" s="57" customFormat="1" ht="36.75" customHeight="1">
      <c r="A242" s="302">
        <f>A237+1</f>
        <v>182</v>
      </c>
      <c r="B242" s="456" t="s">
        <v>700</v>
      </c>
      <c r="C242" s="62">
        <f>SUBTOTAL(9,C243:C256)</f>
        <v>2000000000</v>
      </c>
      <c r="D242" s="599" t="s">
        <v>1039</v>
      </c>
      <c r="E242" s="60" t="s">
        <v>702</v>
      </c>
      <c r="F242" s="114" t="s">
        <v>134</v>
      </c>
      <c r="G242" s="55" t="s">
        <v>703</v>
      </c>
      <c r="H242" s="63">
        <v>1911329000</v>
      </c>
      <c r="I242" s="116" t="s">
        <v>1040</v>
      </c>
      <c r="J242" s="116" t="s">
        <v>1040</v>
      </c>
      <c r="K242" s="55" t="s">
        <v>705</v>
      </c>
      <c r="L242" s="64">
        <v>44396</v>
      </c>
      <c r="M242" s="64">
        <v>44485</v>
      </c>
      <c r="N242" s="65">
        <v>0.10645</v>
      </c>
      <c r="O242" s="65">
        <v>0.12131</v>
      </c>
      <c r="P242" s="66"/>
      <c r="Q242" s="67"/>
      <c r="R242" s="65">
        <f>O242-N242</f>
        <v>1.4859999999999998E-2</v>
      </c>
      <c r="S242" s="60" t="s">
        <v>917</v>
      </c>
      <c r="T242" s="278" t="s">
        <v>139</v>
      </c>
    </row>
    <row r="243" spans="1:20" s="57" customFormat="1" ht="36.75" customHeight="1">
      <c r="A243" s="302"/>
      <c r="B243" s="61" t="s">
        <v>851</v>
      </c>
      <c r="C243" s="62">
        <v>132000000</v>
      </c>
      <c r="D243" s="599" t="s">
        <v>1039</v>
      </c>
      <c r="E243" s="60" t="s">
        <v>702</v>
      </c>
      <c r="F243" s="114" t="s">
        <v>134</v>
      </c>
      <c r="G243" s="55" t="s">
        <v>703</v>
      </c>
      <c r="H243" s="63"/>
      <c r="I243" s="116" t="s">
        <v>1040</v>
      </c>
      <c r="J243" s="55"/>
      <c r="K243" s="853"/>
      <c r="L243" s="64"/>
      <c r="M243" s="64"/>
      <c r="N243" s="65"/>
      <c r="O243" s="65"/>
      <c r="P243" s="66"/>
      <c r="Q243" s="67"/>
      <c r="R243" s="65"/>
      <c r="S243" s="60" t="s">
        <v>917</v>
      </c>
      <c r="T243" s="278"/>
    </row>
    <row r="244" spans="1:20" s="57" customFormat="1" ht="36.75" customHeight="1">
      <c r="A244" s="302"/>
      <c r="B244" s="61" t="s">
        <v>852</v>
      </c>
      <c r="C244" s="62">
        <v>272000000</v>
      </c>
      <c r="D244" s="599" t="s">
        <v>1039</v>
      </c>
      <c r="E244" s="60" t="s">
        <v>702</v>
      </c>
      <c r="F244" s="114" t="s">
        <v>134</v>
      </c>
      <c r="G244" s="55" t="s">
        <v>703</v>
      </c>
      <c r="H244" s="63"/>
      <c r="I244" s="116" t="s">
        <v>1040</v>
      </c>
      <c r="J244" s="55"/>
      <c r="K244" s="55"/>
      <c r="L244" s="64"/>
      <c r="M244" s="64"/>
      <c r="N244" s="65"/>
      <c r="O244" s="65"/>
      <c r="P244" s="66"/>
      <c r="Q244" s="67"/>
      <c r="R244" s="65"/>
      <c r="S244" s="60" t="s">
        <v>917</v>
      </c>
      <c r="T244" s="278"/>
    </row>
    <row r="245" spans="1:20" s="57" customFormat="1" ht="36.75" customHeight="1">
      <c r="A245" s="302"/>
      <c r="B245" s="61" t="s">
        <v>853</v>
      </c>
      <c r="C245" s="62">
        <v>84000000</v>
      </c>
      <c r="D245" s="599" t="s">
        <v>1039</v>
      </c>
      <c r="E245" s="60" t="s">
        <v>702</v>
      </c>
      <c r="F245" s="114" t="s">
        <v>134</v>
      </c>
      <c r="G245" s="55" t="s">
        <v>703</v>
      </c>
      <c r="H245" s="63"/>
      <c r="I245" s="116" t="s">
        <v>1040</v>
      </c>
      <c r="J245" s="55"/>
      <c r="K245" s="55"/>
      <c r="L245" s="64"/>
      <c r="M245" s="64"/>
      <c r="N245" s="65"/>
      <c r="O245" s="65"/>
      <c r="P245" s="66"/>
      <c r="Q245" s="67"/>
      <c r="R245" s="65"/>
      <c r="S245" s="60" t="s">
        <v>917</v>
      </c>
      <c r="T245" s="278"/>
    </row>
    <row r="246" spans="1:20" s="57" customFormat="1" ht="36.75" customHeight="1">
      <c r="A246" s="302"/>
      <c r="B246" s="61" t="s">
        <v>854</v>
      </c>
      <c r="C246" s="62">
        <v>84000000</v>
      </c>
      <c r="D246" s="599" t="s">
        <v>1039</v>
      </c>
      <c r="E246" s="60" t="s">
        <v>702</v>
      </c>
      <c r="F246" s="114" t="s">
        <v>134</v>
      </c>
      <c r="G246" s="55" t="s">
        <v>703</v>
      </c>
      <c r="H246" s="63"/>
      <c r="I246" s="116" t="s">
        <v>1040</v>
      </c>
      <c r="J246" s="55"/>
      <c r="K246" s="55"/>
      <c r="L246" s="64"/>
      <c r="M246" s="64"/>
      <c r="N246" s="65"/>
      <c r="O246" s="65"/>
      <c r="P246" s="66"/>
      <c r="Q246" s="67"/>
      <c r="R246" s="65"/>
      <c r="S246" s="60" t="s">
        <v>917</v>
      </c>
      <c r="T246" s="278"/>
    </row>
    <row r="247" spans="1:20" s="57" customFormat="1" ht="36.75" customHeight="1">
      <c r="A247" s="302"/>
      <c r="B247" s="61" t="s">
        <v>855</v>
      </c>
      <c r="C247" s="62">
        <v>190000000</v>
      </c>
      <c r="D247" s="599" t="s">
        <v>1039</v>
      </c>
      <c r="E247" s="60" t="s">
        <v>702</v>
      </c>
      <c r="F247" s="114" t="s">
        <v>134</v>
      </c>
      <c r="G247" s="55" t="s">
        <v>703</v>
      </c>
      <c r="H247" s="63"/>
      <c r="I247" s="116" t="s">
        <v>1040</v>
      </c>
      <c r="J247" s="55"/>
      <c r="K247" s="55"/>
      <c r="L247" s="64"/>
      <c r="M247" s="64"/>
      <c r="N247" s="65"/>
      <c r="O247" s="65"/>
      <c r="P247" s="66"/>
      <c r="Q247" s="67"/>
      <c r="R247" s="65"/>
      <c r="S247" s="60" t="s">
        <v>917</v>
      </c>
      <c r="T247" s="278"/>
    </row>
    <row r="248" spans="1:20" s="57" customFormat="1" ht="36.75" customHeight="1">
      <c r="A248" s="302"/>
      <c r="B248" s="61" t="s">
        <v>856</v>
      </c>
      <c r="C248" s="62">
        <v>12000000</v>
      </c>
      <c r="D248" s="599" t="s">
        <v>1039</v>
      </c>
      <c r="E248" s="60" t="s">
        <v>702</v>
      </c>
      <c r="F248" s="114" t="s">
        <v>134</v>
      </c>
      <c r="G248" s="55" t="s">
        <v>703</v>
      </c>
      <c r="H248" s="63"/>
      <c r="I248" s="116" t="s">
        <v>1040</v>
      </c>
      <c r="J248" s="55"/>
      <c r="K248" s="55"/>
      <c r="L248" s="64"/>
      <c r="M248" s="64"/>
      <c r="N248" s="65"/>
      <c r="O248" s="65"/>
      <c r="P248" s="66"/>
      <c r="Q248" s="67"/>
      <c r="R248" s="65"/>
      <c r="S248" s="60" t="s">
        <v>917</v>
      </c>
      <c r="T248" s="278"/>
    </row>
    <row r="249" spans="1:20" s="57" customFormat="1" ht="36.75" customHeight="1">
      <c r="A249" s="302"/>
      <c r="B249" s="61" t="s">
        <v>857</v>
      </c>
      <c r="C249" s="62">
        <v>28000000</v>
      </c>
      <c r="D249" s="599" t="s">
        <v>1039</v>
      </c>
      <c r="E249" s="60" t="s">
        <v>702</v>
      </c>
      <c r="F249" s="114" t="s">
        <v>134</v>
      </c>
      <c r="G249" s="55" t="s">
        <v>703</v>
      </c>
      <c r="H249" s="63"/>
      <c r="I249" s="116" t="s">
        <v>1040</v>
      </c>
      <c r="J249" s="55"/>
      <c r="K249" s="55"/>
      <c r="L249" s="64"/>
      <c r="M249" s="64"/>
      <c r="N249" s="65"/>
      <c r="O249" s="65"/>
      <c r="P249" s="66"/>
      <c r="Q249" s="67"/>
      <c r="R249" s="65"/>
      <c r="S249" s="60" t="s">
        <v>917</v>
      </c>
      <c r="T249" s="278"/>
    </row>
    <row r="250" spans="1:20" s="57" customFormat="1" ht="36.75" customHeight="1">
      <c r="A250" s="302"/>
      <c r="B250" s="61" t="s">
        <v>858</v>
      </c>
      <c r="C250" s="62">
        <v>246000000</v>
      </c>
      <c r="D250" s="599" t="s">
        <v>1039</v>
      </c>
      <c r="E250" s="60" t="s">
        <v>702</v>
      </c>
      <c r="F250" s="114" t="s">
        <v>134</v>
      </c>
      <c r="G250" s="55" t="s">
        <v>703</v>
      </c>
      <c r="H250" s="63"/>
      <c r="I250" s="116" t="s">
        <v>1040</v>
      </c>
      <c r="J250" s="55"/>
      <c r="K250" s="55"/>
      <c r="L250" s="64"/>
      <c r="M250" s="64"/>
      <c r="N250" s="65"/>
      <c r="O250" s="65"/>
      <c r="P250" s="66"/>
      <c r="Q250" s="67"/>
      <c r="R250" s="65"/>
      <c r="S250" s="60" t="s">
        <v>917</v>
      </c>
      <c r="T250" s="278"/>
    </row>
    <row r="251" spans="1:20" s="57" customFormat="1" ht="36.75" customHeight="1">
      <c r="A251" s="302"/>
      <c r="B251" s="61" t="s">
        <v>859</v>
      </c>
      <c r="C251" s="62">
        <v>262000000</v>
      </c>
      <c r="D251" s="599" t="s">
        <v>1039</v>
      </c>
      <c r="E251" s="60" t="s">
        <v>702</v>
      </c>
      <c r="F251" s="114" t="s">
        <v>134</v>
      </c>
      <c r="G251" s="55" t="s">
        <v>703</v>
      </c>
      <c r="H251" s="63"/>
      <c r="I251" s="116" t="s">
        <v>1040</v>
      </c>
      <c r="J251" s="55"/>
      <c r="K251" s="55"/>
      <c r="L251" s="64"/>
      <c r="M251" s="64"/>
      <c r="N251" s="65"/>
      <c r="O251" s="65"/>
      <c r="P251" s="66"/>
      <c r="Q251" s="67"/>
      <c r="R251" s="65"/>
      <c r="S251" s="60" t="s">
        <v>917</v>
      </c>
      <c r="T251" s="278"/>
    </row>
    <row r="252" spans="1:20" s="57" customFormat="1" ht="36.75" customHeight="1">
      <c r="A252" s="302"/>
      <c r="B252" s="61" t="s">
        <v>860</v>
      </c>
      <c r="C252" s="62">
        <v>16000000</v>
      </c>
      <c r="D252" s="599" t="s">
        <v>1039</v>
      </c>
      <c r="E252" s="60" t="s">
        <v>702</v>
      </c>
      <c r="F252" s="114" t="s">
        <v>134</v>
      </c>
      <c r="G252" s="55" t="s">
        <v>703</v>
      </c>
      <c r="H252" s="63"/>
      <c r="I252" s="116" t="s">
        <v>1040</v>
      </c>
      <c r="J252" s="55"/>
      <c r="K252" s="55"/>
      <c r="L252" s="64"/>
      <c r="M252" s="64"/>
      <c r="N252" s="65"/>
      <c r="O252" s="65"/>
      <c r="P252" s="66"/>
      <c r="Q252" s="67"/>
      <c r="R252" s="65"/>
      <c r="S252" s="60" t="s">
        <v>917</v>
      </c>
      <c r="T252" s="278"/>
    </row>
    <row r="253" spans="1:20" s="57" customFormat="1" ht="36.75" customHeight="1">
      <c r="A253" s="302"/>
      <c r="B253" s="61" t="s">
        <v>861</v>
      </c>
      <c r="C253" s="62">
        <v>60000000</v>
      </c>
      <c r="D253" s="599" t="s">
        <v>1039</v>
      </c>
      <c r="E253" s="60" t="s">
        <v>702</v>
      </c>
      <c r="F253" s="114" t="s">
        <v>134</v>
      </c>
      <c r="G253" s="55" t="s">
        <v>703</v>
      </c>
      <c r="H253" s="63"/>
      <c r="I253" s="116" t="s">
        <v>1040</v>
      </c>
      <c r="J253" s="55"/>
      <c r="K253" s="55"/>
      <c r="L253" s="64"/>
      <c r="M253" s="64"/>
      <c r="N253" s="65"/>
      <c r="O253" s="65"/>
      <c r="P253" s="66"/>
      <c r="Q253" s="67"/>
      <c r="R253" s="65"/>
      <c r="S253" s="60" t="s">
        <v>917</v>
      </c>
      <c r="T253" s="278"/>
    </row>
    <row r="254" spans="1:20" s="57" customFormat="1" ht="36.75" customHeight="1">
      <c r="A254" s="302"/>
      <c r="B254" s="61" t="s">
        <v>862</v>
      </c>
      <c r="C254" s="62">
        <v>398000000</v>
      </c>
      <c r="D254" s="599" t="s">
        <v>1039</v>
      </c>
      <c r="E254" s="60" t="s">
        <v>702</v>
      </c>
      <c r="F254" s="114" t="s">
        <v>134</v>
      </c>
      <c r="G254" s="55" t="s">
        <v>703</v>
      </c>
      <c r="H254" s="63"/>
      <c r="I254" s="116" t="s">
        <v>1040</v>
      </c>
      <c r="J254" s="55"/>
      <c r="K254" s="55"/>
      <c r="L254" s="64"/>
      <c r="M254" s="64"/>
      <c r="N254" s="65"/>
      <c r="O254" s="65"/>
      <c r="P254" s="66"/>
      <c r="Q254" s="67"/>
      <c r="R254" s="65"/>
      <c r="S254" s="60" t="s">
        <v>917</v>
      </c>
      <c r="T254" s="278"/>
    </row>
    <row r="255" spans="1:20" s="57" customFormat="1" ht="36.75" customHeight="1">
      <c r="A255" s="302"/>
      <c r="B255" s="61" t="s">
        <v>863</v>
      </c>
      <c r="C255" s="62">
        <v>110000000</v>
      </c>
      <c r="D255" s="599" t="s">
        <v>1039</v>
      </c>
      <c r="E255" s="60" t="s">
        <v>702</v>
      </c>
      <c r="F255" s="114" t="s">
        <v>134</v>
      </c>
      <c r="G255" s="55" t="s">
        <v>703</v>
      </c>
      <c r="H255" s="63"/>
      <c r="I255" s="116" t="s">
        <v>1040</v>
      </c>
      <c r="J255" s="55"/>
      <c r="K255" s="55"/>
      <c r="L255" s="64"/>
      <c r="M255" s="64"/>
      <c r="N255" s="65"/>
      <c r="O255" s="65"/>
      <c r="P255" s="66"/>
      <c r="Q255" s="67"/>
      <c r="R255" s="65"/>
      <c r="S255" s="60" t="s">
        <v>917</v>
      </c>
      <c r="T255" s="278"/>
    </row>
    <row r="256" spans="1:20" s="57" customFormat="1" ht="36.75" customHeight="1">
      <c r="A256" s="302"/>
      <c r="B256" s="61" t="s">
        <v>864</v>
      </c>
      <c r="C256" s="62">
        <v>106000000</v>
      </c>
      <c r="D256" s="599" t="s">
        <v>1039</v>
      </c>
      <c r="E256" s="60" t="s">
        <v>702</v>
      </c>
      <c r="F256" s="114" t="s">
        <v>134</v>
      </c>
      <c r="G256" s="55" t="s">
        <v>703</v>
      </c>
      <c r="H256" s="63"/>
      <c r="I256" s="116" t="s">
        <v>1040</v>
      </c>
      <c r="J256" s="55"/>
      <c r="K256" s="55"/>
      <c r="L256" s="64"/>
      <c r="M256" s="64"/>
      <c r="N256" s="65"/>
      <c r="O256" s="65"/>
      <c r="P256" s="66"/>
      <c r="Q256" s="67"/>
      <c r="R256" s="65"/>
      <c r="S256" s="60" t="s">
        <v>917</v>
      </c>
      <c r="T256" s="278"/>
    </row>
    <row r="257" spans="1:20" s="57" customFormat="1" ht="51.75" customHeight="1">
      <c r="A257" s="302">
        <v>183</v>
      </c>
      <c r="B257" s="456" t="s">
        <v>1041</v>
      </c>
      <c r="C257" s="62"/>
      <c r="D257" s="304"/>
      <c r="E257" s="304"/>
      <c r="F257" s="114"/>
      <c r="G257" s="55"/>
      <c r="H257" s="63"/>
      <c r="I257" s="55"/>
      <c r="J257" s="55"/>
      <c r="K257" s="55"/>
      <c r="L257" s="64"/>
      <c r="M257" s="64"/>
      <c r="N257" s="65"/>
      <c r="O257" s="65"/>
      <c r="P257" s="66"/>
      <c r="Q257" s="67"/>
      <c r="R257" s="65"/>
      <c r="S257" s="60" t="s">
        <v>917</v>
      </c>
      <c r="T257" s="278" t="s">
        <v>139</v>
      </c>
    </row>
    <row r="258" spans="1:20" s="57" customFormat="1" ht="51.75" customHeight="1">
      <c r="A258" s="302"/>
      <c r="B258" s="61" t="s">
        <v>707</v>
      </c>
      <c r="C258" s="62">
        <v>406000000</v>
      </c>
      <c r="D258" s="599" t="s">
        <v>1039</v>
      </c>
      <c r="E258" s="60" t="s">
        <v>708</v>
      </c>
      <c r="F258" s="114" t="s">
        <v>134</v>
      </c>
      <c r="G258" s="55" t="s">
        <v>709</v>
      </c>
      <c r="H258" s="63"/>
      <c r="I258" s="55" t="s">
        <v>710</v>
      </c>
      <c r="J258" s="55" t="s">
        <v>710</v>
      </c>
      <c r="K258" s="55" t="s">
        <v>628</v>
      </c>
      <c r="L258" s="64">
        <v>44396</v>
      </c>
      <c r="M258" s="64">
        <v>44500</v>
      </c>
      <c r="N258" s="65"/>
      <c r="O258" s="65"/>
      <c r="P258" s="66"/>
      <c r="Q258" s="67"/>
      <c r="R258" s="65">
        <f t="shared" ref="R258:R265" si="0">O258-N258</f>
        <v>0</v>
      </c>
      <c r="S258" s="60" t="s">
        <v>917</v>
      </c>
      <c r="T258" s="278"/>
    </row>
    <row r="259" spans="1:20" s="57" customFormat="1" ht="51.75" customHeight="1">
      <c r="A259" s="302"/>
      <c r="B259" s="61" t="s">
        <v>711</v>
      </c>
      <c r="C259" s="62">
        <v>840000000</v>
      </c>
      <c r="D259" s="599" t="s">
        <v>1039</v>
      </c>
      <c r="E259" s="60" t="s">
        <v>708</v>
      </c>
      <c r="F259" s="114" t="s">
        <v>134</v>
      </c>
      <c r="G259" s="55" t="s">
        <v>709</v>
      </c>
      <c r="H259" s="63"/>
      <c r="I259" s="55" t="s">
        <v>710</v>
      </c>
      <c r="J259" s="55" t="s">
        <v>710</v>
      </c>
      <c r="K259" s="55" t="s">
        <v>628</v>
      </c>
      <c r="L259" s="64">
        <v>44396</v>
      </c>
      <c r="M259" s="64">
        <v>44500</v>
      </c>
      <c r="N259" s="65"/>
      <c r="O259" s="65"/>
      <c r="P259" s="66"/>
      <c r="Q259" s="67"/>
      <c r="R259" s="65">
        <f t="shared" si="0"/>
        <v>0</v>
      </c>
      <c r="S259" s="60" t="s">
        <v>917</v>
      </c>
      <c r="T259" s="278"/>
    </row>
    <row r="260" spans="1:20" s="57" customFormat="1" ht="51.75" customHeight="1">
      <c r="A260" s="302"/>
      <c r="B260" s="61" t="s">
        <v>712</v>
      </c>
      <c r="C260" s="62">
        <v>980000000</v>
      </c>
      <c r="D260" s="599" t="s">
        <v>1039</v>
      </c>
      <c r="E260" s="60" t="s">
        <v>708</v>
      </c>
      <c r="F260" s="114" t="s">
        <v>134</v>
      </c>
      <c r="G260" s="55" t="s">
        <v>709</v>
      </c>
      <c r="H260" s="63"/>
      <c r="I260" s="55" t="s">
        <v>710</v>
      </c>
      <c r="J260" s="55" t="s">
        <v>710</v>
      </c>
      <c r="K260" s="55" t="s">
        <v>628</v>
      </c>
      <c r="L260" s="64">
        <v>44396</v>
      </c>
      <c r="M260" s="64">
        <v>44500</v>
      </c>
      <c r="N260" s="65"/>
      <c r="O260" s="65"/>
      <c r="P260" s="66"/>
      <c r="Q260" s="67"/>
      <c r="R260" s="65">
        <f t="shared" si="0"/>
        <v>0</v>
      </c>
      <c r="S260" s="60" t="s">
        <v>917</v>
      </c>
      <c r="T260" s="278"/>
    </row>
    <row r="261" spans="1:20" s="57" customFormat="1" ht="51.75" customHeight="1">
      <c r="A261" s="302"/>
      <c r="B261" s="61" t="s">
        <v>714</v>
      </c>
      <c r="C261" s="62">
        <v>728000000</v>
      </c>
      <c r="D261" s="599" t="s">
        <v>1039</v>
      </c>
      <c r="E261" s="60" t="s">
        <v>708</v>
      </c>
      <c r="F261" s="114" t="s">
        <v>134</v>
      </c>
      <c r="G261" s="55" t="s">
        <v>715</v>
      </c>
      <c r="H261" s="63"/>
      <c r="I261" s="55" t="s">
        <v>117</v>
      </c>
      <c r="J261" s="55" t="s">
        <v>117</v>
      </c>
      <c r="K261" s="55" t="s">
        <v>716</v>
      </c>
      <c r="L261" s="64">
        <v>44396</v>
      </c>
      <c r="M261" s="64">
        <v>44500</v>
      </c>
      <c r="N261" s="65">
        <v>2.8999999999999998E-3</v>
      </c>
      <c r="O261" s="65">
        <v>8.9999999999999993E-3</v>
      </c>
      <c r="P261" s="66"/>
      <c r="Q261" s="67"/>
      <c r="R261" s="65">
        <f t="shared" si="0"/>
        <v>6.0999999999999995E-3</v>
      </c>
      <c r="S261" s="60" t="s">
        <v>917</v>
      </c>
      <c r="T261" s="278"/>
    </row>
    <row r="262" spans="1:20" s="57" customFormat="1" ht="51.75" customHeight="1">
      <c r="A262" s="302"/>
      <c r="B262" s="61" t="s">
        <v>717</v>
      </c>
      <c r="C262" s="62">
        <v>560000000</v>
      </c>
      <c r="D262" s="599" t="s">
        <v>1039</v>
      </c>
      <c r="E262" s="60" t="s">
        <v>708</v>
      </c>
      <c r="F262" s="114" t="s">
        <v>134</v>
      </c>
      <c r="G262" s="55" t="s">
        <v>715</v>
      </c>
      <c r="H262" s="63"/>
      <c r="I262" s="55" t="s">
        <v>117</v>
      </c>
      <c r="J262" s="55" t="s">
        <v>117</v>
      </c>
      <c r="K262" s="55" t="s">
        <v>716</v>
      </c>
      <c r="L262" s="64">
        <v>44396</v>
      </c>
      <c r="M262" s="64">
        <v>44500</v>
      </c>
      <c r="N262" s="65">
        <v>3.2000000000000002E-3</v>
      </c>
      <c r="O262" s="65">
        <v>1E-3</v>
      </c>
      <c r="P262" s="66"/>
      <c r="Q262" s="67"/>
      <c r="R262" s="65">
        <f t="shared" si="0"/>
        <v>-2.2000000000000001E-3</v>
      </c>
      <c r="S262" s="60" t="s">
        <v>917</v>
      </c>
      <c r="T262" s="278"/>
    </row>
    <row r="263" spans="1:20" s="57" customFormat="1" ht="51.75" customHeight="1">
      <c r="A263" s="302"/>
      <c r="B263" s="61" t="s">
        <v>718</v>
      </c>
      <c r="C263" s="62">
        <v>567000000</v>
      </c>
      <c r="D263" s="599" t="s">
        <v>1039</v>
      </c>
      <c r="E263" s="60" t="s">
        <v>708</v>
      </c>
      <c r="F263" s="114" t="s">
        <v>134</v>
      </c>
      <c r="G263" s="55" t="s">
        <v>715</v>
      </c>
      <c r="H263" s="63"/>
      <c r="I263" s="55" t="s">
        <v>117</v>
      </c>
      <c r="J263" s="55" t="s">
        <v>117</v>
      </c>
      <c r="K263" s="55" t="s">
        <v>716</v>
      </c>
      <c r="L263" s="64">
        <v>44396</v>
      </c>
      <c r="M263" s="64">
        <v>44500</v>
      </c>
      <c r="N263" s="65">
        <v>3.0999999999999999E-3</v>
      </c>
      <c r="O263" s="65">
        <v>1E-3</v>
      </c>
      <c r="P263" s="66"/>
      <c r="Q263" s="67"/>
      <c r="R263" s="65">
        <f t="shared" si="0"/>
        <v>-2.0999999999999999E-3</v>
      </c>
      <c r="S263" s="60" t="s">
        <v>917</v>
      </c>
      <c r="T263" s="278"/>
    </row>
    <row r="264" spans="1:20" s="57" customFormat="1" ht="51.75" customHeight="1">
      <c r="A264" s="302"/>
      <c r="B264" s="61" t="s">
        <v>719</v>
      </c>
      <c r="C264" s="62">
        <v>497000000</v>
      </c>
      <c r="D264" s="599" t="s">
        <v>1039</v>
      </c>
      <c r="E264" s="60" t="s">
        <v>708</v>
      </c>
      <c r="F264" s="114" t="s">
        <v>134</v>
      </c>
      <c r="G264" s="55" t="s">
        <v>715</v>
      </c>
      <c r="H264" s="63"/>
      <c r="I264" s="55" t="s">
        <v>117</v>
      </c>
      <c r="J264" s="55" t="s">
        <v>117</v>
      </c>
      <c r="K264" s="55" t="s">
        <v>716</v>
      </c>
      <c r="L264" s="64">
        <v>44396</v>
      </c>
      <c r="M264" s="64">
        <v>44500</v>
      </c>
      <c r="N264" s="65">
        <v>3.3E-3</v>
      </c>
      <c r="O264" s="65">
        <v>1.1999999999999999E-3</v>
      </c>
      <c r="P264" s="66"/>
      <c r="Q264" s="67"/>
      <c r="R264" s="65">
        <f t="shared" si="0"/>
        <v>-2.1000000000000003E-3</v>
      </c>
      <c r="S264" s="60" t="s">
        <v>917</v>
      </c>
      <c r="T264" s="278"/>
    </row>
    <row r="265" spans="1:20" s="57" customFormat="1" ht="51.75" customHeight="1">
      <c r="A265" s="302"/>
      <c r="B265" s="61" t="s">
        <v>720</v>
      </c>
      <c r="C265" s="62">
        <v>434000000</v>
      </c>
      <c r="D265" s="599" t="s">
        <v>1039</v>
      </c>
      <c r="E265" s="60" t="s">
        <v>708</v>
      </c>
      <c r="F265" s="114" t="s">
        <v>134</v>
      </c>
      <c r="G265" s="55" t="s">
        <v>715</v>
      </c>
      <c r="H265" s="63"/>
      <c r="I265" s="55" t="s">
        <v>117</v>
      </c>
      <c r="J265" s="55" t="s">
        <v>117</v>
      </c>
      <c r="K265" s="55" t="s">
        <v>716</v>
      </c>
      <c r="L265" s="64">
        <v>44396</v>
      </c>
      <c r="M265" s="64">
        <v>44500</v>
      </c>
      <c r="N265" s="65">
        <v>3.5000000000000001E-3</v>
      </c>
      <c r="O265" s="65">
        <v>1.1999999999999999E-3</v>
      </c>
      <c r="P265" s="66"/>
      <c r="Q265" s="67"/>
      <c r="R265" s="65">
        <f t="shared" si="0"/>
        <v>-2.3E-3</v>
      </c>
      <c r="S265" s="60" t="s">
        <v>917</v>
      </c>
      <c r="T265" s="278"/>
    </row>
    <row r="266" spans="1:20" s="57" customFormat="1" ht="51.75" customHeight="1">
      <c r="A266" s="302"/>
      <c r="B266" s="61" t="s">
        <v>721</v>
      </c>
      <c r="C266" s="62">
        <v>315000000</v>
      </c>
      <c r="D266" s="599" t="s">
        <v>1039</v>
      </c>
      <c r="E266" s="60" t="s">
        <v>708</v>
      </c>
      <c r="F266" s="114" t="s">
        <v>134</v>
      </c>
      <c r="G266" s="55" t="s">
        <v>715</v>
      </c>
      <c r="H266" s="63"/>
      <c r="I266" s="55" t="s">
        <v>117</v>
      </c>
      <c r="J266" s="55" t="s">
        <v>117</v>
      </c>
      <c r="K266" s="55" t="s">
        <v>716</v>
      </c>
      <c r="L266" s="64">
        <v>44396</v>
      </c>
      <c r="M266" s="64">
        <v>44500</v>
      </c>
      <c r="N266" s="65">
        <v>4.4999999999999997E-3</v>
      </c>
      <c r="O266" s="65">
        <v>1.5E-3</v>
      </c>
      <c r="P266" s="66"/>
      <c r="Q266" s="67"/>
      <c r="R266" s="65">
        <f>O266-N266</f>
        <v>-2.9999999999999996E-3</v>
      </c>
      <c r="S266" s="60" t="s">
        <v>917</v>
      </c>
      <c r="T266" s="278"/>
    </row>
    <row r="267" spans="1:20" s="57" customFormat="1" ht="51.75" customHeight="1">
      <c r="A267" s="302"/>
      <c r="B267" s="61" t="s">
        <v>723</v>
      </c>
      <c r="C267" s="62">
        <v>287000000</v>
      </c>
      <c r="D267" s="599" t="s">
        <v>1039</v>
      </c>
      <c r="E267" s="60" t="s">
        <v>708</v>
      </c>
      <c r="F267" s="114" t="s">
        <v>134</v>
      </c>
      <c r="G267" s="55" t="s">
        <v>724</v>
      </c>
      <c r="H267" s="63"/>
      <c r="I267" s="55" t="s">
        <v>725</v>
      </c>
      <c r="J267" s="55" t="s">
        <v>710</v>
      </c>
      <c r="K267" s="55" t="s">
        <v>726</v>
      </c>
      <c r="L267" s="64">
        <v>44396</v>
      </c>
      <c r="M267" s="64">
        <v>44500</v>
      </c>
      <c r="N267" s="65"/>
      <c r="O267" s="65"/>
      <c r="P267" s="66"/>
      <c r="Q267" s="67"/>
      <c r="R267" s="65">
        <f t="shared" ref="R267:R272" si="1">O267-N267</f>
        <v>0</v>
      </c>
      <c r="S267" s="60" t="s">
        <v>917</v>
      </c>
      <c r="T267" s="278"/>
    </row>
    <row r="268" spans="1:20" s="57" customFormat="1" ht="51.75" customHeight="1">
      <c r="A268" s="302"/>
      <c r="B268" s="61" t="s">
        <v>727</v>
      </c>
      <c r="C268" s="62">
        <v>560000000</v>
      </c>
      <c r="D268" s="599" t="s">
        <v>1039</v>
      </c>
      <c r="E268" s="60" t="s">
        <v>708</v>
      </c>
      <c r="F268" s="114" t="s">
        <v>134</v>
      </c>
      <c r="G268" s="55" t="s">
        <v>724</v>
      </c>
      <c r="H268" s="63"/>
      <c r="I268" s="55" t="s">
        <v>725</v>
      </c>
      <c r="J268" s="55" t="s">
        <v>710</v>
      </c>
      <c r="K268" s="55" t="s">
        <v>726</v>
      </c>
      <c r="L268" s="64">
        <v>44396</v>
      </c>
      <c r="M268" s="64">
        <v>44500</v>
      </c>
      <c r="N268" s="65"/>
      <c r="O268" s="65"/>
      <c r="P268" s="66"/>
      <c r="Q268" s="67"/>
      <c r="R268" s="65">
        <f t="shared" si="1"/>
        <v>0</v>
      </c>
      <c r="S268" s="60" t="s">
        <v>917</v>
      </c>
      <c r="T268" s="278"/>
    </row>
    <row r="269" spans="1:20" s="57" customFormat="1" ht="51.75" customHeight="1">
      <c r="A269" s="302"/>
      <c r="B269" s="61" t="s">
        <v>728</v>
      </c>
      <c r="C269" s="62">
        <v>462000000</v>
      </c>
      <c r="D269" s="599" t="s">
        <v>1039</v>
      </c>
      <c r="E269" s="60" t="s">
        <v>708</v>
      </c>
      <c r="F269" s="114" t="s">
        <v>134</v>
      </c>
      <c r="G269" s="55" t="s">
        <v>724</v>
      </c>
      <c r="H269" s="63"/>
      <c r="I269" s="55" t="s">
        <v>725</v>
      </c>
      <c r="J269" s="55" t="s">
        <v>710</v>
      </c>
      <c r="K269" s="55" t="s">
        <v>726</v>
      </c>
      <c r="L269" s="64">
        <v>44396</v>
      </c>
      <c r="M269" s="64">
        <v>44500</v>
      </c>
      <c r="N269" s="65"/>
      <c r="O269" s="65"/>
      <c r="P269" s="66"/>
      <c r="Q269" s="67"/>
      <c r="R269" s="65">
        <f t="shared" si="1"/>
        <v>0</v>
      </c>
      <c r="S269" s="60" t="s">
        <v>917</v>
      </c>
      <c r="T269" s="278"/>
    </row>
    <row r="270" spans="1:20" s="57" customFormat="1" ht="51.75" customHeight="1">
      <c r="A270" s="302"/>
      <c r="B270" s="61" t="s">
        <v>729</v>
      </c>
      <c r="C270" s="62">
        <v>287000000</v>
      </c>
      <c r="D270" s="599" t="s">
        <v>1039</v>
      </c>
      <c r="E270" s="60" t="s">
        <v>708</v>
      </c>
      <c r="F270" s="114" t="s">
        <v>134</v>
      </c>
      <c r="G270" s="55" t="s">
        <v>724</v>
      </c>
      <c r="H270" s="63"/>
      <c r="I270" s="55" t="s">
        <v>725</v>
      </c>
      <c r="J270" s="55" t="s">
        <v>710</v>
      </c>
      <c r="K270" s="55" t="s">
        <v>726</v>
      </c>
      <c r="L270" s="64">
        <v>44396</v>
      </c>
      <c r="M270" s="64">
        <v>44500</v>
      </c>
      <c r="N270" s="65"/>
      <c r="O270" s="65"/>
      <c r="P270" s="66"/>
      <c r="Q270" s="67"/>
      <c r="R270" s="65">
        <f t="shared" si="1"/>
        <v>0</v>
      </c>
      <c r="S270" s="60" t="s">
        <v>917</v>
      </c>
      <c r="T270" s="278"/>
    </row>
    <row r="271" spans="1:20" s="57" customFormat="1" ht="51.75" customHeight="1">
      <c r="A271" s="302"/>
      <c r="B271" s="61" t="s">
        <v>730</v>
      </c>
      <c r="C271" s="62">
        <v>525000000</v>
      </c>
      <c r="D271" s="599" t="s">
        <v>1039</v>
      </c>
      <c r="E271" s="60" t="s">
        <v>708</v>
      </c>
      <c r="F271" s="114" t="s">
        <v>134</v>
      </c>
      <c r="G271" s="55" t="s">
        <v>724</v>
      </c>
      <c r="H271" s="63"/>
      <c r="I271" s="55" t="s">
        <v>725</v>
      </c>
      <c r="J271" s="55" t="s">
        <v>710</v>
      </c>
      <c r="K271" s="55" t="s">
        <v>726</v>
      </c>
      <c r="L271" s="64">
        <v>44396</v>
      </c>
      <c r="M271" s="64">
        <v>44500</v>
      </c>
      <c r="N271" s="65"/>
      <c r="O271" s="65"/>
      <c r="P271" s="66"/>
      <c r="Q271" s="67"/>
      <c r="R271" s="65">
        <f t="shared" si="1"/>
        <v>0</v>
      </c>
      <c r="S271" s="60" t="s">
        <v>917</v>
      </c>
      <c r="T271" s="278"/>
    </row>
    <row r="272" spans="1:20" s="57" customFormat="1" ht="51.75" customHeight="1">
      <c r="A272" s="302"/>
      <c r="B272" s="61" t="s">
        <v>731</v>
      </c>
      <c r="C272" s="62">
        <v>1008000000</v>
      </c>
      <c r="D272" s="599" t="s">
        <v>1039</v>
      </c>
      <c r="E272" s="60" t="s">
        <v>708</v>
      </c>
      <c r="F272" s="114" t="s">
        <v>134</v>
      </c>
      <c r="G272" s="55" t="s">
        <v>724</v>
      </c>
      <c r="H272" s="63"/>
      <c r="I272" s="55" t="s">
        <v>725</v>
      </c>
      <c r="J272" s="55" t="s">
        <v>710</v>
      </c>
      <c r="K272" s="55" t="s">
        <v>726</v>
      </c>
      <c r="L272" s="64">
        <v>44396</v>
      </c>
      <c r="M272" s="64">
        <v>44500</v>
      </c>
      <c r="N272" s="65"/>
      <c r="O272" s="65"/>
      <c r="P272" s="66"/>
      <c r="Q272" s="67"/>
      <c r="R272" s="65">
        <f t="shared" si="1"/>
        <v>0</v>
      </c>
      <c r="S272" s="60" t="s">
        <v>917</v>
      </c>
      <c r="T272" s="278"/>
    </row>
    <row r="273" spans="1:22" s="57" customFormat="1" ht="44.65" customHeight="1">
      <c r="A273" s="305">
        <v>184</v>
      </c>
      <c r="B273" s="474" t="s">
        <v>865</v>
      </c>
      <c r="C273" s="434">
        <v>0</v>
      </c>
      <c r="D273" s="330"/>
      <c r="E273" s="330"/>
      <c r="F273" s="360"/>
      <c r="G273" s="371"/>
      <c r="H273" s="435"/>
      <c r="I273" s="371"/>
      <c r="J273" s="371"/>
      <c r="K273" s="371"/>
      <c r="L273" s="436"/>
      <c r="M273" s="436"/>
      <c r="N273" s="437"/>
      <c r="O273" s="437"/>
      <c r="P273" s="438"/>
      <c r="Q273" s="439"/>
      <c r="R273" s="437"/>
      <c r="S273" s="854" t="s">
        <v>866</v>
      </c>
      <c r="T273" s="278" t="s">
        <v>139</v>
      </c>
    </row>
    <row r="274" spans="1:22" s="57" customFormat="1" ht="45.4" customHeight="1">
      <c r="A274" s="305">
        <v>185</v>
      </c>
      <c r="B274" s="474" t="s">
        <v>867</v>
      </c>
      <c r="C274" s="434">
        <v>0</v>
      </c>
      <c r="D274" s="330"/>
      <c r="E274" s="330"/>
      <c r="F274" s="360"/>
      <c r="G274" s="371"/>
      <c r="H274" s="435"/>
      <c r="I274" s="371"/>
      <c r="J274" s="371"/>
      <c r="K274" s="371"/>
      <c r="L274" s="436"/>
      <c r="M274" s="436"/>
      <c r="N274" s="437"/>
      <c r="O274" s="437"/>
      <c r="P274" s="438"/>
      <c r="Q274" s="439"/>
      <c r="R274" s="437"/>
      <c r="S274" s="854" t="s">
        <v>868</v>
      </c>
      <c r="T274" s="278"/>
    </row>
    <row r="275" spans="1:22" s="57" customFormat="1" ht="45" customHeight="1">
      <c r="A275" s="305">
        <v>186</v>
      </c>
      <c r="B275" s="474" t="s">
        <v>869</v>
      </c>
      <c r="C275" s="434">
        <v>0</v>
      </c>
      <c r="D275" s="330"/>
      <c r="E275" s="330"/>
      <c r="F275" s="360"/>
      <c r="G275" s="371"/>
      <c r="H275" s="435"/>
      <c r="I275" s="371"/>
      <c r="J275" s="371"/>
      <c r="K275" s="371"/>
      <c r="L275" s="436"/>
      <c r="M275" s="436"/>
      <c r="N275" s="437"/>
      <c r="O275" s="437"/>
      <c r="P275" s="438"/>
      <c r="Q275" s="439"/>
      <c r="R275" s="437"/>
      <c r="S275" s="854" t="s">
        <v>870</v>
      </c>
      <c r="T275" s="278" t="s">
        <v>139</v>
      </c>
    </row>
    <row r="276" spans="1:22" s="57" customFormat="1" ht="39.75" customHeight="1">
      <c r="A276" s="856">
        <v>187</v>
      </c>
      <c r="B276" s="857" t="s">
        <v>871</v>
      </c>
      <c r="C276" s="858">
        <v>100000000</v>
      </c>
      <c r="D276" s="859" t="s">
        <v>114</v>
      </c>
      <c r="E276" s="859" t="s">
        <v>103</v>
      </c>
      <c r="F276" s="860" t="s">
        <v>134</v>
      </c>
      <c r="G276" s="861"/>
      <c r="H276" s="862"/>
      <c r="I276" s="861" t="s">
        <v>677</v>
      </c>
      <c r="J276" s="861" t="s">
        <v>288</v>
      </c>
      <c r="K276" s="861"/>
      <c r="L276" s="863"/>
      <c r="M276" s="863"/>
      <c r="N276" s="864"/>
      <c r="O276" s="864"/>
      <c r="P276" s="865"/>
      <c r="Q276" s="866"/>
      <c r="R276" s="864"/>
      <c r="S276" s="867" t="s">
        <v>1060</v>
      </c>
      <c r="T276" s="278" t="s">
        <v>139</v>
      </c>
    </row>
    <row r="277" spans="1:22" s="159" customFormat="1" ht="23.25" customHeight="1">
      <c r="A277" s="1515" t="s">
        <v>734</v>
      </c>
      <c r="B277" s="1516"/>
      <c r="C277" s="157">
        <f>SUBTOTAL(9,C13:C276)</f>
        <v>128414387814</v>
      </c>
      <c r="D277" s="157"/>
      <c r="E277" s="266"/>
      <c r="F277" s="694"/>
      <c r="G277" s="158"/>
      <c r="H277" s="268"/>
      <c r="I277" s="268"/>
      <c r="J277" s="268"/>
      <c r="K277" s="269"/>
      <c r="L277" s="270"/>
      <c r="M277" s="271"/>
      <c r="N277" s="271"/>
      <c r="O277" s="272"/>
      <c r="P277" s="273"/>
      <c r="Q277" s="274"/>
      <c r="R277" s="274"/>
      <c r="S277" s="274"/>
      <c r="T277" s="283"/>
      <c r="V277" s="160"/>
    </row>
    <row r="278" spans="1:22" s="78" customFormat="1">
      <c r="A278" s="69"/>
      <c r="B278" s="70"/>
      <c r="C278" s="106"/>
      <c r="D278" s="106"/>
      <c r="E278" s="72"/>
      <c r="F278" s="161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91"/>
      <c r="T278" s="275"/>
      <c r="V278"/>
    </row>
    <row r="279" spans="1:22" s="58" customFormat="1" ht="15" customHeight="1">
      <c r="A279" s="1539" t="s">
        <v>735</v>
      </c>
      <c r="B279" s="1539"/>
      <c r="C279" s="1539"/>
      <c r="D279" s="1539"/>
      <c r="E279" s="1539"/>
      <c r="F279" s="1539"/>
      <c r="G279" s="71"/>
      <c r="H279" s="68"/>
      <c r="I279" s="1345"/>
      <c r="J279" s="1519"/>
      <c r="K279" s="1519"/>
      <c r="L279" s="593"/>
      <c r="M279" s="73"/>
      <c r="N279" s="74"/>
      <c r="O279" s="75"/>
      <c r="P279" s="76"/>
      <c r="Q279" s="77"/>
      <c r="R279" s="75"/>
      <c r="S279" s="78"/>
      <c r="T279" s="279"/>
    </row>
    <row r="280" spans="1:22" s="4" customFormat="1" ht="14.25" customHeight="1">
      <c r="A280" s="94"/>
      <c r="B280" s="1520" t="s">
        <v>736</v>
      </c>
      <c r="C280" s="1522"/>
      <c r="D280" s="1522"/>
      <c r="E280" s="1523"/>
      <c r="F280" s="162">
        <v>187</v>
      </c>
      <c r="G280" s="79"/>
      <c r="H280" s="79"/>
      <c r="I280" s="80"/>
      <c r="J280" s="81"/>
      <c r="K280" s="81"/>
      <c r="L280" s="79"/>
      <c r="M280" s="82"/>
      <c r="N280" s="83"/>
      <c r="O280" s="881" t="s">
        <v>1125</v>
      </c>
      <c r="P280" s="882"/>
      <c r="Q280" s="883"/>
      <c r="R280" s="838"/>
      <c r="S280" s="85"/>
      <c r="T280" s="280"/>
    </row>
    <row r="281" spans="1:22" s="4" customFormat="1" ht="14.25" customHeight="1">
      <c r="A281" s="94"/>
      <c r="B281" s="1520" t="s">
        <v>738</v>
      </c>
      <c r="C281" s="1522"/>
      <c r="D281" s="1522"/>
      <c r="E281" s="1523"/>
      <c r="F281" s="162">
        <v>16</v>
      </c>
      <c r="G281" s="79"/>
      <c r="H281" s="79"/>
      <c r="I281" s="80"/>
      <c r="J281" s="81"/>
      <c r="K281" s="81"/>
      <c r="L281" s="79"/>
      <c r="M281" s="82"/>
      <c r="N281" s="83"/>
      <c r="O281" s="884" t="s">
        <v>70</v>
      </c>
      <c r="P281" s="882"/>
      <c r="Q281" s="883"/>
      <c r="R281" s="838"/>
      <c r="S281" s="85"/>
      <c r="T281" s="280"/>
    </row>
    <row r="282" spans="1:22" s="4" customFormat="1" ht="14.25" customHeight="1">
      <c r="A282" s="94"/>
      <c r="B282" s="1520" t="s">
        <v>739</v>
      </c>
      <c r="C282" s="1522"/>
      <c r="D282" s="1522"/>
      <c r="E282" s="1523"/>
      <c r="F282" s="162">
        <v>171</v>
      </c>
      <c r="G282" s="79"/>
      <c r="H282" s="79"/>
      <c r="I282" s="80"/>
      <c r="J282" s="81"/>
      <c r="K282" s="81"/>
      <c r="L282" s="79"/>
      <c r="M282" s="82"/>
      <c r="N282" s="83"/>
      <c r="O282" s="881"/>
      <c r="P282" s="882"/>
      <c r="Q282" s="883"/>
      <c r="R282" s="838"/>
      <c r="S282" s="85"/>
      <c r="T282" s="280"/>
    </row>
    <row r="283" spans="1:22" s="90" customFormat="1" ht="14.25" customHeight="1">
      <c r="A283" s="163"/>
      <c r="B283" s="1524" t="s">
        <v>740</v>
      </c>
      <c r="C283" s="1525"/>
      <c r="D283" s="1525"/>
      <c r="E283" s="1526"/>
      <c r="F283" s="162">
        <v>72</v>
      </c>
      <c r="G283" s="86"/>
      <c r="H283" s="86"/>
      <c r="I283" s="87"/>
      <c r="J283" s="88"/>
      <c r="K283" s="88"/>
      <c r="L283" s="86"/>
      <c r="M283" s="89"/>
      <c r="N283" s="164"/>
      <c r="O283" s="884"/>
      <c r="P283" s="882"/>
      <c r="Q283" s="883"/>
      <c r="R283" s="838"/>
      <c r="S283" s="165"/>
      <c r="T283" s="281" t="s">
        <v>741</v>
      </c>
    </row>
    <row r="284" spans="1:22" s="90" customFormat="1" ht="14.25" customHeight="1">
      <c r="A284" s="163"/>
      <c r="B284" s="1524" t="s">
        <v>742</v>
      </c>
      <c r="C284" s="1525"/>
      <c r="D284" s="1525"/>
      <c r="E284" s="1526"/>
      <c r="F284" s="162">
        <v>78</v>
      </c>
      <c r="G284" s="86"/>
      <c r="H284" s="86"/>
      <c r="I284" s="87"/>
      <c r="J284" s="88"/>
      <c r="K284" s="88"/>
      <c r="L284" s="86"/>
      <c r="M284" s="89"/>
      <c r="N284" s="164"/>
      <c r="O284" s="79"/>
      <c r="P284" s="882"/>
      <c r="Q284" s="883"/>
      <c r="R284" s="838"/>
      <c r="S284" s="165"/>
      <c r="T284" s="281" t="s">
        <v>114</v>
      </c>
    </row>
    <row r="285" spans="1:22" s="90" customFormat="1" ht="14.25" customHeight="1">
      <c r="A285" s="163"/>
      <c r="B285" s="1524" t="s">
        <v>743</v>
      </c>
      <c r="C285" s="1525"/>
      <c r="D285" s="1525"/>
      <c r="E285" s="1526"/>
      <c r="F285" s="162">
        <f>COUNTIF($D$13:$D$276,T285)</f>
        <v>20</v>
      </c>
      <c r="G285" s="86"/>
      <c r="H285" s="86"/>
      <c r="I285" s="87"/>
      <c r="J285" s="88"/>
      <c r="K285" s="88"/>
      <c r="L285" s="86"/>
      <c r="M285" s="89"/>
      <c r="N285" s="164"/>
      <c r="O285" s="79"/>
      <c r="P285" s="882"/>
      <c r="Q285" s="883"/>
      <c r="R285" s="838"/>
      <c r="S285" s="165"/>
      <c r="T285" s="281" t="s">
        <v>744</v>
      </c>
    </row>
    <row r="286" spans="1:22" s="90" customFormat="1" ht="14.25" customHeight="1">
      <c r="A286" s="163"/>
      <c r="B286" s="1524" t="s">
        <v>1126</v>
      </c>
      <c r="C286" s="1525"/>
      <c r="D286" s="1525"/>
      <c r="E286" s="1526"/>
      <c r="F286" s="162">
        <v>1</v>
      </c>
      <c r="G286" s="86"/>
      <c r="H286" s="86"/>
      <c r="I286" s="87"/>
      <c r="J286" s="88"/>
      <c r="K286" s="88"/>
      <c r="L286" s="86"/>
      <c r="M286" s="89"/>
      <c r="N286" s="164"/>
      <c r="O286" s="886" t="s">
        <v>1127</v>
      </c>
      <c r="P286" s="882"/>
      <c r="Q286" s="883"/>
      <c r="R286" s="838"/>
      <c r="S286" s="165"/>
      <c r="T286" s="281"/>
    </row>
    <row r="287" spans="1:22" s="90" customFormat="1" ht="13.5" customHeight="1">
      <c r="A287" s="163"/>
      <c r="B287" s="1520" t="s">
        <v>745</v>
      </c>
      <c r="C287" s="1522"/>
      <c r="D287" s="1522"/>
      <c r="E287" s="1523"/>
      <c r="F287" s="162">
        <v>26</v>
      </c>
      <c r="G287" s="86"/>
      <c r="H287" s="86"/>
      <c r="I287" s="87"/>
      <c r="J287" s="88"/>
      <c r="K287" s="88"/>
      <c r="L287" s="86"/>
      <c r="M287" s="89"/>
      <c r="N287" s="164"/>
      <c r="O287" s="885" t="s">
        <v>747</v>
      </c>
      <c r="P287" s="874"/>
      <c r="Q287" s="883"/>
      <c r="R287" s="838"/>
      <c r="S287" s="165"/>
      <c r="T287" s="281"/>
    </row>
    <row r="288" spans="1:22" s="90" customFormat="1" ht="13.5" customHeight="1">
      <c r="A288" s="163"/>
      <c r="B288" s="1520" t="s">
        <v>1043</v>
      </c>
      <c r="C288" s="1522"/>
      <c r="D288" s="1522"/>
      <c r="E288" s="1523"/>
      <c r="F288" s="162">
        <v>4</v>
      </c>
      <c r="G288" s="86"/>
      <c r="H288" s="86"/>
      <c r="I288" s="87"/>
      <c r="J288" s="88"/>
      <c r="K288" s="88"/>
      <c r="L288" s="86"/>
      <c r="M288" s="89"/>
      <c r="N288" s="164"/>
      <c r="O288" s="885" t="s">
        <v>748</v>
      </c>
      <c r="P288" s="874"/>
      <c r="Q288" s="883"/>
      <c r="R288" s="838"/>
      <c r="S288" s="165"/>
      <c r="T288" s="281"/>
    </row>
    <row r="289" spans="1:20" s="90" customFormat="1" ht="14.25" customHeight="1">
      <c r="A289" s="163"/>
      <c r="B289" s="1520" t="s">
        <v>749</v>
      </c>
      <c r="C289" s="1522"/>
      <c r="D289" s="1522"/>
      <c r="E289" s="1523"/>
      <c r="F289" s="162">
        <v>6</v>
      </c>
      <c r="G289" s="86"/>
      <c r="H289" s="86"/>
      <c r="I289" s="87"/>
      <c r="J289" s="88"/>
      <c r="K289" s="88"/>
      <c r="L289" s="86"/>
      <c r="M289" s="89"/>
      <c r="N289" s="164"/>
      <c r="O289" s="842"/>
      <c r="P289" s="843"/>
      <c r="Q289" s="838"/>
      <c r="R289" s="838"/>
      <c r="S289" s="165"/>
      <c r="T289" s="281"/>
    </row>
    <row r="290" spans="1:20" s="90" customFormat="1" ht="14.25" customHeight="1">
      <c r="A290" s="163"/>
      <c r="B290" s="1520" t="s">
        <v>750</v>
      </c>
      <c r="C290" s="1522"/>
      <c r="D290" s="1522"/>
      <c r="E290" s="1523"/>
      <c r="F290" s="901">
        <v>34</v>
      </c>
      <c r="G290" s="86"/>
      <c r="H290" s="86"/>
      <c r="I290" s="87"/>
      <c r="J290" s="88"/>
      <c r="K290" s="88"/>
      <c r="L290" s="86"/>
      <c r="M290" s="89"/>
      <c r="N290" s="164"/>
      <c r="O290" s="841"/>
      <c r="P290" s="837"/>
      <c r="Q290" s="838"/>
      <c r="R290" s="838"/>
      <c r="S290" s="165"/>
      <c r="T290" s="281"/>
    </row>
    <row r="291" spans="1:20" s="90" customFormat="1" ht="14.25" customHeight="1">
      <c r="A291" s="163"/>
      <c r="B291" s="1520" t="s">
        <v>1128</v>
      </c>
      <c r="C291" s="1522"/>
      <c r="D291" s="1522"/>
      <c r="E291" s="1522"/>
      <c r="F291" s="902">
        <v>7</v>
      </c>
      <c r="G291" s="86"/>
      <c r="H291" s="86"/>
      <c r="I291" s="87"/>
      <c r="J291" s="88"/>
      <c r="K291" s="88"/>
      <c r="L291" s="86"/>
      <c r="M291" s="89"/>
      <c r="N291" s="164"/>
      <c r="O291" s="841"/>
      <c r="P291" s="837"/>
      <c r="Q291" s="838"/>
      <c r="R291" s="838"/>
      <c r="S291" s="165"/>
      <c r="T291" s="281"/>
    </row>
    <row r="292" spans="1:20" s="90" customFormat="1" ht="14.25" customHeight="1">
      <c r="A292" s="163"/>
      <c r="B292" s="1520" t="s">
        <v>751</v>
      </c>
      <c r="C292" s="1522"/>
      <c r="D292" s="1522"/>
      <c r="E292" s="1522"/>
      <c r="F292" s="903">
        <v>12</v>
      </c>
      <c r="G292" s="86"/>
      <c r="H292" s="86"/>
      <c r="I292" s="87"/>
      <c r="J292" s="88"/>
      <c r="K292" s="88"/>
      <c r="L292" s="86"/>
      <c r="M292" s="89"/>
      <c r="N292" s="164"/>
      <c r="O292" s="842"/>
      <c r="P292" s="843"/>
      <c r="Q292" s="838"/>
      <c r="R292" s="838"/>
      <c r="S292" s="165"/>
      <c r="T292" s="281"/>
    </row>
    <row r="293" spans="1:20" s="90" customFormat="1" ht="14.25" customHeight="1">
      <c r="A293" s="163"/>
      <c r="B293" s="1520" t="s">
        <v>1044</v>
      </c>
      <c r="C293" s="1522"/>
      <c r="D293" s="1522"/>
      <c r="E293" s="1522"/>
      <c r="F293" s="903">
        <v>57</v>
      </c>
      <c r="G293" s="86"/>
      <c r="H293" s="86"/>
      <c r="I293" s="87"/>
      <c r="J293" s="88"/>
      <c r="K293" s="88"/>
      <c r="L293" s="86"/>
      <c r="M293" s="89"/>
      <c r="N293" s="164"/>
      <c r="O293" s="842"/>
      <c r="P293" s="843"/>
      <c r="Q293" s="838"/>
      <c r="R293" s="838"/>
      <c r="S293" s="165"/>
      <c r="T293" s="281"/>
    </row>
    <row r="294" spans="1:20" s="90" customFormat="1" ht="14.25" customHeight="1">
      <c r="A294" s="163"/>
      <c r="B294" s="1520" t="s">
        <v>1100</v>
      </c>
      <c r="C294" s="1522"/>
      <c r="D294" s="1522"/>
      <c r="E294" s="1522"/>
      <c r="F294" s="903">
        <v>1</v>
      </c>
      <c r="G294" s="86"/>
      <c r="H294" s="86"/>
      <c r="I294" s="87"/>
      <c r="J294" s="88"/>
      <c r="K294" s="88"/>
      <c r="L294" s="86"/>
      <c r="M294" s="89"/>
      <c r="N294" s="164"/>
      <c r="O294" s="83"/>
      <c r="P294" s="84"/>
      <c r="Q294" s="95"/>
      <c r="R294" s="95"/>
      <c r="S294" s="165"/>
      <c r="T294" s="281"/>
    </row>
    <row r="295" spans="1:20" s="90" customFormat="1" ht="14.25" customHeight="1">
      <c r="A295" s="163"/>
      <c r="B295" s="1520" t="s">
        <v>753</v>
      </c>
      <c r="C295" s="1522"/>
      <c r="D295" s="1522"/>
      <c r="E295" s="1522"/>
      <c r="F295" s="903">
        <v>2</v>
      </c>
      <c r="G295" s="86"/>
      <c r="H295" s="86"/>
      <c r="I295" s="87"/>
      <c r="J295" s="88"/>
      <c r="K295" s="88"/>
      <c r="L295" s="86"/>
      <c r="M295" s="89"/>
      <c r="N295" s="164"/>
      <c r="O295" s="83"/>
      <c r="P295" s="84"/>
      <c r="Q295" s="95"/>
      <c r="R295" s="95"/>
      <c r="S295" s="165"/>
      <c r="T295" s="281"/>
    </row>
    <row r="296" spans="1:20" s="90" customFormat="1" ht="14.25" customHeight="1">
      <c r="A296" s="163"/>
      <c r="B296" s="1343" t="s">
        <v>1101</v>
      </c>
      <c r="C296" s="1344"/>
      <c r="D296" s="1344"/>
      <c r="E296" s="1344"/>
      <c r="F296" s="903">
        <v>20</v>
      </c>
      <c r="G296" s="86"/>
      <c r="H296" s="86"/>
      <c r="I296" s="87"/>
      <c r="J296" s="88"/>
      <c r="K296" s="88"/>
      <c r="L296" s="86"/>
      <c r="M296" s="89"/>
      <c r="N296" s="164"/>
      <c r="O296" s="83"/>
      <c r="P296" s="84"/>
      <c r="Q296" s="95"/>
      <c r="R296" s="95"/>
      <c r="S296" s="165"/>
      <c r="T296" s="281"/>
    </row>
    <row r="297" spans="1:20" s="90" customFormat="1" ht="14.25" customHeight="1">
      <c r="A297" s="163"/>
      <c r="B297" s="1520" t="s">
        <v>1102</v>
      </c>
      <c r="C297" s="1522"/>
      <c r="D297" s="1522"/>
      <c r="E297" s="1522"/>
      <c r="F297" s="904">
        <v>2</v>
      </c>
      <c r="G297" s="86"/>
      <c r="H297" s="86"/>
      <c r="I297" s="87"/>
      <c r="J297" s="88"/>
      <c r="K297" s="88"/>
      <c r="L297" s="86"/>
      <c r="M297" s="89"/>
      <c r="N297" s="164"/>
      <c r="O297" s="83"/>
      <c r="P297" s="84"/>
      <c r="Q297" s="95"/>
      <c r="R297" s="95"/>
      <c r="S297" s="165"/>
      <c r="T297" s="281"/>
    </row>
    <row r="298" spans="1:20" s="90" customFormat="1" ht="14.25" customHeight="1">
      <c r="A298" s="163"/>
      <c r="B298" s="447"/>
      <c r="C298" s="447"/>
      <c r="D298" s="447"/>
      <c r="E298" s="447"/>
      <c r="F298" s="92"/>
      <c r="G298" s="86"/>
      <c r="H298" s="86"/>
      <c r="I298" s="87"/>
      <c r="J298" s="88"/>
      <c r="K298" s="88"/>
      <c r="L298" s="86"/>
      <c r="M298" s="89"/>
      <c r="N298" s="164"/>
      <c r="O298" s="83"/>
      <c r="P298" s="84"/>
      <c r="Q298" s="95"/>
      <c r="R298" s="95"/>
      <c r="S298" s="165"/>
      <c r="T298" s="281"/>
    </row>
    <row r="299" spans="1:20" s="90" customFormat="1" ht="14.25" customHeight="1">
      <c r="A299" s="594" t="s">
        <v>758</v>
      </c>
      <c r="B299" s="594"/>
      <c r="C299" s="447"/>
      <c r="D299" s="447"/>
      <c r="E299" s="447"/>
      <c r="F299" s="92"/>
      <c r="G299" s="86"/>
      <c r="H299" s="86"/>
      <c r="I299" s="87"/>
      <c r="J299" s="88"/>
      <c r="K299" s="88"/>
      <c r="L299" s="86"/>
      <c r="M299" s="89"/>
      <c r="N299" s="164"/>
      <c r="O299" s="83"/>
      <c r="P299" s="84"/>
      <c r="Q299" s="95"/>
      <c r="R299" s="95"/>
      <c r="S299" s="165"/>
      <c r="T299" s="281"/>
    </row>
    <row r="300" spans="1:20">
      <c r="B300" s="595"/>
      <c r="C300" s="596" t="s">
        <v>759</v>
      </c>
      <c r="N300" s="84"/>
      <c r="O300" s="83"/>
      <c r="P300" s="83"/>
    </row>
    <row r="301" spans="1:20">
      <c r="B301" s="698"/>
      <c r="C301" s="596"/>
      <c r="N301" s="84"/>
      <c r="O301" s="83"/>
      <c r="P301" s="83"/>
    </row>
    <row r="302" spans="1:20">
      <c r="B302" s="699" t="s">
        <v>760</v>
      </c>
      <c r="C302" s="700" t="s">
        <v>57</v>
      </c>
      <c r="D302" s="700" t="s">
        <v>761</v>
      </c>
      <c r="N302" s="84"/>
      <c r="O302" s="83"/>
      <c r="P302" s="83"/>
    </row>
    <row r="303" spans="1:20">
      <c r="B303" s="699" t="s">
        <v>100</v>
      </c>
      <c r="C303" s="700" t="s">
        <v>762</v>
      </c>
      <c r="D303" s="700" t="s">
        <v>763</v>
      </c>
      <c r="N303" s="84"/>
      <c r="O303" s="83"/>
      <c r="P303" s="83"/>
    </row>
    <row r="304" spans="1:20">
      <c r="B304" s="699" t="s">
        <v>131</v>
      </c>
      <c r="C304" s="700" t="s">
        <v>764</v>
      </c>
      <c r="D304" s="700" t="s">
        <v>765</v>
      </c>
      <c r="N304" s="84"/>
      <c r="O304" s="83"/>
      <c r="P304" s="83"/>
    </row>
    <row r="305" spans="1:22">
      <c r="B305" s="698"/>
      <c r="C305" s="596"/>
      <c r="N305" s="84"/>
      <c r="O305" s="83"/>
      <c r="P305" s="83"/>
    </row>
    <row r="306" spans="1:22">
      <c r="B306" s="698"/>
      <c r="C306" s="596"/>
      <c r="N306" s="84"/>
      <c r="O306" s="83"/>
      <c r="P306" s="83"/>
    </row>
    <row r="307" spans="1:22">
      <c r="N307" s="84"/>
      <c r="O307" s="166"/>
      <c r="P307" s="84"/>
    </row>
    <row r="308" spans="1:22" s="52" customFormat="1">
      <c r="A308" s="72"/>
      <c r="B308" s="167"/>
      <c r="C308" s="168"/>
      <c r="D308" s="168"/>
      <c r="E308" s="72"/>
      <c r="F308" s="161"/>
      <c r="N308" s="89"/>
      <c r="O308" s="83"/>
      <c r="P308" s="83"/>
      <c r="S308" s="91"/>
      <c r="T308" s="275"/>
      <c r="U308" s="78"/>
      <c r="V308"/>
    </row>
    <row r="309" spans="1:22" s="52" customFormat="1">
      <c r="A309" s="72"/>
      <c r="B309" s="167"/>
      <c r="C309" s="168"/>
      <c r="D309" s="168"/>
      <c r="E309" s="72"/>
      <c r="F309" s="161"/>
      <c r="G309" s="276" t="s">
        <v>139</v>
      </c>
      <c r="H309" s="440">
        <v>35477890895</v>
      </c>
      <c r="I309" s="1528">
        <f>SUMIF(T13:T276,G309,C13:C276)</f>
        <v>27219309896</v>
      </c>
      <c r="J309" s="1528"/>
      <c r="K309" s="1529">
        <f>H309-I309</f>
        <v>8258580999</v>
      </c>
      <c r="L309" s="1529"/>
      <c r="N309" s="89"/>
      <c r="O309" s="83"/>
      <c r="P309" s="83"/>
      <c r="S309" s="91"/>
      <c r="T309" s="275"/>
      <c r="U309" s="78"/>
      <c r="V309"/>
    </row>
    <row r="310" spans="1:22" s="52" customFormat="1">
      <c r="A310" s="72"/>
      <c r="B310" s="167"/>
      <c r="C310" s="168"/>
      <c r="D310" s="168"/>
      <c r="E310" s="72"/>
      <c r="F310" s="161"/>
      <c r="G310" s="276" t="s">
        <v>171</v>
      </c>
      <c r="H310" s="440">
        <v>24338374230</v>
      </c>
      <c r="I310" s="1528">
        <f>SUMIF(T14:T277,G310,C14:C277)</f>
        <v>24338371918</v>
      </c>
      <c r="J310" s="1528"/>
      <c r="K310" s="1529">
        <f>H310-I310</f>
        <v>2312</v>
      </c>
      <c r="L310" s="1529"/>
      <c r="S310" s="91"/>
      <c r="T310" s="275"/>
      <c r="U310" s="78"/>
      <c r="V310"/>
    </row>
    <row r="311" spans="1:22" s="52" customFormat="1">
      <c r="A311" s="72"/>
      <c r="B311" s="167"/>
      <c r="C311" s="168"/>
      <c r="D311" s="168"/>
      <c r="E311" s="72"/>
      <c r="F311" s="161"/>
      <c r="G311" s="276" t="s">
        <v>766</v>
      </c>
      <c r="H311" s="440">
        <v>66673320000</v>
      </c>
      <c r="I311" s="1528">
        <f>SUMIF(T13:T276,G311,C13:C276)</f>
        <v>68143606000</v>
      </c>
      <c r="J311" s="1528"/>
      <c r="K311" s="1529">
        <f>H311-I311</f>
        <v>-1470286000</v>
      </c>
      <c r="L311" s="1529"/>
      <c r="S311" s="91"/>
      <c r="T311" s="275"/>
      <c r="U311" s="78"/>
      <c r="V311"/>
    </row>
    <row r="312" spans="1:22" s="52" customFormat="1">
      <c r="A312" s="72"/>
      <c r="B312" s="167"/>
      <c r="C312" s="168"/>
      <c r="D312" s="168"/>
      <c r="E312" s="72"/>
      <c r="F312" s="161"/>
      <c r="G312" s="276"/>
      <c r="H312" s="441">
        <f>SUM(H309:H311)</f>
        <v>126489585125</v>
      </c>
      <c r="I312" s="1529">
        <f>SUM(I309:I311)</f>
        <v>119701287814</v>
      </c>
      <c r="J312" s="1529"/>
      <c r="K312" s="1529">
        <f>H312-I312</f>
        <v>6788297311</v>
      </c>
      <c r="L312" s="1529"/>
      <c r="S312" s="91"/>
      <c r="T312" s="275"/>
      <c r="U312" s="78"/>
      <c r="V312"/>
    </row>
  </sheetData>
  <autoFilter ref="A10:T276" xr:uid="{00000000-0009-0000-0000-000009000000}"/>
  <mergeCells count="96">
    <mergeCell ref="I310:J310"/>
    <mergeCell ref="K310:L310"/>
    <mergeCell ref="I311:J311"/>
    <mergeCell ref="K311:L311"/>
    <mergeCell ref="I312:J312"/>
    <mergeCell ref="K312:L312"/>
    <mergeCell ref="K309:L309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7:E297"/>
    <mergeCell ref="I309:J309"/>
    <mergeCell ref="B286:E286"/>
    <mergeCell ref="A210:S210"/>
    <mergeCell ref="A224:S224"/>
    <mergeCell ref="A277:B277"/>
    <mergeCell ref="A279:F279"/>
    <mergeCell ref="J279:K279"/>
    <mergeCell ref="B280:E280"/>
    <mergeCell ref="B281:E281"/>
    <mergeCell ref="B282:E282"/>
    <mergeCell ref="B283:E283"/>
    <mergeCell ref="B284:E284"/>
    <mergeCell ref="B285:E285"/>
    <mergeCell ref="A207:S207"/>
    <mergeCell ref="A132:S132"/>
    <mergeCell ref="A137:S137"/>
    <mergeCell ref="A138:S138"/>
    <mergeCell ref="A155:S155"/>
    <mergeCell ref="A167:S167"/>
    <mergeCell ref="A178:S178"/>
    <mergeCell ref="A179:S179"/>
    <mergeCell ref="A186:S186"/>
    <mergeCell ref="A191:S191"/>
    <mergeCell ref="A196:S196"/>
    <mergeCell ref="A197:S197"/>
    <mergeCell ref="A130:S130"/>
    <mergeCell ref="A97:S97"/>
    <mergeCell ref="A102:S102"/>
    <mergeCell ref="A103:S103"/>
    <mergeCell ref="A105:S105"/>
    <mergeCell ref="A107:S107"/>
    <mergeCell ref="A110:S110"/>
    <mergeCell ref="A111:S111"/>
    <mergeCell ref="A118:S118"/>
    <mergeCell ref="A120:S120"/>
    <mergeCell ref="A123:S123"/>
    <mergeCell ref="A124:S124"/>
    <mergeCell ref="A12:S12"/>
    <mergeCell ref="A19:S19"/>
    <mergeCell ref="A22:S22"/>
    <mergeCell ref="A23:S23"/>
    <mergeCell ref="A95:S95"/>
    <mergeCell ref="A37:S37"/>
    <mergeCell ref="A45:S45"/>
    <mergeCell ref="A46:S46"/>
    <mergeCell ref="A51:S51"/>
    <mergeCell ref="A53:S53"/>
    <mergeCell ref="A55:S55"/>
    <mergeCell ref="A56:S56"/>
    <mergeCell ref="A72:S72"/>
    <mergeCell ref="A78:S78"/>
    <mergeCell ref="A91:S91"/>
    <mergeCell ref="A92:S92"/>
    <mergeCell ref="A29:S29"/>
    <mergeCell ref="N6:N8"/>
    <mergeCell ref="O6:Q6"/>
    <mergeCell ref="R6:R8"/>
    <mergeCell ref="S6:S8"/>
    <mergeCell ref="L7:L8"/>
    <mergeCell ref="M7:M8"/>
    <mergeCell ref="O7:O8"/>
    <mergeCell ref="P7:Q7"/>
    <mergeCell ref="G6:G8"/>
    <mergeCell ref="H6:H8"/>
    <mergeCell ref="I6:I8"/>
    <mergeCell ref="J6:J8"/>
    <mergeCell ref="K6:K8"/>
    <mergeCell ref="L6:M6"/>
    <mergeCell ref="A11:S11"/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66" orientation="landscape" horizontalDpi="4294967293" r:id="rId1"/>
  <rowBreaks count="12" manualBreakCount="12">
    <brk id="28" max="18" man="1"/>
    <brk id="43" max="18" man="1"/>
    <brk id="76" max="18" man="1"/>
    <brk id="90" max="18" man="1"/>
    <brk id="114" max="18" man="1"/>
    <brk id="154" max="18" man="1"/>
    <brk id="168" max="18" man="1"/>
    <brk id="187" max="18" man="1"/>
    <brk id="203" max="18" man="1"/>
    <brk id="219" max="18" man="1"/>
    <brk id="264" max="18" man="1"/>
    <brk id="278" max="1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V312"/>
  <sheetViews>
    <sheetView view="pageBreakPreview" topLeftCell="A6" zoomScale="73" zoomScaleSheetLayoutView="73" workbookViewId="0">
      <pane ySplit="920" topLeftCell="A273" activePane="bottomLeft"/>
      <selection activeCell="F293" sqref="F293:F300"/>
      <selection pane="bottomLeft" activeCell="F293" sqref="F293:F300"/>
    </sheetView>
  </sheetViews>
  <sheetFormatPr defaultRowHeight="14.5"/>
  <cols>
    <col min="1" max="1" width="4.1796875" style="72" customWidth="1"/>
    <col min="2" max="2" width="26.26953125" style="167" customWidth="1"/>
    <col min="3" max="3" width="18.54296875" style="168" customWidth="1"/>
    <col min="4" max="4" width="10.54296875" style="168" customWidth="1"/>
    <col min="5" max="5" width="10" style="72" customWidth="1"/>
    <col min="6" max="6" width="11" style="161" customWidth="1"/>
    <col min="7" max="7" width="17.453125" style="52" customWidth="1"/>
    <col min="8" max="8" width="15" style="52" customWidth="1"/>
    <col min="9" max="9" width="12.26953125" style="52" customWidth="1"/>
    <col min="10" max="10" width="9.7265625" style="52" customWidth="1"/>
    <col min="11" max="11" width="11.26953125" style="52" customWidth="1"/>
    <col min="12" max="13" width="9.1796875" style="52" customWidth="1"/>
    <col min="14" max="14" width="10.7265625" style="52" customWidth="1"/>
    <col min="15" max="15" width="8.1796875" style="52" customWidth="1"/>
    <col min="16" max="16" width="14.81640625" style="52" customWidth="1"/>
    <col min="17" max="17" width="6.54296875" style="52" customWidth="1"/>
    <col min="18" max="18" width="8.453125" style="52" customWidth="1"/>
    <col min="19" max="19" width="13.81640625" style="91" customWidth="1"/>
    <col min="20" max="20" width="10.26953125" style="275" bestFit="1" customWidth="1"/>
    <col min="21" max="21" width="9.1796875" style="78" customWidth="1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</cols>
  <sheetData>
    <row r="1" spans="1:22" ht="15" customHeight="1">
      <c r="A1" s="1456" t="s">
        <v>73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1456"/>
      <c r="M1" s="1456"/>
      <c r="N1" s="1456"/>
      <c r="O1" s="1456"/>
      <c r="P1" s="1456"/>
      <c r="Q1" s="1456"/>
      <c r="R1" s="1456"/>
      <c r="S1" s="1456"/>
    </row>
    <row r="2" spans="1:22" ht="15" customHeight="1">
      <c r="A2" s="1458" t="s">
        <v>74</v>
      </c>
      <c r="B2" s="1458"/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  <c r="Q2" s="1458"/>
      <c r="R2" s="1458"/>
      <c r="S2" s="1458"/>
    </row>
    <row r="3" spans="1:22" ht="15" customHeight="1">
      <c r="A3" s="1460" t="s">
        <v>75</v>
      </c>
      <c r="B3" s="1460"/>
      <c r="C3" s="1460"/>
      <c r="D3" s="1460"/>
      <c r="E3" s="1460"/>
      <c r="F3" s="1460"/>
      <c r="G3" s="1460"/>
      <c r="H3" s="1460"/>
      <c r="I3" s="1460"/>
      <c r="J3" s="1460"/>
      <c r="K3" s="1460"/>
      <c r="L3" s="1460"/>
      <c r="M3" s="1460"/>
      <c r="N3" s="1460"/>
      <c r="O3" s="1460"/>
      <c r="P3" s="1460"/>
      <c r="Q3" s="1460"/>
      <c r="R3" s="1460"/>
      <c r="S3" s="1460"/>
    </row>
    <row r="4" spans="1:22" s="52" customFormat="1" ht="15" customHeight="1">
      <c r="A4" s="1460" t="s">
        <v>1129</v>
      </c>
      <c r="B4" s="1460"/>
      <c r="C4" s="1460"/>
      <c r="D4" s="1460"/>
      <c r="E4" s="1460"/>
      <c r="F4" s="1460"/>
      <c r="G4" s="1460"/>
      <c r="H4" s="1460"/>
      <c r="I4" s="1460"/>
      <c r="J4" s="1460"/>
      <c r="K4" s="1460"/>
      <c r="L4" s="1460"/>
      <c r="M4" s="1460"/>
      <c r="N4" s="1460"/>
      <c r="O4" s="1460"/>
      <c r="P4" s="1460"/>
      <c r="Q4" s="1460"/>
      <c r="R4" s="1460"/>
      <c r="S4" s="1460"/>
      <c r="T4" s="276"/>
    </row>
    <row r="5" spans="1:22" s="52" customFormat="1" ht="9" customHeight="1">
      <c r="A5" s="108"/>
      <c r="B5" s="109"/>
      <c r="C5" s="110"/>
      <c r="D5" s="110"/>
      <c r="E5" s="108"/>
      <c r="F5" s="111"/>
      <c r="G5" s="1348"/>
      <c r="H5" s="1348"/>
      <c r="I5" s="1348"/>
      <c r="J5" s="1348"/>
      <c r="K5" s="1348"/>
      <c r="L5" s="1348"/>
      <c r="M5" s="1348"/>
      <c r="N5" s="1348"/>
      <c r="O5" s="1348"/>
      <c r="P5" s="1348"/>
      <c r="Q5" s="1348"/>
      <c r="R5" s="1348"/>
      <c r="S5" s="112"/>
      <c r="T5" s="276"/>
    </row>
    <row r="6" spans="1:22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77" t="s">
        <v>88</v>
      </c>
      <c r="M6" s="1479"/>
      <c r="N6" s="1531" t="s">
        <v>89</v>
      </c>
      <c r="O6" s="1477" t="s">
        <v>90</v>
      </c>
      <c r="P6" s="1540"/>
      <c r="Q6" s="1479"/>
      <c r="R6" s="1480" t="s">
        <v>91</v>
      </c>
      <c r="S6" s="1462" t="s">
        <v>92</v>
      </c>
    </row>
    <row r="7" spans="1:22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62" t="s">
        <v>93</v>
      </c>
      <c r="M7" s="1462" t="s">
        <v>94</v>
      </c>
      <c r="N7" s="1532"/>
      <c r="O7" s="1462" t="s">
        <v>95</v>
      </c>
      <c r="P7" s="1477" t="s">
        <v>96</v>
      </c>
      <c r="Q7" s="1479"/>
      <c r="R7" s="1481"/>
      <c r="S7" s="1463"/>
      <c r="T7" s="276"/>
    </row>
    <row r="8" spans="1:22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64"/>
      <c r="M8" s="1464"/>
      <c r="N8" s="1533"/>
      <c r="O8" s="1464"/>
      <c r="P8" s="445" t="s">
        <v>97</v>
      </c>
      <c r="Q8" s="446" t="s">
        <v>98</v>
      </c>
      <c r="R8" s="1482"/>
      <c r="S8" s="1464"/>
      <c r="T8" s="276"/>
    </row>
    <row r="9" spans="1:22" s="113" customFormat="1" ht="10.5" customHeight="1" thickBot="1">
      <c r="A9" s="442">
        <v>1</v>
      </c>
      <c r="B9" s="443">
        <v>2</v>
      </c>
      <c r="C9" s="444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</row>
    <row r="10" spans="1:22" s="52" customFormat="1" ht="15" customHeight="1" thickTop="1">
      <c r="A10" s="177"/>
      <c r="B10" s="178"/>
      <c r="C10" s="179"/>
      <c r="D10" s="179"/>
      <c r="E10" s="177"/>
      <c r="F10" s="180"/>
      <c r="G10" s="177"/>
      <c r="H10" s="181"/>
      <c r="I10" s="182"/>
      <c r="J10" s="177"/>
      <c r="K10" s="183"/>
      <c r="L10" s="177"/>
      <c r="M10" s="183"/>
      <c r="N10" s="177"/>
      <c r="O10" s="183"/>
      <c r="P10" s="177"/>
      <c r="Q10" s="184"/>
      <c r="R10" s="177"/>
      <c r="S10" s="185"/>
      <c r="T10" s="276"/>
    </row>
    <row r="11" spans="1:22" s="78" customFormat="1">
      <c r="A11" s="1504" t="s">
        <v>99</v>
      </c>
      <c r="B11" s="1505"/>
      <c r="C11" s="1505"/>
      <c r="D11" s="1505"/>
      <c r="E11" s="1505"/>
      <c r="F11" s="1505"/>
      <c r="G11" s="1505"/>
      <c r="H11" s="1505"/>
      <c r="I11" s="1505"/>
      <c r="J11" s="1505"/>
      <c r="K11" s="1505"/>
      <c r="L11" s="1505"/>
      <c r="M11" s="1505"/>
      <c r="N11" s="1505"/>
      <c r="O11" s="1505"/>
      <c r="P11" s="1505"/>
      <c r="Q11" s="1505"/>
      <c r="R11" s="1505"/>
      <c r="S11" s="1505"/>
      <c r="T11" s="275"/>
      <c r="V11"/>
    </row>
    <row r="12" spans="1:22" s="78" customFormat="1" ht="17.25" customHeight="1">
      <c r="A12" s="1506" t="s">
        <v>348</v>
      </c>
      <c r="B12" s="1507"/>
      <c r="C12" s="1507"/>
      <c r="D12" s="1507"/>
      <c r="E12" s="1507"/>
      <c r="F12" s="1507"/>
      <c r="G12" s="1507"/>
      <c r="H12" s="1507"/>
      <c r="I12" s="1507"/>
      <c r="J12" s="1507"/>
      <c r="K12" s="1507"/>
      <c r="L12" s="1507"/>
      <c r="M12" s="1507"/>
      <c r="N12" s="1507"/>
      <c r="O12" s="1507"/>
      <c r="P12" s="1507"/>
      <c r="Q12" s="1507"/>
      <c r="R12" s="1507"/>
      <c r="S12" s="1507"/>
      <c r="T12" s="275"/>
      <c r="V12"/>
    </row>
    <row r="13" spans="1:22" s="78" customFormat="1" ht="34" customHeight="1">
      <c r="A13" s="60">
        <f>SUBTOTAL(3,$B$13:B13)</f>
        <v>1</v>
      </c>
      <c r="B13" s="448" t="s">
        <v>1046</v>
      </c>
      <c r="C13" s="449">
        <v>200000000</v>
      </c>
      <c r="D13" s="114" t="s">
        <v>114</v>
      </c>
      <c r="E13" s="301" t="s">
        <v>103</v>
      </c>
      <c r="F13" s="685" t="s">
        <v>104</v>
      </c>
      <c r="G13" s="114"/>
      <c r="H13" s="451"/>
      <c r="I13" s="452"/>
      <c r="J13" s="453"/>
      <c r="K13" s="188"/>
      <c r="L13" s="189"/>
      <c r="M13" s="190"/>
      <c r="N13" s="191"/>
      <c r="O13" s="120"/>
      <c r="P13" s="297"/>
      <c r="Q13" s="454"/>
      <c r="R13" s="192"/>
      <c r="S13" s="60" t="s">
        <v>997</v>
      </c>
      <c r="T13" s="275" t="s">
        <v>110</v>
      </c>
      <c r="V13"/>
    </row>
    <row r="14" spans="1:22" s="78" customFormat="1" ht="34" customHeight="1">
      <c r="A14" s="60">
        <f>SUBTOTAL(3,$B$13:B14)</f>
        <v>2</v>
      </c>
      <c r="B14" s="448" t="s">
        <v>119</v>
      </c>
      <c r="C14" s="455">
        <v>150000000</v>
      </c>
      <c r="D14" s="114" t="s">
        <v>114</v>
      </c>
      <c r="E14" s="301" t="s">
        <v>103</v>
      </c>
      <c r="F14" s="685" t="s">
        <v>104</v>
      </c>
      <c r="G14" s="114"/>
      <c r="H14" s="451"/>
      <c r="I14" s="452"/>
      <c r="J14" s="453"/>
      <c r="K14" s="188"/>
      <c r="L14" s="189"/>
      <c r="M14" s="190"/>
      <c r="N14" s="191"/>
      <c r="O14" s="120"/>
      <c r="P14" s="297"/>
      <c r="Q14" s="454"/>
      <c r="R14" s="192"/>
      <c r="S14" s="60" t="s">
        <v>997</v>
      </c>
      <c r="T14" s="275" t="s">
        <v>110</v>
      </c>
      <c r="V14"/>
    </row>
    <row r="15" spans="1:22" s="78" customFormat="1" ht="49.4" customHeight="1">
      <c r="A15" s="60">
        <f>SUBTOTAL(3,$B$13:B15)</f>
        <v>3</v>
      </c>
      <c r="B15" s="448" t="s">
        <v>1047</v>
      </c>
      <c r="C15" s="449">
        <v>1000000000</v>
      </c>
      <c r="D15" s="114" t="s">
        <v>875</v>
      </c>
      <c r="E15" s="301" t="s">
        <v>103</v>
      </c>
      <c r="F15" s="685" t="s">
        <v>104</v>
      </c>
      <c r="G15" s="114" t="s">
        <v>105</v>
      </c>
      <c r="H15" s="847">
        <v>863774938.24000001</v>
      </c>
      <c r="I15" s="452" t="s">
        <v>106</v>
      </c>
      <c r="J15" s="453" t="s">
        <v>1048</v>
      </c>
      <c r="K15" s="188" t="s">
        <v>1049</v>
      </c>
      <c r="L15" s="189" t="s">
        <v>877</v>
      </c>
      <c r="M15" s="190" t="s">
        <v>878</v>
      </c>
      <c r="N15" s="191">
        <v>0</v>
      </c>
      <c r="O15" s="120">
        <v>0</v>
      </c>
      <c r="P15" s="297">
        <f>Q15*H15</f>
        <v>0</v>
      </c>
      <c r="Q15" s="501">
        <v>0</v>
      </c>
      <c r="R15" s="192">
        <f>O15-N15</f>
        <v>0</v>
      </c>
      <c r="S15" s="60" t="s">
        <v>1130</v>
      </c>
      <c r="T15" s="275" t="s">
        <v>110</v>
      </c>
      <c r="V15"/>
    </row>
    <row r="16" spans="1:22" s="78" customFormat="1" ht="45" customHeight="1">
      <c r="A16" s="60">
        <f>SUBTOTAL(3,$B$13:B16)</f>
        <v>4</v>
      </c>
      <c r="B16" s="448" t="s">
        <v>1050</v>
      </c>
      <c r="C16" s="449">
        <v>2000000000</v>
      </c>
      <c r="D16" s="114" t="s">
        <v>875</v>
      </c>
      <c r="E16" s="301" t="s">
        <v>103</v>
      </c>
      <c r="F16" s="685" t="s">
        <v>104</v>
      </c>
      <c r="G16" s="114" t="s">
        <v>105</v>
      </c>
      <c r="H16" s="847">
        <v>1775166293.5999999</v>
      </c>
      <c r="I16" s="452" t="s">
        <v>953</v>
      </c>
      <c r="J16" s="453" t="s">
        <v>1048</v>
      </c>
      <c r="K16" s="188" t="s">
        <v>1049</v>
      </c>
      <c r="L16" s="189" t="s">
        <v>877</v>
      </c>
      <c r="M16" s="190" t="s">
        <v>878</v>
      </c>
      <c r="N16" s="191">
        <v>0</v>
      </c>
      <c r="O16" s="120">
        <v>0</v>
      </c>
      <c r="P16" s="297">
        <f>Q16*H16</f>
        <v>0</v>
      </c>
      <c r="Q16" s="501">
        <v>0</v>
      </c>
      <c r="R16" s="192">
        <f>O16-N16</f>
        <v>0</v>
      </c>
      <c r="S16" s="60" t="s">
        <v>1130</v>
      </c>
      <c r="T16" s="275" t="s">
        <v>110</v>
      </c>
      <c r="V16"/>
    </row>
    <row r="17" spans="1:22" s="78" customFormat="1" ht="38.65" customHeight="1">
      <c r="A17" s="60">
        <f>SUBTOTAL(3,$B$13:B17)</f>
        <v>5</v>
      </c>
      <c r="B17" s="448" t="s">
        <v>123</v>
      </c>
      <c r="C17" s="449">
        <v>200000000</v>
      </c>
      <c r="D17" s="114" t="s">
        <v>114</v>
      </c>
      <c r="E17" s="301" t="s">
        <v>103</v>
      </c>
      <c r="F17" s="685" t="s">
        <v>104</v>
      </c>
      <c r="G17" s="114"/>
      <c r="H17" s="451"/>
      <c r="I17" s="452"/>
      <c r="J17" s="453"/>
      <c r="K17" s="188"/>
      <c r="L17" s="189"/>
      <c r="M17" s="190"/>
      <c r="N17" s="191"/>
      <c r="O17" s="120"/>
      <c r="P17" s="297"/>
      <c r="Q17" s="454"/>
      <c r="R17" s="192"/>
      <c r="S17" s="60" t="s">
        <v>997</v>
      </c>
      <c r="T17" s="275" t="s">
        <v>110</v>
      </c>
      <c r="V17"/>
    </row>
    <row r="18" spans="1:22" s="78" customFormat="1" ht="38.15" customHeight="1">
      <c r="A18" s="60">
        <f>SUBTOTAL(3,$B$13:B18)</f>
        <v>6</v>
      </c>
      <c r="B18" s="448" t="s">
        <v>128</v>
      </c>
      <c r="C18" s="449">
        <v>357000000</v>
      </c>
      <c r="D18" s="114" t="s">
        <v>875</v>
      </c>
      <c r="E18" s="301" t="s">
        <v>103</v>
      </c>
      <c r="F18" s="685" t="s">
        <v>104</v>
      </c>
      <c r="G18" s="114"/>
      <c r="H18" s="451"/>
      <c r="I18" s="452"/>
      <c r="J18" s="453"/>
      <c r="K18" s="188"/>
      <c r="L18" s="189"/>
      <c r="M18" s="190"/>
      <c r="N18" s="191"/>
      <c r="O18" s="120"/>
      <c r="P18" s="297"/>
      <c r="Q18" s="454"/>
      <c r="R18" s="192"/>
      <c r="S18" s="60" t="s">
        <v>1051</v>
      </c>
      <c r="T18" s="275" t="s">
        <v>110</v>
      </c>
      <c r="V18"/>
    </row>
    <row r="19" spans="1:22" s="78" customFormat="1" ht="17.25" customHeight="1">
      <c r="A19" s="1492" t="s">
        <v>359</v>
      </c>
      <c r="B19" s="1493"/>
      <c r="C19" s="1493"/>
      <c r="D19" s="1493"/>
      <c r="E19" s="1493"/>
      <c r="F19" s="1493"/>
      <c r="G19" s="1493"/>
      <c r="H19" s="1493"/>
      <c r="I19" s="1493"/>
      <c r="J19" s="1493"/>
      <c r="K19" s="1493"/>
      <c r="L19" s="1493"/>
      <c r="M19" s="1493"/>
      <c r="N19" s="1493"/>
      <c r="O19" s="1493"/>
      <c r="P19" s="1493"/>
      <c r="Q19" s="1493"/>
      <c r="R19" s="1493"/>
      <c r="S19" s="1544"/>
      <c r="T19" s="275"/>
      <c r="V19"/>
    </row>
    <row r="20" spans="1:22" s="78" customFormat="1" ht="59.15" customHeight="1">
      <c r="A20" s="302">
        <f>SUBTOTAL(3,$B$13:B20)</f>
        <v>7</v>
      </c>
      <c r="B20" s="43" t="s">
        <v>132</v>
      </c>
      <c r="C20" s="299">
        <v>510000000</v>
      </c>
      <c r="D20" s="300" t="s">
        <v>875</v>
      </c>
      <c r="E20" s="207" t="s">
        <v>133</v>
      </c>
      <c r="F20" s="631" t="s">
        <v>134</v>
      </c>
      <c r="G20" s="300" t="s">
        <v>135</v>
      </c>
      <c r="H20" s="186">
        <v>453905691.36000001</v>
      </c>
      <c r="I20" s="115" t="s">
        <v>136</v>
      </c>
      <c r="J20" s="187" t="s">
        <v>137</v>
      </c>
      <c r="K20" s="188" t="s">
        <v>138</v>
      </c>
      <c r="L20" s="189">
        <v>44398</v>
      </c>
      <c r="M20" s="190">
        <v>44517</v>
      </c>
      <c r="N20" s="191">
        <v>0</v>
      </c>
      <c r="O20" s="120">
        <v>0</v>
      </c>
      <c r="P20" s="123"/>
      <c r="Q20" s="121"/>
      <c r="R20" s="192"/>
      <c r="S20" s="60" t="s">
        <v>1130</v>
      </c>
      <c r="T20" s="275" t="s">
        <v>139</v>
      </c>
      <c r="V20"/>
    </row>
    <row r="21" spans="1:22" s="78" customFormat="1" ht="45.75" customHeight="1">
      <c r="A21" s="305">
        <f>SUBTOTAL(3,$B$13:B21)</f>
        <v>8</v>
      </c>
      <c r="B21" s="390" t="s">
        <v>140</v>
      </c>
      <c r="C21" s="307">
        <v>0</v>
      </c>
      <c r="D21" s="308"/>
      <c r="E21" s="309"/>
      <c r="F21" s="412"/>
      <c r="G21" s="308"/>
      <c r="H21" s="311"/>
      <c r="I21" s="312"/>
      <c r="J21" s="313"/>
      <c r="K21" s="314"/>
      <c r="L21" s="315"/>
      <c r="M21" s="316"/>
      <c r="N21" s="317"/>
      <c r="O21" s="318"/>
      <c r="P21" s="319"/>
      <c r="Q21" s="320"/>
      <c r="R21" s="321"/>
      <c r="S21" s="873" t="s">
        <v>1131</v>
      </c>
      <c r="T21" s="275" t="s">
        <v>139</v>
      </c>
      <c r="V21"/>
    </row>
    <row r="22" spans="1:22" s="78" customFormat="1" ht="18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509"/>
      <c r="T22" s="275"/>
      <c r="V22"/>
    </row>
    <row r="23" spans="1:22" s="78" customFormat="1" ht="15" customHeight="1">
      <c r="A23" s="1500" t="s">
        <v>780</v>
      </c>
      <c r="B23" s="1501"/>
      <c r="C23" s="1501"/>
      <c r="D23" s="1501"/>
      <c r="E23" s="1501"/>
      <c r="F23" s="1501"/>
      <c r="G23" s="1501"/>
      <c r="H23" s="1501"/>
      <c r="I23" s="1501"/>
      <c r="J23" s="1501"/>
      <c r="K23" s="1501"/>
      <c r="L23" s="1501"/>
      <c r="M23" s="1501"/>
      <c r="N23" s="1501"/>
      <c r="O23" s="1501"/>
      <c r="P23" s="1501"/>
      <c r="Q23" s="1501"/>
      <c r="R23" s="1501"/>
      <c r="S23" s="1545"/>
      <c r="T23" s="275"/>
      <c r="V23"/>
    </row>
    <row r="24" spans="1:22" s="78" customFormat="1" ht="34.5" customHeight="1">
      <c r="A24" s="60">
        <f>SUBTOTAL(3,$B$13:B24)</f>
        <v>9</v>
      </c>
      <c r="B24" s="456" t="s">
        <v>1052</v>
      </c>
      <c r="C24" s="297">
        <v>2000000000</v>
      </c>
      <c r="D24" s="298" t="s">
        <v>875</v>
      </c>
      <c r="E24" s="125" t="s">
        <v>103</v>
      </c>
      <c r="F24" s="687" t="s">
        <v>104</v>
      </c>
      <c r="G24" s="460"/>
      <c r="H24" s="461"/>
      <c r="I24" s="462"/>
      <c r="J24" s="462"/>
      <c r="K24" s="463"/>
      <c r="L24" s="464"/>
      <c r="M24" s="465"/>
      <c r="N24" s="466"/>
      <c r="O24" s="467"/>
      <c r="P24" s="468"/>
      <c r="Q24" s="469"/>
      <c r="R24" s="470"/>
      <c r="S24" s="55" t="s">
        <v>1051</v>
      </c>
      <c r="T24" s="275" t="s">
        <v>110</v>
      </c>
      <c r="V24"/>
    </row>
    <row r="25" spans="1:22" s="78" customFormat="1" ht="33.65" customHeight="1">
      <c r="A25" s="60">
        <f>SUBTOTAL(3,$B$13:B25)</f>
        <v>10</v>
      </c>
      <c r="B25" s="456" t="s">
        <v>1053</v>
      </c>
      <c r="C25" s="297">
        <v>200000000</v>
      </c>
      <c r="D25" s="298" t="s">
        <v>114</v>
      </c>
      <c r="E25" s="125" t="s">
        <v>103</v>
      </c>
      <c r="F25" s="687" t="s">
        <v>104</v>
      </c>
      <c r="G25" s="460"/>
      <c r="H25" s="461"/>
      <c r="I25" s="462"/>
      <c r="J25" s="462"/>
      <c r="K25" s="463"/>
      <c r="L25" s="464"/>
      <c r="M25" s="465"/>
      <c r="N25" s="466"/>
      <c r="O25" s="467"/>
      <c r="P25" s="468"/>
      <c r="Q25" s="469"/>
      <c r="R25" s="470"/>
      <c r="S25" s="55" t="s">
        <v>997</v>
      </c>
      <c r="T25" s="275" t="s">
        <v>110</v>
      </c>
      <c r="V25"/>
    </row>
    <row r="26" spans="1:22" s="78" customFormat="1" ht="33.65" customHeight="1">
      <c r="A26" s="60">
        <f>SUBTOTAL(3,$B$13:B26)</f>
        <v>11</v>
      </c>
      <c r="B26" s="456" t="s">
        <v>1054</v>
      </c>
      <c r="C26" s="297">
        <v>750000000</v>
      </c>
      <c r="D26" s="298" t="s">
        <v>875</v>
      </c>
      <c r="E26" s="125" t="s">
        <v>103</v>
      </c>
      <c r="F26" s="687" t="s">
        <v>104</v>
      </c>
      <c r="G26" s="460"/>
      <c r="H26" s="472"/>
      <c r="I26" s="462"/>
      <c r="J26" s="462"/>
      <c r="K26" s="463"/>
      <c r="L26" s="464"/>
      <c r="M26" s="465"/>
      <c r="N26" s="466"/>
      <c r="O26" s="467"/>
      <c r="P26" s="468"/>
      <c r="Q26" s="473"/>
      <c r="R26" s="470"/>
      <c r="S26" s="55" t="s">
        <v>1051</v>
      </c>
      <c r="T26" s="275" t="s">
        <v>110</v>
      </c>
      <c r="V26"/>
    </row>
    <row r="27" spans="1:22" s="78" customFormat="1" ht="34.5" customHeight="1">
      <c r="A27" s="60">
        <f>SUBTOTAL(3,$B$13:B27)</f>
        <v>12</v>
      </c>
      <c r="B27" s="456" t="s">
        <v>162</v>
      </c>
      <c r="C27" s="297">
        <v>1303190000</v>
      </c>
      <c r="D27" s="298" t="s">
        <v>875</v>
      </c>
      <c r="E27" s="125" t="s">
        <v>103</v>
      </c>
      <c r="F27" s="687" t="s">
        <v>104</v>
      </c>
      <c r="G27" s="460"/>
      <c r="H27" s="472"/>
      <c r="I27" s="462"/>
      <c r="J27" s="462"/>
      <c r="K27" s="463"/>
      <c r="L27" s="464"/>
      <c r="M27" s="465"/>
      <c r="N27" s="466"/>
      <c r="O27" s="467"/>
      <c r="P27" s="468"/>
      <c r="Q27" s="473"/>
      <c r="R27" s="470"/>
      <c r="S27" s="55" t="s">
        <v>1051</v>
      </c>
      <c r="T27" s="275" t="s">
        <v>110</v>
      </c>
      <c r="V27"/>
    </row>
    <row r="28" spans="1:22" s="78" customFormat="1" ht="64.400000000000006" customHeight="1">
      <c r="A28" s="393">
        <f>SUBTOTAL(3,$B$13:B28)</f>
        <v>13</v>
      </c>
      <c r="B28" s="474" t="s">
        <v>1055</v>
      </c>
      <c r="C28" s="349">
        <v>200000000</v>
      </c>
      <c r="D28" s="350" t="s">
        <v>114</v>
      </c>
      <c r="E28" s="325" t="s">
        <v>103</v>
      </c>
      <c r="F28" s="845" t="s">
        <v>104</v>
      </c>
      <c r="G28" s="476"/>
      <c r="H28" s="477"/>
      <c r="I28" s="478"/>
      <c r="J28" s="478"/>
      <c r="K28" s="314"/>
      <c r="L28" s="315"/>
      <c r="M28" s="316"/>
      <c r="N28" s="317"/>
      <c r="O28" s="318"/>
      <c r="P28" s="349"/>
      <c r="Q28" s="479"/>
      <c r="R28" s="321"/>
      <c r="S28" s="873" t="s">
        <v>1056</v>
      </c>
      <c r="T28" s="275" t="s">
        <v>110</v>
      </c>
      <c r="V28"/>
    </row>
    <row r="29" spans="1:22" s="78" customFormat="1" ht="15" customHeight="1">
      <c r="A29" s="1492" t="s">
        <v>783</v>
      </c>
      <c r="B29" s="1493"/>
      <c r="C29" s="1493"/>
      <c r="D29" s="1493"/>
      <c r="E29" s="1493"/>
      <c r="F29" s="1493"/>
      <c r="G29" s="1493"/>
      <c r="H29" s="1493"/>
      <c r="I29" s="1493"/>
      <c r="J29" s="1493"/>
      <c r="K29" s="1493"/>
      <c r="L29" s="1493"/>
      <c r="M29" s="1493"/>
      <c r="N29" s="1493"/>
      <c r="O29" s="1493"/>
      <c r="P29" s="1493"/>
      <c r="Q29" s="1493"/>
      <c r="R29" s="1493"/>
      <c r="S29" s="1544"/>
      <c r="T29" s="275"/>
      <c r="V29"/>
    </row>
    <row r="30" spans="1:22" s="78" customFormat="1" ht="65.150000000000006" customHeight="1">
      <c r="A30" s="305">
        <f>SUBTOTAL(3,$B$13:B30)</f>
        <v>14</v>
      </c>
      <c r="B30" s="323" t="s">
        <v>166</v>
      </c>
      <c r="C30" s="319">
        <v>400000340</v>
      </c>
      <c r="D30" s="324" t="s">
        <v>875</v>
      </c>
      <c r="E30" s="325" t="s">
        <v>103</v>
      </c>
      <c r="F30" s="337" t="s">
        <v>1132</v>
      </c>
      <c r="G30" s="327"/>
      <c r="H30" s="328"/>
      <c r="I30" s="313" t="s">
        <v>153</v>
      </c>
      <c r="J30" s="313"/>
      <c r="K30" s="314"/>
      <c r="L30" s="315"/>
      <c r="M30" s="316"/>
      <c r="N30" s="317"/>
      <c r="O30" s="318"/>
      <c r="P30" s="319"/>
      <c r="Q30" s="329"/>
      <c r="R30" s="321"/>
      <c r="S30" s="873" t="s">
        <v>1133</v>
      </c>
      <c r="T30" s="275" t="s">
        <v>171</v>
      </c>
      <c r="V30" s="11"/>
    </row>
    <row r="31" spans="1:22" s="56" customFormat="1" ht="66" customHeight="1">
      <c r="A31" s="305">
        <f>SUBTOTAL(3,$B$13:B31)</f>
        <v>15</v>
      </c>
      <c r="B31" s="323" t="s">
        <v>172</v>
      </c>
      <c r="C31" s="319">
        <v>400000063</v>
      </c>
      <c r="D31" s="330" t="s">
        <v>875</v>
      </c>
      <c r="E31" s="309" t="s">
        <v>103</v>
      </c>
      <c r="F31" s="337" t="s">
        <v>1132</v>
      </c>
      <c r="G31" s="327"/>
      <c r="H31" s="331"/>
      <c r="I31" s="313" t="s">
        <v>153</v>
      </c>
      <c r="J31" s="313"/>
      <c r="K31" s="314"/>
      <c r="L31" s="315"/>
      <c r="M31" s="316"/>
      <c r="N31" s="317"/>
      <c r="O31" s="332"/>
      <c r="P31" s="319"/>
      <c r="Q31" s="333"/>
      <c r="R31" s="334"/>
      <c r="S31" s="873" t="s">
        <v>1134</v>
      </c>
      <c r="T31" s="275" t="s">
        <v>171</v>
      </c>
      <c r="U31" s="78"/>
      <c r="V31" s="11"/>
    </row>
    <row r="32" spans="1:22" s="56" customFormat="1" ht="45" customHeight="1">
      <c r="A32" s="302">
        <f>SUBTOTAL(3,$B$13:B32)</f>
        <v>16</v>
      </c>
      <c r="B32" s="122" t="s">
        <v>176</v>
      </c>
      <c r="C32" s="123">
        <v>200001188</v>
      </c>
      <c r="D32" s="304" t="s">
        <v>114</v>
      </c>
      <c r="E32" s="301" t="s">
        <v>103</v>
      </c>
      <c r="F32" s="631" t="s">
        <v>1132</v>
      </c>
      <c r="G32" s="126"/>
      <c r="H32" s="194"/>
      <c r="I32" s="187" t="s">
        <v>178</v>
      </c>
      <c r="J32" s="187"/>
      <c r="K32" s="188"/>
      <c r="L32" s="189"/>
      <c r="M32" s="190"/>
      <c r="N32" s="191"/>
      <c r="O32" s="196"/>
      <c r="P32" s="123"/>
      <c r="Q32" s="195"/>
      <c r="R32" s="128"/>
      <c r="S32" s="60" t="s">
        <v>997</v>
      </c>
      <c r="T32" s="275" t="s">
        <v>171</v>
      </c>
      <c r="U32" s="78"/>
      <c r="V32" s="11"/>
    </row>
    <row r="33" spans="1:22" s="56" customFormat="1" ht="42.75" customHeight="1">
      <c r="A33" s="302">
        <f>SUBTOTAL(3,$B$13:B33)</f>
        <v>17</v>
      </c>
      <c r="B33" s="122" t="s">
        <v>181</v>
      </c>
      <c r="C33" s="123">
        <v>200000110</v>
      </c>
      <c r="D33" s="304" t="s">
        <v>114</v>
      </c>
      <c r="E33" s="301" t="s">
        <v>103</v>
      </c>
      <c r="F33" s="631" t="s">
        <v>1132</v>
      </c>
      <c r="G33" s="126"/>
      <c r="H33" s="194"/>
      <c r="I33" s="187" t="s">
        <v>178</v>
      </c>
      <c r="J33" s="187"/>
      <c r="K33" s="188"/>
      <c r="L33" s="189"/>
      <c r="M33" s="190"/>
      <c r="N33" s="191"/>
      <c r="O33" s="120"/>
      <c r="P33" s="123"/>
      <c r="Q33" s="195"/>
      <c r="R33" s="192"/>
      <c r="S33" s="60" t="s">
        <v>997</v>
      </c>
      <c r="T33" s="275" t="s">
        <v>171</v>
      </c>
      <c r="U33" s="78"/>
      <c r="V33" s="11"/>
    </row>
    <row r="34" spans="1:22" s="78" customFormat="1" ht="45.75" customHeight="1">
      <c r="A34" s="302">
        <f>SUBTOTAL(3,$B$13:B34)</f>
        <v>18</v>
      </c>
      <c r="B34" s="122" t="s">
        <v>184</v>
      </c>
      <c r="C34" s="123">
        <v>200000110</v>
      </c>
      <c r="D34" s="304" t="s">
        <v>114</v>
      </c>
      <c r="E34" s="301" t="s">
        <v>103</v>
      </c>
      <c r="F34" s="631" t="s">
        <v>1132</v>
      </c>
      <c r="G34" s="126"/>
      <c r="H34" s="194"/>
      <c r="I34" s="187" t="s">
        <v>178</v>
      </c>
      <c r="J34" s="197"/>
      <c r="K34" s="188"/>
      <c r="L34" s="189"/>
      <c r="M34" s="198"/>
      <c r="N34" s="191"/>
      <c r="O34" s="120"/>
      <c r="P34" s="199"/>
      <c r="Q34" s="127"/>
      <c r="R34" s="192"/>
      <c r="S34" s="60" t="s">
        <v>997</v>
      </c>
      <c r="T34" s="275" t="s">
        <v>171</v>
      </c>
      <c r="V34" s="11"/>
    </row>
    <row r="35" spans="1:22" s="56" customFormat="1" ht="44.25" customHeight="1">
      <c r="A35" s="302">
        <f>SUBTOTAL(3,$B$13:B35)</f>
        <v>19</v>
      </c>
      <c r="B35" s="122" t="s">
        <v>186</v>
      </c>
      <c r="C35" s="123">
        <v>500000000</v>
      </c>
      <c r="D35" s="304" t="s">
        <v>875</v>
      </c>
      <c r="E35" s="301" t="s">
        <v>103</v>
      </c>
      <c r="F35" s="631" t="s">
        <v>1132</v>
      </c>
      <c r="G35" s="126"/>
      <c r="H35" s="194"/>
      <c r="I35" s="187" t="s">
        <v>107</v>
      </c>
      <c r="J35" s="197"/>
      <c r="K35" s="188"/>
      <c r="L35" s="189"/>
      <c r="M35" s="190"/>
      <c r="N35" s="191"/>
      <c r="O35" s="120"/>
      <c r="P35" s="199"/>
      <c r="Q35" s="127"/>
      <c r="R35" s="192"/>
      <c r="S35" s="60" t="s">
        <v>1117</v>
      </c>
      <c r="T35" s="275" t="s">
        <v>171</v>
      </c>
      <c r="U35" s="78"/>
      <c r="V35" s="11"/>
    </row>
    <row r="36" spans="1:22" s="56" customFormat="1" ht="58" customHeight="1">
      <c r="A36" s="305">
        <f>SUBTOTAL(3,$B$13:B36)</f>
        <v>20</v>
      </c>
      <c r="B36" s="323" t="s">
        <v>189</v>
      </c>
      <c r="C36" s="319">
        <v>800000000</v>
      </c>
      <c r="D36" s="330" t="s">
        <v>875</v>
      </c>
      <c r="E36" s="309" t="s">
        <v>103</v>
      </c>
      <c r="F36" s="412" t="s">
        <v>1132</v>
      </c>
      <c r="G36" s="327"/>
      <c r="H36" s="331"/>
      <c r="I36" s="313" t="s">
        <v>107</v>
      </c>
      <c r="J36" s="335"/>
      <c r="K36" s="314"/>
      <c r="L36" s="315"/>
      <c r="M36" s="336"/>
      <c r="N36" s="317"/>
      <c r="O36" s="318"/>
      <c r="P36" s="337"/>
      <c r="Q36" s="329"/>
      <c r="R36" s="321"/>
      <c r="S36" s="873" t="s">
        <v>1135</v>
      </c>
      <c r="T36" s="275" t="s">
        <v>171</v>
      </c>
      <c r="U36" s="78"/>
      <c r="V36" s="11"/>
    </row>
    <row r="37" spans="1:22" s="56" customFormat="1" ht="17.25" customHeight="1">
      <c r="A37" s="1492" t="s">
        <v>791</v>
      </c>
      <c r="B37" s="1493"/>
      <c r="C37" s="1493"/>
      <c r="D37" s="1493"/>
      <c r="E37" s="1493"/>
      <c r="F37" s="1493"/>
      <c r="G37" s="1493"/>
      <c r="H37" s="1493"/>
      <c r="I37" s="1493"/>
      <c r="J37" s="1493"/>
      <c r="K37" s="1493"/>
      <c r="L37" s="1493"/>
      <c r="M37" s="1493"/>
      <c r="N37" s="1493"/>
      <c r="O37" s="1493"/>
      <c r="P37" s="1493"/>
      <c r="Q37" s="1493"/>
      <c r="R37" s="1493"/>
      <c r="S37" s="1544"/>
      <c r="T37" s="278"/>
      <c r="V37" s="57"/>
    </row>
    <row r="38" spans="1:22" s="56" customFormat="1" ht="37.5" customHeight="1">
      <c r="A38" s="302">
        <f>SUBTOTAL(3,$B$13:B38)</f>
        <v>21</v>
      </c>
      <c r="B38" s="122" t="s">
        <v>193</v>
      </c>
      <c r="C38" s="401">
        <v>412500000</v>
      </c>
      <c r="D38" s="304" t="s">
        <v>875</v>
      </c>
      <c r="E38" s="207" t="s">
        <v>133</v>
      </c>
      <c r="F38" s="631" t="s">
        <v>134</v>
      </c>
      <c r="G38" s="126" t="s">
        <v>194</v>
      </c>
      <c r="H38" s="194">
        <v>356982224</v>
      </c>
      <c r="I38" s="187" t="s">
        <v>195</v>
      </c>
      <c r="J38" s="187" t="s">
        <v>137</v>
      </c>
      <c r="K38" s="201" t="s">
        <v>196</v>
      </c>
      <c r="L38" s="202">
        <v>44396</v>
      </c>
      <c r="M38" s="202">
        <v>44515</v>
      </c>
      <c r="N38" s="191">
        <v>0</v>
      </c>
      <c r="O38" s="120">
        <v>0</v>
      </c>
      <c r="P38" s="204"/>
      <c r="Q38" s="205"/>
      <c r="R38" s="206"/>
      <c r="S38" s="60" t="s">
        <v>1130</v>
      </c>
      <c r="T38" s="278" t="s">
        <v>139</v>
      </c>
      <c r="V38" s="57"/>
    </row>
    <row r="39" spans="1:22" s="56" customFormat="1" ht="41.25" customHeight="1">
      <c r="A39" s="302">
        <f>SUBTOTAL(3,$B$13:B39)</f>
        <v>22</v>
      </c>
      <c r="B39" s="122" t="s">
        <v>197</v>
      </c>
      <c r="C39" s="401">
        <v>385000000</v>
      </c>
      <c r="D39" s="304" t="s">
        <v>744</v>
      </c>
      <c r="E39" s="207" t="s">
        <v>133</v>
      </c>
      <c r="F39" s="631" t="s">
        <v>134</v>
      </c>
      <c r="G39" s="126"/>
      <c r="H39" s="194"/>
      <c r="I39" s="187" t="s">
        <v>200</v>
      </c>
      <c r="J39" s="187" t="s">
        <v>200</v>
      </c>
      <c r="K39" s="187" t="s">
        <v>200</v>
      </c>
      <c r="L39" s="202"/>
      <c r="M39" s="129"/>
      <c r="N39" s="203"/>
      <c r="O39" s="203"/>
      <c r="P39" s="210"/>
      <c r="Q39" s="205"/>
      <c r="R39" s="211"/>
      <c r="S39" s="60" t="s">
        <v>916</v>
      </c>
      <c r="T39" s="278" t="s">
        <v>139</v>
      </c>
      <c r="V39" s="57"/>
    </row>
    <row r="40" spans="1:22" s="56" customFormat="1" ht="37.4" customHeight="1">
      <c r="A40" s="302">
        <f>SUBTOTAL(3,$B$13:B40)</f>
        <v>23</v>
      </c>
      <c r="B40" s="122" t="s">
        <v>202</v>
      </c>
      <c r="C40" s="401">
        <v>184000000</v>
      </c>
      <c r="D40" s="304" t="s">
        <v>114</v>
      </c>
      <c r="E40" s="301" t="s">
        <v>203</v>
      </c>
      <c r="F40" s="631" t="s">
        <v>134</v>
      </c>
      <c r="G40" s="126"/>
      <c r="H40" s="194"/>
      <c r="I40" s="187" t="s">
        <v>205</v>
      </c>
      <c r="J40" s="142"/>
      <c r="K40" s="142"/>
      <c r="L40" s="212"/>
      <c r="M40" s="129"/>
      <c r="N40" s="203"/>
      <c r="O40" s="203"/>
      <c r="P40" s="210"/>
      <c r="Q40" s="205"/>
      <c r="R40" s="211"/>
      <c r="S40" s="60" t="s">
        <v>918</v>
      </c>
      <c r="T40" s="278" t="s">
        <v>139</v>
      </c>
      <c r="V40" s="57"/>
    </row>
    <row r="41" spans="1:22" s="78" customFormat="1" ht="37.75" customHeight="1">
      <c r="A41" s="302">
        <f>SUBTOTAL(3,$B$13:B41)</f>
        <v>24</v>
      </c>
      <c r="B41" s="122" t="s">
        <v>209</v>
      </c>
      <c r="C41" s="402">
        <v>184000000</v>
      </c>
      <c r="D41" s="301" t="s">
        <v>114</v>
      </c>
      <c r="E41" s="631" t="s">
        <v>203</v>
      </c>
      <c r="F41" s="631" t="s">
        <v>134</v>
      </c>
      <c r="G41" s="126"/>
      <c r="H41" s="194"/>
      <c r="I41" s="187" t="s">
        <v>205</v>
      </c>
      <c r="J41" s="142"/>
      <c r="K41" s="142"/>
      <c r="L41" s="212"/>
      <c r="M41" s="129"/>
      <c r="N41" s="203"/>
      <c r="O41" s="203"/>
      <c r="P41" s="210"/>
      <c r="Q41" s="205"/>
      <c r="R41" s="211"/>
      <c r="S41" s="60" t="s">
        <v>918</v>
      </c>
      <c r="T41" s="278" t="s">
        <v>139</v>
      </c>
      <c r="V41"/>
    </row>
    <row r="42" spans="1:22" s="78" customFormat="1" ht="33" customHeight="1">
      <c r="A42" s="302">
        <f>SUBTOTAL(3,$B$13:B42)</f>
        <v>25</v>
      </c>
      <c r="B42" s="122" t="s">
        <v>212</v>
      </c>
      <c r="C42" s="401">
        <v>195000000</v>
      </c>
      <c r="D42" s="304" t="s">
        <v>114</v>
      </c>
      <c r="E42" s="301" t="s">
        <v>203</v>
      </c>
      <c r="F42" s="631" t="s">
        <v>134</v>
      </c>
      <c r="G42" s="126"/>
      <c r="H42" s="194"/>
      <c r="I42" s="187" t="s">
        <v>178</v>
      </c>
      <c r="J42" s="140"/>
      <c r="K42" s="143"/>
      <c r="L42" s="213"/>
      <c r="M42" s="213"/>
      <c r="N42" s="203"/>
      <c r="O42" s="203"/>
      <c r="P42" s="214"/>
      <c r="Q42" s="205"/>
      <c r="R42" s="211"/>
      <c r="S42" s="60" t="s">
        <v>1060</v>
      </c>
      <c r="T42" s="278" t="s">
        <v>139</v>
      </c>
      <c r="V42"/>
    </row>
    <row r="43" spans="1:22" s="78" customFormat="1" ht="45.75" customHeight="1">
      <c r="A43" s="305">
        <f>SUBTOTAL(3,$B$13:B43)</f>
        <v>26</v>
      </c>
      <c r="B43" s="323" t="s">
        <v>215</v>
      </c>
      <c r="C43" s="403">
        <v>0</v>
      </c>
      <c r="D43" s="330"/>
      <c r="E43" s="309"/>
      <c r="F43" s="412"/>
      <c r="G43" s="327"/>
      <c r="H43" s="331"/>
      <c r="I43" s="313"/>
      <c r="J43" s="398"/>
      <c r="K43" s="399"/>
      <c r="L43" s="382"/>
      <c r="M43" s="383"/>
      <c r="N43" s="384"/>
      <c r="O43" s="384"/>
      <c r="P43" s="397"/>
      <c r="Q43" s="386"/>
      <c r="R43" s="400"/>
      <c r="S43" s="873" t="s">
        <v>1131</v>
      </c>
      <c r="T43" s="278" t="s">
        <v>139</v>
      </c>
      <c r="V43"/>
    </row>
    <row r="44" spans="1:22" s="78" customFormat="1" ht="171" customHeight="1">
      <c r="A44" s="305">
        <f>SUBTOTAL(3,$B$13:B44)</f>
        <v>27</v>
      </c>
      <c r="B44" s="323" t="s">
        <v>216</v>
      </c>
      <c r="C44" s="349">
        <v>196000000</v>
      </c>
      <c r="D44" s="330" t="s">
        <v>744</v>
      </c>
      <c r="E44" s="309" t="s">
        <v>203</v>
      </c>
      <c r="F44" s="412"/>
      <c r="G44" s="327"/>
      <c r="H44" s="331"/>
      <c r="I44" s="313" t="s">
        <v>200</v>
      </c>
      <c r="J44" s="398" t="s">
        <v>200</v>
      </c>
      <c r="K44" s="399" t="s">
        <v>200</v>
      </c>
      <c r="L44" s="382"/>
      <c r="M44" s="383"/>
      <c r="N44" s="384"/>
      <c r="O44" s="384"/>
      <c r="P44" s="397"/>
      <c r="Q44" s="386"/>
      <c r="R44" s="400"/>
      <c r="S44" s="873" t="s">
        <v>919</v>
      </c>
      <c r="T44" s="278" t="s">
        <v>139</v>
      </c>
      <c r="V44"/>
    </row>
    <row r="45" spans="1:22" ht="17.25" customHeight="1">
      <c r="A45" s="1497" t="s">
        <v>219</v>
      </c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8"/>
      <c r="Q45" s="1498"/>
      <c r="R45" s="1498"/>
      <c r="S45" s="1509"/>
    </row>
    <row r="46" spans="1:22" ht="16.5" customHeight="1">
      <c r="A46" s="1500" t="s">
        <v>794</v>
      </c>
      <c r="B46" s="1501"/>
      <c r="C46" s="1501"/>
      <c r="D46" s="1501"/>
      <c r="E46" s="1501"/>
      <c r="F46" s="1501"/>
      <c r="G46" s="1501"/>
      <c r="H46" s="1501"/>
      <c r="I46" s="1501"/>
      <c r="J46" s="1501"/>
      <c r="K46" s="1501"/>
      <c r="L46" s="1501"/>
      <c r="M46" s="1501"/>
      <c r="N46" s="1501"/>
      <c r="O46" s="1501"/>
      <c r="P46" s="1501"/>
      <c r="Q46" s="1501"/>
      <c r="R46" s="1501"/>
      <c r="S46" s="1545"/>
    </row>
    <row r="47" spans="1:22" s="14" customFormat="1" ht="36.4" customHeight="1">
      <c r="A47" s="60">
        <f>SUBTOTAL(3,$B$13:B47)</f>
        <v>28</v>
      </c>
      <c r="B47" s="456" t="s">
        <v>1061</v>
      </c>
      <c r="C47" s="297">
        <v>2300000000</v>
      </c>
      <c r="D47" s="681" t="s">
        <v>875</v>
      </c>
      <c r="E47" s="682" t="s">
        <v>103</v>
      </c>
      <c r="F47" s="687" t="s">
        <v>104</v>
      </c>
      <c r="G47" s="126" t="s">
        <v>221</v>
      </c>
      <c r="H47" s="849">
        <v>1743245320</v>
      </c>
      <c r="I47" s="187" t="s">
        <v>222</v>
      </c>
      <c r="J47" s="187" t="s">
        <v>116</v>
      </c>
      <c r="K47" s="187" t="s">
        <v>223</v>
      </c>
      <c r="L47" s="850" t="s">
        <v>922</v>
      </c>
      <c r="M47" s="851" t="s">
        <v>923</v>
      </c>
      <c r="N47" s="852">
        <v>0</v>
      </c>
      <c r="O47" s="667">
        <v>0</v>
      </c>
      <c r="P47" s="868">
        <f>Q47*H47</f>
        <v>0</v>
      </c>
      <c r="Q47" s="127">
        <v>0</v>
      </c>
      <c r="R47" s="852">
        <f>O47-N47</f>
        <v>0</v>
      </c>
      <c r="S47" s="55" t="s">
        <v>1130</v>
      </c>
      <c r="T47" s="275" t="s">
        <v>110</v>
      </c>
      <c r="U47" s="56"/>
      <c r="V47" s="57"/>
    </row>
    <row r="48" spans="1:22" ht="33" customHeight="1">
      <c r="A48" s="60">
        <f>SUBTOTAL(3,$B$13:B48)</f>
        <v>29</v>
      </c>
      <c r="B48" s="456" t="s">
        <v>1062</v>
      </c>
      <c r="C48" s="297">
        <v>1000000000</v>
      </c>
      <c r="D48" s="681" t="s">
        <v>875</v>
      </c>
      <c r="E48" s="682" t="s">
        <v>103</v>
      </c>
      <c r="F48" s="687" t="s">
        <v>104</v>
      </c>
      <c r="G48" s="460"/>
      <c r="H48" s="461"/>
      <c r="I48" s="462"/>
      <c r="J48" s="462"/>
      <c r="K48" s="462"/>
      <c r="L48" s="464"/>
      <c r="M48" s="465"/>
      <c r="N48" s="466"/>
      <c r="O48" s="480"/>
      <c r="P48" s="481"/>
      <c r="Q48" s="473"/>
      <c r="R48" s="470"/>
      <c r="S48" s="55" t="s">
        <v>991</v>
      </c>
      <c r="T48" s="275" t="s">
        <v>110</v>
      </c>
    </row>
    <row r="49" spans="1:22" s="78" customFormat="1" ht="37.5" customHeight="1">
      <c r="A49" s="60">
        <f>SUBTOTAL(3,$B$13:B49)</f>
        <v>30</v>
      </c>
      <c r="B49" s="456" t="s">
        <v>234</v>
      </c>
      <c r="C49" s="297">
        <v>180000000</v>
      </c>
      <c r="D49" s="55" t="s">
        <v>114</v>
      </c>
      <c r="E49" s="683" t="s">
        <v>103</v>
      </c>
      <c r="F49" s="687" t="s">
        <v>104</v>
      </c>
      <c r="G49" s="485"/>
      <c r="H49" s="486"/>
      <c r="I49" s="487"/>
      <c r="J49" s="487"/>
      <c r="K49" s="485"/>
      <c r="L49" s="488"/>
      <c r="M49" s="489"/>
      <c r="N49" s="490"/>
      <c r="O49" s="491"/>
      <c r="P49" s="492"/>
      <c r="Q49" s="493"/>
      <c r="R49" s="490"/>
      <c r="S49" s="55" t="s">
        <v>991</v>
      </c>
      <c r="T49" s="275" t="s">
        <v>110</v>
      </c>
      <c r="V49"/>
    </row>
    <row r="50" spans="1:22" s="78" customFormat="1" ht="65.650000000000006" customHeight="1">
      <c r="A50" s="393">
        <f>SUBTOTAL(3,$B$13:B50)</f>
        <v>31</v>
      </c>
      <c r="B50" s="474" t="s">
        <v>1063</v>
      </c>
      <c r="C50" s="349">
        <v>2000000000</v>
      </c>
      <c r="D50" s="393" t="s">
        <v>875</v>
      </c>
      <c r="E50" s="309" t="s">
        <v>103</v>
      </c>
      <c r="F50" s="845" t="s">
        <v>104</v>
      </c>
      <c r="G50" s="360" t="s">
        <v>221</v>
      </c>
      <c r="H50" s="495">
        <v>1926565357.8199999</v>
      </c>
      <c r="I50" s="381" t="s">
        <v>231</v>
      </c>
      <c r="J50" s="381" t="s">
        <v>153</v>
      </c>
      <c r="K50" s="360" t="s">
        <v>1064</v>
      </c>
      <c r="L50" s="382" t="s">
        <v>877</v>
      </c>
      <c r="M50" s="383" t="s">
        <v>1136</v>
      </c>
      <c r="N50" s="384"/>
      <c r="O50" s="385"/>
      <c r="P50" s="366">
        <f>Q50*H50</f>
        <v>0</v>
      </c>
      <c r="Q50" s="496">
        <v>0</v>
      </c>
      <c r="R50" s="497">
        <f>O50-N50</f>
        <v>0</v>
      </c>
      <c r="S50" s="873" t="s">
        <v>1137</v>
      </c>
      <c r="T50" s="275" t="s">
        <v>110</v>
      </c>
      <c r="V50"/>
    </row>
    <row r="51" spans="1:22" s="78" customFormat="1" ht="17.25" customHeight="1">
      <c r="A51" s="1492" t="s">
        <v>795</v>
      </c>
      <c r="B51" s="1493"/>
      <c r="C51" s="1493"/>
      <c r="D51" s="1493"/>
      <c r="E51" s="1493"/>
      <c r="F51" s="1493"/>
      <c r="G51" s="1493"/>
      <c r="H51" s="1493"/>
      <c r="I51" s="1493"/>
      <c r="J51" s="1493"/>
      <c r="K51" s="1493"/>
      <c r="L51" s="1493"/>
      <c r="M51" s="1493"/>
      <c r="N51" s="1493"/>
      <c r="O51" s="1493"/>
      <c r="P51" s="1493"/>
      <c r="Q51" s="1493"/>
      <c r="R51" s="1493"/>
      <c r="S51" s="1544"/>
      <c r="T51" s="275"/>
      <c r="V51"/>
    </row>
    <row r="52" spans="1:22" s="78" customFormat="1" ht="45.75" customHeight="1">
      <c r="A52" s="302">
        <f>SUBTOTAL(3,$B$13:B52)</f>
        <v>32</v>
      </c>
      <c r="B52" s="122" t="s">
        <v>240</v>
      </c>
      <c r="C52" s="123">
        <v>300000164</v>
      </c>
      <c r="D52" s="124" t="s">
        <v>875</v>
      </c>
      <c r="E52" s="290" t="s">
        <v>103</v>
      </c>
      <c r="F52" s="631" t="s">
        <v>1132</v>
      </c>
      <c r="G52" s="114"/>
      <c r="H52" s="217"/>
      <c r="I52" s="215" t="s">
        <v>153</v>
      </c>
      <c r="J52" s="208"/>
      <c r="K52" s="114"/>
      <c r="L52" s="202"/>
      <c r="M52" s="129"/>
      <c r="N52" s="203"/>
      <c r="O52" s="218"/>
      <c r="P52" s="210"/>
      <c r="Q52" s="205"/>
      <c r="R52" s="219"/>
      <c r="S52" s="60" t="s">
        <v>997</v>
      </c>
      <c r="T52" s="275" t="s">
        <v>171</v>
      </c>
      <c r="V52" s="11"/>
    </row>
    <row r="53" spans="1:22" s="78" customFormat="1" ht="16.5" customHeight="1">
      <c r="A53" s="1492" t="s">
        <v>245</v>
      </c>
      <c r="B53" s="1493"/>
      <c r="C53" s="1493"/>
      <c r="D53" s="1493"/>
      <c r="E53" s="1493"/>
      <c r="F53" s="1493"/>
      <c r="G53" s="1493"/>
      <c r="H53" s="1493"/>
      <c r="I53" s="1493"/>
      <c r="J53" s="1493"/>
      <c r="K53" s="1493"/>
      <c r="L53" s="1493"/>
      <c r="M53" s="1493"/>
      <c r="N53" s="1493"/>
      <c r="O53" s="1493"/>
      <c r="P53" s="1493"/>
      <c r="Q53" s="1493"/>
      <c r="R53" s="1493"/>
      <c r="S53" s="1544"/>
      <c r="T53" s="275"/>
      <c r="V53"/>
    </row>
    <row r="54" spans="1:22" s="78" customFormat="1" ht="87" customHeight="1">
      <c r="A54" s="305">
        <f>SUBTOTAL(3,$B$13:B54)</f>
        <v>33</v>
      </c>
      <c r="B54" s="323" t="s">
        <v>797</v>
      </c>
      <c r="C54" s="319">
        <v>0</v>
      </c>
      <c r="D54" s="330"/>
      <c r="E54" s="309"/>
      <c r="F54" s="412"/>
      <c r="G54" s="360"/>
      <c r="H54" s="379"/>
      <c r="I54" s="380"/>
      <c r="J54" s="381"/>
      <c r="K54" s="360"/>
      <c r="L54" s="382"/>
      <c r="M54" s="383"/>
      <c r="N54" s="384"/>
      <c r="O54" s="385"/>
      <c r="P54" s="366"/>
      <c r="Q54" s="386"/>
      <c r="R54" s="368"/>
      <c r="S54" s="873" t="s">
        <v>798</v>
      </c>
      <c r="T54" s="278" t="s">
        <v>139</v>
      </c>
      <c r="V54"/>
    </row>
    <row r="55" spans="1:22" s="78" customFormat="1">
      <c r="A55" s="1497" t="s">
        <v>246</v>
      </c>
      <c r="B55" s="1498"/>
      <c r="C55" s="1498"/>
      <c r="D55" s="1498"/>
      <c r="E55" s="1498"/>
      <c r="F55" s="1498"/>
      <c r="G55" s="1498"/>
      <c r="H55" s="1498"/>
      <c r="I55" s="1498"/>
      <c r="J55" s="1498"/>
      <c r="K55" s="1498"/>
      <c r="L55" s="1498"/>
      <c r="M55" s="1498"/>
      <c r="N55" s="1498"/>
      <c r="O55" s="1498"/>
      <c r="P55" s="1498"/>
      <c r="Q55" s="1498"/>
      <c r="R55" s="1498"/>
      <c r="S55" s="1509"/>
      <c r="T55" s="275"/>
      <c r="V55"/>
    </row>
    <row r="56" spans="1:22" s="78" customFormat="1">
      <c r="A56" s="1500" t="s">
        <v>247</v>
      </c>
      <c r="B56" s="1501"/>
      <c r="C56" s="1501"/>
      <c r="D56" s="1501"/>
      <c r="E56" s="1501"/>
      <c r="F56" s="1501"/>
      <c r="G56" s="1501"/>
      <c r="H56" s="1501"/>
      <c r="I56" s="1501"/>
      <c r="J56" s="1501"/>
      <c r="K56" s="1501"/>
      <c r="L56" s="1501"/>
      <c r="M56" s="1501"/>
      <c r="N56" s="1501"/>
      <c r="O56" s="1501"/>
      <c r="P56" s="1501"/>
      <c r="Q56" s="1501"/>
      <c r="R56" s="1501"/>
      <c r="S56" s="1545"/>
      <c r="T56" s="275"/>
      <c r="V56"/>
    </row>
    <row r="57" spans="1:22" s="52" customFormat="1" ht="34.75" customHeight="1">
      <c r="A57" s="60">
        <f>SUBTOTAL(3,$B$13:B57)</f>
        <v>34</v>
      </c>
      <c r="B57" s="456" t="s">
        <v>1065</v>
      </c>
      <c r="C57" s="298">
        <v>1000000000</v>
      </c>
      <c r="D57" s="298" t="s">
        <v>875</v>
      </c>
      <c r="E57" s="125" t="s">
        <v>103</v>
      </c>
      <c r="F57" s="500" t="s">
        <v>104</v>
      </c>
      <c r="G57" s="125"/>
      <c r="H57" s="498"/>
      <c r="I57" s="498"/>
      <c r="J57" s="498"/>
      <c r="K57" s="498"/>
      <c r="L57" s="221"/>
      <c r="M57" s="190"/>
      <c r="N57" s="191"/>
      <c r="O57" s="196"/>
      <c r="P57" s="118"/>
      <c r="Q57" s="195"/>
      <c r="R57" s="128"/>
      <c r="S57" s="60" t="s">
        <v>1051</v>
      </c>
      <c r="T57" s="275" t="s">
        <v>110</v>
      </c>
    </row>
    <row r="58" spans="1:22" s="78" customFormat="1" ht="55.75" customHeight="1">
      <c r="A58" s="393">
        <f>SUBTOTAL(3,$B$13:B58)</f>
        <v>35</v>
      </c>
      <c r="B58" s="474" t="s">
        <v>1066</v>
      </c>
      <c r="C58" s="349">
        <v>1000000000</v>
      </c>
      <c r="D58" s="350" t="s">
        <v>875</v>
      </c>
      <c r="E58" s="325" t="s">
        <v>103</v>
      </c>
      <c r="F58" s="510" t="s">
        <v>104</v>
      </c>
      <c r="G58" s="325"/>
      <c r="H58" s="499"/>
      <c r="I58" s="499"/>
      <c r="J58" s="499"/>
      <c r="K58" s="499"/>
      <c r="L58" s="388"/>
      <c r="M58" s="316"/>
      <c r="N58" s="317"/>
      <c r="O58" s="387"/>
      <c r="P58" s="389"/>
      <c r="Q58" s="333"/>
      <c r="R58" s="334"/>
      <c r="S58" s="873" t="s">
        <v>1138</v>
      </c>
      <c r="T58" s="275" t="s">
        <v>110</v>
      </c>
      <c r="V58"/>
    </row>
    <row r="59" spans="1:22" s="78" customFormat="1" ht="36.4" customHeight="1">
      <c r="A59" s="60">
        <f>SUBTOTAL(3,$B$13:B59)</f>
        <v>36</v>
      </c>
      <c r="B59" s="456" t="s">
        <v>264</v>
      </c>
      <c r="C59" s="298">
        <v>200000000</v>
      </c>
      <c r="D59" s="60" t="s">
        <v>114</v>
      </c>
      <c r="E59" s="301" t="s">
        <v>103</v>
      </c>
      <c r="F59" s="500" t="s">
        <v>104</v>
      </c>
      <c r="G59" s="125"/>
      <c r="H59" s="498"/>
      <c r="I59" s="498"/>
      <c r="J59" s="500"/>
      <c r="K59" s="498"/>
      <c r="L59" s="189"/>
      <c r="M59" s="190"/>
      <c r="N59" s="191"/>
      <c r="O59" s="196"/>
      <c r="P59" s="132"/>
      <c r="Q59" s="501"/>
      <c r="R59" s="128"/>
      <c r="S59" s="60" t="s">
        <v>997</v>
      </c>
      <c r="T59" s="275" t="s">
        <v>110</v>
      </c>
      <c r="V59"/>
    </row>
    <row r="60" spans="1:22" s="56" customFormat="1" ht="43.5" customHeight="1">
      <c r="A60" s="60">
        <f>SUBTOTAL(3,$B$13:B60)</f>
        <v>37</v>
      </c>
      <c r="B60" s="456" t="s">
        <v>1068</v>
      </c>
      <c r="C60" s="297">
        <v>700000000</v>
      </c>
      <c r="D60" s="55" t="s">
        <v>875</v>
      </c>
      <c r="E60" s="683" t="s">
        <v>103</v>
      </c>
      <c r="F60" s="500" t="s">
        <v>104</v>
      </c>
      <c r="G60" s="458"/>
      <c r="H60" s="502"/>
      <c r="I60" s="502"/>
      <c r="J60" s="502"/>
      <c r="K60" s="502"/>
      <c r="L60" s="503"/>
      <c r="M60" s="465"/>
      <c r="N60" s="466"/>
      <c r="O60" s="504"/>
      <c r="P60" s="481"/>
      <c r="Q60" s="473"/>
      <c r="R60" s="505"/>
      <c r="S60" s="55" t="s">
        <v>1051</v>
      </c>
      <c r="T60" s="275" t="s">
        <v>110</v>
      </c>
      <c r="V60" s="57"/>
    </row>
    <row r="61" spans="1:22" s="78" customFormat="1" ht="36" customHeight="1">
      <c r="A61" s="60">
        <f>SUBTOTAL(3,$B$13:B61)</f>
        <v>38</v>
      </c>
      <c r="B61" s="456" t="s">
        <v>268</v>
      </c>
      <c r="C61" s="297">
        <v>200000000</v>
      </c>
      <c r="D61" s="55" t="s">
        <v>114</v>
      </c>
      <c r="E61" s="683" t="s">
        <v>103</v>
      </c>
      <c r="F61" s="500" t="s">
        <v>104</v>
      </c>
      <c r="G61" s="458"/>
      <c r="H61" s="502"/>
      <c r="I61" s="502"/>
      <c r="J61" s="506"/>
      <c r="K61" s="502"/>
      <c r="L61" s="464"/>
      <c r="M61" s="507"/>
      <c r="N61" s="508"/>
      <c r="O61" s="509"/>
      <c r="P61" s="481"/>
      <c r="Q61" s="473"/>
      <c r="R61" s="505"/>
      <c r="S61" s="55" t="s">
        <v>997</v>
      </c>
      <c r="T61" s="275" t="s">
        <v>110</v>
      </c>
      <c r="V61"/>
    </row>
    <row r="62" spans="1:22" s="78" customFormat="1" ht="55.75" customHeight="1">
      <c r="A62" s="393">
        <f>SUBTOTAL(3,$B$13:B62)</f>
        <v>39</v>
      </c>
      <c r="B62" s="474" t="s">
        <v>271</v>
      </c>
      <c r="C62" s="499">
        <v>150000000</v>
      </c>
      <c r="D62" s="393" t="s">
        <v>114</v>
      </c>
      <c r="E62" s="309" t="s">
        <v>103</v>
      </c>
      <c r="F62" s="510" t="s">
        <v>104</v>
      </c>
      <c r="G62" s="325"/>
      <c r="H62" s="499"/>
      <c r="I62" s="499"/>
      <c r="J62" s="510"/>
      <c r="K62" s="499"/>
      <c r="L62" s="315"/>
      <c r="M62" s="336"/>
      <c r="N62" s="317"/>
      <c r="O62" s="387"/>
      <c r="P62" s="346"/>
      <c r="Q62" s="479"/>
      <c r="R62" s="334"/>
      <c r="S62" s="873" t="s">
        <v>1139</v>
      </c>
      <c r="T62" s="275" t="s">
        <v>110</v>
      </c>
      <c r="V62"/>
    </row>
    <row r="63" spans="1:22" s="72" customFormat="1" ht="60.75" customHeight="1">
      <c r="A63" s="60">
        <f>SUBTOTAL(3,$B$13:B63)</f>
        <v>40</v>
      </c>
      <c r="B63" s="456" t="s">
        <v>248</v>
      </c>
      <c r="C63" s="297">
        <v>200000000</v>
      </c>
      <c r="D63" s="60" t="s">
        <v>114</v>
      </c>
      <c r="E63" s="301" t="s">
        <v>103</v>
      </c>
      <c r="F63" s="500" t="s">
        <v>104</v>
      </c>
      <c r="G63" s="125"/>
      <c r="H63" s="498"/>
      <c r="I63" s="498"/>
      <c r="J63" s="500"/>
      <c r="K63" s="188"/>
      <c r="L63" s="189"/>
      <c r="M63" s="198"/>
      <c r="N63" s="191"/>
      <c r="O63" s="222"/>
      <c r="P63" s="132"/>
      <c r="Q63" s="501"/>
      <c r="R63" s="223"/>
      <c r="S63" s="60" t="s">
        <v>997</v>
      </c>
      <c r="T63" s="275" t="s">
        <v>110</v>
      </c>
    </row>
    <row r="64" spans="1:22" s="72" customFormat="1" ht="36" customHeight="1">
      <c r="A64" s="60">
        <f>SUBTOTAL(3,$B$13:B64)</f>
        <v>41</v>
      </c>
      <c r="B64" s="456" t="s">
        <v>1070</v>
      </c>
      <c r="C64" s="297">
        <v>2000000000</v>
      </c>
      <c r="D64" s="60" t="s">
        <v>875</v>
      </c>
      <c r="E64" s="301" t="s">
        <v>103</v>
      </c>
      <c r="F64" s="500" t="s">
        <v>104</v>
      </c>
      <c r="G64" s="125" t="s">
        <v>282</v>
      </c>
      <c r="H64" s="498">
        <v>1915670635</v>
      </c>
      <c r="I64" s="498" t="s">
        <v>222</v>
      </c>
      <c r="J64" s="498" t="s">
        <v>222</v>
      </c>
      <c r="K64" s="188" t="s">
        <v>1071</v>
      </c>
      <c r="L64" s="189" t="s">
        <v>877</v>
      </c>
      <c r="M64" s="198" t="s">
        <v>878</v>
      </c>
      <c r="N64" s="191">
        <v>0</v>
      </c>
      <c r="O64" s="196">
        <v>0</v>
      </c>
      <c r="P64" s="869">
        <f>Q64*H64</f>
        <v>0</v>
      </c>
      <c r="Q64" s="511">
        <v>0</v>
      </c>
      <c r="R64" s="128">
        <f>O64-N64</f>
        <v>0</v>
      </c>
      <c r="S64" s="60" t="s">
        <v>1130</v>
      </c>
      <c r="T64" s="275" t="s">
        <v>110</v>
      </c>
    </row>
    <row r="65" spans="1:22" s="72" customFormat="1" ht="34.5" customHeight="1">
      <c r="A65" s="60">
        <f>SUBTOTAL(3,$B$13:B65)</f>
        <v>42</v>
      </c>
      <c r="B65" s="456" t="s">
        <v>274</v>
      </c>
      <c r="C65" s="512">
        <v>150000000</v>
      </c>
      <c r="D65" s="60" t="s">
        <v>114</v>
      </c>
      <c r="E65" s="301" t="s">
        <v>103</v>
      </c>
      <c r="F65" s="500" t="s">
        <v>104</v>
      </c>
      <c r="G65" s="125"/>
      <c r="H65" s="498"/>
      <c r="I65" s="498"/>
      <c r="J65" s="498"/>
      <c r="K65" s="188"/>
      <c r="L65" s="189"/>
      <c r="M65" s="198"/>
      <c r="N65" s="191"/>
      <c r="O65" s="196"/>
      <c r="P65" s="869"/>
      <c r="Q65" s="501"/>
      <c r="R65" s="196"/>
      <c r="S65" s="60" t="s">
        <v>997</v>
      </c>
      <c r="T65" s="275" t="s">
        <v>110</v>
      </c>
    </row>
    <row r="66" spans="1:22" s="72" customFormat="1" ht="33.75" customHeight="1">
      <c r="A66" s="60">
        <f>SUBTOTAL(3,$B$13:B66)</f>
        <v>43</v>
      </c>
      <c r="B66" s="456" t="s">
        <v>251</v>
      </c>
      <c r="C66" s="297">
        <v>200000000</v>
      </c>
      <c r="D66" s="60" t="s">
        <v>114</v>
      </c>
      <c r="E66" s="301" t="s">
        <v>103</v>
      </c>
      <c r="F66" s="500" t="s">
        <v>104</v>
      </c>
      <c r="G66" s="125"/>
      <c r="H66" s="498"/>
      <c r="I66" s="498"/>
      <c r="J66" s="500"/>
      <c r="K66" s="188"/>
      <c r="L66" s="189"/>
      <c r="M66" s="198"/>
      <c r="N66" s="191"/>
      <c r="O66" s="191"/>
      <c r="P66" s="869"/>
      <c r="Q66" s="511"/>
      <c r="R66" s="128"/>
      <c r="S66" s="60" t="s">
        <v>997</v>
      </c>
      <c r="T66" s="275" t="s">
        <v>110</v>
      </c>
    </row>
    <row r="67" spans="1:22" s="72" customFormat="1" ht="33" customHeight="1">
      <c r="A67" s="60">
        <f>SUBTOTAL(3,$B$13:B67)</f>
        <v>44</v>
      </c>
      <c r="B67" s="456" t="s">
        <v>278</v>
      </c>
      <c r="C67" s="297">
        <v>200000000</v>
      </c>
      <c r="D67" s="60" t="s">
        <v>114</v>
      </c>
      <c r="E67" s="301" t="s">
        <v>103</v>
      </c>
      <c r="F67" s="500" t="s">
        <v>104</v>
      </c>
      <c r="G67" s="125"/>
      <c r="H67" s="498"/>
      <c r="I67" s="498"/>
      <c r="J67" s="60"/>
      <c r="K67" s="513"/>
      <c r="L67" s="117"/>
      <c r="M67" s="514"/>
      <c r="N67" s="133"/>
      <c r="O67" s="196"/>
      <c r="P67" s="869"/>
      <c r="Q67" s="515"/>
      <c r="R67" s="133"/>
      <c r="S67" s="60" t="s">
        <v>997</v>
      </c>
      <c r="T67" s="275" t="s">
        <v>110</v>
      </c>
    </row>
    <row r="68" spans="1:22" s="78" customFormat="1" ht="34.75" customHeight="1">
      <c r="A68" s="60">
        <f>SUBTOTAL(3,$B$13:B68)</f>
        <v>45</v>
      </c>
      <c r="B68" s="456" t="s">
        <v>1072</v>
      </c>
      <c r="C68" s="297">
        <v>1310000000</v>
      </c>
      <c r="D68" s="60" t="s">
        <v>875</v>
      </c>
      <c r="E68" s="125" t="s">
        <v>103</v>
      </c>
      <c r="F68" s="500" t="s">
        <v>104</v>
      </c>
      <c r="G68" s="125" t="s">
        <v>282</v>
      </c>
      <c r="H68" s="498">
        <v>1217382873</v>
      </c>
      <c r="I68" s="498" t="s">
        <v>231</v>
      </c>
      <c r="J68" s="498" t="s">
        <v>222</v>
      </c>
      <c r="K68" s="500" t="s">
        <v>1071</v>
      </c>
      <c r="L68" s="189" t="s">
        <v>877</v>
      </c>
      <c r="M68" s="198" t="s">
        <v>878</v>
      </c>
      <c r="N68" s="191">
        <v>0</v>
      </c>
      <c r="O68" s="196">
        <v>0</v>
      </c>
      <c r="P68" s="869">
        <f>Q68*H68</f>
        <v>0</v>
      </c>
      <c r="Q68" s="501">
        <v>0</v>
      </c>
      <c r="R68" s="128">
        <f>O68-N68</f>
        <v>0</v>
      </c>
      <c r="S68" s="60" t="s">
        <v>1130</v>
      </c>
      <c r="T68" s="275" t="s">
        <v>110</v>
      </c>
      <c r="V68"/>
    </row>
    <row r="69" spans="1:22" s="78" customFormat="1" ht="36.75" customHeight="1">
      <c r="A69" s="60">
        <f>SUBTOTAL(3,$B$13:B69)</f>
        <v>46</v>
      </c>
      <c r="B69" s="456" t="s">
        <v>1073</v>
      </c>
      <c r="C69" s="512">
        <v>150000000</v>
      </c>
      <c r="D69" s="60" t="s">
        <v>114</v>
      </c>
      <c r="E69" s="301" t="s">
        <v>103</v>
      </c>
      <c r="F69" s="500" t="s">
        <v>104</v>
      </c>
      <c r="G69" s="517"/>
      <c r="H69" s="498"/>
      <c r="I69" s="498"/>
      <c r="J69" s="500"/>
      <c r="K69" s="500"/>
      <c r="L69" s="221"/>
      <c r="M69" s="190"/>
      <c r="N69" s="134"/>
      <c r="O69" s="120"/>
      <c r="P69" s="132"/>
      <c r="Q69" s="518"/>
      <c r="R69" s="128"/>
      <c r="S69" s="60" t="s">
        <v>997</v>
      </c>
      <c r="T69" s="275" t="s">
        <v>110</v>
      </c>
      <c r="V69"/>
    </row>
    <row r="70" spans="1:22" s="78" customFormat="1" ht="36" customHeight="1">
      <c r="A70" s="60">
        <f>SUBTOTAL(3,$B$13:B70)</f>
        <v>47</v>
      </c>
      <c r="B70" s="456" t="s">
        <v>286</v>
      </c>
      <c r="C70" s="297">
        <v>250000000</v>
      </c>
      <c r="D70" s="60" t="s">
        <v>875</v>
      </c>
      <c r="E70" s="301" t="s">
        <v>103</v>
      </c>
      <c r="F70" s="500" t="s">
        <v>104</v>
      </c>
      <c r="G70" s="516"/>
      <c r="H70" s="498"/>
      <c r="I70" s="452"/>
      <c r="J70" s="60"/>
      <c r="K70" s="500"/>
      <c r="L70" s="225"/>
      <c r="M70" s="190"/>
      <c r="N70" s="134"/>
      <c r="O70" s="120"/>
      <c r="P70" s="132"/>
      <c r="Q70" s="518"/>
      <c r="R70" s="128"/>
      <c r="S70" s="60" t="s">
        <v>1051</v>
      </c>
      <c r="T70" s="275" t="s">
        <v>110</v>
      </c>
      <c r="V70"/>
    </row>
    <row r="71" spans="1:22" s="78" customFormat="1" ht="45.4" customHeight="1">
      <c r="A71" s="393">
        <f>SUBTOTAL(3,$B$13:B71)</f>
        <v>48</v>
      </c>
      <c r="B71" s="474" t="s">
        <v>290</v>
      </c>
      <c r="C71" s="350">
        <v>0</v>
      </c>
      <c r="D71" s="393"/>
      <c r="E71" s="309"/>
      <c r="F71" s="510"/>
      <c r="G71" s="519"/>
      <c r="H71" s="477"/>
      <c r="I71" s="477"/>
      <c r="J71" s="393"/>
      <c r="K71" s="393"/>
      <c r="L71" s="343"/>
      <c r="M71" s="344"/>
      <c r="N71" s="345"/>
      <c r="O71" s="318"/>
      <c r="P71" s="346"/>
      <c r="Q71" s="520"/>
      <c r="R71" s="334"/>
      <c r="S71" s="873" t="s">
        <v>1140</v>
      </c>
      <c r="T71" s="275" t="s">
        <v>110</v>
      </c>
      <c r="V71"/>
    </row>
    <row r="72" spans="1:22" s="78" customFormat="1" ht="14.25" customHeight="1">
      <c r="A72" s="1534" t="s">
        <v>292</v>
      </c>
      <c r="B72" s="1535"/>
      <c r="C72" s="1535"/>
      <c r="D72" s="1535"/>
      <c r="E72" s="1535"/>
      <c r="F72" s="1535"/>
      <c r="G72" s="1535"/>
      <c r="H72" s="1535"/>
      <c r="I72" s="1535"/>
      <c r="J72" s="1535"/>
      <c r="K72" s="1535"/>
      <c r="L72" s="1535"/>
      <c r="M72" s="1535"/>
      <c r="N72" s="1535"/>
      <c r="O72" s="1535"/>
      <c r="P72" s="1535"/>
      <c r="Q72" s="1535"/>
      <c r="R72" s="1535"/>
      <c r="S72" s="1546"/>
      <c r="T72" s="275"/>
      <c r="V72"/>
    </row>
    <row r="73" spans="1:22" s="78" customFormat="1" ht="48" customHeight="1">
      <c r="A73" s="302">
        <f>SUBTOTAL(3,$B$13:B73)</f>
        <v>49</v>
      </c>
      <c r="B73" s="122" t="s">
        <v>293</v>
      </c>
      <c r="C73" s="291">
        <v>200001188</v>
      </c>
      <c r="D73" s="291" t="s">
        <v>114</v>
      </c>
      <c r="E73" s="44" t="s">
        <v>103</v>
      </c>
      <c r="F73" s="500" t="s">
        <v>1132</v>
      </c>
      <c r="G73" s="138"/>
      <c r="H73" s="136"/>
      <c r="I73" s="136" t="s">
        <v>178</v>
      </c>
      <c r="J73" s="304"/>
      <c r="K73" s="304"/>
      <c r="L73" s="117"/>
      <c r="M73" s="137"/>
      <c r="N73" s="134"/>
      <c r="O73" s="120"/>
      <c r="P73" s="132"/>
      <c r="Q73" s="224"/>
      <c r="R73" s="128"/>
      <c r="S73" s="60" t="s">
        <v>997</v>
      </c>
      <c r="T73" s="275" t="s">
        <v>171</v>
      </c>
      <c r="V73" s="11"/>
    </row>
    <row r="74" spans="1:22" s="78" customFormat="1" ht="45.75" customHeight="1">
      <c r="A74" s="302">
        <f>SUBTOTAL(3,$B$13:B74)</f>
        <v>50</v>
      </c>
      <c r="B74" s="122" t="s">
        <v>297</v>
      </c>
      <c r="C74" s="123">
        <v>200001188</v>
      </c>
      <c r="D74" s="293" t="s">
        <v>114</v>
      </c>
      <c r="E74" s="294" t="s">
        <v>103</v>
      </c>
      <c r="F74" s="500" t="s">
        <v>1132</v>
      </c>
      <c r="G74" s="135"/>
      <c r="H74" s="136"/>
      <c r="I74" s="136" t="s">
        <v>178</v>
      </c>
      <c r="J74" s="304"/>
      <c r="K74" s="304"/>
      <c r="L74" s="117"/>
      <c r="M74" s="137"/>
      <c r="N74" s="134"/>
      <c r="O74" s="120"/>
      <c r="P74" s="132"/>
      <c r="Q74" s="224"/>
      <c r="R74" s="128"/>
      <c r="S74" s="60" t="s">
        <v>997</v>
      </c>
      <c r="T74" s="275" t="s">
        <v>171</v>
      </c>
      <c r="V74" s="11"/>
    </row>
    <row r="75" spans="1:22" s="78" customFormat="1" ht="65.150000000000006" customHeight="1">
      <c r="A75" s="305">
        <f>SUBTOTAL(3,$B$13:B75)</f>
        <v>51</v>
      </c>
      <c r="B75" s="323" t="s">
        <v>300</v>
      </c>
      <c r="C75" s="338">
        <v>300000163</v>
      </c>
      <c r="D75" s="339" t="s">
        <v>875</v>
      </c>
      <c r="E75" s="340" t="s">
        <v>103</v>
      </c>
      <c r="F75" s="510" t="s">
        <v>1132</v>
      </c>
      <c r="G75" s="342"/>
      <c r="H75" s="328"/>
      <c r="I75" s="328" t="s">
        <v>302</v>
      </c>
      <c r="J75" s="330"/>
      <c r="K75" s="330"/>
      <c r="L75" s="343"/>
      <c r="M75" s="344"/>
      <c r="N75" s="345"/>
      <c r="O75" s="318"/>
      <c r="P75" s="346"/>
      <c r="Q75" s="347"/>
      <c r="R75" s="334"/>
      <c r="S75" s="873" t="s">
        <v>1141</v>
      </c>
      <c r="T75" s="275" t="s">
        <v>171</v>
      </c>
      <c r="V75" s="11"/>
    </row>
    <row r="76" spans="1:22" s="78" customFormat="1" ht="47.25" customHeight="1">
      <c r="A76" s="302">
        <f>SUBTOTAL(3,$B$13:B76)</f>
        <v>52</v>
      </c>
      <c r="B76" s="122" t="s">
        <v>305</v>
      </c>
      <c r="C76" s="295">
        <v>200000110</v>
      </c>
      <c r="D76" s="296" t="s">
        <v>114</v>
      </c>
      <c r="E76" s="290" t="s">
        <v>103</v>
      </c>
      <c r="F76" s="500" t="s">
        <v>1132</v>
      </c>
      <c r="G76" s="135"/>
      <c r="H76" s="136"/>
      <c r="I76" s="136" t="s">
        <v>178</v>
      </c>
      <c r="J76" s="304"/>
      <c r="K76" s="304"/>
      <c r="L76" s="117"/>
      <c r="M76" s="137"/>
      <c r="N76" s="134"/>
      <c r="O76" s="120"/>
      <c r="P76" s="132"/>
      <c r="Q76" s="224"/>
      <c r="R76" s="128"/>
      <c r="S76" s="60" t="s">
        <v>997</v>
      </c>
      <c r="T76" s="275" t="s">
        <v>171</v>
      </c>
      <c r="V76" s="11"/>
    </row>
    <row r="77" spans="1:22" s="78" customFormat="1" ht="46.5" customHeight="1">
      <c r="A77" s="302">
        <f>SUBTOTAL(3,$B$13:B77)</f>
        <v>53</v>
      </c>
      <c r="B77" s="122" t="s">
        <v>308</v>
      </c>
      <c r="C77" s="292">
        <v>500000000</v>
      </c>
      <c r="D77" s="293" t="s">
        <v>875</v>
      </c>
      <c r="E77" s="294" t="s">
        <v>103</v>
      </c>
      <c r="F77" s="500" t="s">
        <v>1132</v>
      </c>
      <c r="G77" s="138"/>
      <c r="H77" s="136"/>
      <c r="I77" s="136" t="s">
        <v>107</v>
      </c>
      <c r="J77" s="304"/>
      <c r="K77" s="304"/>
      <c r="L77" s="117"/>
      <c r="M77" s="137"/>
      <c r="N77" s="134"/>
      <c r="O77" s="120"/>
      <c r="P77" s="132"/>
      <c r="Q77" s="224"/>
      <c r="R77" s="128"/>
      <c r="S77" s="60" t="s">
        <v>1117</v>
      </c>
      <c r="T77" s="275" t="s">
        <v>171</v>
      </c>
      <c r="V77" s="11"/>
    </row>
    <row r="78" spans="1:22" s="78" customFormat="1" ht="15.75" customHeight="1">
      <c r="A78" s="1492" t="s">
        <v>311</v>
      </c>
      <c r="B78" s="1493"/>
      <c r="C78" s="1493"/>
      <c r="D78" s="1493"/>
      <c r="E78" s="1493"/>
      <c r="F78" s="1493"/>
      <c r="G78" s="1493"/>
      <c r="H78" s="1493"/>
      <c r="I78" s="1493"/>
      <c r="J78" s="1493"/>
      <c r="K78" s="1493"/>
      <c r="L78" s="1493"/>
      <c r="M78" s="1493"/>
      <c r="N78" s="1493"/>
      <c r="O78" s="1493"/>
      <c r="P78" s="1493"/>
      <c r="Q78" s="1493"/>
      <c r="R78" s="1493"/>
      <c r="S78" s="1544"/>
      <c r="T78" s="275"/>
      <c r="V78"/>
    </row>
    <row r="79" spans="1:22" s="78" customFormat="1" ht="45.75" customHeight="1">
      <c r="A79" s="305">
        <f>SUBTOTAL(3,$B$13:B79)</f>
        <v>54</v>
      </c>
      <c r="B79" s="323" t="s">
        <v>312</v>
      </c>
      <c r="C79" s="324">
        <v>0</v>
      </c>
      <c r="D79" s="330"/>
      <c r="E79" s="330"/>
      <c r="F79" s="510"/>
      <c r="G79" s="342"/>
      <c r="H79" s="328"/>
      <c r="I79" s="328"/>
      <c r="J79" s="330"/>
      <c r="K79" s="330"/>
      <c r="L79" s="343"/>
      <c r="M79" s="344"/>
      <c r="N79" s="345"/>
      <c r="O79" s="318"/>
      <c r="P79" s="346"/>
      <c r="Q79" s="347"/>
      <c r="R79" s="334"/>
      <c r="S79" s="873" t="s">
        <v>1142</v>
      </c>
      <c r="T79" s="278" t="s">
        <v>139</v>
      </c>
      <c r="V79"/>
    </row>
    <row r="80" spans="1:22" s="78" customFormat="1" ht="57" customHeight="1">
      <c r="A80" s="302">
        <f>SUBTOTAL(3,$B$13:B80)</f>
        <v>55</v>
      </c>
      <c r="B80" s="122" t="s">
        <v>314</v>
      </c>
      <c r="C80" s="124">
        <v>255000000</v>
      </c>
      <c r="D80" s="304" t="s">
        <v>875</v>
      </c>
      <c r="E80" s="207" t="s">
        <v>133</v>
      </c>
      <c r="F80" s="500" t="s">
        <v>134</v>
      </c>
      <c r="G80" s="870" t="s">
        <v>315</v>
      </c>
      <c r="H80" s="136">
        <v>235066000</v>
      </c>
      <c r="I80" s="136" t="s">
        <v>136</v>
      </c>
      <c r="J80" s="304" t="s">
        <v>137</v>
      </c>
      <c r="K80" s="304" t="s">
        <v>316</v>
      </c>
      <c r="L80" s="117">
        <v>44396</v>
      </c>
      <c r="M80" s="137">
        <v>44515</v>
      </c>
      <c r="N80" s="134">
        <v>0</v>
      </c>
      <c r="O80" s="120">
        <v>0</v>
      </c>
      <c r="P80" s="132"/>
      <c r="Q80" s="224"/>
      <c r="R80" s="128"/>
      <c r="S80" s="60" t="s">
        <v>1130</v>
      </c>
      <c r="T80" s="278" t="s">
        <v>139</v>
      </c>
      <c r="V80"/>
    </row>
    <row r="81" spans="1:22" s="78" customFormat="1" ht="106.4" customHeight="1">
      <c r="A81" s="305">
        <f>SUBTOTAL(3,$B$13:B81)</f>
        <v>56</v>
      </c>
      <c r="B81" s="323" t="s">
        <v>811</v>
      </c>
      <c r="C81" s="324">
        <v>0</v>
      </c>
      <c r="D81" s="330"/>
      <c r="E81" s="330"/>
      <c r="F81" s="510"/>
      <c r="G81" s="342"/>
      <c r="H81" s="328"/>
      <c r="I81" s="328"/>
      <c r="J81" s="330"/>
      <c r="K81" s="330"/>
      <c r="L81" s="343"/>
      <c r="M81" s="344"/>
      <c r="N81" s="345"/>
      <c r="O81" s="318"/>
      <c r="P81" s="346"/>
      <c r="Q81" s="347"/>
      <c r="R81" s="334"/>
      <c r="S81" s="873" t="s">
        <v>812</v>
      </c>
      <c r="T81" s="278" t="s">
        <v>139</v>
      </c>
      <c r="V81"/>
    </row>
    <row r="82" spans="1:22" s="78" customFormat="1" ht="34.5" customHeight="1">
      <c r="A82" s="302">
        <f>SUBTOTAL(3,$B$13:B82)</f>
        <v>57</v>
      </c>
      <c r="B82" s="122" t="s">
        <v>317</v>
      </c>
      <c r="C82" s="124">
        <v>500094000</v>
      </c>
      <c r="D82" s="304" t="s">
        <v>875</v>
      </c>
      <c r="E82" s="304" t="s">
        <v>103</v>
      </c>
      <c r="F82" s="500" t="s">
        <v>134</v>
      </c>
      <c r="G82" s="135"/>
      <c r="H82" s="136"/>
      <c r="I82" s="136" t="s">
        <v>178</v>
      </c>
      <c r="J82" s="304" t="s">
        <v>319</v>
      </c>
      <c r="K82" s="304" t="s">
        <v>320</v>
      </c>
      <c r="L82" s="117"/>
      <c r="M82" s="137"/>
      <c r="N82" s="134"/>
      <c r="O82" s="120"/>
      <c r="P82" s="132"/>
      <c r="Q82" s="224"/>
      <c r="R82" s="128"/>
      <c r="S82" s="60" t="s">
        <v>975</v>
      </c>
      <c r="T82" s="278" t="s">
        <v>139</v>
      </c>
      <c r="V82"/>
    </row>
    <row r="83" spans="1:22" s="78" customFormat="1" ht="55" customHeight="1">
      <c r="A83" s="305">
        <f>SUBTOTAL(3,$B$13:B83)</f>
        <v>58</v>
      </c>
      <c r="B83" s="323" t="s">
        <v>321</v>
      </c>
      <c r="C83" s="324">
        <v>5000009000</v>
      </c>
      <c r="D83" s="330" t="s">
        <v>875</v>
      </c>
      <c r="E83" s="330" t="s">
        <v>103</v>
      </c>
      <c r="F83" s="510" t="s">
        <v>134</v>
      </c>
      <c r="G83" s="342"/>
      <c r="H83" s="324"/>
      <c r="I83" s="328" t="s">
        <v>178</v>
      </c>
      <c r="J83" s="330"/>
      <c r="K83" s="330"/>
      <c r="L83" s="343"/>
      <c r="M83" s="344"/>
      <c r="N83" s="345"/>
      <c r="O83" s="318"/>
      <c r="P83" s="346"/>
      <c r="Q83" s="347"/>
      <c r="R83" s="334"/>
      <c r="S83" s="873" t="s">
        <v>1143</v>
      </c>
      <c r="T83" s="278" t="s">
        <v>139</v>
      </c>
      <c r="V83"/>
    </row>
    <row r="84" spans="1:22" s="78" customFormat="1" ht="54" customHeight="1">
      <c r="A84" s="305">
        <f>SUBTOTAL(3,$B$13:B84)</f>
        <v>59</v>
      </c>
      <c r="B84" s="323" t="s">
        <v>326</v>
      </c>
      <c r="C84" s="324">
        <v>3004925000</v>
      </c>
      <c r="D84" s="330" t="s">
        <v>875</v>
      </c>
      <c r="E84" s="330" t="s">
        <v>103</v>
      </c>
      <c r="F84" s="510" t="s">
        <v>134</v>
      </c>
      <c r="G84" s="408"/>
      <c r="H84" s="324"/>
      <c r="I84" s="328" t="s">
        <v>107</v>
      </c>
      <c r="J84" s="330"/>
      <c r="K84" s="330"/>
      <c r="L84" s="343"/>
      <c r="M84" s="344"/>
      <c r="N84" s="345"/>
      <c r="O84" s="318"/>
      <c r="P84" s="346"/>
      <c r="Q84" s="347"/>
      <c r="R84" s="334"/>
      <c r="S84" s="873" t="s">
        <v>1144</v>
      </c>
      <c r="T84" s="278" t="s">
        <v>139</v>
      </c>
      <c r="V84"/>
    </row>
    <row r="85" spans="1:22" s="78" customFormat="1" ht="37.5" customHeight="1">
      <c r="A85" s="302">
        <f>SUBTOTAL(3,$B$13:B85)</f>
        <v>60</v>
      </c>
      <c r="B85" s="122" t="s">
        <v>329</v>
      </c>
      <c r="C85" s="124">
        <v>195000000</v>
      </c>
      <c r="D85" s="304" t="s">
        <v>114</v>
      </c>
      <c r="E85" s="304" t="s">
        <v>103</v>
      </c>
      <c r="F85" s="500" t="s">
        <v>134</v>
      </c>
      <c r="G85" s="226"/>
      <c r="H85" s="124"/>
      <c r="I85" s="136" t="s">
        <v>178</v>
      </c>
      <c r="J85" s="304"/>
      <c r="K85" s="304"/>
      <c r="L85" s="117"/>
      <c r="M85" s="137"/>
      <c r="N85" s="134"/>
      <c r="O85" s="120"/>
      <c r="P85" s="132"/>
      <c r="Q85" s="224"/>
      <c r="R85" s="128"/>
      <c r="S85" s="60" t="s">
        <v>1060</v>
      </c>
      <c r="T85" s="278" t="s">
        <v>139</v>
      </c>
      <c r="V85"/>
    </row>
    <row r="86" spans="1:22" s="78" customFormat="1" ht="37.5" customHeight="1">
      <c r="A86" s="302">
        <f>SUBTOTAL(3,$B$13:B86)</f>
        <v>61</v>
      </c>
      <c r="B86" s="122" t="s">
        <v>332</v>
      </c>
      <c r="C86" s="124">
        <v>166680000</v>
      </c>
      <c r="D86" s="304" t="s">
        <v>114</v>
      </c>
      <c r="E86" s="304" t="s">
        <v>103</v>
      </c>
      <c r="F86" s="500" t="s">
        <v>134</v>
      </c>
      <c r="G86" s="226"/>
      <c r="H86" s="124"/>
      <c r="I86" s="136" t="s">
        <v>178</v>
      </c>
      <c r="J86" s="304"/>
      <c r="K86" s="304"/>
      <c r="L86" s="117"/>
      <c r="M86" s="137"/>
      <c r="N86" s="134"/>
      <c r="O86" s="120"/>
      <c r="P86" s="132"/>
      <c r="Q86" s="224"/>
      <c r="R86" s="128"/>
      <c r="S86" s="60" t="s">
        <v>1060</v>
      </c>
      <c r="T86" s="278" t="s">
        <v>139</v>
      </c>
      <c r="V86"/>
    </row>
    <row r="87" spans="1:22" s="78" customFormat="1" ht="37.5" customHeight="1">
      <c r="A87" s="302">
        <f>SUBTOTAL(3,$B$13:B87)</f>
        <v>62</v>
      </c>
      <c r="B87" s="122" t="s">
        <v>335</v>
      </c>
      <c r="C87" s="124">
        <v>171310000</v>
      </c>
      <c r="D87" s="304" t="s">
        <v>114</v>
      </c>
      <c r="E87" s="304" t="s">
        <v>103</v>
      </c>
      <c r="F87" s="500" t="s">
        <v>134</v>
      </c>
      <c r="G87" s="226"/>
      <c r="H87" s="124"/>
      <c r="I87" s="136" t="s">
        <v>178</v>
      </c>
      <c r="J87" s="304"/>
      <c r="K87" s="304"/>
      <c r="L87" s="117"/>
      <c r="M87" s="137"/>
      <c r="N87" s="134"/>
      <c r="O87" s="120"/>
      <c r="P87" s="132"/>
      <c r="Q87" s="224"/>
      <c r="R87" s="128"/>
      <c r="S87" s="60" t="s">
        <v>1060</v>
      </c>
      <c r="T87" s="278" t="s">
        <v>139</v>
      </c>
      <c r="V87"/>
    </row>
    <row r="88" spans="1:22" s="78" customFormat="1" ht="37.5" customHeight="1">
      <c r="A88" s="302">
        <f>SUBTOTAL(3,$B$13:B88)</f>
        <v>63</v>
      </c>
      <c r="B88" s="122" t="s">
        <v>338</v>
      </c>
      <c r="C88" s="124">
        <v>463012200</v>
      </c>
      <c r="D88" s="304" t="s">
        <v>875</v>
      </c>
      <c r="E88" s="304" t="s">
        <v>103</v>
      </c>
      <c r="F88" s="500" t="s">
        <v>134</v>
      </c>
      <c r="G88" s="226"/>
      <c r="H88" s="124"/>
      <c r="I88" s="136" t="s">
        <v>178</v>
      </c>
      <c r="J88" s="304"/>
      <c r="K88" s="304"/>
      <c r="L88" s="117"/>
      <c r="M88" s="137"/>
      <c r="N88" s="134"/>
      <c r="O88" s="120"/>
      <c r="P88" s="132"/>
      <c r="Q88" s="224"/>
      <c r="R88" s="128"/>
      <c r="S88" s="60" t="s">
        <v>1060</v>
      </c>
      <c r="T88" s="278" t="s">
        <v>139</v>
      </c>
      <c r="V88"/>
    </row>
    <row r="89" spans="1:22" s="78" customFormat="1" ht="36" customHeight="1">
      <c r="A89" s="302">
        <f>SUBTOTAL(3,$B$13:B89)</f>
        <v>64</v>
      </c>
      <c r="B89" s="122" t="s">
        <v>341</v>
      </c>
      <c r="C89" s="124">
        <v>500094000</v>
      </c>
      <c r="D89" s="304" t="s">
        <v>875</v>
      </c>
      <c r="E89" s="304" t="s">
        <v>103</v>
      </c>
      <c r="F89" s="500" t="s">
        <v>134</v>
      </c>
      <c r="G89" s="226"/>
      <c r="H89" s="124"/>
      <c r="I89" s="136" t="s">
        <v>178</v>
      </c>
      <c r="J89" s="304"/>
      <c r="K89" s="304"/>
      <c r="L89" s="117"/>
      <c r="M89" s="137"/>
      <c r="N89" s="134"/>
      <c r="O89" s="120"/>
      <c r="P89" s="132"/>
      <c r="Q89" s="224"/>
      <c r="R89" s="128"/>
      <c r="S89" s="60" t="s">
        <v>1060</v>
      </c>
      <c r="T89" s="278" t="s">
        <v>139</v>
      </c>
      <c r="V89"/>
    </row>
    <row r="90" spans="1:22" s="78" customFormat="1" ht="37.5" customHeight="1">
      <c r="A90" s="302">
        <f>SUBTOTAL(3,$B$13:B90)</f>
        <v>65</v>
      </c>
      <c r="B90" s="122" t="s">
        <v>344</v>
      </c>
      <c r="C90" s="124">
        <v>200000000</v>
      </c>
      <c r="D90" s="304" t="s">
        <v>1120</v>
      </c>
      <c r="E90" s="304" t="s">
        <v>103</v>
      </c>
      <c r="F90" s="500" t="s">
        <v>134</v>
      </c>
      <c r="G90" s="226"/>
      <c r="H90" s="124"/>
      <c r="I90" s="406"/>
      <c r="J90" s="304"/>
      <c r="K90" s="304"/>
      <c r="L90" s="117"/>
      <c r="M90" s="137"/>
      <c r="N90" s="134"/>
      <c r="O90" s="120"/>
      <c r="P90" s="132"/>
      <c r="Q90" s="224"/>
      <c r="R90" s="128"/>
      <c r="S90" s="60" t="s">
        <v>882</v>
      </c>
      <c r="T90" s="278" t="s">
        <v>139</v>
      </c>
      <c r="V90"/>
    </row>
    <row r="91" spans="1:22" s="78" customFormat="1">
      <c r="A91" s="1504" t="s">
        <v>347</v>
      </c>
      <c r="B91" s="1505"/>
      <c r="C91" s="1505"/>
      <c r="D91" s="1505"/>
      <c r="E91" s="1505"/>
      <c r="F91" s="1505"/>
      <c r="G91" s="1505"/>
      <c r="H91" s="1505"/>
      <c r="I91" s="1505"/>
      <c r="J91" s="1505"/>
      <c r="K91" s="1505"/>
      <c r="L91" s="1505"/>
      <c r="M91" s="1505"/>
      <c r="N91" s="1505"/>
      <c r="O91" s="1505"/>
      <c r="P91" s="1505"/>
      <c r="Q91" s="1505"/>
      <c r="R91" s="1505"/>
      <c r="S91" s="1508"/>
      <c r="T91" s="275"/>
      <c r="V91"/>
    </row>
    <row r="92" spans="1:22" s="78" customFormat="1">
      <c r="A92" s="1506" t="s">
        <v>348</v>
      </c>
      <c r="B92" s="1507"/>
      <c r="C92" s="1507"/>
      <c r="D92" s="1507"/>
      <c r="E92" s="1507"/>
      <c r="F92" s="1507"/>
      <c r="G92" s="1507"/>
      <c r="H92" s="1507"/>
      <c r="I92" s="1507"/>
      <c r="J92" s="1507"/>
      <c r="K92" s="1507"/>
      <c r="L92" s="1507"/>
      <c r="M92" s="1507"/>
      <c r="N92" s="1507"/>
      <c r="O92" s="1507"/>
      <c r="P92" s="1507"/>
      <c r="Q92" s="1507"/>
      <c r="R92" s="1507"/>
      <c r="S92" s="1547"/>
      <c r="T92" s="275"/>
      <c r="V92"/>
    </row>
    <row r="93" spans="1:22" s="78" customFormat="1" ht="32.5" customHeight="1">
      <c r="A93" s="60">
        <f>SUBTOTAL(3,$B$13:B93)</f>
        <v>66</v>
      </c>
      <c r="B93" s="521" t="s">
        <v>1076</v>
      </c>
      <c r="C93" s="297">
        <v>1000000000</v>
      </c>
      <c r="D93" s="298" t="s">
        <v>875</v>
      </c>
      <c r="E93" s="301" t="s">
        <v>103</v>
      </c>
      <c r="F93" s="114" t="s">
        <v>104</v>
      </c>
      <c r="G93" s="517"/>
      <c r="H93" s="139"/>
      <c r="I93" s="140"/>
      <c r="J93" s="140"/>
      <c r="K93" s="522"/>
      <c r="L93" s="212"/>
      <c r="M93" s="213"/>
      <c r="N93" s="203"/>
      <c r="O93" s="203"/>
      <c r="P93" s="210"/>
      <c r="Q93" s="523"/>
      <c r="R93" s="524"/>
      <c r="S93" s="60" t="s">
        <v>1051</v>
      </c>
      <c r="T93" s="275" t="s">
        <v>110</v>
      </c>
      <c r="V93"/>
    </row>
    <row r="94" spans="1:22" s="78" customFormat="1" ht="47.15" customHeight="1">
      <c r="A94" s="393">
        <f>SUBTOTAL(3,$B$13:B94)</f>
        <v>67</v>
      </c>
      <c r="B94" s="525" t="s">
        <v>352</v>
      </c>
      <c r="C94" s="349">
        <v>0</v>
      </c>
      <c r="D94" s="350"/>
      <c r="E94" s="309"/>
      <c r="F94" s="360"/>
      <c r="G94" s="476"/>
      <c r="H94" s="526"/>
      <c r="I94" s="398"/>
      <c r="J94" s="362"/>
      <c r="K94" s="363"/>
      <c r="L94" s="527"/>
      <c r="M94" s="528"/>
      <c r="N94" s="365"/>
      <c r="O94" s="365"/>
      <c r="P94" s="366"/>
      <c r="Q94" s="529"/>
      <c r="R94" s="365"/>
      <c r="S94" s="873" t="s">
        <v>1145</v>
      </c>
      <c r="T94" s="275" t="s">
        <v>110</v>
      </c>
      <c r="V94"/>
    </row>
    <row r="95" spans="1:22" s="78" customFormat="1" ht="15" customHeight="1">
      <c r="A95" s="1492" t="s">
        <v>354</v>
      </c>
      <c r="B95" s="1493"/>
      <c r="C95" s="1493"/>
      <c r="D95" s="1493"/>
      <c r="E95" s="1493"/>
      <c r="F95" s="1493"/>
      <c r="G95" s="1493"/>
      <c r="H95" s="1493"/>
      <c r="I95" s="1493"/>
      <c r="J95" s="1493"/>
      <c r="K95" s="1493"/>
      <c r="L95" s="1493"/>
      <c r="M95" s="1493"/>
      <c r="N95" s="1493"/>
      <c r="O95" s="1493"/>
      <c r="P95" s="1493"/>
      <c r="Q95" s="1493"/>
      <c r="R95" s="1493"/>
      <c r="S95" s="1544"/>
      <c r="T95" s="275"/>
      <c r="V95"/>
    </row>
    <row r="96" spans="1:22" s="78" customFormat="1" ht="68.650000000000006" customHeight="1">
      <c r="A96" s="305">
        <f>SUBTOTAL(3,$B$13:B96)</f>
        <v>68</v>
      </c>
      <c r="B96" s="348" t="s">
        <v>355</v>
      </c>
      <c r="C96" s="349">
        <v>300000164</v>
      </c>
      <c r="D96" s="350" t="s">
        <v>875</v>
      </c>
      <c r="E96" s="340" t="s">
        <v>103</v>
      </c>
      <c r="F96" s="360" t="s">
        <v>1132</v>
      </c>
      <c r="G96" s="308"/>
      <c r="H96" s="352"/>
      <c r="I96" s="353" t="s">
        <v>153</v>
      </c>
      <c r="J96" s="354"/>
      <c r="K96" s="353"/>
      <c r="L96" s="355"/>
      <c r="M96" s="355"/>
      <c r="N96" s="356"/>
      <c r="O96" s="356"/>
      <c r="P96" s="346"/>
      <c r="Q96" s="357"/>
      <c r="R96" s="358"/>
      <c r="S96" s="873" t="s">
        <v>1146</v>
      </c>
      <c r="T96" s="275" t="s">
        <v>171</v>
      </c>
      <c r="V96" s="11"/>
    </row>
    <row r="97" spans="1:22" s="78" customFormat="1" ht="16.5" customHeight="1">
      <c r="A97" s="1492" t="s">
        <v>359</v>
      </c>
      <c r="B97" s="1493"/>
      <c r="C97" s="1493"/>
      <c r="D97" s="1493"/>
      <c r="E97" s="1493"/>
      <c r="F97" s="1493"/>
      <c r="G97" s="1493"/>
      <c r="H97" s="1493"/>
      <c r="I97" s="1493"/>
      <c r="J97" s="1493"/>
      <c r="K97" s="1493"/>
      <c r="L97" s="1493"/>
      <c r="M97" s="1493"/>
      <c r="N97" s="1493"/>
      <c r="O97" s="1493"/>
      <c r="P97" s="1493"/>
      <c r="Q97" s="1493"/>
      <c r="R97" s="1493"/>
      <c r="S97" s="1544"/>
      <c r="T97" s="275"/>
      <c r="V97"/>
    </row>
    <row r="98" spans="1:22" s="146" customFormat="1" ht="39" customHeight="1">
      <c r="A98" s="302">
        <f>SUBTOTAL(3,$B$13:B98)</f>
        <v>69</v>
      </c>
      <c r="B98" s="122" t="s">
        <v>360</v>
      </c>
      <c r="C98" s="123">
        <v>700000000</v>
      </c>
      <c r="D98" s="304" t="s">
        <v>875</v>
      </c>
      <c r="E98" s="304" t="s">
        <v>103</v>
      </c>
      <c r="F98" s="114" t="s">
        <v>134</v>
      </c>
      <c r="G98" s="126"/>
      <c r="H98" s="231"/>
      <c r="I98" s="187" t="s">
        <v>149</v>
      </c>
      <c r="J98" s="187"/>
      <c r="K98" s="188"/>
      <c r="L98" s="189"/>
      <c r="M98" s="198"/>
      <c r="N98" s="191"/>
      <c r="O98" s="120"/>
      <c r="P98" s="132"/>
      <c r="Q98" s="121"/>
      <c r="R98" s="192"/>
      <c r="S98" s="60" t="s">
        <v>918</v>
      </c>
      <c r="T98" s="278" t="s">
        <v>139</v>
      </c>
      <c r="V98" s="147"/>
    </row>
    <row r="99" spans="1:22" s="146" customFormat="1" ht="41.25" customHeight="1">
      <c r="A99" s="302">
        <f>SUBTOTAL(3,$B$13:B99)</f>
        <v>70</v>
      </c>
      <c r="B99" s="130" t="s">
        <v>363</v>
      </c>
      <c r="C99" s="141">
        <v>385000000</v>
      </c>
      <c r="D99" s="304" t="s">
        <v>744</v>
      </c>
      <c r="E99" s="207" t="s">
        <v>133</v>
      </c>
      <c r="F99" s="631" t="s">
        <v>134</v>
      </c>
      <c r="G99" s="126"/>
      <c r="H99" s="231"/>
      <c r="I99" s="187" t="s">
        <v>200</v>
      </c>
      <c r="J99" s="187" t="s">
        <v>200</v>
      </c>
      <c r="K99" s="188" t="s">
        <v>200</v>
      </c>
      <c r="L99" s="189"/>
      <c r="M99" s="198"/>
      <c r="N99" s="191"/>
      <c r="O99" s="120"/>
      <c r="P99" s="132"/>
      <c r="Q99" s="121"/>
      <c r="R99" s="192"/>
      <c r="S99" s="60" t="s">
        <v>916</v>
      </c>
      <c r="T99" s="278" t="s">
        <v>139</v>
      </c>
      <c r="V99" s="147"/>
    </row>
    <row r="100" spans="1:22" s="78" customFormat="1" ht="44.25" customHeight="1">
      <c r="A100" s="305">
        <f>SUBTOTAL(3,$B$13:B100)</f>
        <v>71</v>
      </c>
      <c r="B100" s="323" t="s">
        <v>365</v>
      </c>
      <c r="C100" s="403">
        <v>0</v>
      </c>
      <c r="D100" s="330"/>
      <c r="E100" s="309"/>
      <c r="F100" s="412"/>
      <c r="G100" s="327"/>
      <c r="H100" s="331"/>
      <c r="I100" s="313"/>
      <c r="J100" s="398"/>
      <c r="K100" s="399"/>
      <c r="L100" s="382"/>
      <c r="M100" s="383"/>
      <c r="N100" s="384"/>
      <c r="O100" s="384"/>
      <c r="P100" s="397"/>
      <c r="Q100" s="386"/>
      <c r="R100" s="400"/>
      <c r="S100" s="873" t="s">
        <v>1147</v>
      </c>
      <c r="T100" s="278" t="s">
        <v>139</v>
      </c>
      <c r="V100"/>
    </row>
    <row r="101" spans="1:22" s="78" customFormat="1" ht="38.25" customHeight="1">
      <c r="A101" s="530">
        <f>SUBTOTAL(3,$B$13:B101)</f>
        <v>72</v>
      </c>
      <c r="B101" s="531" t="s">
        <v>367</v>
      </c>
      <c r="C101" s="532">
        <v>180570000</v>
      </c>
      <c r="D101" s="533" t="s">
        <v>114</v>
      </c>
      <c r="E101" s="304" t="s">
        <v>103</v>
      </c>
      <c r="F101" s="691" t="s">
        <v>134</v>
      </c>
      <c r="G101" s="535"/>
      <c r="H101" s="536"/>
      <c r="I101" s="537" t="s">
        <v>178</v>
      </c>
      <c r="J101" s="537"/>
      <c r="K101" s="538"/>
      <c r="L101" s="539"/>
      <c r="M101" s="540"/>
      <c r="N101" s="541"/>
      <c r="O101" s="542"/>
      <c r="P101" s="50"/>
      <c r="Q101" s="543"/>
      <c r="R101" s="544"/>
      <c r="S101" s="855" t="s">
        <v>1060</v>
      </c>
      <c r="T101" s="275" t="s">
        <v>139</v>
      </c>
      <c r="V101"/>
    </row>
    <row r="102" spans="1:22" s="78" customFormat="1">
      <c r="A102" s="1497" t="s">
        <v>371</v>
      </c>
      <c r="B102" s="1498"/>
      <c r="C102" s="1498"/>
      <c r="D102" s="1498"/>
      <c r="E102" s="1498"/>
      <c r="F102" s="1498"/>
      <c r="G102" s="1498"/>
      <c r="H102" s="1498"/>
      <c r="I102" s="1498"/>
      <c r="J102" s="1498"/>
      <c r="K102" s="1498"/>
      <c r="L102" s="1498"/>
      <c r="M102" s="1498"/>
      <c r="N102" s="1498"/>
      <c r="O102" s="1498"/>
      <c r="P102" s="1498"/>
      <c r="Q102" s="1498"/>
      <c r="R102" s="1498"/>
      <c r="S102" s="1509"/>
      <c r="T102" s="275"/>
      <c r="V102"/>
    </row>
    <row r="103" spans="1:22" s="78" customFormat="1">
      <c r="A103" s="1500" t="s">
        <v>247</v>
      </c>
      <c r="B103" s="1501"/>
      <c r="C103" s="1501"/>
      <c r="D103" s="1501"/>
      <c r="E103" s="1501"/>
      <c r="F103" s="1501"/>
      <c r="G103" s="1501"/>
      <c r="H103" s="1501"/>
      <c r="I103" s="1501"/>
      <c r="J103" s="1501"/>
      <c r="K103" s="1501"/>
      <c r="L103" s="1501"/>
      <c r="M103" s="1501"/>
      <c r="N103" s="1501"/>
      <c r="O103" s="1501"/>
      <c r="P103" s="1501"/>
      <c r="Q103" s="1501"/>
      <c r="R103" s="1501"/>
      <c r="S103" s="1545"/>
      <c r="T103" s="275"/>
      <c r="V103"/>
    </row>
    <row r="104" spans="1:22" s="78" customFormat="1" ht="76.400000000000006" customHeight="1">
      <c r="A104" s="393">
        <f>SUBTOTAL(3,$B$13:B104)</f>
        <v>73</v>
      </c>
      <c r="B104" s="474" t="s">
        <v>372</v>
      </c>
      <c r="C104" s="349">
        <v>0</v>
      </c>
      <c r="D104" s="350"/>
      <c r="E104" s="309"/>
      <c r="F104" s="510"/>
      <c r="G104" s="476"/>
      <c r="H104" s="477"/>
      <c r="I104" s="478"/>
      <c r="J104" s="478"/>
      <c r="K104" s="314"/>
      <c r="L104" s="315"/>
      <c r="M104" s="316"/>
      <c r="N104" s="317"/>
      <c r="O104" s="318"/>
      <c r="P104" s="389"/>
      <c r="Q104" s="479"/>
      <c r="R104" s="321"/>
      <c r="S104" s="873" t="s">
        <v>1148</v>
      </c>
      <c r="T104" s="275" t="s">
        <v>110</v>
      </c>
      <c r="V104"/>
    </row>
    <row r="105" spans="1:22" s="78" customFormat="1" ht="14.25" customHeight="1">
      <c r="A105" s="1492" t="s">
        <v>292</v>
      </c>
      <c r="B105" s="1493"/>
      <c r="C105" s="1493"/>
      <c r="D105" s="1493"/>
      <c r="E105" s="1493"/>
      <c r="F105" s="1493"/>
      <c r="G105" s="1493"/>
      <c r="H105" s="1493"/>
      <c r="I105" s="1493"/>
      <c r="J105" s="1493"/>
      <c r="K105" s="1493"/>
      <c r="L105" s="1493"/>
      <c r="M105" s="1493"/>
      <c r="N105" s="1493"/>
      <c r="O105" s="1493"/>
      <c r="P105" s="1493"/>
      <c r="Q105" s="1493"/>
      <c r="R105" s="1493"/>
      <c r="S105" s="1544"/>
      <c r="T105" s="275"/>
      <c r="V105"/>
    </row>
    <row r="106" spans="1:22" s="78" customFormat="1" ht="46.5" customHeight="1">
      <c r="A106" s="302">
        <f>SUBTOTAL(3,$B$13:B106)</f>
        <v>74</v>
      </c>
      <c r="B106" s="122" t="s">
        <v>374</v>
      </c>
      <c r="C106" s="299">
        <v>1000000000</v>
      </c>
      <c r="D106" s="246" t="s">
        <v>875</v>
      </c>
      <c r="E106" s="44" t="s">
        <v>103</v>
      </c>
      <c r="F106" s="631" t="s">
        <v>1132</v>
      </c>
      <c r="G106" s="126"/>
      <c r="H106" s="150"/>
      <c r="I106" s="116" t="s">
        <v>178</v>
      </c>
      <c r="J106" s="116"/>
      <c r="K106" s="116"/>
      <c r="L106" s="117"/>
      <c r="M106" s="117"/>
      <c r="N106" s="145"/>
      <c r="O106" s="145"/>
      <c r="P106" s="132"/>
      <c r="Q106" s="119"/>
      <c r="R106" s="53"/>
      <c r="S106" s="60" t="s">
        <v>1117</v>
      </c>
      <c r="T106" s="275" t="s">
        <v>171</v>
      </c>
      <c r="V106" s="11"/>
    </row>
    <row r="107" spans="1:22" s="78" customFormat="1" ht="15" customHeight="1">
      <c r="A107" s="1492" t="s">
        <v>311</v>
      </c>
      <c r="B107" s="1493"/>
      <c r="C107" s="1493"/>
      <c r="D107" s="1493"/>
      <c r="E107" s="1493"/>
      <c r="F107" s="1493"/>
      <c r="G107" s="1493"/>
      <c r="H107" s="1493"/>
      <c r="I107" s="1493"/>
      <c r="J107" s="1493"/>
      <c r="K107" s="1493"/>
      <c r="L107" s="1493"/>
      <c r="M107" s="1493"/>
      <c r="N107" s="1493"/>
      <c r="O107" s="1493"/>
      <c r="P107" s="1493"/>
      <c r="Q107" s="1493"/>
      <c r="R107" s="1493"/>
      <c r="S107" s="1544"/>
      <c r="T107" s="275"/>
      <c r="V107"/>
    </row>
    <row r="108" spans="1:22" s="78" customFormat="1" ht="35.25" customHeight="1">
      <c r="A108" s="530">
        <f>SUBTOTAL(3,$B$13:B108)</f>
        <v>75</v>
      </c>
      <c r="B108" s="546" t="s">
        <v>378</v>
      </c>
      <c r="C108" s="547">
        <v>138900000</v>
      </c>
      <c r="D108" s="533" t="s">
        <v>114</v>
      </c>
      <c r="E108" s="44" t="s">
        <v>103</v>
      </c>
      <c r="F108" s="691" t="s">
        <v>134</v>
      </c>
      <c r="G108" s="535"/>
      <c r="H108" s="548"/>
      <c r="I108" s="537" t="s">
        <v>178</v>
      </c>
      <c r="J108" s="46"/>
      <c r="K108" s="46"/>
      <c r="L108" s="47"/>
      <c r="M108" s="47"/>
      <c r="N108" s="48"/>
      <c r="O108" s="48"/>
      <c r="P108" s="50"/>
      <c r="Q108" s="51"/>
      <c r="R108" s="49"/>
      <c r="S108" s="60" t="s">
        <v>1060</v>
      </c>
      <c r="T108" s="278" t="s">
        <v>139</v>
      </c>
      <c r="V108"/>
    </row>
    <row r="109" spans="1:22" s="78" customFormat="1" ht="35.25" customHeight="1">
      <c r="A109" s="302">
        <f>SUBTOTAL(3,$B$13:B109)</f>
        <v>76</v>
      </c>
      <c r="B109" s="43" t="s">
        <v>381</v>
      </c>
      <c r="C109" s="299">
        <v>695499954</v>
      </c>
      <c r="D109" s="304" t="s">
        <v>875</v>
      </c>
      <c r="E109" s="207" t="s">
        <v>133</v>
      </c>
      <c r="F109" s="500" t="s">
        <v>134</v>
      </c>
      <c r="G109" s="126" t="s">
        <v>382</v>
      </c>
      <c r="H109" s="150">
        <v>641430746.96000004</v>
      </c>
      <c r="I109" s="116" t="s">
        <v>195</v>
      </c>
      <c r="J109" s="116" t="s">
        <v>137</v>
      </c>
      <c r="K109" s="116" t="s">
        <v>384</v>
      </c>
      <c r="L109" s="117">
        <v>44396</v>
      </c>
      <c r="M109" s="117">
        <v>44515</v>
      </c>
      <c r="N109" s="145">
        <v>0</v>
      </c>
      <c r="O109" s="145">
        <v>0</v>
      </c>
      <c r="P109" s="132"/>
      <c r="Q109" s="119"/>
      <c r="R109" s="53"/>
      <c r="S109" s="60" t="s">
        <v>1130</v>
      </c>
      <c r="T109" s="278" t="s">
        <v>139</v>
      </c>
      <c r="V109"/>
    </row>
    <row r="110" spans="1:22" s="78" customFormat="1">
      <c r="A110" s="1497" t="s">
        <v>385</v>
      </c>
      <c r="B110" s="1498"/>
      <c r="C110" s="1498"/>
      <c r="D110" s="1498"/>
      <c r="E110" s="1498"/>
      <c r="F110" s="1498"/>
      <c r="G110" s="1498"/>
      <c r="H110" s="1498"/>
      <c r="I110" s="1498"/>
      <c r="J110" s="1498"/>
      <c r="K110" s="1498"/>
      <c r="L110" s="1498"/>
      <c r="M110" s="1498"/>
      <c r="N110" s="1498"/>
      <c r="O110" s="1498"/>
      <c r="P110" s="1498"/>
      <c r="Q110" s="1498"/>
      <c r="R110" s="1498"/>
      <c r="S110" s="1509"/>
      <c r="T110" s="275"/>
      <c r="V110"/>
    </row>
    <row r="111" spans="1:22" s="78" customFormat="1">
      <c r="A111" s="1500" t="s">
        <v>386</v>
      </c>
      <c r="B111" s="1501"/>
      <c r="C111" s="1501"/>
      <c r="D111" s="1501"/>
      <c r="E111" s="1501"/>
      <c r="F111" s="1501"/>
      <c r="G111" s="1501"/>
      <c r="H111" s="1501"/>
      <c r="I111" s="1501"/>
      <c r="J111" s="1501"/>
      <c r="K111" s="1501"/>
      <c r="L111" s="1501"/>
      <c r="M111" s="1501"/>
      <c r="N111" s="1501"/>
      <c r="O111" s="1501"/>
      <c r="P111" s="1501"/>
      <c r="Q111" s="1501"/>
      <c r="R111" s="1501"/>
      <c r="S111" s="1545"/>
      <c r="T111" s="275"/>
      <c r="V111"/>
    </row>
    <row r="112" spans="1:22" s="56" customFormat="1" ht="36.75" customHeight="1">
      <c r="A112" s="60">
        <f>SUBTOTAL(3,$B$13:B112)</f>
        <v>77</v>
      </c>
      <c r="B112" s="456" t="s">
        <v>1077</v>
      </c>
      <c r="C112" s="297">
        <v>1000000000</v>
      </c>
      <c r="D112" s="298" t="s">
        <v>875</v>
      </c>
      <c r="E112" s="301" t="s">
        <v>103</v>
      </c>
      <c r="F112" s="500" t="s">
        <v>104</v>
      </c>
      <c r="G112" s="517"/>
      <c r="H112" s="549"/>
      <c r="I112" s="549"/>
      <c r="J112" s="500"/>
      <c r="K112" s="188"/>
      <c r="L112" s="189"/>
      <c r="M112" s="198"/>
      <c r="N112" s="191"/>
      <c r="O112" s="120"/>
      <c r="P112" s="132"/>
      <c r="Q112" s="501"/>
      <c r="R112" s="192"/>
      <c r="S112" s="60" t="s">
        <v>1051</v>
      </c>
      <c r="T112" s="275" t="s">
        <v>110</v>
      </c>
      <c r="V112" s="57"/>
    </row>
    <row r="113" spans="1:22" s="78" customFormat="1" ht="35.25" customHeight="1">
      <c r="A113" s="60">
        <f>SUBTOTAL(3,$B$13:B113)</f>
        <v>78</v>
      </c>
      <c r="B113" s="456" t="s">
        <v>1078</v>
      </c>
      <c r="C113" s="297">
        <v>1000000000</v>
      </c>
      <c r="D113" s="298" t="s">
        <v>875</v>
      </c>
      <c r="E113" s="301" t="s">
        <v>103</v>
      </c>
      <c r="F113" s="500" t="s">
        <v>104</v>
      </c>
      <c r="G113" s="517"/>
      <c r="H113" s="517"/>
      <c r="I113" s="549"/>
      <c r="J113" s="500"/>
      <c r="K113" s="188"/>
      <c r="L113" s="189"/>
      <c r="M113" s="198"/>
      <c r="N113" s="191"/>
      <c r="O113" s="120"/>
      <c r="P113" s="132"/>
      <c r="Q113" s="501"/>
      <c r="R113" s="192"/>
      <c r="S113" s="60" t="s">
        <v>1051</v>
      </c>
      <c r="T113" s="275" t="s">
        <v>110</v>
      </c>
      <c r="V113"/>
    </row>
    <row r="114" spans="1:22" s="78" customFormat="1" ht="36" customHeight="1">
      <c r="A114" s="60">
        <f>SUBTOTAL(3,$B$13:B114)</f>
        <v>79</v>
      </c>
      <c r="B114" s="456" t="s">
        <v>1079</v>
      </c>
      <c r="C114" s="297">
        <v>750000000</v>
      </c>
      <c r="D114" s="298" t="s">
        <v>875</v>
      </c>
      <c r="E114" s="301" t="s">
        <v>103</v>
      </c>
      <c r="F114" s="500" t="s">
        <v>104</v>
      </c>
      <c r="G114" s="517"/>
      <c r="H114" s="549"/>
      <c r="I114" s="549"/>
      <c r="J114" s="549"/>
      <c r="K114" s="188"/>
      <c r="L114" s="189"/>
      <c r="M114" s="190"/>
      <c r="N114" s="191"/>
      <c r="O114" s="120"/>
      <c r="P114" s="118"/>
      <c r="Q114" s="501"/>
      <c r="R114" s="192"/>
      <c r="S114" s="60" t="s">
        <v>1051</v>
      </c>
      <c r="T114" s="275" t="s">
        <v>110</v>
      </c>
      <c r="V114"/>
    </row>
    <row r="115" spans="1:22" s="78" customFormat="1" ht="33.75" customHeight="1">
      <c r="A115" s="60">
        <f>SUBTOTAL(3,$B$13:B115)</f>
        <v>80</v>
      </c>
      <c r="B115" s="456" t="s">
        <v>1080</v>
      </c>
      <c r="C115" s="297">
        <v>1000000000</v>
      </c>
      <c r="D115" s="298" t="s">
        <v>875</v>
      </c>
      <c r="E115" s="301" t="s">
        <v>103</v>
      </c>
      <c r="F115" s="500" t="s">
        <v>104</v>
      </c>
      <c r="G115" s="517"/>
      <c r="H115" s="549"/>
      <c r="I115" s="549"/>
      <c r="J115" s="549"/>
      <c r="K115" s="188"/>
      <c r="L115" s="189"/>
      <c r="M115" s="190"/>
      <c r="N115" s="191"/>
      <c r="O115" s="120"/>
      <c r="P115" s="118"/>
      <c r="Q115" s="501"/>
      <c r="R115" s="192"/>
      <c r="S115" s="60" t="s">
        <v>1051</v>
      </c>
      <c r="T115" s="275" t="s">
        <v>110</v>
      </c>
      <c r="V115"/>
    </row>
    <row r="116" spans="1:22" s="78" customFormat="1" ht="36" customHeight="1">
      <c r="A116" s="60">
        <f>SUBTOTAL(3,$B$13:B116)</f>
        <v>81</v>
      </c>
      <c r="B116" s="456" t="s">
        <v>390</v>
      </c>
      <c r="C116" s="297">
        <v>200000000</v>
      </c>
      <c r="D116" s="60" t="s">
        <v>114</v>
      </c>
      <c r="E116" s="301" t="s">
        <v>103</v>
      </c>
      <c r="F116" s="500" t="s">
        <v>104</v>
      </c>
      <c r="G116" s="517"/>
      <c r="H116" s="549"/>
      <c r="I116" s="549"/>
      <c r="J116" s="227"/>
      <c r="K116" s="241"/>
      <c r="L116" s="213"/>
      <c r="M116" s="213"/>
      <c r="N116" s="233"/>
      <c r="O116" s="233"/>
      <c r="P116" s="210"/>
      <c r="Q116" s="523"/>
      <c r="R116" s="567"/>
      <c r="S116" s="60" t="s">
        <v>997</v>
      </c>
      <c r="T116" s="275" t="s">
        <v>110</v>
      </c>
      <c r="V116"/>
    </row>
    <row r="117" spans="1:22" s="78" customFormat="1" ht="37.5" customHeight="1">
      <c r="A117" s="60">
        <f>SUBTOTAL(3,$B$13:B117)</f>
        <v>82</v>
      </c>
      <c r="B117" s="456" t="s">
        <v>398</v>
      </c>
      <c r="C117" s="297">
        <v>200000000</v>
      </c>
      <c r="D117" s="60" t="s">
        <v>114</v>
      </c>
      <c r="E117" s="301" t="s">
        <v>103</v>
      </c>
      <c r="F117" s="500" t="s">
        <v>104</v>
      </c>
      <c r="G117" s="517"/>
      <c r="H117" s="517"/>
      <c r="I117" s="549"/>
      <c r="J117" s="227"/>
      <c r="K117" s="241"/>
      <c r="L117" s="213"/>
      <c r="M117" s="213"/>
      <c r="N117" s="234"/>
      <c r="O117" s="234"/>
      <c r="P117" s="568"/>
      <c r="Q117" s="236"/>
      <c r="R117" s="567"/>
      <c r="S117" s="60" t="s">
        <v>997</v>
      </c>
      <c r="T117" s="275" t="s">
        <v>110</v>
      </c>
      <c r="V117"/>
    </row>
    <row r="118" spans="1:22" s="56" customFormat="1" ht="15" customHeight="1">
      <c r="A118" s="1492" t="s">
        <v>401</v>
      </c>
      <c r="B118" s="1493"/>
      <c r="C118" s="1493"/>
      <c r="D118" s="1493"/>
      <c r="E118" s="1493"/>
      <c r="F118" s="1493"/>
      <c r="G118" s="1493"/>
      <c r="H118" s="1493"/>
      <c r="I118" s="1493"/>
      <c r="J118" s="1493"/>
      <c r="K118" s="1493"/>
      <c r="L118" s="1493"/>
      <c r="M118" s="1493"/>
      <c r="N118" s="1493"/>
      <c r="O118" s="1493"/>
      <c r="P118" s="1493"/>
      <c r="Q118" s="1493"/>
      <c r="R118" s="1493"/>
      <c r="S118" s="1544"/>
      <c r="T118" s="278"/>
      <c r="V118" s="57"/>
    </row>
    <row r="119" spans="1:22" s="56" customFormat="1" ht="44.25" customHeight="1">
      <c r="A119" s="302">
        <f>SUBTOTAL(3,$B$13:B119)</f>
        <v>83</v>
      </c>
      <c r="B119" s="43" t="s">
        <v>402</v>
      </c>
      <c r="C119" s="297">
        <v>300000000</v>
      </c>
      <c r="D119" s="298" t="s">
        <v>875</v>
      </c>
      <c r="E119" s="294" t="s">
        <v>103</v>
      </c>
      <c r="F119" s="631" t="s">
        <v>1132</v>
      </c>
      <c r="G119" s="300"/>
      <c r="H119" s="199"/>
      <c r="I119" s="227" t="s">
        <v>178</v>
      </c>
      <c r="J119" s="116"/>
      <c r="K119" s="237"/>
      <c r="L119" s="117"/>
      <c r="M119" s="117"/>
      <c r="N119" s="145"/>
      <c r="O119" s="145"/>
      <c r="P119" s="132"/>
      <c r="Q119" s="119"/>
      <c r="R119" s="53"/>
      <c r="S119" s="60" t="s">
        <v>997</v>
      </c>
      <c r="T119" s="278" t="s">
        <v>171</v>
      </c>
      <c r="U119" s="78"/>
      <c r="V119" s="11"/>
    </row>
    <row r="120" spans="1:22" s="56" customFormat="1" ht="16.5" customHeight="1">
      <c r="A120" s="1492" t="s">
        <v>405</v>
      </c>
      <c r="B120" s="1493"/>
      <c r="C120" s="1538"/>
      <c r="D120" s="1538"/>
      <c r="E120" s="1538"/>
      <c r="F120" s="1493"/>
      <c r="G120" s="1493"/>
      <c r="H120" s="1493"/>
      <c r="I120" s="1493"/>
      <c r="J120" s="1493"/>
      <c r="K120" s="1493"/>
      <c r="L120" s="1493"/>
      <c r="M120" s="1493"/>
      <c r="N120" s="1493"/>
      <c r="O120" s="1493"/>
      <c r="P120" s="1493"/>
      <c r="Q120" s="1493"/>
      <c r="R120" s="1493"/>
      <c r="S120" s="1544"/>
      <c r="T120" s="278"/>
      <c r="V120" s="57"/>
    </row>
    <row r="121" spans="1:22" s="56" customFormat="1" ht="33.75" customHeight="1">
      <c r="A121" s="302">
        <f>SUBTOTAL(3,$B$13:B121)</f>
        <v>84</v>
      </c>
      <c r="B121" s="43" t="s">
        <v>406</v>
      </c>
      <c r="C121" s="299">
        <v>184000000</v>
      </c>
      <c r="D121" s="304" t="s">
        <v>114</v>
      </c>
      <c r="E121" s="304" t="s">
        <v>103</v>
      </c>
      <c r="F121" s="300" t="s">
        <v>134</v>
      </c>
      <c r="G121" s="300"/>
      <c r="H121" s="153"/>
      <c r="I121" s="115" t="s">
        <v>205</v>
      </c>
      <c r="J121" s="115"/>
      <c r="K121" s="55"/>
      <c r="L121" s="117"/>
      <c r="M121" s="117"/>
      <c r="N121" s="145"/>
      <c r="O121" s="145"/>
      <c r="P121" s="151"/>
      <c r="Q121" s="131"/>
      <c r="R121" s="230"/>
      <c r="S121" s="60" t="s">
        <v>918</v>
      </c>
      <c r="T121" s="278" t="s">
        <v>139</v>
      </c>
      <c r="V121" s="57"/>
    </row>
    <row r="122" spans="1:22" s="56" customFormat="1" ht="34.5" customHeight="1">
      <c r="A122" s="302">
        <f>SUBTOTAL(3,$B$13:B122)</f>
        <v>85</v>
      </c>
      <c r="B122" s="43" t="s">
        <v>409</v>
      </c>
      <c r="C122" s="299">
        <v>199985000</v>
      </c>
      <c r="D122" s="304" t="s">
        <v>114</v>
      </c>
      <c r="E122" s="304" t="s">
        <v>103</v>
      </c>
      <c r="F122" s="300" t="s">
        <v>134</v>
      </c>
      <c r="G122" s="300"/>
      <c r="H122" s="153"/>
      <c r="I122" s="115" t="s">
        <v>195</v>
      </c>
      <c r="J122" s="115"/>
      <c r="K122" s="55"/>
      <c r="L122" s="117"/>
      <c r="M122" s="117"/>
      <c r="N122" s="145"/>
      <c r="O122" s="145"/>
      <c r="P122" s="151"/>
      <c r="Q122" s="131"/>
      <c r="R122" s="230"/>
      <c r="S122" s="60" t="s">
        <v>918</v>
      </c>
      <c r="T122" s="278" t="s">
        <v>139</v>
      </c>
      <c r="V122" s="57"/>
    </row>
    <row r="123" spans="1:22" s="78" customFormat="1">
      <c r="A123" s="1497" t="s">
        <v>412</v>
      </c>
      <c r="B123" s="1498"/>
      <c r="C123" s="1498"/>
      <c r="D123" s="1498"/>
      <c r="E123" s="1498"/>
      <c r="F123" s="1498"/>
      <c r="G123" s="1498"/>
      <c r="H123" s="1498"/>
      <c r="I123" s="1498"/>
      <c r="J123" s="1498"/>
      <c r="K123" s="1498"/>
      <c r="L123" s="1498"/>
      <c r="M123" s="1498"/>
      <c r="N123" s="1498"/>
      <c r="O123" s="1498"/>
      <c r="P123" s="1498"/>
      <c r="Q123" s="1498"/>
      <c r="R123" s="1498"/>
      <c r="S123" s="1509"/>
      <c r="T123" s="275"/>
      <c r="V123"/>
    </row>
    <row r="124" spans="1:22" s="78" customFormat="1">
      <c r="A124" s="1500" t="s">
        <v>413</v>
      </c>
      <c r="B124" s="1501"/>
      <c r="C124" s="1501"/>
      <c r="D124" s="1501"/>
      <c r="E124" s="1501"/>
      <c r="F124" s="1501"/>
      <c r="G124" s="1501"/>
      <c r="H124" s="1501"/>
      <c r="I124" s="1501"/>
      <c r="J124" s="1501"/>
      <c r="K124" s="1501"/>
      <c r="L124" s="1501"/>
      <c r="M124" s="1501"/>
      <c r="N124" s="1501"/>
      <c r="O124" s="1501"/>
      <c r="P124" s="1501"/>
      <c r="Q124" s="1501"/>
      <c r="R124" s="1501"/>
      <c r="S124" s="1545"/>
      <c r="T124" s="275"/>
      <c r="V124"/>
    </row>
    <row r="125" spans="1:22" s="78" customFormat="1" ht="39" customHeight="1">
      <c r="A125" s="60">
        <f>SUBTOTAL(3,$B$13:B125)</f>
        <v>86</v>
      </c>
      <c r="B125" s="456" t="s">
        <v>423</v>
      </c>
      <c r="C125" s="297">
        <v>200000000</v>
      </c>
      <c r="D125" s="298" t="s">
        <v>114</v>
      </c>
      <c r="E125" s="125" t="s">
        <v>103</v>
      </c>
      <c r="F125" s="500" t="s">
        <v>104</v>
      </c>
      <c r="G125" s="517"/>
      <c r="H125" s="549"/>
      <c r="I125" s="453"/>
      <c r="J125" s="453"/>
      <c r="K125" s="188"/>
      <c r="L125" s="189"/>
      <c r="M125" s="190"/>
      <c r="N125" s="192"/>
      <c r="O125" s="192"/>
      <c r="P125" s="568"/>
      <c r="Q125" s="501"/>
      <c r="R125" s="192"/>
      <c r="S125" s="60" t="s">
        <v>997</v>
      </c>
      <c r="T125" s="275" t="s">
        <v>110</v>
      </c>
      <c r="V125"/>
    </row>
    <row r="126" spans="1:22" s="78" customFormat="1" ht="35.15" customHeight="1">
      <c r="A126" s="60">
        <f>SUBTOTAL(3,$B$13:B126)</f>
        <v>87</v>
      </c>
      <c r="B126" s="456" t="s">
        <v>1081</v>
      </c>
      <c r="C126" s="297">
        <v>750000000</v>
      </c>
      <c r="D126" s="298" t="s">
        <v>875</v>
      </c>
      <c r="E126" s="125" t="s">
        <v>103</v>
      </c>
      <c r="F126" s="500" t="s">
        <v>104</v>
      </c>
      <c r="G126" s="517"/>
      <c r="H126" s="549"/>
      <c r="I126" s="453"/>
      <c r="J126" s="453"/>
      <c r="K126" s="188"/>
      <c r="L126" s="189"/>
      <c r="M126" s="190"/>
      <c r="N126" s="192"/>
      <c r="O126" s="569"/>
      <c r="P126" s="568"/>
      <c r="Q126" s="501"/>
      <c r="R126" s="192"/>
      <c r="S126" s="60" t="s">
        <v>1051</v>
      </c>
      <c r="T126" s="275" t="s">
        <v>110</v>
      </c>
      <c r="V126"/>
    </row>
    <row r="127" spans="1:22" s="56" customFormat="1" ht="36" customHeight="1">
      <c r="A127" s="60">
        <f>SUBTOTAL(3,$B$13:B127)</f>
        <v>88</v>
      </c>
      <c r="B127" s="456" t="s">
        <v>1082</v>
      </c>
      <c r="C127" s="297">
        <v>1000000000</v>
      </c>
      <c r="D127" s="298" t="s">
        <v>875</v>
      </c>
      <c r="E127" s="125" t="s">
        <v>103</v>
      </c>
      <c r="F127" s="500" t="s">
        <v>104</v>
      </c>
      <c r="G127" s="517"/>
      <c r="H127" s="498"/>
      <c r="I127" s="453"/>
      <c r="J127" s="500"/>
      <c r="K127" s="188"/>
      <c r="L127" s="189"/>
      <c r="M127" s="190"/>
      <c r="N127" s="192"/>
      <c r="O127" s="569"/>
      <c r="P127" s="568"/>
      <c r="Q127" s="501"/>
      <c r="R127" s="192"/>
      <c r="S127" s="60" t="s">
        <v>1051</v>
      </c>
      <c r="T127" s="275" t="s">
        <v>110</v>
      </c>
      <c r="V127" s="57"/>
    </row>
    <row r="128" spans="1:22" s="56" customFormat="1" ht="34.5" customHeight="1">
      <c r="A128" s="60">
        <f>SUBTOTAL(3,$B$13:B128)</f>
        <v>89</v>
      </c>
      <c r="B128" s="521" t="s">
        <v>1083</v>
      </c>
      <c r="C128" s="297">
        <v>750000000</v>
      </c>
      <c r="D128" s="298" t="s">
        <v>875</v>
      </c>
      <c r="E128" s="125" t="s">
        <v>103</v>
      </c>
      <c r="F128" s="500" t="s">
        <v>104</v>
      </c>
      <c r="G128" s="114"/>
      <c r="H128" s="570"/>
      <c r="I128" s="140"/>
      <c r="J128" s="140"/>
      <c r="K128" s="242"/>
      <c r="L128" s="213"/>
      <c r="M128" s="213"/>
      <c r="N128" s="229"/>
      <c r="O128" s="229"/>
      <c r="P128" s="210"/>
      <c r="Q128" s="523"/>
      <c r="R128" s="567"/>
      <c r="S128" s="60" t="s">
        <v>1051</v>
      </c>
      <c r="T128" s="275" t="s">
        <v>110</v>
      </c>
      <c r="V128" s="57"/>
    </row>
    <row r="129" spans="1:22" s="56" customFormat="1" ht="50.25" customHeight="1">
      <c r="A129" s="60">
        <f>SUBTOTAL(3,$B$13:B129)</f>
        <v>90</v>
      </c>
      <c r="B129" s="448" t="s">
        <v>427</v>
      </c>
      <c r="C129" s="297">
        <v>200000000</v>
      </c>
      <c r="D129" s="298" t="s">
        <v>114</v>
      </c>
      <c r="E129" s="125" t="s">
        <v>103</v>
      </c>
      <c r="F129" s="500" t="s">
        <v>104</v>
      </c>
      <c r="G129" s="114"/>
      <c r="H129" s="451"/>
      <c r="I129" s="152"/>
      <c r="J129" s="152"/>
      <c r="K129" s="152"/>
      <c r="L129" s="117"/>
      <c r="M129" s="117"/>
      <c r="N129" s="145"/>
      <c r="O129" s="145"/>
      <c r="P129" s="568"/>
      <c r="Q129" s="131"/>
      <c r="R129" s="571"/>
      <c r="S129" s="60" t="s">
        <v>997</v>
      </c>
      <c r="T129" s="275" t="s">
        <v>110</v>
      </c>
      <c r="V129" s="57"/>
    </row>
    <row r="130" spans="1:22" s="56" customFormat="1" ht="15" customHeight="1">
      <c r="A130" s="1492" t="s">
        <v>431</v>
      </c>
      <c r="B130" s="1493"/>
      <c r="C130" s="1493"/>
      <c r="D130" s="1493"/>
      <c r="E130" s="1493"/>
      <c r="F130" s="1493"/>
      <c r="G130" s="1493"/>
      <c r="H130" s="1493"/>
      <c r="I130" s="1493"/>
      <c r="J130" s="1493"/>
      <c r="K130" s="1493"/>
      <c r="L130" s="1493"/>
      <c r="M130" s="1493"/>
      <c r="N130" s="1493"/>
      <c r="O130" s="1493"/>
      <c r="P130" s="1493"/>
      <c r="Q130" s="1493"/>
      <c r="R130" s="1493"/>
      <c r="S130" s="1544"/>
      <c r="T130" s="278"/>
      <c r="V130" s="57"/>
    </row>
    <row r="131" spans="1:22" s="56" customFormat="1" ht="45" customHeight="1">
      <c r="A131" s="302">
        <f>SUBTOTAL(3,$B$13:B131)</f>
        <v>91</v>
      </c>
      <c r="B131" s="43" t="s">
        <v>432</v>
      </c>
      <c r="C131" s="299">
        <v>300000164</v>
      </c>
      <c r="D131" s="124" t="s">
        <v>875</v>
      </c>
      <c r="E131" s="125" t="s">
        <v>103</v>
      </c>
      <c r="F131" s="300" t="s">
        <v>1132</v>
      </c>
      <c r="G131" s="300"/>
      <c r="H131" s="199"/>
      <c r="I131" s="152" t="s">
        <v>302</v>
      </c>
      <c r="J131" s="116"/>
      <c r="K131" s="60"/>
      <c r="L131" s="117"/>
      <c r="M131" s="117"/>
      <c r="N131" s="145"/>
      <c r="O131" s="145"/>
      <c r="P131" s="132"/>
      <c r="Q131" s="119"/>
      <c r="R131" s="53"/>
      <c r="S131" s="60" t="s">
        <v>997</v>
      </c>
      <c r="T131" s="278" t="s">
        <v>171</v>
      </c>
      <c r="U131" s="78"/>
      <c r="V131" s="11"/>
    </row>
    <row r="132" spans="1:22" s="56" customFormat="1" ht="15.75" customHeight="1">
      <c r="A132" s="1492" t="s">
        <v>435</v>
      </c>
      <c r="B132" s="1493"/>
      <c r="C132" s="1493"/>
      <c r="D132" s="1493"/>
      <c r="E132" s="1493"/>
      <c r="F132" s="1493"/>
      <c r="G132" s="1493"/>
      <c r="H132" s="1493"/>
      <c r="I132" s="1493"/>
      <c r="J132" s="1493"/>
      <c r="K132" s="1493"/>
      <c r="L132" s="1493"/>
      <c r="M132" s="1493"/>
      <c r="N132" s="1493"/>
      <c r="O132" s="1493"/>
      <c r="P132" s="1493"/>
      <c r="Q132" s="1493"/>
      <c r="R132" s="1493"/>
      <c r="S132" s="1544"/>
      <c r="T132" s="278"/>
      <c r="V132" s="57"/>
    </row>
    <row r="133" spans="1:22" s="56" customFormat="1" ht="58.5" customHeight="1">
      <c r="A133" s="302">
        <f>SUBTOTAL(3,$B$13:B133)</f>
        <v>92</v>
      </c>
      <c r="B133" s="43" t="s">
        <v>436</v>
      </c>
      <c r="C133" s="299">
        <v>450000000</v>
      </c>
      <c r="D133" s="304" t="s">
        <v>875</v>
      </c>
      <c r="E133" s="207" t="s">
        <v>133</v>
      </c>
      <c r="F133" s="300" t="s">
        <v>134</v>
      </c>
      <c r="G133" s="300" t="s">
        <v>437</v>
      </c>
      <c r="H133" s="199">
        <v>392405255</v>
      </c>
      <c r="I133" s="152" t="s">
        <v>136</v>
      </c>
      <c r="J133" s="116" t="s">
        <v>137</v>
      </c>
      <c r="K133" s="60" t="s">
        <v>438</v>
      </c>
      <c r="L133" s="117">
        <v>44396</v>
      </c>
      <c r="M133" s="117">
        <v>44515</v>
      </c>
      <c r="N133" s="145">
        <v>0</v>
      </c>
      <c r="O133" s="145">
        <v>0</v>
      </c>
      <c r="P133" s="132"/>
      <c r="Q133" s="119"/>
      <c r="R133" s="53"/>
      <c r="S133" s="60" t="s">
        <v>1130</v>
      </c>
      <c r="T133" s="278" t="s">
        <v>139</v>
      </c>
      <c r="V133" s="57"/>
    </row>
    <row r="134" spans="1:22" s="56" customFormat="1" ht="56.15" customHeight="1">
      <c r="A134" s="305">
        <f>SUBTOTAL(3,$B$13:B134)</f>
        <v>93</v>
      </c>
      <c r="B134" s="390" t="s">
        <v>439</v>
      </c>
      <c r="C134" s="307">
        <v>217000000</v>
      </c>
      <c r="D134" s="330" t="s">
        <v>744</v>
      </c>
      <c r="E134" s="330" t="s">
        <v>103</v>
      </c>
      <c r="F134" s="308"/>
      <c r="G134" s="308"/>
      <c r="H134" s="337"/>
      <c r="I134" s="392" t="s">
        <v>200</v>
      </c>
      <c r="J134" s="370"/>
      <c r="K134" s="393"/>
      <c r="L134" s="343"/>
      <c r="M134" s="343"/>
      <c r="N134" s="354"/>
      <c r="O134" s="354"/>
      <c r="P134" s="346"/>
      <c r="Q134" s="373"/>
      <c r="R134" s="378"/>
      <c r="S134" s="873" t="s">
        <v>1149</v>
      </c>
      <c r="T134" s="278" t="s">
        <v>139</v>
      </c>
      <c r="V134" s="57"/>
    </row>
    <row r="135" spans="1:22" s="56" customFormat="1" ht="41.25" customHeight="1">
      <c r="A135" s="302">
        <f>SUBTOTAL(3,$B$13:B135)</f>
        <v>94</v>
      </c>
      <c r="B135" s="43" t="s">
        <v>442</v>
      </c>
      <c r="C135" s="299">
        <v>385000000</v>
      </c>
      <c r="D135" s="304" t="s">
        <v>744</v>
      </c>
      <c r="E135" s="207" t="s">
        <v>133</v>
      </c>
      <c r="F135" s="300" t="s">
        <v>134</v>
      </c>
      <c r="G135" s="300"/>
      <c r="H135" s="199"/>
      <c r="I135" s="152" t="s">
        <v>200</v>
      </c>
      <c r="J135" s="116" t="s">
        <v>200</v>
      </c>
      <c r="K135" s="60" t="s">
        <v>200</v>
      </c>
      <c r="L135" s="117"/>
      <c r="M135" s="117"/>
      <c r="N135" s="145"/>
      <c r="O135" s="145"/>
      <c r="P135" s="132"/>
      <c r="Q135" s="119"/>
      <c r="R135" s="53"/>
      <c r="S135" s="60" t="s">
        <v>916</v>
      </c>
      <c r="T135" s="278" t="s">
        <v>139</v>
      </c>
      <c r="V135" s="57"/>
    </row>
    <row r="136" spans="1:22" s="56" customFormat="1" ht="57" customHeight="1">
      <c r="A136" s="305">
        <f>SUBTOTAL(3,$B$13:B136)</f>
        <v>95</v>
      </c>
      <c r="B136" s="390" t="s">
        <v>444</v>
      </c>
      <c r="C136" s="307">
        <v>275100000</v>
      </c>
      <c r="D136" s="324" t="s">
        <v>744</v>
      </c>
      <c r="E136" s="325" t="s">
        <v>103</v>
      </c>
      <c r="F136" s="308" t="s">
        <v>134</v>
      </c>
      <c r="G136" s="308"/>
      <c r="H136" s="337"/>
      <c r="I136" s="392" t="s">
        <v>200</v>
      </c>
      <c r="J136" s="370" t="s">
        <v>200</v>
      </c>
      <c r="K136" s="393" t="s">
        <v>200</v>
      </c>
      <c r="L136" s="343"/>
      <c r="M136" s="343"/>
      <c r="N136" s="354"/>
      <c r="O136" s="354"/>
      <c r="P136" s="346"/>
      <c r="Q136" s="373"/>
      <c r="R136" s="378"/>
      <c r="S136" s="873" t="s">
        <v>1150</v>
      </c>
      <c r="T136" s="278" t="s">
        <v>139</v>
      </c>
      <c r="V136" s="57"/>
    </row>
    <row r="137" spans="1:22" s="78" customFormat="1">
      <c r="A137" s="1497" t="s">
        <v>447</v>
      </c>
      <c r="B137" s="1498"/>
      <c r="C137" s="1498"/>
      <c r="D137" s="1498"/>
      <c r="E137" s="1498"/>
      <c r="F137" s="1498"/>
      <c r="G137" s="1498"/>
      <c r="H137" s="1498"/>
      <c r="I137" s="1498"/>
      <c r="J137" s="1498"/>
      <c r="K137" s="1498"/>
      <c r="L137" s="1498"/>
      <c r="M137" s="1498"/>
      <c r="N137" s="1498"/>
      <c r="O137" s="1498"/>
      <c r="P137" s="1498"/>
      <c r="Q137" s="1498"/>
      <c r="R137" s="1498"/>
      <c r="S137" s="1509"/>
      <c r="T137" s="275"/>
      <c r="V137"/>
    </row>
    <row r="138" spans="1:22" s="78" customFormat="1">
      <c r="A138" s="1500" t="s">
        <v>247</v>
      </c>
      <c r="B138" s="1501"/>
      <c r="C138" s="1501"/>
      <c r="D138" s="1501"/>
      <c r="E138" s="1501"/>
      <c r="F138" s="1501"/>
      <c r="G138" s="1501"/>
      <c r="H138" s="1501"/>
      <c r="I138" s="1501"/>
      <c r="J138" s="1501"/>
      <c r="K138" s="1501"/>
      <c r="L138" s="1501"/>
      <c r="M138" s="1501"/>
      <c r="N138" s="1501"/>
      <c r="O138" s="1501"/>
      <c r="P138" s="1501"/>
      <c r="Q138" s="1501"/>
      <c r="R138" s="1501"/>
      <c r="S138" s="1545"/>
      <c r="T138" s="275"/>
      <c r="V138"/>
    </row>
    <row r="139" spans="1:22" s="78" customFormat="1" ht="35.5" customHeight="1">
      <c r="A139" s="60">
        <f>SUBTOTAL(3,$B$13:B139)</f>
        <v>96</v>
      </c>
      <c r="B139" s="456" t="s">
        <v>468</v>
      </c>
      <c r="C139" s="297">
        <v>200000000</v>
      </c>
      <c r="D139" s="298" t="s">
        <v>114</v>
      </c>
      <c r="E139" s="125" t="s">
        <v>103</v>
      </c>
      <c r="F139" s="498" t="s">
        <v>104</v>
      </c>
      <c r="G139" s="517"/>
      <c r="H139" s="573"/>
      <c r="I139" s="453"/>
      <c r="J139" s="500"/>
      <c r="K139" s="188"/>
      <c r="L139" s="189"/>
      <c r="M139" s="198"/>
      <c r="N139" s="191"/>
      <c r="O139" s="574"/>
      <c r="P139" s="575"/>
      <c r="Q139" s="501"/>
      <c r="R139" s="192"/>
      <c r="S139" s="60" t="s">
        <v>991</v>
      </c>
      <c r="T139" s="275" t="s">
        <v>110</v>
      </c>
      <c r="V139"/>
    </row>
    <row r="140" spans="1:22" s="78" customFormat="1" ht="33" customHeight="1">
      <c r="A140" s="60">
        <f>SUBTOTAL(3,$B$13:B140)</f>
        <v>97</v>
      </c>
      <c r="B140" s="456" t="s">
        <v>479</v>
      </c>
      <c r="C140" s="401">
        <v>200000000</v>
      </c>
      <c r="D140" s="298" t="s">
        <v>114</v>
      </c>
      <c r="E140" s="125" t="s">
        <v>103</v>
      </c>
      <c r="F140" s="498" t="s">
        <v>104</v>
      </c>
      <c r="G140" s="517"/>
      <c r="H140" s="453"/>
      <c r="I140" s="453"/>
      <c r="J140" s="453"/>
      <c r="K140" s="188"/>
      <c r="L140" s="189"/>
      <c r="M140" s="190"/>
      <c r="N140" s="191"/>
      <c r="O140" s="574"/>
      <c r="P140" s="568"/>
      <c r="Q140" s="501"/>
      <c r="R140" s="192"/>
      <c r="S140" s="60" t="s">
        <v>991</v>
      </c>
      <c r="T140" s="275" t="s">
        <v>110</v>
      </c>
      <c r="V140"/>
    </row>
    <row r="141" spans="1:22" s="78" customFormat="1" ht="76.5" customHeight="1">
      <c r="A141" s="60">
        <f>SUBTOTAL(3,$B$13:B141)</f>
        <v>98</v>
      </c>
      <c r="B141" s="576" t="s">
        <v>1084</v>
      </c>
      <c r="C141" s="401">
        <v>11324843000</v>
      </c>
      <c r="D141" s="298" t="s">
        <v>875</v>
      </c>
      <c r="E141" s="239" t="s">
        <v>133</v>
      </c>
      <c r="F141" s="498" t="s">
        <v>104</v>
      </c>
      <c r="G141" s="517" t="s">
        <v>449</v>
      </c>
      <c r="H141" s="498">
        <v>10973233245.549999</v>
      </c>
      <c r="I141" s="498" t="s">
        <v>992</v>
      </c>
      <c r="J141" s="500" t="s">
        <v>351</v>
      </c>
      <c r="K141" s="188" t="s">
        <v>451</v>
      </c>
      <c r="L141" s="189" t="s">
        <v>993</v>
      </c>
      <c r="M141" s="198" t="s">
        <v>994</v>
      </c>
      <c r="N141" s="191"/>
      <c r="O141" s="191"/>
      <c r="P141" s="568">
        <f>Q141*H141</f>
        <v>2194646649.1100001</v>
      </c>
      <c r="Q141" s="846">
        <v>0.2</v>
      </c>
      <c r="R141" s="128">
        <f>O141-N141</f>
        <v>0</v>
      </c>
      <c r="S141" s="60" t="s">
        <v>882</v>
      </c>
      <c r="T141" s="275" t="s">
        <v>110</v>
      </c>
      <c r="V141"/>
    </row>
    <row r="142" spans="1:22" s="78" customFormat="1" ht="33" customHeight="1">
      <c r="A142" s="60">
        <f>SUBTOTAL(3,$B$13:B142)</f>
        <v>99</v>
      </c>
      <c r="B142" s="456" t="s">
        <v>474</v>
      </c>
      <c r="C142" s="297">
        <v>200000000</v>
      </c>
      <c r="D142" s="298" t="s">
        <v>114</v>
      </c>
      <c r="E142" s="125" t="s">
        <v>103</v>
      </c>
      <c r="F142" s="498" t="s">
        <v>104</v>
      </c>
      <c r="G142" s="517"/>
      <c r="H142" s="498"/>
      <c r="I142" s="453"/>
      <c r="J142" s="500"/>
      <c r="K142" s="188"/>
      <c r="L142" s="189"/>
      <c r="M142" s="190"/>
      <c r="N142" s="191"/>
      <c r="O142" s="120"/>
      <c r="P142" s="568"/>
      <c r="Q142" s="501"/>
      <c r="R142" s="192"/>
      <c r="S142" s="60" t="s">
        <v>997</v>
      </c>
      <c r="T142" s="275" t="s">
        <v>110</v>
      </c>
      <c r="V142"/>
    </row>
    <row r="143" spans="1:22" ht="38.25" customHeight="1">
      <c r="A143" s="60">
        <f>SUBTOTAL(3,$B$13:B143)</f>
        <v>100</v>
      </c>
      <c r="B143" s="456" t="s">
        <v>493</v>
      </c>
      <c r="C143" s="297">
        <v>100000000</v>
      </c>
      <c r="D143" s="60" t="s">
        <v>114</v>
      </c>
      <c r="E143" s="301" t="s">
        <v>103</v>
      </c>
      <c r="F143" s="498" t="s">
        <v>104</v>
      </c>
      <c r="G143" s="114"/>
      <c r="H143" s="139"/>
      <c r="I143" s="140"/>
      <c r="J143" s="140"/>
      <c r="K143" s="140"/>
      <c r="L143" s="212"/>
      <c r="M143" s="213"/>
      <c r="N143" s="203"/>
      <c r="O143" s="203"/>
      <c r="P143" s="210"/>
      <c r="Q143" s="577"/>
      <c r="R143" s="567"/>
      <c r="S143" s="60" t="s">
        <v>997</v>
      </c>
      <c r="T143" s="275" t="s">
        <v>110</v>
      </c>
    </row>
    <row r="144" spans="1:22" ht="37.5" customHeight="1">
      <c r="A144" s="60">
        <f>SUBTOTAL(3,$B$13:B144)</f>
        <v>101</v>
      </c>
      <c r="B144" s="578" t="s">
        <v>477</v>
      </c>
      <c r="C144" s="512">
        <v>150000000</v>
      </c>
      <c r="D144" s="60" t="s">
        <v>114</v>
      </c>
      <c r="E144" s="301" t="s">
        <v>103</v>
      </c>
      <c r="F144" s="498" t="s">
        <v>104</v>
      </c>
      <c r="G144" s="114"/>
      <c r="H144" s="579"/>
      <c r="I144" s="140"/>
      <c r="J144" s="140"/>
      <c r="K144" s="114"/>
      <c r="L144" s="212"/>
      <c r="M144" s="213"/>
      <c r="N144" s="203"/>
      <c r="O144" s="240"/>
      <c r="P144" s="210"/>
      <c r="Q144" s="577"/>
      <c r="R144" s="240"/>
      <c r="S144" s="60" t="s">
        <v>997</v>
      </c>
      <c r="T144" s="275" t="s">
        <v>110</v>
      </c>
    </row>
    <row r="145" spans="1:22" ht="39" customHeight="1">
      <c r="A145" s="60">
        <f>SUBTOTAL(3,$B$13:B145)</f>
        <v>102</v>
      </c>
      <c r="B145" s="578" t="s">
        <v>489</v>
      </c>
      <c r="C145" s="512">
        <v>150000000</v>
      </c>
      <c r="D145" s="60" t="s">
        <v>114</v>
      </c>
      <c r="E145" s="301" t="s">
        <v>103</v>
      </c>
      <c r="F145" s="498" t="s">
        <v>104</v>
      </c>
      <c r="G145" s="114"/>
      <c r="H145" s="579"/>
      <c r="I145" s="140"/>
      <c r="J145" s="140"/>
      <c r="K145" s="140"/>
      <c r="L145" s="212"/>
      <c r="M145" s="213"/>
      <c r="N145" s="203"/>
      <c r="O145" s="203"/>
      <c r="P145" s="210"/>
      <c r="Q145" s="577"/>
      <c r="R145" s="567"/>
      <c r="S145" s="60" t="s">
        <v>997</v>
      </c>
      <c r="T145" s="275" t="s">
        <v>110</v>
      </c>
    </row>
    <row r="146" spans="1:22" ht="33" customHeight="1">
      <c r="A146" s="60">
        <f>SUBTOTAL(3,$B$13:B146)</f>
        <v>103</v>
      </c>
      <c r="B146" s="578" t="s">
        <v>491</v>
      </c>
      <c r="C146" s="512">
        <v>150000000</v>
      </c>
      <c r="D146" s="60" t="s">
        <v>114</v>
      </c>
      <c r="E146" s="301" t="s">
        <v>103</v>
      </c>
      <c r="F146" s="498" t="s">
        <v>104</v>
      </c>
      <c r="G146" s="114"/>
      <c r="H146" s="568"/>
      <c r="I146" s="227"/>
      <c r="J146" s="227"/>
      <c r="K146" s="241"/>
      <c r="L146" s="213"/>
      <c r="M146" s="213"/>
      <c r="N146" s="229"/>
      <c r="O146" s="229"/>
      <c r="P146" s="210"/>
      <c r="Q146" s="523"/>
      <c r="R146" s="567"/>
      <c r="S146" s="60" t="s">
        <v>997</v>
      </c>
      <c r="T146" s="275" t="s">
        <v>110</v>
      </c>
    </row>
    <row r="147" spans="1:22" ht="33" customHeight="1">
      <c r="A147" s="60">
        <f>SUBTOTAL(3,$B$13:B147)</f>
        <v>104</v>
      </c>
      <c r="B147" s="578" t="s">
        <v>465</v>
      </c>
      <c r="C147" s="297">
        <v>200000000</v>
      </c>
      <c r="D147" s="60" t="s">
        <v>114</v>
      </c>
      <c r="E147" s="301" t="s">
        <v>103</v>
      </c>
      <c r="F147" s="498" t="s">
        <v>104</v>
      </c>
      <c r="G147" s="114"/>
      <c r="H147" s="568"/>
      <c r="I147" s="227"/>
      <c r="J147" s="227"/>
      <c r="K147" s="242"/>
      <c r="L147" s="213"/>
      <c r="M147" s="213"/>
      <c r="N147" s="229"/>
      <c r="O147" s="229"/>
      <c r="P147" s="210"/>
      <c r="Q147" s="523"/>
      <c r="R147" s="567"/>
      <c r="S147" s="60" t="s">
        <v>997</v>
      </c>
      <c r="T147" s="275" t="s">
        <v>110</v>
      </c>
    </row>
    <row r="148" spans="1:22" ht="34" customHeight="1">
      <c r="A148" s="60">
        <f>SUBTOTAL(3,$B$13:B148)</f>
        <v>105</v>
      </c>
      <c r="B148" s="578" t="s">
        <v>483</v>
      </c>
      <c r="C148" s="297">
        <v>200000000</v>
      </c>
      <c r="D148" s="60" t="s">
        <v>114</v>
      </c>
      <c r="E148" s="301" t="s">
        <v>103</v>
      </c>
      <c r="F148" s="498" t="s">
        <v>104</v>
      </c>
      <c r="G148" s="114"/>
      <c r="H148" s="568"/>
      <c r="I148" s="227"/>
      <c r="J148" s="227"/>
      <c r="K148" s="242"/>
      <c r="L148" s="213"/>
      <c r="M148" s="213"/>
      <c r="N148" s="229"/>
      <c r="O148" s="229"/>
      <c r="P148" s="210"/>
      <c r="Q148" s="523"/>
      <c r="R148" s="567"/>
      <c r="S148" s="60" t="s">
        <v>997</v>
      </c>
      <c r="T148" s="275" t="s">
        <v>110</v>
      </c>
    </row>
    <row r="149" spans="1:22" ht="33" customHeight="1">
      <c r="A149" s="60">
        <f>SUBTOTAL(3,$B$13:B149)</f>
        <v>106</v>
      </c>
      <c r="B149" s="578" t="s">
        <v>486</v>
      </c>
      <c r="C149" s="297">
        <v>200000000</v>
      </c>
      <c r="D149" s="60" t="s">
        <v>114</v>
      </c>
      <c r="E149" s="301" t="s">
        <v>103</v>
      </c>
      <c r="F149" s="685" t="s">
        <v>104</v>
      </c>
      <c r="G149" s="114"/>
      <c r="H149" s="568"/>
      <c r="I149" s="227"/>
      <c r="J149" s="227"/>
      <c r="K149" s="242"/>
      <c r="L149" s="213"/>
      <c r="M149" s="213"/>
      <c r="N149" s="229"/>
      <c r="O149" s="229"/>
      <c r="P149" s="210"/>
      <c r="Q149" s="523"/>
      <c r="R149" s="567"/>
      <c r="S149" s="60" t="s">
        <v>997</v>
      </c>
      <c r="T149" s="275" t="s">
        <v>110</v>
      </c>
    </row>
    <row r="150" spans="1:22" ht="33" customHeight="1">
      <c r="A150" s="60">
        <f>SUBTOTAL(3,$B$13:B150)</f>
        <v>107</v>
      </c>
      <c r="B150" s="578" t="s">
        <v>471</v>
      </c>
      <c r="C150" s="297">
        <v>200000000</v>
      </c>
      <c r="D150" s="60" t="s">
        <v>114</v>
      </c>
      <c r="E150" s="301" t="s">
        <v>103</v>
      </c>
      <c r="F150" s="685" t="s">
        <v>104</v>
      </c>
      <c r="G150" s="114"/>
      <c r="H150" s="568"/>
      <c r="I150" s="227"/>
      <c r="J150" s="227"/>
      <c r="K150" s="242"/>
      <c r="L150" s="213"/>
      <c r="M150" s="213"/>
      <c r="N150" s="229"/>
      <c r="O150" s="229"/>
      <c r="P150" s="210"/>
      <c r="Q150" s="523"/>
      <c r="R150" s="567"/>
      <c r="S150" s="60" t="s">
        <v>997</v>
      </c>
      <c r="T150" s="275" t="s">
        <v>110</v>
      </c>
    </row>
    <row r="151" spans="1:22" ht="37.5" customHeight="1">
      <c r="A151" s="60">
        <f>SUBTOTAL(3,$B$13:B151)</f>
        <v>108</v>
      </c>
      <c r="B151" s="578" t="s">
        <v>1085</v>
      </c>
      <c r="C151" s="297">
        <v>1250000000</v>
      </c>
      <c r="D151" s="60" t="s">
        <v>875</v>
      </c>
      <c r="E151" s="207" t="s">
        <v>453</v>
      </c>
      <c r="F151" s="685" t="s">
        <v>104</v>
      </c>
      <c r="G151" s="114" t="s">
        <v>454</v>
      </c>
      <c r="H151" s="568">
        <v>1185516686.3099999</v>
      </c>
      <c r="I151" s="227" t="s">
        <v>231</v>
      </c>
      <c r="J151" s="227" t="s">
        <v>117</v>
      </c>
      <c r="K151" s="242" t="s">
        <v>455</v>
      </c>
      <c r="L151" s="213" t="s">
        <v>998</v>
      </c>
      <c r="M151" s="213" t="s">
        <v>999</v>
      </c>
      <c r="N151" s="229"/>
      <c r="O151" s="229"/>
      <c r="P151" s="210">
        <f>Q151*H151</f>
        <v>0</v>
      </c>
      <c r="Q151" s="523">
        <v>0</v>
      </c>
      <c r="R151" s="567">
        <f>O151-N151</f>
        <v>0</v>
      </c>
      <c r="S151" s="60" t="s">
        <v>882</v>
      </c>
      <c r="T151" s="275" t="s">
        <v>110</v>
      </c>
    </row>
    <row r="152" spans="1:22" ht="35.25" customHeight="1">
      <c r="A152" s="60">
        <f>SUBTOTAL(3,$B$13:B152)</f>
        <v>109</v>
      </c>
      <c r="B152" s="578" t="s">
        <v>1086</v>
      </c>
      <c r="C152" s="297">
        <v>750000000</v>
      </c>
      <c r="D152" s="60" t="s">
        <v>875</v>
      </c>
      <c r="E152" s="207" t="s">
        <v>453</v>
      </c>
      <c r="F152" s="685" t="s">
        <v>104</v>
      </c>
      <c r="G152" s="114" t="s">
        <v>458</v>
      </c>
      <c r="H152" s="568">
        <v>654653056</v>
      </c>
      <c r="I152" s="227" t="s">
        <v>231</v>
      </c>
      <c r="J152" s="227" t="s">
        <v>231</v>
      </c>
      <c r="K152" s="242" t="s">
        <v>459</v>
      </c>
      <c r="L152" s="213" t="s">
        <v>1000</v>
      </c>
      <c r="M152" s="213" t="s">
        <v>1001</v>
      </c>
      <c r="N152" s="229"/>
      <c r="O152" s="229"/>
      <c r="P152" s="210">
        <f>Q152*H152</f>
        <v>0</v>
      </c>
      <c r="Q152" s="523">
        <v>0</v>
      </c>
      <c r="R152" s="567">
        <f>O152-N152</f>
        <v>0</v>
      </c>
      <c r="S152" s="60" t="s">
        <v>882</v>
      </c>
      <c r="T152" s="275" t="s">
        <v>110</v>
      </c>
    </row>
    <row r="153" spans="1:22" ht="37.5" customHeight="1">
      <c r="A153" s="60">
        <f>SUBTOTAL(3,$B$13:B153)</f>
        <v>110</v>
      </c>
      <c r="B153" s="578" t="s">
        <v>1087</v>
      </c>
      <c r="C153" s="297">
        <v>700000000</v>
      </c>
      <c r="D153" s="60" t="s">
        <v>875</v>
      </c>
      <c r="E153" s="207" t="s">
        <v>453</v>
      </c>
      <c r="F153" s="685" t="s">
        <v>104</v>
      </c>
      <c r="G153" s="114" t="s">
        <v>462</v>
      </c>
      <c r="H153" s="568">
        <v>596084000</v>
      </c>
      <c r="I153" s="227" t="s">
        <v>231</v>
      </c>
      <c r="J153" s="227" t="s">
        <v>231</v>
      </c>
      <c r="K153" s="242" t="s">
        <v>463</v>
      </c>
      <c r="L153" s="213" t="s">
        <v>1000</v>
      </c>
      <c r="M153" s="213" t="s">
        <v>1001</v>
      </c>
      <c r="N153" s="229"/>
      <c r="O153" s="229"/>
      <c r="P153" s="210">
        <f>Q153*H153</f>
        <v>0</v>
      </c>
      <c r="Q153" s="523">
        <v>0</v>
      </c>
      <c r="R153" s="567">
        <f>O153-N153</f>
        <v>0</v>
      </c>
      <c r="S153" s="60" t="s">
        <v>882</v>
      </c>
      <c r="T153" s="275" t="s">
        <v>110</v>
      </c>
    </row>
    <row r="154" spans="1:22" ht="34" customHeight="1">
      <c r="A154" s="60">
        <f>SUBTOTAL(3,$B$13:B154)</f>
        <v>111</v>
      </c>
      <c r="B154" s="578" t="s">
        <v>495</v>
      </c>
      <c r="C154" s="297">
        <v>200000000</v>
      </c>
      <c r="D154" s="60" t="s">
        <v>114</v>
      </c>
      <c r="E154" s="301" t="s">
        <v>103</v>
      </c>
      <c r="F154" s="685" t="s">
        <v>104</v>
      </c>
      <c r="G154" s="114"/>
      <c r="H154" s="568"/>
      <c r="I154" s="227"/>
      <c r="J154" s="227"/>
      <c r="K154" s="242"/>
      <c r="L154" s="213"/>
      <c r="M154" s="213"/>
      <c r="N154" s="229"/>
      <c r="O154" s="229"/>
      <c r="P154" s="210"/>
      <c r="Q154" s="523"/>
      <c r="R154" s="567"/>
      <c r="S154" s="60" t="s">
        <v>997</v>
      </c>
      <c r="T154" s="275" t="s">
        <v>110</v>
      </c>
    </row>
    <row r="155" spans="1:22" ht="13.5" customHeight="1">
      <c r="A155" s="1492" t="s">
        <v>292</v>
      </c>
      <c r="B155" s="1493"/>
      <c r="C155" s="1493"/>
      <c r="D155" s="1493"/>
      <c r="E155" s="1493"/>
      <c r="F155" s="1493"/>
      <c r="G155" s="1493"/>
      <c r="H155" s="1493"/>
      <c r="I155" s="1493"/>
      <c r="J155" s="1493"/>
      <c r="K155" s="1493"/>
      <c r="L155" s="1493"/>
      <c r="M155" s="1493"/>
      <c r="N155" s="1493"/>
      <c r="O155" s="1493"/>
      <c r="P155" s="1493"/>
      <c r="Q155" s="1493"/>
      <c r="R155" s="1493"/>
      <c r="S155" s="1544"/>
    </row>
    <row r="156" spans="1:22" ht="66" customHeight="1">
      <c r="A156" s="305">
        <f>SUBTOTAL(3,$B$13:B156)</f>
        <v>112</v>
      </c>
      <c r="B156" s="359" t="s">
        <v>498</v>
      </c>
      <c r="C156" s="319">
        <v>300000163</v>
      </c>
      <c r="D156" s="330" t="s">
        <v>875</v>
      </c>
      <c r="E156" s="309" t="s">
        <v>103</v>
      </c>
      <c r="F156" s="412" t="s">
        <v>1132</v>
      </c>
      <c r="G156" s="360"/>
      <c r="H156" s="361"/>
      <c r="I156" s="362" t="s">
        <v>302</v>
      </c>
      <c r="J156" s="362"/>
      <c r="K156" s="363"/>
      <c r="L156" s="364"/>
      <c r="M156" s="364"/>
      <c r="N156" s="365"/>
      <c r="O156" s="365"/>
      <c r="P156" s="366"/>
      <c r="Q156" s="367"/>
      <c r="R156" s="368"/>
      <c r="S156" s="873" t="s">
        <v>1141</v>
      </c>
      <c r="T156" s="275" t="s">
        <v>171</v>
      </c>
      <c r="V156" s="11"/>
    </row>
    <row r="157" spans="1:22" ht="45" customHeight="1">
      <c r="A157" s="302">
        <f>SUBTOTAL(3,$B$13:B157)</f>
        <v>113</v>
      </c>
      <c r="B157" s="149" t="s">
        <v>501</v>
      </c>
      <c r="C157" s="123">
        <v>200001188</v>
      </c>
      <c r="D157" s="304" t="s">
        <v>114</v>
      </c>
      <c r="E157" s="301" t="s">
        <v>103</v>
      </c>
      <c r="F157" s="631" t="s">
        <v>1132</v>
      </c>
      <c r="G157" s="114"/>
      <c r="H157" s="235"/>
      <c r="I157" s="227" t="s">
        <v>351</v>
      </c>
      <c r="J157" s="227"/>
      <c r="K157" s="242"/>
      <c r="L157" s="213"/>
      <c r="M157" s="213"/>
      <c r="N157" s="229"/>
      <c r="O157" s="229"/>
      <c r="P157" s="210"/>
      <c r="Q157" s="144"/>
      <c r="R157" s="219"/>
      <c r="S157" s="60" t="s">
        <v>997</v>
      </c>
      <c r="T157" s="275" t="s">
        <v>171</v>
      </c>
      <c r="V157" s="11"/>
    </row>
    <row r="158" spans="1:22" ht="45.75" customHeight="1">
      <c r="A158" s="302">
        <f>SUBTOTAL(3,$B$13:B158)</f>
        <v>114</v>
      </c>
      <c r="B158" s="149" t="s">
        <v>504</v>
      </c>
      <c r="C158" s="123">
        <v>200000110</v>
      </c>
      <c r="D158" s="304" t="s">
        <v>114</v>
      </c>
      <c r="E158" s="301" t="s">
        <v>103</v>
      </c>
      <c r="F158" s="631" t="s">
        <v>1132</v>
      </c>
      <c r="G158" s="114"/>
      <c r="H158" s="238"/>
      <c r="I158" s="227" t="s">
        <v>351</v>
      </c>
      <c r="J158" s="140"/>
      <c r="K158" s="228"/>
      <c r="L158" s="213"/>
      <c r="M158" s="213"/>
      <c r="N158" s="229"/>
      <c r="O158" s="229"/>
      <c r="P158" s="243"/>
      <c r="Q158" s="144"/>
      <c r="R158" s="219"/>
      <c r="S158" s="60" t="s">
        <v>997</v>
      </c>
      <c r="T158" s="275" t="s">
        <v>171</v>
      </c>
      <c r="V158" s="11"/>
    </row>
    <row r="159" spans="1:22" s="78" customFormat="1" ht="65.650000000000006" customHeight="1">
      <c r="A159" s="305">
        <f>SUBTOTAL(3,$B$13:B159)</f>
        <v>115</v>
      </c>
      <c r="B159" s="359" t="s">
        <v>506</v>
      </c>
      <c r="C159" s="319">
        <v>300000163</v>
      </c>
      <c r="D159" s="330" t="s">
        <v>875</v>
      </c>
      <c r="E159" s="309" t="s">
        <v>103</v>
      </c>
      <c r="F159" s="412" t="s">
        <v>1132</v>
      </c>
      <c r="G159" s="308"/>
      <c r="H159" s="369"/>
      <c r="I159" s="362" t="s">
        <v>302</v>
      </c>
      <c r="J159" s="370"/>
      <c r="K159" s="371"/>
      <c r="L159" s="372"/>
      <c r="M159" s="343"/>
      <c r="N159" s="356"/>
      <c r="O159" s="356"/>
      <c r="P159" s="346"/>
      <c r="Q159" s="373"/>
      <c r="R159" s="374"/>
      <c r="S159" s="873" t="s">
        <v>1141</v>
      </c>
      <c r="T159" s="275" t="s">
        <v>171</v>
      </c>
      <c r="V159" s="11"/>
    </row>
    <row r="160" spans="1:22" s="78" customFormat="1" ht="46.5" customHeight="1">
      <c r="A160" s="302">
        <f>SUBTOTAL(3,$B$13:B160)</f>
        <v>116</v>
      </c>
      <c r="B160" s="43" t="s">
        <v>509</v>
      </c>
      <c r="C160" s="299">
        <v>200001188</v>
      </c>
      <c r="D160" s="246" t="s">
        <v>114</v>
      </c>
      <c r="E160" s="125" t="s">
        <v>103</v>
      </c>
      <c r="F160" s="300" t="s">
        <v>1132</v>
      </c>
      <c r="G160" s="300"/>
      <c r="H160" s="150"/>
      <c r="I160" s="116" t="s">
        <v>351</v>
      </c>
      <c r="J160" s="116"/>
      <c r="K160" s="55"/>
      <c r="L160" s="244"/>
      <c r="M160" s="117"/>
      <c r="N160" s="145"/>
      <c r="O160" s="145"/>
      <c r="P160" s="132"/>
      <c r="Q160" s="119"/>
      <c r="R160" s="245"/>
      <c r="S160" s="60" t="s">
        <v>997</v>
      </c>
      <c r="T160" s="275" t="s">
        <v>171</v>
      </c>
      <c r="V160" s="11"/>
    </row>
    <row r="161" spans="1:22" s="78" customFormat="1" ht="45" customHeight="1">
      <c r="A161" s="302">
        <f>SUBTOTAL(3,$B$13:B161)</f>
        <v>117</v>
      </c>
      <c r="B161" s="43" t="s">
        <v>512</v>
      </c>
      <c r="C161" s="299">
        <v>200001188</v>
      </c>
      <c r="D161" s="246" t="s">
        <v>114</v>
      </c>
      <c r="E161" s="125" t="s">
        <v>103</v>
      </c>
      <c r="F161" s="300" t="s">
        <v>1132</v>
      </c>
      <c r="G161" s="300"/>
      <c r="H161" s="150"/>
      <c r="I161" s="116" t="s">
        <v>351</v>
      </c>
      <c r="J161" s="116"/>
      <c r="K161" s="55"/>
      <c r="L161" s="244"/>
      <c r="M161" s="117"/>
      <c r="N161" s="145"/>
      <c r="O161" s="145"/>
      <c r="P161" s="132"/>
      <c r="Q161" s="119"/>
      <c r="R161" s="245"/>
      <c r="S161" s="60" t="s">
        <v>997</v>
      </c>
      <c r="T161" s="275" t="s">
        <v>171</v>
      </c>
      <c r="V161" s="11"/>
    </row>
    <row r="162" spans="1:22" s="78" customFormat="1" ht="45.75" customHeight="1">
      <c r="A162" s="302">
        <f>SUBTOTAL(3,$B$13:B162)</f>
        <v>118</v>
      </c>
      <c r="B162" s="43" t="s">
        <v>514</v>
      </c>
      <c r="C162" s="299">
        <v>100002996</v>
      </c>
      <c r="D162" s="246" t="s">
        <v>114</v>
      </c>
      <c r="E162" s="125" t="s">
        <v>103</v>
      </c>
      <c r="F162" s="300" t="s">
        <v>1132</v>
      </c>
      <c r="G162" s="300"/>
      <c r="H162" s="150"/>
      <c r="I162" s="116" t="s">
        <v>351</v>
      </c>
      <c r="J162" s="116"/>
      <c r="K162" s="55"/>
      <c r="L162" s="244"/>
      <c r="M162" s="117"/>
      <c r="N162" s="145"/>
      <c r="O162" s="145"/>
      <c r="P162" s="132"/>
      <c r="Q162" s="119"/>
      <c r="R162" s="245"/>
      <c r="S162" s="60" t="s">
        <v>997</v>
      </c>
      <c r="T162" s="275" t="s">
        <v>171</v>
      </c>
      <c r="V162" s="11"/>
    </row>
    <row r="163" spans="1:22" s="78" customFormat="1" ht="45.75" customHeight="1">
      <c r="A163" s="302">
        <f>SUBTOTAL(3,$B$13:B163)</f>
        <v>119</v>
      </c>
      <c r="B163" s="43" t="s">
        <v>517</v>
      </c>
      <c r="C163" s="299">
        <v>200000050</v>
      </c>
      <c r="D163" s="246" t="s">
        <v>114</v>
      </c>
      <c r="E163" s="125" t="s">
        <v>103</v>
      </c>
      <c r="F163" s="300" t="s">
        <v>1132</v>
      </c>
      <c r="G163" s="300"/>
      <c r="H163" s="150"/>
      <c r="I163" s="116" t="s">
        <v>178</v>
      </c>
      <c r="J163" s="116"/>
      <c r="K163" s="55"/>
      <c r="L163" s="244"/>
      <c r="M163" s="117"/>
      <c r="N163" s="145"/>
      <c r="O163" s="145"/>
      <c r="P163" s="132"/>
      <c r="Q163" s="119"/>
      <c r="R163" s="245"/>
      <c r="S163" s="60" t="s">
        <v>997</v>
      </c>
      <c r="T163" s="275" t="s">
        <v>171</v>
      </c>
      <c r="V163" s="11"/>
    </row>
    <row r="164" spans="1:22" s="78" customFormat="1" ht="44.25" customHeight="1">
      <c r="A164" s="302">
        <f>SUBTOTAL(3,$B$13:B164)</f>
        <v>120</v>
      </c>
      <c r="B164" s="43" t="s">
        <v>520</v>
      </c>
      <c r="C164" s="299">
        <v>360000500</v>
      </c>
      <c r="D164" s="246" t="s">
        <v>875</v>
      </c>
      <c r="E164" s="125" t="s">
        <v>103</v>
      </c>
      <c r="F164" s="300" t="s">
        <v>1132</v>
      </c>
      <c r="G164" s="300"/>
      <c r="H164" s="150"/>
      <c r="I164" s="116" t="s">
        <v>178</v>
      </c>
      <c r="J164" s="116"/>
      <c r="K164" s="55"/>
      <c r="L164" s="244"/>
      <c r="M164" s="117"/>
      <c r="N164" s="145"/>
      <c r="O164" s="145"/>
      <c r="P164" s="132"/>
      <c r="Q164" s="119"/>
      <c r="R164" s="245"/>
      <c r="S164" s="60" t="s">
        <v>997</v>
      </c>
      <c r="T164" s="275" t="s">
        <v>171</v>
      </c>
      <c r="V164" s="11"/>
    </row>
    <row r="165" spans="1:22" s="78" customFormat="1" ht="44.15" customHeight="1">
      <c r="A165" s="302">
        <f>SUBTOTAL(3,$B$13:B165)</f>
        <v>121</v>
      </c>
      <c r="B165" s="43" t="s">
        <v>522</v>
      </c>
      <c r="C165" s="299">
        <v>10104903050</v>
      </c>
      <c r="D165" s="246" t="s">
        <v>875</v>
      </c>
      <c r="E165" s="239" t="s">
        <v>133</v>
      </c>
      <c r="F165" s="300" t="s">
        <v>1132</v>
      </c>
      <c r="G165" s="300" t="s">
        <v>524</v>
      </c>
      <c r="H165" s="150">
        <v>9589973011</v>
      </c>
      <c r="I165" s="116" t="s">
        <v>178</v>
      </c>
      <c r="J165" s="116" t="s">
        <v>149</v>
      </c>
      <c r="K165" s="55" t="s">
        <v>525</v>
      </c>
      <c r="L165" s="244">
        <v>44379</v>
      </c>
      <c r="M165" s="117">
        <f>L165+180</f>
        <v>44559</v>
      </c>
      <c r="N165" s="134">
        <v>0</v>
      </c>
      <c r="O165" s="134">
        <v>0</v>
      </c>
      <c r="P165" s="132"/>
      <c r="Q165" s="119"/>
      <c r="R165" s="245"/>
      <c r="S165" s="60" t="s">
        <v>882</v>
      </c>
      <c r="T165" s="275" t="s">
        <v>171</v>
      </c>
      <c r="V165" s="11"/>
    </row>
    <row r="166" spans="1:22" s="78" customFormat="1" ht="44.25" customHeight="1">
      <c r="A166" s="302">
        <f>SUBTOTAL(3,$B$13:B166)</f>
        <v>122</v>
      </c>
      <c r="B166" s="43" t="s">
        <v>526</v>
      </c>
      <c r="C166" s="299">
        <v>55020000</v>
      </c>
      <c r="D166" s="246" t="s">
        <v>114</v>
      </c>
      <c r="E166" s="125" t="s">
        <v>103</v>
      </c>
      <c r="F166" s="300" t="s">
        <v>1132</v>
      </c>
      <c r="G166" s="300"/>
      <c r="H166" s="150"/>
      <c r="I166" s="116" t="s">
        <v>178</v>
      </c>
      <c r="J166" s="116"/>
      <c r="K166" s="55"/>
      <c r="L166" s="244"/>
      <c r="M166" s="117"/>
      <c r="N166" s="145"/>
      <c r="O166" s="145"/>
      <c r="P166" s="132"/>
      <c r="Q166" s="119"/>
      <c r="R166" s="245"/>
      <c r="S166" s="60" t="s">
        <v>997</v>
      </c>
      <c r="T166" s="275" t="s">
        <v>171</v>
      </c>
      <c r="V166" s="11"/>
    </row>
    <row r="167" spans="1:22" s="78" customFormat="1" ht="15.75" customHeight="1">
      <c r="A167" s="1492" t="s">
        <v>311</v>
      </c>
      <c r="B167" s="1493"/>
      <c r="C167" s="1493"/>
      <c r="D167" s="1493"/>
      <c r="E167" s="1493"/>
      <c r="F167" s="1493"/>
      <c r="G167" s="1493"/>
      <c r="H167" s="1493"/>
      <c r="I167" s="1493"/>
      <c r="J167" s="1493"/>
      <c r="K167" s="1493"/>
      <c r="L167" s="1493"/>
      <c r="M167" s="1493"/>
      <c r="N167" s="1493"/>
      <c r="O167" s="1493"/>
      <c r="P167" s="1493"/>
      <c r="Q167" s="1493"/>
      <c r="R167" s="1493"/>
      <c r="S167" s="1544"/>
      <c r="T167" s="275"/>
      <c r="V167"/>
    </row>
    <row r="168" spans="1:22" s="78" customFormat="1" ht="97" customHeight="1">
      <c r="A168" s="305">
        <f>SUBTOTAL(3,$B$13:B168)</f>
        <v>123</v>
      </c>
      <c r="B168" s="390" t="s">
        <v>528</v>
      </c>
      <c r="C168" s="307">
        <v>1500000000</v>
      </c>
      <c r="D168" s="330" t="s">
        <v>875</v>
      </c>
      <c r="E168" s="330" t="s">
        <v>103</v>
      </c>
      <c r="F168" s="308" t="s">
        <v>134</v>
      </c>
      <c r="G168" s="308"/>
      <c r="H168" s="369"/>
      <c r="I168" s="370" t="s">
        <v>195</v>
      </c>
      <c r="J168" s="370"/>
      <c r="K168" s="371"/>
      <c r="L168" s="372"/>
      <c r="M168" s="343"/>
      <c r="N168" s="354"/>
      <c r="O168" s="354"/>
      <c r="P168" s="346"/>
      <c r="Q168" s="373"/>
      <c r="R168" s="374"/>
      <c r="S168" s="873" t="s">
        <v>1003</v>
      </c>
      <c r="T168" s="278" t="s">
        <v>139</v>
      </c>
      <c r="V168"/>
    </row>
    <row r="169" spans="1:22" s="78" customFormat="1" ht="36.75" customHeight="1">
      <c r="A169" s="302">
        <f>SUBTOTAL(3,$B$13:B169)</f>
        <v>124</v>
      </c>
      <c r="B169" s="43" t="s">
        <v>532</v>
      </c>
      <c r="C169" s="299">
        <v>1189499982</v>
      </c>
      <c r="D169" s="304" t="s">
        <v>875</v>
      </c>
      <c r="E169" s="207" t="s">
        <v>133</v>
      </c>
      <c r="F169" s="300" t="s">
        <v>134</v>
      </c>
      <c r="G169" s="300" t="s">
        <v>533</v>
      </c>
      <c r="H169" s="150">
        <v>1097415000</v>
      </c>
      <c r="I169" s="116" t="s">
        <v>534</v>
      </c>
      <c r="J169" s="116" t="s">
        <v>137</v>
      </c>
      <c r="K169" s="55" t="s">
        <v>438</v>
      </c>
      <c r="L169" s="244">
        <v>44396</v>
      </c>
      <c r="M169" s="117">
        <v>44515</v>
      </c>
      <c r="N169" s="145"/>
      <c r="O169" s="145"/>
      <c r="P169" s="132"/>
      <c r="Q169" s="119"/>
      <c r="R169" s="245"/>
      <c r="S169" s="60" t="s">
        <v>1130</v>
      </c>
      <c r="T169" s="278" t="s">
        <v>139</v>
      </c>
      <c r="V169"/>
    </row>
    <row r="170" spans="1:22" s="78" customFormat="1" ht="43.5" customHeight="1">
      <c r="A170" s="302">
        <f>SUBTOTAL(3,$B$13:B170)</f>
        <v>125</v>
      </c>
      <c r="B170" s="43" t="s">
        <v>535</v>
      </c>
      <c r="C170" s="299">
        <v>350000000</v>
      </c>
      <c r="D170" s="304" t="s">
        <v>744</v>
      </c>
      <c r="E170" s="207" t="s">
        <v>133</v>
      </c>
      <c r="F170" s="300" t="s">
        <v>134</v>
      </c>
      <c r="G170" s="300"/>
      <c r="H170" s="150"/>
      <c r="I170" s="116" t="s">
        <v>200</v>
      </c>
      <c r="J170" s="116" t="s">
        <v>200</v>
      </c>
      <c r="K170" s="55" t="s">
        <v>200</v>
      </c>
      <c r="L170" s="244"/>
      <c r="M170" s="117"/>
      <c r="N170" s="145"/>
      <c r="O170" s="145"/>
      <c r="P170" s="132"/>
      <c r="Q170" s="119"/>
      <c r="R170" s="245"/>
      <c r="S170" s="60" t="s">
        <v>916</v>
      </c>
      <c r="T170" s="278" t="s">
        <v>139</v>
      </c>
      <c r="V170"/>
    </row>
    <row r="171" spans="1:22" s="78" customFormat="1" ht="38.25" customHeight="1">
      <c r="A171" s="302">
        <f>SUBTOTAL(3,$B$13:B171)</f>
        <v>126</v>
      </c>
      <c r="B171" s="43" t="s">
        <v>537</v>
      </c>
      <c r="C171" s="299">
        <v>184000000</v>
      </c>
      <c r="D171" s="304" t="s">
        <v>114</v>
      </c>
      <c r="E171" s="304" t="s">
        <v>103</v>
      </c>
      <c r="F171" s="300" t="s">
        <v>134</v>
      </c>
      <c r="G171" s="300"/>
      <c r="H171" s="150"/>
      <c r="I171" s="116" t="s">
        <v>205</v>
      </c>
      <c r="J171" s="116"/>
      <c r="K171" s="55"/>
      <c r="L171" s="244"/>
      <c r="M171" s="117"/>
      <c r="N171" s="145"/>
      <c r="O171" s="145"/>
      <c r="P171" s="132"/>
      <c r="Q171" s="119"/>
      <c r="R171" s="245"/>
      <c r="S171" s="60" t="s">
        <v>918</v>
      </c>
      <c r="T171" s="278" t="s">
        <v>139</v>
      </c>
      <c r="V171"/>
    </row>
    <row r="172" spans="1:22" s="78" customFormat="1" ht="37.5" customHeight="1">
      <c r="A172" s="302">
        <f>SUBTOTAL(3,$B$13:B172)</f>
        <v>127</v>
      </c>
      <c r="B172" s="43" t="s">
        <v>540</v>
      </c>
      <c r="C172" s="299">
        <v>184000000</v>
      </c>
      <c r="D172" s="304" t="s">
        <v>114</v>
      </c>
      <c r="E172" s="304" t="s">
        <v>103</v>
      </c>
      <c r="F172" s="300" t="s">
        <v>134</v>
      </c>
      <c r="G172" s="300"/>
      <c r="H172" s="150"/>
      <c r="I172" s="116" t="s">
        <v>205</v>
      </c>
      <c r="J172" s="116"/>
      <c r="K172" s="55"/>
      <c r="L172" s="244"/>
      <c r="M172" s="117"/>
      <c r="N172" s="145"/>
      <c r="O172" s="145"/>
      <c r="P172" s="132"/>
      <c r="Q172" s="119"/>
      <c r="R172" s="245"/>
      <c r="S172" s="60" t="s">
        <v>918</v>
      </c>
      <c r="T172" s="278" t="s">
        <v>139</v>
      </c>
      <c r="V172"/>
    </row>
    <row r="173" spans="1:22" s="78" customFormat="1" ht="36.75" customHeight="1">
      <c r="A173" s="302">
        <f>SUBTOTAL(3,$B$13:B173)</f>
        <v>128</v>
      </c>
      <c r="B173" s="43" t="s">
        <v>542</v>
      </c>
      <c r="C173" s="299">
        <v>184000000</v>
      </c>
      <c r="D173" s="304" t="s">
        <v>114</v>
      </c>
      <c r="E173" s="304" t="s">
        <v>103</v>
      </c>
      <c r="F173" s="300" t="s">
        <v>134</v>
      </c>
      <c r="G173" s="300"/>
      <c r="H173" s="150"/>
      <c r="I173" s="116" t="s">
        <v>205</v>
      </c>
      <c r="J173" s="116"/>
      <c r="K173" s="55"/>
      <c r="L173" s="244"/>
      <c r="M173" s="117"/>
      <c r="N173" s="145"/>
      <c r="O173" s="145"/>
      <c r="P173" s="132"/>
      <c r="Q173" s="119"/>
      <c r="R173" s="245"/>
      <c r="S173" s="60" t="s">
        <v>918</v>
      </c>
      <c r="T173" s="278" t="s">
        <v>139</v>
      </c>
      <c r="V173"/>
    </row>
    <row r="174" spans="1:22" s="78" customFormat="1" ht="37.5" customHeight="1">
      <c r="A174" s="302">
        <f>SUBTOTAL(3,$B$13:B174)</f>
        <v>129</v>
      </c>
      <c r="B174" s="43" t="s">
        <v>544</v>
      </c>
      <c r="C174" s="299">
        <v>184000000</v>
      </c>
      <c r="D174" s="304" t="s">
        <v>114</v>
      </c>
      <c r="E174" s="304" t="s">
        <v>103</v>
      </c>
      <c r="F174" s="300" t="s">
        <v>134</v>
      </c>
      <c r="G174" s="300"/>
      <c r="H174" s="150"/>
      <c r="I174" s="116" t="s">
        <v>205</v>
      </c>
      <c r="J174" s="116"/>
      <c r="K174" s="55"/>
      <c r="L174" s="244"/>
      <c r="M174" s="117"/>
      <c r="N174" s="145"/>
      <c r="O174" s="145"/>
      <c r="P174" s="132"/>
      <c r="Q174" s="119"/>
      <c r="R174" s="245"/>
      <c r="S174" s="60" t="s">
        <v>918</v>
      </c>
      <c r="T174" s="278" t="s">
        <v>139</v>
      </c>
      <c r="V174"/>
    </row>
    <row r="175" spans="1:22" s="78" customFormat="1" ht="37.5" customHeight="1">
      <c r="A175" s="302">
        <f>SUBTOTAL(3,$B$13:B175)</f>
        <v>130</v>
      </c>
      <c r="B175" s="43" t="s">
        <v>547</v>
      </c>
      <c r="C175" s="299">
        <v>184000000</v>
      </c>
      <c r="D175" s="304" t="s">
        <v>114</v>
      </c>
      <c r="E175" s="304" t="s">
        <v>103</v>
      </c>
      <c r="F175" s="300" t="s">
        <v>134</v>
      </c>
      <c r="G175" s="300"/>
      <c r="H175" s="150"/>
      <c r="I175" s="116" t="s">
        <v>205</v>
      </c>
      <c r="J175" s="116"/>
      <c r="K175" s="55"/>
      <c r="L175" s="244"/>
      <c r="M175" s="117"/>
      <c r="N175" s="145"/>
      <c r="O175" s="145"/>
      <c r="P175" s="132"/>
      <c r="Q175" s="119"/>
      <c r="R175" s="245"/>
      <c r="S175" s="60" t="s">
        <v>918</v>
      </c>
      <c r="T175" s="278" t="s">
        <v>139</v>
      </c>
      <c r="V175"/>
    </row>
    <row r="176" spans="1:22" s="78" customFormat="1" ht="45" customHeight="1">
      <c r="A176" s="305">
        <f>SUBTOTAL(3,$B$13:B176)</f>
        <v>131</v>
      </c>
      <c r="B176" s="390" t="s">
        <v>550</v>
      </c>
      <c r="C176" s="844" t="s">
        <v>57</v>
      </c>
      <c r="D176" s="330"/>
      <c r="E176" s="330"/>
      <c r="F176" s="308"/>
      <c r="G176" s="308"/>
      <c r="H176" s="369"/>
      <c r="I176" s="370"/>
      <c r="J176" s="370"/>
      <c r="K176" s="371"/>
      <c r="L176" s="372"/>
      <c r="M176" s="343"/>
      <c r="N176" s="356"/>
      <c r="O176" s="356"/>
      <c r="P176" s="409"/>
      <c r="Q176" s="357"/>
      <c r="R176" s="358"/>
      <c r="S176" s="873" t="s">
        <v>1151</v>
      </c>
      <c r="T176" s="278" t="s">
        <v>139</v>
      </c>
      <c r="V176"/>
    </row>
    <row r="177" spans="1:22" s="78" customFormat="1" ht="46" customHeight="1">
      <c r="A177" s="305">
        <f>SUBTOTAL(3,$B$13:B177)</f>
        <v>132</v>
      </c>
      <c r="B177" s="410" t="s">
        <v>552</v>
      </c>
      <c r="C177" s="375">
        <v>199995000</v>
      </c>
      <c r="D177" s="330" t="s">
        <v>114</v>
      </c>
      <c r="E177" s="330" t="s">
        <v>103</v>
      </c>
      <c r="F177" s="308" t="s">
        <v>134</v>
      </c>
      <c r="G177" s="308"/>
      <c r="H177" s="369"/>
      <c r="I177" s="370" t="s">
        <v>178</v>
      </c>
      <c r="J177" s="370"/>
      <c r="K177" s="371" t="s">
        <v>1004</v>
      </c>
      <c r="L177" s="372"/>
      <c r="M177" s="343"/>
      <c r="N177" s="356"/>
      <c r="O177" s="356"/>
      <c r="P177" s="409"/>
      <c r="Q177" s="357"/>
      <c r="R177" s="358"/>
      <c r="S177" s="474" t="s">
        <v>1152</v>
      </c>
      <c r="T177" s="278" t="s">
        <v>139</v>
      </c>
      <c r="V177"/>
    </row>
    <row r="178" spans="1:22" s="78" customFormat="1" ht="18" customHeight="1">
      <c r="A178" s="1497" t="s">
        <v>556</v>
      </c>
      <c r="B178" s="1498"/>
      <c r="C178" s="1498"/>
      <c r="D178" s="1498"/>
      <c r="E178" s="1498"/>
      <c r="F178" s="1498"/>
      <c r="G178" s="1498"/>
      <c r="H178" s="1498"/>
      <c r="I178" s="1498"/>
      <c r="J178" s="1498"/>
      <c r="K178" s="1498"/>
      <c r="L178" s="1498"/>
      <c r="M178" s="1498"/>
      <c r="N178" s="1498"/>
      <c r="O178" s="1498"/>
      <c r="P178" s="1498"/>
      <c r="Q178" s="1498"/>
      <c r="R178" s="1498"/>
      <c r="S178" s="1509"/>
      <c r="T178" s="275"/>
      <c r="V178"/>
    </row>
    <row r="179" spans="1:22" s="78" customFormat="1">
      <c r="A179" s="1500" t="s">
        <v>348</v>
      </c>
      <c r="B179" s="1501"/>
      <c r="C179" s="1501"/>
      <c r="D179" s="1501"/>
      <c r="E179" s="1501"/>
      <c r="F179" s="1501"/>
      <c r="G179" s="1501"/>
      <c r="H179" s="1501"/>
      <c r="I179" s="1501"/>
      <c r="J179" s="1501"/>
      <c r="K179" s="1501"/>
      <c r="L179" s="1501"/>
      <c r="M179" s="1501"/>
      <c r="N179" s="1501"/>
      <c r="O179" s="1501"/>
      <c r="P179" s="1501"/>
      <c r="Q179" s="1501"/>
      <c r="R179" s="1501"/>
      <c r="S179" s="1545"/>
      <c r="T179" s="275"/>
      <c r="V179"/>
    </row>
    <row r="180" spans="1:22" s="78" customFormat="1" ht="34.5" customHeight="1">
      <c r="A180" s="60">
        <f>SUBTOTAL(3,$B$13:B180)</f>
        <v>133</v>
      </c>
      <c r="B180" s="456" t="s">
        <v>566</v>
      </c>
      <c r="C180" s="297">
        <v>200000000</v>
      </c>
      <c r="D180" s="298" t="s">
        <v>114</v>
      </c>
      <c r="E180" s="125" t="s">
        <v>103</v>
      </c>
      <c r="F180" s="498" t="s">
        <v>104</v>
      </c>
      <c r="G180" s="517"/>
      <c r="H180" s="549"/>
      <c r="I180" s="453"/>
      <c r="J180" s="500"/>
      <c r="K180" s="188"/>
      <c r="L180" s="189"/>
      <c r="M180" s="198"/>
      <c r="N180" s="191"/>
      <c r="O180" s="120"/>
      <c r="P180" s="568"/>
      <c r="Q180" s="501"/>
      <c r="R180" s="192"/>
      <c r="S180" s="60" t="s">
        <v>997</v>
      </c>
      <c r="T180" s="275" t="s">
        <v>110</v>
      </c>
      <c r="V180"/>
    </row>
    <row r="181" spans="1:22" s="78" customFormat="1" ht="34.5" customHeight="1">
      <c r="A181" s="60">
        <f>SUBTOTAL(3,$B$13:B181)</f>
        <v>134</v>
      </c>
      <c r="B181" s="456" t="s">
        <v>570</v>
      </c>
      <c r="C181" s="297">
        <v>200000000</v>
      </c>
      <c r="D181" s="298" t="s">
        <v>114</v>
      </c>
      <c r="E181" s="125" t="s">
        <v>103</v>
      </c>
      <c r="F181" s="498" t="s">
        <v>104</v>
      </c>
      <c r="G181" s="517"/>
      <c r="H181" s="517"/>
      <c r="I181" s="453"/>
      <c r="J181" s="500"/>
      <c r="K181" s="188"/>
      <c r="L181" s="189"/>
      <c r="M181" s="247"/>
      <c r="N181" s="191"/>
      <c r="O181" s="120"/>
      <c r="P181" s="568"/>
      <c r="Q181" s="501"/>
      <c r="R181" s="192"/>
      <c r="S181" s="60" t="s">
        <v>997</v>
      </c>
      <c r="T181" s="275" t="s">
        <v>110</v>
      </c>
      <c r="V181"/>
    </row>
    <row r="182" spans="1:22" s="78" customFormat="1" ht="37.4" customHeight="1">
      <c r="A182" s="60">
        <f>SUBTOTAL(3,$B$13:B182)</f>
        <v>135</v>
      </c>
      <c r="B182" s="456" t="s">
        <v>1088</v>
      </c>
      <c r="C182" s="297">
        <v>9964000000</v>
      </c>
      <c r="D182" s="298" t="s">
        <v>875</v>
      </c>
      <c r="E182" s="239" t="s">
        <v>558</v>
      </c>
      <c r="F182" s="498" t="s">
        <v>104</v>
      </c>
      <c r="G182" s="517" t="s">
        <v>559</v>
      </c>
      <c r="H182" s="517">
        <v>9747852856.5799999</v>
      </c>
      <c r="I182" s="549" t="s">
        <v>178</v>
      </c>
      <c r="J182" s="549" t="s">
        <v>560</v>
      </c>
      <c r="K182" s="188" t="s">
        <v>228</v>
      </c>
      <c r="L182" s="189" t="s">
        <v>1000</v>
      </c>
      <c r="M182" s="190" t="s">
        <v>1006</v>
      </c>
      <c r="N182" s="191"/>
      <c r="O182" s="120"/>
      <c r="P182" s="568">
        <f>Q182*H182</f>
        <v>1949570571.316</v>
      </c>
      <c r="Q182" s="501">
        <v>0.2</v>
      </c>
      <c r="R182" s="192">
        <f>O182-N182</f>
        <v>0</v>
      </c>
      <c r="S182" s="60" t="s">
        <v>1089</v>
      </c>
      <c r="T182" s="275" t="s">
        <v>110</v>
      </c>
      <c r="V182"/>
    </row>
    <row r="183" spans="1:22" s="56" customFormat="1" ht="35.65" customHeight="1">
      <c r="A183" s="60">
        <f>SUBTOTAL(3,$B$13:B183)</f>
        <v>136</v>
      </c>
      <c r="B183" s="456" t="s">
        <v>1090</v>
      </c>
      <c r="C183" s="297">
        <v>1509897000</v>
      </c>
      <c r="D183" s="60" t="s">
        <v>875</v>
      </c>
      <c r="E183" s="239" t="s">
        <v>558</v>
      </c>
      <c r="F183" s="498" t="s">
        <v>104</v>
      </c>
      <c r="G183" s="517" t="s">
        <v>559</v>
      </c>
      <c r="H183" s="517">
        <v>1504035523.9100001</v>
      </c>
      <c r="I183" s="549" t="s">
        <v>562</v>
      </c>
      <c r="J183" s="549" t="s">
        <v>563</v>
      </c>
      <c r="K183" s="188" t="s">
        <v>228</v>
      </c>
      <c r="L183" s="189" t="s">
        <v>1000</v>
      </c>
      <c r="M183" s="190" t="s">
        <v>1006</v>
      </c>
      <c r="N183" s="191"/>
      <c r="O183" s="120"/>
      <c r="P183" s="568">
        <f>Q183*H183</f>
        <v>300807104.78200001</v>
      </c>
      <c r="Q183" s="501">
        <v>0.2</v>
      </c>
      <c r="R183" s="192">
        <f>O183-N183</f>
        <v>0</v>
      </c>
      <c r="S183" s="60" t="s">
        <v>882</v>
      </c>
      <c r="T183" s="275" t="s">
        <v>110</v>
      </c>
      <c r="V183" s="57"/>
    </row>
    <row r="184" spans="1:22" s="56" customFormat="1" ht="33.75" customHeight="1">
      <c r="A184" s="60">
        <f>SUBTOTAL(3,$B$13:B184)</f>
        <v>137</v>
      </c>
      <c r="B184" s="456" t="s">
        <v>1091</v>
      </c>
      <c r="C184" s="297">
        <v>1000000000</v>
      </c>
      <c r="D184" s="60" t="s">
        <v>875</v>
      </c>
      <c r="E184" s="301" t="s">
        <v>103</v>
      </c>
      <c r="F184" s="498" t="s">
        <v>104</v>
      </c>
      <c r="G184" s="517"/>
      <c r="H184" s="498"/>
      <c r="I184" s="549"/>
      <c r="J184" s="549"/>
      <c r="K184" s="549"/>
      <c r="L184" s="189"/>
      <c r="M184" s="190"/>
      <c r="N184" s="191"/>
      <c r="O184" s="196"/>
      <c r="P184" s="568"/>
      <c r="Q184" s="501"/>
      <c r="R184" s="128"/>
      <c r="S184" s="60" t="s">
        <v>1051</v>
      </c>
      <c r="T184" s="275" t="s">
        <v>110</v>
      </c>
      <c r="V184" s="57"/>
    </row>
    <row r="185" spans="1:22" s="56" customFormat="1" ht="37.5" customHeight="1">
      <c r="A185" s="60">
        <f>SUBTOTAL(3,$B$13:B185)</f>
        <v>138</v>
      </c>
      <c r="B185" s="456" t="s">
        <v>572</v>
      </c>
      <c r="C185" s="297">
        <v>1174390000</v>
      </c>
      <c r="D185" s="60" t="s">
        <v>875</v>
      </c>
      <c r="E185" s="301" t="s">
        <v>103</v>
      </c>
      <c r="F185" s="498" t="s">
        <v>104</v>
      </c>
      <c r="G185" s="517"/>
      <c r="H185" s="498"/>
      <c r="I185" s="498"/>
      <c r="J185" s="500"/>
      <c r="K185" s="500"/>
      <c r="L185" s="221"/>
      <c r="M185" s="190"/>
      <c r="N185" s="191"/>
      <c r="O185" s="196"/>
      <c r="P185" s="568"/>
      <c r="Q185" s="501"/>
      <c r="R185" s="128"/>
      <c r="S185" s="60" t="s">
        <v>1051</v>
      </c>
      <c r="T185" s="275" t="s">
        <v>110</v>
      </c>
      <c r="V185" s="57"/>
    </row>
    <row r="186" spans="1:22" s="56" customFormat="1" ht="14.25" customHeight="1">
      <c r="A186" s="1492" t="s">
        <v>354</v>
      </c>
      <c r="B186" s="1493"/>
      <c r="C186" s="1493"/>
      <c r="D186" s="1493"/>
      <c r="E186" s="1493"/>
      <c r="F186" s="1493"/>
      <c r="G186" s="1493"/>
      <c r="H186" s="1493"/>
      <c r="I186" s="1493"/>
      <c r="J186" s="1493"/>
      <c r="K186" s="1493"/>
      <c r="L186" s="1493"/>
      <c r="M186" s="1493"/>
      <c r="N186" s="1493"/>
      <c r="O186" s="1493"/>
      <c r="P186" s="1493"/>
      <c r="Q186" s="1493"/>
      <c r="R186" s="1493"/>
      <c r="S186" s="1544"/>
      <c r="T186" s="278"/>
      <c r="V186" s="57"/>
    </row>
    <row r="187" spans="1:22" s="56" customFormat="1" ht="66" customHeight="1">
      <c r="A187" s="305">
        <f>SUBTOTAL(3,$B$13:B187)</f>
        <v>139</v>
      </c>
      <c r="B187" s="323" t="s">
        <v>575</v>
      </c>
      <c r="C187" s="319">
        <v>300000163</v>
      </c>
      <c r="D187" s="330" t="s">
        <v>875</v>
      </c>
      <c r="E187" s="309" t="s">
        <v>103</v>
      </c>
      <c r="F187" s="412" t="s">
        <v>1132</v>
      </c>
      <c r="G187" s="327"/>
      <c r="H187" s="313"/>
      <c r="I187" s="313" t="s">
        <v>302</v>
      </c>
      <c r="J187" s="335"/>
      <c r="K187" s="314"/>
      <c r="L187" s="315"/>
      <c r="M187" s="336"/>
      <c r="N187" s="317"/>
      <c r="O187" s="318"/>
      <c r="P187" s="361"/>
      <c r="Q187" s="329"/>
      <c r="R187" s="321"/>
      <c r="S187" s="873" t="s">
        <v>1141</v>
      </c>
      <c r="T187" s="278" t="s">
        <v>171</v>
      </c>
      <c r="U187" s="78"/>
      <c r="V187" s="11"/>
    </row>
    <row r="188" spans="1:22" s="56" customFormat="1" ht="45.75" customHeight="1">
      <c r="A188" s="302">
        <f>SUBTOTAL(3,$B$13:B188)</f>
        <v>140</v>
      </c>
      <c r="B188" s="122" t="s">
        <v>577</v>
      </c>
      <c r="C188" s="123">
        <v>200000110</v>
      </c>
      <c r="D188" s="304" t="s">
        <v>114</v>
      </c>
      <c r="E188" s="301" t="s">
        <v>103</v>
      </c>
      <c r="F188" s="631" t="s">
        <v>1132</v>
      </c>
      <c r="G188" s="114"/>
      <c r="H188" s="217"/>
      <c r="I188" s="227" t="s">
        <v>351</v>
      </c>
      <c r="J188" s="114"/>
      <c r="K188" s="142"/>
      <c r="L188" s="129"/>
      <c r="M188" s="129"/>
      <c r="N188" s="203"/>
      <c r="O188" s="203"/>
      <c r="P188" s="210"/>
      <c r="Q188" s="205"/>
      <c r="R188" s="219"/>
      <c r="S188" s="60" t="s">
        <v>997</v>
      </c>
      <c r="T188" s="278" t="s">
        <v>171</v>
      </c>
      <c r="U188" s="78"/>
      <c r="V188" s="11"/>
    </row>
    <row r="189" spans="1:22" s="56" customFormat="1" ht="45.75" customHeight="1">
      <c r="A189" s="302">
        <f>SUBTOTAL(3,$B$13:B189)</f>
        <v>141</v>
      </c>
      <c r="B189" s="122" t="s">
        <v>580</v>
      </c>
      <c r="C189" s="123">
        <v>200001188</v>
      </c>
      <c r="D189" s="304" t="s">
        <v>114</v>
      </c>
      <c r="E189" s="301" t="s">
        <v>103</v>
      </c>
      <c r="F189" s="631" t="s">
        <v>1132</v>
      </c>
      <c r="G189" s="114"/>
      <c r="H189" s="217"/>
      <c r="I189" s="227" t="s">
        <v>351</v>
      </c>
      <c r="J189" s="208"/>
      <c r="K189" s="142"/>
      <c r="L189" s="129"/>
      <c r="M189" s="129"/>
      <c r="N189" s="203"/>
      <c r="O189" s="248"/>
      <c r="P189" s="210"/>
      <c r="Q189" s="205"/>
      <c r="R189" s="216"/>
      <c r="S189" s="60" t="s">
        <v>997</v>
      </c>
      <c r="T189" s="278" t="s">
        <v>171</v>
      </c>
      <c r="U189" s="78"/>
      <c r="V189" s="11"/>
    </row>
    <row r="190" spans="1:22" s="56" customFormat="1" ht="45.75" customHeight="1">
      <c r="A190" s="302">
        <f>SUBTOTAL(3,$B$13:B190)</f>
        <v>142</v>
      </c>
      <c r="B190" s="122" t="s">
        <v>582</v>
      </c>
      <c r="C190" s="123">
        <v>200005991</v>
      </c>
      <c r="D190" s="304" t="s">
        <v>114</v>
      </c>
      <c r="E190" s="301" t="s">
        <v>103</v>
      </c>
      <c r="F190" s="631" t="s">
        <v>1132</v>
      </c>
      <c r="G190" s="114"/>
      <c r="H190" s="217"/>
      <c r="I190" s="227" t="s">
        <v>351</v>
      </c>
      <c r="J190" s="208"/>
      <c r="K190" s="142"/>
      <c r="L190" s="202"/>
      <c r="M190" s="129"/>
      <c r="N190" s="248"/>
      <c r="O190" s="248"/>
      <c r="P190" s="210"/>
      <c r="Q190" s="205"/>
      <c r="R190" s="219"/>
      <c r="S190" s="60" t="s">
        <v>997</v>
      </c>
      <c r="T190" s="278" t="s">
        <v>171</v>
      </c>
      <c r="U190" s="78"/>
      <c r="V190" s="11"/>
    </row>
    <row r="191" spans="1:22" s="57" customFormat="1" ht="14.25" customHeight="1">
      <c r="A191" s="1492" t="s">
        <v>359</v>
      </c>
      <c r="B191" s="1493"/>
      <c r="C191" s="1493"/>
      <c r="D191" s="1493"/>
      <c r="E191" s="1493"/>
      <c r="F191" s="1493"/>
      <c r="G191" s="1493"/>
      <c r="H191" s="1493"/>
      <c r="I191" s="1493"/>
      <c r="J191" s="1493"/>
      <c r="K191" s="1493"/>
      <c r="L191" s="1493"/>
      <c r="M191" s="1493"/>
      <c r="N191" s="1493"/>
      <c r="O191" s="1493"/>
      <c r="P191" s="1493"/>
      <c r="Q191" s="1493"/>
      <c r="R191" s="1493"/>
      <c r="S191" s="1544"/>
      <c r="T191" s="278"/>
      <c r="U191" s="56"/>
    </row>
    <row r="192" spans="1:22" s="57" customFormat="1" ht="97.75" customHeight="1">
      <c r="A192" s="305">
        <f>SUBTOTAL(3,$B$13:B192)</f>
        <v>143</v>
      </c>
      <c r="B192" s="323" t="s">
        <v>585</v>
      </c>
      <c r="C192" s="319">
        <v>184000000</v>
      </c>
      <c r="D192" s="330" t="s">
        <v>114</v>
      </c>
      <c r="E192" s="330" t="s">
        <v>103</v>
      </c>
      <c r="F192" s="412" t="s">
        <v>134</v>
      </c>
      <c r="G192" s="360"/>
      <c r="H192" s="411"/>
      <c r="I192" s="412" t="s">
        <v>149</v>
      </c>
      <c r="J192" s="413"/>
      <c r="K192" s="414"/>
      <c r="L192" s="415"/>
      <c r="M192" s="415"/>
      <c r="N192" s="416"/>
      <c r="O192" s="416"/>
      <c r="P192" s="346"/>
      <c r="Q192" s="416"/>
      <c r="R192" s="417"/>
      <c r="S192" s="873" t="s">
        <v>1020</v>
      </c>
      <c r="T192" s="278" t="s">
        <v>139</v>
      </c>
      <c r="U192" s="56"/>
    </row>
    <row r="193" spans="1:22" s="56" customFormat="1" ht="38.25" customHeight="1">
      <c r="A193" s="302">
        <f>SUBTOTAL(3,$B$13:B193)</f>
        <v>144</v>
      </c>
      <c r="B193" s="43" t="s">
        <v>589</v>
      </c>
      <c r="C193" s="299">
        <v>175945000</v>
      </c>
      <c r="D193" s="304" t="s">
        <v>114</v>
      </c>
      <c r="E193" s="304" t="s">
        <v>103</v>
      </c>
      <c r="F193" s="631" t="s">
        <v>134</v>
      </c>
      <c r="G193" s="300"/>
      <c r="H193" s="153"/>
      <c r="I193" s="116" t="s">
        <v>149</v>
      </c>
      <c r="J193" s="116"/>
      <c r="K193" s="55"/>
      <c r="L193" s="117"/>
      <c r="M193" s="117"/>
      <c r="N193" s="145"/>
      <c r="O193" s="145"/>
      <c r="P193" s="118"/>
      <c r="Q193" s="119"/>
      <c r="R193" s="53"/>
      <c r="S193" s="60" t="s">
        <v>918</v>
      </c>
      <c r="T193" s="278" t="s">
        <v>139</v>
      </c>
      <c r="V193" s="57"/>
    </row>
    <row r="194" spans="1:22" s="56" customFormat="1" ht="43.5" customHeight="1">
      <c r="A194" s="302">
        <f>SUBTOTAL(3,$B$13:B194)</f>
        <v>145</v>
      </c>
      <c r="B194" s="43" t="s">
        <v>591</v>
      </c>
      <c r="C194" s="299">
        <v>350000000</v>
      </c>
      <c r="D194" s="304" t="s">
        <v>744</v>
      </c>
      <c r="E194" s="207" t="s">
        <v>133</v>
      </c>
      <c r="F194" s="300" t="s">
        <v>134</v>
      </c>
      <c r="G194" s="300"/>
      <c r="H194" s="153"/>
      <c r="I194" s="116" t="s">
        <v>200</v>
      </c>
      <c r="J194" s="116" t="s">
        <v>200</v>
      </c>
      <c r="K194" s="55" t="s">
        <v>200</v>
      </c>
      <c r="L194" s="117"/>
      <c r="M194" s="117"/>
      <c r="N194" s="145"/>
      <c r="O194" s="145"/>
      <c r="P194" s="118"/>
      <c r="Q194" s="119"/>
      <c r="R194" s="53"/>
      <c r="S194" s="60" t="s">
        <v>916</v>
      </c>
      <c r="T194" s="278" t="s">
        <v>139</v>
      </c>
      <c r="V194" s="57"/>
    </row>
    <row r="195" spans="1:22" s="56" customFormat="1" ht="48.75" customHeight="1">
      <c r="A195" s="302">
        <f>SUBTOTAL(3,$B$13:B195)</f>
        <v>146</v>
      </c>
      <c r="B195" s="43" t="s">
        <v>593</v>
      </c>
      <c r="C195" s="299">
        <v>149500000</v>
      </c>
      <c r="D195" s="304" t="s">
        <v>114</v>
      </c>
      <c r="E195" s="304" t="s">
        <v>103</v>
      </c>
      <c r="F195" s="300" t="s">
        <v>134</v>
      </c>
      <c r="G195" s="300"/>
      <c r="H195" s="153"/>
      <c r="I195" s="116" t="s">
        <v>205</v>
      </c>
      <c r="J195" s="116"/>
      <c r="K195" s="55"/>
      <c r="L195" s="117"/>
      <c r="M195" s="117"/>
      <c r="N195" s="145"/>
      <c r="O195" s="145"/>
      <c r="P195" s="132"/>
      <c r="Q195" s="119"/>
      <c r="R195" s="53"/>
      <c r="S195" s="60" t="s">
        <v>918</v>
      </c>
      <c r="T195" s="278" t="s">
        <v>139</v>
      </c>
      <c r="V195" s="57"/>
    </row>
    <row r="196" spans="1:22" s="78" customFormat="1">
      <c r="A196" s="1497" t="s">
        <v>596</v>
      </c>
      <c r="B196" s="1498"/>
      <c r="C196" s="1498"/>
      <c r="D196" s="1498"/>
      <c r="E196" s="1498"/>
      <c r="F196" s="1498"/>
      <c r="G196" s="1498"/>
      <c r="H196" s="1498"/>
      <c r="I196" s="1498"/>
      <c r="J196" s="1498"/>
      <c r="K196" s="1498"/>
      <c r="L196" s="1498"/>
      <c r="M196" s="1498"/>
      <c r="N196" s="1498"/>
      <c r="O196" s="1498"/>
      <c r="P196" s="1498"/>
      <c r="Q196" s="1498"/>
      <c r="R196" s="1498"/>
      <c r="S196" s="1509"/>
      <c r="T196" s="275"/>
      <c r="V196"/>
    </row>
    <row r="197" spans="1:22" s="78" customFormat="1">
      <c r="A197" s="1500" t="s">
        <v>247</v>
      </c>
      <c r="B197" s="1501"/>
      <c r="C197" s="1501"/>
      <c r="D197" s="1501"/>
      <c r="E197" s="1501"/>
      <c r="F197" s="1501"/>
      <c r="G197" s="1501"/>
      <c r="H197" s="1501"/>
      <c r="I197" s="1501"/>
      <c r="J197" s="1501"/>
      <c r="K197" s="1501"/>
      <c r="L197" s="1501"/>
      <c r="M197" s="1501"/>
      <c r="N197" s="1501"/>
      <c r="O197" s="1501"/>
      <c r="P197" s="1501"/>
      <c r="Q197" s="1501"/>
      <c r="R197" s="1501"/>
      <c r="S197" s="1545"/>
      <c r="T197" s="275"/>
      <c r="V197"/>
    </row>
    <row r="198" spans="1:22" s="78" customFormat="1" ht="54.4" customHeight="1">
      <c r="A198" s="393">
        <f>SUBTOTAL(3,$B$13:B198)</f>
        <v>147</v>
      </c>
      <c r="B198" s="474" t="s">
        <v>1092</v>
      </c>
      <c r="C198" s="350">
        <v>1300000000</v>
      </c>
      <c r="D198" s="350" t="s">
        <v>875</v>
      </c>
      <c r="E198" s="325" t="s">
        <v>103</v>
      </c>
      <c r="F198" s="499" t="s">
        <v>104</v>
      </c>
      <c r="G198" s="476"/>
      <c r="H198" s="580"/>
      <c r="I198" s="478"/>
      <c r="J198" s="510"/>
      <c r="K198" s="314"/>
      <c r="L198" s="315"/>
      <c r="M198" s="336"/>
      <c r="N198" s="317"/>
      <c r="O198" s="396"/>
      <c r="P198" s="411"/>
      <c r="Q198" s="479"/>
      <c r="R198" s="321"/>
      <c r="S198" s="873" t="s">
        <v>1153</v>
      </c>
      <c r="T198" s="275" t="s">
        <v>110</v>
      </c>
      <c r="V198"/>
    </row>
    <row r="199" spans="1:22" s="78" customFormat="1" ht="44.15" customHeight="1">
      <c r="A199" s="393">
        <f>SUBTOTAL(3,$B$13:B199)</f>
        <v>148</v>
      </c>
      <c r="B199" s="474" t="s">
        <v>611</v>
      </c>
      <c r="C199" s="349">
        <v>0</v>
      </c>
      <c r="D199" s="350"/>
      <c r="E199" s="325"/>
      <c r="F199" s="499"/>
      <c r="G199" s="476"/>
      <c r="H199" s="499"/>
      <c r="I199" s="478"/>
      <c r="J199" s="510"/>
      <c r="K199" s="314"/>
      <c r="L199" s="315"/>
      <c r="M199" s="316"/>
      <c r="N199" s="317"/>
      <c r="O199" s="396"/>
      <c r="P199" s="411"/>
      <c r="Q199" s="479"/>
      <c r="R199" s="321"/>
      <c r="S199" s="873" t="s">
        <v>1154</v>
      </c>
      <c r="T199" s="275" t="s">
        <v>110</v>
      </c>
      <c r="V199"/>
    </row>
    <row r="200" spans="1:22" s="78" customFormat="1" ht="36" customHeight="1">
      <c r="A200" s="60">
        <f>SUBTOTAL(3,$B$13:B200)</f>
        <v>149</v>
      </c>
      <c r="B200" s="456" t="s">
        <v>608</v>
      </c>
      <c r="C200" s="297">
        <v>200000000</v>
      </c>
      <c r="D200" s="298" t="s">
        <v>114</v>
      </c>
      <c r="E200" s="125" t="s">
        <v>103</v>
      </c>
      <c r="F200" s="498" t="s">
        <v>104</v>
      </c>
      <c r="G200" s="517"/>
      <c r="H200" s="581"/>
      <c r="I200" s="453"/>
      <c r="J200" s="453"/>
      <c r="K200" s="188"/>
      <c r="L200" s="189"/>
      <c r="M200" s="190"/>
      <c r="N200" s="191"/>
      <c r="O200" s="156"/>
      <c r="P200" s="568"/>
      <c r="Q200" s="501"/>
      <c r="R200" s="192"/>
      <c r="S200" s="60" t="s">
        <v>997</v>
      </c>
      <c r="T200" s="275" t="s">
        <v>110</v>
      </c>
      <c r="V200"/>
    </row>
    <row r="201" spans="1:22" s="78" customFormat="1" ht="40" customHeight="1">
      <c r="A201" s="60">
        <f>SUBTOTAL(3,$B$13:B201)</f>
        <v>150</v>
      </c>
      <c r="B201" s="456" t="s">
        <v>1094</v>
      </c>
      <c r="C201" s="297">
        <v>1500000000</v>
      </c>
      <c r="D201" s="298" t="s">
        <v>875</v>
      </c>
      <c r="E201" s="125" t="s">
        <v>103</v>
      </c>
      <c r="F201" s="498" t="s">
        <v>104</v>
      </c>
      <c r="G201" s="517" t="s">
        <v>221</v>
      </c>
      <c r="H201" s="848">
        <v>1304814060</v>
      </c>
      <c r="I201" s="498" t="s">
        <v>222</v>
      </c>
      <c r="J201" s="498" t="s">
        <v>607</v>
      </c>
      <c r="K201" s="500" t="s">
        <v>223</v>
      </c>
      <c r="L201" s="189" t="s">
        <v>922</v>
      </c>
      <c r="M201" s="189" t="s">
        <v>923</v>
      </c>
      <c r="N201" s="191"/>
      <c r="O201" s="156"/>
      <c r="P201" s="568">
        <f>Q201*H201</f>
        <v>0</v>
      </c>
      <c r="Q201" s="501">
        <v>0</v>
      </c>
      <c r="R201" s="192">
        <f>O201-N201</f>
        <v>0</v>
      </c>
      <c r="S201" s="60" t="s">
        <v>882</v>
      </c>
      <c r="T201" s="275" t="s">
        <v>110</v>
      </c>
      <c r="V201"/>
    </row>
    <row r="202" spans="1:22" s="78" customFormat="1" ht="34.5" customHeight="1">
      <c r="A202" s="60">
        <f>SUBTOTAL(3,$B$13:B202)</f>
        <v>151</v>
      </c>
      <c r="B202" s="521" t="s">
        <v>1095</v>
      </c>
      <c r="C202" s="583">
        <v>1000000000</v>
      </c>
      <c r="D202" s="298" t="s">
        <v>875</v>
      </c>
      <c r="E202" s="125" t="s">
        <v>103</v>
      </c>
      <c r="F202" s="498" t="s">
        <v>104</v>
      </c>
      <c r="G202" s="584"/>
      <c r="H202" s="139"/>
      <c r="I202" s="114"/>
      <c r="J202" s="140"/>
      <c r="K202" s="114"/>
      <c r="L202" s="212"/>
      <c r="M202" s="213"/>
      <c r="N202" s="203"/>
      <c r="O202" s="203"/>
      <c r="P202" s="568"/>
      <c r="Q202" s="577"/>
      <c r="R202" s="567"/>
      <c r="S202" s="60" t="s">
        <v>1051</v>
      </c>
      <c r="T202" s="275" t="s">
        <v>110</v>
      </c>
      <c r="V202"/>
    </row>
    <row r="203" spans="1:22" s="78" customFormat="1" ht="55.4" customHeight="1">
      <c r="A203" s="393">
        <f>SUBTOTAL(3,$B$13:B203)</f>
        <v>152</v>
      </c>
      <c r="B203" s="525" t="s">
        <v>1096</v>
      </c>
      <c r="C203" s="585">
        <v>2000000000</v>
      </c>
      <c r="D203" s="350" t="s">
        <v>875</v>
      </c>
      <c r="E203" s="325" t="s">
        <v>103</v>
      </c>
      <c r="F203" s="499" t="s">
        <v>104</v>
      </c>
      <c r="G203" s="586" t="s">
        <v>835</v>
      </c>
      <c r="H203" s="495">
        <v>1875546150</v>
      </c>
      <c r="I203" s="360" t="s">
        <v>599</v>
      </c>
      <c r="J203" s="398" t="s">
        <v>222</v>
      </c>
      <c r="K203" s="360" t="s">
        <v>600</v>
      </c>
      <c r="L203" s="364" t="s">
        <v>1022</v>
      </c>
      <c r="M203" s="364" t="s">
        <v>1023</v>
      </c>
      <c r="N203" s="385"/>
      <c r="O203" s="385"/>
      <c r="P203" s="366">
        <f>Q203*H203</f>
        <v>0</v>
      </c>
      <c r="Q203" s="496">
        <v>0</v>
      </c>
      <c r="R203" s="497">
        <f>O203-N203</f>
        <v>0</v>
      </c>
      <c r="S203" s="873" t="s">
        <v>1155</v>
      </c>
      <c r="T203" s="275" t="s">
        <v>110</v>
      </c>
      <c r="V203"/>
    </row>
    <row r="204" spans="1:22" s="78" customFormat="1" ht="37.5" customHeight="1">
      <c r="A204" s="60">
        <f>SUBTOTAL(3,$B$13:B204)</f>
        <v>153</v>
      </c>
      <c r="B204" s="521" t="s">
        <v>613</v>
      </c>
      <c r="C204" s="583">
        <v>1000000000</v>
      </c>
      <c r="D204" s="298" t="s">
        <v>875</v>
      </c>
      <c r="E204" s="125" t="s">
        <v>103</v>
      </c>
      <c r="F204" s="498" t="s">
        <v>104</v>
      </c>
      <c r="G204" s="584"/>
      <c r="H204" s="139"/>
      <c r="I204" s="114"/>
      <c r="J204" s="140"/>
      <c r="K204" s="114"/>
      <c r="L204" s="212"/>
      <c r="M204" s="213"/>
      <c r="N204" s="218"/>
      <c r="O204" s="218"/>
      <c r="P204" s="210"/>
      <c r="Q204" s="577"/>
      <c r="R204" s="567"/>
      <c r="S204" s="60" t="s">
        <v>1051</v>
      </c>
      <c r="T204" s="275" t="s">
        <v>110</v>
      </c>
      <c r="V204"/>
    </row>
    <row r="205" spans="1:22" ht="44.25" customHeight="1">
      <c r="A205" s="393">
        <f>SUBTOTAL(3,$B$13:B205)</f>
        <v>154</v>
      </c>
      <c r="B205" s="474" t="s">
        <v>615</v>
      </c>
      <c r="C205" s="350">
        <v>0</v>
      </c>
      <c r="D205" s="393"/>
      <c r="E205" s="309"/>
      <c r="F205" s="690"/>
      <c r="G205" s="360"/>
      <c r="H205" s="495"/>
      <c r="I205" s="398"/>
      <c r="J205" s="394"/>
      <c r="K205" s="360"/>
      <c r="L205" s="395"/>
      <c r="M205" s="364"/>
      <c r="N205" s="384"/>
      <c r="O205" s="384"/>
      <c r="P205" s="366"/>
      <c r="Q205" s="496"/>
      <c r="R205" s="587"/>
      <c r="S205" s="873" t="s">
        <v>1156</v>
      </c>
      <c r="T205" s="275" t="s">
        <v>110</v>
      </c>
      <c r="V205" s="78"/>
    </row>
    <row r="206" spans="1:22" s="56" customFormat="1" ht="45" customHeight="1">
      <c r="A206" s="393">
        <f>SUBTOTAL(3,$B$13:B206)</f>
        <v>155</v>
      </c>
      <c r="B206" s="306" t="s">
        <v>617</v>
      </c>
      <c r="C206" s="588">
        <v>0</v>
      </c>
      <c r="D206" s="350"/>
      <c r="E206" s="325"/>
      <c r="F206" s="360"/>
      <c r="G206" s="360"/>
      <c r="H206" s="499"/>
      <c r="I206" s="392"/>
      <c r="J206" s="589"/>
      <c r="K206" s="393"/>
      <c r="L206" s="343"/>
      <c r="M206" s="343"/>
      <c r="N206" s="354"/>
      <c r="O206" s="354"/>
      <c r="P206" s="346"/>
      <c r="Q206" s="357"/>
      <c r="R206" s="590"/>
      <c r="S206" s="873" t="s">
        <v>1157</v>
      </c>
      <c r="T206" s="275" t="s">
        <v>110</v>
      </c>
      <c r="V206" s="57"/>
    </row>
    <row r="207" spans="1:22" s="78" customFormat="1" ht="15" customHeight="1">
      <c r="A207" s="1492" t="s">
        <v>292</v>
      </c>
      <c r="B207" s="1493"/>
      <c r="C207" s="1493"/>
      <c r="D207" s="1493"/>
      <c r="E207" s="1493"/>
      <c r="F207" s="1493"/>
      <c r="G207" s="1493"/>
      <c r="H207" s="1493"/>
      <c r="I207" s="1493"/>
      <c r="J207" s="1493"/>
      <c r="K207" s="1493"/>
      <c r="L207" s="1493"/>
      <c r="M207" s="1493"/>
      <c r="N207" s="1493"/>
      <c r="O207" s="1493"/>
      <c r="P207" s="1493"/>
      <c r="Q207" s="1493"/>
      <c r="R207" s="1493"/>
      <c r="S207" s="1544"/>
      <c r="T207" s="275"/>
      <c r="V207"/>
    </row>
    <row r="208" spans="1:22" s="78" customFormat="1" ht="47.25" customHeight="1">
      <c r="A208" s="302">
        <f>SUBTOTAL(3,$B$13:B208)</f>
        <v>156</v>
      </c>
      <c r="B208" s="122" t="s">
        <v>619</v>
      </c>
      <c r="C208" s="124">
        <v>200003500</v>
      </c>
      <c r="D208" s="304" t="s">
        <v>114</v>
      </c>
      <c r="E208" s="301" t="s">
        <v>103</v>
      </c>
      <c r="F208" s="631" t="s">
        <v>1132</v>
      </c>
      <c r="G208" s="114"/>
      <c r="H208" s="249"/>
      <c r="I208" s="227" t="s">
        <v>178</v>
      </c>
      <c r="J208" s="227"/>
      <c r="K208" s="232"/>
      <c r="L208" s="213"/>
      <c r="M208" s="213"/>
      <c r="N208" s="250"/>
      <c r="O208" s="234"/>
      <c r="P208" s="210"/>
      <c r="Q208" s="127"/>
      <c r="R208" s="219"/>
      <c r="S208" s="60" t="s">
        <v>997</v>
      </c>
      <c r="T208" s="275" t="s">
        <v>171</v>
      </c>
      <c r="V208" s="11"/>
    </row>
    <row r="209" spans="1:22" s="56" customFormat="1" ht="67" customHeight="1">
      <c r="A209" s="305">
        <f>SUBTOTAL(3,$B$13:B209)</f>
        <v>157</v>
      </c>
      <c r="B209" s="323" t="s">
        <v>622</v>
      </c>
      <c r="C209" s="324">
        <v>300000163</v>
      </c>
      <c r="D209" s="330" t="s">
        <v>875</v>
      </c>
      <c r="E209" s="309" t="s">
        <v>103</v>
      </c>
      <c r="F209" s="412" t="s">
        <v>1132</v>
      </c>
      <c r="G209" s="360"/>
      <c r="H209" s="375"/>
      <c r="I209" s="353" t="s">
        <v>153</v>
      </c>
      <c r="J209" s="353"/>
      <c r="K209" s="376"/>
      <c r="L209" s="377"/>
      <c r="M209" s="377"/>
      <c r="N209" s="354"/>
      <c r="O209" s="354"/>
      <c r="P209" s="366"/>
      <c r="Q209" s="357"/>
      <c r="R209" s="378"/>
      <c r="S209" s="873" t="s">
        <v>1158</v>
      </c>
      <c r="T209" s="275" t="s">
        <v>171</v>
      </c>
      <c r="U209" s="78"/>
      <c r="V209" s="11"/>
    </row>
    <row r="210" spans="1:22" s="154" customFormat="1" ht="15" customHeight="1">
      <c r="A210" s="1492" t="s">
        <v>311</v>
      </c>
      <c r="B210" s="1493"/>
      <c r="C210" s="1493"/>
      <c r="D210" s="1493"/>
      <c r="E210" s="1493"/>
      <c r="F210" s="1493"/>
      <c r="G210" s="1493"/>
      <c r="H210" s="1493"/>
      <c r="I210" s="1493"/>
      <c r="J210" s="1493"/>
      <c r="K210" s="1493"/>
      <c r="L210" s="1493"/>
      <c r="M210" s="1493"/>
      <c r="N210" s="1493"/>
      <c r="O210" s="1493"/>
      <c r="P210" s="1493"/>
      <c r="Q210" s="1493"/>
      <c r="R210" s="1493"/>
      <c r="S210" s="1544"/>
      <c r="T210" s="278"/>
      <c r="V210" s="155"/>
    </row>
    <row r="211" spans="1:22" s="154" customFormat="1" ht="54.75" customHeight="1">
      <c r="A211" s="302">
        <f>SUBTOTAL(3,$B$13:B211)</f>
        <v>158</v>
      </c>
      <c r="B211" s="122" t="s">
        <v>626</v>
      </c>
      <c r="C211" s="124">
        <v>450000000</v>
      </c>
      <c r="D211" s="304" t="s">
        <v>875</v>
      </c>
      <c r="E211" s="207" t="s">
        <v>133</v>
      </c>
      <c r="F211" s="631" t="s">
        <v>134</v>
      </c>
      <c r="G211" s="114" t="s">
        <v>627</v>
      </c>
      <c r="H211" s="871">
        <v>418481171</v>
      </c>
      <c r="I211" s="227" t="s">
        <v>136</v>
      </c>
      <c r="J211" s="116" t="s">
        <v>137</v>
      </c>
      <c r="K211" s="67" t="s">
        <v>628</v>
      </c>
      <c r="L211" s="872">
        <v>44398</v>
      </c>
      <c r="M211" s="872">
        <v>44517</v>
      </c>
      <c r="N211" s="145">
        <v>0</v>
      </c>
      <c r="O211" s="230">
        <v>0</v>
      </c>
      <c r="P211" s="258"/>
      <c r="Q211" s="259"/>
      <c r="R211" s="260"/>
      <c r="S211" s="60" t="s">
        <v>1130</v>
      </c>
      <c r="T211" s="278" t="s">
        <v>139</v>
      </c>
      <c r="V211" s="155"/>
    </row>
    <row r="212" spans="1:22" s="154" customFormat="1" ht="53.65" customHeight="1">
      <c r="A212" s="305">
        <f>SUBTOTAL(3,$B$13:B212)</f>
        <v>159</v>
      </c>
      <c r="B212" s="323" t="s">
        <v>629</v>
      </c>
      <c r="C212" s="324">
        <v>217000000</v>
      </c>
      <c r="D212" s="330" t="s">
        <v>744</v>
      </c>
      <c r="E212" s="330" t="s">
        <v>103</v>
      </c>
      <c r="F212" s="412" t="s">
        <v>134</v>
      </c>
      <c r="G212" s="418"/>
      <c r="H212" s="419"/>
      <c r="I212" s="696" t="s">
        <v>200</v>
      </c>
      <c r="J212" s="362" t="s">
        <v>200</v>
      </c>
      <c r="K212" s="439" t="s">
        <v>200</v>
      </c>
      <c r="L212" s="423"/>
      <c r="M212" s="423"/>
      <c r="N212" s="424"/>
      <c r="O212" s="425"/>
      <c r="P212" s="426"/>
      <c r="Q212" s="427"/>
      <c r="R212" s="428"/>
      <c r="S212" s="873" t="s">
        <v>1159</v>
      </c>
      <c r="T212" s="278" t="s">
        <v>139</v>
      </c>
      <c r="V212" s="155"/>
    </row>
    <row r="213" spans="1:22" s="154" customFormat="1" ht="57.4" customHeight="1">
      <c r="A213" s="305">
        <f>SUBTOTAL(3,$B$13:B213)</f>
        <v>160</v>
      </c>
      <c r="B213" s="323" t="s">
        <v>632</v>
      </c>
      <c r="C213" s="324">
        <v>217000000</v>
      </c>
      <c r="D213" s="330" t="s">
        <v>744</v>
      </c>
      <c r="E213" s="330" t="s">
        <v>103</v>
      </c>
      <c r="F213" s="412" t="s">
        <v>134</v>
      </c>
      <c r="G213" s="418"/>
      <c r="H213" s="419"/>
      <c r="I213" s="696" t="s">
        <v>200</v>
      </c>
      <c r="J213" s="362" t="s">
        <v>200</v>
      </c>
      <c r="K213" s="439" t="s">
        <v>200</v>
      </c>
      <c r="L213" s="423"/>
      <c r="M213" s="423"/>
      <c r="N213" s="424"/>
      <c r="O213" s="425"/>
      <c r="P213" s="426"/>
      <c r="Q213" s="430"/>
      <c r="R213" s="431"/>
      <c r="S213" s="873" t="s">
        <v>1034</v>
      </c>
      <c r="T213" s="278" t="s">
        <v>139</v>
      </c>
      <c r="V213" s="155"/>
    </row>
    <row r="214" spans="1:22" s="154" customFormat="1" ht="38.25" customHeight="1">
      <c r="A214" s="302">
        <f>SUBTOTAL(3,$B$13:B214)</f>
        <v>161</v>
      </c>
      <c r="B214" s="122" t="s">
        <v>634</v>
      </c>
      <c r="C214" s="124">
        <v>385000000</v>
      </c>
      <c r="D214" s="304" t="s">
        <v>744</v>
      </c>
      <c r="E214" s="207" t="s">
        <v>133</v>
      </c>
      <c r="F214" s="631" t="s">
        <v>134</v>
      </c>
      <c r="G214" s="251"/>
      <c r="H214" s="261"/>
      <c r="I214" s="697" t="s">
        <v>200</v>
      </c>
      <c r="J214" s="227" t="s">
        <v>200</v>
      </c>
      <c r="K214" s="67" t="s">
        <v>200</v>
      </c>
      <c r="L214" s="255"/>
      <c r="M214" s="255"/>
      <c r="N214" s="256"/>
      <c r="O214" s="257"/>
      <c r="P214" s="258"/>
      <c r="Q214" s="263"/>
      <c r="R214" s="264"/>
      <c r="S214" s="60" t="s">
        <v>916</v>
      </c>
      <c r="T214" s="278" t="s">
        <v>139</v>
      </c>
      <c r="V214" s="155"/>
    </row>
    <row r="215" spans="1:22" s="154" customFormat="1" ht="60.4" customHeight="1">
      <c r="A215" s="305">
        <f>SUBTOTAL(3,$B$13:B215)</f>
        <v>162</v>
      </c>
      <c r="B215" s="323" t="s">
        <v>636</v>
      </c>
      <c r="C215" s="324">
        <v>217000000</v>
      </c>
      <c r="D215" s="330" t="s">
        <v>744</v>
      </c>
      <c r="E215" s="330" t="s">
        <v>103</v>
      </c>
      <c r="F215" s="412" t="s">
        <v>134</v>
      </c>
      <c r="G215" s="418"/>
      <c r="H215" s="419"/>
      <c r="I215" s="696" t="s">
        <v>200</v>
      </c>
      <c r="J215" s="362" t="s">
        <v>200</v>
      </c>
      <c r="K215" s="439" t="s">
        <v>200</v>
      </c>
      <c r="L215" s="423"/>
      <c r="M215" s="423"/>
      <c r="N215" s="424"/>
      <c r="O215" s="425"/>
      <c r="P215" s="426"/>
      <c r="Q215" s="430"/>
      <c r="R215" s="431"/>
      <c r="S215" s="873" t="s">
        <v>1159</v>
      </c>
      <c r="T215" s="278" t="s">
        <v>139</v>
      </c>
      <c r="V215" s="155"/>
    </row>
    <row r="216" spans="1:22" s="154" customFormat="1" ht="37.5" customHeight="1">
      <c r="A216" s="302">
        <f>SUBTOTAL(3,$B$13:B216)</f>
        <v>163</v>
      </c>
      <c r="B216" s="122" t="s">
        <v>638</v>
      </c>
      <c r="C216" s="124">
        <v>184000000</v>
      </c>
      <c r="D216" s="304" t="s">
        <v>114</v>
      </c>
      <c r="E216" s="304" t="s">
        <v>103</v>
      </c>
      <c r="F216" s="692" t="s">
        <v>134</v>
      </c>
      <c r="G216" s="251"/>
      <c r="H216" s="261"/>
      <c r="I216" s="697" t="s">
        <v>205</v>
      </c>
      <c r="J216" s="253"/>
      <c r="K216" s="254"/>
      <c r="L216" s="255"/>
      <c r="M216" s="255"/>
      <c r="N216" s="256"/>
      <c r="O216" s="257"/>
      <c r="P216" s="258"/>
      <c r="Q216" s="263"/>
      <c r="R216" s="264"/>
      <c r="S216" s="60" t="s">
        <v>918</v>
      </c>
      <c r="T216" s="278" t="s">
        <v>139</v>
      </c>
      <c r="V216" s="155"/>
    </row>
    <row r="217" spans="1:22" s="154" customFormat="1" ht="37.5" customHeight="1">
      <c r="A217" s="302">
        <f>SUBTOTAL(3,$B$13:B217)</f>
        <v>164</v>
      </c>
      <c r="B217" s="122" t="s">
        <v>641</v>
      </c>
      <c r="C217" s="124">
        <v>165600000</v>
      </c>
      <c r="D217" s="304" t="s">
        <v>114</v>
      </c>
      <c r="E217" s="304" t="s">
        <v>103</v>
      </c>
      <c r="F217" s="692" t="s">
        <v>134</v>
      </c>
      <c r="G217" s="251"/>
      <c r="H217" s="261"/>
      <c r="I217" s="697" t="s">
        <v>205</v>
      </c>
      <c r="J217" s="253"/>
      <c r="K217" s="254"/>
      <c r="L217" s="255"/>
      <c r="M217" s="255"/>
      <c r="N217" s="256"/>
      <c r="O217" s="257"/>
      <c r="P217" s="258"/>
      <c r="Q217" s="263"/>
      <c r="R217" s="264"/>
      <c r="S217" s="60" t="s">
        <v>918</v>
      </c>
      <c r="T217" s="278" t="s">
        <v>139</v>
      </c>
      <c r="V217" s="155"/>
    </row>
    <row r="218" spans="1:22" s="154" customFormat="1" ht="34.5" customHeight="1">
      <c r="A218" s="302">
        <f>SUBTOTAL(3,$B$13:B218)</f>
        <v>165</v>
      </c>
      <c r="B218" s="122" t="s">
        <v>644</v>
      </c>
      <c r="C218" s="124">
        <v>149500000</v>
      </c>
      <c r="D218" s="304" t="s">
        <v>114</v>
      </c>
      <c r="E218" s="304" t="s">
        <v>103</v>
      </c>
      <c r="F218" s="692" t="s">
        <v>134</v>
      </c>
      <c r="G218" s="251"/>
      <c r="H218" s="261"/>
      <c r="I218" s="697" t="s">
        <v>205</v>
      </c>
      <c r="J218" s="253"/>
      <c r="K218" s="254"/>
      <c r="L218" s="255"/>
      <c r="M218" s="255"/>
      <c r="N218" s="256"/>
      <c r="O218" s="257"/>
      <c r="P218" s="258"/>
      <c r="Q218" s="263"/>
      <c r="R218" s="264"/>
      <c r="S218" s="60" t="s">
        <v>918</v>
      </c>
      <c r="T218" s="278" t="s">
        <v>139</v>
      </c>
      <c r="V218" s="155"/>
    </row>
    <row r="219" spans="1:22" s="154" customFormat="1" ht="36.75" customHeight="1">
      <c r="A219" s="302">
        <f>SUBTOTAL(3,$B$13:B219)</f>
        <v>166</v>
      </c>
      <c r="B219" s="122" t="s">
        <v>647</v>
      </c>
      <c r="C219" s="124">
        <v>184000000</v>
      </c>
      <c r="D219" s="304" t="s">
        <v>114</v>
      </c>
      <c r="E219" s="304" t="s">
        <v>103</v>
      </c>
      <c r="F219" s="692" t="s">
        <v>134</v>
      </c>
      <c r="G219" s="251"/>
      <c r="H219" s="261"/>
      <c r="I219" s="697" t="s">
        <v>205</v>
      </c>
      <c r="J219" s="253"/>
      <c r="K219" s="254"/>
      <c r="L219" s="255"/>
      <c r="M219" s="255"/>
      <c r="N219" s="256"/>
      <c r="O219" s="257"/>
      <c r="P219" s="258"/>
      <c r="Q219" s="263"/>
      <c r="R219" s="264"/>
      <c r="S219" s="60" t="s">
        <v>918</v>
      </c>
      <c r="T219" s="278" t="s">
        <v>139</v>
      </c>
      <c r="V219" s="155"/>
    </row>
    <row r="220" spans="1:22" s="154" customFormat="1" ht="37.5" customHeight="1">
      <c r="A220" s="302">
        <f>SUBTOTAL(3,$B$13:B220)</f>
        <v>167</v>
      </c>
      <c r="B220" s="122" t="s">
        <v>650</v>
      </c>
      <c r="C220" s="124">
        <v>184000000</v>
      </c>
      <c r="D220" s="304" t="s">
        <v>114</v>
      </c>
      <c r="E220" s="304" t="s">
        <v>103</v>
      </c>
      <c r="F220" s="692" t="s">
        <v>134</v>
      </c>
      <c r="G220" s="251"/>
      <c r="H220" s="261"/>
      <c r="I220" s="697" t="s">
        <v>205</v>
      </c>
      <c r="J220" s="253"/>
      <c r="K220" s="254"/>
      <c r="L220" s="255"/>
      <c r="M220" s="255"/>
      <c r="N220" s="256"/>
      <c r="O220" s="257"/>
      <c r="P220" s="258"/>
      <c r="Q220" s="263"/>
      <c r="R220" s="264"/>
      <c r="S220" s="60" t="s">
        <v>918</v>
      </c>
      <c r="T220" s="278" t="s">
        <v>139</v>
      </c>
      <c r="V220" s="155"/>
    </row>
    <row r="221" spans="1:22" s="154" customFormat="1" ht="36.75" customHeight="1">
      <c r="A221" s="302">
        <f>SUBTOTAL(3,$B$13:B221)</f>
        <v>168</v>
      </c>
      <c r="B221" s="122" t="s">
        <v>652</v>
      </c>
      <c r="C221" s="124">
        <v>500094000</v>
      </c>
      <c r="D221" s="304" t="s">
        <v>875</v>
      </c>
      <c r="E221" s="304" t="s">
        <v>103</v>
      </c>
      <c r="F221" s="692" t="s">
        <v>134</v>
      </c>
      <c r="G221" s="251"/>
      <c r="H221" s="261"/>
      <c r="I221" s="697" t="s">
        <v>178</v>
      </c>
      <c r="J221" s="253"/>
      <c r="K221" s="254"/>
      <c r="L221" s="255"/>
      <c r="M221" s="255"/>
      <c r="N221" s="256"/>
      <c r="O221" s="257"/>
      <c r="P221" s="258"/>
      <c r="Q221" s="263"/>
      <c r="R221" s="264"/>
      <c r="S221" s="60" t="s">
        <v>918</v>
      </c>
      <c r="T221" s="278" t="s">
        <v>139</v>
      </c>
      <c r="V221" s="155"/>
    </row>
    <row r="222" spans="1:22" s="154" customFormat="1" ht="57" customHeight="1">
      <c r="A222" s="305">
        <f>SUBTOTAL(3,$B$13:B222)</f>
        <v>169</v>
      </c>
      <c r="B222" s="323" t="s">
        <v>655</v>
      </c>
      <c r="C222" s="324">
        <v>199849320</v>
      </c>
      <c r="D222" s="330" t="s">
        <v>114</v>
      </c>
      <c r="E222" s="330" t="s">
        <v>103</v>
      </c>
      <c r="F222" s="693" t="s">
        <v>134</v>
      </c>
      <c r="G222" s="418"/>
      <c r="H222" s="419"/>
      <c r="I222" s="696" t="s">
        <v>117</v>
      </c>
      <c r="J222" s="421"/>
      <c r="K222" s="422"/>
      <c r="L222" s="423"/>
      <c r="M222" s="423"/>
      <c r="N222" s="424"/>
      <c r="O222" s="425"/>
      <c r="P222" s="426"/>
      <c r="Q222" s="430"/>
      <c r="R222" s="431"/>
      <c r="S222" s="873" t="s">
        <v>1160</v>
      </c>
      <c r="T222" s="278" t="s">
        <v>139</v>
      </c>
      <c r="V222" s="155"/>
    </row>
    <row r="223" spans="1:22" s="154" customFormat="1" ht="170.15" customHeight="1">
      <c r="A223" s="305">
        <f>SUBTOTAL(3,$B$13:B223)</f>
        <v>170</v>
      </c>
      <c r="B223" s="323" t="s">
        <v>658</v>
      </c>
      <c r="C223" s="324">
        <v>280000000</v>
      </c>
      <c r="D223" s="330" t="s">
        <v>744</v>
      </c>
      <c r="E223" s="330" t="s">
        <v>103</v>
      </c>
      <c r="F223" s="693" t="s">
        <v>134</v>
      </c>
      <c r="G223" s="418"/>
      <c r="H223" s="419"/>
      <c r="I223" s="696" t="s">
        <v>200</v>
      </c>
      <c r="J223" s="362" t="s">
        <v>200</v>
      </c>
      <c r="K223" s="439" t="s">
        <v>200</v>
      </c>
      <c r="L223" s="423"/>
      <c r="M223" s="423"/>
      <c r="N223" s="424"/>
      <c r="O223" s="425"/>
      <c r="P223" s="426"/>
      <c r="Q223" s="430"/>
      <c r="R223" s="431"/>
      <c r="S223" s="474" t="s">
        <v>1036</v>
      </c>
      <c r="T223" s="278" t="s">
        <v>139</v>
      </c>
      <c r="V223" s="155"/>
    </row>
    <row r="224" spans="1:22">
      <c r="A224" s="1512" t="s">
        <v>661</v>
      </c>
      <c r="B224" s="1513"/>
      <c r="C224" s="1513"/>
      <c r="D224" s="1513"/>
      <c r="E224" s="1513"/>
      <c r="F224" s="1513"/>
      <c r="G224" s="1513"/>
      <c r="H224" s="1513"/>
      <c r="I224" s="1513"/>
      <c r="J224" s="1513"/>
      <c r="K224" s="1513"/>
      <c r="L224" s="1513"/>
      <c r="M224" s="1513"/>
      <c r="N224" s="1513"/>
      <c r="O224" s="1513"/>
      <c r="P224" s="1513"/>
      <c r="Q224" s="1513"/>
      <c r="R224" s="1513"/>
      <c r="S224" s="1548"/>
      <c r="T224" s="282"/>
      <c r="U224"/>
    </row>
    <row r="225" spans="1:22" ht="90" customHeight="1">
      <c r="A225" s="393">
        <f>SUBTOTAL(3,$B$13:B225)</f>
        <v>171</v>
      </c>
      <c r="B225" s="474" t="s">
        <v>662</v>
      </c>
      <c r="C225" s="434">
        <v>876036000</v>
      </c>
      <c r="D225" s="393" t="s">
        <v>114</v>
      </c>
      <c r="E225" s="309" t="s">
        <v>103</v>
      </c>
      <c r="F225" s="690" t="s">
        <v>104</v>
      </c>
      <c r="G225" s="393"/>
      <c r="H225" s="591"/>
      <c r="I225" s="393"/>
      <c r="J225" s="393"/>
      <c r="K225" s="393"/>
      <c r="L225" s="592"/>
      <c r="M225" s="592"/>
      <c r="N225" s="437"/>
      <c r="O225" s="437"/>
      <c r="P225" s="438"/>
      <c r="Q225" s="439"/>
      <c r="R225" s="437"/>
      <c r="S225" s="873" t="s">
        <v>1161</v>
      </c>
      <c r="T225" s="278" t="s">
        <v>110</v>
      </c>
      <c r="U225"/>
    </row>
    <row r="226" spans="1:22" ht="91" customHeight="1">
      <c r="A226" s="393">
        <f>SUBTOTAL(3,$B$13:B226)</f>
        <v>172</v>
      </c>
      <c r="B226" s="474" t="s">
        <v>665</v>
      </c>
      <c r="C226" s="434">
        <v>444250000</v>
      </c>
      <c r="D226" s="393" t="s">
        <v>114</v>
      </c>
      <c r="E226" s="309" t="s">
        <v>103</v>
      </c>
      <c r="F226" s="690" t="s">
        <v>104</v>
      </c>
      <c r="G226" s="393"/>
      <c r="H226" s="591"/>
      <c r="I226" s="393"/>
      <c r="J226" s="393"/>
      <c r="K226" s="393"/>
      <c r="L226" s="592"/>
      <c r="M226" s="592"/>
      <c r="N226" s="437"/>
      <c r="O226" s="437"/>
      <c r="P226" s="438"/>
      <c r="Q226" s="439"/>
      <c r="R226" s="437"/>
      <c r="S226" s="873" t="s">
        <v>1162</v>
      </c>
      <c r="T226" s="278" t="s">
        <v>110</v>
      </c>
      <c r="U226"/>
    </row>
    <row r="227" spans="1:22" ht="44.25" customHeight="1">
      <c r="A227" s="302">
        <f>SUBTOTAL(3,$B$13:B227)</f>
        <v>173</v>
      </c>
      <c r="B227" s="456" t="s">
        <v>667</v>
      </c>
      <c r="C227" s="62">
        <v>323999700</v>
      </c>
      <c r="D227" s="304" t="s">
        <v>744</v>
      </c>
      <c r="E227" s="301" t="s">
        <v>103</v>
      </c>
      <c r="F227" s="631" t="s">
        <v>1132</v>
      </c>
      <c r="G227" s="55"/>
      <c r="H227" s="63"/>
      <c r="I227" s="55"/>
      <c r="J227" s="55"/>
      <c r="K227" s="55"/>
      <c r="L227" s="64"/>
      <c r="M227" s="64"/>
      <c r="N227" s="65"/>
      <c r="O227" s="65"/>
      <c r="P227" s="66"/>
      <c r="Q227" s="67"/>
      <c r="R227" s="65"/>
      <c r="S227" s="60" t="s">
        <v>1037</v>
      </c>
      <c r="T227" s="278" t="s">
        <v>171</v>
      </c>
      <c r="V227" s="11"/>
    </row>
    <row r="228" spans="1:22" ht="46.5" customHeight="1">
      <c r="A228" s="302">
        <f>SUBTOTAL(3,$B$13:B228)</f>
        <v>174</v>
      </c>
      <c r="B228" s="456" t="s">
        <v>669</v>
      </c>
      <c r="C228" s="62">
        <v>539999500</v>
      </c>
      <c r="D228" s="304" t="s">
        <v>744</v>
      </c>
      <c r="E228" s="301" t="s">
        <v>103</v>
      </c>
      <c r="F228" s="300" t="s">
        <v>1132</v>
      </c>
      <c r="G228" s="55"/>
      <c r="H228" s="63"/>
      <c r="I228" s="55"/>
      <c r="J228" s="55"/>
      <c r="K228" s="55"/>
      <c r="L228" s="64"/>
      <c r="M228" s="64"/>
      <c r="N228" s="65"/>
      <c r="O228" s="65"/>
      <c r="P228" s="66"/>
      <c r="Q228" s="67"/>
      <c r="R228" s="65"/>
      <c r="S228" s="60" t="s">
        <v>1037</v>
      </c>
      <c r="T228" s="278" t="s">
        <v>171</v>
      </c>
      <c r="V228" s="11"/>
    </row>
    <row r="229" spans="1:22" ht="45" customHeight="1">
      <c r="A229" s="302">
        <f>SUBTOTAL(3,$B$13:B229)</f>
        <v>175</v>
      </c>
      <c r="B229" s="456" t="s">
        <v>670</v>
      </c>
      <c r="C229" s="62">
        <v>107990000</v>
      </c>
      <c r="D229" s="304" t="s">
        <v>744</v>
      </c>
      <c r="E229" s="301" t="s">
        <v>103</v>
      </c>
      <c r="F229" s="300" t="s">
        <v>1132</v>
      </c>
      <c r="G229" s="55"/>
      <c r="H229" s="63"/>
      <c r="I229" s="55"/>
      <c r="J229" s="55"/>
      <c r="K229" s="55"/>
      <c r="L229" s="64"/>
      <c r="M229" s="64"/>
      <c r="N229" s="65"/>
      <c r="O229" s="65"/>
      <c r="P229" s="66"/>
      <c r="Q229" s="67"/>
      <c r="R229" s="65"/>
      <c r="S229" s="60" t="s">
        <v>1037</v>
      </c>
      <c r="T229" s="278" t="s">
        <v>171</v>
      </c>
      <c r="V229" s="11"/>
    </row>
    <row r="230" spans="1:22" s="57" customFormat="1" ht="45.75" customHeight="1">
      <c r="A230" s="302">
        <f>SUBTOTAL(3,$B$13:B230)</f>
        <v>176</v>
      </c>
      <c r="B230" s="456" t="s">
        <v>671</v>
      </c>
      <c r="C230" s="62">
        <v>324000000</v>
      </c>
      <c r="D230" s="304" t="s">
        <v>744</v>
      </c>
      <c r="E230" s="301" t="s">
        <v>103</v>
      </c>
      <c r="F230" s="114" t="s">
        <v>1132</v>
      </c>
      <c r="G230" s="55"/>
      <c r="H230" s="63"/>
      <c r="I230" s="55"/>
      <c r="J230" s="55"/>
      <c r="K230" s="55"/>
      <c r="L230" s="64"/>
      <c r="M230" s="64"/>
      <c r="N230" s="65"/>
      <c r="O230" s="65"/>
      <c r="P230" s="66"/>
      <c r="Q230" s="67"/>
      <c r="R230" s="65"/>
      <c r="S230" s="60" t="s">
        <v>1037</v>
      </c>
      <c r="T230" s="278" t="s">
        <v>171</v>
      </c>
      <c r="U230" s="78"/>
      <c r="V230" s="11"/>
    </row>
    <row r="231" spans="1:22" s="57" customFormat="1" ht="45" customHeight="1">
      <c r="A231" s="302">
        <f>SUBTOTAL(3,$B$13:B231)</f>
        <v>177</v>
      </c>
      <c r="B231" s="456" t="s">
        <v>672</v>
      </c>
      <c r="C231" s="62">
        <v>1357005000</v>
      </c>
      <c r="D231" s="304" t="s">
        <v>744</v>
      </c>
      <c r="E231" s="301" t="s">
        <v>103</v>
      </c>
      <c r="F231" s="114" t="s">
        <v>1132</v>
      </c>
      <c r="G231" s="55"/>
      <c r="H231" s="63"/>
      <c r="I231" s="55"/>
      <c r="J231" s="55"/>
      <c r="K231" s="55"/>
      <c r="L231" s="64"/>
      <c r="M231" s="64"/>
      <c r="N231" s="65"/>
      <c r="O231" s="65"/>
      <c r="P231" s="66"/>
      <c r="Q231" s="67"/>
      <c r="R231" s="65"/>
      <c r="S231" s="60" t="s">
        <v>882</v>
      </c>
      <c r="T231" s="278" t="s">
        <v>171</v>
      </c>
      <c r="U231" s="78"/>
      <c r="V231" s="11"/>
    </row>
    <row r="232" spans="1:22" s="57" customFormat="1" ht="45.75" customHeight="1">
      <c r="A232" s="302">
        <f>SUBTOTAL(3,$B$13:B232)</f>
        <v>178</v>
      </c>
      <c r="B232" s="456" t="s">
        <v>673</v>
      </c>
      <c r="C232" s="62">
        <v>1055335055</v>
      </c>
      <c r="D232" s="304" t="s">
        <v>744</v>
      </c>
      <c r="E232" s="301" t="s">
        <v>103</v>
      </c>
      <c r="F232" s="114" t="s">
        <v>1132</v>
      </c>
      <c r="G232" s="55"/>
      <c r="H232" s="63"/>
      <c r="I232" s="55"/>
      <c r="J232" s="55"/>
      <c r="K232" s="55"/>
      <c r="L232" s="64"/>
      <c r="M232" s="64"/>
      <c r="N232" s="65"/>
      <c r="O232" s="65"/>
      <c r="P232" s="66"/>
      <c r="Q232" s="67"/>
      <c r="R232" s="65"/>
      <c r="S232" s="60" t="s">
        <v>1037</v>
      </c>
      <c r="T232" s="278" t="s">
        <v>171</v>
      </c>
      <c r="U232" s="78"/>
      <c r="V232" s="11"/>
    </row>
    <row r="233" spans="1:22" s="57" customFormat="1" ht="46.5" customHeight="1">
      <c r="A233" s="302">
        <f>SUBTOTAL(3,$B$13:B233)</f>
        <v>179</v>
      </c>
      <c r="B233" s="456" t="s">
        <v>674</v>
      </c>
      <c r="C233" s="62">
        <v>710096000</v>
      </c>
      <c r="D233" s="304" t="s">
        <v>744</v>
      </c>
      <c r="E233" s="60" t="s">
        <v>103</v>
      </c>
      <c r="F233" s="114" t="s">
        <v>1132</v>
      </c>
      <c r="G233" s="55"/>
      <c r="H233" s="63"/>
      <c r="I233" s="55"/>
      <c r="J233" s="55"/>
      <c r="K233" s="55"/>
      <c r="L233" s="64"/>
      <c r="M233" s="64"/>
      <c r="N233" s="65"/>
      <c r="O233" s="65"/>
      <c r="P233" s="66"/>
      <c r="Q233" s="67"/>
      <c r="R233" s="65"/>
      <c r="S233" s="60" t="s">
        <v>1037</v>
      </c>
      <c r="T233" s="278" t="s">
        <v>171</v>
      </c>
      <c r="U233" s="78"/>
      <c r="V233" s="11"/>
    </row>
    <row r="234" spans="1:22" s="57" customFormat="1" ht="37.5" customHeight="1">
      <c r="A234" s="302">
        <f>SUBTOTAL(3,$B$13:B234)</f>
        <v>180</v>
      </c>
      <c r="B234" s="456" t="s">
        <v>848</v>
      </c>
      <c r="C234" s="62">
        <f>SUBTOTAL(9,C235:C236)</f>
        <v>339997440</v>
      </c>
      <c r="D234" s="304" t="s">
        <v>875</v>
      </c>
      <c r="E234" s="304" t="s">
        <v>103</v>
      </c>
      <c r="F234" s="114" t="s">
        <v>134</v>
      </c>
      <c r="G234" s="55"/>
      <c r="H234" s="63"/>
      <c r="I234" s="55" t="s">
        <v>677</v>
      </c>
      <c r="J234" s="55" t="s">
        <v>288</v>
      </c>
      <c r="K234" s="55"/>
      <c r="L234" s="64"/>
      <c r="M234" s="64"/>
      <c r="N234" s="65"/>
      <c r="O234" s="65"/>
      <c r="P234" s="66"/>
      <c r="Q234" s="67"/>
      <c r="R234" s="65"/>
      <c r="S234" s="60" t="s">
        <v>882</v>
      </c>
      <c r="T234" s="278" t="s">
        <v>139</v>
      </c>
    </row>
    <row r="235" spans="1:22" s="57" customFormat="1" ht="37.5" customHeight="1">
      <c r="A235" s="302"/>
      <c r="B235" s="456" t="s">
        <v>675</v>
      </c>
      <c r="C235" s="62">
        <v>169997440</v>
      </c>
      <c r="D235" s="304" t="s">
        <v>114</v>
      </c>
      <c r="E235" s="304" t="s">
        <v>103</v>
      </c>
      <c r="F235" s="114" t="s">
        <v>134</v>
      </c>
      <c r="G235" s="55" t="s">
        <v>975</v>
      </c>
      <c r="H235" s="63"/>
      <c r="I235" s="55" t="s">
        <v>677</v>
      </c>
      <c r="J235" s="55" t="s">
        <v>288</v>
      </c>
      <c r="K235" s="55"/>
      <c r="L235" s="64"/>
      <c r="M235" s="64"/>
      <c r="N235" s="65"/>
      <c r="O235" s="65"/>
      <c r="P235" s="66"/>
      <c r="Q235" s="67"/>
      <c r="R235" s="65"/>
      <c r="S235" s="60"/>
      <c r="T235" s="278"/>
    </row>
    <row r="236" spans="1:22" s="57" customFormat="1" ht="37.5" customHeight="1">
      <c r="A236" s="302"/>
      <c r="B236" s="456" t="s">
        <v>679</v>
      </c>
      <c r="C236" s="62">
        <v>170000000</v>
      </c>
      <c r="D236" s="304" t="s">
        <v>114</v>
      </c>
      <c r="E236" s="304" t="s">
        <v>103</v>
      </c>
      <c r="F236" s="114" t="s">
        <v>134</v>
      </c>
      <c r="G236" s="55" t="s">
        <v>680</v>
      </c>
      <c r="H236" s="63">
        <v>169866000</v>
      </c>
      <c r="I236" s="55" t="s">
        <v>677</v>
      </c>
      <c r="J236" s="55" t="s">
        <v>288</v>
      </c>
      <c r="K236" s="55" t="s">
        <v>681</v>
      </c>
      <c r="L236" s="64">
        <v>44405</v>
      </c>
      <c r="M236" s="64">
        <v>44494</v>
      </c>
      <c r="N236" s="65">
        <v>0</v>
      </c>
      <c r="O236" s="65">
        <v>0</v>
      </c>
      <c r="P236" s="66"/>
      <c r="Q236" s="67"/>
      <c r="R236" s="65"/>
      <c r="S236" s="60" t="s">
        <v>1130</v>
      </c>
      <c r="T236" s="278"/>
    </row>
    <row r="237" spans="1:22" s="57" customFormat="1" ht="65.25" customHeight="1">
      <c r="A237" s="305">
        <f>A234+1</f>
        <v>181</v>
      </c>
      <c r="B237" s="474" t="s">
        <v>849</v>
      </c>
      <c r="C237" s="434">
        <f>350750000-SUM(C238:C241)</f>
        <v>93650000</v>
      </c>
      <c r="D237" s="330" t="s">
        <v>114</v>
      </c>
      <c r="E237" s="330" t="s">
        <v>103</v>
      </c>
      <c r="F237" s="360" t="s">
        <v>134</v>
      </c>
      <c r="G237" s="371"/>
      <c r="H237" s="435"/>
      <c r="I237" s="371" t="s">
        <v>677</v>
      </c>
      <c r="J237" s="371" t="s">
        <v>288</v>
      </c>
      <c r="K237" s="371"/>
      <c r="L237" s="436"/>
      <c r="M237" s="436"/>
      <c r="N237" s="437"/>
      <c r="O237" s="437"/>
      <c r="P237" s="438"/>
      <c r="Q237" s="439"/>
      <c r="R237" s="437"/>
      <c r="S237" s="854" t="s">
        <v>1163</v>
      </c>
      <c r="T237" s="278" t="s">
        <v>139</v>
      </c>
    </row>
    <row r="238" spans="1:22" s="57" customFormat="1" ht="27.4" customHeight="1">
      <c r="A238" s="305"/>
      <c r="B238" s="474" t="s">
        <v>688</v>
      </c>
      <c r="C238" s="434">
        <v>80000000</v>
      </c>
      <c r="D238" s="330" t="s">
        <v>114</v>
      </c>
      <c r="E238" s="330" t="s">
        <v>103</v>
      </c>
      <c r="F238" s="360" t="s">
        <v>134</v>
      </c>
      <c r="G238" s="371"/>
      <c r="H238" s="435">
        <v>79904000</v>
      </c>
      <c r="I238" s="371"/>
      <c r="J238" s="371"/>
      <c r="K238" s="371" t="s">
        <v>690</v>
      </c>
      <c r="L238" s="436"/>
      <c r="M238" s="436"/>
      <c r="N238" s="437"/>
      <c r="O238" s="437"/>
      <c r="P238" s="438"/>
      <c r="Q238" s="439"/>
      <c r="R238" s="437"/>
      <c r="S238" s="393" t="s">
        <v>971</v>
      </c>
      <c r="T238" s="278"/>
    </row>
    <row r="239" spans="1:22" s="57" customFormat="1" ht="26.15" customHeight="1">
      <c r="A239" s="305"/>
      <c r="B239" s="474" t="s">
        <v>692</v>
      </c>
      <c r="C239" s="434">
        <v>47100000</v>
      </c>
      <c r="D239" s="330" t="s">
        <v>114</v>
      </c>
      <c r="E239" s="330" t="s">
        <v>103</v>
      </c>
      <c r="F239" s="360" t="s">
        <v>134</v>
      </c>
      <c r="G239" s="371"/>
      <c r="H239" s="435"/>
      <c r="I239" s="371"/>
      <c r="J239" s="371"/>
      <c r="K239" s="371"/>
      <c r="L239" s="436"/>
      <c r="M239" s="436"/>
      <c r="N239" s="437"/>
      <c r="O239" s="437"/>
      <c r="P239" s="438"/>
      <c r="Q239" s="439"/>
      <c r="R239" s="437"/>
      <c r="S239" s="393" t="s">
        <v>971</v>
      </c>
      <c r="T239" s="278"/>
    </row>
    <row r="240" spans="1:22" s="57" customFormat="1" ht="25.4" customHeight="1">
      <c r="A240" s="305"/>
      <c r="B240" s="474" t="s">
        <v>695</v>
      </c>
      <c r="C240" s="434">
        <v>50000000</v>
      </c>
      <c r="D240" s="330" t="s">
        <v>114</v>
      </c>
      <c r="E240" s="330" t="s">
        <v>103</v>
      </c>
      <c r="F240" s="360" t="s">
        <v>134</v>
      </c>
      <c r="G240" s="371"/>
      <c r="H240" s="435"/>
      <c r="I240" s="371"/>
      <c r="J240" s="371"/>
      <c r="K240" s="371"/>
      <c r="L240" s="436"/>
      <c r="M240" s="436"/>
      <c r="N240" s="437"/>
      <c r="O240" s="437"/>
      <c r="P240" s="438"/>
      <c r="Q240" s="439"/>
      <c r="R240" s="437"/>
      <c r="S240" s="393" t="s">
        <v>971</v>
      </c>
      <c r="T240" s="278"/>
    </row>
    <row r="241" spans="1:20" s="57" customFormat="1" ht="26.15" customHeight="1">
      <c r="A241" s="305"/>
      <c r="B241" s="474" t="s">
        <v>698</v>
      </c>
      <c r="C241" s="434">
        <v>80000000</v>
      </c>
      <c r="D241" s="330" t="s">
        <v>114</v>
      </c>
      <c r="E241" s="330" t="s">
        <v>103</v>
      </c>
      <c r="F241" s="360" t="s">
        <v>134</v>
      </c>
      <c r="G241" s="371"/>
      <c r="H241" s="435"/>
      <c r="I241" s="371"/>
      <c r="J241" s="371"/>
      <c r="K241" s="371"/>
      <c r="L241" s="436"/>
      <c r="M241" s="436"/>
      <c r="N241" s="437"/>
      <c r="O241" s="437"/>
      <c r="P241" s="438"/>
      <c r="Q241" s="439"/>
      <c r="R241" s="437"/>
      <c r="S241" s="393" t="s">
        <v>971</v>
      </c>
      <c r="T241" s="278"/>
    </row>
    <row r="242" spans="1:20" s="57" customFormat="1" ht="36.75" customHeight="1">
      <c r="A242" s="302">
        <f>A237+1</f>
        <v>182</v>
      </c>
      <c r="B242" s="456" t="s">
        <v>700</v>
      </c>
      <c r="C242" s="62">
        <f>SUBTOTAL(9,C243:C256)</f>
        <v>2000000000</v>
      </c>
      <c r="D242" s="599" t="s">
        <v>1039</v>
      </c>
      <c r="E242" s="60" t="s">
        <v>702</v>
      </c>
      <c r="F242" s="114" t="s">
        <v>134</v>
      </c>
      <c r="G242" s="55" t="s">
        <v>703</v>
      </c>
      <c r="H242" s="63">
        <v>1911329000</v>
      </c>
      <c r="I242" s="116" t="s">
        <v>1040</v>
      </c>
      <c r="J242" s="116" t="s">
        <v>1040</v>
      </c>
      <c r="K242" s="55" t="s">
        <v>705</v>
      </c>
      <c r="L242" s="64">
        <v>44396</v>
      </c>
      <c r="M242" s="64">
        <v>44485</v>
      </c>
      <c r="N242" s="65">
        <v>0</v>
      </c>
      <c r="O242" s="65">
        <v>0</v>
      </c>
      <c r="P242" s="66"/>
      <c r="Q242" s="67"/>
      <c r="R242" s="65"/>
      <c r="S242" s="60" t="s">
        <v>882</v>
      </c>
      <c r="T242" s="278" t="s">
        <v>139</v>
      </c>
    </row>
    <row r="243" spans="1:20" s="57" customFormat="1" ht="36.75" customHeight="1">
      <c r="A243" s="302"/>
      <c r="B243" s="61" t="s">
        <v>851</v>
      </c>
      <c r="C243" s="62">
        <v>132000000</v>
      </c>
      <c r="D243" s="599" t="s">
        <v>1039</v>
      </c>
      <c r="E243" s="60" t="s">
        <v>702</v>
      </c>
      <c r="F243" s="114" t="s">
        <v>134</v>
      </c>
      <c r="G243" s="55" t="s">
        <v>703</v>
      </c>
      <c r="H243" s="63"/>
      <c r="I243" s="116" t="s">
        <v>1040</v>
      </c>
      <c r="J243" s="55"/>
      <c r="K243" s="853"/>
      <c r="L243" s="64"/>
      <c r="M243" s="64"/>
      <c r="N243" s="65"/>
      <c r="O243" s="65"/>
      <c r="P243" s="66"/>
      <c r="Q243" s="67"/>
      <c r="R243" s="65"/>
      <c r="S243" s="60" t="s">
        <v>882</v>
      </c>
      <c r="T243" s="278"/>
    </row>
    <row r="244" spans="1:20" s="57" customFormat="1" ht="36.75" customHeight="1">
      <c r="A244" s="302"/>
      <c r="B244" s="61" t="s">
        <v>852</v>
      </c>
      <c r="C244" s="62">
        <v>272000000</v>
      </c>
      <c r="D244" s="599" t="s">
        <v>1039</v>
      </c>
      <c r="E244" s="60" t="s">
        <v>702</v>
      </c>
      <c r="F244" s="114" t="s">
        <v>134</v>
      </c>
      <c r="G244" s="55" t="s">
        <v>703</v>
      </c>
      <c r="H244" s="63"/>
      <c r="I244" s="116" t="s">
        <v>1040</v>
      </c>
      <c r="J244" s="55"/>
      <c r="K244" s="55"/>
      <c r="L244" s="64"/>
      <c r="M244" s="64"/>
      <c r="N244" s="65"/>
      <c r="O244" s="65"/>
      <c r="P244" s="66"/>
      <c r="Q244" s="67"/>
      <c r="R244" s="65"/>
      <c r="S244" s="60" t="s">
        <v>882</v>
      </c>
      <c r="T244" s="278"/>
    </row>
    <row r="245" spans="1:20" s="57" customFormat="1" ht="36.75" customHeight="1">
      <c r="A245" s="302"/>
      <c r="B245" s="61" t="s">
        <v>853</v>
      </c>
      <c r="C245" s="62">
        <v>84000000</v>
      </c>
      <c r="D245" s="599" t="s">
        <v>1039</v>
      </c>
      <c r="E245" s="60" t="s">
        <v>702</v>
      </c>
      <c r="F245" s="114" t="s">
        <v>134</v>
      </c>
      <c r="G245" s="55" t="s">
        <v>703</v>
      </c>
      <c r="H245" s="63"/>
      <c r="I245" s="116" t="s">
        <v>1040</v>
      </c>
      <c r="J245" s="55"/>
      <c r="K245" s="55"/>
      <c r="L245" s="64"/>
      <c r="M245" s="64"/>
      <c r="N245" s="65"/>
      <c r="O245" s="65"/>
      <c r="P245" s="66"/>
      <c r="Q245" s="67"/>
      <c r="R245" s="65"/>
      <c r="S245" s="60" t="s">
        <v>882</v>
      </c>
      <c r="T245" s="278"/>
    </row>
    <row r="246" spans="1:20" s="57" customFormat="1" ht="36.75" customHeight="1">
      <c r="A246" s="302"/>
      <c r="B246" s="61" t="s">
        <v>854</v>
      </c>
      <c r="C246" s="62">
        <v>84000000</v>
      </c>
      <c r="D246" s="599" t="s">
        <v>1039</v>
      </c>
      <c r="E246" s="60" t="s">
        <v>702</v>
      </c>
      <c r="F246" s="114" t="s">
        <v>134</v>
      </c>
      <c r="G246" s="55" t="s">
        <v>703</v>
      </c>
      <c r="H246" s="63"/>
      <c r="I246" s="116" t="s">
        <v>1040</v>
      </c>
      <c r="J246" s="55"/>
      <c r="K246" s="55"/>
      <c r="L246" s="64"/>
      <c r="M246" s="64"/>
      <c r="N246" s="65"/>
      <c r="O246" s="65"/>
      <c r="P246" s="66"/>
      <c r="Q246" s="67"/>
      <c r="R246" s="65"/>
      <c r="S246" s="60" t="s">
        <v>882</v>
      </c>
      <c r="T246" s="278"/>
    </row>
    <row r="247" spans="1:20" s="57" customFormat="1" ht="36.75" customHeight="1">
      <c r="A247" s="302"/>
      <c r="B247" s="61" t="s">
        <v>855</v>
      </c>
      <c r="C247" s="62">
        <v>190000000</v>
      </c>
      <c r="D247" s="599" t="s">
        <v>1039</v>
      </c>
      <c r="E247" s="60" t="s">
        <v>702</v>
      </c>
      <c r="F247" s="114" t="s">
        <v>134</v>
      </c>
      <c r="G247" s="55" t="s">
        <v>703</v>
      </c>
      <c r="H247" s="63"/>
      <c r="I247" s="116" t="s">
        <v>1040</v>
      </c>
      <c r="J247" s="55"/>
      <c r="K247" s="55"/>
      <c r="L247" s="64"/>
      <c r="M247" s="64"/>
      <c r="N247" s="65"/>
      <c r="O247" s="65"/>
      <c r="P247" s="66"/>
      <c r="Q247" s="67"/>
      <c r="R247" s="65"/>
      <c r="S247" s="60" t="s">
        <v>882</v>
      </c>
      <c r="T247" s="278"/>
    </row>
    <row r="248" spans="1:20" s="57" customFormat="1" ht="36.75" customHeight="1">
      <c r="A248" s="302"/>
      <c r="B248" s="61" t="s">
        <v>856</v>
      </c>
      <c r="C248" s="62">
        <v>12000000</v>
      </c>
      <c r="D248" s="599" t="s">
        <v>1039</v>
      </c>
      <c r="E248" s="60" t="s">
        <v>702</v>
      </c>
      <c r="F248" s="114" t="s">
        <v>134</v>
      </c>
      <c r="G248" s="55" t="s">
        <v>703</v>
      </c>
      <c r="H248" s="63"/>
      <c r="I248" s="116" t="s">
        <v>1040</v>
      </c>
      <c r="J248" s="55"/>
      <c r="K248" s="55"/>
      <c r="L248" s="64"/>
      <c r="M248" s="64"/>
      <c r="N248" s="65"/>
      <c r="O248" s="65"/>
      <c r="P248" s="66"/>
      <c r="Q248" s="67"/>
      <c r="R248" s="65"/>
      <c r="S248" s="60" t="s">
        <v>882</v>
      </c>
      <c r="T248" s="278"/>
    </row>
    <row r="249" spans="1:20" s="57" customFormat="1" ht="36.75" customHeight="1">
      <c r="A249" s="302"/>
      <c r="B249" s="61" t="s">
        <v>857</v>
      </c>
      <c r="C249" s="62">
        <v>28000000</v>
      </c>
      <c r="D249" s="599" t="s">
        <v>1039</v>
      </c>
      <c r="E249" s="60" t="s">
        <v>702</v>
      </c>
      <c r="F249" s="114" t="s">
        <v>134</v>
      </c>
      <c r="G249" s="55" t="s">
        <v>703</v>
      </c>
      <c r="H249" s="63"/>
      <c r="I249" s="116" t="s">
        <v>1040</v>
      </c>
      <c r="J249" s="55"/>
      <c r="K249" s="55"/>
      <c r="L249" s="64"/>
      <c r="M249" s="64"/>
      <c r="N249" s="65"/>
      <c r="O249" s="65"/>
      <c r="P249" s="66"/>
      <c r="Q249" s="67"/>
      <c r="R249" s="65"/>
      <c r="S249" s="60" t="s">
        <v>882</v>
      </c>
      <c r="T249" s="278"/>
    </row>
    <row r="250" spans="1:20" s="57" customFormat="1" ht="36.75" customHeight="1">
      <c r="A250" s="302"/>
      <c r="B250" s="61" t="s">
        <v>858</v>
      </c>
      <c r="C250" s="62">
        <v>246000000</v>
      </c>
      <c r="D250" s="599" t="s">
        <v>1039</v>
      </c>
      <c r="E250" s="60" t="s">
        <v>702</v>
      </c>
      <c r="F250" s="114" t="s">
        <v>134</v>
      </c>
      <c r="G250" s="55" t="s">
        <v>703</v>
      </c>
      <c r="H250" s="63"/>
      <c r="I250" s="116" t="s">
        <v>1040</v>
      </c>
      <c r="J250" s="55"/>
      <c r="K250" s="55"/>
      <c r="L250" s="64"/>
      <c r="M250" s="64"/>
      <c r="N250" s="65"/>
      <c r="O250" s="65"/>
      <c r="P250" s="66"/>
      <c r="Q250" s="67"/>
      <c r="R250" s="65"/>
      <c r="S250" s="60" t="s">
        <v>882</v>
      </c>
      <c r="T250" s="278"/>
    </row>
    <row r="251" spans="1:20" s="57" customFormat="1" ht="36.75" customHeight="1">
      <c r="A251" s="302"/>
      <c r="B251" s="61" t="s">
        <v>859</v>
      </c>
      <c r="C251" s="62">
        <v>262000000</v>
      </c>
      <c r="D251" s="599" t="s">
        <v>1039</v>
      </c>
      <c r="E251" s="60" t="s">
        <v>702</v>
      </c>
      <c r="F251" s="114" t="s">
        <v>134</v>
      </c>
      <c r="G251" s="55" t="s">
        <v>703</v>
      </c>
      <c r="H251" s="63"/>
      <c r="I251" s="116" t="s">
        <v>1040</v>
      </c>
      <c r="J251" s="55"/>
      <c r="K251" s="55"/>
      <c r="L251" s="64"/>
      <c r="M251" s="64"/>
      <c r="N251" s="65"/>
      <c r="O251" s="65"/>
      <c r="P251" s="66"/>
      <c r="Q251" s="67"/>
      <c r="R251" s="65"/>
      <c r="S251" s="60" t="s">
        <v>882</v>
      </c>
      <c r="T251" s="278"/>
    </row>
    <row r="252" spans="1:20" s="57" customFormat="1" ht="36.75" customHeight="1">
      <c r="A252" s="302"/>
      <c r="B252" s="61" t="s">
        <v>860</v>
      </c>
      <c r="C252" s="62">
        <v>16000000</v>
      </c>
      <c r="D252" s="599" t="s">
        <v>1039</v>
      </c>
      <c r="E252" s="60" t="s">
        <v>702</v>
      </c>
      <c r="F252" s="114" t="s">
        <v>134</v>
      </c>
      <c r="G252" s="55" t="s">
        <v>703</v>
      </c>
      <c r="H252" s="63"/>
      <c r="I252" s="116" t="s">
        <v>1040</v>
      </c>
      <c r="J252" s="55"/>
      <c r="K252" s="55"/>
      <c r="L252" s="64"/>
      <c r="M252" s="64"/>
      <c r="N252" s="65"/>
      <c r="O252" s="65"/>
      <c r="P252" s="66"/>
      <c r="Q252" s="67"/>
      <c r="R252" s="65"/>
      <c r="S252" s="60" t="s">
        <v>882</v>
      </c>
      <c r="T252" s="278"/>
    </row>
    <row r="253" spans="1:20" s="57" customFormat="1" ht="36.75" customHeight="1">
      <c r="A253" s="302"/>
      <c r="B253" s="61" t="s">
        <v>861</v>
      </c>
      <c r="C253" s="62">
        <v>60000000</v>
      </c>
      <c r="D253" s="599" t="s">
        <v>1039</v>
      </c>
      <c r="E253" s="60" t="s">
        <v>702</v>
      </c>
      <c r="F253" s="114" t="s">
        <v>134</v>
      </c>
      <c r="G253" s="55" t="s">
        <v>703</v>
      </c>
      <c r="H253" s="63"/>
      <c r="I253" s="116" t="s">
        <v>1040</v>
      </c>
      <c r="J253" s="55"/>
      <c r="K253" s="55"/>
      <c r="L253" s="64"/>
      <c r="M253" s="64"/>
      <c r="N253" s="65"/>
      <c r="O253" s="65"/>
      <c r="P253" s="66"/>
      <c r="Q253" s="67"/>
      <c r="R253" s="65"/>
      <c r="S253" s="60" t="s">
        <v>882</v>
      </c>
      <c r="T253" s="278"/>
    </row>
    <row r="254" spans="1:20" s="57" customFormat="1" ht="36.75" customHeight="1">
      <c r="A254" s="302"/>
      <c r="B254" s="61" t="s">
        <v>862</v>
      </c>
      <c r="C254" s="62">
        <v>398000000</v>
      </c>
      <c r="D254" s="599" t="s">
        <v>1039</v>
      </c>
      <c r="E254" s="60" t="s">
        <v>702</v>
      </c>
      <c r="F254" s="114" t="s">
        <v>134</v>
      </c>
      <c r="G254" s="55" t="s">
        <v>703</v>
      </c>
      <c r="H254" s="63"/>
      <c r="I254" s="116" t="s">
        <v>1040</v>
      </c>
      <c r="J254" s="55"/>
      <c r="K254" s="55"/>
      <c r="L254" s="64"/>
      <c r="M254" s="64"/>
      <c r="N254" s="65"/>
      <c r="O254" s="65"/>
      <c r="P254" s="66"/>
      <c r="Q254" s="67"/>
      <c r="R254" s="65"/>
      <c r="S254" s="60" t="s">
        <v>882</v>
      </c>
      <c r="T254" s="278"/>
    </row>
    <row r="255" spans="1:20" s="57" customFormat="1" ht="36.75" customHeight="1">
      <c r="A255" s="302"/>
      <c r="B255" s="61" t="s">
        <v>863</v>
      </c>
      <c r="C255" s="62">
        <v>110000000</v>
      </c>
      <c r="D255" s="599" t="s">
        <v>1039</v>
      </c>
      <c r="E255" s="60" t="s">
        <v>702</v>
      </c>
      <c r="F255" s="114" t="s">
        <v>134</v>
      </c>
      <c r="G255" s="55" t="s">
        <v>703</v>
      </c>
      <c r="H255" s="63"/>
      <c r="I255" s="116" t="s">
        <v>1040</v>
      </c>
      <c r="J255" s="55"/>
      <c r="K255" s="55"/>
      <c r="L255" s="64"/>
      <c r="M255" s="64"/>
      <c r="N255" s="65"/>
      <c r="O255" s="65"/>
      <c r="P255" s="66"/>
      <c r="Q255" s="67"/>
      <c r="R255" s="65"/>
      <c r="S255" s="60" t="s">
        <v>882</v>
      </c>
      <c r="T255" s="278"/>
    </row>
    <row r="256" spans="1:20" s="57" customFormat="1" ht="36.75" customHeight="1">
      <c r="A256" s="302"/>
      <c r="B256" s="61" t="s">
        <v>864</v>
      </c>
      <c r="C256" s="62">
        <v>106000000</v>
      </c>
      <c r="D256" s="599" t="s">
        <v>1039</v>
      </c>
      <c r="E256" s="60" t="s">
        <v>702</v>
      </c>
      <c r="F256" s="114" t="s">
        <v>134</v>
      </c>
      <c r="G256" s="55" t="s">
        <v>703</v>
      </c>
      <c r="H256" s="63"/>
      <c r="I256" s="116" t="s">
        <v>1040</v>
      </c>
      <c r="J256" s="55"/>
      <c r="K256" s="55"/>
      <c r="L256" s="64"/>
      <c r="M256" s="64"/>
      <c r="N256" s="65"/>
      <c r="O256" s="65"/>
      <c r="P256" s="66"/>
      <c r="Q256" s="67"/>
      <c r="R256" s="65"/>
      <c r="S256" s="60" t="s">
        <v>882</v>
      </c>
      <c r="T256" s="278"/>
    </row>
    <row r="257" spans="1:20" s="57" customFormat="1" ht="51.75" customHeight="1">
      <c r="A257" s="302">
        <f>A242+1</f>
        <v>183</v>
      </c>
      <c r="B257" s="456" t="s">
        <v>1041</v>
      </c>
      <c r="C257" s="62"/>
      <c r="D257" s="304"/>
      <c r="E257" s="304"/>
      <c r="F257" s="114"/>
      <c r="G257" s="55"/>
      <c r="H257" s="63"/>
      <c r="I257" s="55"/>
      <c r="J257" s="55"/>
      <c r="K257" s="55"/>
      <c r="L257" s="64"/>
      <c r="M257" s="64"/>
      <c r="N257" s="65"/>
      <c r="O257" s="65"/>
      <c r="P257" s="66"/>
      <c r="Q257" s="67"/>
      <c r="R257" s="65"/>
      <c r="S257" s="60" t="s">
        <v>882</v>
      </c>
      <c r="T257" s="278" t="s">
        <v>139</v>
      </c>
    </row>
    <row r="258" spans="1:20" s="57" customFormat="1" ht="51.75" customHeight="1">
      <c r="A258" s="302"/>
      <c r="B258" s="61" t="s">
        <v>707</v>
      </c>
      <c r="C258" s="62">
        <v>406000000</v>
      </c>
      <c r="D258" s="599" t="s">
        <v>1039</v>
      </c>
      <c r="E258" s="60" t="s">
        <v>708</v>
      </c>
      <c r="F258" s="114" t="s">
        <v>134</v>
      </c>
      <c r="G258" s="55" t="s">
        <v>709</v>
      </c>
      <c r="H258" s="63"/>
      <c r="I258" s="55" t="s">
        <v>710</v>
      </c>
      <c r="J258" s="55" t="s">
        <v>710</v>
      </c>
      <c r="K258" s="55" t="s">
        <v>628</v>
      </c>
      <c r="L258" s="64"/>
      <c r="M258" s="64"/>
      <c r="N258" s="65"/>
      <c r="O258" s="65"/>
      <c r="P258" s="66"/>
      <c r="Q258" s="67"/>
      <c r="R258" s="65"/>
      <c r="S258" s="60" t="s">
        <v>882</v>
      </c>
      <c r="T258" s="278"/>
    </row>
    <row r="259" spans="1:20" s="57" customFormat="1" ht="51.75" customHeight="1">
      <c r="A259" s="302"/>
      <c r="B259" s="61" t="s">
        <v>711</v>
      </c>
      <c r="C259" s="62">
        <v>840000000</v>
      </c>
      <c r="D259" s="599" t="s">
        <v>1039</v>
      </c>
      <c r="E259" s="60" t="s">
        <v>708</v>
      </c>
      <c r="F259" s="114" t="s">
        <v>134</v>
      </c>
      <c r="G259" s="55" t="s">
        <v>709</v>
      </c>
      <c r="H259" s="63"/>
      <c r="I259" s="55" t="s">
        <v>710</v>
      </c>
      <c r="J259" s="55" t="s">
        <v>710</v>
      </c>
      <c r="K259" s="55" t="s">
        <v>628</v>
      </c>
      <c r="L259" s="64"/>
      <c r="M259" s="64"/>
      <c r="N259" s="65"/>
      <c r="O259" s="65"/>
      <c r="P259" s="66"/>
      <c r="Q259" s="67"/>
      <c r="R259" s="65"/>
      <c r="S259" s="60" t="s">
        <v>882</v>
      </c>
      <c r="T259" s="278"/>
    </row>
    <row r="260" spans="1:20" s="57" customFormat="1" ht="51.75" customHeight="1">
      <c r="A260" s="302"/>
      <c r="B260" s="61" t="s">
        <v>712</v>
      </c>
      <c r="C260" s="62">
        <v>980000000</v>
      </c>
      <c r="D260" s="599" t="s">
        <v>1039</v>
      </c>
      <c r="E260" s="60" t="s">
        <v>708</v>
      </c>
      <c r="F260" s="114" t="s">
        <v>134</v>
      </c>
      <c r="G260" s="55" t="s">
        <v>709</v>
      </c>
      <c r="H260" s="63"/>
      <c r="I260" s="55" t="s">
        <v>710</v>
      </c>
      <c r="J260" s="55" t="s">
        <v>710</v>
      </c>
      <c r="K260" s="55" t="s">
        <v>628</v>
      </c>
      <c r="L260" s="64"/>
      <c r="M260" s="64"/>
      <c r="N260" s="65"/>
      <c r="O260" s="65"/>
      <c r="P260" s="66"/>
      <c r="Q260" s="67"/>
      <c r="R260" s="65"/>
      <c r="S260" s="60" t="s">
        <v>882</v>
      </c>
      <c r="T260" s="278"/>
    </row>
    <row r="261" spans="1:20" s="57" customFormat="1" ht="51.75" customHeight="1">
      <c r="A261" s="302"/>
      <c r="B261" s="61" t="s">
        <v>714</v>
      </c>
      <c r="C261" s="62">
        <v>728000000</v>
      </c>
      <c r="D261" s="599" t="s">
        <v>1039</v>
      </c>
      <c r="E261" s="60" t="s">
        <v>708</v>
      </c>
      <c r="F261" s="114" t="s">
        <v>134</v>
      </c>
      <c r="G261" s="55" t="s">
        <v>715</v>
      </c>
      <c r="H261" s="63"/>
      <c r="I261" s="55" t="s">
        <v>117</v>
      </c>
      <c r="J261" s="55" t="s">
        <v>117</v>
      </c>
      <c r="K261" s="55" t="s">
        <v>716</v>
      </c>
      <c r="L261" s="64"/>
      <c r="M261" s="64"/>
      <c r="N261" s="65"/>
      <c r="O261" s="65"/>
      <c r="P261" s="66"/>
      <c r="Q261" s="67"/>
      <c r="R261" s="65"/>
      <c r="S261" s="60" t="s">
        <v>882</v>
      </c>
      <c r="T261" s="278"/>
    </row>
    <row r="262" spans="1:20" s="57" customFormat="1" ht="51.75" customHeight="1">
      <c r="A262" s="302"/>
      <c r="B262" s="61" t="s">
        <v>717</v>
      </c>
      <c r="C262" s="62">
        <v>560000000</v>
      </c>
      <c r="D262" s="599" t="s">
        <v>1039</v>
      </c>
      <c r="E262" s="60" t="s">
        <v>708</v>
      </c>
      <c r="F262" s="114" t="s">
        <v>134</v>
      </c>
      <c r="G262" s="55" t="s">
        <v>715</v>
      </c>
      <c r="H262" s="63"/>
      <c r="I262" s="55" t="s">
        <v>117</v>
      </c>
      <c r="J262" s="55" t="s">
        <v>117</v>
      </c>
      <c r="K262" s="55" t="s">
        <v>716</v>
      </c>
      <c r="L262" s="64"/>
      <c r="M262" s="64"/>
      <c r="N262" s="65"/>
      <c r="O262" s="65"/>
      <c r="P262" s="66"/>
      <c r="Q262" s="67"/>
      <c r="R262" s="65"/>
      <c r="S262" s="60" t="s">
        <v>882</v>
      </c>
      <c r="T262" s="278"/>
    </row>
    <row r="263" spans="1:20" s="57" customFormat="1" ht="51.75" customHeight="1">
      <c r="A263" s="302"/>
      <c r="B263" s="61" t="s">
        <v>718</v>
      </c>
      <c r="C263" s="62">
        <v>567000000</v>
      </c>
      <c r="D263" s="599" t="s">
        <v>1039</v>
      </c>
      <c r="E263" s="60" t="s">
        <v>708</v>
      </c>
      <c r="F263" s="114" t="s">
        <v>134</v>
      </c>
      <c r="G263" s="55" t="s">
        <v>715</v>
      </c>
      <c r="H263" s="63"/>
      <c r="I263" s="55" t="s">
        <v>117</v>
      </c>
      <c r="J263" s="55" t="s">
        <v>117</v>
      </c>
      <c r="K263" s="55" t="s">
        <v>716</v>
      </c>
      <c r="L263" s="64"/>
      <c r="M263" s="64"/>
      <c r="N263" s="65"/>
      <c r="O263" s="65"/>
      <c r="P263" s="66"/>
      <c r="Q263" s="67"/>
      <c r="R263" s="65"/>
      <c r="S263" s="60" t="s">
        <v>882</v>
      </c>
      <c r="T263" s="278"/>
    </row>
    <row r="264" spans="1:20" s="57" customFormat="1" ht="51.75" customHeight="1">
      <c r="A264" s="302"/>
      <c r="B264" s="61" t="s">
        <v>719</v>
      </c>
      <c r="C264" s="62">
        <v>497000000</v>
      </c>
      <c r="D264" s="599" t="s">
        <v>1039</v>
      </c>
      <c r="E264" s="60" t="s">
        <v>708</v>
      </c>
      <c r="F264" s="114" t="s">
        <v>134</v>
      </c>
      <c r="G264" s="55" t="s">
        <v>715</v>
      </c>
      <c r="H264" s="63"/>
      <c r="I264" s="55" t="s">
        <v>117</v>
      </c>
      <c r="J264" s="55" t="s">
        <v>117</v>
      </c>
      <c r="K264" s="55" t="s">
        <v>716</v>
      </c>
      <c r="L264" s="64"/>
      <c r="M264" s="64"/>
      <c r="N264" s="65"/>
      <c r="O264" s="65"/>
      <c r="P264" s="66"/>
      <c r="Q264" s="67"/>
      <c r="R264" s="65"/>
      <c r="S264" s="60" t="s">
        <v>882</v>
      </c>
      <c r="T264" s="278"/>
    </row>
    <row r="265" spans="1:20" s="57" customFormat="1" ht="51.75" customHeight="1">
      <c r="A265" s="302"/>
      <c r="B265" s="61" t="s">
        <v>720</v>
      </c>
      <c r="C265" s="62">
        <v>434000000</v>
      </c>
      <c r="D265" s="599" t="s">
        <v>1039</v>
      </c>
      <c r="E265" s="60" t="s">
        <v>708</v>
      </c>
      <c r="F265" s="114" t="s">
        <v>134</v>
      </c>
      <c r="G265" s="55" t="s">
        <v>715</v>
      </c>
      <c r="H265" s="63"/>
      <c r="I265" s="55" t="s">
        <v>117</v>
      </c>
      <c r="J265" s="55" t="s">
        <v>117</v>
      </c>
      <c r="K265" s="55" t="s">
        <v>716</v>
      </c>
      <c r="L265" s="64"/>
      <c r="M265" s="64"/>
      <c r="N265" s="65"/>
      <c r="O265" s="65"/>
      <c r="P265" s="66"/>
      <c r="Q265" s="67"/>
      <c r="R265" s="65"/>
      <c r="S265" s="60" t="s">
        <v>882</v>
      </c>
      <c r="T265" s="278"/>
    </row>
    <row r="266" spans="1:20" s="57" customFormat="1" ht="51.75" customHeight="1">
      <c r="A266" s="302"/>
      <c r="B266" s="61" t="s">
        <v>721</v>
      </c>
      <c r="C266" s="62">
        <v>315000000</v>
      </c>
      <c r="D266" s="599" t="s">
        <v>1039</v>
      </c>
      <c r="E266" s="60" t="s">
        <v>708</v>
      </c>
      <c r="F266" s="114" t="s">
        <v>134</v>
      </c>
      <c r="G266" s="55" t="s">
        <v>715</v>
      </c>
      <c r="H266" s="63"/>
      <c r="I266" s="55" t="s">
        <v>117</v>
      </c>
      <c r="J266" s="55" t="s">
        <v>117</v>
      </c>
      <c r="K266" s="55" t="s">
        <v>716</v>
      </c>
      <c r="L266" s="64"/>
      <c r="M266" s="64"/>
      <c r="N266" s="65"/>
      <c r="O266" s="65"/>
      <c r="P266" s="66"/>
      <c r="Q266" s="67"/>
      <c r="R266" s="65"/>
      <c r="S266" s="60" t="s">
        <v>882</v>
      </c>
      <c r="T266" s="278"/>
    </row>
    <row r="267" spans="1:20" s="57" customFormat="1" ht="51.75" customHeight="1">
      <c r="A267" s="302"/>
      <c r="B267" s="61" t="s">
        <v>723</v>
      </c>
      <c r="C267" s="62">
        <v>287000000</v>
      </c>
      <c r="D267" s="599" t="s">
        <v>1039</v>
      </c>
      <c r="E267" s="60" t="s">
        <v>708</v>
      </c>
      <c r="F267" s="114" t="s">
        <v>134</v>
      </c>
      <c r="G267" s="55" t="s">
        <v>724</v>
      </c>
      <c r="H267" s="63"/>
      <c r="I267" s="55" t="s">
        <v>725</v>
      </c>
      <c r="J267" s="55" t="s">
        <v>710</v>
      </c>
      <c r="K267" s="55" t="s">
        <v>726</v>
      </c>
      <c r="L267" s="64"/>
      <c r="M267" s="64"/>
      <c r="N267" s="65"/>
      <c r="O267" s="65"/>
      <c r="P267" s="66"/>
      <c r="Q267" s="67"/>
      <c r="R267" s="65"/>
      <c r="S267" s="60" t="s">
        <v>882</v>
      </c>
      <c r="T267" s="278"/>
    </row>
    <row r="268" spans="1:20" s="57" customFormat="1" ht="51.75" customHeight="1">
      <c r="A268" s="302"/>
      <c r="B268" s="61" t="s">
        <v>727</v>
      </c>
      <c r="C268" s="62">
        <v>560000000</v>
      </c>
      <c r="D268" s="599" t="s">
        <v>1039</v>
      </c>
      <c r="E268" s="60" t="s">
        <v>708</v>
      </c>
      <c r="F268" s="114" t="s">
        <v>134</v>
      </c>
      <c r="G268" s="55" t="s">
        <v>724</v>
      </c>
      <c r="H268" s="63"/>
      <c r="I268" s="55" t="s">
        <v>725</v>
      </c>
      <c r="J268" s="55" t="s">
        <v>710</v>
      </c>
      <c r="K268" s="55" t="s">
        <v>726</v>
      </c>
      <c r="L268" s="64"/>
      <c r="M268" s="64"/>
      <c r="N268" s="65"/>
      <c r="O268" s="65"/>
      <c r="P268" s="66"/>
      <c r="Q268" s="67"/>
      <c r="R268" s="65"/>
      <c r="S268" s="60" t="s">
        <v>882</v>
      </c>
      <c r="T268" s="278"/>
    </row>
    <row r="269" spans="1:20" s="57" customFormat="1" ht="51.75" customHeight="1">
      <c r="A269" s="302"/>
      <c r="B269" s="61" t="s">
        <v>728</v>
      </c>
      <c r="C269" s="62">
        <v>462000000</v>
      </c>
      <c r="D269" s="599" t="s">
        <v>1039</v>
      </c>
      <c r="E269" s="60" t="s">
        <v>708</v>
      </c>
      <c r="F269" s="114" t="s">
        <v>134</v>
      </c>
      <c r="G269" s="55" t="s">
        <v>724</v>
      </c>
      <c r="H269" s="63"/>
      <c r="I269" s="55" t="s">
        <v>725</v>
      </c>
      <c r="J269" s="55" t="s">
        <v>710</v>
      </c>
      <c r="K269" s="55" t="s">
        <v>726</v>
      </c>
      <c r="L269" s="64"/>
      <c r="M269" s="64"/>
      <c r="N269" s="65"/>
      <c r="O269" s="65"/>
      <c r="P269" s="66"/>
      <c r="Q269" s="67"/>
      <c r="R269" s="65"/>
      <c r="S269" s="60" t="s">
        <v>882</v>
      </c>
      <c r="T269" s="278"/>
    </row>
    <row r="270" spans="1:20" s="57" customFormat="1" ht="51.75" customHeight="1">
      <c r="A270" s="302"/>
      <c r="B270" s="61" t="s">
        <v>729</v>
      </c>
      <c r="C270" s="62">
        <v>287000000</v>
      </c>
      <c r="D270" s="599" t="s">
        <v>1039</v>
      </c>
      <c r="E270" s="60" t="s">
        <v>708</v>
      </c>
      <c r="F270" s="114" t="s">
        <v>134</v>
      </c>
      <c r="G270" s="55" t="s">
        <v>724</v>
      </c>
      <c r="H270" s="63"/>
      <c r="I270" s="55" t="s">
        <v>725</v>
      </c>
      <c r="J270" s="55" t="s">
        <v>710</v>
      </c>
      <c r="K270" s="55" t="s">
        <v>726</v>
      </c>
      <c r="L270" s="64"/>
      <c r="M270" s="64"/>
      <c r="N270" s="65"/>
      <c r="O270" s="65"/>
      <c r="P270" s="66"/>
      <c r="Q270" s="67"/>
      <c r="R270" s="65"/>
      <c r="S270" s="60" t="s">
        <v>882</v>
      </c>
      <c r="T270" s="278"/>
    </row>
    <row r="271" spans="1:20" s="57" customFormat="1" ht="51.75" customHeight="1">
      <c r="A271" s="302"/>
      <c r="B271" s="61" t="s">
        <v>730</v>
      </c>
      <c r="C271" s="62">
        <v>525000000</v>
      </c>
      <c r="D271" s="599" t="s">
        <v>1039</v>
      </c>
      <c r="E271" s="60" t="s">
        <v>708</v>
      </c>
      <c r="F271" s="114" t="s">
        <v>134</v>
      </c>
      <c r="G271" s="55" t="s">
        <v>724</v>
      </c>
      <c r="H271" s="63"/>
      <c r="I271" s="55" t="s">
        <v>725</v>
      </c>
      <c r="J271" s="55" t="s">
        <v>710</v>
      </c>
      <c r="K271" s="55" t="s">
        <v>726</v>
      </c>
      <c r="L271" s="64"/>
      <c r="M271" s="64"/>
      <c r="N271" s="65"/>
      <c r="O271" s="65"/>
      <c r="P271" s="66"/>
      <c r="Q271" s="67"/>
      <c r="R271" s="65"/>
      <c r="S271" s="60" t="s">
        <v>882</v>
      </c>
      <c r="T271" s="278"/>
    </row>
    <row r="272" spans="1:20" s="57" customFormat="1" ht="51.75" customHeight="1">
      <c r="A272" s="302"/>
      <c r="B272" s="61" t="s">
        <v>731</v>
      </c>
      <c r="C272" s="62">
        <v>1008000000</v>
      </c>
      <c r="D272" s="599" t="s">
        <v>1039</v>
      </c>
      <c r="E272" s="60" t="s">
        <v>708</v>
      </c>
      <c r="F272" s="114" t="s">
        <v>134</v>
      </c>
      <c r="G272" s="55" t="s">
        <v>724</v>
      </c>
      <c r="H272" s="63"/>
      <c r="I272" s="55" t="s">
        <v>725</v>
      </c>
      <c r="J272" s="55" t="s">
        <v>710</v>
      </c>
      <c r="K272" s="55" t="s">
        <v>726</v>
      </c>
      <c r="L272" s="64"/>
      <c r="M272" s="64"/>
      <c r="N272" s="65"/>
      <c r="O272" s="65"/>
      <c r="P272" s="66"/>
      <c r="Q272" s="67"/>
      <c r="R272" s="65"/>
      <c r="S272" s="60" t="s">
        <v>882</v>
      </c>
      <c r="T272" s="278"/>
    </row>
    <row r="273" spans="1:22" s="57" customFormat="1" ht="51" customHeight="1">
      <c r="A273" s="305">
        <v>184</v>
      </c>
      <c r="B273" s="474" t="s">
        <v>865</v>
      </c>
      <c r="C273" s="434">
        <v>0</v>
      </c>
      <c r="D273" s="330"/>
      <c r="E273" s="330"/>
      <c r="F273" s="360"/>
      <c r="G273" s="371"/>
      <c r="H273" s="435"/>
      <c r="I273" s="371"/>
      <c r="J273" s="371"/>
      <c r="K273" s="371"/>
      <c r="L273" s="436"/>
      <c r="M273" s="436"/>
      <c r="N273" s="437"/>
      <c r="O273" s="437"/>
      <c r="P273" s="438"/>
      <c r="Q273" s="439"/>
      <c r="R273" s="437"/>
      <c r="S273" s="873" t="s">
        <v>1164</v>
      </c>
      <c r="T273" s="278" t="s">
        <v>139</v>
      </c>
    </row>
    <row r="274" spans="1:22" s="57" customFormat="1" ht="63" customHeight="1">
      <c r="A274" s="305">
        <v>185</v>
      </c>
      <c r="B274" s="474" t="s">
        <v>867</v>
      </c>
      <c r="C274" s="434">
        <v>0</v>
      </c>
      <c r="D274" s="330"/>
      <c r="E274" s="330"/>
      <c r="F274" s="360"/>
      <c r="G274" s="371"/>
      <c r="H274" s="435"/>
      <c r="I274" s="371"/>
      <c r="J274" s="371"/>
      <c r="K274" s="371"/>
      <c r="L274" s="436"/>
      <c r="M274" s="436"/>
      <c r="N274" s="437"/>
      <c r="O274" s="437"/>
      <c r="P274" s="438"/>
      <c r="Q274" s="439"/>
      <c r="R274" s="437"/>
      <c r="S274" s="873" t="s">
        <v>1165</v>
      </c>
      <c r="T274" s="278"/>
    </row>
    <row r="275" spans="1:22" s="57" customFormat="1" ht="45" customHeight="1">
      <c r="A275" s="305">
        <v>186</v>
      </c>
      <c r="B275" s="474" t="s">
        <v>869</v>
      </c>
      <c r="C275" s="434">
        <v>0</v>
      </c>
      <c r="D275" s="330"/>
      <c r="E275" s="330"/>
      <c r="F275" s="360"/>
      <c r="G275" s="371"/>
      <c r="H275" s="435"/>
      <c r="I275" s="371"/>
      <c r="J275" s="371"/>
      <c r="K275" s="371"/>
      <c r="L275" s="436"/>
      <c r="M275" s="436"/>
      <c r="N275" s="437"/>
      <c r="O275" s="437"/>
      <c r="P275" s="438"/>
      <c r="Q275" s="439"/>
      <c r="R275" s="437"/>
      <c r="S275" s="873" t="s">
        <v>1166</v>
      </c>
      <c r="T275" s="278" t="s">
        <v>139</v>
      </c>
    </row>
    <row r="276" spans="1:22" s="57" customFormat="1" ht="39.75" customHeight="1">
      <c r="A276" s="856">
        <v>187</v>
      </c>
      <c r="B276" s="857" t="s">
        <v>871</v>
      </c>
      <c r="C276" s="858">
        <v>100000000</v>
      </c>
      <c r="D276" s="859" t="s">
        <v>114</v>
      </c>
      <c r="E276" s="859" t="s">
        <v>103</v>
      </c>
      <c r="F276" s="860" t="s">
        <v>134</v>
      </c>
      <c r="G276" s="861"/>
      <c r="H276" s="862"/>
      <c r="I276" s="861" t="s">
        <v>677</v>
      </c>
      <c r="J276" s="861" t="s">
        <v>288</v>
      </c>
      <c r="K276" s="861"/>
      <c r="L276" s="863"/>
      <c r="M276" s="863"/>
      <c r="N276" s="864"/>
      <c r="O276" s="864"/>
      <c r="P276" s="865"/>
      <c r="Q276" s="866"/>
      <c r="R276" s="864"/>
      <c r="S276" s="867" t="s">
        <v>1060</v>
      </c>
      <c r="T276" s="278" t="s">
        <v>139</v>
      </c>
    </row>
    <row r="277" spans="1:22" s="159" customFormat="1" ht="23.25" customHeight="1">
      <c r="A277" s="1515" t="s">
        <v>734</v>
      </c>
      <c r="B277" s="1516"/>
      <c r="C277" s="157">
        <f>SUBTOTAL(9,C13:C276)</f>
        <v>128414387814</v>
      </c>
      <c r="D277" s="157"/>
      <c r="E277" s="266"/>
      <c r="F277" s="694"/>
      <c r="G277" s="158"/>
      <c r="H277" s="268"/>
      <c r="I277" s="268"/>
      <c r="J277" s="268"/>
      <c r="K277" s="269"/>
      <c r="L277" s="270"/>
      <c r="M277" s="271"/>
      <c r="N277" s="271"/>
      <c r="O277" s="272"/>
      <c r="P277" s="273"/>
      <c r="Q277" s="274"/>
      <c r="R277" s="274"/>
      <c r="S277" s="274"/>
      <c r="T277" s="283"/>
      <c r="V277" s="160"/>
    </row>
    <row r="278" spans="1:22" s="78" customFormat="1">
      <c r="A278" s="69"/>
      <c r="B278" s="70"/>
      <c r="C278" s="106"/>
      <c r="D278" s="106"/>
      <c r="E278" s="72"/>
      <c r="F278" s="161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91"/>
      <c r="T278" s="275"/>
      <c r="V278"/>
    </row>
    <row r="279" spans="1:22" s="58" customFormat="1" ht="15" customHeight="1">
      <c r="A279" s="1539" t="s">
        <v>735</v>
      </c>
      <c r="B279" s="1539"/>
      <c r="C279" s="1539"/>
      <c r="D279" s="1539"/>
      <c r="E279" s="1539"/>
      <c r="F279" s="1539"/>
      <c r="G279" s="71"/>
      <c r="H279" s="68"/>
      <c r="I279" s="1345"/>
      <c r="J279" s="1519"/>
      <c r="K279" s="1519"/>
      <c r="L279" s="593"/>
      <c r="M279" s="73"/>
      <c r="N279" s="74"/>
      <c r="O279" s="75"/>
      <c r="P279" s="76"/>
      <c r="Q279" s="77"/>
      <c r="R279" s="75"/>
      <c r="S279" s="78"/>
      <c r="T279" s="279"/>
    </row>
    <row r="280" spans="1:22" s="4" customFormat="1" ht="14.25" customHeight="1">
      <c r="A280" s="94"/>
      <c r="B280" s="877" t="s">
        <v>736</v>
      </c>
      <c r="C280" s="878"/>
      <c r="D280" s="162">
        <v>187</v>
      </c>
      <c r="E280" s="879"/>
      <c r="F280" s="92"/>
      <c r="G280" s="79"/>
      <c r="H280" s="79"/>
      <c r="I280" s="80"/>
      <c r="J280" s="81"/>
      <c r="K280" s="81"/>
      <c r="L280" s="79"/>
      <c r="M280" s="82"/>
      <c r="N280" s="874"/>
      <c r="O280" s="881" t="s">
        <v>1167</v>
      </c>
      <c r="P280" s="882"/>
      <c r="Q280" s="883"/>
      <c r="R280" s="883"/>
      <c r="S280" s="85"/>
      <c r="T280" s="280"/>
    </row>
    <row r="281" spans="1:22" s="4" customFormat="1" ht="14.25" customHeight="1">
      <c r="A281" s="94"/>
      <c r="B281" s="877" t="s">
        <v>738</v>
      </c>
      <c r="C281" s="878"/>
      <c r="D281" s="162">
        <v>16</v>
      </c>
      <c r="E281" s="880"/>
      <c r="F281" s="92"/>
      <c r="G281" s="79"/>
      <c r="H281" s="876"/>
      <c r="I281" s="80"/>
      <c r="J281" s="81"/>
      <c r="K281" s="81"/>
      <c r="L281" s="79"/>
      <c r="M281" s="82"/>
      <c r="N281" s="875" t="s">
        <v>69</v>
      </c>
      <c r="O281" s="884" t="s">
        <v>70</v>
      </c>
      <c r="P281" s="882"/>
      <c r="Q281" s="883"/>
      <c r="R281" s="883"/>
      <c r="S281" s="85"/>
      <c r="T281" s="280"/>
    </row>
    <row r="282" spans="1:22" s="4" customFormat="1" ht="14.25" customHeight="1">
      <c r="A282" s="94"/>
      <c r="B282" s="877" t="s">
        <v>739</v>
      </c>
      <c r="C282" s="878"/>
      <c r="D282" s="162">
        <v>171</v>
      </c>
      <c r="E282" s="880"/>
      <c r="F282" s="92"/>
      <c r="G282" s="79"/>
      <c r="H282" s="79"/>
      <c r="I282" s="80"/>
      <c r="J282" s="81"/>
      <c r="K282" s="81"/>
      <c r="L282" s="79"/>
      <c r="M282" s="82"/>
      <c r="N282" s="874"/>
      <c r="O282" s="881"/>
      <c r="P282" s="882"/>
      <c r="Q282" s="883"/>
      <c r="R282" s="883"/>
      <c r="S282" s="85"/>
      <c r="T282" s="280"/>
    </row>
    <row r="283" spans="1:22" s="90" customFormat="1" ht="14.25" customHeight="1">
      <c r="A283" s="163"/>
      <c r="B283" s="877" t="s">
        <v>1168</v>
      </c>
      <c r="C283" s="878"/>
      <c r="D283" s="162">
        <v>72</v>
      </c>
      <c r="E283" s="880"/>
      <c r="F283" s="92"/>
      <c r="G283" s="86"/>
      <c r="H283" s="86"/>
      <c r="I283" s="87"/>
      <c r="J283" s="88"/>
      <c r="K283" s="88"/>
      <c r="L283" s="86"/>
      <c r="M283" s="89"/>
      <c r="N283" s="875"/>
      <c r="O283" s="884"/>
      <c r="P283" s="882"/>
      <c r="Q283" s="883"/>
      <c r="R283" s="883"/>
      <c r="S283" s="165"/>
      <c r="T283" s="281" t="s">
        <v>741</v>
      </c>
    </row>
    <row r="284" spans="1:22" s="90" customFormat="1" ht="14.25" customHeight="1">
      <c r="A284" s="163"/>
      <c r="B284" s="877" t="s">
        <v>1169</v>
      </c>
      <c r="C284" s="878"/>
      <c r="D284" s="162">
        <v>78</v>
      </c>
      <c r="E284" s="880"/>
      <c r="F284" s="92"/>
      <c r="G284" s="86"/>
      <c r="H284" s="86"/>
      <c r="I284" s="87"/>
      <c r="J284" s="88"/>
      <c r="K284" s="88"/>
      <c r="L284" s="86"/>
      <c r="M284" s="89"/>
      <c r="N284" s="875"/>
      <c r="O284" s="79"/>
      <c r="P284" s="882"/>
      <c r="Q284" s="883"/>
      <c r="R284" s="883"/>
      <c r="S284" s="165"/>
      <c r="T284" s="281" t="s">
        <v>114</v>
      </c>
    </row>
    <row r="285" spans="1:22" s="90" customFormat="1" ht="14.25" customHeight="1">
      <c r="A285" s="163"/>
      <c r="B285" s="877" t="s">
        <v>1170</v>
      </c>
      <c r="C285" s="878"/>
      <c r="D285" s="162">
        <f>COUNTIF($D$13:$D$276,T285)</f>
        <v>20</v>
      </c>
      <c r="E285" s="880"/>
      <c r="F285" s="92"/>
      <c r="G285" s="86"/>
      <c r="H285" s="86"/>
      <c r="I285" s="87"/>
      <c r="J285" s="88"/>
      <c r="K285" s="88"/>
      <c r="L285" s="86"/>
      <c r="M285" s="89"/>
      <c r="N285" s="875"/>
      <c r="O285" s="79"/>
      <c r="P285" s="882"/>
      <c r="Q285" s="883"/>
      <c r="R285" s="883"/>
      <c r="S285" s="165"/>
      <c r="T285" s="281" t="s">
        <v>744</v>
      </c>
    </row>
    <row r="286" spans="1:22" s="90" customFormat="1" ht="14.25" customHeight="1">
      <c r="A286" s="163"/>
      <c r="B286" s="877" t="s">
        <v>1171</v>
      </c>
      <c r="C286" s="878"/>
      <c r="D286" s="162">
        <v>1</v>
      </c>
      <c r="E286" s="880"/>
      <c r="F286" s="92"/>
      <c r="G286" s="86"/>
      <c r="H286" s="86"/>
      <c r="I286" s="87"/>
      <c r="J286" s="88"/>
      <c r="K286" s="88"/>
      <c r="L286" s="86"/>
      <c r="M286" s="89"/>
      <c r="N286" s="875"/>
      <c r="O286" s="886" t="s">
        <v>71</v>
      </c>
      <c r="P286" s="882"/>
      <c r="Q286" s="883"/>
      <c r="R286" s="883"/>
      <c r="S286" s="165"/>
      <c r="T286" s="281"/>
    </row>
    <row r="287" spans="1:22" s="90" customFormat="1" ht="13.5" customHeight="1">
      <c r="A287" s="163"/>
      <c r="B287" s="877" t="s">
        <v>745</v>
      </c>
      <c r="C287" s="878"/>
      <c r="D287" s="162">
        <v>27</v>
      </c>
      <c r="E287" s="880"/>
      <c r="F287" s="92"/>
      <c r="G287" s="86"/>
      <c r="H287" s="86"/>
      <c r="I287" s="87"/>
      <c r="J287" s="88"/>
      <c r="K287" s="88"/>
      <c r="L287" s="86"/>
      <c r="M287" s="89"/>
      <c r="N287" s="875"/>
      <c r="O287" s="885" t="s">
        <v>1172</v>
      </c>
      <c r="P287" s="874"/>
      <c r="Q287" s="883"/>
      <c r="R287" s="883"/>
      <c r="S287" s="165"/>
      <c r="T287" s="281"/>
    </row>
    <row r="288" spans="1:22" s="90" customFormat="1" ht="14.25" customHeight="1">
      <c r="A288" s="163"/>
      <c r="B288" s="877" t="s">
        <v>1043</v>
      </c>
      <c r="C288" s="878"/>
      <c r="D288" s="162">
        <v>4</v>
      </c>
      <c r="E288" s="880"/>
      <c r="F288" s="92"/>
      <c r="G288" s="86"/>
      <c r="H288" s="86"/>
      <c r="I288" s="87"/>
      <c r="J288" s="88"/>
      <c r="K288" s="88"/>
      <c r="L288" s="86"/>
      <c r="M288" s="89"/>
      <c r="N288" s="875"/>
      <c r="O288" s="885" t="s">
        <v>1173</v>
      </c>
      <c r="P288" s="874"/>
      <c r="Q288" s="883"/>
      <c r="R288" s="883"/>
      <c r="S288" s="165"/>
      <c r="T288" s="281"/>
    </row>
    <row r="289" spans="1:20" s="90" customFormat="1" ht="14.25" customHeight="1">
      <c r="A289" s="163"/>
      <c r="B289" s="877" t="s">
        <v>749</v>
      </c>
      <c r="C289" s="878"/>
      <c r="D289" s="162">
        <v>6</v>
      </c>
      <c r="E289" s="880"/>
      <c r="F289" s="92"/>
      <c r="G289" s="86"/>
      <c r="H289" s="86"/>
      <c r="I289" s="87"/>
      <c r="J289" s="88"/>
      <c r="K289" s="88"/>
      <c r="L289" s="86"/>
      <c r="M289" s="89"/>
      <c r="N289" s="164"/>
      <c r="O289" s="842"/>
      <c r="P289" s="843"/>
      <c r="Q289" s="838"/>
      <c r="R289" s="838"/>
      <c r="S289" s="165"/>
      <c r="T289" s="281"/>
    </row>
    <row r="290" spans="1:20" s="90" customFormat="1" ht="14.25" customHeight="1">
      <c r="A290" s="163"/>
      <c r="B290" s="877" t="s">
        <v>750</v>
      </c>
      <c r="C290" s="878"/>
      <c r="D290" s="162">
        <v>21</v>
      </c>
      <c r="E290" s="880"/>
      <c r="F290" s="92"/>
      <c r="G290" s="86"/>
      <c r="H290" s="86"/>
      <c r="I290" s="87"/>
      <c r="J290" s="88"/>
      <c r="K290" s="88"/>
      <c r="L290" s="86"/>
      <c r="M290" s="89"/>
      <c r="N290" s="164"/>
      <c r="O290" s="841"/>
      <c r="P290" s="837"/>
      <c r="Q290" s="838"/>
      <c r="R290" s="838"/>
      <c r="S290" s="165"/>
      <c r="T290" s="281"/>
    </row>
    <row r="291" spans="1:20" s="90" customFormat="1" ht="14.25" customHeight="1">
      <c r="A291" s="163"/>
      <c r="B291" s="877" t="s">
        <v>1128</v>
      </c>
      <c r="C291" s="878"/>
      <c r="D291" s="162">
        <v>7</v>
      </c>
      <c r="E291" s="880"/>
      <c r="F291" s="92"/>
      <c r="G291" s="86"/>
      <c r="H291" s="86"/>
      <c r="I291" s="87"/>
      <c r="J291" s="88"/>
      <c r="K291" s="88"/>
      <c r="L291" s="86"/>
      <c r="M291" s="89"/>
      <c r="N291" s="164"/>
      <c r="O291" s="841"/>
      <c r="P291" s="837"/>
      <c r="Q291" s="838"/>
      <c r="R291" s="838"/>
      <c r="S291" s="165"/>
      <c r="T291" s="281"/>
    </row>
    <row r="292" spans="1:20" s="90" customFormat="1" ht="14.25" customHeight="1">
      <c r="A292" s="163"/>
      <c r="B292" s="877" t="s">
        <v>751</v>
      </c>
      <c r="C292" s="878"/>
      <c r="D292" s="162">
        <v>12</v>
      </c>
      <c r="E292" s="880"/>
      <c r="F292" s="92"/>
      <c r="G292" s="86"/>
      <c r="H292" s="86"/>
      <c r="I292" s="87"/>
      <c r="J292" s="88"/>
      <c r="K292" s="88"/>
      <c r="L292" s="86"/>
      <c r="M292" s="89"/>
      <c r="N292" s="164"/>
      <c r="O292" s="842"/>
      <c r="P292" s="843"/>
      <c r="Q292" s="838"/>
      <c r="R292" s="838"/>
      <c r="S292" s="165"/>
      <c r="T292" s="281"/>
    </row>
    <row r="293" spans="1:20" s="90" customFormat="1" ht="14.25" customHeight="1">
      <c r="A293" s="163"/>
      <c r="B293" s="877" t="s">
        <v>1044</v>
      </c>
      <c r="C293" s="878"/>
      <c r="D293" s="162">
        <v>69</v>
      </c>
      <c r="E293" s="880"/>
      <c r="F293" s="92"/>
      <c r="G293" s="86"/>
      <c r="H293" s="86"/>
      <c r="I293" s="87"/>
      <c r="J293" s="88"/>
      <c r="K293" s="88"/>
      <c r="L293" s="86"/>
      <c r="M293" s="89"/>
      <c r="N293" s="164"/>
      <c r="O293" s="842"/>
      <c r="P293" s="843"/>
      <c r="Q293" s="838"/>
      <c r="R293" s="838"/>
      <c r="S293" s="165"/>
      <c r="T293" s="281"/>
    </row>
    <row r="294" spans="1:20" s="90" customFormat="1" ht="14.25" customHeight="1">
      <c r="A294" s="163"/>
      <c r="B294" s="877" t="s">
        <v>1100</v>
      </c>
      <c r="C294" s="878"/>
      <c r="D294" s="162">
        <v>1</v>
      </c>
      <c r="E294" s="880"/>
      <c r="F294" s="92"/>
      <c r="G294" s="86"/>
      <c r="H294" s="86"/>
      <c r="I294" s="87"/>
      <c r="J294" s="88"/>
      <c r="K294" s="88"/>
      <c r="L294" s="86"/>
      <c r="M294" s="89"/>
      <c r="N294" s="164"/>
      <c r="O294" s="83"/>
      <c r="P294" s="84"/>
      <c r="Q294" s="95"/>
      <c r="R294" s="95"/>
      <c r="S294" s="165"/>
      <c r="T294" s="281"/>
    </row>
    <row r="295" spans="1:20" s="90" customFormat="1" ht="14.25" customHeight="1">
      <c r="A295" s="163"/>
      <c r="B295" s="877" t="s">
        <v>753</v>
      </c>
      <c r="C295" s="878"/>
      <c r="D295" s="162">
        <v>2</v>
      </c>
      <c r="E295" s="880"/>
      <c r="F295" s="92"/>
      <c r="G295" s="86"/>
      <c r="H295" s="86"/>
      <c r="I295" s="87"/>
      <c r="J295" s="88"/>
      <c r="K295" s="88"/>
      <c r="L295" s="86"/>
      <c r="M295" s="89"/>
      <c r="N295" s="164"/>
      <c r="O295" s="83"/>
      <c r="P295" s="84"/>
      <c r="Q295" s="95"/>
      <c r="R295" s="95"/>
      <c r="S295" s="165"/>
      <c r="T295" s="281"/>
    </row>
    <row r="296" spans="1:20" s="90" customFormat="1" ht="14.25" customHeight="1">
      <c r="A296" s="163"/>
      <c r="B296" s="877" t="s">
        <v>1101</v>
      </c>
      <c r="C296" s="878"/>
      <c r="D296" s="162">
        <v>20</v>
      </c>
      <c r="E296" s="880"/>
      <c r="F296" s="92"/>
      <c r="G296" s="86"/>
      <c r="H296" s="86"/>
      <c r="I296" s="87"/>
      <c r="J296" s="88"/>
      <c r="K296" s="88"/>
      <c r="L296" s="86"/>
      <c r="M296" s="89"/>
      <c r="N296" s="164"/>
      <c r="O296" s="83"/>
      <c r="P296" s="84"/>
      <c r="Q296" s="95"/>
      <c r="R296" s="95"/>
      <c r="S296" s="165"/>
      <c r="T296" s="281"/>
    </row>
    <row r="297" spans="1:20" s="90" customFormat="1" ht="14.25" customHeight="1">
      <c r="A297" s="163"/>
      <c r="B297" s="877" t="s">
        <v>1102</v>
      </c>
      <c r="C297" s="878"/>
      <c r="D297" s="162">
        <v>2</v>
      </c>
      <c r="E297" s="880"/>
      <c r="F297" s="92"/>
      <c r="G297" s="86"/>
      <c r="H297" s="86"/>
      <c r="I297" s="87"/>
      <c r="J297" s="88"/>
      <c r="K297" s="88"/>
      <c r="L297" s="86"/>
      <c r="M297" s="89"/>
      <c r="N297" s="164"/>
      <c r="O297" s="83"/>
      <c r="P297" s="84"/>
      <c r="Q297" s="95"/>
      <c r="R297" s="95"/>
      <c r="S297" s="165"/>
      <c r="T297" s="281"/>
    </row>
    <row r="298" spans="1:20" s="90" customFormat="1" ht="14.25" customHeight="1">
      <c r="A298" s="163"/>
      <c r="B298" s="447"/>
      <c r="C298" s="447"/>
      <c r="D298" s="447"/>
      <c r="E298" s="447"/>
      <c r="F298" s="92"/>
      <c r="G298" s="86"/>
      <c r="H298" s="86"/>
      <c r="I298" s="87"/>
      <c r="J298" s="88"/>
      <c r="K298" s="88"/>
      <c r="L298" s="86"/>
      <c r="M298" s="89"/>
      <c r="N298" s="164"/>
      <c r="O298" s="83"/>
      <c r="P298" s="84"/>
      <c r="Q298" s="95"/>
      <c r="R298" s="95"/>
      <c r="S298" s="165"/>
      <c r="T298" s="281"/>
    </row>
    <row r="299" spans="1:20" s="90" customFormat="1" ht="14.25" customHeight="1">
      <c r="A299" s="594" t="s">
        <v>758</v>
      </c>
      <c r="B299" s="594"/>
      <c r="C299" s="447"/>
      <c r="D299" s="447"/>
      <c r="E299" s="447"/>
      <c r="F299" s="92"/>
      <c r="G299" s="86"/>
      <c r="H299" s="86"/>
      <c r="I299" s="87"/>
      <c r="J299" s="88"/>
      <c r="K299" s="88"/>
      <c r="L299" s="86"/>
      <c r="M299" s="89"/>
      <c r="N299" s="164"/>
      <c r="O299" s="83"/>
      <c r="P299" s="84"/>
      <c r="Q299" s="95"/>
      <c r="R299" s="95"/>
      <c r="S299" s="165"/>
      <c r="T299" s="281"/>
    </row>
    <row r="300" spans="1:20">
      <c r="B300" s="595"/>
      <c r="C300" s="596" t="s">
        <v>1174</v>
      </c>
      <c r="N300" s="84"/>
      <c r="O300" s="83"/>
      <c r="P300" s="83"/>
    </row>
    <row r="301" spans="1:20">
      <c r="B301" s="698"/>
      <c r="C301" s="596"/>
      <c r="N301" s="84"/>
      <c r="O301" s="83"/>
      <c r="P301" s="83"/>
    </row>
    <row r="302" spans="1:20">
      <c r="B302" s="699" t="s">
        <v>760</v>
      </c>
      <c r="C302" s="700" t="s">
        <v>57</v>
      </c>
      <c r="D302" s="700" t="s">
        <v>761</v>
      </c>
      <c r="N302" s="84"/>
      <c r="O302" s="83"/>
      <c r="P302" s="83"/>
    </row>
    <row r="303" spans="1:20">
      <c r="B303" s="699" t="s">
        <v>100</v>
      </c>
      <c r="C303" s="700" t="s">
        <v>762</v>
      </c>
      <c r="D303" s="700" t="s">
        <v>763</v>
      </c>
      <c r="N303" s="84"/>
      <c r="O303" s="83"/>
      <c r="P303" s="83"/>
    </row>
    <row r="304" spans="1:20">
      <c r="B304" s="699" t="s">
        <v>131</v>
      </c>
      <c r="C304" s="700" t="s">
        <v>764</v>
      </c>
      <c r="D304" s="700" t="s">
        <v>765</v>
      </c>
      <c r="N304" s="84"/>
      <c r="O304" s="83"/>
      <c r="P304" s="83"/>
    </row>
    <row r="305" spans="1:22">
      <c r="B305" s="698"/>
      <c r="C305" s="596"/>
      <c r="N305" s="84"/>
      <c r="O305" s="83"/>
      <c r="P305" s="83"/>
    </row>
    <row r="306" spans="1:22">
      <c r="B306" s="698"/>
      <c r="C306" s="596"/>
      <c r="N306" s="84"/>
      <c r="O306" s="83"/>
      <c r="P306" s="83"/>
    </row>
    <row r="307" spans="1:22">
      <c r="N307" s="84"/>
      <c r="O307" s="166"/>
      <c r="P307" s="84"/>
    </row>
    <row r="308" spans="1:22" s="52" customFormat="1">
      <c r="A308" s="72"/>
      <c r="B308" s="167"/>
      <c r="C308" s="168"/>
      <c r="D308" s="168"/>
      <c r="E308" s="72"/>
      <c r="F308" s="161"/>
      <c r="N308" s="89"/>
      <c r="O308" s="83"/>
      <c r="P308" s="83"/>
      <c r="S308" s="91"/>
      <c r="T308" s="275"/>
      <c r="U308" s="78"/>
      <c r="V308"/>
    </row>
    <row r="309" spans="1:22" s="52" customFormat="1">
      <c r="A309" s="72"/>
      <c r="B309" s="167"/>
      <c r="C309" s="168"/>
      <c r="D309" s="168"/>
      <c r="E309" s="72"/>
      <c r="F309" s="161"/>
      <c r="G309" s="276" t="s">
        <v>139</v>
      </c>
      <c r="H309" s="440">
        <v>35477890895</v>
      </c>
      <c r="I309" s="1528">
        <f>SUMIF(T13:T276,G309,C13:C276)</f>
        <v>27219309896</v>
      </c>
      <c r="J309" s="1528"/>
      <c r="K309" s="1529">
        <f>H309-I309</f>
        <v>8258580999</v>
      </c>
      <c r="L309" s="1529"/>
      <c r="N309" s="89"/>
      <c r="O309" s="83"/>
      <c r="P309" s="83"/>
      <c r="S309" s="91"/>
      <c r="T309" s="275"/>
      <c r="U309" s="78"/>
      <c r="V309"/>
    </row>
    <row r="310" spans="1:22" s="52" customFormat="1">
      <c r="A310" s="72"/>
      <c r="B310" s="167"/>
      <c r="C310" s="168"/>
      <c r="D310" s="168"/>
      <c r="E310" s="72"/>
      <c r="F310" s="161"/>
      <c r="G310" s="276" t="s">
        <v>171</v>
      </c>
      <c r="H310" s="440">
        <v>24338374230</v>
      </c>
      <c r="I310" s="1528">
        <f>SUMIF(T14:T277,G310,C14:C277)</f>
        <v>24338371918</v>
      </c>
      <c r="J310" s="1528"/>
      <c r="K310" s="1529">
        <f>H310-I310</f>
        <v>2312</v>
      </c>
      <c r="L310" s="1529"/>
      <c r="S310" s="91"/>
      <c r="T310" s="275"/>
      <c r="U310" s="78"/>
      <c r="V310"/>
    </row>
    <row r="311" spans="1:22" s="52" customFormat="1">
      <c r="A311" s="72"/>
      <c r="B311" s="167"/>
      <c r="C311" s="168"/>
      <c r="D311" s="168"/>
      <c r="E311" s="72"/>
      <c r="F311" s="161"/>
      <c r="G311" s="276" t="s">
        <v>766</v>
      </c>
      <c r="H311" s="440">
        <v>66673320000</v>
      </c>
      <c r="I311" s="1528">
        <f>SUMIF(T13:T276,G311,C13:C276)</f>
        <v>68143606000</v>
      </c>
      <c r="J311" s="1528"/>
      <c r="K311" s="1529">
        <f>H311-I311</f>
        <v>-1470286000</v>
      </c>
      <c r="L311" s="1529"/>
      <c r="S311" s="91"/>
      <c r="T311" s="275"/>
      <c r="U311" s="78"/>
      <c r="V311"/>
    </row>
    <row r="312" spans="1:22" s="52" customFormat="1">
      <c r="A312" s="72"/>
      <c r="B312" s="167"/>
      <c r="C312" s="168"/>
      <c r="D312" s="168"/>
      <c r="E312" s="72"/>
      <c r="F312" s="161"/>
      <c r="G312" s="276"/>
      <c r="H312" s="441">
        <f>SUM(H309:H311)</f>
        <v>126489585125</v>
      </c>
      <c r="I312" s="1529">
        <f>SUM(I309:I311)</f>
        <v>119701287814</v>
      </c>
      <c r="J312" s="1529"/>
      <c r="K312" s="1529">
        <f>H312-I312</f>
        <v>6788297311</v>
      </c>
      <c r="L312" s="1529"/>
      <c r="S312" s="91"/>
      <c r="T312" s="275"/>
      <c r="U312" s="78"/>
      <c r="V312"/>
    </row>
  </sheetData>
  <autoFilter ref="A10:T276" xr:uid="{00000000-0009-0000-0000-00000A000000}"/>
  <mergeCells count="79"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N6:N8"/>
    <mergeCell ref="O6:Q6"/>
    <mergeCell ref="R6:R8"/>
    <mergeCell ref="S6:S8"/>
    <mergeCell ref="L7:L8"/>
    <mergeCell ref="M7:M8"/>
    <mergeCell ref="O7:O8"/>
    <mergeCell ref="P7:Q7"/>
    <mergeCell ref="L6:M6"/>
    <mergeCell ref="A55:S55"/>
    <mergeCell ref="A11:S11"/>
    <mergeCell ref="A12:S12"/>
    <mergeCell ref="A19:S19"/>
    <mergeCell ref="A22:S22"/>
    <mergeCell ref="A23:S23"/>
    <mergeCell ref="A29:S29"/>
    <mergeCell ref="A37:S37"/>
    <mergeCell ref="A45:S45"/>
    <mergeCell ref="A46:S46"/>
    <mergeCell ref="A51:S51"/>
    <mergeCell ref="A53:S53"/>
    <mergeCell ref="A110:S110"/>
    <mergeCell ref="A56:S56"/>
    <mergeCell ref="A72:S72"/>
    <mergeCell ref="A78:S78"/>
    <mergeCell ref="A91:S91"/>
    <mergeCell ref="A92:S92"/>
    <mergeCell ref="A95:S95"/>
    <mergeCell ref="A97:S97"/>
    <mergeCell ref="A102:S102"/>
    <mergeCell ref="A103:S103"/>
    <mergeCell ref="A105:S105"/>
    <mergeCell ref="A107:S107"/>
    <mergeCell ref="A178:S178"/>
    <mergeCell ref="A111:S111"/>
    <mergeCell ref="A118:S118"/>
    <mergeCell ref="A120:S120"/>
    <mergeCell ref="A123:S123"/>
    <mergeCell ref="A124:S124"/>
    <mergeCell ref="A130:S130"/>
    <mergeCell ref="A132:S132"/>
    <mergeCell ref="A137:S137"/>
    <mergeCell ref="A138:S138"/>
    <mergeCell ref="A155:S155"/>
    <mergeCell ref="A167:S167"/>
    <mergeCell ref="A207:S207"/>
    <mergeCell ref="A210:S210"/>
    <mergeCell ref="A224:S224"/>
    <mergeCell ref="A277:B277"/>
    <mergeCell ref="A279:F279"/>
    <mergeCell ref="J279:K279"/>
    <mergeCell ref="A179:S179"/>
    <mergeCell ref="A186:S186"/>
    <mergeCell ref="A191:S191"/>
    <mergeCell ref="A196:S196"/>
    <mergeCell ref="A197:S197"/>
    <mergeCell ref="I311:J311"/>
    <mergeCell ref="K311:L311"/>
    <mergeCell ref="I312:J312"/>
    <mergeCell ref="K312:L312"/>
    <mergeCell ref="I309:J309"/>
    <mergeCell ref="K309:L309"/>
    <mergeCell ref="I310:J310"/>
    <mergeCell ref="K310:L310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65" orientation="landscape" horizontalDpi="4294967293" r:id="rId1"/>
  <rowBreaks count="12" manualBreakCount="12">
    <brk id="28" max="18" man="1"/>
    <brk id="43" max="18" man="1"/>
    <brk id="76" max="18" man="1"/>
    <brk id="93" max="18" man="1"/>
    <brk id="114" max="18" man="1"/>
    <brk id="154" max="18" man="1"/>
    <brk id="169" max="18" man="1"/>
    <brk id="188" max="18" man="1"/>
    <brk id="204" max="18" man="1"/>
    <brk id="220" max="18" man="1"/>
    <brk id="265" max="18" man="1"/>
    <brk id="278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V303"/>
  <sheetViews>
    <sheetView view="pageBreakPreview" topLeftCell="A271" zoomScale="85" zoomScaleSheetLayoutView="85" workbookViewId="0">
      <selection activeCell="F293" sqref="F293:F300"/>
    </sheetView>
  </sheetViews>
  <sheetFormatPr defaultRowHeight="14.5"/>
  <cols>
    <col min="1" max="1" width="4.1796875" style="72" customWidth="1"/>
    <col min="2" max="2" width="26.26953125" style="167" customWidth="1"/>
    <col min="3" max="3" width="18.54296875" style="168" customWidth="1"/>
    <col min="4" max="4" width="11.81640625" style="168" customWidth="1"/>
    <col min="5" max="5" width="8" style="72" customWidth="1"/>
    <col min="6" max="6" width="9.7265625" style="161" customWidth="1"/>
    <col min="7" max="7" width="7.453125" style="52" customWidth="1"/>
    <col min="8" max="8" width="15.54296875" style="52" customWidth="1"/>
    <col min="9" max="9" width="12.26953125" style="52" customWidth="1"/>
    <col min="10" max="10" width="9.7265625" style="52" customWidth="1"/>
    <col min="11" max="11" width="10" style="52" customWidth="1"/>
    <col min="12" max="13" width="9.1796875" style="52" customWidth="1"/>
    <col min="14" max="14" width="10.7265625" style="52" customWidth="1"/>
    <col min="15" max="15" width="8.1796875" style="52" customWidth="1"/>
    <col min="16" max="16" width="14.81640625" style="52" customWidth="1"/>
    <col min="17" max="17" width="6.5429687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78" customWidth="1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</cols>
  <sheetData>
    <row r="1" spans="1:22" ht="15" customHeight="1">
      <c r="A1" s="1456" t="s">
        <v>73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1456"/>
      <c r="M1" s="1456"/>
      <c r="N1" s="1456"/>
      <c r="O1" s="1456"/>
      <c r="P1" s="1456"/>
      <c r="Q1" s="1456"/>
      <c r="R1" s="1456"/>
      <c r="S1" s="1456"/>
    </row>
    <row r="2" spans="1:22" ht="15" customHeight="1">
      <c r="A2" s="1458" t="s">
        <v>74</v>
      </c>
      <c r="B2" s="1458"/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  <c r="Q2" s="1458"/>
      <c r="R2" s="1458"/>
      <c r="S2" s="1458"/>
    </row>
    <row r="3" spans="1:22" ht="15" customHeight="1">
      <c r="A3" s="1460" t="s">
        <v>75</v>
      </c>
      <c r="B3" s="1460"/>
      <c r="C3" s="1460"/>
      <c r="D3" s="1460"/>
      <c r="E3" s="1460"/>
      <c r="F3" s="1460"/>
      <c r="G3" s="1460"/>
      <c r="H3" s="1460"/>
      <c r="I3" s="1460"/>
      <c r="J3" s="1460"/>
      <c r="K3" s="1460"/>
      <c r="L3" s="1460"/>
      <c r="M3" s="1460"/>
      <c r="N3" s="1460"/>
      <c r="O3" s="1460"/>
      <c r="P3" s="1460"/>
      <c r="Q3" s="1460"/>
      <c r="R3" s="1460"/>
      <c r="S3" s="1460"/>
    </row>
    <row r="4" spans="1:22" s="52" customFormat="1" ht="15" customHeight="1">
      <c r="A4" s="1460" t="s">
        <v>1175</v>
      </c>
      <c r="B4" s="1460"/>
      <c r="C4" s="1460"/>
      <c r="D4" s="1460"/>
      <c r="E4" s="1460"/>
      <c r="F4" s="1460"/>
      <c r="G4" s="1460"/>
      <c r="H4" s="1460"/>
      <c r="I4" s="1460"/>
      <c r="J4" s="1460"/>
      <c r="K4" s="1460"/>
      <c r="L4" s="1460"/>
      <c r="M4" s="1460"/>
      <c r="N4" s="1460"/>
      <c r="O4" s="1460"/>
      <c r="P4" s="1460"/>
      <c r="Q4" s="1460"/>
      <c r="R4" s="1460"/>
      <c r="S4" s="1460"/>
      <c r="T4" s="276"/>
    </row>
    <row r="5" spans="1:22" s="52" customFormat="1" ht="9" customHeight="1">
      <c r="A5" s="108"/>
      <c r="B5" s="109"/>
      <c r="C5" s="110"/>
      <c r="D5" s="110"/>
      <c r="E5" s="108"/>
      <c r="F5" s="111"/>
      <c r="G5" s="1348"/>
      <c r="H5" s="1348"/>
      <c r="I5" s="1348"/>
      <c r="J5" s="1348"/>
      <c r="K5" s="1348"/>
      <c r="L5" s="1348"/>
      <c r="M5" s="1348"/>
      <c r="N5" s="1348"/>
      <c r="O5" s="1348"/>
      <c r="P5" s="1348"/>
      <c r="Q5" s="1348"/>
      <c r="R5" s="1348"/>
      <c r="S5" s="112"/>
      <c r="T5" s="276"/>
    </row>
    <row r="6" spans="1:22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77" t="s">
        <v>88</v>
      </c>
      <c r="M6" s="1479"/>
      <c r="N6" s="1531" t="s">
        <v>89</v>
      </c>
      <c r="O6" s="1477" t="s">
        <v>90</v>
      </c>
      <c r="P6" s="1540"/>
      <c r="Q6" s="1479"/>
      <c r="R6" s="1480" t="s">
        <v>91</v>
      </c>
      <c r="S6" s="1462" t="s">
        <v>92</v>
      </c>
    </row>
    <row r="7" spans="1:22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62" t="s">
        <v>93</v>
      </c>
      <c r="M7" s="1462" t="s">
        <v>94</v>
      </c>
      <c r="N7" s="1532"/>
      <c r="O7" s="1462" t="s">
        <v>95</v>
      </c>
      <c r="P7" s="1477" t="s">
        <v>96</v>
      </c>
      <c r="Q7" s="1479"/>
      <c r="R7" s="1481"/>
      <c r="S7" s="1463"/>
      <c r="T7" s="276"/>
    </row>
    <row r="8" spans="1:22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64"/>
      <c r="M8" s="1464"/>
      <c r="N8" s="1533"/>
      <c r="O8" s="1464"/>
      <c r="P8" s="445" t="s">
        <v>97</v>
      </c>
      <c r="Q8" s="446" t="s">
        <v>98</v>
      </c>
      <c r="R8" s="1482"/>
      <c r="S8" s="1464"/>
      <c r="T8" s="276"/>
    </row>
    <row r="9" spans="1:22" s="113" customFormat="1" ht="10.5" customHeight="1" thickBot="1">
      <c r="A9" s="442">
        <v>1</v>
      </c>
      <c r="B9" s="443">
        <v>2</v>
      </c>
      <c r="C9" s="444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</row>
    <row r="10" spans="1:22" s="52" customFormat="1" ht="15" customHeight="1" thickTop="1">
      <c r="A10" s="177"/>
      <c r="B10" s="178"/>
      <c r="C10" s="179"/>
      <c r="D10" s="179"/>
      <c r="E10" s="177"/>
      <c r="F10" s="180"/>
      <c r="G10" s="177"/>
      <c r="H10" s="181"/>
      <c r="I10" s="182"/>
      <c r="J10" s="177"/>
      <c r="K10" s="183"/>
      <c r="L10" s="177"/>
      <c r="M10" s="183"/>
      <c r="N10" s="177"/>
      <c r="O10" s="183"/>
      <c r="P10" s="177"/>
      <c r="Q10" s="184"/>
      <c r="R10" s="177"/>
      <c r="S10" s="185"/>
      <c r="T10" s="276"/>
    </row>
    <row r="11" spans="1:22" s="78" customFormat="1">
      <c r="A11" s="1504" t="s">
        <v>99</v>
      </c>
      <c r="B11" s="1505"/>
      <c r="C11" s="1505"/>
      <c r="D11" s="1505"/>
      <c r="E11" s="1505"/>
      <c r="F11" s="1505"/>
      <c r="G11" s="1505"/>
      <c r="H11" s="1505"/>
      <c r="I11" s="1505"/>
      <c r="J11" s="1505"/>
      <c r="K11" s="1505"/>
      <c r="L11" s="1505"/>
      <c r="M11" s="1505"/>
      <c r="N11" s="1505"/>
      <c r="O11" s="1505"/>
      <c r="P11" s="1505"/>
      <c r="Q11" s="1505"/>
      <c r="R11" s="1505"/>
      <c r="S11" s="1505"/>
      <c r="T11" s="275"/>
      <c r="V11"/>
    </row>
    <row r="12" spans="1:22" s="78" customFormat="1">
      <c r="A12" s="1506" t="s">
        <v>348</v>
      </c>
      <c r="B12" s="1507"/>
      <c r="C12" s="1507"/>
      <c r="D12" s="1507"/>
      <c r="E12" s="1507"/>
      <c r="F12" s="1507"/>
      <c r="G12" s="1507"/>
      <c r="H12" s="1507"/>
      <c r="I12" s="1507"/>
      <c r="J12" s="1507"/>
      <c r="K12" s="1507"/>
      <c r="L12" s="1507"/>
      <c r="M12" s="1507"/>
      <c r="N12" s="1507"/>
      <c r="O12" s="1507"/>
      <c r="P12" s="1507"/>
      <c r="Q12" s="1507"/>
      <c r="R12" s="1507"/>
      <c r="S12" s="1507"/>
      <c r="T12" s="275"/>
      <c r="V12"/>
    </row>
    <row r="13" spans="1:22" s="78" customFormat="1" ht="34" customHeight="1">
      <c r="A13" s="60">
        <f>SUBTOTAL(3,$B$13:B13)</f>
        <v>1</v>
      </c>
      <c r="B13" s="448" t="s">
        <v>1046</v>
      </c>
      <c r="C13" s="449">
        <v>200000000</v>
      </c>
      <c r="D13" s="114" t="s">
        <v>114</v>
      </c>
      <c r="E13" s="301" t="s">
        <v>103</v>
      </c>
      <c r="F13" s="685" t="s">
        <v>104</v>
      </c>
      <c r="G13" s="114"/>
      <c r="H13" s="451"/>
      <c r="I13" s="452"/>
      <c r="J13" s="453"/>
      <c r="K13" s="188"/>
      <c r="L13" s="189"/>
      <c r="M13" s="190"/>
      <c r="N13" s="191"/>
      <c r="O13" s="120"/>
      <c r="P13" s="297"/>
      <c r="Q13" s="454"/>
      <c r="R13" s="192"/>
      <c r="S13" s="684" t="s">
        <v>991</v>
      </c>
      <c r="T13" s="275" t="s">
        <v>110</v>
      </c>
      <c r="V13"/>
    </row>
    <row r="14" spans="1:22" s="78" customFormat="1" ht="34" customHeight="1">
      <c r="A14" s="60">
        <f>SUBTOTAL(3,$B$13:B14)</f>
        <v>2</v>
      </c>
      <c r="B14" s="448" t="s">
        <v>119</v>
      </c>
      <c r="C14" s="455">
        <v>150000000</v>
      </c>
      <c r="D14" s="114" t="s">
        <v>114</v>
      </c>
      <c r="E14" s="301" t="s">
        <v>103</v>
      </c>
      <c r="F14" s="685" t="s">
        <v>104</v>
      </c>
      <c r="G14" s="114"/>
      <c r="H14" s="451"/>
      <c r="I14" s="452"/>
      <c r="J14" s="453"/>
      <c r="K14" s="188"/>
      <c r="L14" s="189"/>
      <c r="M14" s="190"/>
      <c r="N14" s="191"/>
      <c r="O14" s="120"/>
      <c r="P14" s="297"/>
      <c r="Q14" s="454"/>
      <c r="R14" s="192"/>
      <c r="S14" s="684" t="s">
        <v>991</v>
      </c>
      <c r="T14" s="275" t="s">
        <v>110</v>
      </c>
      <c r="V14"/>
    </row>
    <row r="15" spans="1:22" s="78" customFormat="1" ht="33.65" customHeight="1">
      <c r="A15" s="60">
        <f>SUBTOTAL(3,$B$13:B15)</f>
        <v>3</v>
      </c>
      <c r="B15" s="448" t="s">
        <v>1047</v>
      </c>
      <c r="C15" s="449">
        <v>1000000000</v>
      </c>
      <c r="D15" s="114" t="s">
        <v>875</v>
      </c>
      <c r="E15" s="301" t="s">
        <v>103</v>
      </c>
      <c r="F15" s="685" t="s">
        <v>104</v>
      </c>
      <c r="G15" s="114"/>
      <c r="H15" s="451"/>
      <c r="I15" s="452"/>
      <c r="J15" s="453"/>
      <c r="K15" s="188"/>
      <c r="L15" s="189"/>
      <c r="M15" s="190"/>
      <c r="N15" s="191"/>
      <c r="O15" s="120"/>
      <c r="P15" s="297"/>
      <c r="Q15" s="454"/>
      <c r="R15" s="192"/>
      <c r="S15" s="684" t="s">
        <v>997</v>
      </c>
      <c r="T15" s="275" t="s">
        <v>110</v>
      </c>
      <c r="V15"/>
    </row>
    <row r="16" spans="1:22" s="78" customFormat="1" ht="33.65" customHeight="1">
      <c r="A16" s="60">
        <f>SUBTOTAL(3,$B$13:B16)</f>
        <v>4</v>
      </c>
      <c r="B16" s="448" t="s">
        <v>1050</v>
      </c>
      <c r="C16" s="449">
        <v>2000000000</v>
      </c>
      <c r="D16" s="114" t="s">
        <v>875</v>
      </c>
      <c r="E16" s="301" t="s">
        <v>103</v>
      </c>
      <c r="F16" s="685" t="s">
        <v>104</v>
      </c>
      <c r="G16" s="114"/>
      <c r="H16" s="451"/>
      <c r="I16" s="452"/>
      <c r="J16" s="453"/>
      <c r="K16" s="188"/>
      <c r="L16" s="189"/>
      <c r="M16" s="190"/>
      <c r="N16" s="191"/>
      <c r="O16" s="120"/>
      <c r="P16" s="297"/>
      <c r="Q16" s="454"/>
      <c r="R16" s="192"/>
      <c r="S16" s="684" t="s">
        <v>997</v>
      </c>
      <c r="T16" s="275" t="s">
        <v>110</v>
      </c>
      <c r="V16"/>
    </row>
    <row r="17" spans="1:22" s="78" customFormat="1" ht="33" customHeight="1">
      <c r="A17" s="60">
        <f>SUBTOTAL(3,$B$13:B17)</f>
        <v>5</v>
      </c>
      <c r="B17" s="448" t="s">
        <v>123</v>
      </c>
      <c r="C17" s="449">
        <v>200000000</v>
      </c>
      <c r="D17" s="114" t="s">
        <v>114</v>
      </c>
      <c r="E17" s="301" t="s">
        <v>103</v>
      </c>
      <c r="F17" s="685" t="s">
        <v>104</v>
      </c>
      <c r="G17" s="114"/>
      <c r="H17" s="451"/>
      <c r="I17" s="452"/>
      <c r="J17" s="453"/>
      <c r="K17" s="188"/>
      <c r="L17" s="189"/>
      <c r="M17" s="190"/>
      <c r="N17" s="191"/>
      <c r="O17" s="120"/>
      <c r="P17" s="297"/>
      <c r="Q17" s="454"/>
      <c r="R17" s="192"/>
      <c r="S17" s="684" t="s">
        <v>991</v>
      </c>
      <c r="T17" s="275" t="s">
        <v>110</v>
      </c>
      <c r="V17"/>
    </row>
    <row r="18" spans="1:22" s="78" customFormat="1" ht="31.5" customHeight="1">
      <c r="A18" s="60">
        <f>SUBTOTAL(3,$B$13:B18)</f>
        <v>6</v>
      </c>
      <c r="B18" s="448" t="s">
        <v>128</v>
      </c>
      <c r="C18" s="449">
        <v>357000000</v>
      </c>
      <c r="D18" s="114" t="s">
        <v>875</v>
      </c>
      <c r="E18" s="301" t="s">
        <v>103</v>
      </c>
      <c r="F18" s="685" t="s">
        <v>104</v>
      </c>
      <c r="G18" s="114"/>
      <c r="H18" s="451"/>
      <c r="I18" s="452"/>
      <c r="J18" s="453"/>
      <c r="K18" s="188"/>
      <c r="L18" s="189"/>
      <c r="M18" s="190"/>
      <c r="N18" s="191"/>
      <c r="O18" s="120"/>
      <c r="P18" s="297"/>
      <c r="Q18" s="454"/>
      <c r="R18" s="192"/>
      <c r="S18" s="684" t="s">
        <v>991</v>
      </c>
      <c r="T18" s="275" t="s">
        <v>110</v>
      </c>
      <c r="V18"/>
    </row>
    <row r="19" spans="1:22" s="78" customFormat="1" ht="17.25" customHeight="1">
      <c r="A19" s="1492" t="s">
        <v>359</v>
      </c>
      <c r="B19" s="1493"/>
      <c r="C19" s="1493"/>
      <c r="D19" s="1493"/>
      <c r="E19" s="1493"/>
      <c r="F19" s="1493"/>
      <c r="G19" s="1493"/>
      <c r="H19" s="1493"/>
      <c r="I19" s="1493"/>
      <c r="J19" s="1493"/>
      <c r="K19" s="1493"/>
      <c r="L19" s="1493"/>
      <c r="M19" s="1493"/>
      <c r="N19" s="1493"/>
      <c r="O19" s="1493"/>
      <c r="P19" s="1493"/>
      <c r="Q19" s="1493"/>
      <c r="R19" s="1493"/>
      <c r="S19" s="1493"/>
      <c r="T19" s="275"/>
      <c r="V19"/>
    </row>
    <row r="20" spans="1:22" s="78" customFormat="1" ht="54.75" customHeight="1">
      <c r="A20" s="302">
        <f>SUBTOTAL(3,$B$13:B20)</f>
        <v>7</v>
      </c>
      <c r="B20" s="43" t="s">
        <v>132</v>
      </c>
      <c r="C20" s="299">
        <v>510000000</v>
      </c>
      <c r="D20" s="300" t="s">
        <v>875</v>
      </c>
      <c r="E20" s="207" t="s">
        <v>133</v>
      </c>
      <c r="F20" s="631" t="s">
        <v>134</v>
      </c>
      <c r="G20" s="300"/>
      <c r="H20" s="186"/>
      <c r="I20" s="115" t="s">
        <v>136</v>
      </c>
      <c r="J20" s="187"/>
      <c r="K20" s="188"/>
      <c r="L20" s="189"/>
      <c r="M20" s="190"/>
      <c r="N20" s="191"/>
      <c r="O20" s="120"/>
      <c r="P20" s="123"/>
      <c r="Q20" s="121"/>
      <c r="R20" s="192"/>
      <c r="S20" s="684" t="s">
        <v>918</v>
      </c>
      <c r="T20" s="275" t="s">
        <v>139</v>
      </c>
      <c r="V20"/>
    </row>
    <row r="21" spans="1:22" s="78" customFormat="1" ht="45.75" customHeight="1">
      <c r="A21" s="305">
        <f>SUBTOTAL(3,$B$13:B21)</f>
        <v>8</v>
      </c>
      <c r="B21" s="390" t="s">
        <v>140</v>
      </c>
      <c r="C21" s="307">
        <v>0</v>
      </c>
      <c r="D21" s="308"/>
      <c r="E21" s="309"/>
      <c r="F21" s="412"/>
      <c r="G21" s="308"/>
      <c r="H21" s="311"/>
      <c r="I21" s="312"/>
      <c r="J21" s="313"/>
      <c r="K21" s="314"/>
      <c r="L21" s="315"/>
      <c r="M21" s="316"/>
      <c r="N21" s="317"/>
      <c r="O21" s="318"/>
      <c r="P21" s="319"/>
      <c r="Q21" s="320"/>
      <c r="R21" s="321"/>
      <c r="S21" s="686" t="s">
        <v>142</v>
      </c>
      <c r="T21" s="275" t="s">
        <v>139</v>
      </c>
      <c r="V21"/>
    </row>
    <row r="22" spans="1:22" s="78" customFormat="1" ht="18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499"/>
      <c r="T22" s="275"/>
      <c r="V22"/>
    </row>
    <row r="23" spans="1:22" s="78" customFormat="1" ht="15" customHeight="1">
      <c r="A23" s="1500" t="s">
        <v>780</v>
      </c>
      <c r="B23" s="1501"/>
      <c r="C23" s="1501"/>
      <c r="D23" s="1501"/>
      <c r="E23" s="1501"/>
      <c r="F23" s="1501"/>
      <c r="G23" s="1501"/>
      <c r="H23" s="1501"/>
      <c r="I23" s="1501"/>
      <c r="J23" s="1501"/>
      <c r="K23" s="1501"/>
      <c r="L23" s="1501"/>
      <c r="M23" s="1501"/>
      <c r="N23" s="1501"/>
      <c r="O23" s="1501"/>
      <c r="P23" s="1501"/>
      <c r="Q23" s="1501"/>
      <c r="R23" s="1501"/>
      <c r="S23" s="1511"/>
      <c r="T23" s="275"/>
      <c r="V23"/>
    </row>
    <row r="24" spans="1:22" s="78" customFormat="1" ht="34.5" customHeight="1">
      <c r="A24" s="60">
        <f>SUBTOTAL(3,$B$13:B24)</f>
        <v>9</v>
      </c>
      <c r="B24" s="456" t="s">
        <v>1052</v>
      </c>
      <c r="C24" s="297">
        <v>2000000000</v>
      </c>
      <c r="D24" s="298" t="s">
        <v>875</v>
      </c>
      <c r="E24" s="125" t="s">
        <v>103</v>
      </c>
      <c r="F24" s="687" t="s">
        <v>104</v>
      </c>
      <c r="G24" s="460"/>
      <c r="H24" s="461"/>
      <c r="I24" s="462"/>
      <c r="J24" s="462"/>
      <c r="K24" s="463"/>
      <c r="L24" s="464"/>
      <c r="M24" s="465"/>
      <c r="N24" s="466"/>
      <c r="O24" s="467"/>
      <c r="P24" s="468"/>
      <c r="Q24" s="469"/>
      <c r="R24" s="470"/>
      <c r="S24" s="688" t="s">
        <v>997</v>
      </c>
      <c r="T24" s="275" t="s">
        <v>110</v>
      </c>
      <c r="V24"/>
    </row>
    <row r="25" spans="1:22" s="78" customFormat="1" ht="33.65" customHeight="1">
      <c r="A25" s="60">
        <f>SUBTOTAL(3,$B$13:B25)</f>
        <v>10</v>
      </c>
      <c r="B25" s="456" t="s">
        <v>1053</v>
      </c>
      <c r="C25" s="297">
        <v>200000000</v>
      </c>
      <c r="D25" s="298" t="s">
        <v>114</v>
      </c>
      <c r="E25" s="125" t="s">
        <v>103</v>
      </c>
      <c r="F25" s="687" t="s">
        <v>104</v>
      </c>
      <c r="G25" s="460"/>
      <c r="H25" s="461"/>
      <c r="I25" s="462"/>
      <c r="J25" s="462"/>
      <c r="K25" s="463"/>
      <c r="L25" s="464"/>
      <c r="M25" s="465"/>
      <c r="N25" s="466"/>
      <c r="O25" s="467"/>
      <c r="P25" s="468"/>
      <c r="Q25" s="469"/>
      <c r="R25" s="470"/>
      <c r="S25" s="688" t="s">
        <v>991</v>
      </c>
      <c r="T25" s="275" t="s">
        <v>110</v>
      </c>
      <c r="V25"/>
    </row>
    <row r="26" spans="1:22" s="78" customFormat="1" ht="33.65" customHeight="1">
      <c r="A26" s="60">
        <f>SUBTOTAL(3,$B$13:B26)</f>
        <v>11</v>
      </c>
      <c r="B26" s="456" t="s">
        <v>1054</v>
      </c>
      <c r="C26" s="297">
        <v>750000000</v>
      </c>
      <c r="D26" s="298" t="s">
        <v>875</v>
      </c>
      <c r="E26" s="125" t="s">
        <v>103</v>
      </c>
      <c r="F26" s="687" t="s">
        <v>104</v>
      </c>
      <c r="G26" s="460"/>
      <c r="H26" s="472"/>
      <c r="I26" s="462"/>
      <c r="J26" s="462"/>
      <c r="K26" s="463"/>
      <c r="L26" s="464"/>
      <c r="M26" s="465"/>
      <c r="N26" s="466"/>
      <c r="O26" s="467"/>
      <c r="P26" s="468"/>
      <c r="Q26" s="473"/>
      <c r="R26" s="470"/>
      <c r="S26" s="688" t="s">
        <v>997</v>
      </c>
      <c r="T26" s="275" t="s">
        <v>110</v>
      </c>
      <c r="V26"/>
    </row>
    <row r="27" spans="1:22" s="78" customFormat="1" ht="34.5" customHeight="1">
      <c r="A27" s="60">
        <f>SUBTOTAL(3,$B$13:B27)</f>
        <v>12</v>
      </c>
      <c r="B27" s="456" t="s">
        <v>162</v>
      </c>
      <c r="C27" s="297">
        <v>1303190000</v>
      </c>
      <c r="D27" s="298" t="s">
        <v>875</v>
      </c>
      <c r="E27" s="125" t="s">
        <v>103</v>
      </c>
      <c r="F27" s="687" t="s">
        <v>104</v>
      </c>
      <c r="G27" s="460"/>
      <c r="H27" s="472"/>
      <c r="I27" s="462"/>
      <c r="J27" s="462"/>
      <c r="K27" s="463"/>
      <c r="L27" s="464"/>
      <c r="M27" s="465"/>
      <c r="N27" s="466"/>
      <c r="O27" s="467"/>
      <c r="P27" s="468"/>
      <c r="Q27" s="473"/>
      <c r="R27" s="470"/>
      <c r="S27" s="688" t="s">
        <v>997</v>
      </c>
      <c r="T27" s="275" t="s">
        <v>110</v>
      </c>
      <c r="V27"/>
    </row>
    <row r="28" spans="1:22" s="78" customFormat="1" ht="55.5" customHeight="1">
      <c r="A28" s="393">
        <f>SUBTOTAL(3,$B$13:B28)</f>
        <v>13</v>
      </c>
      <c r="B28" s="474" t="s">
        <v>1055</v>
      </c>
      <c r="C28" s="349">
        <v>200000000</v>
      </c>
      <c r="D28" s="350" t="s">
        <v>114</v>
      </c>
      <c r="E28" s="325" t="s">
        <v>103</v>
      </c>
      <c r="F28" s="845" t="s">
        <v>104</v>
      </c>
      <c r="G28" s="476"/>
      <c r="H28" s="477"/>
      <c r="I28" s="478"/>
      <c r="J28" s="478"/>
      <c r="K28" s="314"/>
      <c r="L28" s="315"/>
      <c r="M28" s="316"/>
      <c r="N28" s="317"/>
      <c r="O28" s="318"/>
      <c r="P28" s="349"/>
      <c r="Q28" s="479"/>
      <c r="R28" s="321"/>
      <c r="S28" s="686" t="s">
        <v>1176</v>
      </c>
      <c r="T28" s="275" t="s">
        <v>110</v>
      </c>
      <c r="V28"/>
    </row>
    <row r="29" spans="1:22" s="78" customFormat="1" ht="15" customHeight="1">
      <c r="A29" s="1492" t="s">
        <v>783</v>
      </c>
      <c r="B29" s="1493"/>
      <c r="C29" s="1493"/>
      <c r="D29" s="1493"/>
      <c r="E29" s="1493"/>
      <c r="F29" s="1493"/>
      <c r="G29" s="1493"/>
      <c r="H29" s="1493"/>
      <c r="I29" s="1493"/>
      <c r="J29" s="1493"/>
      <c r="K29" s="1493"/>
      <c r="L29" s="1493"/>
      <c r="M29" s="1493"/>
      <c r="N29" s="1493"/>
      <c r="O29" s="1493"/>
      <c r="P29" s="1493"/>
      <c r="Q29" s="1493"/>
      <c r="R29" s="1493"/>
      <c r="S29" s="1510"/>
      <c r="T29" s="275"/>
      <c r="V29"/>
    </row>
    <row r="30" spans="1:22" s="78" customFormat="1" ht="76.5" customHeight="1">
      <c r="A30" s="305">
        <f>SUBTOTAL(3,$B$13:B30)</f>
        <v>14</v>
      </c>
      <c r="B30" s="323" t="s">
        <v>166</v>
      </c>
      <c r="C30" s="319">
        <v>400000340</v>
      </c>
      <c r="D30" s="324" t="s">
        <v>875</v>
      </c>
      <c r="E30" s="325" t="s">
        <v>103</v>
      </c>
      <c r="F30" s="337" t="s">
        <v>1132</v>
      </c>
      <c r="G30" s="327"/>
      <c r="H30" s="328"/>
      <c r="I30" s="313" t="s">
        <v>153</v>
      </c>
      <c r="J30" s="313"/>
      <c r="K30" s="314"/>
      <c r="L30" s="315"/>
      <c r="M30" s="316"/>
      <c r="N30" s="317"/>
      <c r="O30" s="318"/>
      <c r="P30" s="319"/>
      <c r="Q30" s="329"/>
      <c r="R30" s="321"/>
      <c r="S30" s="686" t="s">
        <v>1177</v>
      </c>
      <c r="T30" s="275" t="s">
        <v>171</v>
      </c>
      <c r="V30" s="11"/>
    </row>
    <row r="31" spans="1:22" s="56" customFormat="1" ht="76.5" customHeight="1">
      <c r="A31" s="305">
        <f>SUBTOTAL(3,$B$13:B31)</f>
        <v>15</v>
      </c>
      <c r="B31" s="323" t="s">
        <v>172</v>
      </c>
      <c r="C31" s="319">
        <v>400000063</v>
      </c>
      <c r="D31" s="330" t="s">
        <v>875</v>
      </c>
      <c r="E31" s="309" t="s">
        <v>103</v>
      </c>
      <c r="F31" s="337" t="s">
        <v>1132</v>
      </c>
      <c r="G31" s="327"/>
      <c r="H31" s="331"/>
      <c r="I31" s="313" t="s">
        <v>153</v>
      </c>
      <c r="J31" s="313"/>
      <c r="K31" s="314"/>
      <c r="L31" s="315"/>
      <c r="M31" s="316"/>
      <c r="N31" s="317"/>
      <c r="O31" s="332"/>
      <c r="P31" s="319"/>
      <c r="Q31" s="333"/>
      <c r="R31" s="334"/>
      <c r="S31" s="686" t="s">
        <v>1178</v>
      </c>
      <c r="T31" s="275" t="s">
        <v>171</v>
      </c>
      <c r="U31" s="78"/>
      <c r="V31" s="11"/>
    </row>
    <row r="32" spans="1:22" s="56" customFormat="1" ht="45" customHeight="1">
      <c r="A32" s="302">
        <f>SUBTOTAL(3,$B$13:B32)</f>
        <v>16</v>
      </c>
      <c r="B32" s="122" t="s">
        <v>176</v>
      </c>
      <c r="C32" s="123">
        <v>200001188</v>
      </c>
      <c r="D32" s="304" t="s">
        <v>114</v>
      </c>
      <c r="E32" s="301" t="s">
        <v>103</v>
      </c>
      <c r="F32" s="631" t="s">
        <v>1132</v>
      </c>
      <c r="G32" s="126"/>
      <c r="H32" s="194"/>
      <c r="I32" s="187" t="s">
        <v>178</v>
      </c>
      <c r="J32" s="187"/>
      <c r="K32" s="188"/>
      <c r="L32" s="189"/>
      <c r="M32" s="190"/>
      <c r="N32" s="191"/>
      <c r="O32" s="196"/>
      <c r="P32" s="123"/>
      <c r="Q32" s="195"/>
      <c r="R32" s="128"/>
      <c r="S32" s="684" t="s">
        <v>1037</v>
      </c>
      <c r="T32" s="275" t="s">
        <v>171</v>
      </c>
      <c r="U32" s="78"/>
      <c r="V32" s="11"/>
    </row>
    <row r="33" spans="1:22" s="56" customFormat="1" ht="42.75" customHeight="1">
      <c r="A33" s="302">
        <f>SUBTOTAL(3,$B$13:B33)</f>
        <v>17</v>
      </c>
      <c r="B33" s="122" t="s">
        <v>181</v>
      </c>
      <c r="C33" s="123">
        <v>200000110</v>
      </c>
      <c r="D33" s="304" t="s">
        <v>114</v>
      </c>
      <c r="E33" s="301" t="s">
        <v>103</v>
      </c>
      <c r="F33" s="631" t="s">
        <v>1132</v>
      </c>
      <c r="G33" s="126"/>
      <c r="H33" s="194"/>
      <c r="I33" s="187" t="s">
        <v>178</v>
      </c>
      <c r="J33" s="187"/>
      <c r="K33" s="188"/>
      <c r="L33" s="189"/>
      <c r="M33" s="190"/>
      <c r="N33" s="191"/>
      <c r="O33" s="120"/>
      <c r="P33" s="123"/>
      <c r="Q33" s="195"/>
      <c r="R33" s="192"/>
      <c r="S33" s="684" t="s">
        <v>1037</v>
      </c>
      <c r="T33" s="275" t="s">
        <v>171</v>
      </c>
      <c r="U33" s="78"/>
      <c r="V33" s="11"/>
    </row>
    <row r="34" spans="1:22" s="78" customFormat="1" ht="45.75" customHeight="1">
      <c r="A34" s="302">
        <f>SUBTOTAL(3,$B$13:B34)</f>
        <v>18</v>
      </c>
      <c r="B34" s="122" t="s">
        <v>184</v>
      </c>
      <c r="C34" s="123">
        <v>200000110</v>
      </c>
      <c r="D34" s="304" t="s">
        <v>114</v>
      </c>
      <c r="E34" s="301" t="s">
        <v>103</v>
      </c>
      <c r="F34" s="631" t="s">
        <v>1132</v>
      </c>
      <c r="G34" s="126"/>
      <c r="H34" s="194"/>
      <c r="I34" s="187" t="s">
        <v>178</v>
      </c>
      <c r="J34" s="197"/>
      <c r="K34" s="188"/>
      <c r="L34" s="189"/>
      <c r="M34" s="198"/>
      <c r="N34" s="191"/>
      <c r="O34" s="120"/>
      <c r="P34" s="199"/>
      <c r="Q34" s="127"/>
      <c r="R34" s="192"/>
      <c r="S34" s="684" t="s">
        <v>1037</v>
      </c>
      <c r="T34" s="275" t="s">
        <v>171</v>
      </c>
      <c r="V34" s="11"/>
    </row>
    <row r="35" spans="1:22" s="56" customFormat="1" ht="44.25" customHeight="1">
      <c r="A35" s="302">
        <f>SUBTOTAL(3,$B$13:B35)</f>
        <v>19</v>
      </c>
      <c r="B35" s="122" t="s">
        <v>186</v>
      </c>
      <c r="C35" s="123">
        <v>500000000</v>
      </c>
      <c r="D35" s="304" t="s">
        <v>875</v>
      </c>
      <c r="E35" s="301" t="s">
        <v>103</v>
      </c>
      <c r="F35" s="631" t="s">
        <v>1132</v>
      </c>
      <c r="G35" s="126"/>
      <c r="H35" s="194"/>
      <c r="I35" s="187" t="s">
        <v>107</v>
      </c>
      <c r="J35" s="197"/>
      <c r="K35" s="188"/>
      <c r="L35" s="189"/>
      <c r="M35" s="190"/>
      <c r="N35" s="191"/>
      <c r="O35" s="120"/>
      <c r="P35" s="199"/>
      <c r="Q35" s="127"/>
      <c r="R35" s="192"/>
      <c r="S35" s="684" t="s">
        <v>1037</v>
      </c>
      <c r="T35" s="275" t="s">
        <v>171</v>
      </c>
      <c r="U35" s="78"/>
      <c r="V35" s="11"/>
    </row>
    <row r="36" spans="1:22" s="56" customFormat="1" ht="66" customHeight="1">
      <c r="A36" s="305">
        <f>SUBTOTAL(3,$B$13:B36)</f>
        <v>20</v>
      </c>
      <c r="B36" s="323" t="s">
        <v>189</v>
      </c>
      <c r="C36" s="319">
        <v>800000000</v>
      </c>
      <c r="D36" s="330" t="s">
        <v>875</v>
      </c>
      <c r="E36" s="309" t="s">
        <v>103</v>
      </c>
      <c r="F36" s="412" t="s">
        <v>1132</v>
      </c>
      <c r="G36" s="327"/>
      <c r="H36" s="331"/>
      <c r="I36" s="313" t="s">
        <v>107</v>
      </c>
      <c r="J36" s="335"/>
      <c r="K36" s="314"/>
      <c r="L36" s="315"/>
      <c r="M36" s="336"/>
      <c r="N36" s="317"/>
      <c r="O36" s="318"/>
      <c r="P36" s="337"/>
      <c r="Q36" s="329"/>
      <c r="R36" s="321"/>
      <c r="S36" s="686" t="s">
        <v>1179</v>
      </c>
      <c r="T36" s="275" t="s">
        <v>171</v>
      </c>
      <c r="U36" s="78"/>
      <c r="V36" s="11"/>
    </row>
    <row r="37" spans="1:22" s="56" customFormat="1" ht="17.25" customHeight="1">
      <c r="A37" s="1492" t="s">
        <v>791</v>
      </c>
      <c r="B37" s="1493"/>
      <c r="C37" s="1493"/>
      <c r="D37" s="1493"/>
      <c r="E37" s="1493"/>
      <c r="F37" s="1493"/>
      <c r="G37" s="1493"/>
      <c r="H37" s="1493"/>
      <c r="I37" s="1493"/>
      <c r="J37" s="1493"/>
      <c r="K37" s="1493"/>
      <c r="L37" s="1493"/>
      <c r="M37" s="1493"/>
      <c r="N37" s="1493"/>
      <c r="O37" s="1493"/>
      <c r="P37" s="1493"/>
      <c r="Q37" s="1493"/>
      <c r="R37" s="1493"/>
      <c r="S37" s="1510"/>
      <c r="T37" s="278"/>
      <c r="V37" s="57"/>
    </row>
    <row r="38" spans="1:22" s="56" customFormat="1" ht="37.5" customHeight="1">
      <c r="A38" s="302">
        <f>SUBTOTAL(3,$B$13:B38)</f>
        <v>21</v>
      </c>
      <c r="B38" s="122" t="s">
        <v>193</v>
      </c>
      <c r="C38" s="401">
        <v>412500000</v>
      </c>
      <c r="D38" s="304" t="s">
        <v>875</v>
      </c>
      <c r="E38" s="207" t="s">
        <v>133</v>
      </c>
      <c r="F38" s="631" t="s">
        <v>134</v>
      </c>
      <c r="G38" s="126"/>
      <c r="H38" s="194"/>
      <c r="I38" s="187" t="s">
        <v>195</v>
      </c>
      <c r="J38" s="200"/>
      <c r="K38" s="201"/>
      <c r="L38" s="202"/>
      <c r="M38" s="129"/>
      <c r="N38" s="203"/>
      <c r="O38" s="203"/>
      <c r="P38" s="204"/>
      <c r="Q38" s="205"/>
      <c r="R38" s="206"/>
      <c r="S38" s="684" t="s">
        <v>918</v>
      </c>
      <c r="T38" s="278" t="s">
        <v>139</v>
      </c>
      <c r="V38" s="57"/>
    </row>
    <row r="39" spans="1:22" s="56" customFormat="1" ht="41.25" customHeight="1">
      <c r="A39" s="302">
        <f>SUBTOTAL(3,$B$13:B39)</f>
        <v>22</v>
      </c>
      <c r="B39" s="122" t="s">
        <v>197</v>
      </c>
      <c r="C39" s="401">
        <v>385000000</v>
      </c>
      <c r="D39" s="304" t="s">
        <v>744</v>
      </c>
      <c r="E39" s="207" t="s">
        <v>133</v>
      </c>
      <c r="F39" s="631" t="s">
        <v>134</v>
      </c>
      <c r="G39" s="126"/>
      <c r="H39" s="194"/>
      <c r="I39" s="187" t="s">
        <v>200</v>
      </c>
      <c r="J39" s="187" t="s">
        <v>200</v>
      </c>
      <c r="K39" s="187" t="s">
        <v>200</v>
      </c>
      <c r="L39" s="202"/>
      <c r="M39" s="129"/>
      <c r="N39" s="203"/>
      <c r="O39" s="203"/>
      <c r="P39" s="210"/>
      <c r="Q39" s="205"/>
      <c r="R39" s="211"/>
      <c r="S39" s="684" t="s">
        <v>916</v>
      </c>
      <c r="T39" s="278" t="s">
        <v>139</v>
      </c>
      <c r="V39" s="57"/>
    </row>
    <row r="40" spans="1:22" s="56" customFormat="1" ht="34.5" customHeight="1">
      <c r="A40" s="302">
        <f>SUBTOTAL(3,$B$13:B40)</f>
        <v>23</v>
      </c>
      <c r="B40" s="122" t="s">
        <v>202</v>
      </c>
      <c r="C40" s="401">
        <v>184000000</v>
      </c>
      <c r="D40" s="304" t="s">
        <v>114</v>
      </c>
      <c r="E40" s="301" t="s">
        <v>203</v>
      </c>
      <c r="F40" s="631" t="s">
        <v>134</v>
      </c>
      <c r="G40" s="126"/>
      <c r="H40" s="194"/>
      <c r="I40" s="187" t="s">
        <v>205</v>
      </c>
      <c r="J40" s="142"/>
      <c r="K40" s="142"/>
      <c r="L40" s="212"/>
      <c r="M40" s="129"/>
      <c r="N40" s="203"/>
      <c r="O40" s="203"/>
      <c r="P40" s="210"/>
      <c r="Q40" s="205"/>
      <c r="R40" s="211"/>
      <c r="S40" s="684" t="s">
        <v>918</v>
      </c>
      <c r="T40" s="278" t="s">
        <v>139</v>
      </c>
      <c r="V40" s="57"/>
    </row>
    <row r="41" spans="1:22" s="78" customFormat="1" ht="36" customHeight="1">
      <c r="A41" s="302">
        <f>SUBTOTAL(3,$B$13:B41)</f>
        <v>24</v>
      </c>
      <c r="B41" s="122" t="s">
        <v>209</v>
      </c>
      <c r="C41" s="402">
        <v>184000000</v>
      </c>
      <c r="D41" s="301" t="s">
        <v>114</v>
      </c>
      <c r="E41" s="631" t="s">
        <v>203</v>
      </c>
      <c r="F41" s="631" t="s">
        <v>134</v>
      </c>
      <c r="G41" s="126"/>
      <c r="H41" s="194"/>
      <c r="I41" s="187" t="s">
        <v>205</v>
      </c>
      <c r="J41" s="142"/>
      <c r="K41" s="142"/>
      <c r="L41" s="212"/>
      <c r="M41" s="129"/>
      <c r="N41" s="203"/>
      <c r="O41" s="203"/>
      <c r="P41" s="210"/>
      <c r="Q41" s="205"/>
      <c r="R41" s="211"/>
      <c r="S41" s="684" t="s">
        <v>918</v>
      </c>
      <c r="T41" s="278" t="s">
        <v>139</v>
      </c>
      <c r="V41"/>
    </row>
    <row r="42" spans="1:22" s="78" customFormat="1" ht="33" customHeight="1">
      <c r="A42" s="302">
        <f>SUBTOTAL(3,$B$13:B42)</f>
        <v>25</v>
      </c>
      <c r="B42" s="122" t="s">
        <v>212</v>
      </c>
      <c r="C42" s="401">
        <v>195000000</v>
      </c>
      <c r="D42" s="304" t="s">
        <v>114</v>
      </c>
      <c r="E42" s="301" t="s">
        <v>203</v>
      </c>
      <c r="F42" s="631" t="s">
        <v>134</v>
      </c>
      <c r="G42" s="126"/>
      <c r="H42" s="194"/>
      <c r="I42" s="187" t="s">
        <v>178</v>
      </c>
      <c r="J42" s="140"/>
      <c r="K42" s="143"/>
      <c r="L42" s="213"/>
      <c r="M42" s="213"/>
      <c r="N42" s="203"/>
      <c r="O42" s="203"/>
      <c r="P42" s="214"/>
      <c r="Q42" s="205"/>
      <c r="R42" s="211"/>
      <c r="S42" s="684" t="s">
        <v>1060</v>
      </c>
      <c r="T42" s="278" t="s">
        <v>139</v>
      </c>
      <c r="V42"/>
    </row>
    <row r="43" spans="1:22" s="78" customFormat="1" ht="45.75" customHeight="1">
      <c r="A43" s="305">
        <f>SUBTOTAL(3,$B$13:B43)</f>
        <v>26</v>
      </c>
      <c r="B43" s="323" t="s">
        <v>215</v>
      </c>
      <c r="C43" s="403">
        <v>0</v>
      </c>
      <c r="D43" s="330"/>
      <c r="E43" s="309"/>
      <c r="F43" s="412"/>
      <c r="G43" s="327"/>
      <c r="H43" s="331"/>
      <c r="I43" s="313"/>
      <c r="J43" s="398"/>
      <c r="K43" s="399"/>
      <c r="L43" s="382"/>
      <c r="M43" s="383"/>
      <c r="N43" s="384"/>
      <c r="O43" s="384"/>
      <c r="P43" s="397"/>
      <c r="Q43" s="386"/>
      <c r="R43" s="400"/>
      <c r="S43" s="689" t="s">
        <v>142</v>
      </c>
      <c r="T43" s="278" t="s">
        <v>139</v>
      </c>
      <c r="V43"/>
    </row>
    <row r="44" spans="1:22" s="78" customFormat="1" ht="192" customHeight="1">
      <c r="A44" s="305">
        <f>SUBTOTAL(3,$B$13:B44)</f>
        <v>27</v>
      </c>
      <c r="B44" s="323" t="s">
        <v>216</v>
      </c>
      <c r="C44" s="349">
        <v>196000000</v>
      </c>
      <c r="D44" s="330" t="s">
        <v>744</v>
      </c>
      <c r="E44" s="309" t="s">
        <v>203</v>
      </c>
      <c r="F44" s="412"/>
      <c r="G44" s="327"/>
      <c r="H44" s="331"/>
      <c r="I44" s="313" t="s">
        <v>200</v>
      </c>
      <c r="J44" s="398" t="s">
        <v>200</v>
      </c>
      <c r="K44" s="399" t="s">
        <v>200</v>
      </c>
      <c r="L44" s="382"/>
      <c r="M44" s="383"/>
      <c r="N44" s="384"/>
      <c r="O44" s="384"/>
      <c r="P44" s="397"/>
      <c r="Q44" s="386"/>
      <c r="R44" s="400"/>
      <c r="S44" s="689" t="s">
        <v>919</v>
      </c>
      <c r="T44" s="278" t="s">
        <v>139</v>
      </c>
      <c r="V44"/>
    </row>
    <row r="45" spans="1:22" ht="17.25" customHeight="1">
      <c r="A45" s="1497" t="s">
        <v>219</v>
      </c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8"/>
      <c r="Q45" s="1498"/>
      <c r="R45" s="1498"/>
      <c r="S45" s="1499"/>
    </row>
    <row r="46" spans="1:22" ht="16.5" customHeight="1">
      <c r="A46" s="1500" t="s">
        <v>794</v>
      </c>
      <c r="B46" s="1501"/>
      <c r="C46" s="1501"/>
      <c r="D46" s="1501"/>
      <c r="E46" s="1501"/>
      <c r="F46" s="1501"/>
      <c r="G46" s="1501"/>
      <c r="H46" s="1501"/>
      <c r="I46" s="1501"/>
      <c r="J46" s="1501"/>
      <c r="K46" s="1501"/>
      <c r="L46" s="1501"/>
      <c r="M46" s="1501"/>
      <c r="N46" s="1501"/>
      <c r="O46" s="1501"/>
      <c r="P46" s="1501"/>
      <c r="Q46" s="1501"/>
      <c r="R46" s="1501"/>
      <c r="S46" s="1511"/>
    </row>
    <row r="47" spans="1:22" s="14" customFormat="1" ht="34" customHeight="1">
      <c r="A47" s="60">
        <f>SUBTOTAL(3,$B$13:B47)</f>
        <v>28</v>
      </c>
      <c r="B47" s="456" t="s">
        <v>1061</v>
      </c>
      <c r="C47" s="297">
        <v>2300000000</v>
      </c>
      <c r="D47" s="681" t="s">
        <v>875</v>
      </c>
      <c r="E47" s="682" t="s">
        <v>103</v>
      </c>
      <c r="F47" s="687" t="s">
        <v>104</v>
      </c>
      <c r="G47" s="460"/>
      <c r="H47" s="468"/>
      <c r="I47" s="462"/>
      <c r="J47" s="462"/>
      <c r="K47" s="462"/>
      <c r="L47" s="464"/>
      <c r="M47" s="465"/>
      <c r="N47" s="470"/>
      <c r="O47" s="480"/>
      <c r="P47" s="481"/>
      <c r="Q47" s="473"/>
      <c r="R47" s="470"/>
      <c r="S47" s="688" t="s">
        <v>997</v>
      </c>
      <c r="T47" s="275" t="s">
        <v>110</v>
      </c>
      <c r="U47" s="56"/>
      <c r="V47" s="57"/>
    </row>
    <row r="48" spans="1:22" ht="33" customHeight="1">
      <c r="A48" s="60">
        <f>SUBTOTAL(3,$B$13:B48)</f>
        <v>29</v>
      </c>
      <c r="B48" s="456" t="s">
        <v>1062</v>
      </c>
      <c r="C48" s="297">
        <v>1000000000</v>
      </c>
      <c r="D48" s="681" t="s">
        <v>875</v>
      </c>
      <c r="E48" s="682" t="s">
        <v>103</v>
      </c>
      <c r="F48" s="687" t="s">
        <v>104</v>
      </c>
      <c r="G48" s="460"/>
      <c r="H48" s="461"/>
      <c r="I48" s="462"/>
      <c r="J48" s="462"/>
      <c r="K48" s="462"/>
      <c r="L48" s="464"/>
      <c r="M48" s="465"/>
      <c r="N48" s="466"/>
      <c r="O48" s="480"/>
      <c r="P48" s="481"/>
      <c r="Q48" s="473"/>
      <c r="R48" s="470"/>
      <c r="S48" s="688" t="s">
        <v>991</v>
      </c>
      <c r="T48" s="275" t="s">
        <v>110</v>
      </c>
    </row>
    <row r="49" spans="1:22" s="78" customFormat="1" ht="37.5" customHeight="1">
      <c r="A49" s="60">
        <f>SUBTOTAL(3,$B$13:B49)</f>
        <v>30</v>
      </c>
      <c r="B49" s="456" t="s">
        <v>234</v>
      </c>
      <c r="C49" s="297">
        <v>180000000</v>
      </c>
      <c r="D49" s="55" t="s">
        <v>114</v>
      </c>
      <c r="E49" s="683" t="s">
        <v>103</v>
      </c>
      <c r="F49" s="687" t="s">
        <v>104</v>
      </c>
      <c r="G49" s="485"/>
      <c r="H49" s="486"/>
      <c r="I49" s="487"/>
      <c r="J49" s="487"/>
      <c r="K49" s="485"/>
      <c r="L49" s="488"/>
      <c r="M49" s="489"/>
      <c r="N49" s="490"/>
      <c r="O49" s="491"/>
      <c r="P49" s="492"/>
      <c r="Q49" s="493"/>
      <c r="R49" s="490"/>
      <c r="S49" s="688" t="s">
        <v>991</v>
      </c>
      <c r="T49" s="275" t="s">
        <v>110</v>
      </c>
      <c r="V49"/>
    </row>
    <row r="50" spans="1:22" s="78" customFormat="1" ht="77.25" customHeight="1">
      <c r="A50" s="393">
        <f>SUBTOTAL(3,$B$13:B50)</f>
        <v>31</v>
      </c>
      <c r="B50" s="474" t="s">
        <v>1063</v>
      </c>
      <c r="C50" s="349">
        <v>2000000000</v>
      </c>
      <c r="D50" s="393" t="s">
        <v>875</v>
      </c>
      <c r="E50" s="309" t="s">
        <v>103</v>
      </c>
      <c r="F50" s="845" t="s">
        <v>104</v>
      </c>
      <c r="G50" s="360"/>
      <c r="H50" s="495"/>
      <c r="I50" s="381"/>
      <c r="J50" s="381"/>
      <c r="K50" s="360"/>
      <c r="L50" s="382"/>
      <c r="M50" s="383"/>
      <c r="N50" s="384"/>
      <c r="O50" s="385"/>
      <c r="P50" s="366"/>
      <c r="Q50" s="496"/>
      <c r="R50" s="497"/>
      <c r="S50" s="686" t="s">
        <v>1180</v>
      </c>
      <c r="T50" s="275" t="s">
        <v>110</v>
      </c>
      <c r="V50"/>
    </row>
    <row r="51" spans="1:22" s="78" customFormat="1" ht="17.25" customHeight="1">
      <c r="A51" s="1492" t="s">
        <v>795</v>
      </c>
      <c r="B51" s="1493"/>
      <c r="C51" s="1493"/>
      <c r="D51" s="1493"/>
      <c r="E51" s="1493"/>
      <c r="F51" s="1493"/>
      <c r="G51" s="1493"/>
      <c r="H51" s="1493"/>
      <c r="I51" s="1493"/>
      <c r="J51" s="1493"/>
      <c r="K51" s="1493"/>
      <c r="L51" s="1493"/>
      <c r="M51" s="1493"/>
      <c r="N51" s="1493"/>
      <c r="O51" s="1493"/>
      <c r="P51" s="1493"/>
      <c r="Q51" s="1493"/>
      <c r="R51" s="1493"/>
      <c r="S51" s="1493"/>
      <c r="T51" s="275"/>
      <c r="V51"/>
    </row>
    <row r="52" spans="1:22" s="78" customFormat="1" ht="45.75" customHeight="1">
      <c r="A52" s="302">
        <f>SUBTOTAL(3,$B$13:B52)</f>
        <v>32</v>
      </c>
      <c r="B52" s="122" t="s">
        <v>240</v>
      </c>
      <c r="C52" s="123">
        <v>300000164</v>
      </c>
      <c r="D52" s="124" t="s">
        <v>875</v>
      </c>
      <c r="E52" s="290" t="s">
        <v>103</v>
      </c>
      <c r="F52" s="631" t="s">
        <v>1132</v>
      </c>
      <c r="G52" s="114"/>
      <c r="H52" s="217"/>
      <c r="I52" s="215" t="s">
        <v>153</v>
      </c>
      <c r="J52" s="208"/>
      <c r="K52" s="114"/>
      <c r="L52" s="202"/>
      <c r="M52" s="129"/>
      <c r="N52" s="203"/>
      <c r="O52" s="218"/>
      <c r="P52" s="210"/>
      <c r="Q52" s="205"/>
      <c r="R52" s="219"/>
      <c r="S52" s="684" t="s">
        <v>1037</v>
      </c>
      <c r="T52" s="275" t="s">
        <v>171</v>
      </c>
      <c r="V52" s="11"/>
    </row>
    <row r="53" spans="1:22" s="78" customFormat="1" ht="16.5" customHeight="1">
      <c r="A53" s="1492" t="s">
        <v>245</v>
      </c>
      <c r="B53" s="1493"/>
      <c r="C53" s="1493"/>
      <c r="D53" s="1493"/>
      <c r="E53" s="1493"/>
      <c r="F53" s="1493"/>
      <c r="G53" s="1493"/>
      <c r="H53" s="1493"/>
      <c r="I53" s="1493"/>
      <c r="J53" s="1493"/>
      <c r="K53" s="1493"/>
      <c r="L53" s="1493"/>
      <c r="M53" s="1493"/>
      <c r="N53" s="1493"/>
      <c r="O53" s="1493"/>
      <c r="P53" s="1493"/>
      <c r="Q53" s="1493"/>
      <c r="R53" s="1493"/>
      <c r="S53" s="1493"/>
      <c r="T53" s="275"/>
      <c r="V53"/>
    </row>
    <row r="54" spans="1:22" s="78" customFormat="1" ht="87" customHeight="1">
      <c r="A54" s="305">
        <f>SUBTOTAL(3,$B$13:B54)</f>
        <v>33</v>
      </c>
      <c r="B54" s="323" t="s">
        <v>797</v>
      </c>
      <c r="C54" s="319">
        <v>0</v>
      </c>
      <c r="D54" s="330"/>
      <c r="E54" s="309"/>
      <c r="F54" s="412"/>
      <c r="G54" s="360"/>
      <c r="H54" s="379"/>
      <c r="I54" s="380"/>
      <c r="J54" s="381"/>
      <c r="K54" s="360"/>
      <c r="L54" s="382"/>
      <c r="M54" s="383"/>
      <c r="N54" s="384"/>
      <c r="O54" s="385"/>
      <c r="P54" s="366"/>
      <c r="Q54" s="386"/>
      <c r="R54" s="368"/>
      <c r="S54" s="689" t="s">
        <v>798</v>
      </c>
      <c r="T54" s="278" t="s">
        <v>139</v>
      </c>
      <c r="V54"/>
    </row>
    <row r="55" spans="1:22" s="78" customFormat="1">
      <c r="A55" s="1497" t="s">
        <v>246</v>
      </c>
      <c r="B55" s="1498"/>
      <c r="C55" s="1498"/>
      <c r="D55" s="1498"/>
      <c r="E55" s="1498"/>
      <c r="F55" s="1498"/>
      <c r="G55" s="1498"/>
      <c r="H55" s="1498"/>
      <c r="I55" s="1498"/>
      <c r="J55" s="1498"/>
      <c r="K55" s="1498"/>
      <c r="L55" s="1498"/>
      <c r="M55" s="1498"/>
      <c r="N55" s="1498"/>
      <c r="O55" s="1498"/>
      <c r="P55" s="1498"/>
      <c r="Q55" s="1498"/>
      <c r="R55" s="1498"/>
      <c r="S55" s="1509"/>
      <c r="T55" s="275"/>
      <c r="V55"/>
    </row>
    <row r="56" spans="1:22" s="78" customFormat="1">
      <c r="A56" s="1500" t="s">
        <v>247</v>
      </c>
      <c r="B56" s="1501"/>
      <c r="C56" s="1501"/>
      <c r="D56" s="1501"/>
      <c r="E56" s="1501"/>
      <c r="F56" s="1501"/>
      <c r="G56" s="1501"/>
      <c r="H56" s="1501"/>
      <c r="I56" s="1501"/>
      <c r="J56" s="1501"/>
      <c r="K56" s="1501"/>
      <c r="L56" s="1501"/>
      <c r="M56" s="1501"/>
      <c r="N56" s="1501"/>
      <c r="O56" s="1501"/>
      <c r="P56" s="1501"/>
      <c r="Q56" s="1501"/>
      <c r="R56" s="1501"/>
      <c r="S56" s="1501"/>
      <c r="T56" s="275"/>
      <c r="V56"/>
    </row>
    <row r="57" spans="1:22" s="52" customFormat="1" ht="33" customHeight="1">
      <c r="A57" s="60">
        <f>SUBTOTAL(3,$B$13:B57)</f>
        <v>34</v>
      </c>
      <c r="B57" s="456" t="s">
        <v>1065</v>
      </c>
      <c r="C57" s="298">
        <v>1000000000</v>
      </c>
      <c r="D57" s="298" t="s">
        <v>875</v>
      </c>
      <c r="E57" s="125" t="s">
        <v>103</v>
      </c>
      <c r="F57" s="500" t="s">
        <v>104</v>
      </c>
      <c r="G57" s="125"/>
      <c r="H57" s="498"/>
      <c r="I57" s="498"/>
      <c r="J57" s="498"/>
      <c r="K57" s="498"/>
      <c r="L57" s="221"/>
      <c r="M57" s="190"/>
      <c r="N57" s="191"/>
      <c r="O57" s="196"/>
      <c r="P57" s="118"/>
      <c r="Q57" s="195"/>
      <c r="R57" s="128"/>
      <c r="S57" s="684" t="s">
        <v>991</v>
      </c>
      <c r="T57" s="275" t="s">
        <v>110</v>
      </c>
    </row>
    <row r="58" spans="1:22" s="78" customFormat="1" ht="77.25" customHeight="1">
      <c r="A58" s="393">
        <f>SUBTOTAL(3,$B$13:B58)</f>
        <v>35</v>
      </c>
      <c r="B58" s="474" t="s">
        <v>1066</v>
      </c>
      <c r="C58" s="349">
        <v>1000000000</v>
      </c>
      <c r="D58" s="350" t="s">
        <v>875</v>
      </c>
      <c r="E58" s="325" t="s">
        <v>103</v>
      </c>
      <c r="F58" s="510" t="s">
        <v>104</v>
      </c>
      <c r="G58" s="325"/>
      <c r="H58" s="499"/>
      <c r="I58" s="499"/>
      <c r="J58" s="499"/>
      <c r="K58" s="499"/>
      <c r="L58" s="388"/>
      <c r="M58" s="316"/>
      <c r="N58" s="317"/>
      <c r="O58" s="387"/>
      <c r="P58" s="389"/>
      <c r="Q58" s="333"/>
      <c r="R58" s="334"/>
      <c r="S58" s="686" t="s">
        <v>1181</v>
      </c>
      <c r="T58" s="275" t="s">
        <v>110</v>
      </c>
      <c r="V58"/>
    </row>
    <row r="59" spans="1:22" s="78" customFormat="1" ht="33.75" customHeight="1">
      <c r="A59" s="60">
        <f>SUBTOTAL(3,$B$13:B59)</f>
        <v>36</v>
      </c>
      <c r="B59" s="456" t="s">
        <v>264</v>
      </c>
      <c r="C59" s="298">
        <v>200000000</v>
      </c>
      <c r="D59" s="60" t="s">
        <v>114</v>
      </c>
      <c r="E59" s="301" t="s">
        <v>103</v>
      </c>
      <c r="F59" s="500" t="s">
        <v>104</v>
      </c>
      <c r="G59" s="125"/>
      <c r="H59" s="498"/>
      <c r="I59" s="498"/>
      <c r="J59" s="500"/>
      <c r="K59" s="498"/>
      <c r="L59" s="189"/>
      <c r="M59" s="190"/>
      <c r="N59" s="191"/>
      <c r="O59" s="196"/>
      <c r="P59" s="132"/>
      <c r="Q59" s="501"/>
      <c r="R59" s="128"/>
      <c r="S59" s="684" t="s">
        <v>991</v>
      </c>
      <c r="T59" s="275" t="s">
        <v>110</v>
      </c>
      <c r="V59"/>
    </row>
    <row r="60" spans="1:22" s="56" customFormat="1" ht="43.5" customHeight="1">
      <c r="A60" s="60">
        <f>SUBTOTAL(3,$B$13:B60)</f>
        <v>37</v>
      </c>
      <c r="B60" s="456" t="s">
        <v>1068</v>
      </c>
      <c r="C60" s="297">
        <v>700000000</v>
      </c>
      <c r="D60" s="55" t="s">
        <v>875</v>
      </c>
      <c r="E60" s="683" t="s">
        <v>103</v>
      </c>
      <c r="F60" s="500" t="s">
        <v>104</v>
      </c>
      <c r="G60" s="458"/>
      <c r="H60" s="502"/>
      <c r="I60" s="502"/>
      <c r="J60" s="502"/>
      <c r="K60" s="502"/>
      <c r="L60" s="503"/>
      <c r="M60" s="465"/>
      <c r="N60" s="466"/>
      <c r="O60" s="504"/>
      <c r="P60" s="481"/>
      <c r="Q60" s="473"/>
      <c r="R60" s="505"/>
      <c r="S60" s="688" t="s">
        <v>991</v>
      </c>
      <c r="T60" s="275" t="s">
        <v>110</v>
      </c>
      <c r="V60" s="57"/>
    </row>
    <row r="61" spans="1:22" s="78" customFormat="1" ht="36" customHeight="1">
      <c r="A61" s="60">
        <f>SUBTOTAL(3,$B$13:B61)</f>
        <v>38</v>
      </c>
      <c r="B61" s="456" t="s">
        <v>268</v>
      </c>
      <c r="C61" s="297">
        <v>200000000</v>
      </c>
      <c r="D61" s="55" t="s">
        <v>114</v>
      </c>
      <c r="E61" s="683" t="s">
        <v>103</v>
      </c>
      <c r="F61" s="500" t="s">
        <v>104</v>
      </c>
      <c r="G61" s="458"/>
      <c r="H61" s="502"/>
      <c r="I61" s="502"/>
      <c r="J61" s="506"/>
      <c r="K61" s="502"/>
      <c r="L61" s="464"/>
      <c r="M61" s="507"/>
      <c r="N61" s="508"/>
      <c r="O61" s="509"/>
      <c r="P61" s="481"/>
      <c r="Q61" s="473"/>
      <c r="R61" s="505"/>
      <c r="S61" s="688" t="s">
        <v>991</v>
      </c>
      <c r="T61" s="275" t="s">
        <v>110</v>
      </c>
      <c r="V61"/>
    </row>
    <row r="62" spans="1:22" s="78" customFormat="1" ht="66" customHeight="1">
      <c r="A62" s="393">
        <f>SUBTOTAL(3,$B$13:B62)</f>
        <v>39</v>
      </c>
      <c r="B62" s="474" t="s">
        <v>271</v>
      </c>
      <c r="C62" s="499">
        <v>150000000</v>
      </c>
      <c r="D62" s="393" t="s">
        <v>114</v>
      </c>
      <c r="E62" s="309" t="s">
        <v>103</v>
      </c>
      <c r="F62" s="510" t="s">
        <v>104</v>
      </c>
      <c r="G62" s="325"/>
      <c r="H62" s="499"/>
      <c r="I62" s="499"/>
      <c r="J62" s="510"/>
      <c r="K62" s="499"/>
      <c r="L62" s="315"/>
      <c r="M62" s="336"/>
      <c r="N62" s="317"/>
      <c r="O62" s="387"/>
      <c r="P62" s="346"/>
      <c r="Q62" s="479"/>
      <c r="R62" s="334"/>
      <c r="S62" s="686" t="s">
        <v>1182</v>
      </c>
      <c r="T62" s="275" t="s">
        <v>110</v>
      </c>
      <c r="V62"/>
    </row>
    <row r="63" spans="1:22" s="72" customFormat="1" ht="60.75" customHeight="1">
      <c r="A63" s="60">
        <f>SUBTOTAL(3,$B$13:B63)</f>
        <v>40</v>
      </c>
      <c r="B63" s="456" t="s">
        <v>248</v>
      </c>
      <c r="C63" s="297">
        <v>200000000</v>
      </c>
      <c r="D63" s="60" t="s">
        <v>114</v>
      </c>
      <c r="E63" s="301" t="s">
        <v>103</v>
      </c>
      <c r="F63" s="500" t="s">
        <v>104</v>
      </c>
      <c r="G63" s="125"/>
      <c r="H63" s="498"/>
      <c r="I63" s="498"/>
      <c r="J63" s="500"/>
      <c r="K63" s="188"/>
      <c r="L63" s="189"/>
      <c r="M63" s="198"/>
      <c r="N63" s="191"/>
      <c r="O63" s="222"/>
      <c r="P63" s="132"/>
      <c r="Q63" s="501"/>
      <c r="R63" s="223"/>
      <c r="S63" s="684" t="s">
        <v>991</v>
      </c>
      <c r="T63" s="275" t="s">
        <v>110</v>
      </c>
    </row>
    <row r="64" spans="1:22" s="72" customFormat="1" ht="36" customHeight="1">
      <c r="A64" s="60">
        <f>SUBTOTAL(3,$B$13:B64)</f>
        <v>41</v>
      </c>
      <c r="B64" s="456" t="s">
        <v>1070</v>
      </c>
      <c r="C64" s="297">
        <v>2000000000</v>
      </c>
      <c r="D64" s="60" t="s">
        <v>875</v>
      </c>
      <c r="E64" s="301" t="s">
        <v>103</v>
      </c>
      <c r="F64" s="500" t="s">
        <v>104</v>
      </c>
      <c r="G64" s="125"/>
      <c r="H64" s="498"/>
      <c r="I64" s="498"/>
      <c r="J64" s="500"/>
      <c r="K64" s="188"/>
      <c r="L64" s="189"/>
      <c r="M64" s="198"/>
      <c r="N64" s="191"/>
      <c r="O64" s="196"/>
      <c r="P64" s="132"/>
      <c r="Q64" s="511"/>
      <c r="R64" s="128"/>
      <c r="S64" s="684" t="s">
        <v>997</v>
      </c>
      <c r="T64" s="275" t="s">
        <v>110</v>
      </c>
    </row>
    <row r="65" spans="1:22" s="72" customFormat="1" ht="34.5" customHeight="1">
      <c r="A65" s="60">
        <f>SUBTOTAL(3,$B$13:B65)</f>
        <v>42</v>
      </c>
      <c r="B65" s="456" t="s">
        <v>274</v>
      </c>
      <c r="C65" s="512">
        <v>150000000</v>
      </c>
      <c r="D65" s="60" t="s">
        <v>114</v>
      </c>
      <c r="E65" s="301" t="s">
        <v>103</v>
      </c>
      <c r="F65" s="500" t="s">
        <v>104</v>
      </c>
      <c r="G65" s="125"/>
      <c r="H65" s="498"/>
      <c r="I65" s="498"/>
      <c r="J65" s="498"/>
      <c r="K65" s="188"/>
      <c r="L65" s="189"/>
      <c r="M65" s="198"/>
      <c r="N65" s="191"/>
      <c r="O65" s="196"/>
      <c r="P65" s="132"/>
      <c r="Q65" s="501"/>
      <c r="R65" s="196"/>
      <c r="S65" s="684" t="s">
        <v>991</v>
      </c>
      <c r="T65" s="275" t="s">
        <v>110</v>
      </c>
    </row>
    <row r="66" spans="1:22" s="72" customFormat="1" ht="33.75" customHeight="1">
      <c r="A66" s="60">
        <f>SUBTOTAL(3,$B$13:B66)</f>
        <v>43</v>
      </c>
      <c r="B66" s="456" t="s">
        <v>251</v>
      </c>
      <c r="C66" s="297">
        <v>200000000</v>
      </c>
      <c r="D66" s="60" t="s">
        <v>114</v>
      </c>
      <c r="E66" s="301" t="s">
        <v>103</v>
      </c>
      <c r="F66" s="500" t="s">
        <v>104</v>
      </c>
      <c r="G66" s="125"/>
      <c r="H66" s="498"/>
      <c r="I66" s="498"/>
      <c r="J66" s="500"/>
      <c r="K66" s="188"/>
      <c r="L66" s="189"/>
      <c r="M66" s="198"/>
      <c r="N66" s="191"/>
      <c r="O66" s="191"/>
      <c r="P66" s="132"/>
      <c r="Q66" s="511"/>
      <c r="R66" s="128"/>
      <c r="S66" s="684" t="s">
        <v>991</v>
      </c>
      <c r="T66" s="275" t="s">
        <v>110</v>
      </c>
    </row>
    <row r="67" spans="1:22" s="72" customFormat="1" ht="33" customHeight="1">
      <c r="A67" s="60">
        <f>SUBTOTAL(3,$B$13:B67)</f>
        <v>44</v>
      </c>
      <c r="B67" s="456" t="s">
        <v>278</v>
      </c>
      <c r="C67" s="297">
        <v>200000000</v>
      </c>
      <c r="D67" s="60" t="s">
        <v>114</v>
      </c>
      <c r="E67" s="301" t="s">
        <v>103</v>
      </c>
      <c r="F67" s="500" t="s">
        <v>104</v>
      </c>
      <c r="G67" s="125"/>
      <c r="H67" s="498"/>
      <c r="I67" s="498"/>
      <c r="J67" s="60"/>
      <c r="K67" s="513"/>
      <c r="L67" s="117"/>
      <c r="M67" s="514"/>
      <c r="N67" s="133"/>
      <c r="O67" s="196"/>
      <c r="P67" s="132"/>
      <c r="Q67" s="515"/>
      <c r="R67" s="133"/>
      <c r="S67" s="684" t="s">
        <v>991</v>
      </c>
      <c r="T67" s="275" t="s">
        <v>110</v>
      </c>
    </row>
    <row r="68" spans="1:22" s="78" customFormat="1" ht="32.25" customHeight="1">
      <c r="A68" s="60">
        <f>SUBTOTAL(3,$B$13:B68)</f>
        <v>45</v>
      </c>
      <c r="B68" s="456" t="s">
        <v>1072</v>
      </c>
      <c r="C68" s="297">
        <v>1310000000</v>
      </c>
      <c r="D68" s="60" t="s">
        <v>875</v>
      </c>
      <c r="E68" s="125" t="s">
        <v>103</v>
      </c>
      <c r="F68" s="500" t="s">
        <v>104</v>
      </c>
      <c r="G68" s="516"/>
      <c r="H68" s="498"/>
      <c r="I68" s="498"/>
      <c r="J68" s="500"/>
      <c r="K68" s="500"/>
      <c r="L68" s="221"/>
      <c r="M68" s="190"/>
      <c r="N68" s="191"/>
      <c r="O68" s="196"/>
      <c r="P68" s="132"/>
      <c r="Q68" s="501"/>
      <c r="R68" s="128"/>
      <c r="S68" s="684" t="s">
        <v>997</v>
      </c>
      <c r="T68" s="275" t="s">
        <v>110</v>
      </c>
      <c r="V68"/>
    </row>
    <row r="69" spans="1:22" s="78" customFormat="1" ht="36.75" customHeight="1">
      <c r="A69" s="60">
        <f>SUBTOTAL(3,$B$13:B69)</f>
        <v>46</v>
      </c>
      <c r="B69" s="456" t="s">
        <v>1073</v>
      </c>
      <c r="C69" s="512">
        <v>150000000</v>
      </c>
      <c r="D69" s="60" t="s">
        <v>114</v>
      </c>
      <c r="E69" s="301" t="s">
        <v>103</v>
      </c>
      <c r="F69" s="500" t="s">
        <v>104</v>
      </c>
      <c r="G69" s="517"/>
      <c r="H69" s="498"/>
      <c r="I69" s="498"/>
      <c r="J69" s="500"/>
      <c r="K69" s="500"/>
      <c r="L69" s="221"/>
      <c r="M69" s="190"/>
      <c r="N69" s="134"/>
      <c r="O69" s="120"/>
      <c r="P69" s="132"/>
      <c r="Q69" s="518"/>
      <c r="R69" s="128"/>
      <c r="S69" s="684" t="s">
        <v>991</v>
      </c>
      <c r="T69" s="275" t="s">
        <v>110</v>
      </c>
      <c r="V69"/>
    </row>
    <row r="70" spans="1:22" s="78" customFormat="1" ht="36" customHeight="1">
      <c r="A70" s="60">
        <f>SUBTOTAL(3,$B$13:B70)</f>
        <v>47</v>
      </c>
      <c r="B70" s="456" t="s">
        <v>286</v>
      </c>
      <c r="C70" s="297">
        <v>250000000</v>
      </c>
      <c r="D70" s="60" t="s">
        <v>875</v>
      </c>
      <c r="E70" s="301" t="s">
        <v>103</v>
      </c>
      <c r="F70" s="500" t="s">
        <v>104</v>
      </c>
      <c r="G70" s="516"/>
      <c r="H70" s="498"/>
      <c r="I70" s="452"/>
      <c r="J70" s="60"/>
      <c r="K70" s="500"/>
      <c r="L70" s="225"/>
      <c r="M70" s="190"/>
      <c r="N70" s="134"/>
      <c r="O70" s="120"/>
      <c r="P70" s="132"/>
      <c r="Q70" s="518"/>
      <c r="R70" s="128"/>
      <c r="S70" s="684" t="s">
        <v>991</v>
      </c>
      <c r="T70" s="275" t="s">
        <v>110</v>
      </c>
      <c r="V70"/>
    </row>
    <row r="71" spans="1:22" s="78" customFormat="1" ht="51.75" customHeight="1">
      <c r="A71" s="393">
        <f>SUBTOTAL(3,$B$13:B71)</f>
        <v>48</v>
      </c>
      <c r="B71" s="474" t="s">
        <v>290</v>
      </c>
      <c r="C71" s="350">
        <v>0</v>
      </c>
      <c r="D71" s="393"/>
      <c r="E71" s="309"/>
      <c r="F71" s="510"/>
      <c r="G71" s="519"/>
      <c r="H71" s="477"/>
      <c r="I71" s="477"/>
      <c r="J71" s="393"/>
      <c r="K71" s="393"/>
      <c r="L71" s="343"/>
      <c r="M71" s="344"/>
      <c r="N71" s="345"/>
      <c r="O71" s="318"/>
      <c r="P71" s="346"/>
      <c r="Q71" s="520"/>
      <c r="R71" s="334"/>
      <c r="S71" s="686" t="s">
        <v>291</v>
      </c>
      <c r="T71" s="275" t="s">
        <v>110</v>
      </c>
      <c r="V71"/>
    </row>
    <row r="72" spans="1:22" s="78" customFormat="1" ht="14.25" customHeight="1">
      <c r="A72" s="1534" t="s">
        <v>292</v>
      </c>
      <c r="B72" s="1535"/>
      <c r="C72" s="1535"/>
      <c r="D72" s="1535"/>
      <c r="E72" s="1535"/>
      <c r="F72" s="1535"/>
      <c r="G72" s="1535"/>
      <c r="H72" s="1535"/>
      <c r="I72" s="1535"/>
      <c r="J72" s="1535"/>
      <c r="K72" s="1535"/>
      <c r="L72" s="1535"/>
      <c r="M72" s="1535"/>
      <c r="N72" s="1535"/>
      <c r="O72" s="1535"/>
      <c r="P72" s="1535"/>
      <c r="Q72" s="1535"/>
      <c r="R72" s="1535"/>
      <c r="S72" s="1536"/>
      <c r="T72" s="275"/>
      <c r="V72"/>
    </row>
    <row r="73" spans="1:22" s="78" customFormat="1" ht="48" customHeight="1">
      <c r="A73" s="302">
        <f>SUBTOTAL(3,$B$13:B73)</f>
        <v>49</v>
      </c>
      <c r="B73" s="122" t="s">
        <v>293</v>
      </c>
      <c r="C73" s="291">
        <v>200001188</v>
      </c>
      <c r="D73" s="291" t="s">
        <v>114</v>
      </c>
      <c r="E73" s="44" t="s">
        <v>103</v>
      </c>
      <c r="F73" s="500" t="s">
        <v>1132</v>
      </c>
      <c r="G73" s="138"/>
      <c r="H73" s="136"/>
      <c r="I73" s="136" t="s">
        <v>178</v>
      </c>
      <c r="J73" s="304"/>
      <c r="K73" s="304"/>
      <c r="L73" s="117"/>
      <c r="M73" s="137"/>
      <c r="N73" s="134"/>
      <c r="O73" s="120"/>
      <c r="P73" s="132"/>
      <c r="Q73" s="224"/>
      <c r="R73" s="128"/>
      <c r="S73" s="684" t="s">
        <v>1037</v>
      </c>
      <c r="T73" s="275" t="s">
        <v>171</v>
      </c>
      <c r="V73" s="11"/>
    </row>
    <row r="74" spans="1:22" s="78" customFormat="1" ht="45.75" customHeight="1">
      <c r="A74" s="302">
        <f>SUBTOTAL(3,$B$13:B74)</f>
        <v>50</v>
      </c>
      <c r="B74" s="122" t="s">
        <v>297</v>
      </c>
      <c r="C74" s="123">
        <v>200001188</v>
      </c>
      <c r="D74" s="293" t="s">
        <v>114</v>
      </c>
      <c r="E74" s="294" t="s">
        <v>103</v>
      </c>
      <c r="F74" s="500" t="s">
        <v>1132</v>
      </c>
      <c r="G74" s="135"/>
      <c r="H74" s="136"/>
      <c r="I74" s="136" t="s">
        <v>178</v>
      </c>
      <c r="J74" s="304"/>
      <c r="K74" s="304"/>
      <c r="L74" s="117"/>
      <c r="M74" s="137"/>
      <c r="N74" s="134"/>
      <c r="O74" s="120"/>
      <c r="P74" s="132"/>
      <c r="Q74" s="224"/>
      <c r="R74" s="128"/>
      <c r="S74" s="684" t="s">
        <v>1037</v>
      </c>
      <c r="T74" s="275" t="s">
        <v>171</v>
      </c>
      <c r="V74" s="11"/>
    </row>
    <row r="75" spans="1:22" s="78" customFormat="1" ht="75.75" customHeight="1">
      <c r="A75" s="305">
        <f>SUBTOTAL(3,$B$13:B75)</f>
        <v>51</v>
      </c>
      <c r="B75" s="323" t="s">
        <v>300</v>
      </c>
      <c r="C75" s="338">
        <v>300000163</v>
      </c>
      <c r="D75" s="339" t="s">
        <v>875</v>
      </c>
      <c r="E75" s="340" t="s">
        <v>103</v>
      </c>
      <c r="F75" s="510" t="s">
        <v>1132</v>
      </c>
      <c r="G75" s="342"/>
      <c r="H75" s="328"/>
      <c r="I75" s="328" t="s">
        <v>302</v>
      </c>
      <c r="J75" s="330"/>
      <c r="K75" s="330"/>
      <c r="L75" s="343"/>
      <c r="M75" s="344"/>
      <c r="N75" s="345"/>
      <c r="O75" s="318"/>
      <c r="P75" s="346"/>
      <c r="Q75" s="347"/>
      <c r="R75" s="334"/>
      <c r="S75" s="686" t="s">
        <v>1183</v>
      </c>
      <c r="T75" s="275" t="s">
        <v>171</v>
      </c>
      <c r="V75" s="11"/>
    </row>
    <row r="76" spans="1:22" s="78" customFormat="1" ht="47.25" customHeight="1">
      <c r="A76" s="302">
        <f>SUBTOTAL(3,$B$13:B76)</f>
        <v>52</v>
      </c>
      <c r="B76" s="122" t="s">
        <v>305</v>
      </c>
      <c r="C76" s="295">
        <v>200000110</v>
      </c>
      <c r="D76" s="296" t="s">
        <v>114</v>
      </c>
      <c r="E76" s="290" t="s">
        <v>103</v>
      </c>
      <c r="F76" s="500" t="s">
        <v>1132</v>
      </c>
      <c r="G76" s="135"/>
      <c r="H76" s="136"/>
      <c r="I76" s="136" t="s">
        <v>178</v>
      </c>
      <c r="J76" s="304"/>
      <c r="K76" s="304"/>
      <c r="L76" s="117"/>
      <c r="M76" s="137"/>
      <c r="N76" s="134"/>
      <c r="O76" s="120"/>
      <c r="P76" s="132"/>
      <c r="Q76" s="224"/>
      <c r="R76" s="128"/>
      <c r="S76" s="684" t="s">
        <v>1037</v>
      </c>
      <c r="T76" s="275" t="s">
        <v>171</v>
      </c>
      <c r="V76" s="11"/>
    </row>
    <row r="77" spans="1:22" s="78" customFormat="1" ht="46.5" customHeight="1">
      <c r="A77" s="302">
        <f>SUBTOTAL(3,$B$13:B77)</f>
        <v>53</v>
      </c>
      <c r="B77" s="122" t="s">
        <v>308</v>
      </c>
      <c r="C77" s="292">
        <v>500000000</v>
      </c>
      <c r="D77" s="293" t="s">
        <v>875</v>
      </c>
      <c r="E77" s="294" t="s">
        <v>103</v>
      </c>
      <c r="F77" s="500" t="s">
        <v>1132</v>
      </c>
      <c r="G77" s="138"/>
      <c r="H77" s="136"/>
      <c r="I77" s="136" t="s">
        <v>107</v>
      </c>
      <c r="J77" s="304"/>
      <c r="K77" s="304"/>
      <c r="L77" s="117"/>
      <c r="M77" s="137"/>
      <c r="N77" s="134"/>
      <c r="O77" s="120"/>
      <c r="P77" s="132"/>
      <c r="Q77" s="224"/>
      <c r="R77" s="128"/>
      <c r="S77" s="684" t="s">
        <v>1037</v>
      </c>
      <c r="T77" s="275" t="s">
        <v>171</v>
      </c>
      <c r="V77" s="11"/>
    </row>
    <row r="78" spans="1:22" s="78" customFormat="1" ht="15.75" customHeight="1">
      <c r="A78" s="1492" t="s">
        <v>311</v>
      </c>
      <c r="B78" s="1493"/>
      <c r="C78" s="1493"/>
      <c r="D78" s="1493"/>
      <c r="E78" s="1493"/>
      <c r="F78" s="1493"/>
      <c r="G78" s="1493"/>
      <c r="H78" s="1493"/>
      <c r="I78" s="1493"/>
      <c r="J78" s="1493"/>
      <c r="K78" s="1493"/>
      <c r="L78" s="1493"/>
      <c r="M78" s="1493"/>
      <c r="N78" s="1493"/>
      <c r="O78" s="1493"/>
      <c r="P78" s="1493"/>
      <c r="Q78" s="1493"/>
      <c r="R78" s="1493"/>
      <c r="S78" s="1510"/>
      <c r="T78" s="275"/>
      <c r="V78"/>
    </row>
    <row r="79" spans="1:22" s="78" customFormat="1" ht="45.75" customHeight="1">
      <c r="A79" s="305">
        <f>SUBTOTAL(3,$B$13:B79)</f>
        <v>54</v>
      </c>
      <c r="B79" s="323" t="s">
        <v>312</v>
      </c>
      <c r="C79" s="324">
        <v>0</v>
      </c>
      <c r="D79" s="330"/>
      <c r="E79" s="330"/>
      <c r="F79" s="510"/>
      <c r="G79" s="342"/>
      <c r="H79" s="328"/>
      <c r="I79" s="328"/>
      <c r="J79" s="330"/>
      <c r="K79" s="330"/>
      <c r="L79" s="343"/>
      <c r="M79" s="344"/>
      <c r="N79" s="345"/>
      <c r="O79" s="318"/>
      <c r="P79" s="346"/>
      <c r="Q79" s="347"/>
      <c r="R79" s="334"/>
      <c r="S79" s="686" t="s">
        <v>313</v>
      </c>
      <c r="T79" s="278" t="s">
        <v>139</v>
      </c>
      <c r="V79"/>
    </row>
    <row r="80" spans="1:22" s="78" customFormat="1" ht="54.75" customHeight="1">
      <c r="A80" s="302">
        <f>SUBTOTAL(3,$B$13:B80)</f>
        <v>55</v>
      </c>
      <c r="B80" s="122" t="s">
        <v>314</v>
      </c>
      <c r="C80" s="124">
        <v>255000000</v>
      </c>
      <c r="D80" s="304" t="s">
        <v>875</v>
      </c>
      <c r="E80" s="207" t="s">
        <v>133</v>
      </c>
      <c r="F80" s="500" t="s">
        <v>134</v>
      </c>
      <c r="G80" s="135"/>
      <c r="H80" s="136"/>
      <c r="I80" s="136" t="s">
        <v>136</v>
      </c>
      <c r="J80" s="304"/>
      <c r="K80" s="304"/>
      <c r="L80" s="117"/>
      <c r="M80" s="137"/>
      <c r="N80" s="134"/>
      <c r="O80" s="120"/>
      <c r="P80" s="132"/>
      <c r="Q80" s="224"/>
      <c r="R80" s="128"/>
      <c r="S80" s="684" t="s">
        <v>918</v>
      </c>
      <c r="T80" s="278" t="s">
        <v>139</v>
      </c>
      <c r="V80"/>
    </row>
    <row r="81" spans="1:22" s="78" customFormat="1" ht="140.25" customHeight="1">
      <c r="A81" s="305">
        <f>SUBTOTAL(3,$B$13:B81)</f>
        <v>56</v>
      </c>
      <c r="B81" s="323" t="s">
        <v>811</v>
      </c>
      <c r="C81" s="324">
        <v>0</v>
      </c>
      <c r="D81" s="330"/>
      <c r="E81" s="330"/>
      <c r="F81" s="510"/>
      <c r="G81" s="342"/>
      <c r="H81" s="328"/>
      <c r="I81" s="328"/>
      <c r="J81" s="330"/>
      <c r="K81" s="330"/>
      <c r="L81" s="343"/>
      <c r="M81" s="344"/>
      <c r="N81" s="345"/>
      <c r="O81" s="318"/>
      <c r="P81" s="346"/>
      <c r="Q81" s="347"/>
      <c r="R81" s="334"/>
      <c r="S81" s="686" t="s">
        <v>812</v>
      </c>
      <c r="T81" s="278" t="s">
        <v>139</v>
      </c>
      <c r="V81"/>
    </row>
    <row r="82" spans="1:22" s="78" customFormat="1" ht="34.5" customHeight="1">
      <c r="A82" s="302">
        <f>SUBTOTAL(3,$B$13:B82)</f>
        <v>57</v>
      </c>
      <c r="B82" s="122" t="s">
        <v>317</v>
      </c>
      <c r="C82" s="124">
        <v>500094000</v>
      </c>
      <c r="D82" s="304" t="s">
        <v>875</v>
      </c>
      <c r="E82" s="304" t="s">
        <v>103</v>
      </c>
      <c r="F82" s="500" t="s">
        <v>134</v>
      </c>
      <c r="G82" s="135"/>
      <c r="H82" s="136"/>
      <c r="I82" s="136" t="s">
        <v>178</v>
      </c>
      <c r="J82" s="304"/>
      <c r="K82" s="304"/>
      <c r="L82" s="117"/>
      <c r="M82" s="137"/>
      <c r="N82" s="134"/>
      <c r="O82" s="120"/>
      <c r="P82" s="132"/>
      <c r="Q82" s="224"/>
      <c r="R82" s="128"/>
      <c r="S82" s="684" t="s">
        <v>918</v>
      </c>
      <c r="T82" s="278" t="s">
        <v>139</v>
      </c>
      <c r="V82"/>
    </row>
    <row r="83" spans="1:22" s="78" customFormat="1" ht="66" customHeight="1">
      <c r="A83" s="305">
        <f>SUBTOTAL(3,$B$13:B83)</f>
        <v>58</v>
      </c>
      <c r="B83" s="323" t="s">
        <v>321</v>
      </c>
      <c r="C83" s="324">
        <v>5000009000</v>
      </c>
      <c r="D83" s="330" t="s">
        <v>875</v>
      </c>
      <c r="E83" s="330" t="s">
        <v>103</v>
      </c>
      <c r="F83" s="510" t="s">
        <v>134</v>
      </c>
      <c r="G83" s="342"/>
      <c r="H83" s="324"/>
      <c r="I83" s="328" t="s">
        <v>178</v>
      </c>
      <c r="J83" s="330"/>
      <c r="K83" s="330"/>
      <c r="L83" s="343"/>
      <c r="M83" s="344"/>
      <c r="N83" s="345"/>
      <c r="O83" s="318"/>
      <c r="P83" s="346"/>
      <c r="Q83" s="347"/>
      <c r="R83" s="334"/>
      <c r="S83" s="686" t="s">
        <v>1075</v>
      </c>
      <c r="T83" s="278" t="s">
        <v>139</v>
      </c>
      <c r="V83"/>
    </row>
    <row r="84" spans="1:22" s="78" customFormat="1" ht="77.25" customHeight="1">
      <c r="A84" s="305">
        <f>SUBTOTAL(3,$B$13:B84)</f>
        <v>59</v>
      </c>
      <c r="B84" s="323" t="s">
        <v>326</v>
      </c>
      <c r="C84" s="324">
        <v>3004925000</v>
      </c>
      <c r="D84" s="330" t="s">
        <v>875</v>
      </c>
      <c r="E84" s="330" t="s">
        <v>103</v>
      </c>
      <c r="F84" s="510" t="s">
        <v>134</v>
      </c>
      <c r="G84" s="408"/>
      <c r="H84" s="324"/>
      <c r="I84" s="328" t="s">
        <v>107</v>
      </c>
      <c r="J84" s="330"/>
      <c r="K84" s="330"/>
      <c r="L84" s="343"/>
      <c r="M84" s="344"/>
      <c r="N84" s="345"/>
      <c r="O84" s="318"/>
      <c r="P84" s="346"/>
      <c r="Q84" s="347"/>
      <c r="R84" s="334"/>
      <c r="S84" s="686" t="s">
        <v>1184</v>
      </c>
      <c r="T84" s="278" t="s">
        <v>139</v>
      </c>
      <c r="V84"/>
    </row>
    <row r="85" spans="1:22" s="78" customFormat="1" ht="37.5" customHeight="1">
      <c r="A85" s="302">
        <f>SUBTOTAL(3,$B$13:B85)</f>
        <v>60</v>
      </c>
      <c r="B85" s="122" t="s">
        <v>329</v>
      </c>
      <c r="C85" s="124">
        <v>195000000</v>
      </c>
      <c r="D85" s="304" t="s">
        <v>114</v>
      </c>
      <c r="E85" s="304" t="s">
        <v>103</v>
      </c>
      <c r="F85" s="500" t="s">
        <v>134</v>
      </c>
      <c r="G85" s="226"/>
      <c r="H85" s="124"/>
      <c r="I85" s="136" t="s">
        <v>178</v>
      </c>
      <c r="J85" s="304"/>
      <c r="K85" s="304"/>
      <c r="L85" s="117"/>
      <c r="M85" s="137"/>
      <c r="N85" s="134"/>
      <c r="O85" s="120"/>
      <c r="P85" s="132"/>
      <c r="Q85" s="224"/>
      <c r="R85" s="128"/>
      <c r="S85" s="684" t="s">
        <v>1060</v>
      </c>
      <c r="T85" s="278" t="s">
        <v>139</v>
      </c>
      <c r="V85"/>
    </row>
    <row r="86" spans="1:22" s="78" customFormat="1" ht="37.5" customHeight="1">
      <c r="A86" s="302">
        <f>SUBTOTAL(3,$B$13:B86)</f>
        <v>61</v>
      </c>
      <c r="B86" s="122" t="s">
        <v>332</v>
      </c>
      <c r="C86" s="124">
        <v>166680000</v>
      </c>
      <c r="D86" s="304" t="s">
        <v>114</v>
      </c>
      <c r="E86" s="304" t="s">
        <v>103</v>
      </c>
      <c r="F86" s="500" t="s">
        <v>134</v>
      </c>
      <c r="G86" s="226"/>
      <c r="H86" s="124"/>
      <c r="I86" s="136" t="s">
        <v>178</v>
      </c>
      <c r="J86" s="304"/>
      <c r="K86" s="304"/>
      <c r="L86" s="117"/>
      <c r="M86" s="137"/>
      <c r="N86" s="134"/>
      <c r="O86" s="120"/>
      <c r="P86" s="132"/>
      <c r="Q86" s="224"/>
      <c r="R86" s="128"/>
      <c r="S86" s="684" t="s">
        <v>1060</v>
      </c>
      <c r="T86" s="278" t="s">
        <v>139</v>
      </c>
      <c r="V86"/>
    </row>
    <row r="87" spans="1:22" s="78" customFormat="1" ht="37.5" customHeight="1">
      <c r="A87" s="302">
        <f>SUBTOTAL(3,$B$13:B87)</f>
        <v>62</v>
      </c>
      <c r="B87" s="122" t="s">
        <v>335</v>
      </c>
      <c r="C87" s="124">
        <v>171310000</v>
      </c>
      <c r="D87" s="304" t="s">
        <v>114</v>
      </c>
      <c r="E87" s="304" t="s">
        <v>103</v>
      </c>
      <c r="F87" s="500" t="s">
        <v>134</v>
      </c>
      <c r="G87" s="226"/>
      <c r="H87" s="124"/>
      <c r="I87" s="136" t="s">
        <v>178</v>
      </c>
      <c r="J87" s="304"/>
      <c r="K87" s="304"/>
      <c r="L87" s="117"/>
      <c r="M87" s="137"/>
      <c r="N87" s="134"/>
      <c r="O87" s="120"/>
      <c r="P87" s="132"/>
      <c r="Q87" s="224"/>
      <c r="R87" s="128"/>
      <c r="S87" s="684" t="s">
        <v>1060</v>
      </c>
      <c r="T87" s="278" t="s">
        <v>139</v>
      </c>
      <c r="V87"/>
    </row>
    <row r="88" spans="1:22" s="78" customFormat="1" ht="37.5" customHeight="1">
      <c r="A88" s="302">
        <f>SUBTOTAL(3,$B$13:B88)</f>
        <v>63</v>
      </c>
      <c r="B88" s="122" t="s">
        <v>338</v>
      </c>
      <c r="C88" s="124">
        <v>463012200</v>
      </c>
      <c r="D88" s="304" t="s">
        <v>875</v>
      </c>
      <c r="E88" s="304" t="s">
        <v>103</v>
      </c>
      <c r="F88" s="500" t="s">
        <v>134</v>
      </c>
      <c r="G88" s="226"/>
      <c r="H88" s="124"/>
      <c r="I88" s="136" t="s">
        <v>178</v>
      </c>
      <c r="J88" s="304"/>
      <c r="K88" s="304"/>
      <c r="L88" s="117"/>
      <c r="M88" s="137"/>
      <c r="N88" s="134"/>
      <c r="O88" s="120"/>
      <c r="P88" s="132"/>
      <c r="Q88" s="224"/>
      <c r="R88" s="128"/>
      <c r="S88" s="684" t="s">
        <v>1060</v>
      </c>
      <c r="T88" s="278" t="s">
        <v>139</v>
      </c>
      <c r="V88"/>
    </row>
    <row r="89" spans="1:22" s="78" customFormat="1" ht="36" customHeight="1">
      <c r="A89" s="302">
        <f>SUBTOTAL(3,$B$13:B89)</f>
        <v>64</v>
      </c>
      <c r="B89" s="122" t="s">
        <v>341</v>
      </c>
      <c r="C89" s="124">
        <v>500094000</v>
      </c>
      <c r="D89" s="304" t="s">
        <v>875</v>
      </c>
      <c r="E89" s="304" t="s">
        <v>103</v>
      </c>
      <c r="F89" s="500" t="s">
        <v>134</v>
      </c>
      <c r="G89" s="226"/>
      <c r="H89" s="124"/>
      <c r="I89" s="136" t="s">
        <v>178</v>
      </c>
      <c r="J89" s="304"/>
      <c r="K89" s="304"/>
      <c r="L89" s="117"/>
      <c r="M89" s="137"/>
      <c r="N89" s="134"/>
      <c r="O89" s="120"/>
      <c r="P89" s="132"/>
      <c r="Q89" s="224"/>
      <c r="R89" s="128"/>
      <c r="S89" s="684" t="s">
        <v>1060</v>
      </c>
      <c r="T89" s="278" t="s">
        <v>139</v>
      </c>
      <c r="V89"/>
    </row>
    <row r="90" spans="1:22" s="78" customFormat="1" ht="37.5" customHeight="1">
      <c r="A90" s="302">
        <f>SUBTOTAL(3,$B$13:B90)</f>
        <v>65</v>
      </c>
      <c r="B90" s="122" t="s">
        <v>344</v>
      </c>
      <c r="C90" s="124">
        <v>200000000</v>
      </c>
      <c r="D90" s="304" t="s">
        <v>1120</v>
      </c>
      <c r="E90" s="304" t="s">
        <v>103</v>
      </c>
      <c r="F90" s="500" t="s">
        <v>134</v>
      </c>
      <c r="G90" s="226"/>
      <c r="H90" s="124"/>
      <c r="I90" s="406"/>
      <c r="J90" s="304"/>
      <c r="K90" s="304"/>
      <c r="L90" s="117"/>
      <c r="M90" s="137"/>
      <c r="N90" s="134"/>
      <c r="O90" s="120"/>
      <c r="P90" s="132"/>
      <c r="Q90" s="224"/>
      <c r="R90" s="128"/>
      <c r="S90" s="684"/>
      <c r="T90" s="278" t="s">
        <v>139</v>
      </c>
      <c r="V90"/>
    </row>
    <row r="91" spans="1:22" s="78" customFormat="1">
      <c r="A91" s="1504" t="s">
        <v>347</v>
      </c>
      <c r="B91" s="1505"/>
      <c r="C91" s="1505"/>
      <c r="D91" s="1505"/>
      <c r="E91" s="1505"/>
      <c r="F91" s="1505"/>
      <c r="G91" s="1505"/>
      <c r="H91" s="1505"/>
      <c r="I91" s="1505"/>
      <c r="J91" s="1505"/>
      <c r="K91" s="1505"/>
      <c r="L91" s="1505"/>
      <c r="M91" s="1505"/>
      <c r="N91" s="1505"/>
      <c r="O91" s="1505"/>
      <c r="P91" s="1505"/>
      <c r="Q91" s="1505"/>
      <c r="R91" s="1505"/>
      <c r="S91" s="1508"/>
      <c r="T91" s="275"/>
      <c r="V91"/>
    </row>
    <row r="92" spans="1:22" s="78" customFormat="1">
      <c r="A92" s="1506" t="s">
        <v>348</v>
      </c>
      <c r="B92" s="1507"/>
      <c r="C92" s="1507"/>
      <c r="D92" s="1507"/>
      <c r="E92" s="1507"/>
      <c r="F92" s="1507"/>
      <c r="G92" s="1507"/>
      <c r="H92" s="1507"/>
      <c r="I92" s="1507"/>
      <c r="J92" s="1507"/>
      <c r="K92" s="1507"/>
      <c r="L92" s="1507"/>
      <c r="M92" s="1507"/>
      <c r="N92" s="1507"/>
      <c r="O92" s="1507"/>
      <c r="P92" s="1507"/>
      <c r="Q92" s="1507"/>
      <c r="R92" s="1507"/>
      <c r="S92" s="1507"/>
      <c r="T92" s="275"/>
      <c r="V92"/>
    </row>
    <row r="93" spans="1:22" s="78" customFormat="1" ht="32.5" customHeight="1">
      <c r="A93" s="60">
        <f>SUBTOTAL(3,$B$13:B93)</f>
        <v>66</v>
      </c>
      <c r="B93" s="521" t="s">
        <v>1076</v>
      </c>
      <c r="C93" s="297">
        <v>1000000000</v>
      </c>
      <c r="D93" s="298" t="s">
        <v>875</v>
      </c>
      <c r="E93" s="301" t="s">
        <v>103</v>
      </c>
      <c r="F93" s="114" t="s">
        <v>104</v>
      </c>
      <c r="G93" s="517"/>
      <c r="H93" s="139"/>
      <c r="I93" s="140"/>
      <c r="J93" s="140"/>
      <c r="K93" s="522"/>
      <c r="L93" s="212"/>
      <c r="M93" s="213"/>
      <c r="N93" s="203"/>
      <c r="O93" s="203"/>
      <c r="P93" s="210"/>
      <c r="Q93" s="523"/>
      <c r="R93" s="524"/>
      <c r="S93" s="684" t="s">
        <v>991</v>
      </c>
      <c r="T93" s="275" t="s">
        <v>110</v>
      </c>
      <c r="V93"/>
    </row>
    <row r="94" spans="1:22" s="78" customFormat="1" ht="54.75" customHeight="1">
      <c r="A94" s="393">
        <f>SUBTOTAL(3,$B$13:B94)</f>
        <v>67</v>
      </c>
      <c r="B94" s="525" t="s">
        <v>352</v>
      </c>
      <c r="C94" s="349">
        <v>0</v>
      </c>
      <c r="D94" s="350"/>
      <c r="E94" s="309"/>
      <c r="F94" s="360"/>
      <c r="G94" s="476"/>
      <c r="H94" s="526"/>
      <c r="I94" s="398"/>
      <c r="J94" s="362"/>
      <c r="K94" s="363"/>
      <c r="L94" s="527"/>
      <c r="M94" s="528"/>
      <c r="N94" s="365"/>
      <c r="O94" s="365"/>
      <c r="P94" s="366"/>
      <c r="Q94" s="529"/>
      <c r="R94" s="365"/>
      <c r="S94" s="686" t="s">
        <v>353</v>
      </c>
      <c r="T94" s="275" t="s">
        <v>110</v>
      </c>
      <c r="V94"/>
    </row>
    <row r="95" spans="1:22" s="78" customFormat="1" ht="15" customHeight="1">
      <c r="A95" s="1492" t="s">
        <v>354</v>
      </c>
      <c r="B95" s="1493"/>
      <c r="C95" s="1493"/>
      <c r="D95" s="1493"/>
      <c r="E95" s="1493"/>
      <c r="F95" s="1493"/>
      <c r="G95" s="1493"/>
      <c r="H95" s="1493"/>
      <c r="I95" s="1493"/>
      <c r="J95" s="1493"/>
      <c r="K95" s="1493"/>
      <c r="L95" s="1493"/>
      <c r="M95" s="1493"/>
      <c r="N95" s="1493"/>
      <c r="O95" s="1493"/>
      <c r="P95" s="1493"/>
      <c r="Q95" s="1493"/>
      <c r="R95" s="1493"/>
      <c r="S95" s="1493"/>
      <c r="T95" s="275"/>
      <c r="V95"/>
    </row>
    <row r="96" spans="1:22" s="78" customFormat="1" ht="77.25" customHeight="1">
      <c r="A96" s="305">
        <f>SUBTOTAL(3,$B$13:B96)</f>
        <v>68</v>
      </c>
      <c r="B96" s="348" t="s">
        <v>355</v>
      </c>
      <c r="C96" s="349">
        <v>300000164</v>
      </c>
      <c r="D96" s="350" t="s">
        <v>875</v>
      </c>
      <c r="E96" s="340" t="s">
        <v>103</v>
      </c>
      <c r="F96" s="360" t="s">
        <v>1132</v>
      </c>
      <c r="G96" s="308"/>
      <c r="H96" s="352"/>
      <c r="I96" s="353" t="s">
        <v>153</v>
      </c>
      <c r="J96" s="354"/>
      <c r="K96" s="353"/>
      <c r="L96" s="355"/>
      <c r="M96" s="355"/>
      <c r="N96" s="356"/>
      <c r="O96" s="356"/>
      <c r="P96" s="346"/>
      <c r="Q96" s="357"/>
      <c r="R96" s="358"/>
      <c r="S96" s="686" t="s">
        <v>1185</v>
      </c>
      <c r="T96" s="275" t="s">
        <v>171</v>
      </c>
      <c r="V96" s="11"/>
    </row>
    <row r="97" spans="1:22" s="78" customFormat="1" ht="16.5" customHeight="1">
      <c r="A97" s="1492" t="s">
        <v>359</v>
      </c>
      <c r="B97" s="1493"/>
      <c r="C97" s="1493"/>
      <c r="D97" s="1493"/>
      <c r="E97" s="1493"/>
      <c r="F97" s="1493"/>
      <c r="G97" s="1493"/>
      <c r="H97" s="1493"/>
      <c r="I97" s="1493"/>
      <c r="J97" s="1493"/>
      <c r="K97" s="1493"/>
      <c r="L97" s="1493"/>
      <c r="M97" s="1493"/>
      <c r="N97" s="1493"/>
      <c r="O97" s="1493"/>
      <c r="P97" s="1493"/>
      <c r="Q97" s="1493"/>
      <c r="R97" s="1493"/>
      <c r="S97" s="1493"/>
      <c r="T97" s="275"/>
      <c r="V97"/>
    </row>
    <row r="98" spans="1:22" s="146" customFormat="1" ht="39" customHeight="1">
      <c r="A98" s="302">
        <f>SUBTOTAL(3,$B$13:B98)</f>
        <v>69</v>
      </c>
      <c r="B98" s="122" t="s">
        <v>360</v>
      </c>
      <c r="C98" s="123">
        <v>700000000</v>
      </c>
      <c r="D98" s="304" t="s">
        <v>875</v>
      </c>
      <c r="E98" s="304" t="s">
        <v>103</v>
      </c>
      <c r="F98" s="114" t="s">
        <v>134</v>
      </c>
      <c r="G98" s="126"/>
      <c r="H98" s="231"/>
      <c r="I98" s="187" t="s">
        <v>149</v>
      </c>
      <c r="J98" s="187"/>
      <c r="K98" s="188"/>
      <c r="L98" s="189"/>
      <c r="M98" s="198"/>
      <c r="N98" s="191"/>
      <c r="O98" s="120"/>
      <c r="P98" s="132"/>
      <c r="Q98" s="121"/>
      <c r="R98" s="192"/>
      <c r="S98" s="684" t="s">
        <v>1060</v>
      </c>
      <c r="T98" s="278" t="s">
        <v>139</v>
      </c>
      <c r="V98" s="147"/>
    </row>
    <row r="99" spans="1:22" s="146" customFormat="1" ht="41.25" customHeight="1">
      <c r="A99" s="302">
        <f>SUBTOTAL(3,$B$13:B99)</f>
        <v>70</v>
      </c>
      <c r="B99" s="130" t="s">
        <v>363</v>
      </c>
      <c r="C99" s="141">
        <v>385000000</v>
      </c>
      <c r="D99" s="304" t="s">
        <v>744</v>
      </c>
      <c r="E99" s="207" t="s">
        <v>133</v>
      </c>
      <c r="F99" s="631" t="s">
        <v>134</v>
      </c>
      <c r="G99" s="126"/>
      <c r="H99" s="231"/>
      <c r="I99" s="187" t="s">
        <v>200</v>
      </c>
      <c r="J99" s="187" t="s">
        <v>200</v>
      </c>
      <c r="K99" s="188" t="s">
        <v>200</v>
      </c>
      <c r="L99" s="189"/>
      <c r="M99" s="198"/>
      <c r="N99" s="191"/>
      <c r="O99" s="120"/>
      <c r="P99" s="132"/>
      <c r="Q99" s="121"/>
      <c r="R99" s="192"/>
      <c r="S99" s="684" t="s">
        <v>916</v>
      </c>
      <c r="T99" s="278" t="s">
        <v>139</v>
      </c>
      <c r="V99" s="147"/>
    </row>
    <row r="100" spans="1:22" s="78" customFormat="1" ht="44.25" customHeight="1">
      <c r="A100" s="305">
        <f>SUBTOTAL(3,$B$13:B100)</f>
        <v>71</v>
      </c>
      <c r="B100" s="323" t="s">
        <v>365</v>
      </c>
      <c r="C100" s="403">
        <v>0</v>
      </c>
      <c r="D100" s="330"/>
      <c r="E100" s="309"/>
      <c r="F100" s="412"/>
      <c r="G100" s="327"/>
      <c r="H100" s="331"/>
      <c r="I100" s="313"/>
      <c r="J100" s="398"/>
      <c r="K100" s="399"/>
      <c r="L100" s="382"/>
      <c r="M100" s="383"/>
      <c r="N100" s="384"/>
      <c r="O100" s="384"/>
      <c r="P100" s="397"/>
      <c r="Q100" s="386"/>
      <c r="R100" s="400"/>
      <c r="S100" s="689" t="s">
        <v>366</v>
      </c>
      <c r="T100" s="278" t="s">
        <v>139</v>
      </c>
      <c r="V100"/>
    </row>
    <row r="101" spans="1:22" s="78" customFormat="1" ht="38.25" customHeight="1">
      <c r="A101" s="530">
        <f>SUBTOTAL(3,$B$13:B101)</f>
        <v>72</v>
      </c>
      <c r="B101" s="531" t="s">
        <v>367</v>
      </c>
      <c r="C101" s="532">
        <v>180570000</v>
      </c>
      <c r="D101" s="533" t="s">
        <v>114</v>
      </c>
      <c r="E101" s="304" t="s">
        <v>103</v>
      </c>
      <c r="F101" s="691" t="s">
        <v>134</v>
      </c>
      <c r="G101" s="535"/>
      <c r="H101" s="536"/>
      <c r="I101" s="537" t="s">
        <v>178</v>
      </c>
      <c r="J101" s="537"/>
      <c r="K101" s="538"/>
      <c r="L101" s="539"/>
      <c r="M101" s="540"/>
      <c r="N101" s="541"/>
      <c r="O101" s="542"/>
      <c r="P101" s="50"/>
      <c r="Q101" s="543"/>
      <c r="R101" s="544"/>
      <c r="S101" s="695" t="s">
        <v>1060</v>
      </c>
      <c r="T101" s="275" t="s">
        <v>139</v>
      </c>
      <c r="V101"/>
    </row>
    <row r="102" spans="1:22" s="78" customFormat="1">
      <c r="A102" s="1497" t="s">
        <v>371</v>
      </c>
      <c r="B102" s="1498"/>
      <c r="C102" s="1498"/>
      <c r="D102" s="1498"/>
      <c r="E102" s="1498"/>
      <c r="F102" s="1498"/>
      <c r="G102" s="1498"/>
      <c r="H102" s="1498"/>
      <c r="I102" s="1498"/>
      <c r="J102" s="1498"/>
      <c r="K102" s="1498"/>
      <c r="L102" s="1498"/>
      <c r="M102" s="1498"/>
      <c r="N102" s="1498"/>
      <c r="O102" s="1498"/>
      <c r="P102" s="1498"/>
      <c r="Q102" s="1498"/>
      <c r="R102" s="1498"/>
      <c r="S102" s="1499"/>
      <c r="T102" s="275"/>
      <c r="V102"/>
    </row>
    <row r="103" spans="1:22" s="78" customFormat="1">
      <c r="A103" s="1500" t="s">
        <v>247</v>
      </c>
      <c r="B103" s="1501"/>
      <c r="C103" s="1501"/>
      <c r="D103" s="1501"/>
      <c r="E103" s="1501"/>
      <c r="F103" s="1501"/>
      <c r="G103" s="1501"/>
      <c r="H103" s="1501"/>
      <c r="I103" s="1501"/>
      <c r="J103" s="1501"/>
      <c r="K103" s="1501"/>
      <c r="L103" s="1501"/>
      <c r="M103" s="1501"/>
      <c r="N103" s="1501"/>
      <c r="O103" s="1501"/>
      <c r="P103" s="1501"/>
      <c r="Q103" s="1501"/>
      <c r="R103" s="1501"/>
      <c r="S103" s="1511"/>
      <c r="T103" s="275"/>
      <c r="V103"/>
    </row>
    <row r="104" spans="1:22" s="78" customFormat="1" ht="97.5" customHeight="1">
      <c r="A104" s="393">
        <f>SUBTOTAL(3,$B$13:B104)</f>
        <v>73</v>
      </c>
      <c r="B104" s="474" t="s">
        <v>372</v>
      </c>
      <c r="C104" s="349">
        <v>0</v>
      </c>
      <c r="D104" s="350"/>
      <c r="E104" s="309"/>
      <c r="F104" s="510"/>
      <c r="G104" s="476"/>
      <c r="H104" s="477"/>
      <c r="I104" s="478"/>
      <c r="J104" s="478"/>
      <c r="K104" s="314"/>
      <c r="L104" s="315"/>
      <c r="M104" s="316"/>
      <c r="N104" s="317"/>
      <c r="O104" s="318"/>
      <c r="P104" s="389"/>
      <c r="Q104" s="479"/>
      <c r="R104" s="321"/>
      <c r="S104" s="686" t="s">
        <v>373</v>
      </c>
      <c r="T104" s="275" t="s">
        <v>110</v>
      </c>
      <c r="V104"/>
    </row>
    <row r="105" spans="1:22" s="78" customFormat="1" ht="14.25" customHeight="1">
      <c r="A105" s="1492" t="s">
        <v>292</v>
      </c>
      <c r="B105" s="1493"/>
      <c r="C105" s="1493"/>
      <c r="D105" s="1493"/>
      <c r="E105" s="1493"/>
      <c r="F105" s="1493"/>
      <c r="G105" s="1493"/>
      <c r="H105" s="1493"/>
      <c r="I105" s="1493"/>
      <c r="J105" s="1493"/>
      <c r="K105" s="1493"/>
      <c r="L105" s="1493"/>
      <c r="M105" s="1493"/>
      <c r="N105" s="1493"/>
      <c r="O105" s="1493"/>
      <c r="P105" s="1493"/>
      <c r="Q105" s="1493"/>
      <c r="R105" s="1493"/>
      <c r="S105" s="1510"/>
      <c r="T105" s="275"/>
      <c r="V105"/>
    </row>
    <row r="106" spans="1:22" s="78" customFormat="1" ht="46.5" customHeight="1">
      <c r="A106" s="302">
        <f>SUBTOTAL(3,$B$13:B106)</f>
        <v>74</v>
      </c>
      <c r="B106" s="122" t="s">
        <v>374</v>
      </c>
      <c r="C106" s="299">
        <v>1000000000</v>
      </c>
      <c r="D106" s="246" t="s">
        <v>875</v>
      </c>
      <c r="E106" s="44" t="s">
        <v>103</v>
      </c>
      <c r="F106" s="631" t="s">
        <v>1132</v>
      </c>
      <c r="G106" s="126"/>
      <c r="H106" s="150"/>
      <c r="I106" s="116" t="s">
        <v>178</v>
      </c>
      <c r="J106" s="116"/>
      <c r="K106" s="116"/>
      <c r="L106" s="117"/>
      <c r="M106" s="117"/>
      <c r="N106" s="145"/>
      <c r="O106" s="145"/>
      <c r="P106" s="132"/>
      <c r="Q106" s="119"/>
      <c r="R106" s="53"/>
      <c r="S106" s="684" t="s">
        <v>1037</v>
      </c>
      <c r="T106" s="275" t="s">
        <v>171</v>
      </c>
      <c r="V106" s="11"/>
    </row>
    <row r="107" spans="1:22" s="78" customFormat="1" ht="15" customHeight="1">
      <c r="A107" s="1492" t="s">
        <v>311</v>
      </c>
      <c r="B107" s="1493"/>
      <c r="C107" s="1493"/>
      <c r="D107" s="1493"/>
      <c r="E107" s="1493"/>
      <c r="F107" s="1493"/>
      <c r="G107" s="1493"/>
      <c r="H107" s="1493"/>
      <c r="I107" s="1493"/>
      <c r="J107" s="1493"/>
      <c r="K107" s="1493"/>
      <c r="L107" s="1493"/>
      <c r="M107" s="1493"/>
      <c r="N107" s="1493"/>
      <c r="O107" s="1493"/>
      <c r="P107" s="1493"/>
      <c r="Q107" s="1493"/>
      <c r="R107" s="1493"/>
      <c r="S107" s="1493"/>
      <c r="T107" s="275"/>
      <c r="V107"/>
    </row>
    <row r="108" spans="1:22" s="78" customFormat="1" ht="35.25" customHeight="1">
      <c r="A108" s="530">
        <f>SUBTOTAL(3,$B$13:B108)</f>
        <v>75</v>
      </c>
      <c r="B108" s="546" t="s">
        <v>378</v>
      </c>
      <c r="C108" s="547">
        <v>138900000</v>
      </c>
      <c r="D108" s="533" t="s">
        <v>114</v>
      </c>
      <c r="E108" s="44" t="s">
        <v>103</v>
      </c>
      <c r="F108" s="691" t="s">
        <v>134</v>
      </c>
      <c r="G108" s="535"/>
      <c r="H108" s="548"/>
      <c r="I108" s="537" t="s">
        <v>178</v>
      </c>
      <c r="J108" s="46"/>
      <c r="K108" s="46"/>
      <c r="L108" s="47"/>
      <c r="M108" s="47"/>
      <c r="N108" s="48"/>
      <c r="O108" s="48"/>
      <c r="P108" s="50"/>
      <c r="Q108" s="51"/>
      <c r="R108" s="49"/>
      <c r="S108" s="684" t="s">
        <v>1060</v>
      </c>
      <c r="T108" s="278" t="s">
        <v>139</v>
      </c>
      <c r="V108"/>
    </row>
    <row r="109" spans="1:22" s="78" customFormat="1" ht="35.25" customHeight="1">
      <c r="A109" s="302">
        <f>SUBTOTAL(3,$B$13:B109)</f>
        <v>76</v>
      </c>
      <c r="B109" s="43" t="s">
        <v>381</v>
      </c>
      <c r="C109" s="299">
        <v>695499954</v>
      </c>
      <c r="D109" s="304" t="s">
        <v>875</v>
      </c>
      <c r="E109" s="207" t="s">
        <v>133</v>
      </c>
      <c r="F109" s="500" t="s">
        <v>134</v>
      </c>
      <c r="G109" s="126"/>
      <c r="H109" s="150"/>
      <c r="I109" s="116" t="s">
        <v>195</v>
      </c>
      <c r="J109" s="116"/>
      <c r="K109" s="116"/>
      <c r="L109" s="117"/>
      <c r="M109" s="117"/>
      <c r="N109" s="145"/>
      <c r="O109" s="145"/>
      <c r="P109" s="132"/>
      <c r="Q109" s="119"/>
      <c r="R109" s="53"/>
      <c r="S109" s="684" t="s">
        <v>918</v>
      </c>
      <c r="T109" s="278" t="s">
        <v>139</v>
      </c>
      <c r="V109"/>
    </row>
    <row r="110" spans="1:22" s="78" customFormat="1">
      <c r="A110" s="1497" t="s">
        <v>385</v>
      </c>
      <c r="B110" s="1498"/>
      <c r="C110" s="1498"/>
      <c r="D110" s="1498"/>
      <c r="E110" s="1498"/>
      <c r="F110" s="1498"/>
      <c r="G110" s="1498"/>
      <c r="H110" s="1498"/>
      <c r="I110" s="1498"/>
      <c r="J110" s="1498"/>
      <c r="K110" s="1498"/>
      <c r="L110" s="1498"/>
      <c r="M110" s="1498"/>
      <c r="N110" s="1498"/>
      <c r="O110" s="1498"/>
      <c r="P110" s="1498"/>
      <c r="Q110" s="1498"/>
      <c r="R110" s="1498"/>
      <c r="S110" s="1499"/>
      <c r="T110" s="275"/>
      <c r="V110"/>
    </row>
    <row r="111" spans="1:22" s="78" customFormat="1">
      <c r="A111" s="1500" t="s">
        <v>386</v>
      </c>
      <c r="B111" s="1501"/>
      <c r="C111" s="1501"/>
      <c r="D111" s="1501"/>
      <c r="E111" s="1501"/>
      <c r="F111" s="1501"/>
      <c r="G111" s="1501"/>
      <c r="H111" s="1501"/>
      <c r="I111" s="1501"/>
      <c r="J111" s="1501"/>
      <c r="K111" s="1501"/>
      <c r="L111" s="1501"/>
      <c r="M111" s="1501"/>
      <c r="N111" s="1501"/>
      <c r="O111" s="1501"/>
      <c r="P111" s="1501"/>
      <c r="Q111" s="1501"/>
      <c r="R111" s="1501"/>
      <c r="S111" s="1511"/>
      <c r="T111" s="275"/>
      <c r="V111"/>
    </row>
    <row r="112" spans="1:22" s="56" customFormat="1" ht="36.75" customHeight="1">
      <c r="A112" s="60">
        <f>SUBTOTAL(3,$B$13:B112)</f>
        <v>77</v>
      </c>
      <c r="B112" s="456" t="s">
        <v>1077</v>
      </c>
      <c r="C112" s="297">
        <v>1000000000</v>
      </c>
      <c r="D112" s="298" t="s">
        <v>875</v>
      </c>
      <c r="E112" s="301" t="s">
        <v>103</v>
      </c>
      <c r="F112" s="500" t="s">
        <v>104</v>
      </c>
      <c r="G112" s="517"/>
      <c r="H112" s="549"/>
      <c r="I112" s="549"/>
      <c r="J112" s="500"/>
      <c r="K112" s="188"/>
      <c r="L112" s="189"/>
      <c r="M112" s="198"/>
      <c r="N112" s="191"/>
      <c r="O112" s="120"/>
      <c r="P112" s="132"/>
      <c r="Q112" s="501"/>
      <c r="R112" s="192"/>
      <c r="S112" s="684" t="s">
        <v>997</v>
      </c>
      <c r="T112" s="275" t="s">
        <v>110</v>
      </c>
      <c r="V112" s="57"/>
    </row>
    <row r="113" spans="1:22" s="78" customFormat="1" ht="35.25" customHeight="1">
      <c r="A113" s="60">
        <f>SUBTOTAL(3,$B$13:B113)</f>
        <v>78</v>
      </c>
      <c r="B113" s="456" t="s">
        <v>1078</v>
      </c>
      <c r="C113" s="297">
        <v>1000000000</v>
      </c>
      <c r="D113" s="298" t="s">
        <v>875</v>
      </c>
      <c r="E113" s="301" t="s">
        <v>103</v>
      </c>
      <c r="F113" s="500" t="s">
        <v>104</v>
      </c>
      <c r="G113" s="517"/>
      <c r="H113" s="517"/>
      <c r="I113" s="549"/>
      <c r="J113" s="500"/>
      <c r="K113" s="188"/>
      <c r="L113" s="189"/>
      <c r="M113" s="198"/>
      <c r="N113" s="191"/>
      <c r="O113" s="120"/>
      <c r="P113" s="132"/>
      <c r="Q113" s="501"/>
      <c r="R113" s="192"/>
      <c r="S113" s="684" t="s">
        <v>991</v>
      </c>
      <c r="T113" s="275" t="s">
        <v>110</v>
      </c>
      <c r="V113"/>
    </row>
    <row r="114" spans="1:22" s="78" customFormat="1" ht="36" customHeight="1">
      <c r="A114" s="60">
        <f>SUBTOTAL(3,$B$13:B114)</f>
        <v>79</v>
      </c>
      <c r="B114" s="456" t="s">
        <v>1079</v>
      </c>
      <c r="C114" s="297">
        <v>750000000</v>
      </c>
      <c r="D114" s="298" t="s">
        <v>875</v>
      </c>
      <c r="E114" s="301" t="s">
        <v>103</v>
      </c>
      <c r="F114" s="500" t="s">
        <v>104</v>
      </c>
      <c r="G114" s="517"/>
      <c r="H114" s="549"/>
      <c r="I114" s="549"/>
      <c r="J114" s="549"/>
      <c r="K114" s="188"/>
      <c r="L114" s="189"/>
      <c r="M114" s="190"/>
      <c r="N114" s="191"/>
      <c r="O114" s="120"/>
      <c r="P114" s="118"/>
      <c r="Q114" s="501"/>
      <c r="R114" s="192"/>
      <c r="S114" s="684" t="s">
        <v>997</v>
      </c>
      <c r="T114" s="275" t="s">
        <v>110</v>
      </c>
      <c r="V114"/>
    </row>
    <row r="115" spans="1:22" s="78" customFormat="1" ht="33.75" customHeight="1">
      <c r="A115" s="60">
        <f>SUBTOTAL(3,$B$13:B115)</f>
        <v>80</v>
      </c>
      <c r="B115" s="456" t="s">
        <v>1080</v>
      </c>
      <c r="C115" s="297">
        <v>1000000000</v>
      </c>
      <c r="D115" s="298" t="s">
        <v>875</v>
      </c>
      <c r="E115" s="301" t="s">
        <v>103</v>
      </c>
      <c r="F115" s="500" t="s">
        <v>104</v>
      </c>
      <c r="G115" s="517"/>
      <c r="H115" s="549"/>
      <c r="I115" s="549"/>
      <c r="J115" s="549"/>
      <c r="K115" s="188"/>
      <c r="L115" s="189"/>
      <c r="M115" s="190"/>
      <c r="N115" s="191"/>
      <c r="O115" s="120"/>
      <c r="P115" s="118"/>
      <c r="Q115" s="501"/>
      <c r="R115" s="192"/>
      <c r="S115" s="684" t="s">
        <v>997</v>
      </c>
      <c r="T115" s="275" t="s">
        <v>110</v>
      </c>
      <c r="V115"/>
    </row>
    <row r="116" spans="1:22" s="78" customFormat="1" ht="36" customHeight="1">
      <c r="A116" s="60">
        <f>SUBTOTAL(3,$B$13:B116)</f>
        <v>81</v>
      </c>
      <c r="B116" s="456" t="s">
        <v>390</v>
      </c>
      <c r="C116" s="297">
        <v>200000000</v>
      </c>
      <c r="D116" s="60" t="s">
        <v>114</v>
      </c>
      <c r="E116" s="301" t="s">
        <v>103</v>
      </c>
      <c r="F116" s="500" t="s">
        <v>104</v>
      </c>
      <c r="G116" s="517"/>
      <c r="H116" s="549"/>
      <c r="I116" s="549"/>
      <c r="J116" s="227"/>
      <c r="K116" s="241"/>
      <c r="L116" s="213"/>
      <c r="M116" s="213"/>
      <c r="N116" s="233"/>
      <c r="O116" s="233"/>
      <c r="P116" s="210"/>
      <c r="Q116" s="523"/>
      <c r="R116" s="567"/>
      <c r="S116" s="684" t="s">
        <v>991</v>
      </c>
      <c r="T116" s="275" t="s">
        <v>110</v>
      </c>
      <c r="V116"/>
    </row>
    <row r="117" spans="1:22" s="78" customFormat="1" ht="37.5" customHeight="1">
      <c r="A117" s="60">
        <f>SUBTOTAL(3,$B$13:B117)</f>
        <v>82</v>
      </c>
      <c r="B117" s="456" t="s">
        <v>398</v>
      </c>
      <c r="C117" s="297">
        <v>200000000</v>
      </c>
      <c r="D117" s="60" t="s">
        <v>114</v>
      </c>
      <c r="E117" s="301" t="s">
        <v>103</v>
      </c>
      <c r="F117" s="500" t="s">
        <v>104</v>
      </c>
      <c r="G117" s="517"/>
      <c r="H117" s="517"/>
      <c r="I117" s="549"/>
      <c r="J117" s="227"/>
      <c r="K117" s="241"/>
      <c r="L117" s="213"/>
      <c r="M117" s="213"/>
      <c r="N117" s="234"/>
      <c r="O117" s="234"/>
      <c r="P117" s="568"/>
      <c r="Q117" s="236"/>
      <c r="R117" s="567"/>
      <c r="S117" s="684" t="s">
        <v>991</v>
      </c>
      <c r="T117" s="275" t="s">
        <v>110</v>
      </c>
      <c r="V117"/>
    </row>
    <row r="118" spans="1:22" s="56" customFormat="1" ht="15" customHeight="1">
      <c r="A118" s="1492" t="s">
        <v>401</v>
      </c>
      <c r="B118" s="1493"/>
      <c r="C118" s="1493"/>
      <c r="D118" s="1493"/>
      <c r="E118" s="1493"/>
      <c r="F118" s="1493"/>
      <c r="G118" s="1493"/>
      <c r="H118" s="1493"/>
      <c r="I118" s="1493"/>
      <c r="J118" s="1493"/>
      <c r="K118" s="1493"/>
      <c r="L118" s="1493"/>
      <c r="M118" s="1493"/>
      <c r="N118" s="1493"/>
      <c r="O118" s="1493"/>
      <c r="P118" s="1493"/>
      <c r="Q118" s="1493"/>
      <c r="R118" s="1493"/>
      <c r="S118" s="1493"/>
      <c r="T118" s="278"/>
      <c r="V118" s="57"/>
    </row>
    <row r="119" spans="1:22" s="56" customFormat="1" ht="44.25" customHeight="1">
      <c r="A119" s="302">
        <f>SUBTOTAL(3,$B$13:B119)</f>
        <v>83</v>
      </c>
      <c r="B119" s="43" t="s">
        <v>402</v>
      </c>
      <c r="C119" s="297">
        <v>300000000</v>
      </c>
      <c r="D119" s="298" t="s">
        <v>875</v>
      </c>
      <c r="E119" s="294" t="s">
        <v>103</v>
      </c>
      <c r="F119" s="631" t="s">
        <v>1132</v>
      </c>
      <c r="G119" s="300"/>
      <c r="H119" s="199"/>
      <c r="I119" s="227" t="s">
        <v>178</v>
      </c>
      <c r="J119" s="116"/>
      <c r="K119" s="237"/>
      <c r="L119" s="117"/>
      <c r="M119" s="117"/>
      <c r="N119" s="145"/>
      <c r="O119" s="145"/>
      <c r="P119" s="132"/>
      <c r="Q119" s="119"/>
      <c r="R119" s="53"/>
      <c r="S119" s="684" t="s">
        <v>1037</v>
      </c>
      <c r="T119" s="278" t="s">
        <v>171</v>
      </c>
      <c r="U119" s="78"/>
      <c r="V119" s="11"/>
    </row>
    <row r="120" spans="1:22" s="56" customFormat="1" ht="16.5" customHeight="1">
      <c r="A120" s="1492" t="s">
        <v>405</v>
      </c>
      <c r="B120" s="1493"/>
      <c r="C120" s="1538"/>
      <c r="D120" s="1538"/>
      <c r="E120" s="1538"/>
      <c r="F120" s="1493"/>
      <c r="G120" s="1493"/>
      <c r="H120" s="1493"/>
      <c r="I120" s="1493"/>
      <c r="J120" s="1493"/>
      <c r="K120" s="1493"/>
      <c r="L120" s="1493"/>
      <c r="M120" s="1493"/>
      <c r="N120" s="1493"/>
      <c r="O120" s="1493"/>
      <c r="P120" s="1493"/>
      <c r="Q120" s="1493"/>
      <c r="R120" s="1493"/>
      <c r="S120" s="1493"/>
      <c r="T120" s="278"/>
      <c r="V120" s="57"/>
    </row>
    <row r="121" spans="1:22" s="56" customFormat="1" ht="33.75" customHeight="1">
      <c r="A121" s="302">
        <f>SUBTOTAL(3,$B$13:B121)</f>
        <v>84</v>
      </c>
      <c r="B121" s="43" t="s">
        <v>406</v>
      </c>
      <c r="C121" s="299">
        <v>184000000</v>
      </c>
      <c r="D121" s="304" t="s">
        <v>114</v>
      </c>
      <c r="E121" s="304" t="s">
        <v>103</v>
      </c>
      <c r="F121" s="300" t="s">
        <v>134</v>
      </c>
      <c r="G121" s="300"/>
      <c r="H121" s="153"/>
      <c r="I121" s="115" t="s">
        <v>205</v>
      </c>
      <c r="J121" s="115"/>
      <c r="K121" s="55"/>
      <c r="L121" s="117"/>
      <c r="M121" s="117"/>
      <c r="N121" s="145"/>
      <c r="O121" s="145"/>
      <c r="P121" s="151"/>
      <c r="Q121" s="131"/>
      <c r="R121" s="230"/>
      <c r="S121" s="684" t="s">
        <v>918</v>
      </c>
      <c r="T121" s="278" t="s">
        <v>139</v>
      </c>
      <c r="V121" s="57"/>
    </row>
    <row r="122" spans="1:22" s="56" customFormat="1" ht="34.5" customHeight="1">
      <c r="A122" s="302">
        <f>SUBTOTAL(3,$B$13:B122)</f>
        <v>85</v>
      </c>
      <c r="B122" s="43" t="s">
        <v>409</v>
      </c>
      <c r="C122" s="299">
        <v>199985000</v>
      </c>
      <c r="D122" s="304" t="s">
        <v>114</v>
      </c>
      <c r="E122" s="304" t="s">
        <v>103</v>
      </c>
      <c r="F122" s="300" t="s">
        <v>134</v>
      </c>
      <c r="G122" s="300"/>
      <c r="H122" s="153"/>
      <c r="I122" s="115" t="s">
        <v>195</v>
      </c>
      <c r="J122" s="115"/>
      <c r="K122" s="55"/>
      <c r="L122" s="117"/>
      <c r="M122" s="117"/>
      <c r="N122" s="145"/>
      <c r="O122" s="145"/>
      <c r="P122" s="151"/>
      <c r="Q122" s="131"/>
      <c r="R122" s="230"/>
      <c r="S122" s="684" t="s">
        <v>918</v>
      </c>
      <c r="T122" s="278" t="s">
        <v>139</v>
      </c>
      <c r="V122" s="57"/>
    </row>
    <row r="123" spans="1:22" s="78" customFormat="1">
      <c r="A123" s="1497" t="s">
        <v>412</v>
      </c>
      <c r="B123" s="1498"/>
      <c r="C123" s="1498"/>
      <c r="D123" s="1498"/>
      <c r="E123" s="1498"/>
      <c r="F123" s="1498"/>
      <c r="G123" s="1498"/>
      <c r="H123" s="1498"/>
      <c r="I123" s="1498"/>
      <c r="J123" s="1498"/>
      <c r="K123" s="1498"/>
      <c r="L123" s="1498"/>
      <c r="M123" s="1498"/>
      <c r="N123" s="1498"/>
      <c r="O123" s="1498"/>
      <c r="P123" s="1498"/>
      <c r="Q123" s="1498"/>
      <c r="R123" s="1498"/>
      <c r="S123" s="1499"/>
      <c r="T123" s="275"/>
      <c r="V123"/>
    </row>
    <row r="124" spans="1:22" s="78" customFormat="1">
      <c r="A124" s="1500" t="s">
        <v>413</v>
      </c>
      <c r="B124" s="1501"/>
      <c r="C124" s="1501"/>
      <c r="D124" s="1501"/>
      <c r="E124" s="1501"/>
      <c r="F124" s="1501"/>
      <c r="G124" s="1501"/>
      <c r="H124" s="1501"/>
      <c r="I124" s="1501"/>
      <c r="J124" s="1501"/>
      <c r="K124" s="1501"/>
      <c r="L124" s="1501"/>
      <c r="M124" s="1501"/>
      <c r="N124" s="1501"/>
      <c r="O124" s="1501"/>
      <c r="P124" s="1501"/>
      <c r="Q124" s="1501"/>
      <c r="R124" s="1501"/>
      <c r="S124" s="1511"/>
      <c r="T124" s="275"/>
      <c r="V124"/>
    </row>
    <row r="125" spans="1:22" s="78" customFormat="1" ht="39" customHeight="1">
      <c r="A125" s="60">
        <f>SUBTOTAL(3,$B$13:B125)</f>
        <v>86</v>
      </c>
      <c r="B125" s="456" t="s">
        <v>423</v>
      </c>
      <c r="C125" s="297">
        <v>200000000</v>
      </c>
      <c r="D125" s="298" t="s">
        <v>114</v>
      </c>
      <c r="E125" s="125" t="s">
        <v>103</v>
      </c>
      <c r="F125" s="500" t="s">
        <v>104</v>
      </c>
      <c r="G125" s="517"/>
      <c r="H125" s="549"/>
      <c r="I125" s="453"/>
      <c r="J125" s="453"/>
      <c r="K125" s="188"/>
      <c r="L125" s="189"/>
      <c r="M125" s="190"/>
      <c r="N125" s="192"/>
      <c r="O125" s="192"/>
      <c r="P125" s="568"/>
      <c r="Q125" s="501"/>
      <c r="R125" s="192"/>
      <c r="S125" s="684" t="s">
        <v>991</v>
      </c>
      <c r="T125" s="275" t="s">
        <v>110</v>
      </c>
      <c r="V125"/>
    </row>
    <row r="126" spans="1:22" s="78" customFormat="1" ht="35.15" customHeight="1">
      <c r="A126" s="60">
        <f>SUBTOTAL(3,$B$13:B126)</f>
        <v>87</v>
      </c>
      <c r="B126" s="456" t="s">
        <v>1081</v>
      </c>
      <c r="C126" s="297">
        <v>750000000</v>
      </c>
      <c r="D126" s="298" t="s">
        <v>875</v>
      </c>
      <c r="E126" s="125" t="s">
        <v>103</v>
      </c>
      <c r="F126" s="500" t="s">
        <v>104</v>
      </c>
      <c r="G126" s="517"/>
      <c r="H126" s="549"/>
      <c r="I126" s="453"/>
      <c r="J126" s="453"/>
      <c r="K126" s="188"/>
      <c r="L126" s="189"/>
      <c r="M126" s="190"/>
      <c r="N126" s="192"/>
      <c r="O126" s="569"/>
      <c r="P126" s="568"/>
      <c r="Q126" s="501"/>
      <c r="R126" s="192"/>
      <c r="S126" s="684" t="s">
        <v>991</v>
      </c>
      <c r="T126" s="275" t="s">
        <v>110</v>
      </c>
      <c r="V126"/>
    </row>
    <row r="127" spans="1:22" s="56" customFormat="1" ht="36" customHeight="1">
      <c r="A127" s="60">
        <f>SUBTOTAL(3,$B$13:B127)</f>
        <v>88</v>
      </c>
      <c r="B127" s="456" t="s">
        <v>1082</v>
      </c>
      <c r="C127" s="297">
        <v>1000000000</v>
      </c>
      <c r="D127" s="298" t="s">
        <v>875</v>
      </c>
      <c r="E127" s="125" t="s">
        <v>103</v>
      </c>
      <c r="F127" s="500" t="s">
        <v>104</v>
      </c>
      <c r="G127" s="517"/>
      <c r="H127" s="498"/>
      <c r="I127" s="453"/>
      <c r="J127" s="500"/>
      <c r="K127" s="188"/>
      <c r="L127" s="189"/>
      <c r="M127" s="190"/>
      <c r="N127" s="192"/>
      <c r="O127" s="569"/>
      <c r="P127" s="568"/>
      <c r="Q127" s="501"/>
      <c r="R127" s="192"/>
      <c r="S127" s="684" t="s">
        <v>991</v>
      </c>
      <c r="T127" s="275" t="s">
        <v>110</v>
      </c>
      <c r="V127" s="57"/>
    </row>
    <row r="128" spans="1:22" s="56" customFormat="1" ht="34.5" customHeight="1">
      <c r="A128" s="60">
        <f>SUBTOTAL(3,$B$13:B128)</f>
        <v>89</v>
      </c>
      <c r="B128" s="521" t="s">
        <v>1083</v>
      </c>
      <c r="C128" s="297">
        <v>750000000</v>
      </c>
      <c r="D128" s="298" t="s">
        <v>875</v>
      </c>
      <c r="E128" s="125" t="s">
        <v>103</v>
      </c>
      <c r="F128" s="500" t="s">
        <v>104</v>
      </c>
      <c r="G128" s="114"/>
      <c r="H128" s="570"/>
      <c r="I128" s="140"/>
      <c r="J128" s="140"/>
      <c r="K128" s="242"/>
      <c r="L128" s="213"/>
      <c r="M128" s="213"/>
      <c r="N128" s="229"/>
      <c r="O128" s="229"/>
      <c r="P128" s="210"/>
      <c r="Q128" s="523"/>
      <c r="R128" s="567"/>
      <c r="S128" s="684" t="s">
        <v>991</v>
      </c>
      <c r="T128" s="275" t="s">
        <v>110</v>
      </c>
      <c r="V128" s="57"/>
    </row>
    <row r="129" spans="1:22" s="56" customFormat="1" ht="50.25" customHeight="1">
      <c r="A129" s="60">
        <f>SUBTOTAL(3,$B$13:B129)</f>
        <v>90</v>
      </c>
      <c r="B129" s="448" t="s">
        <v>427</v>
      </c>
      <c r="C129" s="297">
        <v>200000000</v>
      </c>
      <c r="D129" s="298" t="s">
        <v>114</v>
      </c>
      <c r="E129" s="125" t="s">
        <v>103</v>
      </c>
      <c r="F129" s="500" t="s">
        <v>104</v>
      </c>
      <c r="G129" s="114"/>
      <c r="H129" s="451"/>
      <c r="I129" s="152"/>
      <c r="J129" s="152"/>
      <c r="K129" s="152"/>
      <c r="L129" s="117"/>
      <c r="M129" s="117"/>
      <c r="N129" s="145"/>
      <c r="O129" s="145"/>
      <c r="P129" s="568"/>
      <c r="Q129" s="131"/>
      <c r="R129" s="571"/>
      <c r="S129" s="684" t="s">
        <v>991</v>
      </c>
      <c r="T129" s="275" t="s">
        <v>110</v>
      </c>
      <c r="V129" s="57"/>
    </row>
    <row r="130" spans="1:22" s="56" customFormat="1" ht="15" customHeight="1">
      <c r="A130" s="1492" t="s">
        <v>431</v>
      </c>
      <c r="B130" s="1493"/>
      <c r="C130" s="1493"/>
      <c r="D130" s="1493"/>
      <c r="E130" s="1493"/>
      <c r="F130" s="1493"/>
      <c r="G130" s="1493"/>
      <c r="H130" s="1493"/>
      <c r="I130" s="1493"/>
      <c r="J130" s="1493"/>
      <c r="K130" s="1493"/>
      <c r="L130" s="1493"/>
      <c r="M130" s="1493"/>
      <c r="N130" s="1493"/>
      <c r="O130" s="1493"/>
      <c r="P130" s="1493"/>
      <c r="Q130" s="1493"/>
      <c r="R130" s="1493"/>
      <c r="S130" s="1510"/>
      <c r="T130" s="278"/>
      <c r="V130" s="57"/>
    </row>
    <row r="131" spans="1:22" s="56" customFormat="1" ht="45" customHeight="1">
      <c r="A131" s="302">
        <f>SUBTOTAL(3,$B$13:B131)</f>
        <v>91</v>
      </c>
      <c r="B131" s="43" t="s">
        <v>432</v>
      </c>
      <c r="C131" s="299">
        <v>300000164</v>
      </c>
      <c r="D131" s="124" t="s">
        <v>875</v>
      </c>
      <c r="E131" s="125" t="s">
        <v>103</v>
      </c>
      <c r="F131" s="300" t="s">
        <v>1132</v>
      </c>
      <c r="G131" s="300"/>
      <c r="H131" s="199"/>
      <c r="I131" s="152" t="s">
        <v>302</v>
      </c>
      <c r="J131" s="116"/>
      <c r="K131" s="60"/>
      <c r="L131" s="117"/>
      <c r="M131" s="117"/>
      <c r="N131" s="145"/>
      <c r="O131" s="145"/>
      <c r="P131" s="132"/>
      <c r="Q131" s="119"/>
      <c r="R131" s="53"/>
      <c r="S131" s="684" t="s">
        <v>1037</v>
      </c>
      <c r="T131" s="278" t="s">
        <v>171</v>
      </c>
      <c r="U131" s="78"/>
      <c r="V131" s="11"/>
    </row>
    <row r="132" spans="1:22" s="56" customFormat="1" ht="15.75" customHeight="1">
      <c r="A132" s="1492" t="s">
        <v>435</v>
      </c>
      <c r="B132" s="1493"/>
      <c r="C132" s="1493"/>
      <c r="D132" s="1493"/>
      <c r="E132" s="1493"/>
      <c r="F132" s="1493"/>
      <c r="G132" s="1493"/>
      <c r="H132" s="1493"/>
      <c r="I132" s="1493"/>
      <c r="J132" s="1493"/>
      <c r="K132" s="1493"/>
      <c r="L132" s="1493"/>
      <c r="M132" s="1493"/>
      <c r="N132" s="1493"/>
      <c r="O132" s="1493"/>
      <c r="P132" s="1493"/>
      <c r="Q132" s="1493"/>
      <c r="R132" s="1493"/>
      <c r="S132" s="1510"/>
      <c r="T132" s="278"/>
      <c r="V132" s="57"/>
    </row>
    <row r="133" spans="1:22" s="56" customFormat="1" ht="58.5" customHeight="1">
      <c r="A133" s="302">
        <f>SUBTOTAL(3,$B$13:B133)</f>
        <v>92</v>
      </c>
      <c r="B133" s="43" t="s">
        <v>436</v>
      </c>
      <c r="C133" s="299">
        <v>450000000</v>
      </c>
      <c r="D133" s="304" t="s">
        <v>875</v>
      </c>
      <c r="E133" s="207" t="s">
        <v>133</v>
      </c>
      <c r="F133" s="300" t="s">
        <v>134</v>
      </c>
      <c r="G133" s="300"/>
      <c r="H133" s="199"/>
      <c r="I133" s="152" t="s">
        <v>136</v>
      </c>
      <c r="J133" s="116"/>
      <c r="K133" s="60"/>
      <c r="L133" s="117"/>
      <c r="M133" s="117"/>
      <c r="N133" s="145"/>
      <c r="O133" s="145"/>
      <c r="P133" s="132"/>
      <c r="Q133" s="119"/>
      <c r="R133" s="53"/>
      <c r="S133" s="684" t="s">
        <v>918</v>
      </c>
      <c r="T133" s="278" t="s">
        <v>139</v>
      </c>
      <c r="V133" s="57"/>
    </row>
    <row r="134" spans="1:22" s="56" customFormat="1" ht="66" customHeight="1">
      <c r="A134" s="305">
        <f>SUBTOTAL(3,$B$13:B134)</f>
        <v>93</v>
      </c>
      <c r="B134" s="390" t="s">
        <v>439</v>
      </c>
      <c r="C134" s="307">
        <v>217000000</v>
      </c>
      <c r="D134" s="330" t="s">
        <v>744</v>
      </c>
      <c r="E134" s="330" t="s">
        <v>103</v>
      </c>
      <c r="F134" s="308"/>
      <c r="G134" s="308"/>
      <c r="H134" s="337"/>
      <c r="I134" s="392" t="s">
        <v>200</v>
      </c>
      <c r="J134" s="370"/>
      <c r="K134" s="393"/>
      <c r="L134" s="343"/>
      <c r="M134" s="343"/>
      <c r="N134" s="354"/>
      <c r="O134" s="354"/>
      <c r="P134" s="346"/>
      <c r="Q134" s="373"/>
      <c r="R134" s="378"/>
      <c r="S134" s="686" t="s">
        <v>989</v>
      </c>
      <c r="T134" s="278" t="s">
        <v>139</v>
      </c>
      <c r="V134" s="57"/>
    </row>
    <row r="135" spans="1:22" s="56" customFormat="1" ht="41.25" customHeight="1">
      <c r="A135" s="302">
        <f>SUBTOTAL(3,$B$13:B135)</f>
        <v>94</v>
      </c>
      <c r="B135" s="43" t="s">
        <v>442</v>
      </c>
      <c r="C135" s="299">
        <v>385000000</v>
      </c>
      <c r="D135" s="304" t="s">
        <v>744</v>
      </c>
      <c r="E135" s="207" t="s">
        <v>133</v>
      </c>
      <c r="F135" s="300" t="s">
        <v>134</v>
      </c>
      <c r="G135" s="300"/>
      <c r="H135" s="199"/>
      <c r="I135" s="152" t="s">
        <v>200</v>
      </c>
      <c r="J135" s="116" t="s">
        <v>200</v>
      </c>
      <c r="K135" s="60" t="s">
        <v>200</v>
      </c>
      <c r="L135" s="117"/>
      <c r="M135" s="117"/>
      <c r="N135" s="145"/>
      <c r="O135" s="145"/>
      <c r="P135" s="132"/>
      <c r="Q135" s="119"/>
      <c r="R135" s="53"/>
      <c r="S135" s="684" t="s">
        <v>916</v>
      </c>
      <c r="T135" s="278" t="s">
        <v>139</v>
      </c>
      <c r="V135" s="57"/>
    </row>
    <row r="136" spans="1:22" s="56" customFormat="1" ht="65.25" customHeight="1">
      <c r="A136" s="305">
        <f>SUBTOTAL(3,$B$13:B136)</f>
        <v>95</v>
      </c>
      <c r="B136" s="390" t="s">
        <v>444</v>
      </c>
      <c r="C136" s="307">
        <v>275100000</v>
      </c>
      <c r="D136" s="324" t="s">
        <v>744</v>
      </c>
      <c r="E136" s="325" t="s">
        <v>103</v>
      </c>
      <c r="F136" s="308" t="s">
        <v>134</v>
      </c>
      <c r="G136" s="308"/>
      <c r="H136" s="337"/>
      <c r="I136" s="392" t="s">
        <v>200</v>
      </c>
      <c r="J136" s="370" t="s">
        <v>200</v>
      </c>
      <c r="K136" s="393" t="s">
        <v>200</v>
      </c>
      <c r="L136" s="343"/>
      <c r="M136" s="343"/>
      <c r="N136" s="354"/>
      <c r="O136" s="354"/>
      <c r="P136" s="346"/>
      <c r="Q136" s="373"/>
      <c r="R136" s="378"/>
      <c r="S136" s="689" t="s">
        <v>990</v>
      </c>
      <c r="T136" s="278" t="s">
        <v>139</v>
      </c>
      <c r="V136" s="57"/>
    </row>
    <row r="137" spans="1:22" s="78" customFormat="1">
      <c r="A137" s="1497" t="s">
        <v>447</v>
      </c>
      <c r="B137" s="1498"/>
      <c r="C137" s="1498"/>
      <c r="D137" s="1498"/>
      <c r="E137" s="1498"/>
      <c r="F137" s="1498"/>
      <c r="G137" s="1498"/>
      <c r="H137" s="1498"/>
      <c r="I137" s="1498"/>
      <c r="J137" s="1498"/>
      <c r="K137" s="1498"/>
      <c r="L137" s="1498"/>
      <c r="M137" s="1498"/>
      <c r="N137" s="1498"/>
      <c r="O137" s="1498"/>
      <c r="P137" s="1498"/>
      <c r="Q137" s="1498"/>
      <c r="R137" s="1498"/>
      <c r="S137" s="1499"/>
      <c r="T137" s="275"/>
      <c r="V137"/>
    </row>
    <row r="138" spans="1:22" s="78" customFormat="1">
      <c r="A138" s="1500" t="s">
        <v>247</v>
      </c>
      <c r="B138" s="1501"/>
      <c r="C138" s="1501"/>
      <c r="D138" s="1501"/>
      <c r="E138" s="1501"/>
      <c r="F138" s="1501"/>
      <c r="G138" s="1501"/>
      <c r="H138" s="1501"/>
      <c r="I138" s="1501"/>
      <c r="J138" s="1501"/>
      <c r="K138" s="1501"/>
      <c r="L138" s="1501"/>
      <c r="M138" s="1501"/>
      <c r="N138" s="1501"/>
      <c r="O138" s="1501"/>
      <c r="P138" s="1501"/>
      <c r="Q138" s="1501"/>
      <c r="R138" s="1501"/>
      <c r="S138" s="1511"/>
      <c r="T138" s="275"/>
      <c r="V138"/>
    </row>
    <row r="139" spans="1:22" s="78" customFormat="1" ht="35.5" customHeight="1">
      <c r="A139" s="60">
        <f>SUBTOTAL(3,$B$13:B139)</f>
        <v>96</v>
      </c>
      <c r="B139" s="456" t="s">
        <v>468</v>
      </c>
      <c r="C139" s="297">
        <v>200000000</v>
      </c>
      <c r="D139" s="298" t="s">
        <v>114</v>
      </c>
      <c r="E139" s="125" t="s">
        <v>103</v>
      </c>
      <c r="F139" s="498" t="s">
        <v>104</v>
      </c>
      <c r="G139" s="517"/>
      <c r="H139" s="573"/>
      <c r="I139" s="453"/>
      <c r="J139" s="500"/>
      <c r="K139" s="188"/>
      <c r="L139" s="189"/>
      <c r="M139" s="198"/>
      <c r="N139" s="191"/>
      <c r="O139" s="574"/>
      <c r="P139" s="575"/>
      <c r="Q139" s="501"/>
      <c r="R139" s="192"/>
      <c r="S139" s="684" t="s">
        <v>991</v>
      </c>
      <c r="T139" s="275" t="s">
        <v>110</v>
      </c>
      <c r="V139"/>
    </row>
    <row r="140" spans="1:22" s="78" customFormat="1" ht="33" customHeight="1">
      <c r="A140" s="60">
        <f>SUBTOTAL(3,$B$13:B140)</f>
        <v>97</v>
      </c>
      <c r="B140" s="456" t="s">
        <v>479</v>
      </c>
      <c r="C140" s="401">
        <v>200000000</v>
      </c>
      <c r="D140" s="298" t="s">
        <v>114</v>
      </c>
      <c r="E140" s="125" t="s">
        <v>103</v>
      </c>
      <c r="F140" s="498" t="s">
        <v>104</v>
      </c>
      <c r="G140" s="517"/>
      <c r="H140" s="453"/>
      <c r="I140" s="453"/>
      <c r="J140" s="453"/>
      <c r="K140" s="188"/>
      <c r="L140" s="189"/>
      <c r="M140" s="190"/>
      <c r="N140" s="191"/>
      <c r="O140" s="574"/>
      <c r="P140" s="568"/>
      <c r="Q140" s="501"/>
      <c r="R140" s="192"/>
      <c r="S140" s="684" t="s">
        <v>991</v>
      </c>
      <c r="T140" s="275" t="s">
        <v>110</v>
      </c>
      <c r="V140"/>
    </row>
    <row r="141" spans="1:22" s="78" customFormat="1" ht="76.5" customHeight="1">
      <c r="A141" s="60">
        <f>SUBTOTAL(3,$B$13:B141)</f>
        <v>98</v>
      </c>
      <c r="B141" s="576" t="s">
        <v>1084</v>
      </c>
      <c r="C141" s="401">
        <v>11324843000</v>
      </c>
      <c r="D141" s="298" t="s">
        <v>875</v>
      </c>
      <c r="E141" s="239" t="s">
        <v>133</v>
      </c>
      <c r="F141" s="498" t="s">
        <v>104</v>
      </c>
      <c r="G141" s="517" t="s">
        <v>449</v>
      </c>
      <c r="H141" s="498">
        <v>10973233245.549999</v>
      </c>
      <c r="I141" s="498"/>
      <c r="J141" s="500"/>
      <c r="K141" s="188" t="s">
        <v>451</v>
      </c>
      <c r="L141" s="189" t="s">
        <v>1186</v>
      </c>
      <c r="M141" s="198" t="s">
        <v>1187</v>
      </c>
      <c r="N141" s="191"/>
      <c r="O141" s="191"/>
      <c r="P141" s="568"/>
      <c r="Q141" s="501"/>
      <c r="R141" s="128"/>
      <c r="S141" s="684" t="s">
        <v>975</v>
      </c>
      <c r="T141" s="275" t="s">
        <v>110</v>
      </c>
      <c r="V141"/>
    </row>
    <row r="142" spans="1:22" s="78" customFormat="1" ht="33" customHeight="1">
      <c r="A142" s="60">
        <f>SUBTOTAL(3,$B$13:B142)</f>
        <v>99</v>
      </c>
      <c r="B142" s="456" t="s">
        <v>474</v>
      </c>
      <c r="C142" s="297">
        <v>200000000</v>
      </c>
      <c r="D142" s="298" t="s">
        <v>114</v>
      </c>
      <c r="E142" s="125" t="s">
        <v>103</v>
      </c>
      <c r="F142" s="498" t="s">
        <v>104</v>
      </c>
      <c r="G142" s="517"/>
      <c r="H142" s="498"/>
      <c r="I142" s="453"/>
      <c r="J142" s="500"/>
      <c r="K142" s="188"/>
      <c r="L142" s="189"/>
      <c r="M142" s="190"/>
      <c r="N142" s="191"/>
      <c r="O142" s="120"/>
      <c r="P142" s="568"/>
      <c r="Q142" s="501"/>
      <c r="R142" s="192"/>
      <c r="S142" s="684" t="s">
        <v>991</v>
      </c>
      <c r="T142" s="275" t="s">
        <v>110</v>
      </c>
      <c r="V142"/>
    </row>
    <row r="143" spans="1:22" ht="38.25" customHeight="1">
      <c r="A143" s="60">
        <f>SUBTOTAL(3,$B$13:B143)</f>
        <v>100</v>
      </c>
      <c r="B143" s="456" t="s">
        <v>493</v>
      </c>
      <c r="C143" s="297">
        <v>100000000</v>
      </c>
      <c r="D143" s="60" t="s">
        <v>114</v>
      </c>
      <c r="E143" s="301" t="s">
        <v>103</v>
      </c>
      <c r="F143" s="498" t="s">
        <v>104</v>
      </c>
      <c r="G143" s="114"/>
      <c r="H143" s="139"/>
      <c r="I143" s="140"/>
      <c r="J143" s="140"/>
      <c r="K143" s="140"/>
      <c r="L143" s="212"/>
      <c r="M143" s="213"/>
      <c r="N143" s="203"/>
      <c r="O143" s="203"/>
      <c r="P143" s="210"/>
      <c r="Q143" s="577"/>
      <c r="R143" s="567"/>
      <c r="S143" s="684" t="s">
        <v>991</v>
      </c>
      <c r="T143" s="275" t="s">
        <v>110</v>
      </c>
    </row>
    <row r="144" spans="1:22" ht="37.5" customHeight="1">
      <c r="A144" s="60">
        <f>SUBTOTAL(3,$B$13:B144)</f>
        <v>101</v>
      </c>
      <c r="B144" s="578" t="s">
        <v>477</v>
      </c>
      <c r="C144" s="512">
        <v>150000000</v>
      </c>
      <c r="D144" s="60" t="s">
        <v>114</v>
      </c>
      <c r="E144" s="301" t="s">
        <v>103</v>
      </c>
      <c r="F144" s="498" t="s">
        <v>104</v>
      </c>
      <c r="G144" s="114"/>
      <c r="H144" s="579"/>
      <c r="I144" s="140"/>
      <c r="J144" s="140"/>
      <c r="K144" s="114"/>
      <c r="L144" s="212"/>
      <c r="M144" s="213"/>
      <c r="N144" s="203"/>
      <c r="O144" s="240"/>
      <c r="P144" s="210"/>
      <c r="Q144" s="577"/>
      <c r="R144" s="240"/>
      <c r="S144" s="684" t="s">
        <v>991</v>
      </c>
      <c r="T144" s="275" t="s">
        <v>110</v>
      </c>
    </row>
    <row r="145" spans="1:22" ht="39" customHeight="1">
      <c r="A145" s="60">
        <f>SUBTOTAL(3,$B$13:B145)</f>
        <v>102</v>
      </c>
      <c r="B145" s="578" t="s">
        <v>489</v>
      </c>
      <c r="C145" s="512">
        <v>150000000</v>
      </c>
      <c r="D145" s="60" t="s">
        <v>114</v>
      </c>
      <c r="E145" s="301" t="s">
        <v>103</v>
      </c>
      <c r="F145" s="498" t="s">
        <v>104</v>
      </c>
      <c r="G145" s="114"/>
      <c r="H145" s="579"/>
      <c r="I145" s="140"/>
      <c r="J145" s="140"/>
      <c r="K145" s="140"/>
      <c r="L145" s="212"/>
      <c r="M145" s="213"/>
      <c r="N145" s="203"/>
      <c r="O145" s="203"/>
      <c r="P145" s="210"/>
      <c r="Q145" s="577"/>
      <c r="R145" s="567"/>
      <c r="S145" s="684" t="s">
        <v>991</v>
      </c>
      <c r="T145" s="275" t="s">
        <v>110</v>
      </c>
    </row>
    <row r="146" spans="1:22" ht="33" customHeight="1">
      <c r="A146" s="60">
        <f>SUBTOTAL(3,$B$13:B146)</f>
        <v>103</v>
      </c>
      <c r="B146" s="578" t="s">
        <v>491</v>
      </c>
      <c r="C146" s="512">
        <v>150000000</v>
      </c>
      <c r="D146" s="60" t="s">
        <v>114</v>
      </c>
      <c r="E146" s="301" t="s">
        <v>103</v>
      </c>
      <c r="F146" s="498" t="s">
        <v>104</v>
      </c>
      <c r="G146" s="114"/>
      <c r="H146" s="568"/>
      <c r="I146" s="227"/>
      <c r="J146" s="227"/>
      <c r="K146" s="241"/>
      <c r="L146" s="213"/>
      <c r="M146" s="213"/>
      <c r="N146" s="229"/>
      <c r="O146" s="229"/>
      <c r="P146" s="210"/>
      <c r="Q146" s="523"/>
      <c r="R146" s="567"/>
      <c r="S146" s="684" t="s">
        <v>991</v>
      </c>
      <c r="T146" s="275" t="s">
        <v>110</v>
      </c>
    </row>
    <row r="147" spans="1:22" ht="33" customHeight="1">
      <c r="A147" s="60">
        <f>SUBTOTAL(3,$B$13:B147)</f>
        <v>104</v>
      </c>
      <c r="B147" s="578" t="s">
        <v>465</v>
      </c>
      <c r="C147" s="297">
        <v>200000000</v>
      </c>
      <c r="D147" s="60" t="s">
        <v>114</v>
      </c>
      <c r="E147" s="301" t="s">
        <v>103</v>
      </c>
      <c r="F147" s="498" t="s">
        <v>104</v>
      </c>
      <c r="G147" s="114"/>
      <c r="H147" s="568"/>
      <c r="I147" s="227"/>
      <c r="J147" s="227"/>
      <c r="K147" s="242"/>
      <c r="L147" s="213"/>
      <c r="M147" s="213"/>
      <c r="N147" s="229"/>
      <c r="O147" s="229"/>
      <c r="P147" s="210"/>
      <c r="Q147" s="523"/>
      <c r="R147" s="567"/>
      <c r="S147" s="684" t="s">
        <v>991</v>
      </c>
      <c r="T147" s="275" t="s">
        <v>110</v>
      </c>
    </row>
    <row r="148" spans="1:22" ht="34" customHeight="1">
      <c r="A148" s="60">
        <f>SUBTOTAL(3,$B$13:B148)</f>
        <v>105</v>
      </c>
      <c r="B148" s="578" t="s">
        <v>483</v>
      </c>
      <c r="C148" s="297">
        <v>200000000</v>
      </c>
      <c r="D148" s="60" t="s">
        <v>114</v>
      </c>
      <c r="E148" s="301" t="s">
        <v>103</v>
      </c>
      <c r="F148" s="498" t="s">
        <v>104</v>
      </c>
      <c r="G148" s="114"/>
      <c r="H148" s="568"/>
      <c r="I148" s="227"/>
      <c r="J148" s="227"/>
      <c r="K148" s="242"/>
      <c r="L148" s="213"/>
      <c r="M148" s="213"/>
      <c r="N148" s="229"/>
      <c r="O148" s="229"/>
      <c r="P148" s="210"/>
      <c r="Q148" s="523"/>
      <c r="R148" s="567"/>
      <c r="S148" s="684" t="s">
        <v>991</v>
      </c>
      <c r="T148" s="275" t="s">
        <v>110</v>
      </c>
    </row>
    <row r="149" spans="1:22" ht="33" customHeight="1">
      <c r="A149" s="60">
        <f>SUBTOTAL(3,$B$13:B149)</f>
        <v>106</v>
      </c>
      <c r="B149" s="578" t="s">
        <v>486</v>
      </c>
      <c r="C149" s="297">
        <v>200000000</v>
      </c>
      <c r="D149" s="60" t="s">
        <v>114</v>
      </c>
      <c r="E149" s="301" t="s">
        <v>103</v>
      </c>
      <c r="F149" s="685" t="s">
        <v>104</v>
      </c>
      <c r="G149" s="114"/>
      <c r="H149" s="568"/>
      <c r="I149" s="227"/>
      <c r="J149" s="227"/>
      <c r="K149" s="242"/>
      <c r="L149" s="213"/>
      <c r="M149" s="213"/>
      <c r="N149" s="229"/>
      <c r="O149" s="229"/>
      <c r="P149" s="210"/>
      <c r="Q149" s="523"/>
      <c r="R149" s="567"/>
      <c r="S149" s="684" t="s">
        <v>991</v>
      </c>
      <c r="T149" s="275" t="s">
        <v>110</v>
      </c>
    </row>
    <row r="150" spans="1:22" ht="33" customHeight="1">
      <c r="A150" s="60">
        <f>SUBTOTAL(3,$B$13:B150)</f>
        <v>107</v>
      </c>
      <c r="B150" s="578" t="s">
        <v>471</v>
      </c>
      <c r="C150" s="297">
        <v>200000000</v>
      </c>
      <c r="D150" s="60" t="s">
        <v>114</v>
      </c>
      <c r="E150" s="301" t="s">
        <v>103</v>
      </c>
      <c r="F150" s="685" t="s">
        <v>104</v>
      </c>
      <c r="G150" s="114"/>
      <c r="H150" s="568"/>
      <c r="I150" s="227"/>
      <c r="J150" s="227"/>
      <c r="K150" s="242"/>
      <c r="L150" s="213"/>
      <c r="M150" s="213"/>
      <c r="N150" s="229"/>
      <c r="O150" s="229"/>
      <c r="P150" s="210"/>
      <c r="Q150" s="523"/>
      <c r="R150" s="567"/>
      <c r="S150" s="684" t="s">
        <v>991</v>
      </c>
      <c r="T150" s="275" t="s">
        <v>110</v>
      </c>
    </row>
    <row r="151" spans="1:22" ht="37.5" customHeight="1">
      <c r="A151" s="60">
        <f>SUBTOTAL(3,$B$13:B151)</f>
        <v>108</v>
      </c>
      <c r="B151" s="578" t="s">
        <v>1085</v>
      </c>
      <c r="C151" s="297">
        <v>1250000000</v>
      </c>
      <c r="D151" s="60" t="s">
        <v>875</v>
      </c>
      <c r="E151" s="207" t="s">
        <v>453</v>
      </c>
      <c r="F151" s="685" t="s">
        <v>104</v>
      </c>
      <c r="G151" s="114"/>
      <c r="H151" s="568"/>
      <c r="I151" s="227"/>
      <c r="J151" s="227"/>
      <c r="K151" s="242"/>
      <c r="L151" s="213"/>
      <c r="M151" s="213"/>
      <c r="N151" s="229"/>
      <c r="O151" s="229"/>
      <c r="P151" s="210"/>
      <c r="Q151" s="523"/>
      <c r="R151" s="567"/>
      <c r="S151" s="684" t="s">
        <v>1089</v>
      </c>
      <c r="T151" s="275" t="s">
        <v>110</v>
      </c>
    </row>
    <row r="152" spans="1:22" ht="35.25" customHeight="1">
      <c r="A152" s="60">
        <f>SUBTOTAL(3,$B$13:B152)</f>
        <v>109</v>
      </c>
      <c r="B152" s="578" t="s">
        <v>1086</v>
      </c>
      <c r="C152" s="297">
        <v>750000000</v>
      </c>
      <c r="D152" s="60" t="s">
        <v>875</v>
      </c>
      <c r="E152" s="207" t="s">
        <v>453</v>
      </c>
      <c r="F152" s="685" t="s">
        <v>104</v>
      </c>
      <c r="G152" s="114"/>
      <c r="H152" s="568"/>
      <c r="I152" s="227"/>
      <c r="J152" s="227"/>
      <c r="K152" s="242"/>
      <c r="L152" s="213"/>
      <c r="M152" s="213"/>
      <c r="N152" s="229"/>
      <c r="O152" s="229"/>
      <c r="P152" s="210"/>
      <c r="Q152" s="523"/>
      <c r="R152" s="567"/>
      <c r="S152" s="684" t="s">
        <v>1089</v>
      </c>
      <c r="T152" s="275" t="s">
        <v>110</v>
      </c>
    </row>
    <row r="153" spans="1:22" ht="37.5" customHeight="1">
      <c r="A153" s="60">
        <f>SUBTOTAL(3,$B$13:B153)</f>
        <v>110</v>
      </c>
      <c r="B153" s="578" t="s">
        <v>1087</v>
      </c>
      <c r="C153" s="297">
        <v>700000000</v>
      </c>
      <c r="D153" s="60" t="s">
        <v>875</v>
      </c>
      <c r="E153" s="207" t="s">
        <v>453</v>
      </c>
      <c r="F153" s="685" t="s">
        <v>104</v>
      </c>
      <c r="G153" s="114"/>
      <c r="H153" s="568"/>
      <c r="I153" s="227"/>
      <c r="J153" s="227"/>
      <c r="K153" s="242"/>
      <c r="L153" s="213"/>
      <c r="M153" s="213"/>
      <c r="N153" s="229"/>
      <c r="O153" s="229"/>
      <c r="P153" s="210"/>
      <c r="Q153" s="523"/>
      <c r="R153" s="567"/>
      <c r="S153" s="684" t="s">
        <v>1089</v>
      </c>
      <c r="T153" s="275" t="s">
        <v>110</v>
      </c>
    </row>
    <row r="154" spans="1:22" ht="34" customHeight="1">
      <c r="A154" s="60">
        <f>SUBTOTAL(3,$B$13:B154)</f>
        <v>111</v>
      </c>
      <c r="B154" s="578" t="s">
        <v>495</v>
      </c>
      <c r="C154" s="297">
        <v>200000000</v>
      </c>
      <c r="D154" s="60" t="s">
        <v>114</v>
      </c>
      <c r="E154" s="301" t="s">
        <v>103</v>
      </c>
      <c r="F154" s="685" t="s">
        <v>104</v>
      </c>
      <c r="G154" s="114"/>
      <c r="H154" s="568"/>
      <c r="I154" s="227"/>
      <c r="J154" s="227"/>
      <c r="K154" s="242"/>
      <c r="L154" s="213"/>
      <c r="M154" s="213"/>
      <c r="N154" s="229"/>
      <c r="O154" s="229"/>
      <c r="P154" s="210"/>
      <c r="Q154" s="523"/>
      <c r="R154" s="567"/>
      <c r="S154" s="684" t="s">
        <v>991</v>
      </c>
      <c r="T154" s="275" t="s">
        <v>110</v>
      </c>
    </row>
    <row r="155" spans="1:22" ht="13.5" customHeight="1">
      <c r="A155" s="1492" t="s">
        <v>292</v>
      </c>
      <c r="B155" s="1493"/>
      <c r="C155" s="1493"/>
      <c r="D155" s="1493"/>
      <c r="E155" s="1493"/>
      <c r="F155" s="1493"/>
      <c r="G155" s="1493"/>
      <c r="H155" s="1493"/>
      <c r="I155" s="1493"/>
      <c r="J155" s="1493"/>
      <c r="K155" s="1493"/>
      <c r="L155" s="1493"/>
      <c r="M155" s="1493"/>
      <c r="N155" s="1493"/>
      <c r="O155" s="1493"/>
      <c r="P155" s="1493"/>
      <c r="Q155" s="1493"/>
      <c r="R155" s="1493"/>
      <c r="S155" s="1493"/>
    </row>
    <row r="156" spans="1:22" ht="76.5" customHeight="1">
      <c r="A156" s="305">
        <f>SUBTOTAL(3,$B$13:B156)</f>
        <v>112</v>
      </c>
      <c r="B156" s="359" t="s">
        <v>498</v>
      </c>
      <c r="C156" s="319">
        <v>300000163</v>
      </c>
      <c r="D156" s="330" t="s">
        <v>875</v>
      </c>
      <c r="E156" s="309" t="s">
        <v>103</v>
      </c>
      <c r="F156" s="412" t="s">
        <v>1132</v>
      </c>
      <c r="G156" s="360"/>
      <c r="H156" s="361"/>
      <c r="I156" s="362" t="s">
        <v>302</v>
      </c>
      <c r="J156" s="362"/>
      <c r="K156" s="363"/>
      <c r="L156" s="364"/>
      <c r="M156" s="364"/>
      <c r="N156" s="365"/>
      <c r="O156" s="365"/>
      <c r="P156" s="366"/>
      <c r="Q156" s="367"/>
      <c r="R156" s="368"/>
      <c r="S156" s="686" t="s">
        <v>1183</v>
      </c>
      <c r="T156" s="275" t="s">
        <v>171</v>
      </c>
      <c r="V156" s="11"/>
    </row>
    <row r="157" spans="1:22" ht="45" customHeight="1">
      <c r="A157" s="302">
        <f>SUBTOTAL(3,$B$13:B157)</f>
        <v>113</v>
      </c>
      <c r="B157" s="149" t="s">
        <v>501</v>
      </c>
      <c r="C157" s="123">
        <v>200001188</v>
      </c>
      <c r="D157" s="304" t="s">
        <v>114</v>
      </c>
      <c r="E157" s="301" t="s">
        <v>103</v>
      </c>
      <c r="F157" s="631" t="s">
        <v>1132</v>
      </c>
      <c r="G157" s="114"/>
      <c r="H157" s="235"/>
      <c r="I157" s="227" t="s">
        <v>351</v>
      </c>
      <c r="J157" s="227"/>
      <c r="K157" s="242"/>
      <c r="L157" s="213"/>
      <c r="M157" s="213"/>
      <c r="N157" s="229"/>
      <c r="O157" s="229"/>
      <c r="P157" s="210"/>
      <c r="Q157" s="144"/>
      <c r="R157" s="219"/>
      <c r="S157" s="684" t="s">
        <v>1037</v>
      </c>
      <c r="T157" s="275" t="s">
        <v>171</v>
      </c>
      <c r="V157" s="11"/>
    </row>
    <row r="158" spans="1:22" ht="45.75" customHeight="1">
      <c r="A158" s="302">
        <f>SUBTOTAL(3,$B$13:B158)</f>
        <v>114</v>
      </c>
      <c r="B158" s="149" t="s">
        <v>504</v>
      </c>
      <c r="C158" s="123">
        <v>200000110</v>
      </c>
      <c r="D158" s="304" t="s">
        <v>114</v>
      </c>
      <c r="E158" s="301" t="s">
        <v>103</v>
      </c>
      <c r="F158" s="631" t="s">
        <v>1132</v>
      </c>
      <c r="G158" s="114"/>
      <c r="H158" s="238"/>
      <c r="I158" s="227" t="s">
        <v>351</v>
      </c>
      <c r="J158" s="140"/>
      <c r="K158" s="228"/>
      <c r="L158" s="213"/>
      <c r="M158" s="213"/>
      <c r="N158" s="229"/>
      <c r="O158" s="229"/>
      <c r="P158" s="243"/>
      <c r="Q158" s="144"/>
      <c r="R158" s="219"/>
      <c r="S158" s="684" t="s">
        <v>1037</v>
      </c>
      <c r="T158" s="275" t="s">
        <v>171</v>
      </c>
      <c r="V158" s="11"/>
    </row>
    <row r="159" spans="1:22" s="78" customFormat="1" ht="77.25" customHeight="1">
      <c r="A159" s="305">
        <f>SUBTOTAL(3,$B$13:B159)</f>
        <v>115</v>
      </c>
      <c r="B159" s="359" t="s">
        <v>506</v>
      </c>
      <c r="C159" s="319">
        <v>300000163</v>
      </c>
      <c r="D159" s="330" t="s">
        <v>875</v>
      </c>
      <c r="E159" s="309" t="s">
        <v>103</v>
      </c>
      <c r="F159" s="412" t="s">
        <v>1132</v>
      </c>
      <c r="G159" s="308"/>
      <c r="H159" s="369"/>
      <c r="I159" s="362" t="s">
        <v>302</v>
      </c>
      <c r="J159" s="370"/>
      <c r="K159" s="371"/>
      <c r="L159" s="372"/>
      <c r="M159" s="343"/>
      <c r="N159" s="356"/>
      <c r="O159" s="356"/>
      <c r="P159" s="346"/>
      <c r="Q159" s="373"/>
      <c r="R159" s="374"/>
      <c r="S159" s="686" t="s">
        <v>1183</v>
      </c>
      <c r="T159" s="275" t="s">
        <v>171</v>
      </c>
      <c r="V159" s="11"/>
    </row>
    <row r="160" spans="1:22" s="78" customFormat="1" ht="46.5" customHeight="1">
      <c r="A160" s="302">
        <f>SUBTOTAL(3,$B$13:B160)</f>
        <v>116</v>
      </c>
      <c r="B160" s="43" t="s">
        <v>509</v>
      </c>
      <c r="C160" s="299">
        <v>200001188</v>
      </c>
      <c r="D160" s="246" t="s">
        <v>114</v>
      </c>
      <c r="E160" s="125" t="s">
        <v>103</v>
      </c>
      <c r="F160" s="300" t="s">
        <v>1132</v>
      </c>
      <c r="G160" s="300"/>
      <c r="H160" s="150"/>
      <c r="I160" s="116" t="s">
        <v>351</v>
      </c>
      <c r="J160" s="116"/>
      <c r="K160" s="55"/>
      <c r="L160" s="244"/>
      <c r="M160" s="117"/>
      <c r="N160" s="145"/>
      <c r="O160" s="145"/>
      <c r="P160" s="132"/>
      <c r="Q160" s="119"/>
      <c r="R160" s="245"/>
      <c r="S160" s="684" t="s">
        <v>1037</v>
      </c>
      <c r="T160" s="275" t="s">
        <v>171</v>
      </c>
      <c r="V160" s="11"/>
    </row>
    <row r="161" spans="1:22" s="78" customFormat="1" ht="45" customHeight="1">
      <c r="A161" s="302">
        <f>SUBTOTAL(3,$B$13:B161)</f>
        <v>117</v>
      </c>
      <c r="B161" s="43" t="s">
        <v>512</v>
      </c>
      <c r="C161" s="299">
        <v>200001188</v>
      </c>
      <c r="D161" s="246" t="s">
        <v>114</v>
      </c>
      <c r="E161" s="125" t="s">
        <v>103</v>
      </c>
      <c r="F161" s="300" t="s">
        <v>1132</v>
      </c>
      <c r="G161" s="300"/>
      <c r="H161" s="150"/>
      <c r="I161" s="116" t="s">
        <v>351</v>
      </c>
      <c r="J161" s="116"/>
      <c r="K161" s="55"/>
      <c r="L161" s="244"/>
      <c r="M161" s="117"/>
      <c r="N161" s="145"/>
      <c r="O161" s="145"/>
      <c r="P161" s="132"/>
      <c r="Q161" s="119"/>
      <c r="R161" s="245"/>
      <c r="S161" s="684" t="s">
        <v>1037</v>
      </c>
      <c r="T161" s="275" t="s">
        <v>171</v>
      </c>
      <c r="V161" s="11"/>
    </row>
    <row r="162" spans="1:22" s="78" customFormat="1" ht="45.75" customHeight="1">
      <c r="A162" s="302">
        <f>SUBTOTAL(3,$B$13:B162)</f>
        <v>118</v>
      </c>
      <c r="B162" s="43" t="s">
        <v>514</v>
      </c>
      <c r="C162" s="299">
        <v>100002996</v>
      </c>
      <c r="D162" s="246" t="s">
        <v>114</v>
      </c>
      <c r="E162" s="125" t="s">
        <v>103</v>
      </c>
      <c r="F162" s="300" t="s">
        <v>1132</v>
      </c>
      <c r="G162" s="300"/>
      <c r="H162" s="150"/>
      <c r="I162" s="116" t="s">
        <v>351</v>
      </c>
      <c r="J162" s="116"/>
      <c r="K162" s="55"/>
      <c r="L162" s="244"/>
      <c r="M162" s="117"/>
      <c r="N162" s="145"/>
      <c r="O162" s="145"/>
      <c r="P162" s="132"/>
      <c r="Q162" s="119"/>
      <c r="R162" s="245"/>
      <c r="S162" s="684" t="s">
        <v>1037</v>
      </c>
      <c r="T162" s="275" t="s">
        <v>171</v>
      </c>
      <c r="V162" s="11"/>
    </row>
    <row r="163" spans="1:22" s="78" customFormat="1" ht="45.75" customHeight="1">
      <c r="A163" s="302">
        <f>SUBTOTAL(3,$B$13:B163)</f>
        <v>119</v>
      </c>
      <c r="B163" s="43" t="s">
        <v>517</v>
      </c>
      <c r="C163" s="299">
        <v>200000050</v>
      </c>
      <c r="D163" s="246" t="s">
        <v>114</v>
      </c>
      <c r="E163" s="125" t="s">
        <v>103</v>
      </c>
      <c r="F163" s="300" t="s">
        <v>1132</v>
      </c>
      <c r="G163" s="300"/>
      <c r="H163" s="150"/>
      <c r="I163" s="116" t="s">
        <v>178</v>
      </c>
      <c r="J163" s="116"/>
      <c r="K163" s="55"/>
      <c r="L163" s="244"/>
      <c r="M163" s="117"/>
      <c r="N163" s="145"/>
      <c r="O163" s="145"/>
      <c r="P163" s="132"/>
      <c r="Q163" s="119"/>
      <c r="R163" s="245"/>
      <c r="S163" s="684" t="s">
        <v>1037</v>
      </c>
      <c r="T163" s="275" t="s">
        <v>171</v>
      </c>
      <c r="V163" s="11"/>
    </row>
    <row r="164" spans="1:22" s="78" customFormat="1" ht="44.25" customHeight="1">
      <c r="A164" s="302">
        <f>SUBTOTAL(3,$B$13:B164)</f>
        <v>120</v>
      </c>
      <c r="B164" s="43" t="s">
        <v>520</v>
      </c>
      <c r="C164" s="299">
        <v>360000500</v>
      </c>
      <c r="D164" s="246" t="s">
        <v>875</v>
      </c>
      <c r="E164" s="125" t="s">
        <v>103</v>
      </c>
      <c r="F164" s="300" t="s">
        <v>1132</v>
      </c>
      <c r="G164" s="300"/>
      <c r="H164" s="150"/>
      <c r="I164" s="116" t="s">
        <v>178</v>
      </c>
      <c r="J164" s="116"/>
      <c r="K164" s="55"/>
      <c r="L164" s="244" t="s">
        <v>1188</v>
      </c>
      <c r="M164" s="117" t="s">
        <v>1189</v>
      </c>
      <c r="N164" s="145"/>
      <c r="O164" s="145"/>
      <c r="P164" s="132"/>
      <c r="Q164" s="119"/>
      <c r="R164" s="245"/>
      <c r="S164" s="684" t="s">
        <v>1037</v>
      </c>
      <c r="T164" s="275" t="s">
        <v>171</v>
      </c>
      <c r="V164" s="11"/>
    </row>
    <row r="165" spans="1:22" s="78" customFormat="1" ht="57" customHeight="1">
      <c r="A165" s="302">
        <f>SUBTOTAL(3,$B$13:B165)</f>
        <v>121</v>
      </c>
      <c r="B165" s="43" t="s">
        <v>522</v>
      </c>
      <c r="C165" s="299">
        <v>10104903050</v>
      </c>
      <c r="D165" s="246" t="s">
        <v>875</v>
      </c>
      <c r="E165" s="239" t="s">
        <v>133</v>
      </c>
      <c r="F165" s="300" t="s">
        <v>1132</v>
      </c>
      <c r="G165" s="300"/>
      <c r="H165" s="150">
        <v>9589973011.8400002</v>
      </c>
      <c r="I165" s="116" t="s">
        <v>178</v>
      </c>
      <c r="J165" s="116" t="s">
        <v>149</v>
      </c>
      <c r="K165" s="55" t="s">
        <v>525</v>
      </c>
      <c r="L165" s="244" t="s">
        <v>1190</v>
      </c>
      <c r="M165" s="117" t="s">
        <v>1191</v>
      </c>
      <c r="N165" s="145"/>
      <c r="O165" s="145"/>
      <c r="P165" s="132"/>
      <c r="Q165" s="119"/>
      <c r="R165" s="245"/>
      <c r="S165" s="684" t="s">
        <v>975</v>
      </c>
      <c r="T165" s="275" t="s">
        <v>171</v>
      </c>
      <c r="V165" s="11"/>
    </row>
    <row r="166" spans="1:22" s="78" customFormat="1" ht="44.25" customHeight="1">
      <c r="A166" s="302">
        <f>SUBTOTAL(3,$B$13:B166)</f>
        <v>122</v>
      </c>
      <c r="B166" s="43" t="s">
        <v>526</v>
      </c>
      <c r="C166" s="299">
        <v>55020000</v>
      </c>
      <c r="D166" s="246" t="s">
        <v>114</v>
      </c>
      <c r="E166" s="125" t="s">
        <v>103</v>
      </c>
      <c r="F166" s="300" t="s">
        <v>1132</v>
      </c>
      <c r="G166" s="300"/>
      <c r="H166" s="150"/>
      <c r="I166" s="116" t="s">
        <v>178</v>
      </c>
      <c r="J166" s="116"/>
      <c r="K166" s="55"/>
      <c r="L166" s="244"/>
      <c r="M166" s="117"/>
      <c r="N166" s="145"/>
      <c r="O166" s="145"/>
      <c r="P166" s="132"/>
      <c r="Q166" s="119"/>
      <c r="R166" s="245"/>
      <c r="S166" s="684" t="s">
        <v>1037</v>
      </c>
      <c r="T166" s="275" t="s">
        <v>171</v>
      </c>
      <c r="V166" s="11"/>
    </row>
    <row r="167" spans="1:22" s="78" customFormat="1" ht="15.75" customHeight="1">
      <c r="A167" s="1492" t="s">
        <v>311</v>
      </c>
      <c r="B167" s="1493"/>
      <c r="C167" s="1493"/>
      <c r="D167" s="1493"/>
      <c r="E167" s="1493"/>
      <c r="F167" s="1493"/>
      <c r="G167" s="1493"/>
      <c r="H167" s="1493"/>
      <c r="I167" s="1493"/>
      <c r="J167" s="1493"/>
      <c r="K167" s="1493"/>
      <c r="L167" s="1493"/>
      <c r="M167" s="1493"/>
      <c r="N167" s="1493"/>
      <c r="O167" s="1493"/>
      <c r="P167" s="1493"/>
      <c r="Q167" s="1493"/>
      <c r="R167" s="1493"/>
      <c r="S167" s="1493"/>
      <c r="T167" s="275"/>
      <c r="V167"/>
    </row>
    <row r="168" spans="1:22" s="78" customFormat="1" ht="107.25" customHeight="1">
      <c r="A168" s="305">
        <f>SUBTOTAL(3,$B$13:B168)</f>
        <v>123</v>
      </c>
      <c r="B168" s="390" t="s">
        <v>528</v>
      </c>
      <c r="C168" s="307">
        <v>1500000000</v>
      </c>
      <c r="D168" s="330" t="s">
        <v>875</v>
      </c>
      <c r="E168" s="330" t="s">
        <v>103</v>
      </c>
      <c r="F168" s="308" t="s">
        <v>134</v>
      </c>
      <c r="G168" s="308"/>
      <c r="H168" s="369"/>
      <c r="I168" s="370" t="s">
        <v>195</v>
      </c>
      <c r="J168" s="370"/>
      <c r="K168" s="371"/>
      <c r="L168" s="372"/>
      <c r="M168" s="343"/>
      <c r="N168" s="354"/>
      <c r="O168" s="354"/>
      <c r="P168" s="346"/>
      <c r="Q168" s="373"/>
      <c r="R168" s="374"/>
      <c r="S168" s="686" t="s">
        <v>1192</v>
      </c>
      <c r="T168" s="278" t="s">
        <v>139</v>
      </c>
      <c r="V168"/>
    </row>
    <row r="169" spans="1:22" s="78" customFormat="1" ht="36.75" customHeight="1">
      <c r="A169" s="302">
        <f>SUBTOTAL(3,$B$13:B169)</f>
        <v>124</v>
      </c>
      <c r="B169" s="43" t="s">
        <v>532</v>
      </c>
      <c r="C169" s="299">
        <v>1189499982</v>
      </c>
      <c r="D169" s="304" t="s">
        <v>875</v>
      </c>
      <c r="E169" s="207" t="s">
        <v>133</v>
      </c>
      <c r="F169" s="300" t="s">
        <v>134</v>
      </c>
      <c r="G169" s="300"/>
      <c r="H169" s="150"/>
      <c r="I169" s="116" t="s">
        <v>534</v>
      </c>
      <c r="J169" s="116"/>
      <c r="K169" s="55"/>
      <c r="L169" s="244"/>
      <c r="M169" s="117"/>
      <c r="N169" s="145"/>
      <c r="O169" s="145"/>
      <c r="P169" s="132"/>
      <c r="Q169" s="119"/>
      <c r="R169" s="245"/>
      <c r="S169" s="684" t="s">
        <v>918</v>
      </c>
      <c r="T169" s="278" t="s">
        <v>139</v>
      </c>
      <c r="V169"/>
    </row>
    <row r="170" spans="1:22" s="78" customFormat="1" ht="43.5" customHeight="1">
      <c r="A170" s="302">
        <f>SUBTOTAL(3,$B$13:B170)</f>
        <v>125</v>
      </c>
      <c r="B170" s="43" t="s">
        <v>535</v>
      </c>
      <c r="C170" s="299">
        <v>350000000</v>
      </c>
      <c r="D170" s="304" t="s">
        <v>744</v>
      </c>
      <c r="E170" s="207" t="s">
        <v>133</v>
      </c>
      <c r="F170" s="300" t="s">
        <v>134</v>
      </c>
      <c r="G170" s="300"/>
      <c r="H170" s="150"/>
      <c r="I170" s="116" t="s">
        <v>200</v>
      </c>
      <c r="J170" s="116" t="s">
        <v>200</v>
      </c>
      <c r="K170" s="55" t="s">
        <v>200</v>
      </c>
      <c r="L170" s="244"/>
      <c r="M170" s="117"/>
      <c r="N170" s="145"/>
      <c r="O170" s="145"/>
      <c r="P170" s="132"/>
      <c r="Q170" s="119"/>
      <c r="R170" s="245"/>
      <c r="S170" s="684" t="s">
        <v>916</v>
      </c>
      <c r="T170" s="278" t="s">
        <v>139</v>
      </c>
      <c r="V170"/>
    </row>
    <row r="171" spans="1:22" s="78" customFormat="1" ht="38.25" customHeight="1">
      <c r="A171" s="302">
        <f>SUBTOTAL(3,$B$13:B171)</f>
        <v>126</v>
      </c>
      <c r="B171" s="43" t="s">
        <v>537</v>
      </c>
      <c r="C171" s="299">
        <v>184000000</v>
      </c>
      <c r="D171" s="304" t="s">
        <v>114</v>
      </c>
      <c r="E171" s="304" t="s">
        <v>103</v>
      </c>
      <c r="F171" s="300" t="s">
        <v>134</v>
      </c>
      <c r="G171" s="300"/>
      <c r="H171" s="150"/>
      <c r="I171" s="116" t="s">
        <v>205</v>
      </c>
      <c r="J171" s="116"/>
      <c r="K171" s="55"/>
      <c r="L171" s="244"/>
      <c r="M171" s="117"/>
      <c r="N171" s="145"/>
      <c r="O171" s="145"/>
      <c r="P171" s="132"/>
      <c r="Q171" s="119"/>
      <c r="R171" s="245"/>
      <c r="S171" s="684" t="s">
        <v>918</v>
      </c>
      <c r="T171" s="278" t="s">
        <v>139</v>
      </c>
      <c r="V171"/>
    </row>
    <row r="172" spans="1:22" s="78" customFormat="1" ht="37.5" customHeight="1">
      <c r="A172" s="302">
        <f>SUBTOTAL(3,$B$13:B172)</f>
        <v>127</v>
      </c>
      <c r="B172" s="43" t="s">
        <v>540</v>
      </c>
      <c r="C172" s="299">
        <v>184000000</v>
      </c>
      <c r="D172" s="304" t="s">
        <v>114</v>
      </c>
      <c r="E172" s="304" t="s">
        <v>103</v>
      </c>
      <c r="F172" s="300" t="s">
        <v>134</v>
      </c>
      <c r="G172" s="300"/>
      <c r="H172" s="150"/>
      <c r="I172" s="116" t="s">
        <v>205</v>
      </c>
      <c r="J172" s="116"/>
      <c r="K172" s="55"/>
      <c r="L172" s="244"/>
      <c r="M172" s="117"/>
      <c r="N172" s="145"/>
      <c r="O172" s="145"/>
      <c r="P172" s="132"/>
      <c r="Q172" s="119"/>
      <c r="R172" s="245"/>
      <c r="S172" s="684" t="s">
        <v>918</v>
      </c>
      <c r="T172" s="278" t="s">
        <v>139</v>
      </c>
      <c r="V172"/>
    </row>
    <row r="173" spans="1:22" s="78" customFormat="1" ht="36.75" customHeight="1">
      <c r="A173" s="302">
        <f>SUBTOTAL(3,$B$13:B173)</f>
        <v>128</v>
      </c>
      <c r="B173" s="43" t="s">
        <v>542</v>
      </c>
      <c r="C173" s="299">
        <v>184000000</v>
      </c>
      <c r="D173" s="304" t="s">
        <v>114</v>
      </c>
      <c r="E173" s="304" t="s">
        <v>103</v>
      </c>
      <c r="F173" s="300" t="s">
        <v>134</v>
      </c>
      <c r="G173" s="300"/>
      <c r="H173" s="150"/>
      <c r="I173" s="116" t="s">
        <v>205</v>
      </c>
      <c r="J173" s="116"/>
      <c r="K173" s="55"/>
      <c r="L173" s="244"/>
      <c r="M173" s="117"/>
      <c r="N173" s="145"/>
      <c r="O173" s="145"/>
      <c r="P173" s="132"/>
      <c r="Q173" s="119"/>
      <c r="R173" s="245"/>
      <c r="S173" s="684" t="s">
        <v>918</v>
      </c>
      <c r="T173" s="278" t="s">
        <v>139</v>
      </c>
      <c r="V173"/>
    </row>
    <row r="174" spans="1:22" s="78" customFormat="1" ht="37.5" customHeight="1">
      <c r="A174" s="302">
        <f>SUBTOTAL(3,$B$13:B174)</f>
        <v>129</v>
      </c>
      <c r="B174" s="43" t="s">
        <v>544</v>
      </c>
      <c r="C174" s="299">
        <v>184000000</v>
      </c>
      <c r="D174" s="304" t="s">
        <v>114</v>
      </c>
      <c r="E174" s="304" t="s">
        <v>103</v>
      </c>
      <c r="F174" s="300" t="s">
        <v>134</v>
      </c>
      <c r="G174" s="300"/>
      <c r="H174" s="150"/>
      <c r="I174" s="116" t="s">
        <v>205</v>
      </c>
      <c r="J174" s="116"/>
      <c r="K174" s="55"/>
      <c r="L174" s="244"/>
      <c r="M174" s="117"/>
      <c r="N174" s="145"/>
      <c r="O174" s="145"/>
      <c r="P174" s="132"/>
      <c r="Q174" s="119"/>
      <c r="R174" s="245"/>
      <c r="S174" s="684" t="s">
        <v>918</v>
      </c>
      <c r="T174" s="278" t="s">
        <v>139</v>
      </c>
      <c r="V174"/>
    </row>
    <row r="175" spans="1:22" s="78" customFormat="1" ht="37.5" customHeight="1">
      <c r="A175" s="302">
        <f>SUBTOTAL(3,$B$13:B175)</f>
        <v>130</v>
      </c>
      <c r="B175" s="43" t="s">
        <v>547</v>
      </c>
      <c r="C175" s="299">
        <v>184000000</v>
      </c>
      <c r="D175" s="304" t="s">
        <v>114</v>
      </c>
      <c r="E175" s="304" t="s">
        <v>103</v>
      </c>
      <c r="F175" s="300" t="s">
        <v>134</v>
      </c>
      <c r="G175" s="300"/>
      <c r="H175" s="150"/>
      <c r="I175" s="116" t="s">
        <v>205</v>
      </c>
      <c r="J175" s="116"/>
      <c r="K175" s="55"/>
      <c r="L175" s="244"/>
      <c r="M175" s="117"/>
      <c r="N175" s="145"/>
      <c r="O175" s="145"/>
      <c r="P175" s="132"/>
      <c r="Q175" s="119"/>
      <c r="R175" s="245"/>
      <c r="S175" s="684" t="s">
        <v>918</v>
      </c>
      <c r="T175" s="278" t="s">
        <v>139</v>
      </c>
      <c r="V175"/>
    </row>
    <row r="176" spans="1:22" s="78" customFormat="1" ht="45" customHeight="1">
      <c r="A176" s="305">
        <f>SUBTOTAL(3,$B$13:B176)</f>
        <v>131</v>
      </c>
      <c r="B176" s="390" t="s">
        <v>550</v>
      </c>
      <c r="C176" s="844" t="s">
        <v>57</v>
      </c>
      <c r="D176" s="330"/>
      <c r="E176" s="330"/>
      <c r="F176" s="308"/>
      <c r="G176" s="308"/>
      <c r="H176" s="369"/>
      <c r="I176" s="370"/>
      <c r="J176" s="370"/>
      <c r="K176" s="371"/>
      <c r="L176" s="372"/>
      <c r="M176" s="343"/>
      <c r="N176" s="356"/>
      <c r="O176" s="356"/>
      <c r="P176" s="409"/>
      <c r="Q176" s="357"/>
      <c r="R176" s="358"/>
      <c r="S176" s="686" t="s">
        <v>551</v>
      </c>
      <c r="T176" s="278" t="s">
        <v>139</v>
      </c>
      <c r="V176"/>
    </row>
    <row r="177" spans="1:22" s="78" customFormat="1" ht="54.75" customHeight="1">
      <c r="A177" s="305">
        <f>SUBTOTAL(3,$B$13:B177)</f>
        <v>132</v>
      </c>
      <c r="B177" s="410" t="s">
        <v>552</v>
      </c>
      <c r="C177" s="375">
        <v>199995000</v>
      </c>
      <c r="D177" s="330" t="s">
        <v>114</v>
      </c>
      <c r="E177" s="330" t="s">
        <v>103</v>
      </c>
      <c r="F177" s="308" t="s">
        <v>134</v>
      </c>
      <c r="G177" s="308"/>
      <c r="H177" s="369"/>
      <c r="I177" s="370" t="s">
        <v>178</v>
      </c>
      <c r="J177" s="370"/>
      <c r="K177" s="371"/>
      <c r="L177" s="372"/>
      <c r="M177" s="343"/>
      <c r="N177" s="356"/>
      <c r="O177" s="356"/>
      <c r="P177" s="409"/>
      <c r="Q177" s="357"/>
      <c r="R177" s="358"/>
      <c r="S177" s="689" t="s">
        <v>1193</v>
      </c>
      <c r="T177" s="278" t="s">
        <v>139</v>
      </c>
      <c r="V177"/>
    </row>
    <row r="178" spans="1:22" s="78" customFormat="1" ht="18" customHeight="1">
      <c r="A178" s="1497" t="s">
        <v>556</v>
      </c>
      <c r="B178" s="1498"/>
      <c r="C178" s="1498"/>
      <c r="D178" s="1498"/>
      <c r="E178" s="1498"/>
      <c r="F178" s="1498"/>
      <c r="G178" s="1498"/>
      <c r="H178" s="1498"/>
      <c r="I178" s="1498"/>
      <c r="J178" s="1498"/>
      <c r="K178" s="1498"/>
      <c r="L178" s="1498"/>
      <c r="M178" s="1498"/>
      <c r="N178" s="1498"/>
      <c r="O178" s="1498"/>
      <c r="P178" s="1498"/>
      <c r="Q178" s="1498"/>
      <c r="R178" s="1498"/>
      <c r="S178" s="1499"/>
      <c r="T178" s="275"/>
      <c r="V178"/>
    </row>
    <row r="179" spans="1:22" s="78" customFormat="1">
      <c r="A179" s="1500" t="s">
        <v>348</v>
      </c>
      <c r="B179" s="1501"/>
      <c r="C179" s="1501"/>
      <c r="D179" s="1501"/>
      <c r="E179" s="1501"/>
      <c r="F179" s="1501"/>
      <c r="G179" s="1501"/>
      <c r="H179" s="1501"/>
      <c r="I179" s="1501"/>
      <c r="J179" s="1501"/>
      <c r="K179" s="1501"/>
      <c r="L179" s="1501"/>
      <c r="M179" s="1501"/>
      <c r="N179" s="1501"/>
      <c r="O179" s="1501"/>
      <c r="P179" s="1501"/>
      <c r="Q179" s="1501"/>
      <c r="R179" s="1501"/>
      <c r="S179" s="1511"/>
      <c r="T179" s="275"/>
      <c r="V179"/>
    </row>
    <row r="180" spans="1:22" s="78" customFormat="1" ht="34.5" customHeight="1">
      <c r="A180" s="60">
        <f>SUBTOTAL(3,$B$13:B180)</f>
        <v>133</v>
      </c>
      <c r="B180" s="456" t="s">
        <v>566</v>
      </c>
      <c r="C180" s="297">
        <v>200000000</v>
      </c>
      <c r="D180" s="298" t="s">
        <v>114</v>
      </c>
      <c r="E180" s="125" t="s">
        <v>103</v>
      </c>
      <c r="F180" s="498" t="s">
        <v>104</v>
      </c>
      <c r="G180" s="517"/>
      <c r="H180" s="549"/>
      <c r="I180" s="453"/>
      <c r="J180" s="500"/>
      <c r="K180" s="188"/>
      <c r="L180" s="189"/>
      <c r="M180" s="198"/>
      <c r="N180" s="191"/>
      <c r="O180" s="120"/>
      <c r="P180" s="568"/>
      <c r="Q180" s="501"/>
      <c r="R180" s="192"/>
      <c r="S180" s="684" t="s">
        <v>991</v>
      </c>
      <c r="T180" s="275" t="s">
        <v>110</v>
      </c>
      <c r="V180"/>
    </row>
    <row r="181" spans="1:22" s="78" customFormat="1" ht="34.5" customHeight="1">
      <c r="A181" s="60">
        <f>SUBTOTAL(3,$B$13:B181)</f>
        <v>134</v>
      </c>
      <c r="B181" s="456" t="s">
        <v>570</v>
      </c>
      <c r="C181" s="297">
        <v>200000000</v>
      </c>
      <c r="D181" s="298" t="s">
        <v>114</v>
      </c>
      <c r="E181" s="125" t="s">
        <v>103</v>
      </c>
      <c r="F181" s="498" t="s">
        <v>104</v>
      </c>
      <c r="G181" s="517"/>
      <c r="H181" s="549"/>
      <c r="I181" s="453"/>
      <c r="J181" s="500"/>
      <c r="K181" s="188"/>
      <c r="L181" s="189"/>
      <c r="M181" s="247"/>
      <c r="N181" s="191"/>
      <c r="O181" s="120"/>
      <c r="P181" s="568"/>
      <c r="Q181" s="501"/>
      <c r="R181" s="192"/>
      <c r="S181" s="684" t="s">
        <v>991</v>
      </c>
      <c r="T181" s="275" t="s">
        <v>110</v>
      </c>
      <c r="V181"/>
    </row>
    <row r="182" spans="1:22" s="78" customFormat="1" ht="34.5" customHeight="1">
      <c r="A182" s="60">
        <f>SUBTOTAL(3,$B$13:B182)</f>
        <v>135</v>
      </c>
      <c r="B182" s="456" t="s">
        <v>1088</v>
      </c>
      <c r="C182" s="297">
        <v>9964000000</v>
      </c>
      <c r="D182" s="298" t="s">
        <v>875</v>
      </c>
      <c r="E182" s="239" t="s">
        <v>558</v>
      </c>
      <c r="F182" s="498" t="s">
        <v>104</v>
      </c>
      <c r="G182" s="517"/>
      <c r="H182" s="549"/>
      <c r="I182" s="549"/>
      <c r="J182" s="549"/>
      <c r="K182" s="188"/>
      <c r="L182" s="189"/>
      <c r="M182" s="190"/>
      <c r="N182" s="191"/>
      <c r="O182" s="120"/>
      <c r="P182" s="568"/>
      <c r="Q182" s="501"/>
      <c r="R182" s="192"/>
      <c r="S182" s="684" t="s">
        <v>1089</v>
      </c>
      <c r="T182" s="275" t="s">
        <v>110</v>
      </c>
      <c r="V182"/>
    </row>
    <row r="183" spans="1:22" s="56" customFormat="1" ht="34.5" customHeight="1">
      <c r="A183" s="60">
        <f>SUBTOTAL(3,$B$13:B183)</f>
        <v>136</v>
      </c>
      <c r="B183" s="456" t="s">
        <v>1090</v>
      </c>
      <c r="C183" s="297">
        <v>1509897000</v>
      </c>
      <c r="D183" s="60" t="s">
        <v>875</v>
      </c>
      <c r="E183" s="239" t="s">
        <v>558</v>
      </c>
      <c r="F183" s="498" t="s">
        <v>104</v>
      </c>
      <c r="G183" s="517"/>
      <c r="H183" s="549"/>
      <c r="I183" s="549"/>
      <c r="J183" s="549"/>
      <c r="K183" s="549"/>
      <c r="L183" s="189"/>
      <c r="M183" s="190"/>
      <c r="N183" s="191"/>
      <c r="O183" s="120"/>
      <c r="P183" s="568"/>
      <c r="Q183" s="501"/>
      <c r="R183" s="192"/>
      <c r="S183" s="684" t="s">
        <v>1089</v>
      </c>
      <c r="T183" s="275" t="s">
        <v>110</v>
      </c>
      <c r="V183" s="57"/>
    </row>
    <row r="184" spans="1:22" s="56" customFormat="1" ht="33.75" customHeight="1">
      <c r="A184" s="60">
        <f>SUBTOTAL(3,$B$13:B184)</f>
        <v>137</v>
      </c>
      <c r="B184" s="456" t="s">
        <v>1091</v>
      </c>
      <c r="C184" s="297">
        <v>1000000000</v>
      </c>
      <c r="D184" s="60" t="s">
        <v>875</v>
      </c>
      <c r="E184" s="301" t="s">
        <v>103</v>
      </c>
      <c r="F184" s="498" t="s">
        <v>104</v>
      </c>
      <c r="G184" s="517"/>
      <c r="H184" s="498"/>
      <c r="I184" s="549"/>
      <c r="J184" s="549"/>
      <c r="K184" s="549"/>
      <c r="L184" s="189"/>
      <c r="M184" s="190"/>
      <c r="N184" s="191"/>
      <c r="O184" s="196"/>
      <c r="P184" s="568"/>
      <c r="Q184" s="501"/>
      <c r="R184" s="128"/>
      <c r="S184" s="684" t="s">
        <v>991</v>
      </c>
      <c r="T184" s="275" t="s">
        <v>110</v>
      </c>
      <c r="V184" s="57"/>
    </row>
    <row r="185" spans="1:22" s="56" customFormat="1" ht="37.5" customHeight="1">
      <c r="A185" s="60">
        <f>SUBTOTAL(3,$B$13:B185)</f>
        <v>138</v>
      </c>
      <c r="B185" s="456" t="s">
        <v>572</v>
      </c>
      <c r="C185" s="297">
        <v>1174390000</v>
      </c>
      <c r="D185" s="60" t="s">
        <v>875</v>
      </c>
      <c r="E185" s="301" t="s">
        <v>103</v>
      </c>
      <c r="F185" s="498" t="s">
        <v>104</v>
      </c>
      <c r="G185" s="517"/>
      <c r="H185" s="498"/>
      <c r="I185" s="498"/>
      <c r="J185" s="500"/>
      <c r="K185" s="500"/>
      <c r="L185" s="221"/>
      <c r="M185" s="190"/>
      <c r="N185" s="191"/>
      <c r="O185" s="196"/>
      <c r="P185" s="568"/>
      <c r="Q185" s="501"/>
      <c r="R185" s="128"/>
      <c r="S185" s="684" t="s">
        <v>991</v>
      </c>
      <c r="T185" s="275" t="s">
        <v>110</v>
      </c>
      <c r="V185" s="57"/>
    </row>
    <row r="186" spans="1:22" s="56" customFormat="1" ht="14.25" customHeight="1">
      <c r="A186" s="1492" t="s">
        <v>354</v>
      </c>
      <c r="B186" s="1493"/>
      <c r="C186" s="1493"/>
      <c r="D186" s="1493"/>
      <c r="E186" s="1493"/>
      <c r="F186" s="1493"/>
      <c r="G186" s="1493"/>
      <c r="H186" s="1493"/>
      <c r="I186" s="1493"/>
      <c r="J186" s="1493"/>
      <c r="K186" s="1493"/>
      <c r="L186" s="1493"/>
      <c r="M186" s="1493"/>
      <c r="N186" s="1493"/>
      <c r="O186" s="1493"/>
      <c r="P186" s="1493"/>
      <c r="Q186" s="1493"/>
      <c r="R186" s="1493"/>
      <c r="S186" s="1510"/>
      <c r="T186" s="278"/>
      <c r="V186" s="57"/>
    </row>
    <row r="187" spans="1:22" s="56" customFormat="1" ht="77.25" customHeight="1">
      <c r="A187" s="305">
        <f>SUBTOTAL(3,$B$13:B187)</f>
        <v>139</v>
      </c>
      <c r="B187" s="323" t="s">
        <v>575</v>
      </c>
      <c r="C187" s="319">
        <v>300000163</v>
      </c>
      <c r="D187" s="330" t="s">
        <v>875</v>
      </c>
      <c r="E187" s="309" t="s">
        <v>103</v>
      </c>
      <c r="F187" s="412" t="s">
        <v>1132</v>
      </c>
      <c r="G187" s="327"/>
      <c r="H187" s="313"/>
      <c r="I187" s="313" t="s">
        <v>302</v>
      </c>
      <c r="J187" s="335"/>
      <c r="K187" s="314"/>
      <c r="L187" s="315"/>
      <c r="M187" s="336"/>
      <c r="N187" s="317"/>
      <c r="O187" s="318"/>
      <c r="P187" s="361"/>
      <c r="Q187" s="329"/>
      <c r="R187" s="321"/>
      <c r="S187" s="686" t="s">
        <v>1183</v>
      </c>
      <c r="T187" s="278" t="s">
        <v>171</v>
      </c>
      <c r="U187" s="78"/>
      <c r="V187" s="11"/>
    </row>
    <row r="188" spans="1:22" s="56" customFormat="1" ht="45.75" customHeight="1">
      <c r="A188" s="302">
        <f>SUBTOTAL(3,$B$13:B188)</f>
        <v>140</v>
      </c>
      <c r="B188" s="122" t="s">
        <v>577</v>
      </c>
      <c r="C188" s="123">
        <v>200000110</v>
      </c>
      <c r="D188" s="304" t="s">
        <v>114</v>
      </c>
      <c r="E188" s="301" t="s">
        <v>103</v>
      </c>
      <c r="F188" s="631" t="s">
        <v>1132</v>
      </c>
      <c r="G188" s="114"/>
      <c r="H188" s="217"/>
      <c r="I188" s="227" t="s">
        <v>351</v>
      </c>
      <c r="J188" s="114"/>
      <c r="K188" s="142"/>
      <c r="L188" s="129"/>
      <c r="M188" s="129"/>
      <c r="N188" s="203"/>
      <c r="O188" s="203"/>
      <c r="P188" s="210"/>
      <c r="Q188" s="205"/>
      <c r="R188" s="219"/>
      <c r="S188" s="684" t="s">
        <v>1037</v>
      </c>
      <c r="T188" s="278" t="s">
        <v>171</v>
      </c>
      <c r="U188" s="78"/>
      <c r="V188" s="11"/>
    </row>
    <row r="189" spans="1:22" s="56" customFormat="1" ht="45.75" customHeight="1">
      <c r="A189" s="302">
        <f>SUBTOTAL(3,$B$13:B189)</f>
        <v>141</v>
      </c>
      <c r="B189" s="122" t="s">
        <v>580</v>
      </c>
      <c r="C189" s="123">
        <v>200001188</v>
      </c>
      <c r="D189" s="304" t="s">
        <v>114</v>
      </c>
      <c r="E189" s="301" t="s">
        <v>103</v>
      </c>
      <c r="F189" s="631" t="s">
        <v>1132</v>
      </c>
      <c r="G189" s="114"/>
      <c r="H189" s="217"/>
      <c r="I189" s="227" t="s">
        <v>351</v>
      </c>
      <c r="J189" s="208"/>
      <c r="K189" s="142"/>
      <c r="L189" s="129"/>
      <c r="M189" s="129"/>
      <c r="N189" s="203"/>
      <c r="O189" s="248"/>
      <c r="P189" s="210"/>
      <c r="Q189" s="205"/>
      <c r="R189" s="216"/>
      <c r="S189" s="684" t="s">
        <v>1037</v>
      </c>
      <c r="T189" s="278" t="s">
        <v>171</v>
      </c>
      <c r="U189" s="78"/>
      <c r="V189" s="11"/>
    </row>
    <row r="190" spans="1:22" s="56" customFormat="1" ht="45.75" customHeight="1">
      <c r="A190" s="302">
        <f>SUBTOTAL(3,$B$13:B190)</f>
        <v>142</v>
      </c>
      <c r="B190" s="122" t="s">
        <v>582</v>
      </c>
      <c r="C190" s="123">
        <v>200005991</v>
      </c>
      <c r="D190" s="304" t="s">
        <v>114</v>
      </c>
      <c r="E190" s="301" t="s">
        <v>103</v>
      </c>
      <c r="F190" s="631" t="s">
        <v>1132</v>
      </c>
      <c r="G190" s="114"/>
      <c r="H190" s="217"/>
      <c r="I190" s="227" t="s">
        <v>351</v>
      </c>
      <c r="J190" s="208"/>
      <c r="K190" s="142"/>
      <c r="L190" s="202"/>
      <c r="M190" s="129"/>
      <c r="N190" s="248"/>
      <c r="O190" s="248"/>
      <c r="P190" s="210"/>
      <c r="Q190" s="205"/>
      <c r="R190" s="219"/>
      <c r="S190" s="684" t="s">
        <v>1037</v>
      </c>
      <c r="T190" s="278" t="s">
        <v>171</v>
      </c>
      <c r="U190" s="78"/>
      <c r="V190" s="11"/>
    </row>
    <row r="191" spans="1:22" s="57" customFormat="1" ht="14.25" customHeight="1">
      <c r="A191" s="1492" t="s">
        <v>359</v>
      </c>
      <c r="B191" s="1493"/>
      <c r="C191" s="1493"/>
      <c r="D191" s="1493"/>
      <c r="E191" s="1493"/>
      <c r="F191" s="1493"/>
      <c r="G191" s="1493"/>
      <c r="H191" s="1493"/>
      <c r="I191" s="1493"/>
      <c r="J191" s="1493"/>
      <c r="K191" s="1493"/>
      <c r="L191" s="1493"/>
      <c r="M191" s="1493"/>
      <c r="N191" s="1493"/>
      <c r="O191" s="1493"/>
      <c r="P191" s="1493"/>
      <c r="Q191" s="1493"/>
      <c r="R191" s="1493"/>
      <c r="S191" s="1493"/>
      <c r="T191" s="278"/>
      <c r="U191" s="56"/>
    </row>
    <row r="192" spans="1:22" s="57" customFormat="1" ht="129" customHeight="1">
      <c r="A192" s="305">
        <f>SUBTOTAL(3,$B$13:B192)</f>
        <v>143</v>
      </c>
      <c r="B192" s="323" t="s">
        <v>585</v>
      </c>
      <c r="C192" s="319">
        <v>184000000</v>
      </c>
      <c r="D192" s="330" t="s">
        <v>114</v>
      </c>
      <c r="E192" s="330" t="s">
        <v>103</v>
      </c>
      <c r="F192" s="412"/>
      <c r="G192" s="360"/>
      <c r="H192" s="411"/>
      <c r="I192" s="412" t="s">
        <v>149</v>
      </c>
      <c r="J192" s="413"/>
      <c r="K192" s="414"/>
      <c r="L192" s="415"/>
      <c r="M192" s="415"/>
      <c r="N192" s="416"/>
      <c r="O192" s="416"/>
      <c r="P192" s="346"/>
      <c r="Q192" s="416"/>
      <c r="R192" s="417"/>
      <c r="S192" s="686" t="s">
        <v>1194</v>
      </c>
      <c r="T192" s="278" t="s">
        <v>139</v>
      </c>
      <c r="U192" s="56"/>
    </row>
    <row r="193" spans="1:22" s="56" customFormat="1" ht="38.25" customHeight="1">
      <c r="A193" s="302">
        <f>SUBTOTAL(3,$B$13:B193)</f>
        <v>144</v>
      </c>
      <c r="B193" s="43" t="s">
        <v>589</v>
      </c>
      <c r="C193" s="299">
        <v>175945000</v>
      </c>
      <c r="D193" s="304" t="s">
        <v>114</v>
      </c>
      <c r="E193" s="304" t="s">
        <v>103</v>
      </c>
      <c r="F193" s="631" t="s">
        <v>134</v>
      </c>
      <c r="G193" s="300"/>
      <c r="H193" s="153"/>
      <c r="I193" s="116" t="s">
        <v>149</v>
      </c>
      <c r="J193" s="116"/>
      <c r="K193" s="55"/>
      <c r="L193" s="117"/>
      <c r="M193" s="117"/>
      <c r="N193" s="145"/>
      <c r="O193" s="145"/>
      <c r="P193" s="118"/>
      <c r="Q193" s="119"/>
      <c r="R193" s="53"/>
      <c r="S193" s="684" t="s">
        <v>1060</v>
      </c>
      <c r="T193" s="278" t="s">
        <v>139</v>
      </c>
      <c r="V193" s="57"/>
    </row>
    <row r="194" spans="1:22" s="56" customFormat="1" ht="43.5" customHeight="1">
      <c r="A194" s="302">
        <f>SUBTOTAL(3,$B$13:B194)</f>
        <v>145</v>
      </c>
      <c r="B194" s="43" t="s">
        <v>591</v>
      </c>
      <c r="C194" s="299">
        <v>350000000</v>
      </c>
      <c r="D194" s="304" t="s">
        <v>744</v>
      </c>
      <c r="E194" s="207" t="s">
        <v>133</v>
      </c>
      <c r="F194" s="300" t="s">
        <v>134</v>
      </c>
      <c r="G194" s="300"/>
      <c r="H194" s="153"/>
      <c r="I194" s="116" t="s">
        <v>200</v>
      </c>
      <c r="J194" s="116" t="s">
        <v>200</v>
      </c>
      <c r="K194" s="55" t="s">
        <v>200</v>
      </c>
      <c r="L194" s="117"/>
      <c r="M194" s="117"/>
      <c r="N194" s="145"/>
      <c r="O194" s="145"/>
      <c r="P194" s="118"/>
      <c r="Q194" s="119"/>
      <c r="R194" s="53"/>
      <c r="S194" s="684" t="s">
        <v>916</v>
      </c>
      <c r="T194" s="278" t="s">
        <v>139</v>
      </c>
      <c r="V194" s="57"/>
    </row>
    <row r="195" spans="1:22" s="56" customFormat="1" ht="48.75" customHeight="1">
      <c r="A195" s="302">
        <f>SUBTOTAL(3,$B$13:B195)</f>
        <v>146</v>
      </c>
      <c r="B195" s="43" t="s">
        <v>593</v>
      </c>
      <c r="C195" s="299">
        <v>149500000</v>
      </c>
      <c r="D195" s="304" t="s">
        <v>114</v>
      </c>
      <c r="E195" s="304" t="s">
        <v>103</v>
      </c>
      <c r="F195" s="300" t="s">
        <v>134</v>
      </c>
      <c r="G195" s="300"/>
      <c r="H195" s="153"/>
      <c r="I195" s="116" t="s">
        <v>205</v>
      </c>
      <c r="J195" s="116"/>
      <c r="K195" s="55"/>
      <c r="L195" s="117"/>
      <c r="M195" s="117"/>
      <c r="N195" s="145"/>
      <c r="O195" s="145"/>
      <c r="P195" s="132"/>
      <c r="Q195" s="119"/>
      <c r="R195" s="53"/>
      <c r="S195" s="684" t="s">
        <v>918</v>
      </c>
      <c r="T195" s="278" t="s">
        <v>139</v>
      </c>
      <c r="V195" s="57"/>
    </row>
    <row r="196" spans="1:22" s="78" customFormat="1">
      <c r="A196" s="1497" t="s">
        <v>596</v>
      </c>
      <c r="B196" s="1498"/>
      <c r="C196" s="1498"/>
      <c r="D196" s="1498"/>
      <c r="E196" s="1498"/>
      <c r="F196" s="1498"/>
      <c r="G196" s="1498"/>
      <c r="H196" s="1498"/>
      <c r="I196" s="1498"/>
      <c r="J196" s="1498"/>
      <c r="K196" s="1498"/>
      <c r="L196" s="1498"/>
      <c r="M196" s="1498"/>
      <c r="N196" s="1498"/>
      <c r="O196" s="1498"/>
      <c r="P196" s="1498"/>
      <c r="Q196" s="1498"/>
      <c r="R196" s="1498"/>
      <c r="S196" s="1499"/>
      <c r="T196" s="275"/>
      <c r="V196"/>
    </row>
    <row r="197" spans="1:22" s="78" customFormat="1">
      <c r="A197" s="1500" t="s">
        <v>247</v>
      </c>
      <c r="B197" s="1501"/>
      <c r="C197" s="1501"/>
      <c r="D197" s="1501"/>
      <c r="E197" s="1501"/>
      <c r="F197" s="1501"/>
      <c r="G197" s="1501"/>
      <c r="H197" s="1501"/>
      <c r="I197" s="1501"/>
      <c r="J197" s="1501"/>
      <c r="K197" s="1501"/>
      <c r="L197" s="1501"/>
      <c r="M197" s="1501"/>
      <c r="N197" s="1501"/>
      <c r="O197" s="1501"/>
      <c r="P197" s="1501"/>
      <c r="Q197" s="1501"/>
      <c r="R197" s="1501"/>
      <c r="S197" s="1511"/>
      <c r="T197" s="275"/>
      <c r="V197"/>
    </row>
    <row r="198" spans="1:22" s="78" customFormat="1" ht="77.25" customHeight="1">
      <c r="A198" s="393">
        <f>SUBTOTAL(3,$B$13:B198)</f>
        <v>147</v>
      </c>
      <c r="B198" s="474" t="s">
        <v>1092</v>
      </c>
      <c r="C198" s="350">
        <v>1300000000</v>
      </c>
      <c r="D198" s="350" t="s">
        <v>875</v>
      </c>
      <c r="E198" s="325" t="s">
        <v>103</v>
      </c>
      <c r="F198" s="499" t="s">
        <v>104</v>
      </c>
      <c r="G198" s="476"/>
      <c r="H198" s="580"/>
      <c r="I198" s="478"/>
      <c r="J198" s="510"/>
      <c r="K198" s="314"/>
      <c r="L198" s="315"/>
      <c r="M198" s="336"/>
      <c r="N198" s="317"/>
      <c r="O198" s="396"/>
      <c r="P198" s="411"/>
      <c r="Q198" s="479"/>
      <c r="R198" s="321"/>
      <c r="S198" s="686" t="s">
        <v>1093</v>
      </c>
      <c r="T198" s="275" t="s">
        <v>110</v>
      </c>
      <c r="V198"/>
    </row>
    <row r="199" spans="1:22" s="78" customFormat="1" ht="45.75" customHeight="1">
      <c r="A199" s="393">
        <f>SUBTOTAL(3,$B$13:B199)</f>
        <v>148</v>
      </c>
      <c r="B199" s="474" t="s">
        <v>611</v>
      </c>
      <c r="C199" s="349">
        <v>0</v>
      </c>
      <c r="D199" s="350"/>
      <c r="E199" s="325"/>
      <c r="F199" s="499"/>
      <c r="G199" s="476"/>
      <c r="H199" s="499"/>
      <c r="I199" s="478"/>
      <c r="J199" s="510"/>
      <c r="K199" s="314"/>
      <c r="L199" s="315"/>
      <c r="M199" s="316"/>
      <c r="N199" s="317"/>
      <c r="O199" s="396"/>
      <c r="P199" s="411"/>
      <c r="Q199" s="479"/>
      <c r="R199" s="321"/>
      <c r="S199" s="686" t="s">
        <v>612</v>
      </c>
      <c r="T199" s="275" t="s">
        <v>110</v>
      </c>
      <c r="V199"/>
    </row>
    <row r="200" spans="1:22" s="78" customFormat="1" ht="33.65" customHeight="1">
      <c r="A200" s="60">
        <f>SUBTOTAL(3,$B$13:B200)</f>
        <v>149</v>
      </c>
      <c r="B200" s="456" t="s">
        <v>608</v>
      </c>
      <c r="C200" s="297">
        <v>200000000</v>
      </c>
      <c r="D200" s="298" t="s">
        <v>114</v>
      </c>
      <c r="E200" s="125" t="s">
        <v>103</v>
      </c>
      <c r="F200" s="498" t="s">
        <v>104</v>
      </c>
      <c r="G200" s="517"/>
      <c r="H200" s="581"/>
      <c r="I200" s="453"/>
      <c r="J200" s="453"/>
      <c r="K200" s="188"/>
      <c r="L200" s="189"/>
      <c r="M200" s="190"/>
      <c r="N200" s="191"/>
      <c r="O200" s="156"/>
      <c r="P200" s="568"/>
      <c r="Q200" s="501"/>
      <c r="R200" s="192"/>
      <c r="S200" s="684" t="s">
        <v>991</v>
      </c>
      <c r="T200" s="275" t="s">
        <v>110</v>
      </c>
      <c r="V200"/>
    </row>
    <row r="201" spans="1:22" s="78" customFormat="1" ht="35.25" customHeight="1">
      <c r="A201" s="60">
        <f>SUBTOTAL(3,$B$13:B201)</f>
        <v>150</v>
      </c>
      <c r="B201" s="456" t="s">
        <v>1094</v>
      </c>
      <c r="C201" s="297">
        <v>1500000000</v>
      </c>
      <c r="D201" s="298" t="s">
        <v>875</v>
      </c>
      <c r="E201" s="125" t="s">
        <v>103</v>
      </c>
      <c r="F201" s="498" t="s">
        <v>104</v>
      </c>
      <c r="G201" s="517"/>
      <c r="H201" s="582"/>
      <c r="I201" s="498"/>
      <c r="J201" s="498"/>
      <c r="K201" s="500"/>
      <c r="L201" s="189"/>
      <c r="M201" s="189"/>
      <c r="N201" s="191"/>
      <c r="O201" s="156"/>
      <c r="P201" s="568"/>
      <c r="Q201" s="501"/>
      <c r="R201" s="192"/>
      <c r="S201" s="684" t="s">
        <v>997</v>
      </c>
      <c r="T201" s="275" t="s">
        <v>110</v>
      </c>
      <c r="V201"/>
    </row>
    <row r="202" spans="1:22" s="78" customFormat="1" ht="34.5" customHeight="1">
      <c r="A202" s="60">
        <f>SUBTOTAL(3,$B$13:B202)</f>
        <v>151</v>
      </c>
      <c r="B202" s="521" t="s">
        <v>1095</v>
      </c>
      <c r="C202" s="583">
        <v>1000000000</v>
      </c>
      <c r="D202" s="298" t="s">
        <v>875</v>
      </c>
      <c r="E202" s="125" t="s">
        <v>103</v>
      </c>
      <c r="F202" s="498" t="s">
        <v>104</v>
      </c>
      <c r="G202" s="584"/>
      <c r="H202" s="139"/>
      <c r="I202" s="114"/>
      <c r="J202" s="140"/>
      <c r="K202" s="114"/>
      <c r="L202" s="212"/>
      <c r="M202" s="213"/>
      <c r="N202" s="203"/>
      <c r="O202" s="203"/>
      <c r="P202" s="568"/>
      <c r="Q202" s="577"/>
      <c r="R202" s="567"/>
      <c r="S202" s="684" t="s">
        <v>997</v>
      </c>
      <c r="T202" s="275" t="s">
        <v>110</v>
      </c>
      <c r="V202"/>
    </row>
    <row r="203" spans="1:22" s="78" customFormat="1" ht="77.25" customHeight="1">
      <c r="A203" s="393">
        <f>SUBTOTAL(3,$B$13:B203)</f>
        <v>152</v>
      </c>
      <c r="B203" s="525" t="s">
        <v>1096</v>
      </c>
      <c r="C203" s="585">
        <v>2000000000</v>
      </c>
      <c r="D203" s="350" t="s">
        <v>875</v>
      </c>
      <c r="E203" s="325" t="s">
        <v>103</v>
      </c>
      <c r="F203" s="499" t="s">
        <v>104</v>
      </c>
      <c r="G203" s="586"/>
      <c r="H203" s="495"/>
      <c r="I203" s="360"/>
      <c r="J203" s="398"/>
      <c r="K203" s="360"/>
      <c r="L203" s="364"/>
      <c r="M203" s="364"/>
      <c r="N203" s="385"/>
      <c r="O203" s="385"/>
      <c r="P203" s="366"/>
      <c r="Q203" s="496"/>
      <c r="R203" s="497"/>
      <c r="S203" s="686" t="s">
        <v>1097</v>
      </c>
      <c r="T203" s="275" t="s">
        <v>110</v>
      </c>
      <c r="V203"/>
    </row>
    <row r="204" spans="1:22" s="78" customFormat="1" ht="37.5" customHeight="1">
      <c r="A204" s="60">
        <f>SUBTOTAL(3,$B$13:B204)</f>
        <v>153</v>
      </c>
      <c r="B204" s="521" t="s">
        <v>613</v>
      </c>
      <c r="C204" s="583">
        <v>1000000000</v>
      </c>
      <c r="D204" s="298" t="s">
        <v>875</v>
      </c>
      <c r="E204" s="125" t="s">
        <v>103</v>
      </c>
      <c r="F204" s="498" t="s">
        <v>104</v>
      </c>
      <c r="G204" s="584"/>
      <c r="H204" s="139"/>
      <c r="I204" s="114"/>
      <c r="J204" s="140"/>
      <c r="K204" s="114"/>
      <c r="L204" s="212"/>
      <c r="M204" s="213"/>
      <c r="N204" s="218"/>
      <c r="O204" s="218"/>
      <c r="P204" s="210"/>
      <c r="Q204" s="577"/>
      <c r="R204" s="567"/>
      <c r="S204" s="684" t="s">
        <v>991</v>
      </c>
      <c r="T204" s="275" t="s">
        <v>110</v>
      </c>
      <c r="V204"/>
    </row>
    <row r="205" spans="1:22" ht="44.25" customHeight="1">
      <c r="A205" s="393">
        <f>SUBTOTAL(3,$B$13:B205)</f>
        <v>154</v>
      </c>
      <c r="B205" s="474" t="s">
        <v>615</v>
      </c>
      <c r="C205" s="350">
        <v>0</v>
      </c>
      <c r="D205" s="393"/>
      <c r="E205" s="309"/>
      <c r="F205" s="690"/>
      <c r="G205" s="360"/>
      <c r="H205" s="495"/>
      <c r="I205" s="398"/>
      <c r="J205" s="394"/>
      <c r="K205" s="360"/>
      <c r="L205" s="395"/>
      <c r="M205" s="364"/>
      <c r="N205" s="384"/>
      <c r="O205" s="384"/>
      <c r="P205" s="366"/>
      <c r="Q205" s="496"/>
      <c r="R205" s="587"/>
      <c r="S205" s="686" t="s">
        <v>616</v>
      </c>
      <c r="T205" s="275" t="s">
        <v>110</v>
      </c>
      <c r="V205" s="78"/>
    </row>
    <row r="206" spans="1:22" s="56" customFormat="1" ht="45" customHeight="1">
      <c r="A206" s="393">
        <f>SUBTOTAL(3,$B$13:B206)</f>
        <v>155</v>
      </c>
      <c r="B206" s="306" t="s">
        <v>617</v>
      </c>
      <c r="C206" s="588">
        <v>0</v>
      </c>
      <c r="D206" s="350"/>
      <c r="E206" s="325"/>
      <c r="F206" s="360"/>
      <c r="G206" s="360"/>
      <c r="H206" s="499"/>
      <c r="I206" s="392"/>
      <c r="J206" s="589"/>
      <c r="K206" s="393"/>
      <c r="L206" s="343"/>
      <c r="M206" s="343"/>
      <c r="N206" s="354"/>
      <c r="O206" s="354"/>
      <c r="P206" s="346"/>
      <c r="Q206" s="357"/>
      <c r="R206" s="590"/>
      <c r="S206" s="686" t="s">
        <v>618</v>
      </c>
      <c r="T206" s="275" t="s">
        <v>110</v>
      </c>
      <c r="V206" s="57"/>
    </row>
    <row r="207" spans="1:22" s="78" customFormat="1" ht="15" customHeight="1">
      <c r="A207" s="1492" t="s">
        <v>292</v>
      </c>
      <c r="B207" s="1493"/>
      <c r="C207" s="1493"/>
      <c r="D207" s="1493"/>
      <c r="E207" s="1493"/>
      <c r="F207" s="1493"/>
      <c r="G207" s="1493"/>
      <c r="H207" s="1493"/>
      <c r="I207" s="1493"/>
      <c r="J207" s="1493"/>
      <c r="K207" s="1493"/>
      <c r="L207" s="1493"/>
      <c r="M207" s="1493"/>
      <c r="N207" s="1493"/>
      <c r="O207" s="1493"/>
      <c r="P207" s="1493"/>
      <c r="Q207" s="1493"/>
      <c r="R207" s="1493"/>
      <c r="S207" s="1510"/>
      <c r="T207" s="275"/>
      <c r="V207"/>
    </row>
    <row r="208" spans="1:22" s="78" customFormat="1" ht="47.25" customHeight="1">
      <c r="A208" s="302">
        <f>SUBTOTAL(3,$B$13:B208)</f>
        <v>156</v>
      </c>
      <c r="B208" s="122" t="s">
        <v>619</v>
      </c>
      <c r="C208" s="124">
        <v>200003500</v>
      </c>
      <c r="D208" s="304" t="s">
        <v>114</v>
      </c>
      <c r="E208" s="301" t="s">
        <v>103</v>
      </c>
      <c r="F208" s="631" t="s">
        <v>1132</v>
      </c>
      <c r="G208" s="114"/>
      <c r="H208" s="249"/>
      <c r="I208" s="227" t="s">
        <v>178</v>
      </c>
      <c r="J208" s="227"/>
      <c r="K208" s="232"/>
      <c r="L208" s="213"/>
      <c r="M208" s="213"/>
      <c r="N208" s="250"/>
      <c r="O208" s="234"/>
      <c r="P208" s="210"/>
      <c r="Q208" s="127"/>
      <c r="R208" s="219"/>
      <c r="S208" s="684" t="s">
        <v>1037</v>
      </c>
      <c r="T208" s="275" t="s">
        <v>171</v>
      </c>
      <c r="V208" s="11"/>
    </row>
    <row r="209" spans="1:22" s="56" customFormat="1" ht="78" customHeight="1">
      <c r="A209" s="305">
        <f>SUBTOTAL(3,$B$13:B209)</f>
        <v>157</v>
      </c>
      <c r="B209" s="323" t="s">
        <v>622</v>
      </c>
      <c r="C209" s="324">
        <v>300000163</v>
      </c>
      <c r="D209" s="330" t="s">
        <v>875</v>
      </c>
      <c r="E209" s="309" t="s">
        <v>103</v>
      </c>
      <c r="F209" s="412" t="s">
        <v>1132</v>
      </c>
      <c r="G209" s="360"/>
      <c r="H209" s="375"/>
      <c r="I209" s="353" t="s">
        <v>153</v>
      </c>
      <c r="J209" s="353"/>
      <c r="K209" s="376"/>
      <c r="L209" s="377"/>
      <c r="M209" s="377"/>
      <c r="N209" s="354"/>
      <c r="O209" s="354"/>
      <c r="P209" s="366"/>
      <c r="Q209" s="357"/>
      <c r="R209" s="378"/>
      <c r="S209" s="686" t="s">
        <v>1183</v>
      </c>
      <c r="T209" s="275" t="s">
        <v>171</v>
      </c>
      <c r="U209" s="78"/>
      <c r="V209" s="11"/>
    </row>
    <row r="210" spans="1:22" s="154" customFormat="1" ht="15" customHeight="1">
      <c r="A210" s="1492" t="s">
        <v>311</v>
      </c>
      <c r="B210" s="1493"/>
      <c r="C210" s="1493"/>
      <c r="D210" s="1493"/>
      <c r="E210" s="1493"/>
      <c r="F210" s="1493"/>
      <c r="G210" s="1493"/>
      <c r="H210" s="1493"/>
      <c r="I210" s="1493"/>
      <c r="J210" s="1493"/>
      <c r="K210" s="1493"/>
      <c r="L210" s="1493"/>
      <c r="M210" s="1493"/>
      <c r="N210" s="1493"/>
      <c r="O210" s="1493"/>
      <c r="P210" s="1493"/>
      <c r="Q210" s="1493"/>
      <c r="R210" s="1493"/>
      <c r="S210" s="1510"/>
      <c r="T210" s="278"/>
      <c r="V210" s="155"/>
    </row>
    <row r="211" spans="1:22" s="154" customFormat="1" ht="54.75" customHeight="1">
      <c r="A211" s="302">
        <f>SUBTOTAL(3,$B$13:B211)</f>
        <v>158</v>
      </c>
      <c r="B211" s="122" t="s">
        <v>626</v>
      </c>
      <c r="C211" s="124">
        <v>450000000</v>
      </c>
      <c r="D211" s="304" t="s">
        <v>875</v>
      </c>
      <c r="E211" s="207" t="s">
        <v>133</v>
      </c>
      <c r="F211" s="631" t="s">
        <v>134</v>
      </c>
      <c r="G211" s="251"/>
      <c r="H211" s="252"/>
      <c r="I211" s="227" t="s">
        <v>136</v>
      </c>
      <c r="J211" s="253"/>
      <c r="K211" s="254"/>
      <c r="L211" s="255"/>
      <c r="M211" s="255"/>
      <c r="N211" s="256"/>
      <c r="O211" s="257"/>
      <c r="P211" s="258"/>
      <c r="Q211" s="259"/>
      <c r="R211" s="260"/>
      <c r="S211" s="684" t="s">
        <v>918</v>
      </c>
      <c r="T211" s="278" t="s">
        <v>139</v>
      </c>
      <c r="V211" s="155"/>
    </row>
    <row r="212" spans="1:22" s="154" customFormat="1" ht="66.75" customHeight="1">
      <c r="A212" s="305">
        <f>SUBTOTAL(3,$B$13:B212)</f>
        <v>159</v>
      </c>
      <c r="B212" s="323" t="s">
        <v>629</v>
      </c>
      <c r="C212" s="324">
        <v>217000000</v>
      </c>
      <c r="D212" s="330" t="s">
        <v>744</v>
      </c>
      <c r="E212" s="330" t="s">
        <v>103</v>
      </c>
      <c r="F212" s="412" t="s">
        <v>134</v>
      </c>
      <c r="G212" s="418"/>
      <c r="H212" s="419"/>
      <c r="I212" s="696" t="s">
        <v>200</v>
      </c>
      <c r="J212" s="362" t="s">
        <v>200</v>
      </c>
      <c r="K212" s="439" t="s">
        <v>200</v>
      </c>
      <c r="L212" s="423"/>
      <c r="M212" s="423"/>
      <c r="N212" s="424"/>
      <c r="O212" s="425"/>
      <c r="P212" s="426"/>
      <c r="Q212" s="427"/>
      <c r="R212" s="428"/>
      <c r="S212" s="686" t="s">
        <v>1034</v>
      </c>
      <c r="T212" s="278" t="s">
        <v>139</v>
      </c>
      <c r="V212" s="155"/>
    </row>
    <row r="213" spans="1:22" s="154" customFormat="1" ht="66" customHeight="1">
      <c r="A213" s="305">
        <f>SUBTOTAL(3,$B$13:B213)</f>
        <v>160</v>
      </c>
      <c r="B213" s="323" t="s">
        <v>632</v>
      </c>
      <c r="C213" s="324">
        <v>217000000</v>
      </c>
      <c r="D213" s="330" t="s">
        <v>744</v>
      </c>
      <c r="E213" s="330" t="s">
        <v>103</v>
      </c>
      <c r="F213" s="412" t="s">
        <v>134</v>
      </c>
      <c r="G213" s="418"/>
      <c r="H213" s="419"/>
      <c r="I213" s="696" t="s">
        <v>200</v>
      </c>
      <c r="J213" s="362" t="s">
        <v>200</v>
      </c>
      <c r="K213" s="439" t="s">
        <v>200</v>
      </c>
      <c r="L213" s="423"/>
      <c r="M213" s="423"/>
      <c r="N213" s="424"/>
      <c r="O213" s="425"/>
      <c r="P213" s="426"/>
      <c r="Q213" s="430"/>
      <c r="R213" s="431"/>
      <c r="S213" s="686" t="s">
        <v>1034</v>
      </c>
      <c r="T213" s="278" t="s">
        <v>139</v>
      </c>
      <c r="V213" s="155"/>
    </row>
    <row r="214" spans="1:22" s="154" customFormat="1" ht="38.25" customHeight="1">
      <c r="A214" s="302">
        <f>SUBTOTAL(3,$B$13:B214)</f>
        <v>161</v>
      </c>
      <c r="B214" s="122" t="s">
        <v>634</v>
      </c>
      <c r="C214" s="124">
        <v>385000000</v>
      </c>
      <c r="D214" s="304" t="s">
        <v>744</v>
      </c>
      <c r="E214" s="207" t="s">
        <v>133</v>
      </c>
      <c r="F214" s="631" t="s">
        <v>134</v>
      </c>
      <c r="G214" s="251"/>
      <c r="H214" s="261"/>
      <c r="I214" s="697" t="s">
        <v>200</v>
      </c>
      <c r="J214" s="227" t="s">
        <v>200</v>
      </c>
      <c r="K214" s="67" t="s">
        <v>200</v>
      </c>
      <c r="L214" s="255"/>
      <c r="M214" s="255"/>
      <c r="N214" s="256"/>
      <c r="O214" s="257"/>
      <c r="P214" s="258"/>
      <c r="Q214" s="263"/>
      <c r="R214" s="264"/>
      <c r="S214" s="684" t="s">
        <v>916</v>
      </c>
      <c r="T214" s="278" t="s">
        <v>139</v>
      </c>
      <c r="V214" s="155"/>
    </row>
    <row r="215" spans="1:22" s="154" customFormat="1" ht="65.25" customHeight="1">
      <c r="A215" s="305">
        <f>SUBTOTAL(3,$B$13:B215)</f>
        <v>162</v>
      </c>
      <c r="B215" s="323" t="s">
        <v>636</v>
      </c>
      <c r="C215" s="324">
        <v>217000000</v>
      </c>
      <c r="D215" s="330" t="s">
        <v>744</v>
      </c>
      <c r="E215" s="330" t="s">
        <v>103</v>
      </c>
      <c r="F215" s="412" t="s">
        <v>134</v>
      </c>
      <c r="G215" s="418"/>
      <c r="H215" s="419"/>
      <c r="I215" s="696" t="s">
        <v>200</v>
      </c>
      <c r="J215" s="362" t="s">
        <v>200</v>
      </c>
      <c r="K215" s="439" t="s">
        <v>200</v>
      </c>
      <c r="L215" s="423"/>
      <c r="M215" s="423"/>
      <c r="N215" s="424"/>
      <c r="O215" s="425"/>
      <c r="P215" s="426"/>
      <c r="Q215" s="430"/>
      <c r="R215" s="431"/>
      <c r="S215" s="686" t="s">
        <v>1034</v>
      </c>
      <c r="T215" s="278" t="s">
        <v>139</v>
      </c>
      <c r="V215" s="155"/>
    </row>
    <row r="216" spans="1:22" s="154" customFormat="1" ht="37.5" customHeight="1">
      <c r="A216" s="302">
        <f>SUBTOTAL(3,$B$13:B216)</f>
        <v>163</v>
      </c>
      <c r="B216" s="122" t="s">
        <v>638</v>
      </c>
      <c r="C216" s="124">
        <v>184000000</v>
      </c>
      <c r="D216" s="304" t="s">
        <v>114</v>
      </c>
      <c r="E216" s="304" t="s">
        <v>103</v>
      </c>
      <c r="F216" s="692" t="s">
        <v>134</v>
      </c>
      <c r="G216" s="251"/>
      <c r="H216" s="261"/>
      <c r="I216" s="697" t="s">
        <v>205</v>
      </c>
      <c r="J216" s="253"/>
      <c r="K216" s="254"/>
      <c r="L216" s="255"/>
      <c r="M216" s="255"/>
      <c r="N216" s="256"/>
      <c r="O216" s="257"/>
      <c r="P216" s="258"/>
      <c r="Q216" s="263"/>
      <c r="R216" s="264"/>
      <c r="S216" s="684" t="s">
        <v>918</v>
      </c>
      <c r="T216" s="278" t="s">
        <v>139</v>
      </c>
      <c r="V216" s="155"/>
    </row>
    <row r="217" spans="1:22" s="154" customFormat="1" ht="37.5" customHeight="1">
      <c r="A217" s="302">
        <f>SUBTOTAL(3,$B$13:B217)</f>
        <v>164</v>
      </c>
      <c r="B217" s="122" t="s">
        <v>641</v>
      </c>
      <c r="C217" s="124">
        <v>165600000</v>
      </c>
      <c r="D217" s="304" t="s">
        <v>114</v>
      </c>
      <c r="E217" s="304" t="s">
        <v>103</v>
      </c>
      <c r="F217" s="692" t="s">
        <v>134</v>
      </c>
      <c r="G217" s="251"/>
      <c r="H217" s="261"/>
      <c r="I217" s="697" t="s">
        <v>205</v>
      </c>
      <c r="J217" s="253"/>
      <c r="K217" s="254"/>
      <c r="L217" s="255"/>
      <c r="M217" s="255"/>
      <c r="N217" s="256"/>
      <c r="O217" s="257"/>
      <c r="P217" s="258"/>
      <c r="Q217" s="263"/>
      <c r="R217" s="264"/>
      <c r="S217" s="684" t="s">
        <v>918</v>
      </c>
      <c r="T217" s="278" t="s">
        <v>139</v>
      </c>
      <c r="V217" s="155"/>
    </row>
    <row r="218" spans="1:22" s="154" customFormat="1" ht="34.5" customHeight="1">
      <c r="A218" s="302">
        <f>SUBTOTAL(3,$B$13:B218)</f>
        <v>165</v>
      </c>
      <c r="B218" s="122" t="s">
        <v>644</v>
      </c>
      <c r="C218" s="124">
        <v>149500000</v>
      </c>
      <c r="D218" s="304" t="s">
        <v>114</v>
      </c>
      <c r="E218" s="304" t="s">
        <v>103</v>
      </c>
      <c r="F218" s="692" t="s">
        <v>134</v>
      </c>
      <c r="G218" s="251"/>
      <c r="H218" s="261"/>
      <c r="I218" s="697" t="s">
        <v>205</v>
      </c>
      <c r="J218" s="253"/>
      <c r="K218" s="254"/>
      <c r="L218" s="255"/>
      <c r="M218" s="255"/>
      <c r="N218" s="256"/>
      <c r="O218" s="257"/>
      <c r="P218" s="258"/>
      <c r="Q218" s="263"/>
      <c r="R218" s="264"/>
      <c r="S218" s="684" t="s">
        <v>918</v>
      </c>
      <c r="T218" s="278" t="s">
        <v>139</v>
      </c>
      <c r="V218" s="155"/>
    </row>
    <row r="219" spans="1:22" s="154" customFormat="1" ht="36.75" customHeight="1">
      <c r="A219" s="302">
        <f>SUBTOTAL(3,$B$13:B219)</f>
        <v>166</v>
      </c>
      <c r="B219" s="122" t="s">
        <v>647</v>
      </c>
      <c r="C219" s="124">
        <v>184000000</v>
      </c>
      <c r="D219" s="304" t="s">
        <v>114</v>
      </c>
      <c r="E219" s="304" t="s">
        <v>103</v>
      </c>
      <c r="F219" s="692" t="s">
        <v>134</v>
      </c>
      <c r="G219" s="251"/>
      <c r="H219" s="261"/>
      <c r="I219" s="697" t="s">
        <v>205</v>
      </c>
      <c r="J219" s="253"/>
      <c r="K219" s="254"/>
      <c r="L219" s="255"/>
      <c r="M219" s="255"/>
      <c r="N219" s="256"/>
      <c r="O219" s="257"/>
      <c r="P219" s="258"/>
      <c r="Q219" s="263"/>
      <c r="R219" s="264"/>
      <c r="S219" s="684" t="s">
        <v>918</v>
      </c>
      <c r="T219" s="278" t="s">
        <v>139</v>
      </c>
      <c r="V219" s="155"/>
    </row>
    <row r="220" spans="1:22" s="154" customFormat="1" ht="37.5" customHeight="1">
      <c r="A220" s="302">
        <f>SUBTOTAL(3,$B$13:B220)</f>
        <v>167</v>
      </c>
      <c r="B220" s="122" t="s">
        <v>650</v>
      </c>
      <c r="C220" s="124">
        <v>184000000</v>
      </c>
      <c r="D220" s="304" t="s">
        <v>114</v>
      </c>
      <c r="E220" s="304" t="s">
        <v>103</v>
      </c>
      <c r="F220" s="692" t="s">
        <v>134</v>
      </c>
      <c r="G220" s="251"/>
      <c r="H220" s="261"/>
      <c r="I220" s="697" t="s">
        <v>205</v>
      </c>
      <c r="J220" s="253"/>
      <c r="K220" s="254"/>
      <c r="L220" s="255"/>
      <c r="M220" s="255"/>
      <c r="N220" s="256"/>
      <c r="O220" s="257"/>
      <c r="P220" s="258"/>
      <c r="Q220" s="263"/>
      <c r="R220" s="264"/>
      <c r="S220" s="684" t="s">
        <v>918</v>
      </c>
      <c r="T220" s="278" t="s">
        <v>139</v>
      </c>
      <c r="V220" s="155"/>
    </row>
    <row r="221" spans="1:22" s="154" customFormat="1" ht="36.75" customHeight="1">
      <c r="A221" s="302">
        <f>SUBTOTAL(3,$B$13:B221)</f>
        <v>168</v>
      </c>
      <c r="B221" s="122" t="s">
        <v>652</v>
      </c>
      <c r="C221" s="124">
        <v>500094000</v>
      </c>
      <c r="D221" s="304" t="s">
        <v>875</v>
      </c>
      <c r="E221" s="304" t="s">
        <v>103</v>
      </c>
      <c r="F221" s="692" t="s">
        <v>134</v>
      </c>
      <c r="G221" s="251"/>
      <c r="H221" s="261"/>
      <c r="I221" s="697" t="s">
        <v>178</v>
      </c>
      <c r="J221" s="253"/>
      <c r="K221" s="254"/>
      <c r="L221" s="255"/>
      <c r="M221" s="255"/>
      <c r="N221" s="256"/>
      <c r="O221" s="257"/>
      <c r="P221" s="258"/>
      <c r="Q221" s="263"/>
      <c r="R221" s="264"/>
      <c r="S221" s="684" t="s">
        <v>918</v>
      </c>
      <c r="T221" s="278" t="s">
        <v>139</v>
      </c>
      <c r="V221" s="155"/>
    </row>
    <row r="222" spans="1:22" s="154" customFormat="1" ht="78" customHeight="1">
      <c r="A222" s="305">
        <f>SUBTOTAL(3,$B$13:B222)</f>
        <v>169</v>
      </c>
      <c r="B222" s="323" t="s">
        <v>655</v>
      </c>
      <c r="C222" s="324">
        <v>199849320</v>
      </c>
      <c r="D222" s="330" t="s">
        <v>114</v>
      </c>
      <c r="E222" s="330" t="s">
        <v>103</v>
      </c>
      <c r="F222" s="693" t="s">
        <v>134</v>
      </c>
      <c r="G222" s="418"/>
      <c r="H222" s="419"/>
      <c r="I222" s="696" t="s">
        <v>117</v>
      </c>
      <c r="J222" s="421"/>
      <c r="K222" s="422"/>
      <c r="L222" s="423"/>
      <c r="M222" s="423"/>
      <c r="N222" s="424"/>
      <c r="O222" s="425"/>
      <c r="P222" s="426"/>
      <c r="Q222" s="430"/>
      <c r="R222" s="431"/>
      <c r="S222" s="686" t="s">
        <v>1035</v>
      </c>
      <c r="T222" s="278" t="s">
        <v>139</v>
      </c>
      <c r="V222" s="155"/>
    </row>
    <row r="223" spans="1:22" s="154" customFormat="1" ht="171" customHeight="1">
      <c r="A223" s="305">
        <f>SUBTOTAL(3,$B$13:B223)</f>
        <v>170</v>
      </c>
      <c r="B223" s="323" t="s">
        <v>658</v>
      </c>
      <c r="C223" s="324">
        <v>280000000</v>
      </c>
      <c r="D223" s="330" t="s">
        <v>744</v>
      </c>
      <c r="E223" s="330" t="s">
        <v>103</v>
      </c>
      <c r="F223" s="693" t="s">
        <v>134</v>
      </c>
      <c r="G223" s="418"/>
      <c r="H223" s="419"/>
      <c r="I223" s="696" t="s">
        <v>200</v>
      </c>
      <c r="J223" s="362" t="s">
        <v>200</v>
      </c>
      <c r="K223" s="439" t="s">
        <v>200</v>
      </c>
      <c r="L223" s="423"/>
      <c r="M223" s="423"/>
      <c r="N223" s="424"/>
      <c r="O223" s="425"/>
      <c r="P223" s="426"/>
      <c r="Q223" s="430"/>
      <c r="R223" s="431"/>
      <c r="S223" s="689" t="s">
        <v>1036</v>
      </c>
      <c r="T223" s="278" t="s">
        <v>139</v>
      </c>
      <c r="V223" s="155"/>
    </row>
    <row r="224" spans="1:22">
      <c r="A224" s="1512" t="s">
        <v>661</v>
      </c>
      <c r="B224" s="1513"/>
      <c r="C224" s="1513"/>
      <c r="D224" s="1513"/>
      <c r="E224" s="1513"/>
      <c r="F224" s="1513"/>
      <c r="G224" s="1513"/>
      <c r="H224" s="1513"/>
      <c r="I224" s="1513"/>
      <c r="J224" s="1513"/>
      <c r="K224" s="1513"/>
      <c r="L224" s="1513"/>
      <c r="M224" s="1513"/>
      <c r="N224" s="1513"/>
      <c r="O224" s="1513"/>
      <c r="P224" s="1513"/>
      <c r="Q224" s="1513"/>
      <c r="R224" s="1513"/>
      <c r="S224" s="1514"/>
      <c r="T224" s="282"/>
      <c r="U224"/>
    </row>
    <row r="225" spans="1:22" ht="44.25" customHeight="1">
      <c r="A225" s="393">
        <f>SUBTOTAL(3,$B$13:B225)</f>
        <v>171</v>
      </c>
      <c r="B225" s="474" t="s">
        <v>662</v>
      </c>
      <c r="C225" s="434">
        <v>876036000</v>
      </c>
      <c r="D225" s="393" t="s">
        <v>114</v>
      </c>
      <c r="E225" s="309" t="s">
        <v>103</v>
      </c>
      <c r="F225" s="690" t="s">
        <v>104</v>
      </c>
      <c r="G225" s="393"/>
      <c r="H225" s="591"/>
      <c r="I225" s="393"/>
      <c r="J225" s="393"/>
      <c r="K225" s="393"/>
      <c r="L225" s="592"/>
      <c r="M225" s="592"/>
      <c r="N225" s="437"/>
      <c r="O225" s="437"/>
      <c r="P225" s="438"/>
      <c r="Q225" s="439"/>
      <c r="R225" s="437"/>
      <c r="S225" s="686" t="s">
        <v>1195</v>
      </c>
      <c r="T225" s="278" t="s">
        <v>110</v>
      </c>
      <c r="U225"/>
    </row>
    <row r="226" spans="1:22" ht="45" customHeight="1">
      <c r="A226" s="393">
        <f>SUBTOTAL(3,$B$13:B226)</f>
        <v>172</v>
      </c>
      <c r="B226" s="474" t="s">
        <v>665</v>
      </c>
      <c r="C226" s="434">
        <v>444250000</v>
      </c>
      <c r="D226" s="393" t="s">
        <v>114</v>
      </c>
      <c r="E226" s="309" t="s">
        <v>103</v>
      </c>
      <c r="F226" s="690" t="s">
        <v>104</v>
      </c>
      <c r="G226" s="393"/>
      <c r="H226" s="591"/>
      <c r="I226" s="393"/>
      <c r="J226" s="393"/>
      <c r="K226" s="393"/>
      <c r="L226" s="592"/>
      <c r="M226" s="592"/>
      <c r="N226" s="437"/>
      <c r="O226" s="437"/>
      <c r="P226" s="438"/>
      <c r="Q226" s="439"/>
      <c r="R226" s="437"/>
      <c r="S226" s="686" t="s">
        <v>1196</v>
      </c>
      <c r="T226" s="278" t="s">
        <v>110</v>
      </c>
      <c r="U226"/>
    </row>
    <row r="227" spans="1:22" ht="44.25" customHeight="1">
      <c r="A227" s="302">
        <f>SUBTOTAL(3,$B$13:B227)</f>
        <v>173</v>
      </c>
      <c r="B227" s="456" t="s">
        <v>667</v>
      </c>
      <c r="C227" s="62">
        <v>323999700</v>
      </c>
      <c r="D227" s="304" t="s">
        <v>744</v>
      </c>
      <c r="E227" s="301" t="s">
        <v>103</v>
      </c>
      <c r="F227" s="631" t="s">
        <v>1132</v>
      </c>
      <c r="G227" s="55"/>
      <c r="H227" s="63"/>
      <c r="I227" s="55"/>
      <c r="J227" s="55"/>
      <c r="K227" s="55"/>
      <c r="L227" s="64"/>
      <c r="M227" s="64"/>
      <c r="N227" s="65"/>
      <c r="O227" s="65"/>
      <c r="P227" s="66"/>
      <c r="Q227" s="67"/>
      <c r="R227" s="65"/>
      <c r="S227" s="684"/>
      <c r="T227" s="278" t="s">
        <v>171</v>
      </c>
      <c r="V227" s="11"/>
    </row>
    <row r="228" spans="1:22" ht="46.5" customHeight="1">
      <c r="A228" s="302">
        <f>SUBTOTAL(3,$B$13:B228)</f>
        <v>174</v>
      </c>
      <c r="B228" s="456" t="s">
        <v>669</v>
      </c>
      <c r="C228" s="62">
        <v>539999500</v>
      </c>
      <c r="D228" s="304" t="s">
        <v>744</v>
      </c>
      <c r="E228" s="301" t="s">
        <v>103</v>
      </c>
      <c r="F228" s="300" t="s">
        <v>1132</v>
      </c>
      <c r="G228" s="55"/>
      <c r="H228" s="63"/>
      <c r="I228" s="55"/>
      <c r="J228" s="55"/>
      <c r="K228" s="55"/>
      <c r="L228" s="64"/>
      <c r="M228" s="64"/>
      <c r="N228" s="65"/>
      <c r="O228" s="65"/>
      <c r="P228" s="66"/>
      <c r="Q228" s="67"/>
      <c r="R228" s="65"/>
      <c r="S228" s="684"/>
      <c r="T228" s="278" t="s">
        <v>171</v>
      </c>
      <c r="V228" s="11"/>
    </row>
    <row r="229" spans="1:22" ht="45" customHeight="1">
      <c r="A229" s="302">
        <f>SUBTOTAL(3,$B$13:B229)</f>
        <v>175</v>
      </c>
      <c r="B229" s="456" t="s">
        <v>670</v>
      </c>
      <c r="C229" s="62">
        <v>107990000</v>
      </c>
      <c r="D229" s="304" t="s">
        <v>744</v>
      </c>
      <c r="E229" s="301" t="s">
        <v>103</v>
      </c>
      <c r="F229" s="300" t="s">
        <v>1132</v>
      </c>
      <c r="G229" s="55"/>
      <c r="H229" s="63"/>
      <c r="I229" s="55"/>
      <c r="J229" s="55"/>
      <c r="K229" s="55"/>
      <c r="L229" s="64"/>
      <c r="M229" s="64"/>
      <c r="N229" s="65"/>
      <c r="O229" s="65"/>
      <c r="P229" s="66"/>
      <c r="Q229" s="67"/>
      <c r="R229" s="65"/>
      <c r="S229" s="684"/>
      <c r="T229" s="278" t="s">
        <v>171</v>
      </c>
      <c r="V229" s="11"/>
    </row>
    <row r="230" spans="1:22" s="57" customFormat="1" ht="45.75" customHeight="1">
      <c r="A230" s="302">
        <f>SUBTOTAL(3,$B$13:B230)</f>
        <v>176</v>
      </c>
      <c r="B230" s="456" t="s">
        <v>671</v>
      </c>
      <c r="C230" s="62">
        <v>324000000</v>
      </c>
      <c r="D230" s="304" t="s">
        <v>744</v>
      </c>
      <c r="E230" s="301" t="s">
        <v>103</v>
      </c>
      <c r="F230" s="114" t="s">
        <v>1132</v>
      </c>
      <c r="G230" s="55"/>
      <c r="H230" s="63"/>
      <c r="I230" s="55"/>
      <c r="J230" s="55"/>
      <c r="K230" s="55"/>
      <c r="L230" s="64"/>
      <c r="M230" s="64"/>
      <c r="N230" s="65"/>
      <c r="O230" s="65"/>
      <c r="P230" s="66"/>
      <c r="Q230" s="67"/>
      <c r="R230" s="65"/>
      <c r="S230" s="684"/>
      <c r="T230" s="278" t="s">
        <v>171</v>
      </c>
      <c r="U230" s="78"/>
      <c r="V230" s="11"/>
    </row>
    <row r="231" spans="1:22" s="57" customFormat="1" ht="45" customHeight="1">
      <c r="A231" s="302">
        <f>SUBTOTAL(3,$B$13:B231)</f>
        <v>177</v>
      </c>
      <c r="B231" s="456" t="s">
        <v>672</v>
      </c>
      <c r="C231" s="62">
        <v>1357005000</v>
      </c>
      <c r="D231" s="304" t="s">
        <v>744</v>
      </c>
      <c r="E231" s="301" t="s">
        <v>103</v>
      </c>
      <c r="F231" s="114" t="s">
        <v>1132</v>
      </c>
      <c r="G231" s="55"/>
      <c r="H231" s="63"/>
      <c r="I231" s="55"/>
      <c r="J231" s="55"/>
      <c r="K231" s="55"/>
      <c r="L231" s="64"/>
      <c r="M231" s="64"/>
      <c r="N231" s="65"/>
      <c r="O231" s="65"/>
      <c r="P231" s="66"/>
      <c r="Q231" s="67"/>
      <c r="R231" s="65"/>
      <c r="S231" s="684"/>
      <c r="T231" s="278" t="s">
        <v>171</v>
      </c>
      <c r="U231" s="78"/>
      <c r="V231" s="11"/>
    </row>
    <row r="232" spans="1:22" s="57" customFormat="1" ht="45.75" customHeight="1">
      <c r="A232" s="302">
        <f>SUBTOTAL(3,$B$13:B232)</f>
        <v>178</v>
      </c>
      <c r="B232" s="456" t="s">
        <v>673</v>
      </c>
      <c r="C232" s="62">
        <v>1055335055</v>
      </c>
      <c r="D232" s="304" t="s">
        <v>744</v>
      </c>
      <c r="E232" s="301" t="s">
        <v>103</v>
      </c>
      <c r="F232" s="114" t="s">
        <v>1132</v>
      </c>
      <c r="G232" s="55"/>
      <c r="H232" s="63"/>
      <c r="I232" s="55"/>
      <c r="J232" s="55"/>
      <c r="K232" s="55"/>
      <c r="L232" s="64"/>
      <c r="M232" s="64"/>
      <c r="N232" s="65"/>
      <c r="O232" s="65"/>
      <c r="P232" s="66"/>
      <c r="Q232" s="67"/>
      <c r="R232" s="65"/>
      <c r="S232" s="684"/>
      <c r="T232" s="278" t="s">
        <v>171</v>
      </c>
      <c r="U232" s="78"/>
      <c r="V232" s="11"/>
    </row>
    <row r="233" spans="1:22" s="57" customFormat="1" ht="46.5" customHeight="1">
      <c r="A233" s="302">
        <f>SUBTOTAL(3,$B$13:B233)</f>
        <v>179</v>
      </c>
      <c r="B233" s="456" t="s">
        <v>674</v>
      </c>
      <c r="C233" s="62">
        <v>710096000</v>
      </c>
      <c r="D233" s="304" t="s">
        <v>744</v>
      </c>
      <c r="E233" s="60" t="s">
        <v>103</v>
      </c>
      <c r="F233" s="114" t="s">
        <v>1132</v>
      </c>
      <c r="G233" s="55"/>
      <c r="H233" s="63"/>
      <c r="I233" s="55"/>
      <c r="J233" s="55"/>
      <c r="K233" s="55"/>
      <c r="L233" s="64"/>
      <c r="M233" s="64"/>
      <c r="N233" s="65"/>
      <c r="O233" s="65"/>
      <c r="P233" s="66"/>
      <c r="Q233" s="67"/>
      <c r="R233" s="65"/>
      <c r="S233" s="684"/>
      <c r="T233" s="278" t="s">
        <v>171</v>
      </c>
      <c r="U233" s="78"/>
      <c r="V233" s="11"/>
    </row>
    <row r="234" spans="1:22" s="57" customFormat="1" ht="37.5" customHeight="1">
      <c r="A234" s="302">
        <f>SUBTOTAL(3,$B$13:B234)</f>
        <v>180</v>
      </c>
      <c r="B234" s="456" t="s">
        <v>848</v>
      </c>
      <c r="C234" s="62">
        <v>339997440</v>
      </c>
      <c r="D234" s="304" t="s">
        <v>875</v>
      </c>
      <c r="E234" s="304" t="s">
        <v>103</v>
      </c>
      <c r="F234" s="114" t="s">
        <v>134</v>
      </c>
      <c r="G234" s="55"/>
      <c r="H234" s="63"/>
      <c r="I234" s="55" t="s">
        <v>677</v>
      </c>
      <c r="J234" s="55"/>
      <c r="K234" s="55"/>
      <c r="L234" s="64"/>
      <c r="M234" s="64"/>
      <c r="N234" s="65"/>
      <c r="O234" s="65"/>
      <c r="P234" s="66"/>
      <c r="Q234" s="67"/>
      <c r="R234" s="65"/>
      <c r="S234" s="684" t="s">
        <v>1060</v>
      </c>
      <c r="T234" s="278" t="s">
        <v>139</v>
      </c>
    </row>
    <row r="235" spans="1:22" s="57" customFormat="1" ht="65.25" customHeight="1">
      <c r="A235" s="305">
        <f>SUBTOTAL(3,$B$13:B235)</f>
        <v>181</v>
      </c>
      <c r="B235" s="474" t="s">
        <v>849</v>
      </c>
      <c r="C235" s="434">
        <v>350750000</v>
      </c>
      <c r="D235" s="330" t="s">
        <v>875</v>
      </c>
      <c r="E235" s="330" t="s">
        <v>103</v>
      </c>
      <c r="F235" s="360" t="s">
        <v>134</v>
      </c>
      <c r="G235" s="371"/>
      <c r="H235" s="435"/>
      <c r="I235" s="371" t="s">
        <v>677</v>
      </c>
      <c r="J235" s="371"/>
      <c r="K235" s="371"/>
      <c r="L235" s="436"/>
      <c r="M235" s="436"/>
      <c r="N235" s="437"/>
      <c r="O235" s="437"/>
      <c r="P235" s="438"/>
      <c r="Q235" s="439"/>
      <c r="R235" s="437"/>
      <c r="S235" s="686" t="s">
        <v>1197</v>
      </c>
      <c r="T235" s="278" t="s">
        <v>139</v>
      </c>
    </row>
    <row r="236" spans="1:22" s="57" customFormat="1" ht="36.75" customHeight="1">
      <c r="A236" s="302">
        <f>SUBTOTAL(3,$B$13:B236)</f>
        <v>182</v>
      </c>
      <c r="B236" s="456" t="s">
        <v>700</v>
      </c>
      <c r="C236" s="62"/>
      <c r="D236" s="304"/>
      <c r="E236" s="304"/>
      <c r="F236" s="114"/>
      <c r="G236" s="55"/>
      <c r="H236" s="63"/>
      <c r="I236" s="55"/>
      <c r="J236" s="55"/>
      <c r="K236" s="55"/>
      <c r="L236" s="64"/>
      <c r="M236" s="64"/>
      <c r="N236" s="65"/>
      <c r="O236" s="65"/>
      <c r="P236" s="66"/>
      <c r="Q236" s="67"/>
      <c r="R236" s="65"/>
      <c r="S236" s="684"/>
      <c r="T236" s="278" t="s">
        <v>139</v>
      </c>
    </row>
    <row r="237" spans="1:22" s="57" customFormat="1" ht="36.75" customHeight="1">
      <c r="A237" s="302"/>
      <c r="B237" s="61" t="s">
        <v>1198</v>
      </c>
      <c r="C237" s="62">
        <v>132000000</v>
      </c>
      <c r="D237" s="599" t="s">
        <v>1039</v>
      </c>
      <c r="E237" s="60" t="s">
        <v>702</v>
      </c>
      <c r="F237" s="114" t="s">
        <v>134</v>
      </c>
      <c r="G237" s="55"/>
      <c r="H237" s="63"/>
      <c r="I237" s="116" t="s">
        <v>1040</v>
      </c>
      <c r="J237" s="55"/>
      <c r="K237" s="55"/>
      <c r="L237" s="64"/>
      <c r="M237" s="64"/>
      <c r="N237" s="65"/>
      <c r="O237" s="65"/>
      <c r="P237" s="66"/>
      <c r="Q237" s="67"/>
      <c r="R237" s="65"/>
      <c r="S237" s="835" t="s">
        <v>918</v>
      </c>
      <c r="T237" s="278"/>
    </row>
    <row r="238" spans="1:22" s="57" customFormat="1" ht="36.75" customHeight="1">
      <c r="A238" s="302"/>
      <c r="B238" s="61" t="s">
        <v>1199</v>
      </c>
      <c r="C238" s="62">
        <v>272000000</v>
      </c>
      <c r="D238" s="599" t="s">
        <v>1039</v>
      </c>
      <c r="E238" s="60" t="s">
        <v>702</v>
      </c>
      <c r="F238" s="114" t="s">
        <v>134</v>
      </c>
      <c r="G238" s="55"/>
      <c r="H238" s="63"/>
      <c r="I238" s="116" t="s">
        <v>1040</v>
      </c>
      <c r="J238" s="55"/>
      <c r="K238" s="55"/>
      <c r="L238" s="64"/>
      <c r="M238" s="64"/>
      <c r="N238" s="65"/>
      <c r="O238" s="65"/>
      <c r="P238" s="66"/>
      <c r="Q238" s="67"/>
      <c r="R238" s="65"/>
      <c r="S238" s="835" t="s">
        <v>918</v>
      </c>
      <c r="T238" s="278"/>
    </row>
    <row r="239" spans="1:22" s="57" customFormat="1" ht="36.75" customHeight="1">
      <c r="A239" s="302"/>
      <c r="B239" s="61" t="s">
        <v>1200</v>
      </c>
      <c r="C239" s="62">
        <v>84000000</v>
      </c>
      <c r="D239" s="599" t="s">
        <v>1039</v>
      </c>
      <c r="E239" s="60" t="s">
        <v>702</v>
      </c>
      <c r="F239" s="114" t="s">
        <v>134</v>
      </c>
      <c r="G239" s="55"/>
      <c r="H239" s="63"/>
      <c r="I239" s="116" t="s">
        <v>1040</v>
      </c>
      <c r="J239" s="55"/>
      <c r="K239" s="55"/>
      <c r="L239" s="64"/>
      <c r="M239" s="64"/>
      <c r="N239" s="65"/>
      <c r="O239" s="65"/>
      <c r="P239" s="66"/>
      <c r="Q239" s="67"/>
      <c r="R239" s="65"/>
      <c r="S239" s="835" t="s">
        <v>918</v>
      </c>
      <c r="T239" s="278"/>
    </row>
    <row r="240" spans="1:22" s="57" customFormat="1" ht="36.75" customHeight="1">
      <c r="A240" s="302"/>
      <c r="B240" s="61" t="s">
        <v>1201</v>
      </c>
      <c r="C240" s="62">
        <v>84000000</v>
      </c>
      <c r="D240" s="599" t="s">
        <v>1039</v>
      </c>
      <c r="E240" s="60" t="s">
        <v>702</v>
      </c>
      <c r="F240" s="114" t="s">
        <v>134</v>
      </c>
      <c r="G240" s="55"/>
      <c r="H240" s="63"/>
      <c r="I240" s="116" t="s">
        <v>1040</v>
      </c>
      <c r="J240" s="55"/>
      <c r="K240" s="55"/>
      <c r="L240" s="64"/>
      <c r="M240" s="64"/>
      <c r="N240" s="65"/>
      <c r="O240" s="65"/>
      <c r="P240" s="66"/>
      <c r="Q240" s="67"/>
      <c r="R240" s="65"/>
      <c r="S240" s="835" t="s">
        <v>918</v>
      </c>
      <c r="T240" s="278"/>
    </row>
    <row r="241" spans="1:20" s="57" customFormat="1" ht="36.75" customHeight="1">
      <c r="A241" s="302"/>
      <c r="B241" s="61" t="s">
        <v>1202</v>
      </c>
      <c r="C241" s="62">
        <v>190000000</v>
      </c>
      <c r="D241" s="599" t="s">
        <v>1039</v>
      </c>
      <c r="E241" s="60" t="s">
        <v>702</v>
      </c>
      <c r="F241" s="114" t="s">
        <v>134</v>
      </c>
      <c r="G241" s="55"/>
      <c r="H241" s="63"/>
      <c r="I241" s="116" t="s">
        <v>1040</v>
      </c>
      <c r="J241" s="55"/>
      <c r="K241" s="55"/>
      <c r="L241" s="64"/>
      <c r="M241" s="64"/>
      <c r="N241" s="65"/>
      <c r="O241" s="65"/>
      <c r="P241" s="66"/>
      <c r="Q241" s="67"/>
      <c r="R241" s="65"/>
      <c r="S241" s="835" t="s">
        <v>918</v>
      </c>
      <c r="T241" s="278"/>
    </row>
    <row r="242" spans="1:20" s="57" customFormat="1" ht="36.75" customHeight="1">
      <c r="A242" s="302"/>
      <c r="B242" s="61" t="s">
        <v>1203</v>
      </c>
      <c r="C242" s="62">
        <v>12000000</v>
      </c>
      <c r="D242" s="599" t="s">
        <v>1039</v>
      </c>
      <c r="E242" s="60" t="s">
        <v>702</v>
      </c>
      <c r="F242" s="114" t="s">
        <v>134</v>
      </c>
      <c r="G242" s="55"/>
      <c r="H242" s="63"/>
      <c r="I242" s="116" t="s">
        <v>1040</v>
      </c>
      <c r="J242" s="55"/>
      <c r="K242" s="55"/>
      <c r="L242" s="64"/>
      <c r="M242" s="64"/>
      <c r="N242" s="65"/>
      <c r="O242" s="65"/>
      <c r="P242" s="66"/>
      <c r="Q242" s="67"/>
      <c r="R242" s="65"/>
      <c r="S242" s="835" t="s">
        <v>918</v>
      </c>
      <c r="T242" s="278"/>
    </row>
    <row r="243" spans="1:20" s="57" customFormat="1" ht="36.75" customHeight="1">
      <c r="A243" s="302"/>
      <c r="B243" s="61" t="s">
        <v>1204</v>
      </c>
      <c r="C243" s="62">
        <v>28000000</v>
      </c>
      <c r="D243" s="599" t="s">
        <v>1039</v>
      </c>
      <c r="E243" s="60" t="s">
        <v>702</v>
      </c>
      <c r="F243" s="114" t="s">
        <v>134</v>
      </c>
      <c r="G243" s="55"/>
      <c r="H243" s="63"/>
      <c r="I243" s="116" t="s">
        <v>1040</v>
      </c>
      <c r="J243" s="55"/>
      <c r="K243" s="55"/>
      <c r="L243" s="64"/>
      <c r="M243" s="64"/>
      <c r="N243" s="65"/>
      <c r="O243" s="65"/>
      <c r="P243" s="66"/>
      <c r="Q243" s="67"/>
      <c r="R243" s="65"/>
      <c r="S243" s="835" t="s">
        <v>918</v>
      </c>
      <c r="T243" s="278"/>
    </row>
    <row r="244" spans="1:20" s="57" customFormat="1" ht="36.75" customHeight="1">
      <c r="A244" s="302"/>
      <c r="B244" s="61" t="s">
        <v>1205</v>
      </c>
      <c r="C244" s="62">
        <v>246000000</v>
      </c>
      <c r="D244" s="599" t="s">
        <v>1039</v>
      </c>
      <c r="E244" s="60" t="s">
        <v>702</v>
      </c>
      <c r="F244" s="114" t="s">
        <v>134</v>
      </c>
      <c r="G244" s="55"/>
      <c r="H244" s="63"/>
      <c r="I244" s="116" t="s">
        <v>1040</v>
      </c>
      <c r="J244" s="55"/>
      <c r="K244" s="55"/>
      <c r="L244" s="64"/>
      <c r="M244" s="64"/>
      <c r="N244" s="65"/>
      <c r="O244" s="65"/>
      <c r="P244" s="66"/>
      <c r="Q244" s="67"/>
      <c r="R244" s="65"/>
      <c r="S244" s="835" t="s">
        <v>918</v>
      </c>
      <c r="T244" s="278"/>
    </row>
    <row r="245" spans="1:20" s="57" customFormat="1" ht="36.75" customHeight="1">
      <c r="A245" s="302"/>
      <c r="B245" s="61" t="s">
        <v>1206</v>
      </c>
      <c r="C245" s="62">
        <v>262000000</v>
      </c>
      <c r="D245" s="599" t="s">
        <v>1039</v>
      </c>
      <c r="E245" s="60" t="s">
        <v>702</v>
      </c>
      <c r="F245" s="114" t="s">
        <v>134</v>
      </c>
      <c r="G245" s="55"/>
      <c r="H245" s="63"/>
      <c r="I245" s="116" t="s">
        <v>1040</v>
      </c>
      <c r="J245" s="55"/>
      <c r="K245" s="55"/>
      <c r="L245" s="64"/>
      <c r="M245" s="64"/>
      <c r="N245" s="65"/>
      <c r="O245" s="65"/>
      <c r="P245" s="66"/>
      <c r="Q245" s="67"/>
      <c r="R245" s="65"/>
      <c r="S245" s="835" t="s">
        <v>918</v>
      </c>
      <c r="T245" s="278"/>
    </row>
    <row r="246" spans="1:20" s="57" customFormat="1" ht="36.75" customHeight="1">
      <c r="A246" s="302"/>
      <c r="B246" s="61" t="s">
        <v>1207</v>
      </c>
      <c r="C246" s="62">
        <v>16000000</v>
      </c>
      <c r="D246" s="599" t="s">
        <v>1039</v>
      </c>
      <c r="E246" s="60" t="s">
        <v>702</v>
      </c>
      <c r="F246" s="114" t="s">
        <v>134</v>
      </c>
      <c r="G246" s="55"/>
      <c r="H246" s="63"/>
      <c r="I246" s="116" t="s">
        <v>1040</v>
      </c>
      <c r="J246" s="55"/>
      <c r="K246" s="55"/>
      <c r="L246" s="64"/>
      <c r="M246" s="64"/>
      <c r="N246" s="65"/>
      <c r="O246" s="65"/>
      <c r="P246" s="66"/>
      <c r="Q246" s="67"/>
      <c r="R246" s="65"/>
      <c r="S246" s="835" t="s">
        <v>918</v>
      </c>
      <c r="T246" s="278"/>
    </row>
    <row r="247" spans="1:20" s="57" customFormat="1" ht="36.75" customHeight="1">
      <c r="A247" s="302"/>
      <c r="B247" s="61" t="s">
        <v>1208</v>
      </c>
      <c r="C247" s="62">
        <v>60000000</v>
      </c>
      <c r="D247" s="599" t="s">
        <v>1039</v>
      </c>
      <c r="E247" s="60" t="s">
        <v>702</v>
      </c>
      <c r="F247" s="114" t="s">
        <v>134</v>
      </c>
      <c r="G247" s="55"/>
      <c r="H247" s="63"/>
      <c r="I247" s="116" t="s">
        <v>1040</v>
      </c>
      <c r="J247" s="55"/>
      <c r="K247" s="55"/>
      <c r="L247" s="64"/>
      <c r="M247" s="64"/>
      <c r="N247" s="65"/>
      <c r="O247" s="65"/>
      <c r="P247" s="66"/>
      <c r="Q247" s="67"/>
      <c r="R247" s="65"/>
      <c r="S247" s="835" t="s">
        <v>918</v>
      </c>
      <c r="T247" s="278"/>
    </row>
    <row r="248" spans="1:20" s="57" customFormat="1" ht="36.75" customHeight="1">
      <c r="A248" s="302"/>
      <c r="B248" s="61" t="s">
        <v>1209</v>
      </c>
      <c r="C248" s="62">
        <v>398000000</v>
      </c>
      <c r="D248" s="599" t="s">
        <v>1039</v>
      </c>
      <c r="E248" s="60" t="s">
        <v>702</v>
      </c>
      <c r="F248" s="114" t="s">
        <v>134</v>
      </c>
      <c r="G248" s="55"/>
      <c r="H248" s="63"/>
      <c r="I248" s="116" t="s">
        <v>1040</v>
      </c>
      <c r="J248" s="55"/>
      <c r="K248" s="55"/>
      <c r="L248" s="64"/>
      <c r="M248" s="64"/>
      <c r="N248" s="65"/>
      <c r="O248" s="65"/>
      <c r="P248" s="66"/>
      <c r="Q248" s="67"/>
      <c r="R248" s="65"/>
      <c r="S248" s="835" t="s">
        <v>918</v>
      </c>
      <c r="T248" s="278"/>
    </row>
    <row r="249" spans="1:20" s="57" customFormat="1" ht="36.75" customHeight="1">
      <c r="A249" s="302"/>
      <c r="B249" s="61" t="s">
        <v>1210</v>
      </c>
      <c r="C249" s="62">
        <v>110000000</v>
      </c>
      <c r="D249" s="599" t="s">
        <v>1039</v>
      </c>
      <c r="E249" s="60" t="s">
        <v>702</v>
      </c>
      <c r="F249" s="114" t="s">
        <v>134</v>
      </c>
      <c r="G249" s="55"/>
      <c r="H249" s="63"/>
      <c r="I249" s="116" t="s">
        <v>1040</v>
      </c>
      <c r="J249" s="55"/>
      <c r="K249" s="55"/>
      <c r="L249" s="64"/>
      <c r="M249" s="64"/>
      <c r="N249" s="65"/>
      <c r="O249" s="65"/>
      <c r="P249" s="66"/>
      <c r="Q249" s="67"/>
      <c r="R249" s="65"/>
      <c r="S249" s="835" t="s">
        <v>918</v>
      </c>
      <c r="T249" s="278"/>
    </row>
    <row r="250" spans="1:20" s="57" customFormat="1" ht="36.75" customHeight="1">
      <c r="A250" s="302"/>
      <c r="B250" s="61" t="s">
        <v>1211</v>
      </c>
      <c r="C250" s="62">
        <v>106000000</v>
      </c>
      <c r="D250" s="599" t="s">
        <v>1039</v>
      </c>
      <c r="E250" s="60" t="s">
        <v>702</v>
      </c>
      <c r="F250" s="114" t="s">
        <v>134</v>
      </c>
      <c r="G250" s="55"/>
      <c r="H250" s="63"/>
      <c r="I250" s="116" t="s">
        <v>1040</v>
      </c>
      <c r="J250" s="55"/>
      <c r="K250" s="55"/>
      <c r="L250" s="64"/>
      <c r="M250" s="64"/>
      <c r="N250" s="65"/>
      <c r="O250" s="65"/>
      <c r="P250" s="66"/>
      <c r="Q250" s="67"/>
      <c r="R250" s="65"/>
      <c r="S250" s="835" t="s">
        <v>918</v>
      </c>
      <c r="T250" s="278"/>
    </row>
    <row r="251" spans="1:20" s="57" customFormat="1" ht="51.75" customHeight="1">
      <c r="A251" s="302">
        <v>183</v>
      </c>
      <c r="B251" s="456" t="s">
        <v>1041</v>
      </c>
      <c r="C251" s="62"/>
      <c r="D251" s="304"/>
      <c r="E251" s="304"/>
      <c r="F251" s="114"/>
      <c r="G251" s="55"/>
      <c r="H251" s="63"/>
      <c r="I251" s="55"/>
      <c r="J251" s="55"/>
      <c r="K251" s="55"/>
      <c r="L251" s="64"/>
      <c r="M251" s="64"/>
      <c r="N251" s="65"/>
      <c r="O251" s="65"/>
      <c r="P251" s="66"/>
      <c r="Q251" s="67"/>
      <c r="R251" s="65"/>
      <c r="S251" s="684"/>
      <c r="T251" s="278" t="s">
        <v>139</v>
      </c>
    </row>
    <row r="252" spans="1:20" s="57" customFormat="1" ht="51.75" customHeight="1">
      <c r="A252" s="302"/>
      <c r="B252" s="61" t="s">
        <v>707</v>
      </c>
      <c r="C252" s="62">
        <v>406000000</v>
      </c>
      <c r="D252" s="599" t="s">
        <v>1039</v>
      </c>
      <c r="E252" s="60" t="s">
        <v>708</v>
      </c>
      <c r="F252" s="114" t="s">
        <v>134</v>
      </c>
      <c r="G252" s="55"/>
      <c r="H252" s="63"/>
      <c r="I252" s="55" t="s">
        <v>710</v>
      </c>
      <c r="J252" s="55"/>
      <c r="K252" s="55"/>
      <c r="L252" s="64"/>
      <c r="M252" s="64"/>
      <c r="N252" s="65"/>
      <c r="O252" s="65"/>
      <c r="P252" s="66"/>
      <c r="Q252" s="67"/>
      <c r="R252" s="65"/>
      <c r="S252" s="835" t="s">
        <v>918</v>
      </c>
      <c r="T252" s="278"/>
    </row>
    <row r="253" spans="1:20" s="57" customFormat="1" ht="51.75" customHeight="1">
      <c r="A253" s="302"/>
      <c r="B253" s="61" t="s">
        <v>711</v>
      </c>
      <c r="C253" s="62">
        <v>840000000</v>
      </c>
      <c r="D253" s="599" t="s">
        <v>1039</v>
      </c>
      <c r="E253" s="60" t="s">
        <v>708</v>
      </c>
      <c r="F253" s="114" t="s">
        <v>134</v>
      </c>
      <c r="G253" s="55"/>
      <c r="H253" s="63"/>
      <c r="I253" s="55" t="s">
        <v>710</v>
      </c>
      <c r="J253" s="55"/>
      <c r="K253" s="55"/>
      <c r="L253" s="64"/>
      <c r="M253" s="64"/>
      <c r="N253" s="65"/>
      <c r="O253" s="65"/>
      <c r="P253" s="66"/>
      <c r="Q253" s="67"/>
      <c r="R253" s="65"/>
      <c r="S253" s="835" t="s">
        <v>918</v>
      </c>
      <c r="T253" s="278"/>
    </row>
    <row r="254" spans="1:20" s="57" customFormat="1" ht="51.75" customHeight="1">
      <c r="A254" s="302"/>
      <c r="B254" s="61" t="s">
        <v>712</v>
      </c>
      <c r="C254" s="62">
        <v>980000000</v>
      </c>
      <c r="D254" s="599" t="s">
        <v>1039</v>
      </c>
      <c r="E254" s="60" t="s">
        <v>708</v>
      </c>
      <c r="F254" s="114" t="s">
        <v>134</v>
      </c>
      <c r="G254" s="55"/>
      <c r="H254" s="63"/>
      <c r="I254" s="55" t="s">
        <v>710</v>
      </c>
      <c r="J254" s="55"/>
      <c r="K254" s="55"/>
      <c r="L254" s="64"/>
      <c r="M254" s="64"/>
      <c r="N254" s="65"/>
      <c r="O254" s="65"/>
      <c r="P254" s="66"/>
      <c r="Q254" s="67"/>
      <c r="R254" s="65"/>
      <c r="S254" s="835" t="s">
        <v>918</v>
      </c>
      <c r="T254" s="278"/>
    </row>
    <row r="255" spans="1:20" s="57" customFormat="1" ht="51.75" customHeight="1">
      <c r="A255" s="302"/>
      <c r="B255" s="61" t="s">
        <v>714</v>
      </c>
      <c r="C255" s="62">
        <v>728000000</v>
      </c>
      <c r="D255" s="599" t="s">
        <v>1039</v>
      </c>
      <c r="E255" s="60" t="s">
        <v>708</v>
      </c>
      <c r="F255" s="114" t="s">
        <v>134</v>
      </c>
      <c r="G255" s="55"/>
      <c r="H255" s="63"/>
      <c r="I255" s="55" t="s">
        <v>117</v>
      </c>
      <c r="J255" s="55"/>
      <c r="K255" s="55"/>
      <c r="L255" s="64"/>
      <c r="M255" s="64"/>
      <c r="N255" s="65"/>
      <c r="O255" s="65"/>
      <c r="P255" s="66"/>
      <c r="Q255" s="67"/>
      <c r="R255" s="65"/>
      <c r="S255" s="835" t="s">
        <v>918</v>
      </c>
      <c r="T255" s="278"/>
    </row>
    <row r="256" spans="1:20" s="57" customFormat="1" ht="51.75" customHeight="1">
      <c r="A256" s="302"/>
      <c r="B256" s="61" t="s">
        <v>717</v>
      </c>
      <c r="C256" s="62">
        <v>560000000</v>
      </c>
      <c r="D256" s="599" t="s">
        <v>1039</v>
      </c>
      <c r="E256" s="60" t="s">
        <v>708</v>
      </c>
      <c r="F256" s="114" t="s">
        <v>134</v>
      </c>
      <c r="G256" s="55"/>
      <c r="H256" s="63"/>
      <c r="I256" s="55" t="s">
        <v>117</v>
      </c>
      <c r="J256" s="55"/>
      <c r="K256" s="55"/>
      <c r="L256" s="64"/>
      <c r="M256" s="64"/>
      <c r="N256" s="65"/>
      <c r="O256" s="65"/>
      <c r="P256" s="66"/>
      <c r="Q256" s="67"/>
      <c r="R256" s="65"/>
      <c r="S256" s="835" t="s">
        <v>918</v>
      </c>
      <c r="T256" s="278"/>
    </row>
    <row r="257" spans="1:22" s="57" customFormat="1" ht="51.75" customHeight="1">
      <c r="A257" s="302"/>
      <c r="B257" s="61" t="s">
        <v>718</v>
      </c>
      <c r="C257" s="62">
        <v>567000000</v>
      </c>
      <c r="D257" s="599" t="s">
        <v>1039</v>
      </c>
      <c r="E257" s="60" t="s">
        <v>708</v>
      </c>
      <c r="F257" s="114" t="s">
        <v>134</v>
      </c>
      <c r="G257" s="55"/>
      <c r="H257" s="63"/>
      <c r="I257" s="55" t="s">
        <v>117</v>
      </c>
      <c r="J257" s="55"/>
      <c r="K257" s="55"/>
      <c r="L257" s="64"/>
      <c r="M257" s="64"/>
      <c r="N257" s="65"/>
      <c r="O257" s="65"/>
      <c r="P257" s="66"/>
      <c r="Q257" s="67"/>
      <c r="R257" s="65"/>
      <c r="S257" s="835" t="s">
        <v>918</v>
      </c>
      <c r="T257" s="278"/>
    </row>
    <row r="258" spans="1:22" s="57" customFormat="1" ht="51.75" customHeight="1">
      <c r="A258" s="302"/>
      <c r="B258" s="61" t="s">
        <v>719</v>
      </c>
      <c r="C258" s="62">
        <v>497000000</v>
      </c>
      <c r="D258" s="599" t="s">
        <v>1039</v>
      </c>
      <c r="E258" s="60" t="s">
        <v>708</v>
      </c>
      <c r="F258" s="114" t="s">
        <v>134</v>
      </c>
      <c r="G258" s="55"/>
      <c r="H258" s="63"/>
      <c r="I258" s="55" t="s">
        <v>117</v>
      </c>
      <c r="J258" s="55"/>
      <c r="K258" s="55"/>
      <c r="L258" s="64"/>
      <c r="M258" s="64"/>
      <c r="N258" s="65"/>
      <c r="O258" s="65"/>
      <c r="P258" s="66"/>
      <c r="Q258" s="67"/>
      <c r="R258" s="65"/>
      <c r="S258" s="835" t="s">
        <v>918</v>
      </c>
      <c r="T258" s="278"/>
    </row>
    <row r="259" spans="1:22" s="57" customFormat="1" ht="51.75" customHeight="1">
      <c r="A259" s="302"/>
      <c r="B259" s="61" t="s">
        <v>720</v>
      </c>
      <c r="C259" s="62">
        <v>434000000</v>
      </c>
      <c r="D259" s="599" t="s">
        <v>1039</v>
      </c>
      <c r="E259" s="60" t="s">
        <v>708</v>
      </c>
      <c r="F259" s="114" t="s">
        <v>134</v>
      </c>
      <c r="G259" s="55"/>
      <c r="H259" s="63"/>
      <c r="I259" s="55" t="s">
        <v>117</v>
      </c>
      <c r="J259" s="55"/>
      <c r="K259" s="55"/>
      <c r="L259" s="64"/>
      <c r="M259" s="64"/>
      <c r="N259" s="65"/>
      <c r="O259" s="65"/>
      <c r="P259" s="66"/>
      <c r="Q259" s="67"/>
      <c r="R259" s="65"/>
      <c r="S259" s="835" t="s">
        <v>918</v>
      </c>
      <c r="T259" s="278"/>
    </row>
    <row r="260" spans="1:22" s="57" customFormat="1" ht="51.75" customHeight="1">
      <c r="A260" s="302"/>
      <c r="B260" s="61" t="s">
        <v>721</v>
      </c>
      <c r="C260" s="62">
        <v>315000000</v>
      </c>
      <c r="D260" s="599" t="s">
        <v>1039</v>
      </c>
      <c r="E260" s="60" t="s">
        <v>708</v>
      </c>
      <c r="F260" s="114" t="s">
        <v>134</v>
      </c>
      <c r="G260" s="55"/>
      <c r="H260" s="63"/>
      <c r="I260" s="55" t="s">
        <v>117</v>
      </c>
      <c r="J260" s="55"/>
      <c r="K260" s="55"/>
      <c r="L260" s="64"/>
      <c r="M260" s="64"/>
      <c r="N260" s="65"/>
      <c r="O260" s="65"/>
      <c r="P260" s="66"/>
      <c r="Q260" s="67"/>
      <c r="R260" s="65"/>
      <c r="S260" s="835" t="s">
        <v>918</v>
      </c>
      <c r="T260" s="278"/>
    </row>
    <row r="261" spans="1:22" s="57" customFormat="1" ht="51.75" customHeight="1">
      <c r="A261" s="302"/>
      <c r="B261" s="61" t="s">
        <v>723</v>
      </c>
      <c r="C261" s="62">
        <v>287000000</v>
      </c>
      <c r="D261" s="599" t="s">
        <v>1039</v>
      </c>
      <c r="E261" s="60" t="s">
        <v>708</v>
      </c>
      <c r="F261" s="114" t="s">
        <v>134</v>
      </c>
      <c r="G261" s="55"/>
      <c r="H261" s="63"/>
      <c r="I261" s="55" t="s">
        <v>725</v>
      </c>
      <c r="J261" s="55"/>
      <c r="K261" s="55"/>
      <c r="L261" s="64"/>
      <c r="M261" s="64"/>
      <c r="N261" s="65"/>
      <c r="O261" s="65"/>
      <c r="P261" s="66"/>
      <c r="Q261" s="67"/>
      <c r="R261" s="65"/>
      <c r="S261" s="835" t="s">
        <v>918</v>
      </c>
      <c r="T261" s="278"/>
    </row>
    <row r="262" spans="1:22" s="57" customFormat="1" ht="51.75" customHeight="1">
      <c r="A262" s="302"/>
      <c r="B262" s="61" t="s">
        <v>727</v>
      </c>
      <c r="C262" s="62">
        <v>560000000</v>
      </c>
      <c r="D262" s="599" t="s">
        <v>1039</v>
      </c>
      <c r="E262" s="60" t="s">
        <v>708</v>
      </c>
      <c r="F262" s="114" t="s">
        <v>134</v>
      </c>
      <c r="G262" s="55"/>
      <c r="H262" s="63"/>
      <c r="I262" s="55" t="s">
        <v>725</v>
      </c>
      <c r="J262" s="55"/>
      <c r="K262" s="55"/>
      <c r="L262" s="64"/>
      <c r="M262" s="64"/>
      <c r="N262" s="65"/>
      <c r="O262" s="65"/>
      <c r="P262" s="66"/>
      <c r="Q262" s="67"/>
      <c r="R262" s="65"/>
      <c r="S262" s="835" t="s">
        <v>918</v>
      </c>
      <c r="T262" s="278"/>
    </row>
    <row r="263" spans="1:22" s="57" customFormat="1" ht="51.75" customHeight="1">
      <c r="A263" s="302"/>
      <c r="B263" s="61" t="s">
        <v>728</v>
      </c>
      <c r="C263" s="62">
        <v>462000000</v>
      </c>
      <c r="D263" s="599" t="s">
        <v>1039</v>
      </c>
      <c r="E263" s="60" t="s">
        <v>708</v>
      </c>
      <c r="F263" s="114" t="s">
        <v>134</v>
      </c>
      <c r="G263" s="55"/>
      <c r="H263" s="63"/>
      <c r="I263" s="55" t="s">
        <v>725</v>
      </c>
      <c r="J263" s="55"/>
      <c r="K263" s="55"/>
      <c r="L263" s="64"/>
      <c r="M263" s="64"/>
      <c r="N263" s="65"/>
      <c r="O263" s="65"/>
      <c r="P263" s="66"/>
      <c r="Q263" s="67"/>
      <c r="R263" s="65"/>
      <c r="S263" s="835" t="s">
        <v>918</v>
      </c>
      <c r="T263" s="278"/>
    </row>
    <row r="264" spans="1:22" s="57" customFormat="1" ht="51.75" customHeight="1">
      <c r="A264" s="302"/>
      <c r="B264" s="61" t="s">
        <v>729</v>
      </c>
      <c r="C264" s="62">
        <v>287000000</v>
      </c>
      <c r="D264" s="599" t="s">
        <v>1039</v>
      </c>
      <c r="E264" s="60" t="s">
        <v>708</v>
      </c>
      <c r="F264" s="114" t="s">
        <v>134</v>
      </c>
      <c r="G264" s="55"/>
      <c r="H264" s="63"/>
      <c r="I264" s="55" t="s">
        <v>725</v>
      </c>
      <c r="J264" s="55"/>
      <c r="K264" s="55"/>
      <c r="L264" s="64"/>
      <c r="M264" s="64"/>
      <c r="N264" s="65"/>
      <c r="O264" s="65"/>
      <c r="P264" s="66"/>
      <c r="Q264" s="67"/>
      <c r="R264" s="65"/>
      <c r="S264" s="835" t="s">
        <v>918</v>
      </c>
      <c r="T264" s="278"/>
    </row>
    <row r="265" spans="1:22" s="57" customFormat="1" ht="51.75" customHeight="1">
      <c r="A265" s="302"/>
      <c r="B265" s="61" t="s">
        <v>730</v>
      </c>
      <c r="C265" s="62">
        <v>525000000</v>
      </c>
      <c r="D265" s="599" t="s">
        <v>1039</v>
      </c>
      <c r="E265" s="60" t="s">
        <v>708</v>
      </c>
      <c r="F265" s="114" t="s">
        <v>134</v>
      </c>
      <c r="G265" s="55"/>
      <c r="H265" s="63"/>
      <c r="I265" s="55" t="s">
        <v>725</v>
      </c>
      <c r="J265" s="55"/>
      <c r="K265" s="55"/>
      <c r="L265" s="64"/>
      <c r="M265" s="64"/>
      <c r="N265" s="65"/>
      <c r="O265" s="65"/>
      <c r="P265" s="66"/>
      <c r="Q265" s="67"/>
      <c r="R265" s="65"/>
      <c r="S265" s="835" t="s">
        <v>918</v>
      </c>
      <c r="T265" s="278"/>
    </row>
    <row r="266" spans="1:22" s="57" customFormat="1" ht="51.75" customHeight="1">
      <c r="A266" s="302"/>
      <c r="B266" s="61" t="s">
        <v>731</v>
      </c>
      <c r="C266" s="62">
        <v>1008000000</v>
      </c>
      <c r="D266" s="599" t="s">
        <v>1039</v>
      </c>
      <c r="E266" s="60" t="s">
        <v>708</v>
      </c>
      <c r="F266" s="114" t="s">
        <v>134</v>
      </c>
      <c r="G266" s="55"/>
      <c r="H266" s="63"/>
      <c r="I266" s="55" t="s">
        <v>725</v>
      </c>
      <c r="J266" s="55"/>
      <c r="K266" s="55"/>
      <c r="L266" s="64"/>
      <c r="M266" s="64"/>
      <c r="N266" s="65"/>
      <c r="O266" s="65"/>
      <c r="P266" s="66"/>
      <c r="Q266" s="67"/>
      <c r="R266" s="65"/>
      <c r="S266" s="835" t="s">
        <v>918</v>
      </c>
      <c r="T266" s="278"/>
    </row>
    <row r="267" spans="1:22" s="57" customFormat="1" ht="51" customHeight="1">
      <c r="A267" s="305">
        <v>184</v>
      </c>
      <c r="B267" s="474" t="s">
        <v>865</v>
      </c>
      <c r="C267" s="434">
        <v>0</v>
      </c>
      <c r="D267" s="330"/>
      <c r="E267" s="330"/>
      <c r="F267" s="360"/>
      <c r="G267" s="371"/>
      <c r="H267" s="435"/>
      <c r="I267" s="371"/>
      <c r="J267" s="371"/>
      <c r="K267" s="371"/>
      <c r="L267" s="436"/>
      <c r="M267" s="436"/>
      <c r="N267" s="437"/>
      <c r="O267" s="437"/>
      <c r="P267" s="438"/>
      <c r="Q267" s="439"/>
      <c r="R267" s="437"/>
      <c r="S267" s="686" t="s">
        <v>866</v>
      </c>
      <c r="T267" s="278" t="s">
        <v>139</v>
      </c>
    </row>
    <row r="268" spans="1:22" s="57" customFormat="1" ht="63" customHeight="1">
      <c r="A268" s="305">
        <v>185</v>
      </c>
      <c r="B268" s="474" t="s">
        <v>867</v>
      </c>
      <c r="C268" s="434">
        <v>0</v>
      </c>
      <c r="D268" s="330"/>
      <c r="E268" s="330"/>
      <c r="F268" s="360"/>
      <c r="G268" s="371"/>
      <c r="H268" s="435"/>
      <c r="I268" s="371"/>
      <c r="J268" s="371"/>
      <c r="K268" s="371"/>
      <c r="L268" s="436"/>
      <c r="M268" s="436"/>
      <c r="N268" s="437"/>
      <c r="O268" s="437"/>
      <c r="P268" s="438"/>
      <c r="Q268" s="439"/>
      <c r="R268" s="437"/>
      <c r="S268" s="686" t="s">
        <v>868</v>
      </c>
      <c r="T268" s="278"/>
    </row>
    <row r="269" spans="1:22" s="57" customFormat="1" ht="45" customHeight="1">
      <c r="A269" s="305">
        <v>186</v>
      </c>
      <c r="B269" s="474" t="s">
        <v>869</v>
      </c>
      <c r="C269" s="434">
        <v>0</v>
      </c>
      <c r="D269" s="330"/>
      <c r="E269" s="330"/>
      <c r="F269" s="360"/>
      <c r="G269" s="371"/>
      <c r="H269" s="435"/>
      <c r="I269" s="371"/>
      <c r="J269" s="371"/>
      <c r="K269" s="371"/>
      <c r="L269" s="436"/>
      <c r="M269" s="436"/>
      <c r="N269" s="437"/>
      <c r="O269" s="437"/>
      <c r="P269" s="438"/>
      <c r="Q269" s="439"/>
      <c r="R269" s="437"/>
      <c r="S269" s="686" t="s">
        <v>870</v>
      </c>
      <c r="T269" s="278" t="s">
        <v>139</v>
      </c>
    </row>
    <row r="270" spans="1:22" s="57" customFormat="1" ht="39.75" customHeight="1">
      <c r="A270" s="302">
        <v>187</v>
      </c>
      <c r="B270" s="456" t="s">
        <v>871</v>
      </c>
      <c r="C270" s="62">
        <v>100000000</v>
      </c>
      <c r="D270" s="304" t="s">
        <v>114</v>
      </c>
      <c r="E270" s="304" t="s">
        <v>103</v>
      </c>
      <c r="F270" s="114" t="s">
        <v>134</v>
      </c>
      <c r="G270" s="55"/>
      <c r="H270" s="63"/>
      <c r="I270" s="55" t="s">
        <v>677</v>
      </c>
      <c r="J270" s="55"/>
      <c r="K270" s="55"/>
      <c r="L270" s="64"/>
      <c r="M270" s="64"/>
      <c r="N270" s="65"/>
      <c r="O270" s="65"/>
      <c r="P270" s="66"/>
      <c r="Q270" s="67"/>
      <c r="R270" s="65"/>
      <c r="S270" s="684" t="s">
        <v>1060</v>
      </c>
      <c r="T270" s="278" t="s">
        <v>139</v>
      </c>
    </row>
    <row r="271" spans="1:22" s="159" customFormat="1" ht="23.25" customHeight="1">
      <c r="A271" s="1515" t="s">
        <v>734</v>
      </c>
      <c r="B271" s="1516"/>
      <c r="C271" s="157">
        <f>SUBTOTAL(9,C13:C270)</f>
        <v>128414387814</v>
      </c>
      <c r="D271" s="157"/>
      <c r="E271" s="266"/>
      <c r="F271" s="694"/>
      <c r="G271" s="158"/>
      <c r="H271" s="268"/>
      <c r="I271" s="268"/>
      <c r="J271" s="268"/>
      <c r="K271" s="269"/>
      <c r="L271" s="270"/>
      <c r="M271" s="271"/>
      <c r="N271" s="271"/>
      <c r="O271" s="272"/>
      <c r="P271" s="273"/>
      <c r="Q271" s="274"/>
      <c r="R271" s="274"/>
      <c r="S271" s="274"/>
      <c r="T271" s="283"/>
      <c r="V271" s="160"/>
    </row>
    <row r="272" spans="1:22" s="78" customFormat="1">
      <c r="A272" s="69"/>
      <c r="B272" s="70"/>
      <c r="C272" s="106"/>
      <c r="D272" s="106"/>
      <c r="E272" s="72"/>
      <c r="F272" s="161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91"/>
      <c r="T272" s="275"/>
      <c r="V272"/>
    </row>
    <row r="273" spans="1:20" s="58" customFormat="1" ht="15" customHeight="1">
      <c r="A273" s="1539" t="s">
        <v>735</v>
      </c>
      <c r="B273" s="1539"/>
      <c r="C273" s="1539"/>
      <c r="D273" s="1539"/>
      <c r="E273" s="1539"/>
      <c r="F273" s="1539"/>
      <c r="G273" s="71"/>
      <c r="H273" s="68"/>
      <c r="I273" s="1345"/>
      <c r="J273" s="1519"/>
      <c r="K273" s="1519"/>
      <c r="L273" s="593"/>
      <c r="M273" s="73"/>
      <c r="N273" s="74"/>
      <c r="O273" s="75"/>
      <c r="P273" s="76"/>
      <c r="Q273" s="77"/>
      <c r="R273" s="75"/>
      <c r="S273" s="78"/>
      <c r="T273" s="279"/>
    </row>
    <row r="274" spans="1:20" s="4" customFormat="1" ht="14.25" customHeight="1">
      <c r="A274" s="94"/>
      <c r="B274" s="1520" t="s">
        <v>736</v>
      </c>
      <c r="C274" s="1522"/>
      <c r="D274" s="1522"/>
      <c r="E274" s="1523"/>
      <c r="F274" s="162">
        <v>187</v>
      </c>
      <c r="G274" s="79"/>
      <c r="H274" s="79"/>
      <c r="I274" s="80"/>
      <c r="J274" s="81"/>
      <c r="K274" s="81"/>
      <c r="L274" s="79"/>
      <c r="M274" s="82"/>
      <c r="N274" s="83"/>
      <c r="O274" s="836" t="s">
        <v>1212</v>
      </c>
      <c r="P274" s="837"/>
      <c r="Q274" s="838"/>
      <c r="R274" s="838"/>
      <c r="S274" s="85"/>
      <c r="T274" s="280"/>
    </row>
    <row r="275" spans="1:20" s="4" customFormat="1" ht="14.25" customHeight="1">
      <c r="A275" s="94"/>
      <c r="B275" s="1520" t="s">
        <v>738</v>
      </c>
      <c r="C275" s="1522"/>
      <c r="D275" s="1522"/>
      <c r="E275" s="1523"/>
      <c r="F275" s="162">
        <v>16</v>
      </c>
      <c r="G275" s="79"/>
      <c r="H275" s="79"/>
      <c r="I275" s="80"/>
      <c r="J275" s="81"/>
      <c r="K275" s="81"/>
      <c r="L275" s="79"/>
      <c r="M275" s="82"/>
      <c r="N275" s="83"/>
      <c r="O275" s="839" t="s">
        <v>1213</v>
      </c>
      <c r="P275" s="837"/>
      <c r="Q275" s="838"/>
      <c r="R275" s="838"/>
      <c r="S275" s="85"/>
      <c r="T275" s="280"/>
    </row>
    <row r="276" spans="1:20" s="4" customFormat="1" ht="14.25" customHeight="1">
      <c r="A276" s="94"/>
      <c r="B276" s="1520" t="s">
        <v>739</v>
      </c>
      <c r="C276" s="1522"/>
      <c r="D276" s="1522"/>
      <c r="E276" s="1523"/>
      <c r="F276" s="162">
        <v>171</v>
      </c>
      <c r="G276" s="79"/>
      <c r="H276" s="79"/>
      <c r="I276" s="80"/>
      <c r="J276" s="81"/>
      <c r="K276" s="81"/>
      <c r="L276" s="79"/>
      <c r="M276" s="82"/>
      <c r="N276" s="83"/>
      <c r="O276" s="836"/>
      <c r="P276" s="837"/>
      <c r="Q276" s="838"/>
      <c r="R276" s="838"/>
      <c r="S276" s="85"/>
      <c r="T276" s="280"/>
    </row>
    <row r="277" spans="1:20" s="90" customFormat="1" ht="14.25" customHeight="1">
      <c r="A277" s="163"/>
      <c r="B277" s="1524" t="s">
        <v>740</v>
      </c>
      <c r="C277" s="1525"/>
      <c r="D277" s="1525"/>
      <c r="E277" s="1526"/>
      <c r="F277" s="162">
        <v>72</v>
      </c>
      <c r="G277" s="86"/>
      <c r="H277" s="86"/>
      <c r="I277" s="87"/>
      <c r="J277" s="88"/>
      <c r="K277" s="88"/>
      <c r="L277" s="86"/>
      <c r="M277" s="89"/>
      <c r="N277" s="164"/>
      <c r="O277" s="839"/>
      <c r="P277" s="837"/>
      <c r="Q277" s="838"/>
      <c r="R277" s="838"/>
      <c r="S277" s="165"/>
      <c r="T277" s="281" t="s">
        <v>741</v>
      </c>
    </row>
    <row r="278" spans="1:20" s="90" customFormat="1" ht="14.25" customHeight="1">
      <c r="A278" s="163"/>
      <c r="B278" s="1524" t="s">
        <v>742</v>
      </c>
      <c r="C278" s="1525"/>
      <c r="D278" s="1525"/>
      <c r="E278" s="1526"/>
      <c r="F278" s="162">
        <f>COUNTIF($D$13:$D$270,T278)</f>
        <v>78</v>
      </c>
      <c r="G278" s="86"/>
      <c r="H278" s="86"/>
      <c r="I278" s="87"/>
      <c r="J278" s="88"/>
      <c r="K278" s="88"/>
      <c r="L278" s="86"/>
      <c r="M278" s="89"/>
      <c r="N278" s="164"/>
      <c r="O278" s="840"/>
      <c r="P278" s="837"/>
      <c r="Q278" s="838"/>
      <c r="R278" s="838"/>
      <c r="S278" s="165"/>
      <c r="T278" s="281" t="s">
        <v>114</v>
      </c>
    </row>
    <row r="279" spans="1:20" s="90" customFormat="1" ht="14.25" customHeight="1">
      <c r="A279" s="163"/>
      <c r="B279" s="1524" t="s">
        <v>743</v>
      </c>
      <c r="C279" s="1525"/>
      <c r="D279" s="1525"/>
      <c r="E279" s="1526"/>
      <c r="F279" s="162">
        <f>COUNTIF($D$13:$D$270,T279)</f>
        <v>20</v>
      </c>
      <c r="G279" s="86"/>
      <c r="H279" s="86"/>
      <c r="I279" s="87"/>
      <c r="J279" s="88"/>
      <c r="K279" s="88"/>
      <c r="L279" s="86"/>
      <c r="M279" s="89"/>
      <c r="N279" s="164"/>
      <c r="O279" s="840"/>
      <c r="P279" s="837"/>
      <c r="Q279" s="838"/>
      <c r="R279" s="838"/>
      <c r="S279" s="165"/>
      <c r="T279" s="281" t="s">
        <v>744</v>
      </c>
    </row>
    <row r="280" spans="1:20" s="90" customFormat="1" ht="14.25" customHeight="1">
      <c r="A280" s="163"/>
      <c r="B280" s="1524" t="s">
        <v>1126</v>
      </c>
      <c r="C280" s="1525"/>
      <c r="D280" s="1525"/>
      <c r="E280" s="1526"/>
      <c r="F280" s="162">
        <v>1</v>
      </c>
      <c r="G280" s="86"/>
      <c r="H280" s="86"/>
      <c r="I280" s="87"/>
      <c r="J280" s="88"/>
      <c r="K280" s="88"/>
      <c r="L280" s="86"/>
      <c r="M280" s="89"/>
      <c r="N280" s="164"/>
      <c r="O280" s="841" t="s">
        <v>71</v>
      </c>
      <c r="P280" s="837"/>
      <c r="Q280" s="838"/>
      <c r="R280" s="838"/>
      <c r="S280" s="165"/>
      <c r="T280" s="281"/>
    </row>
    <row r="281" spans="1:20" s="90" customFormat="1" ht="13.5" customHeight="1">
      <c r="A281" s="163"/>
      <c r="B281" s="1520" t="s">
        <v>745</v>
      </c>
      <c r="C281" s="1522"/>
      <c r="D281" s="1522"/>
      <c r="E281" s="1523"/>
      <c r="F281" s="162">
        <v>1</v>
      </c>
      <c r="G281" s="86"/>
      <c r="H281" s="86"/>
      <c r="I281" s="87"/>
      <c r="J281" s="88"/>
      <c r="K281" s="88"/>
      <c r="L281" s="86"/>
      <c r="M281" s="89"/>
      <c r="N281" s="164"/>
      <c r="O281" s="842" t="s">
        <v>1172</v>
      </c>
      <c r="P281" s="843"/>
      <c r="Q281" s="838"/>
      <c r="R281" s="838"/>
      <c r="S281" s="165"/>
      <c r="T281" s="281"/>
    </row>
    <row r="282" spans="1:20" s="90" customFormat="1" ht="14.25" customHeight="1">
      <c r="A282" s="163"/>
      <c r="B282" s="1520" t="s">
        <v>1214</v>
      </c>
      <c r="C282" s="1522"/>
      <c r="D282" s="1522"/>
      <c r="E282" s="1523"/>
      <c r="F282" s="162">
        <v>80</v>
      </c>
      <c r="G282" s="86"/>
      <c r="H282" s="86"/>
      <c r="I282" s="87"/>
      <c r="J282" s="88"/>
      <c r="K282" s="88"/>
      <c r="L282" s="86"/>
      <c r="M282" s="89"/>
      <c r="N282" s="164"/>
      <c r="O282" s="842" t="s">
        <v>1173</v>
      </c>
      <c r="P282" s="843"/>
      <c r="Q282" s="838"/>
      <c r="R282" s="838"/>
      <c r="S282" s="165"/>
      <c r="T282" s="281"/>
    </row>
    <row r="283" spans="1:20" s="90" customFormat="1" ht="14.25" customHeight="1">
      <c r="A283" s="163"/>
      <c r="B283" s="1520" t="s">
        <v>1215</v>
      </c>
      <c r="C283" s="1522"/>
      <c r="D283" s="1522"/>
      <c r="E283" s="1523"/>
      <c r="F283" s="162">
        <v>26</v>
      </c>
      <c r="G283" s="86"/>
      <c r="H283" s="86"/>
      <c r="I283" s="87"/>
      <c r="J283" s="88"/>
      <c r="K283" s="88"/>
      <c r="L283" s="86"/>
      <c r="M283" s="89"/>
      <c r="N283" s="164"/>
      <c r="O283" s="841"/>
      <c r="P283" s="837"/>
      <c r="Q283" s="838"/>
      <c r="R283" s="838"/>
      <c r="S283" s="165"/>
      <c r="T283" s="281"/>
    </row>
    <row r="284" spans="1:20" s="90" customFormat="1" ht="14.25" customHeight="1">
      <c r="A284" s="163"/>
      <c r="B284" s="1520" t="s">
        <v>1216</v>
      </c>
      <c r="C284" s="1522"/>
      <c r="D284" s="1522"/>
      <c r="E284" s="1523"/>
      <c r="F284" s="162">
        <v>12</v>
      </c>
      <c r="G284" s="86"/>
      <c r="H284" s="86"/>
      <c r="I284" s="87"/>
      <c r="J284" s="88"/>
      <c r="K284" s="88"/>
      <c r="L284" s="86"/>
      <c r="M284" s="89"/>
      <c r="N284" s="164"/>
      <c r="O284" s="842"/>
      <c r="P284" s="843"/>
      <c r="Q284" s="838"/>
      <c r="R284" s="838"/>
      <c r="S284" s="165"/>
      <c r="T284" s="281"/>
    </row>
    <row r="285" spans="1:20" s="90" customFormat="1" ht="14.25" customHeight="1">
      <c r="A285" s="163"/>
      <c r="B285" s="1520" t="s">
        <v>1217</v>
      </c>
      <c r="C285" s="1522"/>
      <c r="D285" s="1522"/>
      <c r="E285" s="1523"/>
      <c r="F285" s="162">
        <v>35</v>
      </c>
      <c r="G285" s="86"/>
      <c r="H285" s="86"/>
      <c r="I285" s="87"/>
      <c r="J285" s="88"/>
      <c r="K285" s="88"/>
      <c r="L285" s="86"/>
      <c r="M285" s="89"/>
      <c r="N285" s="164"/>
      <c r="O285" s="842"/>
      <c r="P285" s="843"/>
      <c r="Q285" s="838"/>
      <c r="R285" s="838"/>
      <c r="S285" s="165"/>
      <c r="T285" s="281"/>
    </row>
    <row r="286" spans="1:20" s="90" customFormat="1" ht="14.25" customHeight="1">
      <c r="A286" s="163"/>
      <c r="B286" s="1520" t="s">
        <v>1218</v>
      </c>
      <c r="C286" s="1522"/>
      <c r="D286" s="1522"/>
      <c r="E286" s="1523"/>
      <c r="F286" s="162">
        <v>5</v>
      </c>
      <c r="G286" s="86"/>
      <c r="H286" s="86"/>
      <c r="I286" s="87"/>
      <c r="J286" s="88"/>
      <c r="K286" s="88"/>
      <c r="L286" s="86"/>
      <c r="M286" s="89"/>
      <c r="N286" s="164"/>
      <c r="O286" s="83"/>
      <c r="P286" s="84"/>
      <c r="Q286" s="95"/>
      <c r="R286" s="95"/>
      <c r="S286" s="165"/>
      <c r="T286" s="281"/>
    </row>
    <row r="287" spans="1:20" s="90" customFormat="1" ht="14.25" customHeight="1">
      <c r="A287" s="163"/>
      <c r="B287" s="1520" t="s">
        <v>1219</v>
      </c>
      <c r="C287" s="1522"/>
      <c r="D287" s="1522"/>
      <c r="E287" s="1523"/>
      <c r="F287" s="162">
        <v>2</v>
      </c>
      <c r="G287" s="86"/>
      <c r="H287" s="86"/>
      <c r="I287" s="87"/>
      <c r="J287" s="88"/>
      <c r="K287" s="88"/>
      <c r="L287" s="86"/>
      <c r="M287" s="89"/>
      <c r="N287" s="164"/>
      <c r="O287" s="83"/>
      <c r="P287" s="84"/>
      <c r="Q287" s="95"/>
      <c r="R287" s="95"/>
      <c r="S287" s="165"/>
      <c r="T287" s="281"/>
    </row>
    <row r="288" spans="1:20" s="90" customFormat="1" ht="14.25" customHeight="1">
      <c r="A288" s="163"/>
      <c r="B288" s="1520" t="s">
        <v>1220</v>
      </c>
      <c r="C288" s="1522"/>
      <c r="D288" s="1522"/>
      <c r="E288" s="1523"/>
      <c r="F288" s="162">
        <v>10</v>
      </c>
      <c r="G288" s="86"/>
      <c r="H288" s="86"/>
      <c r="I288" s="87"/>
      <c r="J288" s="88"/>
      <c r="K288" s="88"/>
      <c r="L288" s="86"/>
      <c r="M288" s="89"/>
      <c r="N288" s="164"/>
      <c r="O288" s="83"/>
      <c r="P288" s="84"/>
      <c r="Q288" s="95"/>
      <c r="R288" s="95"/>
      <c r="S288" s="165"/>
      <c r="T288" s="281"/>
    </row>
    <row r="289" spans="1:22" s="90" customFormat="1" ht="14.25" customHeight="1">
      <c r="A289" s="163"/>
      <c r="B289" s="447"/>
      <c r="C289" s="447"/>
      <c r="D289" s="447"/>
      <c r="E289" s="447"/>
      <c r="F289" s="92"/>
      <c r="G289" s="86"/>
      <c r="H289" s="86"/>
      <c r="I289" s="87"/>
      <c r="J289" s="88"/>
      <c r="K289" s="88"/>
      <c r="L289" s="86"/>
      <c r="M289" s="89"/>
      <c r="N289" s="164"/>
      <c r="O289" s="83"/>
      <c r="P289" s="84"/>
      <c r="Q289" s="95"/>
      <c r="R289" s="95"/>
      <c r="S289" s="165"/>
      <c r="T289" s="281"/>
    </row>
    <row r="290" spans="1:22" s="90" customFormat="1" ht="14.25" customHeight="1">
      <c r="A290" s="594" t="s">
        <v>758</v>
      </c>
      <c r="B290" s="594"/>
      <c r="C290" s="447"/>
      <c r="D290" s="447"/>
      <c r="E290" s="447"/>
      <c r="F290" s="92"/>
      <c r="G290" s="86"/>
      <c r="H290" s="86"/>
      <c r="I290" s="87"/>
      <c r="J290" s="88"/>
      <c r="K290" s="88"/>
      <c r="L290" s="86"/>
      <c r="M290" s="89"/>
      <c r="N290" s="164"/>
      <c r="O290" s="83"/>
      <c r="P290" s="84"/>
      <c r="Q290" s="95"/>
      <c r="R290" s="95"/>
      <c r="S290" s="165"/>
      <c r="T290" s="281"/>
    </row>
    <row r="291" spans="1:22">
      <c r="B291" s="595"/>
      <c r="C291" s="596" t="s">
        <v>759</v>
      </c>
      <c r="N291" s="84"/>
      <c r="O291" s="83"/>
      <c r="P291" s="83"/>
    </row>
    <row r="292" spans="1:22">
      <c r="B292" s="698"/>
      <c r="C292" s="596"/>
      <c r="N292" s="84"/>
      <c r="O292" s="83"/>
      <c r="P292" s="83"/>
    </row>
    <row r="293" spans="1:22">
      <c r="B293" s="699" t="s">
        <v>760</v>
      </c>
      <c r="C293" s="700" t="s">
        <v>57</v>
      </c>
      <c r="D293" s="700" t="s">
        <v>761</v>
      </c>
      <c r="N293" s="84"/>
      <c r="O293" s="83"/>
      <c r="P293" s="83"/>
    </row>
    <row r="294" spans="1:22">
      <c r="B294" s="699" t="s">
        <v>100</v>
      </c>
      <c r="C294" s="700" t="s">
        <v>762</v>
      </c>
      <c r="D294" s="700" t="s">
        <v>763</v>
      </c>
      <c r="N294" s="84"/>
      <c r="O294" s="83"/>
      <c r="P294" s="83"/>
    </row>
    <row r="295" spans="1:22">
      <c r="B295" s="699" t="s">
        <v>131</v>
      </c>
      <c r="C295" s="700" t="s">
        <v>764</v>
      </c>
      <c r="D295" s="700" t="s">
        <v>765</v>
      </c>
      <c r="N295" s="84"/>
      <c r="O295" s="83"/>
      <c r="P295" s="83"/>
    </row>
    <row r="296" spans="1:22">
      <c r="B296" s="698"/>
      <c r="C296" s="596"/>
      <c r="N296" s="84"/>
      <c r="O296" s="83"/>
      <c r="P296" s="83"/>
    </row>
    <row r="297" spans="1:22">
      <c r="B297" s="698"/>
      <c r="C297" s="596"/>
      <c r="N297" s="84"/>
      <c r="O297" s="83"/>
      <c r="P297" s="83"/>
    </row>
    <row r="298" spans="1:22">
      <c r="N298" s="84"/>
      <c r="O298" s="166"/>
      <c r="P298" s="84"/>
    </row>
    <row r="299" spans="1:22" s="52" customFormat="1">
      <c r="A299" s="72"/>
      <c r="B299" s="167"/>
      <c r="C299" s="168"/>
      <c r="D299" s="168"/>
      <c r="E299" s="72"/>
      <c r="F299" s="161"/>
      <c r="N299" s="89"/>
      <c r="O299" s="83"/>
      <c r="P299" s="83"/>
      <c r="S299" s="91"/>
      <c r="T299" s="275"/>
      <c r="U299" s="78"/>
      <c r="V299"/>
    </row>
    <row r="300" spans="1:22" s="52" customFormat="1">
      <c r="A300" s="72"/>
      <c r="B300" s="167"/>
      <c r="C300" s="168"/>
      <c r="D300" s="168"/>
      <c r="E300" s="72"/>
      <c r="F300" s="161"/>
      <c r="G300" s="276" t="s">
        <v>139</v>
      </c>
      <c r="H300" s="440">
        <v>35477890895</v>
      </c>
      <c r="I300" s="1528">
        <f>SUMIF(T13:T270,G300,C13:C270)</f>
        <v>25476409896</v>
      </c>
      <c r="J300" s="1528"/>
      <c r="K300" s="1529">
        <f>H300-I300</f>
        <v>10001480999</v>
      </c>
      <c r="L300" s="1529"/>
      <c r="N300" s="89"/>
      <c r="O300" s="83"/>
      <c r="P300" s="83"/>
      <c r="S300" s="91"/>
      <c r="T300" s="275"/>
      <c r="U300" s="78"/>
      <c r="V300"/>
    </row>
    <row r="301" spans="1:22" s="52" customFormat="1">
      <c r="A301" s="72"/>
      <c r="B301" s="167"/>
      <c r="C301" s="168"/>
      <c r="D301" s="168"/>
      <c r="E301" s="72"/>
      <c r="F301" s="161"/>
      <c r="G301" s="276" t="s">
        <v>171</v>
      </c>
      <c r="H301" s="440">
        <v>24338374230</v>
      </c>
      <c r="I301" s="1528">
        <f>SUMIF(T14:T271,G301,C14:C271)</f>
        <v>24338371918</v>
      </c>
      <c r="J301" s="1528"/>
      <c r="K301" s="1529">
        <f>H301-I301</f>
        <v>2312</v>
      </c>
      <c r="L301" s="1529"/>
      <c r="S301" s="91"/>
      <c r="T301" s="275"/>
      <c r="U301" s="78"/>
      <c r="V301"/>
    </row>
    <row r="302" spans="1:22" s="52" customFormat="1">
      <c r="A302" s="72"/>
      <c r="B302" s="167"/>
      <c r="C302" s="168"/>
      <c r="D302" s="168"/>
      <c r="E302" s="72"/>
      <c r="F302" s="161"/>
      <c r="G302" s="276" t="s">
        <v>766</v>
      </c>
      <c r="H302" s="440">
        <v>66673320000</v>
      </c>
      <c r="I302" s="1528">
        <f>SUMIF(T13:T270,G302,C13:C270)</f>
        <v>68143606000</v>
      </c>
      <c r="J302" s="1528"/>
      <c r="K302" s="1529">
        <f>H302-I302</f>
        <v>-1470286000</v>
      </c>
      <c r="L302" s="1529"/>
      <c r="S302" s="91"/>
      <c r="T302" s="275"/>
      <c r="U302" s="78"/>
      <c r="V302"/>
    </row>
    <row r="303" spans="1:22" s="52" customFormat="1">
      <c r="A303" s="72"/>
      <c r="B303" s="167"/>
      <c r="C303" s="168"/>
      <c r="D303" s="168"/>
      <c r="E303" s="72"/>
      <c r="F303" s="161"/>
      <c r="G303" s="276"/>
      <c r="H303" s="441">
        <f>SUM(H300:H302)</f>
        <v>126489585125</v>
      </c>
      <c r="I303" s="1529">
        <f>SUM(I300:I302)</f>
        <v>117958387814</v>
      </c>
      <c r="J303" s="1529"/>
      <c r="K303" s="1529">
        <f>H303-I303</f>
        <v>8531197311</v>
      </c>
      <c r="L303" s="1529"/>
      <c r="S303" s="91"/>
      <c r="T303" s="275"/>
      <c r="U303" s="78"/>
      <c r="V303"/>
    </row>
  </sheetData>
  <autoFilter ref="A10:T270" xr:uid="{00000000-0009-0000-0000-00000B000000}"/>
  <mergeCells count="94"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  <mergeCell ref="A29:S29"/>
    <mergeCell ref="N6:N8"/>
    <mergeCell ref="O6:Q6"/>
    <mergeCell ref="R6:R8"/>
    <mergeCell ref="S6:S8"/>
    <mergeCell ref="L7:L8"/>
    <mergeCell ref="M7:M8"/>
    <mergeCell ref="O7:O8"/>
    <mergeCell ref="P7:Q7"/>
    <mergeCell ref="G6:G8"/>
    <mergeCell ref="H6:H8"/>
    <mergeCell ref="I6:I8"/>
    <mergeCell ref="J6:J8"/>
    <mergeCell ref="K6:K8"/>
    <mergeCell ref="L6:M6"/>
    <mergeCell ref="A11:S11"/>
    <mergeCell ref="A12:S12"/>
    <mergeCell ref="A19:S19"/>
    <mergeCell ref="A22:S22"/>
    <mergeCell ref="A23:S23"/>
    <mergeCell ref="A95:S95"/>
    <mergeCell ref="A37:S37"/>
    <mergeCell ref="A45:S45"/>
    <mergeCell ref="A46:S46"/>
    <mergeCell ref="A51:S51"/>
    <mergeCell ref="A53:S53"/>
    <mergeCell ref="A55:S55"/>
    <mergeCell ref="A56:S56"/>
    <mergeCell ref="A72:S72"/>
    <mergeCell ref="A78:S78"/>
    <mergeCell ref="A91:S91"/>
    <mergeCell ref="A92:S92"/>
    <mergeCell ref="A130:S130"/>
    <mergeCell ref="A97:S97"/>
    <mergeCell ref="A102:S102"/>
    <mergeCell ref="A103:S103"/>
    <mergeCell ref="A105:S105"/>
    <mergeCell ref="A107:S107"/>
    <mergeCell ref="A110:S110"/>
    <mergeCell ref="A111:S111"/>
    <mergeCell ref="A118:S118"/>
    <mergeCell ref="A120:S120"/>
    <mergeCell ref="A123:S123"/>
    <mergeCell ref="A124:S124"/>
    <mergeCell ref="A207:S207"/>
    <mergeCell ref="A132:S132"/>
    <mergeCell ref="A137:S137"/>
    <mergeCell ref="A138:S138"/>
    <mergeCell ref="A155:S155"/>
    <mergeCell ref="A167:S167"/>
    <mergeCell ref="A178:S178"/>
    <mergeCell ref="A179:S179"/>
    <mergeCell ref="A186:S186"/>
    <mergeCell ref="A191:S191"/>
    <mergeCell ref="A196:S196"/>
    <mergeCell ref="A197:S197"/>
    <mergeCell ref="B274:E274"/>
    <mergeCell ref="B277:E277"/>
    <mergeCell ref="B278:E278"/>
    <mergeCell ref="B279:E279"/>
    <mergeCell ref="B282:E282"/>
    <mergeCell ref="B280:E280"/>
    <mergeCell ref="B281:E281"/>
    <mergeCell ref="B276:E276"/>
    <mergeCell ref="B275:E275"/>
    <mergeCell ref="A210:S210"/>
    <mergeCell ref="A224:S224"/>
    <mergeCell ref="A271:B271"/>
    <mergeCell ref="A273:F273"/>
    <mergeCell ref="J273:K273"/>
    <mergeCell ref="B284:E284"/>
    <mergeCell ref="B283:E283"/>
    <mergeCell ref="I303:J303"/>
    <mergeCell ref="K303:L303"/>
    <mergeCell ref="B285:E285"/>
    <mergeCell ref="B286:E286"/>
    <mergeCell ref="B288:E288"/>
    <mergeCell ref="I300:J300"/>
    <mergeCell ref="K300:L300"/>
    <mergeCell ref="I301:J301"/>
    <mergeCell ref="K301:L301"/>
    <mergeCell ref="B287:E287"/>
    <mergeCell ref="I302:J302"/>
    <mergeCell ref="K302:L302"/>
  </mergeCells>
  <printOptions horizontalCentered="1"/>
  <pageMargins left="0.7" right="0.7" top="0.75" bottom="0.75" header="0.3" footer="0.3"/>
  <pageSetup paperSize="5" scale="57" orientation="landscape" horizontalDpi="4294967293" r:id="rId1"/>
  <rowBreaks count="10" manualBreakCount="10">
    <brk id="28" max="18" man="1"/>
    <brk id="44" max="18" man="1"/>
    <brk id="82" max="18" man="1"/>
    <brk id="101" max="18" man="1"/>
    <brk id="122" max="18" man="1"/>
    <brk id="167" max="18" man="1"/>
    <brk id="188" max="18" man="1"/>
    <brk id="206" max="18" man="1"/>
    <brk id="222" max="18" man="1"/>
    <brk id="270" max="1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V263"/>
  <sheetViews>
    <sheetView view="pageBreakPreview" zoomScaleSheetLayoutView="100" workbookViewId="0">
      <pane xSplit="3" ySplit="12" topLeftCell="D214" activePane="bottomRight" state="frozen"/>
      <selection pane="topRight" activeCell="F293" activeCellId="1" sqref="F289 F293:F300"/>
      <selection pane="bottomLeft" activeCell="F293" activeCellId="1" sqref="F289 F293:F300"/>
      <selection pane="bottomRight" activeCell="F293" sqref="F293:F300"/>
    </sheetView>
  </sheetViews>
  <sheetFormatPr defaultRowHeight="14.5"/>
  <cols>
    <col min="1" max="1" width="4.1796875" style="72" customWidth="1"/>
    <col min="2" max="2" width="26.26953125" style="167" customWidth="1"/>
    <col min="3" max="3" width="18.54296875" style="168" customWidth="1"/>
    <col min="4" max="4" width="11.1796875" style="168" customWidth="1"/>
    <col min="5" max="5" width="8" style="72" customWidth="1"/>
    <col min="6" max="6" width="9.26953125" style="161" customWidth="1"/>
    <col min="7" max="7" width="7.453125" style="52" customWidth="1"/>
    <col min="8" max="8" width="15.54296875" style="52" customWidth="1"/>
    <col min="9" max="9" width="10.81640625" style="52" customWidth="1"/>
    <col min="10" max="10" width="9.7265625" style="52" customWidth="1"/>
    <col min="11" max="11" width="10" style="52" customWidth="1"/>
    <col min="12" max="13" width="9.1796875" style="52" customWidth="1"/>
    <col min="14" max="14" width="10.7265625" style="52" customWidth="1"/>
    <col min="15" max="15" width="8.1796875" style="52" customWidth="1"/>
    <col min="16" max="16" width="14.81640625" style="52" customWidth="1"/>
    <col min="17" max="17" width="6.5429687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78" customWidth="1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</cols>
  <sheetData>
    <row r="1" spans="1:22" ht="15" customHeight="1">
      <c r="A1" s="1456" t="s">
        <v>73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1456"/>
      <c r="M1" s="1456"/>
      <c r="N1" s="1456"/>
      <c r="O1" s="1456"/>
      <c r="P1" s="1456"/>
      <c r="Q1" s="1456"/>
      <c r="R1" s="1456"/>
      <c r="S1" s="1456"/>
    </row>
    <row r="2" spans="1:22" ht="15" customHeight="1">
      <c r="A2" s="1458" t="s">
        <v>74</v>
      </c>
      <c r="B2" s="1458"/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  <c r="Q2" s="1458"/>
      <c r="R2" s="1458"/>
      <c r="S2" s="1458"/>
    </row>
    <row r="3" spans="1:22" ht="15" customHeight="1">
      <c r="A3" s="1460" t="s">
        <v>75</v>
      </c>
      <c r="B3" s="1460"/>
      <c r="C3" s="1460"/>
      <c r="D3" s="1460"/>
      <c r="E3" s="1460"/>
      <c r="F3" s="1460"/>
      <c r="G3" s="1460"/>
      <c r="H3" s="1460"/>
      <c r="I3" s="1460"/>
      <c r="J3" s="1460"/>
      <c r="K3" s="1460"/>
      <c r="L3" s="1460"/>
      <c r="M3" s="1460"/>
      <c r="N3" s="1460"/>
      <c r="O3" s="1460"/>
      <c r="P3" s="1460"/>
      <c r="Q3" s="1460"/>
      <c r="R3" s="1460"/>
      <c r="S3" s="1460"/>
    </row>
    <row r="4" spans="1:22" s="52" customFormat="1" ht="15" customHeight="1">
      <c r="A4" s="1460" t="s">
        <v>1221</v>
      </c>
      <c r="B4" s="1460"/>
      <c r="C4" s="1460"/>
      <c r="D4" s="1460"/>
      <c r="E4" s="1460"/>
      <c r="F4" s="1460"/>
      <c r="G4" s="1460"/>
      <c r="H4" s="1460"/>
      <c r="I4" s="1460"/>
      <c r="J4" s="1460"/>
      <c r="K4" s="1460"/>
      <c r="L4" s="1460"/>
      <c r="M4" s="1460"/>
      <c r="N4" s="1460"/>
      <c r="O4" s="1460"/>
      <c r="P4" s="1460"/>
      <c r="Q4" s="1460"/>
      <c r="R4" s="1460"/>
      <c r="S4" s="1460"/>
      <c r="T4" s="276"/>
    </row>
    <row r="5" spans="1:22" s="52" customFormat="1" ht="9" customHeight="1">
      <c r="A5" s="108"/>
      <c r="B5" s="109"/>
      <c r="C5" s="110"/>
      <c r="D5" s="110"/>
      <c r="E5" s="108"/>
      <c r="F5" s="111"/>
      <c r="G5" s="1348"/>
      <c r="H5" s="1348"/>
      <c r="I5" s="1348"/>
      <c r="J5" s="1348"/>
      <c r="K5" s="1348"/>
      <c r="L5" s="1348"/>
      <c r="M5" s="1348"/>
      <c r="N5" s="1348"/>
      <c r="O5" s="1348"/>
      <c r="P5" s="1348"/>
      <c r="Q5" s="1348"/>
      <c r="R5" s="1348"/>
      <c r="S5" s="112"/>
      <c r="T5" s="276"/>
    </row>
    <row r="6" spans="1:22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77" t="s">
        <v>88</v>
      </c>
      <c r="M6" s="1479"/>
      <c r="N6" s="1531" t="s">
        <v>89</v>
      </c>
      <c r="O6" s="1477" t="s">
        <v>90</v>
      </c>
      <c r="P6" s="1540"/>
      <c r="Q6" s="1479"/>
      <c r="R6" s="1480" t="s">
        <v>91</v>
      </c>
      <c r="S6" s="1462" t="s">
        <v>92</v>
      </c>
    </row>
    <row r="7" spans="1:22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62" t="s">
        <v>93</v>
      </c>
      <c r="M7" s="1462" t="s">
        <v>94</v>
      </c>
      <c r="N7" s="1532"/>
      <c r="O7" s="1462" t="s">
        <v>95</v>
      </c>
      <c r="P7" s="1477" t="s">
        <v>96</v>
      </c>
      <c r="Q7" s="1479"/>
      <c r="R7" s="1481"/>
      <c r="S7" s="1463"/>
      <c r="T7" s="276"/>
    </row>
    <row r="8" spans="1:22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64"/>
      <c r="M8" s="1464"/>
      <c r="N8" s="1533"/>
      <c r="O8" s="1464"/>
      <c r="P8" s="445" t="s">
        <v>97</v>
      </c>
      <c r="Q8" s="446" t="s">
        <v>98</v>
      </c>
      <c r="R8" s="1482"/>
      <c r="S8" s="1464"/>
      <c r="T8" s="276"/>
    </row>
    <row r="9" spans="1:22" s="113" customFormat="1" ht="10.5" customHeight="1" thickBot="1">
      <c r="A9" s="442">
        <v>1</v>
      </c>
      <c r="B9" s="443">
        <v>2</v>
      </c>
      <c r="C9" s="444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</row>
    <row r="10" spans="1:22" s="52" customFormat="1" ht="15" customHeight="1" thickTop="1">
      <c r="A10" s="177"/>
      <c r="B10" s="178"/>
      <c r="C10" s="179"/>
      <c r="D10" s="179"/>
      <c r="E10" s="177"/>
      <c r="F10" s="180"/>
      <c r="G10" s="177"/>
      <c r="H10" s="181"/>
      <c r="I10" s="182"/>
      <c r="J10" s="177"/>
      <c r="K10" s="183"/>
      <c r="L10" s="177"/>
      <c r="M10" s="183"/>
      <c r="N10" s="177"/>
      <c r="O10" s="183"/>
      <c r="P10" s="177"/>
      <c r="Q10" s="184"/>
      <c r="R10" s="177"/>
      <c r="S10" s="185"/>
      <c r="T10" s="276"/>
    </row>
    <row r="11" spans="1:22" s="78" customFormat="1">
      <c r="A11" s="1504" t="s">
        <v>99</v>
      </c>
      <c r="B11" s="1505"/>
      <c r="C11" s="1505"/>
      <c r="D11" s="1505"/>
      <c r="E11" s="1505"/>
      <c r="F11" s="1505"/>
      <c r="G11" s="1505"/>
      <c r="H11" s="1505"/>
      <c r="I11" s="1505"/>
      <c r="J11" s="1505"/>
      <c r="K11" s="1505"/>
      <c r="L11" s="1505"/>
      <c r="M11" s="1505"/>
      <c r="N11" s="1505"/>
      <c r="O11" s="1505"/>
      <c r="P11" s="1505"/>
      <c r="Q11" s="1505"/>
      <c r="R11" s="1505"/>
      <c r="S11" s="1505"/>
      <c r="T11" s="275"/>
      <c r="V11"/>
    </row>
    <row r="12" spans="1:22" s="78" customFormat="1">
      <c r="A12" s="1506" t="s">
        <v>348</v>
      </c>
      <c r="B12" s="1507"/>
      <c r="C12" s="1507"/>
      <c r="D12" s="1507"/>
      <c r="E12" s="1507"/>
      <c r="F12" s="1507"/>
      <c r="G12" s="1507"/>
      <c r="H12" s="1507"/>
      <c r="I12" s="1507"/>
      <c r="J12" s="1507"/>
      <c r="K12" s="1507"/>
      <c r="L12" s="1507"/>
      <c r="M12" s="1507"/>
      <c r="N12" s="1507"/>
      <c r="O12" s="1507"/>
      <c r="P12" s="1507"/>
      <c r="Q12" s="1507"/>
      <c r="R12" s="1507"/>
      <c r="S12" s="1507"/>
      <c r="T12" s="275"/>
      <c r="V12"/>
    </row>
    <row r="13" spans="1:22" s="78" customFormat="1" ht="30.75" customHeight="1">
      <c r="A13" s="60">
        <f>SUBTOTAL(3,$B$13:B13)</f>
        <v>1</v>
      </c>
      <c r="B13" s="448" t="s">
        <v>1046</v>
      </c>
      <c r="C13" s="449">
        <v>200000000</v>
      </c>
      <c r="D13" s="114" t="s">
        <v>114</v>
      </c>
      <c r="E13" s="301" t="s">
        <v>103</v>
      </c>
      <c r="F13" s="450"/>
      <c r="G13" s="114"/>
      <c r="H13" s="451"/>
      <c r="I13" s="452"/>
      <c r="J13" s="453"/>
      <c r="K13" s="188"/>
      <c r="L13" s="189"/>
      <c r="M13" s="190"/>
      <c r="N13" s="191"/>
      <c r="O13" s="120"/>
      <c r="P13" s="297"/>
      <c r="Q13" s="454"/>
      <c r="R13" s="192"/>
      <c r="S13" s="193"/>
      <c r="T13" s="275" t="s">
        <v>110</v>
      </c>
      <c r="V13"/>
    </row>
    <row r="14" spans="1:22" s="78" customFormat="1" ht="25.5" customHeight="1">
      <c r="A14" s="60">
        <f>SUBTOTAL(3,$B$13:B14)</f>
        <v>2</v>
      </c>
      <c r="B14" s="448" t="s">
        <v>119</v>
      </c>
      <c r="C14" s="455">
        <v>150000000</v>
      </c>
      <c r="D14" s="114" t="s">
        <v>114</v>
      </c>
      <c r="E14" s="301" t="s">
        <v>103</v>
      </c>
      <c r="F14" s="450"/>
      <c r="G14" s="114"/>
      <c r="H14" s="451"/>
      <c r="I14" s="452"/>
      <c r="J14" s="453"/>
      <c r="K14" s="188"/>
      <c r="L14" s="189"/>
      <c r="M14" s="190"/>
      <c r="N14" s="191"/>
      <c r="O14" s="120"/>
      <c r="P14" s="297"/>
      <c r="Q14" s="454"/>
      <c r="R14" s="192"/>
      <c r="S14" s="193"/>
      <c r="T14" s="275" t="s">
        <v>110</v>
      </c>
      <c r="V14"/>
    </row>
    <row r="15" spans="1:22" s="78" customFormat="1" ht="34.5" customHeight="1">
      <c r="A15" s="60">
        <f>SUBTOTAL(3,$B$13:B15)</f>
        <v>3</v>
      </c>
      <c r="B15" s="448" t="s">
        <v>1222</v>
      </c>
      <c r="C15" s="449">
        <v>1000000000</v>
      </c>
      <c r="D15" s="114" t="s">
        <v>875</v>
      </c>
      <c r="E15" s="301" t="s">
        <v>103</v>
      </c>
      <c r="F15" s="450"/>
      <c r="G15" s="114"/>
      <c r="H15" s="451"/>
      <c r="I15" s="452"/>
      <c r="J15" s="453"/>
      <c r="K15" s="188"/>
      <c r="L15" s="189"/>
      <c r="M15" s="190"/>
      <c r="N15" s="191"/>
      <c r="O15" s="120"/>
      <c r="P15" s="297"/>
      <c r="Q15" s="454"/>
      <c r="R15" s="192"/>
      <c r="S15" s="193"/>
      <c r="T15" s="275" t="s">
        <v>110</v>
      </c>
      <c r="V15"/>
    </row>
    <row r="16" spans="1:22" s="78" customFormat="1" ht="36.75" customHeight="1">
      <c r="A16" s="60">
        <f>SUBTOTAL(3,$B$13:B16)</f>
        <v>4</v>
      </c>
      <c r="B16" s="448" t="s">
        <v>1223</v>
      </c>
      <c r="C16" s="449">
        <v>2000000000</v>
      </c>
      <c r="D16" s="114" t="s">
        <v>875</v>
      </c>
      <c r="E16" s="301" t="s">
        <v>103</v>
      </c>
      <c r="F16" s="450"/>
      <c r="G16" s="114"/>
      <c r="H16" s="451"/>
      <c r="I16" s="452"/>
      <c r="J16" s="453"/>
      <c r="K16" s="188"/>
      <c r="L16" s="189"/>
      <c r="M16" s="190"/>
      <c r="N16" s="191"/>
      <c r="O16" s="120"/>
      <c r="P16" s="297"/>
      <c r="Q16" s="454"/>
      <c r="R16" s="192"/>
      <c r="S16" s="193"/>
      <c r="T16" s="275" t="s">
        <v>110</v>
      </c>
      <c r="V16"/>
    </row>
    <row r="17" spans="1:22" s="78" customFormat="1" ht="30.75" customHeight="1">
      <c r="A17" s="60">
        <f>SUBTOTAL(3,$B$13:B17)</f>
        <v>5</v>
      </c>
      <c r="B17" s="448" t="s">
        <v>123</v>
      </c>
      <c r="C17" s="449">
        <v>200000000</v>
      </c>
      <c r="D17" s="114" t="s">
        <v>114</v>
      </c>
      <c r="E17" s="301" t="s">
        <v>103</v>
      </c>
      <c r="F17" s="450"/>
      <c r="G17" s="114"/>
      <c r="H17" s="451"/>
      <c r="I17" s="452"/>
      <c r="J17" s="453"/>
      <c r="K17" s="188"/>
      <c r="L17" s="189"/>
      <c r="M17" s="190"/>
      <c r="N17" s="191"/>
      <c r="O17" s="120"/>
      <c r="P17" s="297"/>
      <c r="Q17" s="454"/>
      <c r="R17" s="192"/>
      <c r="S17" s="193"/>
      <c r="T17" s="275" t="s">
        <v>110</v>
      </c>
      <c r="V17"/>
    </row>
    <row r="18" spans="1:22" s="78" customFormat="1" ht="31.5" customHeight="1">
      <c r="A18" s="60">
        <f>SUBTOTAL(3,$B$13:B18)</f>
        <v>6</v>
      </c>
      <c r="B18" s="448" t="s">
        <v>128</v>
      </c>
      <c r="C18" s="449">
        <v>357000000</v>
      </c>
      <c r="D18" s="114" t="s">
        <v>875</v>
      </c>
      <c r="E18" s="301" t="s">
        <v>103</v>
      </c>
      <c r="F18" s="450"/>
      <c r="G18" s="114"/>
      <c r="H18" s="451"/>
      <c r="I18" s="452"/>
      <c r="J18" s="453"/>
      <c r="K18" s="188"/>
      <c r="L18" s="189"/>
      <c r="M18" s="190"/>
      <c r="N18" s="191"/>
      <c r="O18" s="120"/>
      <c r="P18" s="297"/>
      <c r="Q18" s="454"/>
      <c r="R18" s="192"/>
      <c r="S18" s="193"/>
      <c r="T18" s="275" t="s">
        <v>110</v>
      </c>
      <c r="V18"/>
    </row>
    <row r="19" spans="1:22" s="78" customFormat="1" ht="17.25" customHeight="1">
      <c r="A19" s="1492" t="s">
        <v>359</v>
      </c>
      <c r="B19" s="1493"/>
      <c r="C19" s="1493"/>
      <c r="D19" s="1493"/>
      <c r="E19" s="1493"/>
      <c r="F19" s="1493"/>
      <c r="G19" s="1493"/>
      <c r="H19" s="1493"/>
      <c r="I19" s="1493"/>
      <c r="J19" s="1493"/>
      <c r="K19" s="1493"/>
      <c r="L19" s="1493"/>
      <c r="M19" s="1493"/>
      <c r="N19" s="1493"/>
      <c r="O19" s="1493"/>
      <c r="P19" s="1493"/>
      <c r="Q19" s="1493"/>
      <c r="R19" s="1493"/>
      <c r="S19" s="1493"/>
      <c r="T19" s="275"/>
      <c r="V19"/>
    </row>
    <row r="20" spans="1:22" s="78" customFormat="1" ht="31.9" customHeight="1">
      <c r="A20" s="302">
        <f>SUBTOTAL(3,$B$13:B20)</f>
        <v>7</v>
      </c>
      <c r="B20" s="43" t="s">
        <v>132</v>
      </c>
      <c r="C20" s="299">
        <v>510000000</v>
      </c>
      <c r="D20" s="300" t="s">
        <v>875</v>
      </c>
      <c r="E20" s="207" t="s">
        <v>133</v>
      </c>
      <c r="F20" s="303"/>
      <c r="G20" s="300"/>
      <c r="H20" s="186"/>
      <c r="I20" s="115"/>
      <c r="J20" s="187"/>
      <c r="K20" s="188"/>
      <c r="L20" s="189"/>
      <c r="M20" s="190"/>
      <c r="N20" s="191"/>
      <c r="O20" s="120"/>
      <c r="P20" s="123"/>
      <c r="Q20" s="121"/>
      <c r="R20" s="192"/>
      <c r="S20" s="193"/>
      <c r="T20" s="275" t="s">
        <v>139</v>
      </c>
      <c r="V20"/>
    </row>
    <row r="21" spans="1:22" s="78" customFormat="1" ht="33.75" customHeight="1">
      <c r="A21" s="305">
        <f>SUBTOTAL(3,$B$13:B21)</f>
        <v>8</v>
      </c>
      <c r="B21" s="390" t="s">
        <v>140</v>
      </c>
      <c r="C21" s="307">
        <v>0</v>
      </c>
      <c r="D21" s="308"/>
      <c r="E21" s="309"/>
      <c r="F21" s="310"/>
      <c r="G21" s="308"/>
      <c r="H21" s="311"/>
      <c r="I21" s="312"/>
      <c r="J21" s="313"/>
      <c r="K21" s="314"/>
      <c r="L21" s="315"/>
      <c r="M21" s="316"/>
      <c r="N21" s="317"/>
      <c r="O21" s="318"/>
      <c r="P21" s="319"/>
      <c r="Q21" s="320"/>
      <c r="R21" s="321"/>
      <c r="S21" s="322" t="s">
        <v>142</v>
      </c>
      <c r="T21" s="275" t="s">
        <v>139</v>
      </c>
      <c r="V21"/>
    </row>
    <row r="22" spans="1:22" s="78" customFormat="1" ht="18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499"/>
      <c r="T22" s="275"/>
      <c r="V22"/>
    </row>
    <row r="23" spans="1:22" s="78" customFormat="1" ht="15" customHeight="1">
      <c r="A23" s="1500" t="s">
        <v>780</v>
      </c>
      <c r="B23" s="1501"/>
      <c r="C23" s="1501"/>
      <c r="D23" s="1501"/>
      <c r="E23" s="1501"/>
      <c r="F23" s="1501"/>
      <c r="G23" s="1501"/>
      <c r="H23" s="1501"/>
      <c r="I23" s="1501"/>
      <c r="J23" s="1501"/>
      <c r="K23" s="1501"/>
      <c r="L23" s="1501"/>
      <c r="M23" s="1501"/>
      <c r="N23" s="1501"/>
      <c r="O23" s="1501"/>
      <c r="P23" s="1501"/>
      <c r="Q23" s="1501"/>
      <c r="R23" s="1501"/>
      <c r="S23" s="1511"/>
      <c r="T23" s="275"/>
      <c r="V23"/>
    </row>
    <row r="24" spans="1:22" s="78" customFormat="1" ht="29.25" customHeight="1">
      <c r="A24" s="60">
        <f>SUBTOTAL(3,$B$13:B24)</f>
        <v>9</v>
      </c>
      <c r="B24" s="456" t="s">
        <v>1224</v>
      </c>
      <c r="C24" s="297">
        <v>2000000000</v>
      </c>
      <c r="D24" s="298" t="s">
        <v>875</v>
      </c>
      <c r="E24" s="125" t="s">
        <v>103</v>
      </c>
      <c r="F24" s="459"/>
      <c r="G24" s="460"/>
      <c r="H24" s="461"/>
      <c r="I24" s="462"/>
      <c r="J24" s="462"/>
      <c r="K24" s="463"/>
      <c r="L24" s="464"/>
      <c r="M24" s="465"/>
      <c r="N24" s="466"/>
      <c r="O24" s="467"/>
      <c r="P24" s="468"/>
      <c r="Q24" s="469"/>
      <c r="R24" s="470"/>
      <c r="S24" s="471"/>
      <c r="T24" s="275" t="s">
        <v>110</v>
      </c>
      <c r="V24"/>
    </row>
    <row r="25" spans="1:22" s="78" customFormat="1" ht="30.75" customHeight="1">
      <c r="A25" s="60">
        <f>SUBTOTAL(3,$B$13:B25)</f>
        <v>10</v>
      </c>
      <c r="B25" s="456" t="s">
        <v>1053</v>
      </c>
      <c r="C25" s="297">
        <v>200000000</v>
      </c>
      <c r="D25" s="298" t="s">
        <v>114</v>
      </c>
      <c r="E25" s="125" t="s">
        <v>103</v>
      </c>
      <c r="F25" s="459"/>
      <c r="G25" s="460"/>
      <c r="H25" s="461"/>
      <c r="I25" s="462"/>
      <c r="J25" s="462"/>
      <c r="K25" s="463"/>
      <c r="L25" s="464"/>
      <c r="M25" s="465"/>
      <c r="N25" s="466"/>
      <c r="O25" s="467"/>
      <c r="P25" s="468"/>
      <c r="Q25" s="469"/>
      <c r="R25" s="470"/>
      <c r="S25" s="471"/>
      <c r="T25" s="275" t="s">
        <v>110</v>
      </c>
      <c r="V25"/>
    </row>
    <row r="26" spans="1:22" s="78" customFormat="1" ht="27.75" customHeight="1">
      <c r="A26" s="60">
        <f>SUBTOTAL(3,$B$13:B26)</f>
        <v>11</v>
      </c>
      <c r="B26" s="456" t="s">
        <v>1225</v>
      </c>
      <c r="C26" s="297">
        <v>750000000</v>
      </c>
      <c r="D26" s="298" t="s">
        <v>875</v>
      </c>
      <c r="E26" s="125" t="s">
        <v>103</v>
      </c>
      <c r="F26" s="459"/>
      <c r="G26" s="460"/>
      <c r="H26" s="472"/>
      <c r="I26" s="462"/>
      <c r="J26" s="462"/>
      <c r="K26" s="463"/>
      <c r="L26" s="464"/>
      <c r="M26" s="465"/>
      <c r="N26" s="466"/>
      <c r="O26" s="467"/>
      <c r="P26" s="468"/>
      <c r="Q26" s="473"/>
      <c r="R26" s="470"/>
      <c r="S26" s="471"/>
      <c r="T26" s="275" t="s">
        <v>110</v>
      </c>
      <c r="V26"/>
    </row>
    <row r="27" spans="1:22" s="78" customFormat="1" ht="28.5" customHeight="1">
      <c r="A27" s="60">
        <f>SUBTOTAL(3,$B$13:B27)</f>
        <v>12</v>
      </c>
      <c r="B27" s="456" t="s">
        <v>162</v>
      </c>
      <c r="C27" s="297">
        <v>1303190000</v>
      </c>
      <c r="D27" s="298" t="s">
        <v>875</v>
      </c>
      <c r="E27" s="125" t="s">
        <v>103</v>
      </c>
      <c r="F27" s="459"/>
      <c r="G27" s="460"/>
      <c r="H27" s="472"/>
      <c r="I27" s="462"/>
      <c r="J27" s="462"/>
      <c r="K27" s="463"/>
      <c r="L27" s="464"/>
      <c r="M27" s="465"/>
      <c r="N27" s="466"/>
      <c r="O27" s="467"/>
      <c r="P27" s="468"/>
      <c r="Q27" s="473"/>
      <c r="R27" s="470"/>
      <c r="S27" s="471"/>
      <c r="T27" s="275" t="s">
        <v>110</v>
      </c>
      <c r="V27"/>
    </row>
    <row r="28" spans="1:22" s="78" customFormat="1" ht="27.75" customHeight="1">
      <c r="A28" s="393">
        <f>SUBTOTAL(3,$B$13:B28)</f>
        <v>13</v>
      </c>
      <c r="B28" s="474" t="s">
        <v>1055</v>
      </c>
      <c r="C28" s="349">
        <v>200000000</v>
      </c>
      <c r="D28" s="350" t="s">
        <v>114</v>
      </c>
      <c r="E28" s="325" t="s">
        <v>103</v>
      </c>
      <c r="F28" s="475"/>
      <c r="G28" s="476"/>
      <c r="H28" s="477"/>
      <c r="I28" s="478"/>
      <c r="J28" s="478"/>
      <c r="K28" s="314"/>
      <c r="L28" s="315"/>
      <c r="M28" s="316"/>
      <c r="N28" s="317"/>
      <c r="O28" s="318"/>
      <c r="P28" s="349"/>
      <c r="Q28" s="479"/>
      <c r="R28" s="321"/>
      <c r="S28" s="429" t="s">
        <v>1226</v>
      </c>
      <c r="T28" s="275" t="s">
        <v>110</v>
      </c>
      <c r="V28"/>
    </row>
    <row r="29" spans="1:22" s="78" customFormat="1" ht="15" customHeight="1">
      <c r="A29" s="1492" t="s">
        <v>783</v>
      </c>
      <c r="B29" s="1493"/>
      <c r="C29" s="1493"/>
      <c r="D29" s="1493"/>
      <c r="E29" s="1493"/>
      <c r="F29" s="1493"/>
      <c r="G29" s="1493"/>
      <c r="H29" s="1493"/>
      <c r="I29" s="1493"/>
      <c r="J29" s="1493"/>
      <c r="K29" s="1493"/>
      <c r="L29" s="1493"/>
      <c r="M29" s="1493"/>
      <c r="N29" s="1493"/>
      <c r="O29" s="1493"/>
      <c r="P29" s="1493"/>
      <c r="Q29" s="1493"/>
      <c r="R29" s="1493"/>
      <c r="S29" s="1510"/>
      <c r="T29" s="275"/>
      <c r="V29"/>
    </row>
    <row r="30" spans="1:22" s="78" customFormat="1" ht="55.5" customHeight="1">
      <c r="A30" s="305">
        <f>SUBTOTAL(3,$B$13:B30)</f>
        <v>14</v>
      </c>
      <c r="B30" s="323" t="s">
        <v>166</v>
      </c>
      <c r="C30" s="319">
        <v>400000340</v>
      </c>
      <c r="D30" s="324" t="s">
        <v>875</v>
      </c>
      <c r="E30" s="325" t="s">
        <v>103</v>
      </c>
      <c r="F30" s="326"/>
      <c r="G30" s="327"/>
      <c r="H30" s="328"/>
      <c r="I30" s="313"/>
      <c r="J30" s="313"/>
      <c r="K30" s="314"/>
      <c r="L30" s="315"/>
      <c r="M30" s="316"/>
      <c r="N30" s="317"/>
      <c r="O30" s="318"/>
      <c r="P30" s="319"/>
      <c r="Q30" s="329"/>
      <c r="R30" s="321"/>
      <c r="S30" s="322" t="s">
        <v>1227</v>
      </c>
      <c r="T30" s="275" t="s">
        <v>171</v>
      </c>
      <c r="V30" s="11"/>
    </row>
    <row r="31" spans="1:22" s="56" customFormat="1" ht="47.25" customHeight="1">
      <c r="A31" s="305">
        <f>SUBTOTAL(3,$B$13:B31)</f>
        <v>15</v>
      </c>
      <c r="B31" s="323" t="s">
        <v>172</v>
      </c>
      <c r="C31" s="319">
        <v>400000063</v>
      </c>
      <c r="D31" s="330" t="s">
        <v>875</v>
      </c>
      <c r="E31" s="309" t="s">
        <v>103</v>
      </c>
      <c r="F31" s="310"/>
      <c r="G31" s="327"/>
      <c r="H31" s="331"/>
      <c r="I31" s="313"/>
      <c r="J31" s="313"/>
      <c r="K31" s="314"/>
      <c r="L31" s="315"/>
      <c r="M31" s="316"/>
      <c r="N31" s="317"/>
      <c r="O31" s="332"/>
      <c r="P31" s="319"/>
      <c r="Q31" s="333"/>
      <c r="R31" s="334"/>
      <c r="S31" s="322" t="s">
        <v>1228</v>
      </c>
      <c r="T31" s="275" t="s">
        <v>171</v>
      </c>
      <c r="U31" s="78"/>
      <c r="V31" s="11"/>
    </row>
    <row r="32" spans="1:22" s="56" customFormat="1" ht="33" customHeight="1">
      <c r="A32" s="302">
        <f>SUBTOTAL(3,$B$13:B32)</f>
        <v>16</v>
      </c>
      <c r="B32" s="122" t="s">
        <v>176</v>
      </c>
      <c r="C32" s="123">
        <v>200001188</v>
      </c>
      <c r="D32" s="304" t="s">
        <v>114</v>
      </c>
      <c r="E32" s="301" t="s">
        <v>103</v>
      </c>
      <c r="F32" s="303"/>
      <c r="G32" s="126"/>
      <c r="H32" s="194"/>
      <c r="I32" s="187"/>
      <c r="J32" s="187"/>
      <c r="K32" s="188"/>
      <c r="L32" s="189"/>
      <c r="M32" s="190"/>
      <c r="N32" s="191"/>
      <c r="O32" s="196"/>
      <c r="P32" s="123"/>
      <c r="Q32" s="195"/>
      <c r="R32" s="128"/>
      <c r="S32" s="193"/>
      <c r="T32" s="275" t="s">
        <v>171</v>
      </c>
      <c r="U32" s="78"/>
      <c r="V32" s="11"/>
    </row>
    <row r="33" spans="1:22" s="56" customFormat="1" ht="28.5" customHeight="1">
      <c r="A33" s="302">
        <f>SUBTOTAL(3,$B$13:B33)</f>
        <v>17</v>
      </c>
      <c r="B33" s="122" t="s">
        <v>181</v>
      </c>
      <c r="C33" s="123">
        <v>200000110</v>
      </c>
      <c r="D33" s="304" t="s">
        <v>114</v>
      </c>
      <c r="E33" s="301" t="s">
        <v>103</v>
      </c>
      <c r="F33" s="303"/>
      <c r="G33" s="126"/>
      <c r="H33" s="194"/>
      <c r="I33" s="187"/>
      <c r="J33" s="187"/>
      <c r="K33" s="188"/>
      <c r="L33" s="189"/>
      <c r="M33" s="190"/>
      <c r="N33" s="191"/>
      <c r="O33" s="120"/>
      <c r="P33" s="123"/>
      <c r="Q33" s="195"/>
      <c r="R33" s="192"/>
      <c r="S33" s="193"/>
      <c r="T33" s="275" t="s">
        <v>171</v>
      </c>
      <c r="U33" s="78"/>
      <c r="V33" s="11"/>
    </row>
    <row r="34" spans="1:22" s="78" customFormat="1" ht="32.25" customHeight="1">
      <c r="A34" s="302">
        <f>SUBTOTAL(3,$B$13:B34)</f>
        <v>18</v>
      </c>
      <c r="B34" s="122" t="s">
        <v>184</v>
      </c>
      <c r="C34" s="123">
        <v>200000110</v>
      </c>
      <c r="D34" s="304" t="s">
        <v>114</v>
      </c>
      <c r="E34" s="301" t="s">
        <v>103</v>
      </c>
      <c r="F34" s="303"/>
      <c r="G34" s="126"/>
      <c r="H34" s="194"/>
      <c r="I34" s="187"/>
      <c r="J34" s="197"/>
      <c r="K34" s="188"/>
      <c r="L34" s="189"/>
      <c r="M34" s="198"/>
      <c r="N34" s="191"/>
      <c r="O34" s="120"/>
      <c r="P34" s="199"/>
      <c r="Q34" s="127"/>
      <c r="R34" s="192"/>
      <c r="S34" s="193"/>
      <c r="T34" s="275" t="s">
        <v>171</v>
      </c>
      <c r="V34" s="11"/>
    </row>
    <row r="35" spans="1:22" s="56" customFormat="1" ht="25.5" customHeight="1">
      <c r="A35" s="302">
        <f>SUBTOTAL(3,$B$13:B35)</f>
        <v>19</v>
      </c>
      <c r="B35" s="122" t="s">
        <v>186</v>
      </c>
      <c r="C35" s="123">
        <v>500000000</v>
      </c>
      <c r="D35" s="304" t="s">
        <v>875</v>
      </c>
      <c r="E35" s="301" t="s">
        <v>103</v>
      </c>
      <c r="F35" s="303"/>
      <c r="G35" s="126"/>
      <c r="H35" s="194"/>
      <c r="I35" s="187"/>
      <c r="J35" s="197"/>
      <c r="K35" s="188"/>
      <c r="L35" s="189"/>
      <c r="M35" s="190"/>
      <c r="N35" s="191"/>
      <c r="O35" s="120"/>
      <c r="P35" s="199"/>
      <c r="Q35" s="127"/>
      <c r="R35" s="192"/>
      <c r="S35" s="193"/>
      <c r="T35" s="275" t="s">
        <v>171</v>
      </c>
      <c r="U35" s="78"/>
      <c r="V35" s="11"/>
    </row>
    <row r="36" spans="1:22" s="56" customFormat="1" ht="51" customHeight="1">
      <c r="A36" s="305">
        <f>SUBTOTAL(3,$B$13:B36)</f>
        <v>20</v>
      </c>
      <c r="B36" s="323" t="s">
        <v>189</v>
      </c>
      <c r="C36" s="319">
        <v>800000000</v>
      </c>
      <c r="D36" s="330" t="s">
        <v>875</v>
      </c>
      <c r="E36" s="309" t="s">
        <v>103</v>
      </c>
      <c r="F36" s="310"/>
      <c r="G36" s="327"/>
      <c r="H36" s="331"/>
      <c r="I36" s="313"/>
      <c r="J36" s="335"/>
      <c r="K36" s="314"/>
      <c r="L36" s="315"/>
      <c r="M36" s="336"/>
      <c r="N36" s="317"/>
      <c r="O36" s="318"/>
      <c r="P36" s="337"/>
      <c r="Q36" s="329"/>
      <c r="R36" s="321"/>
      <c r="S36" s="322" t="s">
        <v>1229</v>
      </c>
      <c r="T36" s="275" t="s">
        <v>171</v>
      </c>
      <c r="U36" s="78"/>
      <c r="V36" s="11"/>
    </row>
    <row r="37" spans="1:22" s="56" customFormat="1" ht="17.25" customHeight="1">
      <c r="A37" s="1492" t="s">
        <v>791</v>
      </c>
      <c r="B37" s="1493"/>
      <c r="C37" s="1493"/>
      <c r="D37" s="1493"/>
      <c r="E37" s="1493"/>
      <c r="F37" s="1493"/>
      <c r="G37" s="1493"/>
      <c r="H37" s="1493"/>
      <c r="I37" s="1493"/>
      <c r="J37" s="1493"/>
      <c r="K37" s="1493"/>
      <c r="L37" s="1493"/>
      <c r="M37" s="1493"/>
      <c r="N37" s="1493"/>
      <c r="O37" s="1493"/>
      <c r="P37" s="1493"/>
      <c r="Q37" s="1493"/>
      <c r="R37" s="1493"/>
      <c r="S37" s="1510"/>
      <c r="T37" s="278"/>
      <c r="V37" s="57"/>
    </row>
    <row r="38" spans="1:22" s="56" customFormat="1" ht="30" customHeight="1">
      <c r="A38" s="302">
        <f>SUBTOTAL(3,$B$13:B38)</f>
        <v>21</v>
      </c>
      <c r="B38" s="122" t="s">
        <v>193</v>
      </c>
      <c r="C38" s="401">
        <v>412500000</v>
      </c>
      <c r="D38" s="304" t="s">
        <v>875</v>
      </c>
      <c r="E38" s="207" t="s">
        <v>133</v>
      </c>
      <c r="F38" s="303"/>
      <c r="G38" s="126"/>
      <c r="H38" s="194"/>
      <c r="I38" s="187"/>
      <c r="J38" s="200"/>
      <c r="K38" s="201"/>
      <c r="L38" s="202"/>
      <c r="M38" s="129"/>
      <c r="N38" s="203"/>
      <c r="O38" s="203"/>
      <c r="P38" s="204"/>
      <c r="Q38" s="205"/>
      <c r="R38" s="206"/>
      <c r="S38" s="193"/>
      <c r="T38" s="278" t="s">
        <v>139</v>
      </c>
      <c r="V38" s="57"/>
    </row>
    <row r="39" spans="1:22" s="56" customFormat="1" ht="43.5" customHeight="1">
      <c r="A39" s="302">
        <f>SUBTOTAL(3,$B$13:B39)</f>
        <v>22</v>
      </c>
      <c r="B39" s="122" t="s">
        <v>197</v>
      </c>
      <c r="C39" s="401">
        <v>385000000</v>
      </c>
      <c r="D39" s="304" t="s">
        <v>744</v>
      </c>
      <c r="E39" s="207" t="s">
        <v>133</v>
      </c>
      <c r="F39" s="303"/>
      <c r="G39" s="126"/>
      <c r="H39" s="194"/>
      <c r="I39" s="187"/>
      <c r="J39" s="208"/>
      <c r="K39" s="209"/>
      <c r="L39" s="202"/>
      <c r="M39" s="129"/>
      <c r="N39" s="203"/>
      <c r="O39" s="203"/>
      <c r="P39" s="210"/>
      <c r="Q39" s="205"/>
      <c r="R39" s="211"/>
      <c r="S39" s="193"/>
      <c r="T39" s="278" t="s">
        <v>139</v>
      </c>
      <c r="V39" s="57"/>
    </row>
    <row r="40" spans="1:22" s="56" customFormat="1" ht="34.5" customHeight="1">
      <c r="A40" s="302">
        <f>SUBTOTAL(3,$B$13:B40)</f>
        <v>23</v>
      </c>
      <c r="B40" s="122" t="s">
        <v>202</v>
      </c>
      <c r="C40" s="401">
        <v>184000000</v>
      </c>
      <c r="D40" s="304" t="s">
        <v>114</v>
      </c>
      <c r="E40" s="301" t="s">
        <v>203</v>
      </c>
      <c r="F40" s="303"/>
      <c r="G40" s="126"/>
      <c r="H40" s="194"/>
      <c r="I40" s="187"/>
      <c r="J40" s="142"/>
      <c r="K40" s="142"/>
      <c r="L40" s="212"/>
      <c r="M40" s="129"/>
      <c r="N40" s="203"/>
      <c r="O40" s="203"/>
      <c r="P40" s="210"/>
      <c r="Q40" s="205"/>
      <c r="R40" s="211"/>
      <c r="S40" s="193"/>
      <c r="T40" s="278" t="s">
        <v>139</v>
      </c>
      <c r="V40" s="57"/>
    </row>
    <row r="41" spans="1:22" s="78" customFormat="1" ht="36" customHeight="1">
      <c r="A41" s="302">
        <f>SUBTOTAL(3,$B$13:B41)</f>
        <v>24</v>
      </c>
      <c r="B41" s="122" t="s">
        <v>209</v>
      </c>
      <c r="C41" s="402">
        <v>184000000</v>
      </c>
      <c r="D41" s="301" t="s">
        <v>114</v>
      </c>
      <c r="E41" s="303" t="s">
        <v>203</v>
      </c>
      <c r="F41" s="303"/>
      <c r="G41" s="126"/>
      <c r="H41" s="194"/>
      <c r="I41" s="187"/>
      <c r="J41" s="140"/>
      <c r="K41" s="148"/>
      <c r="L41" s="212"/>
      <c r="M41" s="129"/>
      <c r="N41" s="203"/>
      <c r="O41" s="203"/>
      <c r="P41" s="210"/>
      <c r="Q41" s="205"/>
      <c r="R41" s="211"/>
      <c r="S41" s="193"/>
      <c r="T41" s="278" t="s">
        <v>139</v>
      </c>
      <c r="V41"/>
    </row>
    <row r="42" spans="1:22" s="78" customFormat="1" ht="33" customHeight="1">
      <c r="A42" s="302">
        <f>SUBTOTAL(3,$B$13:B42)</f>
        <v>25</v>
      </c>
      <c r="B42" s="122" t="s">
        <v>212</v>
      </c>
      <c r="C42" s="401">
        <v>195000000</v>
      </c>
      <c r="D42" s="304" t="s">
        <v>114</v>
      </c>
      <c r="E42" s="301" t="s">
        <v>203</v>
      </c>
      <c r="F42" s="303"/>
      <c r="G42" s="126"/>
      <c r="H42" s="194"/>
      <c r="I42" s="187"/>
      <c r="J42" s="140"/>
      <c r="K42" s="143"/>
      <c r="L42" s="213"/>
      <c r="M42" s="213"/>
      <c r="N42" s="203"/>
      <c r="O42" s="203"/>
      <c r="P42" s="214"/>
      <c r="Q42" s="205"/>
      <c r="R42" s="211"/>
      <c r="S42" s="193"/>
      <c r="T42" s="278" t="s">
        <v>139</v>
      </c>
      <c r="V42"/>
    </row>
    <row r="43" spans="1:22" s="78" customFormat="1" ht="37.5" customHeight="1">
      <c r="A43" s="305">
        <f>SUBTOTAL(3,$B$13:B43)</f>
        <v>26</v>
      </c>
      <c r="B43" s="323" t="s">
        <v>215</v>
      </c>
      <c r="C43" s="403">
        <v>0</v>
      </c>
      <c r="D43" s="330"/>
      <c r="E43" s="309"/>
      <c r="F43" s="310"/>
      <c r="G43" s="327"/>
      <c r="H43" s="331"/>
      <c r="I43" s="313"/>
      <c r="J43" s="398"/>
      <c r="K43" s="399"/>
      <c r="L43" s="382"/>
      <c r="M43" s="383"/>
      <c r="N43" s="384"/>
      <c r="O43" s="384"/>
      <c r="P43" s="397"/>
      <c r="Q43" s="386"/>
      <c r="R43" s="400"/>
      <c r="S43" s="404" t="s">
        <v>142</v>
      </c>
      <c r="T43" s="278" t="s">
        <v>139</v>
      </c>
      <c r="V43"/>
    </row>
    <row r="44" spans="1:22" s="78" customFormat="1" ht="37.5" customHeight="1">
      <c r="A44" s="305">
        <f>SUBTOTAL(3,$B$13:B44)</f>
        <v>27</v>
      </c>
      <c r="B44" s="323" t="s">
        <v>216</v>
      </c>
      <c r="C44" s="349">
        <v>196000000</v>
      </c>
      <c r="D44" s="330" t="s">
        <v>744</v>
      </c>
      <c r="E44" s="309" t="s">
        <v>203</v>
      </c>
      <c r="F44" s="310"/>
      <c r="G44" s="327"/>
      <c r="H44" s="331"/>
      <c r="I44" s="313"/>
      <c r="J44" s="398"/>
      <c r="K44" s="399"/>
      <c r="L44" s="382"/>
      <c r="M44" s="383"/>
      <c r="N44" s="384"/>
      <c r="O44" s="384"/>
      <c r="P44" s="397"/>
      <c r="Q44" s="386"/>
      <c r="R44" s="400"/>
      <c r="S44" s="405" t="s">
        <v>1230</v>
      </c>
      <c r="T44" s="278" t="s">
        <v>139</v>
      </c>
      <c r="V44"/>
    </row>
    <row r="45" spans="1:22" ht="17.25" customHeight="1">
      <c r="A45" s="1497" t="s">
        <v>219</v>
      </c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8"/>
      <c r="Q45" s="1498"/>
      <c r="R45" s="1498"/>
      <c r="S45" s="1499"/>
    </row>
    <row r="46" spans="1:22" ht="16.5" customHeight="1">
      <c r="A46" s="1500" t="s">
        <v>794</v>
      </c>
      <c r="B46" s="1501"/>
      <c r="C46" s="1501"/>
      <c r="D46" s="1501"/>
      <c r="E46" s="1501"/>
      <c r="F46" s="1501"/>
      <c r="G46" s="1501"/>
      <c r="H46" s="1501"/>
      <c r="I46" s="1501"/>
      <c r="J46" s="1501"/>
      <c r="K46" s="1501"/>
      <c r="L46" s="1501"/>
      <c r="M46" s="1501"/>
      <c r="N46" s="1501"/>
      <c r="O46" s="1501"/>
      <c r="P46" s="1501"/>
      <c r="Q46" s="1501"/>
      <c r="R46" s="1501"/>
      <c r="S46" s="1511"/>
    </row>
    <row r="47" spans="1:22" s="14" customFormat="1" ht="28.5" customHeight="1">
      <c r="A47" s="60">
        <f>SUBTOTAL(3,$B$13:B47)</f>
        <v>28</v>
      </c>
      <c r="B47" s="456" t="s">
        <v>1231</v>
      </c>
      <c r="C47" s="297">
        <v>2300000000</v>
      </c>
      <c r="D47" s="457" t="s">
        <v>875</v>
      </c>
      <c r="E47" s="458" t="s">
        <v>103</v>
      </c>
      <c r="F47" s="459"/>
      <c r="G47" s="460"/>
      <c r="H47" s="468"/>
      <c r="I47" s="462"/>
      <c r="J47" s="462"/>
      <c r="K47" s="462"/>
      <c r="L47" s="464"/>
      <c r="M47" s="465"/>
      <c r="N47" s="470"/>
      <c r="O47" s="480"/>
      <c r="P47" s="481"/>
      <c r="Q47" s="473"/>
      <c r="R47" s="470"/>
      <c r="S47" s="471"/>
      <c r="T47" s="275" t="s">
        <v>110</v>
      </c>
      <c r="U47" s="56"/>
      <c r="V47" s="57"/>
    </row>
    <row r="48" spans="1:22" ht="30.75" customHeight="1">
      <c r="A48" s="60">
        <f>SUBTOTAL(3,$B$13:B48)</f>
        <v>29</v>
      </c>
      <c r="B48" s="456" t="s">
        <v>1232</v>
      </c>
      <c r="C48" s="297">
        <v>1000000000</v>
      </c>
      <c r="D48" s="457" t="s">
        <v>875</v>
      </c>
      <c r="E48" s="458" t="s">
        <v>103</v>
      </c>
      <c r="F48" s="459"/>
      <c r="G48" s="460"/>
      <c r="H48" s="461"/>
      <c r="I48" s="462"/>
      <c r="J48" s="462"/>
      <c r="K48" s="462"/>
      <c r="L48" s="464"/>
      <c r="M48" s="465"/>
      <c r="N48" s="466"/>
      <c r="O48" s="480"/>
      <c r="P48" s="481"/>
      <c r="Q48" s="473"/>
      <c r="R48" s="470"/>
      <c r="S48" s="471"/>
      <c r="T48" s="275" t="s">
        <v>110</v>
      </c>
    </row>
    <row r="49" spans="1:22" s="78" customFormat="1" ht="34.5" customHeight="1">
      <c r="A49" s="60">
        <f>SUBTOTAL(3,$B$13:B49)</f>
        <v>30</v>
      </c>
      <c r="B49" s="456" t="s">
        <v>234</v>
      </c>
      <c r="C49" s="297">
        <v>180000000</v>
      </c>
      <c r="D49" s="482" t="s">
        <v>114</v>
      </c>
      <c r="E49" s="483" t="s">
        <v>103</v>
      </c>
      <c r="F49" s="484"/>
      <c r="G49" s="485"/>
      <c r="H49" s="486"/>
      <c r="I49" s="487"/>
      <c r="J49" s="487"/>
      <c r="K49" s="485"/>
      <c r="L49" s="488"/>
      <c r="M49" s="489"/>
      <c r="N49" s="490"/>
      <c r="O49" s="491"/>
      <c r="P49" s="492"/>
      <c r="Q49" s="493"/>
      <c r="R49" s="490"/>
      <c r="S49" s="471"/>
      <c r="T49" s="275" t="s">
        <v>110</v>
      </c>
      <c r="V49"/>
    </row>
    <row r="50" spans="1:22" s="78" customFormat="1" ht="45" customHeight="1">
      <c r="A50" s="393">
        <f>SUBTOTAL(3,$B$13:B50)</f>
        <v>31</v>
      </c>
      <c r="B50" s="474" t="s">
        <v>1063</v>
      </c>
      <c r="C50" s="349">
        <v>2000000000</v>
      </c>
      <c r="D50" s="393" t="s">
        <v>875</v>
      </c>
      <c r="E50" s="309" t="s">
        <v>103</v>
      </c>
      <c r="F50" s="494"/>
      <c r="G50" s="360"/>
      <c r="H50" s="495"/>
      <c r="I50" s="381"/>
      <c r="J50" s="381"/>
      <c r="K50" s="360"/>
      <c r="L50" s="382"/>
      <c r="M50" s="383"/>
      <c r="N50" s="384"/>
      <c r="O50" s="385"/>
      <c r="P50" s="366"/>
      <c r="Q50" s="496"/>
      <c r="R50" s="497"/>
      <c r="S50" s="322" t="s">
        <v>1233</v>
      </c>
      <c r="T50" s="275" t="s">
        <v>110</v>
      </c>
      <c r="V50"/>
    </row>
    <row r="51" spans="1:22" s="78" customFormat="1" ht="17.25" customHeight="1">
      <c r="A51" s="1492" t="s">
        <v>795</v>
      </c>
      <c r="B51" s="1493"/>
      <c r="C51" s="1493"/>
      <c r="D51" s="1493"/>
      <c r="E51" s="1493"/>
      <c r="F51" s="1493"/>
      <c r="G51" s="1493"/>
      <c r="H51" s="1493"/>
      <c r="I51" s="1493"/>
      <c r="J51" s="1493"/>
      <c r="K51" s="1493"/>
      <c r="L51" s="1493"/>
      <c r="M51" s="1493"/>
      <c r="N51" s="1493"/>
      <c r="O51" s="1493"/>
      <c r="P51" s="1493"/>
      <c r="Q51" s="1493"/>
      <c r="R51" s="1493"/>
      <c r="S51" s="1493"/>
      <c r="T51" s="275"/>
      <c r="V51"/>
    </row>
    <row r="52" spans="1:22" s="78" customFormat="1" ht="28.5" customHeight="1">
      <c r="A52" s="302">
        <f>SUBTOTAL(3,$B$13:B52)</f>
        <v>32</v>
      </c>
      <c r="B52" s="122" t="s">
        <v>240</v>
      </c>
      <c r="C52" s="123">
        <v>300000164</v>
      </c>
      <c r="D52" s="124" t="s">
        <v>875</v>
      </c>
      <c r="E52" s="290" t="s">
        <v>103</v>
      </c>
      <c r="F52" s="303"/>
      <c r="G52" s="114"/>
      <c r="H52" s="217"/>
      <c r="I52" s="215"/>
      <c r="J52" s="208"/>
      <c r="K52" s="114"/>
      <c r="L52" s="202"/>
      <c r="M52" s="129"/>
      <c r="N52" s="203"/>
      <c r="O52" s="218"/>
      <c r="P52" s="210"/>
      <c r="Q52" s="205"/>
      <c r="R52" s="219"/>
      <c r="S52" s="193"/>
      <c r="T52" s="275" t="s">
        <v>171</v>
      </c>
      <c r="V52" s="11"/>
    </row>
    <row r="53" spans="1:22" s="78" customFormat="1" ht="16.5" customHeight="1">
      <c r="A53" s="1492" t="s">
        <v>245</v>
      </c>
      <c r="B53" s="1493"/>
      <c r="C53" s="1493"/>
      <c r="D53" s="1493"/>
      <c r="E53" s="1493"/>
      <c r="F53" s="1493"/>
      <c r="G53" s="1493"/>
      <c r="H53" s="1493"/>
      <c r="I53" s="1493"/>
      <c r="J53" s="1493"/>
      <c r="K53" s="1493"/>
      <c r="L53" s="1493"/>
      <c r="M53" s="1493"/>
      <c r="N53" s="1493"/>
      <c r="O53" s="1493"/>
      <c r="P53" s="1493"/>
      <c r="Q53" s="1493"/>
      <c r="R53" s="1493"/>
      <c r="S53" s="1493"/>
      <c r="T53" s="275"/>
      <c r="V53"/>
    </row>
    <row r="54" spans="1:22" s="78" customFormat="1" ht="35.25" customHeight="1">
      <c r="A54" s="305">
        <f>SUBTOTAL(3,$B$13:B54)</f>
        <v>33</v>
      </c>
      <c r="B54" s="323" t="s">
        <v>797</v>
      </c>
      <c r="C54" s="319">
        <v>0</v>
      </c>
      <c r="D54" s="330"/>
      <c r="E54" s="309"/>
      <c r="F54" s="310"/>
      <c r="G54" s="360"/>
      <c r="H54" s="379"/>
      <c r="I54" s="380"/>
      <c r="J54" s="381"/>
      <c r="K54" s="360"/>
      <c r="L54" s="382"/>
      <c r="M54" s="383"/>
      <c r="N54" s="384"/>
      <c r="O54" s="385"/>
      <c r="P54" s="366"/>
      <c r="Q54" s="386"/>
      <c r="R54" s="368"/>
      <c r="S54" s="405" t="s">
        <v>798</v>
      </c>
      <c r="T54" s="278" t="s">
        <v>139</v>
      </c>
      <c r="V54"/>
    </row>
    <row r="55" spans="1:22" s="78" customFormat="1">
      <c r="A55" s="1497" t="s">
        <v>246</v>
      </c>
      <c r="B55" s="1498"/>
      <c r="C55" s="1498"/>
      <c r="D55" s="1498"/>
      <c r="E55" s="1498"/>
      <c r="F55" s="1498"/>
      <c r="G55" s="1498"/>
      <c r="H55" s="1498"/>
      <c r="I55" s="1498"/>
      <c r="J55" s="1498"/>
      <c r="K55" s="1498"/>
      <c r="L55" s="1498"/>
      <c r="M55" s="1498"/>
      <c r="N55" s="1498"/>
      <c r="O55" s="1498"/>
      <c r="P55" s="1498"/>
      <c r="Q55" s="1498"/>
      <c r="R55" s="1498"/>
      <c r="S55" s="1509"/>
      <c r="T55" s="275"/>
      <c r="V55"/>
    </row>
    <row r="56" spans="1:22" s="78" customFormat="1">
      <c r="A56" s="1500" t="s">
        <v>247</v>
      </c>
      <c r="B56" s="1501"/>
      <c r="C56" s="1501"/>
      <c r="D56" s="1501"/>
      <c r="E56" s="1501"/>
      <c r="F56" s="1501"/>
      <c r="G56" s="1501"/>
      <c r="H56" s="1501"/>
      <c r="I56" s="1501"/>
      <c r="J56" s="1501"/>
      <c r="K56" s="1501"/>
      <c r="L56" s="1501"/>
      <c r="M56" s="1501"/>
      <c r="N56" s="1501"/>
      <c r="O56" s="1501"/>
      <c r="P56" s="1501"/>
      <c r="Q56" s="1501"/>
      <c r="R56" s="1501"/>
      <c r="S56" s="1501"/>
      <c r="T56" s="275"/>
      <c r="V56"/>
    </row>
    <row r="57" spans="1:22" s="52" customFormat="1" ht="33" customHeight="1">
      <c r="A57" s="60">
        <f>SUBTOTAL(3,$B$13:B57)</f>
        <v>34</v>
      </c>
      <c r="B57" s="456" t="s">
        <v>1234</v>
      </c>
      <c r="C57" s="298">
        <v>1000000000</v>
      </c>
      <c r="D57" s="298" t="s">
        <v>875</v>
      </c>
      <c r="E57" s="125" t="s">
        <v>103</v>
      </c>
      <c r="F57" s="220"/>
      <c r="G57" s="125"/>
      <c r="H57" s="498"/>
      <c r="I57" s="498"/>
      <c r="J57" s="498"/>
      <c r="K57" s="498"/>
      <c r="L57" s="221"/>
      <c r="M57" s="190"/>
      <c r="N57" s="191"/>
      <c r="O57" s="196"/>
      <c r="P57" s="118"/>
      <c r="Q57" s="195"/>
      <c r="R57" s="128"/>
      <c r="S57" s="193"/>
      <c r="T57" s="275" t="s">
        <v>110</v>
      </c>
    </row>
    <row r="58" spans="1:22" s="78" customFormat="1" ht="33" customHeight="1">
      <c r="A58" s="393">
        <f>SUBTOTAL(3,$B$13:B58)</f>
        <v>35</v>
      </c>
      <c r="B58" s="474" t="s">
        <v>1235</v>
      </c>
      <c r="C58" s="349">
        <v>1000000000</v>
      </c>
      <c r="D58" s="350" t="s">
        <v>875</v>
      </c>
      <c r="E58" s="325" t="s">
        <v>103</v>
      </c>
      <c r="F58" s="341"/>
      <c r="G58" s="325"/>
      <c r="H58" s="499"/>
      <c r="I58" s="499"/>
      <c r="J58" s="499"/>
      <c r="K58" s="499"/>
      <c r="L58" s="388"/>
      <c r="M58" s="316"/>
      <c r="N58" s="317"/>
      <c r="O58" s="387"/>
      <c r="P58" s="389"/>
      <c r="Q58" s="333"/>
      <c r="R58" s="334"/>
      <c r="S58" s="322" t="s">
        <v>1236</v>
      </c>
      <c r="T58" s="275" t="s">
        <v>110</v>
      </c>
      <c r="V58"/>
    </row>
    <row r="59" spans="1:22" s="78" customFormat="1" ht="33.75" customHeight="1">
      <c r="A59" s="60">
        <f>SUBTOTAL(3,$B$13:B59)</f>
        <v>36</v>
      </c>
      <c r="B59" s="456" t="s">
        <v>264</v>
      </c>
      <c r="C59" s="298">
        <v>200000000</v>
      </c>
      <c r="D59" s="60" t="s">
        <v>114</v>
      </c>
      <c r="E59" s="301" t="s">
        <v>103</v>
      </c>
      <c r="F59" s="450"/>
      <c r="G59" s="125"/>
      <c r="H59" s="498"/>
      <c r="I59" s="498"/>
      <c r="J59" s="500"/>
      <c r="K59" s="498"/>
      <c r="L59" s="189"/>
      <c r="M59" s="190"/>
      <c r="N59" s="191"/>
      <c r="O59" s="196"/>
      <c r="P59" s="132"/>
      <c r="Q59" s="501"/>
      <c r="R59" s="128"/>
      <c r="S59" s="193"/>
      <c r="T59" s="275" t="s">
        <v>110</v>
      </c>
      <c r="V59"/>
    </row>
    <row r="60" spans="1:22" s="56" customFormat="1" ht="43.5" customHeight="1">
      <c r="A60" s="60">
        <f>SUBTOTAL(3,$B$13:B60)</f>
        <v>37</v>
      </c>
      <c r="B60" s="456" t="s">
        <v>1237</v>
      </c>
      <c r="C60" s="297">
        <v>700000000</v>
      </c>
      <c r="D60" s="482" t="s">
        <v>875</v>
      </c>
      <c r="E60" s="483" t="s">
        <v>103</v>
      </c>
      <c r="F60" s="484"/>
      <c r="G60" s="458"/>
      <c r="H60" s="502"/>
      <c r="I60" s="502"/>
      <c r="J60" s="502"/>
      <c r="K60" s="502"/>
      <c r="L60" s="503"/>
      <c r="M60" s="465"/>
      <c r="N60" s="466"/>
      <c r="O60" s="504"/>
      <c r="P60" s="481"/>
      <c r="Q60" s="473"/>
      <c r="R60" s="505"/>
      <c r="S60" s="471"/>
      <c r="T60" s="275" t="s">
        <v>110</v>
      </c>
      <c r="V60" s="57"/>
    </row>
    <row r="61" spans="1:22" s="78" customFormat="1" ht="36" customHeight="1">
      <c r="A61" s="60">
        <f>SUBTOTAL(3,$B$13:B61)</f>
        <v>38</v>
      </c>
      <c r="B61" s="456" t="s">
        <v>268</v>
      </c>
      <c r="C61" s="297">
        <v>200000000</v>
      </c>
      <c r="D61" s="482" t="s">
        <v>114</v>
      </c>
      <c r="E61" s="483" t="s">
        <v>103</v>
      </c>
      <c r="F61" s="484"/>
      <c r="G61" s="458"/>
      <c r="H61" s="502"/>
      <c r="I61" s="502"/>
      <c r="J61" s="506"/>
      <c r="K61" s="502"/>
      <c r="L61" s="464"/>
      <c r="M61" s="507"/>
      <c r="N61" s="508"/>
      <c r="O61" s="509"/>
      <c r="P61" s="481"/>
      <c r="Q61" s="473"/>
      <c r="R61" s="505"/>
      <c r="S61" s="471"/>
      <c r="T61" s="275" t="s">
        <v>110</v>
      </c>
      <c r="V61"/>
    </row>
    <row r="62" spans="1:22" s="78" customFormat="1" ht="41.25" customHeight="1">
      <c r="A62" s="393">
        <f>SUBTOTAL(3,$B$13:B62)</f>
        <v>39</v>
      </c>
      <c r="B62" s="474" t="s">
        <v>271</v>
      </c>
      <c r="C62" s="499">
        <v>150000000</v>
      </c>
      <c r="D62" s="393" t="s">
        <v>114</v>
      </c>
      <c r="E62" s="309" t="s">
        <v>103</v>
      </c>
      <c r="F62" s="494"/>
      <c r="G62" s="325"/>
      <c r="H62" s="499"/>
      <c r="I62" s="499"/>
      <c r="J62" s="510"/>
      <c r="K62" s="499"/>
      <c r="L62" s="315"/>
      <c r="M62" s="336"/>
      <c r="N62" s="317"/>
      <c r="O62" s="387"/>
      <c r="P62" s="346"/>
      <c r="Q62" s="479"/>
      <c r="R62" s="334"/>
      <c r="S62" s="322" t="s">
        <v>1238</v>
      </c>
      <c r="T62" s="275" t="s">
        <v>110</v>
      </c>
      <c r="V62"/>
    </row>
    <row r="63" spans="1:22" s="72" customFormat="1" ht="60.75" customHeight="1">
      <c r="A63" s="60">
        <f>SUBTOTAL(3,$B$13:B63)</f>
        <v>40</v>
      </c>
      <c r="B63" s="456" t="s">
        <v>248</v>
      </c>
      <c r="C63" s="297">
        <v>200000000</v>
      </c>
      <c r="D63" s="60" t="s">
        <v>114</v>
      </c>
      <c r="E63" s="301" t="s">
        <v>103</v>
      </c>
      <c r="F63" s="450"/>
      <c r="G63" s="125"/>
      <c r="H63" s="498"/>
      <c r="I63" s="498"/>
      <c r="J63" s="500"/>
      <c r="K63" s="188"/>
      <c r="L63" s="189"/>
      <c r="M63" s="198"/>
      <c r="N63" s="191"/>
      <c r="O63" s="222"/>
      <c r="P63" s="132"/>
      <c r="Q63" s="501"/>
      <c r="R63" s="223"/>
      <c r="S63" s="193"/>
      <c r="T63" s="275" t="s">
        <v>110</v>
      </c>
    </row>
    <row r="64" spans="1:22" s="72" customFormat="1" ht="36" customHeight="1">
      <c r="A64" s="60">
        <f>SUBTOTAL(3,$B$13:B64)</f>
        <v>41</v>
      </c>
      <c r="B64" s="456" t="s">
        <v>1239</v>
      </c>
      <c r="C64" s="297">
        <v>2000000000</v>
      </c>
      <c r="D64" s="60" t="s">
        <v>875</v>
      </c>
      <c r="E64" s="301" t="s">
        <v>103</v>
      </c>
      <c r="F64" s="450"/>
      <c r="G64" s="125"/>
      <c r="H64" s="498"/>
      <c r="I64" s="498"/>
      <c r="J64" s="500"/>
      <c r="K64" s="188"/>
      <c r="L64" s="189"/>
      <c r="M64" s="198"/>
      <c r="N64" s="191"/>
      <c r="O64" s="196"/>
      <c r="P64" s="132"/>
      <c r="Q64" s="511"/>
      <c r="R64" s="128"/>
      <c r="S64" s="193"/>
      <c r="T64" s="275" t="s">
        <v>110</v>
      </c>
    </row>
    <row r="65" spans="1:22" s="72" customFormat="1" ht="34.5" customHeight="1">
      <c r="A65" s="60">
        <f>SUBTOTAL(3,$B$13:B65)</f>
        <v>42</v>
      </c>
      <c r="B65" s="456" t="s">
        <v>274</v>
      </c>
      <c r="C65" s="512">
        <v>150000000</v>
      </c>
      <c r="D65" s="60" t="s">
        <v>114</v>
      </c>
      <c r="E65" s="301" t="s">
        <v>103</v>
      </c>
      <c r="F65" s="450"/>
      <c r="G65" s="125"/>
      <c r="H65" s="498"/>
      <c r="I65" s="498"/>
      <c r="J65" s="498"/>
      <c r="K65" s="188"/>
      <c r="L65" s="189"/>
      <c r="M65" s="198"/>
      <c r="N65" s="191"/>
      <c r="O65" s="196"/>
      <c r="P65" s="132"/>
      <c r="Q65" s="501"/>
      <c r="R65" s="196"/>
      <c r="S65" s="193"/>
      <c r="T65" s="275" t="s">
        <v>110</v>
      </c>
    </row>
    <row r="66" spans="1:22" s="72" customFormat="1" ht="33.75" customHeight="1">
      <c r="A66" s="60">
        <f>SUBTOTAL(3,$B$13:B66)</f>
        <v>43</v>
      </c>
      <c r="B66" s="456" t="s">
        <v>251</v>
      </c>
      <c r="C66" s="297">
        <v>200000000</v>
      </c>
      <c r="D66" s="60" t="s">
        <v>114</v>
      </c>
      <c r="E66" s="301" t="s">
        <v>103</v>
      </c>
      <c r="F66" s="450"/>
      <c r="G66" s="125"/>
      <c r="H66" s="498"/>
      <c r="I66" s="498"/>
      <c r="J66" s="500"/>
      <c r="K66" s="188"/>
      <c r="L66" s="189"/>
      <c r="M66" s="198"/>
      <c r="N66" s="191"/>
      <c r="O66" s="191"/>
      <c r="P66" s="132"/>
      <c r="Q66" s="511"/>
      <c r="R66" s="128"/>
      <c r="S66" s="193"/>
      <c r="T66" s="275" t="s">
        <v>110</v>
      </c>
    </row>
    <row r="67" spans="1:22" s="72" customFormat="1" ht="33" customHeight="1">
      <c r="A67" s="60">
        <f>SUBTOTAL(3,$B$13:B67)</f>
        <v>44</v>
      </c>
      <c r="B67" s="456" t="s">
        <v>278</v>
      </c>
      <c r="C67" s="297">
        <v>200000000</v>
      </c>
      <c r="D67" s="60" t="s">
        <v>114</v>
      </c>
      <c r="E67" s="301" t="s">
        <v>103</v>
      </c>
      <c r="F67" s="450"/>
      <c r="G67" s="125"/>
      <c r="H67" s="498"/>
      <c r="I67" s="498"/>
      <c r="J67" s="60"/>
      <c r="K67" s="513"/>
      <c r="L67" s="117"/>
      <c r="M67" s="514"/>
      <c r="N67" s="133"/>
      <c r="O67" s="196"/>
      <c r="P67" s="132"/>
      <c r="Q67" s="515"/>
      <c r="R67" s="133"/>
      <c r="S67" s="193"/>
      <c r="T67" s="275" t="s">
        <v>110</v>
      </c>
    </row>
    <row r="68" spans="1:22" s="78" customFormat="1" ht="32.25" customHeight="1">
      <c r="A68" s="60">
        <f>SUBTOTAL(3,$B$13:B68)</f>
        <v>45</v>
      </c>
      <c r="B68" s="456" t="s">
        <v>1240</v>
      </c>
      <c r="C68" s="297">
        <v>1310000000</v>
      </c>
      <c r="D68" s="60" t="s">
        <v>875</v>
      </c>
      <c r="E68" s="125" t="s">
        <v>103</v>
      </c>
      <c r="F68" s="220"/>
      <c r="G68" s="516"/>
      <c r="H68" s="498"/>
      <c r="I68" s="498"/>
      <c r="J68" s="500"/>
      <c r="K68" s="500"/>
      <c r="L68" s="221"/>
      <c r="M68" s="190"/>
      <c r="N68" s="191"/>
      <c r="O68" s="196"/>
      <c r="P68" s="132"/>
      <c r="Q68" s="501"/>
      <c r="R68" s="128"/>
      <c r="S68" s="193"/>
      <c r="T68" s="275" t="s">
        <v>110</v>
      </c>
      <c r="V68"/>
    </row>
    <row r="69" spans="1:22" s="78" customFormat="1" ht="36.75" customHeight="1">
      <c r="A69" s="60">
        <f>SUBTOTAL(3,$B$13:B69)</f>
        <v>46</v>
      </c>
      <c r="B69" s="456" t="s">
        <v>1073</v>
      </c>
      <c r="C69" s="512">
        <v>150000000</v>
      </c>
      <c r="D69" s="60" t="s">
        <v>114</v>
      </c>
      <c r="E69" s="301" t="s">
        <v>103</v>
      </c>
      <c r="F69" s="220"/>
      <c r="G69" s="517"/>
      <c r="H69" s="498"/>
      <c r="I69" s="498"/>
      <c r="J69" s="500"/>
      <c r="K69" s="500"/>
      <c r="L69" s="221"/>
      <c r="M69" s="190"/>
      <c r="N69" s="134"/>
      <c r="O69" s="120"/>
      <c r="P69" s="132"/>
      <c r="Q69" s="518"/>
      <c r="R69" s="128"/>
      <c r="S69" s="193"/>
      <c r="T69" s="275" t="s">
        <v>110</v>
      </c>
      <c r="V69"/>
    </row>
    <row r="70" spans="1:22" s="78" customFormat="1" ht="36" customHeight="1">
      <c r="A70" s="60">
        <f>SUBTOTAL(3,$B$13:B70)</f>
        <v>47</v>
      </c>
      <c r="B70" s="456" t="s">
        <v>286</v>
      </c>
      <c r="C70" s="297">
        <v>250000000</v>
      </c>
      <c r="D70" s="60" t="s">
        <v>875</v>
      </c>
      <c r="E70" s="301" t="s">
        <v>103</v>
      </c>
      <c r="F70" s="220"/>
      <c r="G70" s="516"/>
      <c r="H70" s="498"/>
      <c r="I70" s="452"/>
      <c r="J70" s="60"/>
      <c r="K70" s="500"/>
      <c r="L70" s="225"/>
      <c r="M70" s="190"/>
      <c r="N70" s="134"/>
      <c r="O70" s="120"/>
      <c r="P70" s="132"/>
      <c r="Q70" s="518"/>
      <c r="R70" s="128"/>
      <c r="S70" s="193"/>
      <c r="T70" s="275" t="s">
        <v>110</v>
      </c>
      <c r="V70"/>
    </row>
    <row r="71" spans="1:22" s="78" customFormat="1" ht="52.5" customHeight="1">
      <c r="A71" s="393">
        <f>SUBTOTAL(3,$B$13:B71)</f>
        <v>48</v>
      </c>
      <c r="B71" s="474" t="s">
        <v>290</v>
      </c>
      <c r="C71" s="350">
        <v>0</v>
      </c>
      <c r="D71" s="393"/>
      <c r="E71" s="309"/>
      <c r="F71" s="341"/>
      <c r="G71" s="519"/>
      <c r="H71" s="477"/>
      <c r="I71" s="477"/>
      <c r="J71" s="393"/>
      <c r="K71" s="393"/>
      <c r="L71" s="343"/>
      <c r="M71" s="344"/>
      <c r="N71" s="345"/>
      <c r="O71" s="318"/>
      <c r="P71" s="346"/>
      <c r="Q71" s="520"/>
      <c r="R71" s="334"/>
      <c r="S71" s="322" t="s">
        <v>291</v>
      </c>
      <c r="T71" s="275" t="s">
        <v>110</v>
      </c>
      <c r="V71"/>
    </row>
    <row r="72" spans="1:22" s="78" customFormat="1" ht="14.25" customHeight="1">
      <c r="A72" s="1534" t="s">
        <v>292</v>
      </c>
      <c r="B72" s="1535"/>
      <c r="C72" s="1535"/>
      <c r="D72" s="1535"/>
      <c r="E72" s="1535"/>
      <c r="F72" s="1535"/>
      <c r="G72" s="1535"/>
      <c r="H72" s="1535"/>
      <c r="I72" s="1535"/>
      <c r="J72" s="1535"/>
      <c r="K72" s="1535"/>
      <c r="L72" s="1535"/>
      <c r="M72" s="1535"/>
      <c r="N72" s="1535"/>
      <c r="O72" s="1535"/>
      <c r="P72" s="1535"/>
      <c r="Q72" s="1535"/>
      <c r="R72" s="1535"/>
      <c r="S72" s="1536"/>
      <c r="T72" s="275"/>
      <c r="V72"/>
    </row>
    <row r="73" spans="1:22" s="78" customFormat="1" ht="33.75" customHeight="1">
      <c r="A73" s="302">
        <f>SUBTOTAL(3,$B$13:B73)</f>
        <v>49</v>
      </c>
      <c r="B73" s="122" t="s">
        <v>1241</v>
      </c>
      <c r="C73" s="291">
        <v>200001188</v>
      </c>
      <c r="D73" s="291" t="s">
        <v>114</v>
      </c>
      <c r="E73" s="44" t="s">
        <v>103</v>
      </c>
      <c r="F73" s="220"/>
      <c r="G73" s="138"/>
      <c r="H73" s="136"/>
      <c r="I73" s="136"/>
      <c r="J73" s="304"/>
      <c r="K73" s="304"/>
      <c r="L73" s="117"/>
      <c r="M73" s="137"/>
      <c r="N73" s="134"/>
      <c r="O73" s="120"/>
      <c r="P73" s="132"/>
      <c r="Q73" s="224"/>
      <c r="R73" s="128"/>
      <c r="S73" s="193"/>
      <c r="T73" s="275" t="s">
        <v>171</v>
      </c>
      <c r="V73" s="11"/>
    </row>
    <row r="74" spans="1:22" s="78" customFormat="1" ht="33" customHeight="1">
      <c r="A74" s="302">
        <f>SUBTOTAL(3,$B$13:B74)</f>
        <v>50</v>
      </c>
      <c r="B74" s="122" t="s">
        <v>297</v>
      </c>
      <c r="C74" s="292">
        <v>200001188</v>
      </c>
      <c r="D74" s="293" t="s">
        <v>114</v>
      </c>
      <c r="E74" s="294" t="s">
        <v>103</v>
      </c>
      <c r="F74" s="220"/>
      <c r="G74" s="135"/>
      <c r="H74" s="136"/>
      <c r="I74" s="136"/>
      <c r="J74" s="304"/>
      <c r="K74" s="304"/>
      <c r="L74" s="117"/>
      <c r="M74" s="137"/>
      <c r="N74" s="134"/>
      <c r="O74" s="120"/>
      <c r="P74" s="132"/>
      <c r="Q74" s="224"/>
      <c r="R74" s="128"/>
      <c r="S74" s="193"/>
      <c r="T74" s="275" t="s">
        <v>171</v>
      </c>
      <c r="V74" s="11"/>
    </row>
    <row r="75" spans="1:22" s="78" customFormat="1" ht="52.5" customHeight="1">
      <c r="A75" s="305">
        <f>SUBTOTAL(3,$B$13:B75)</f>
        <v>51</v>
      </c>
      <c r="B75" s="323" t="s">
        <v>300</v>
      </c>
      <c r="C75" s="338">
        <v>300000163</v>
      </c>
      <c r="D75" s="339" t="s">
        <v>875</v>
      </c>
      <c r="E75" s="340" t="s">
        <v>103</v>
      </c>
      <c r="F75" s="341"/>
      <c r="G75" s="342"/>
      <c r="H75" s="328"/>
      <c r="I75" s="328"/>
      <c r="J75" s="330"/>
      <c r="K75" s="330"/>
      <c r="L75" s="343"/>
      <c r="M75" s="344"/>
      <c r="N75" s="345"/>
      <c r="O75" s="318"/>
      <c r="P75" s="346"/>
      <c r="Q75" s="347"/>
      <c r="R75" s="334"/>
      <c r="S75" s="322" t="s">
        <v>1242</v>
      </c>
      <c r="T75" s="275" t="s">
        <v>171</v>
      </c>
      <c r="V75" s="11"/>
    </row>
    <row r="76" spans="1:22" s="78" customFormat="1" ht="31.5" customHeight="1">
      <c r="A76" s="302">
        <f>SUBTOTAL(3,$B$13:B76)</f>
        <v>52</v>
      </c>
      <c r="B76" s="122" t="s">
        <v>305</v>
      </c>
      <c r="C76" s="295">
        <v>200000110</v>
      </c>
      <c r="D76" s="296" t="s">
        <v>114</v>
      </c>
      <c r="E76" s="290" t="s">
        <v>103</v>
      </c>
      <c r="F76" s="220"/>
      <c r="G76" s="135"/>
      <c r="H76" s="136"/>
      <c r="I76" s="136"/>
      <c r="J76" s="304"/>
      <c r="K76" s="304"/>
      <c r="L76" s="117"/>
      <c r="M76" s="137"/>
      <c r="N76" s="134"/>
      <c r="O76" s="120"/>
      <c r="P76" s="132"/>
      <c r="Q76" s="224"/>
      <c r="R76" s="128"/>
      <c r="S76" s="193"/>
      <c r="T76" s="275" t="s">
        <v>171</v>
      </c>
      <c r="V76" s="11"/>
    </row>
    <row r="77" spans="1:22" s="78" customFormat="1" ht="35.25" customHeight="1">
      <c r="A77" s="302">
        <f>SUBTOTAL(3,$B$13:B77)</f>
        <v>53</v>
      </c>
      <c r="B77" s="122" t="s">
        <v>308</v>
      </c>
      <c r="C77" s="292">
        <v>500000000</v>
      </c>
      <c r="D77" s="293" t="s">
        <v>875</v>
      </c>
      <c r="E77" s="294" t="s">
        <v>103</v>
      </c>
      <c r="F77" s="220"/>
      <c r="G77" s="138"/>
      <c r="H77" s="136"/>
      <c r="I77" s="136"/>
      <c r="J77" s="304"/>
      <c r="K77" s="304"/>
      <c r="L77" s="117"/>
      <c r="M77" s="137"/>
      <c r="N77" s="134"/>
      <c r="O77" s="120"/>
      <c r="P77" s="132"/>
      <c r="Q77" s="224"/>
      <c r="R77" s="128"/>
      <c r="S77" s="193"/>
      <c r="T77" s="275" t="s">
        <v>171</v>
      </c>
      <c r="V77" s="11"/>
    </row>
    <row r="78" spans="1:22" s="78" customFormat="1" ht="15.75" customHeight="1">
      <c r="A78" s="1492" t="s">
        <v>311</v>
      </c>
      <c r="B78" s="1493"/>
      <c r="C78" s="1493"/>
      <c r="D78" s="1493"/>
      <c r="E78" s="1493"/>
      <c r="F78" s="1493"/>
      <c r="G78" s="1493"/>
      <c r="H78" s="1493"/>
      <c r="I78" s="1493"/>
      <c r="J78" s="1493"/>
      <c r="K78" s="1493"/>
      <c r="L78" s="1493"/>
      <c r="M78" s="1493"/>
      <c r="N78" s="1493"/>
      <c r="O78" s="1493"/>
      <c r="P78" s="1493"/>
      <c r="Q78" s="1493"/>
      <c r="R78" s="1493"/>
      <c r="S78" s="1510"/>
      <c r="T78" s="275"/>
      <c r="V78"/>
    </row>
    <row r="79" spans="1:22" s="78" customFormat="1" ht="41.25" customHeight="1">
      <c r="A79" s="305">
        <f>SUBTOTAL(3,$B$13:B79)</f>
        <v>54</v>
      </c>
      <c r="B79" s="323" t="s">
        <v>312</v>
      </c>
      <c r="C79" s="324">
        <v>0</v>
      </c>
      <c r="D79" s="330"/>
      <c r="E79" s="330"/>
      <c r="F79" s="341"/>
      <c r="G79" s="342"/>
      <c r="H79" s="328"/>
      <c r="I79" s="328"/>
      <c r="J79" s="330"/>
      <c r="K79" s="330"/>
      <c r="L79" s="343"/>
      <c r="M79" s="344"/>
      <c r="N79" s="345"/>
      <c r="O79" s="318"/>
      <c r="P79" s="346"/>
      <c r="Q79" s="347"/>
      <c r="R79" s="334"/>
      <c r="S79" s="322" t="s">
        <v>313</v>
      </c>
      <c r="T79" s="278" t="s">
        <v>139</v>
      </c>
      <c r="V79"/>
    </row>
    <row r="80" spans="1:22" s="78" customFormat="1" ht="30.75" customHeight="1">
      <c r="A80" s="302">
        <f>SUBTOTAL(3,$B$13:B80)</f>
        <v>55</v>
      </c>
      <c r="B80" s="122" t="s">
        <v>314</v>
      </c>
      <c r="C80" s="124">
        <v>255000000</v>
      </c>
      <c r="D80" s="304" t="s">
        <v>875</v>
      </c>
      <c r="E80" s="207" t="s">
        <v>133</v>
      </c>
      <c r="F80" s="220"/>
      <c r="G80" s="135"/>
      <c r="H80" s="136"/>
      <c r="I80" s="136"/>
      <c r="J80" s="304"/>
      <c r="K80" s="304"/>
      <c r="L80" s="117"/>
      <c r="M80" s="137"/>
      <c r="N80" s="134"/>
      <c r="O80" s="120"/>
      <c r="P80" s="132"/>
      <c r="Q80" s="224"/>
      <c r="R80" s="128"/>
      <c r="S80" s="193"/>
      <c r="T80" s="278" t="s">
        <v>139</v>
      </c>
      <c r="V80"/>
    </row>
    <row r="81" spans="1:22" s="78" customFormat="1" ht="37.5" customHeight="1">
      <c r="A81" s="305">
        <f>SUBTOTAL(3,$B$13:B81)</f>
        <v>56</v>
      </c>
      <c r="B81" s="323" t="s">
        <v>811</v>
      </c>
      <c r="C81" s="324">
        <v>0</v>
      </c>
      <c r="D81" s="330"/>
      <c r="E81" s="330"/>
      <c r="F81" s="341"/>
      <c r="G81" s="342"/>
      <c r="H81" s="328"/>
      <c r="I81" s="328"/>
      <c r="J81" s="330"/>
      <c r="K81" s="330"/>
      <c r="L81" s="343"/>
      <c r="M81" s="344"/>
      <c r="N81" s="345"/>
      <c r="O81" s="318"/>
      <c r="P81" s="346"/>
      <c r="Q81" s="347"/>
      <c r="R81" s="334"/>
      <c r="S81" s="322" t="s">
        <v>812</v>
      </c>
      <c r="T81" s="278" t="s">
        <v>139</v>
      </c>
      <c r="V81"/>
    </row>
    <row r="82" spans="1:22" s="78" customFormat="1" ht="29.25" customHeight="1">
      <c r="A82" s="302">
        <f>SUBTOTAL(3,$B$13:B82)</f>
        <v>57</v>
      </c>
      <c r="B82" s="122" t="s">
        <v>317</v>
      </c>
      <c r="C82" s="124">
        <v>500094000</v>
      </c>
      <c r="D82" s="304" t="s">
        <v>875</v>
      </c>
      <c r="E82" s="304" t="s">
        <v>103</v>
      </c>
      <c r="F82" s="220"/>
      <c r="G82" s="135"/>
      <c r="H82" s="136"/>
      <c r="I82" s="136"/>
      <c r="J82" s="304"/>
      <c r="K82" s="304"/>
      <c r="L82" s="117"/>
      <c r="M82" s="137"/>
      <c r="N82" s="134"/>
      <c r="O82" s="120"/>
      <c r="P82" s="132"/>
      <c r="Q82" s="224"/>
      <c r="R82" s="128"/>
      <c r="S82" s="193"/>
      <c r="T82" s="278" t="s">
        <v>139</v>
      </c>
      <c r="V82"/>
    </row>
    <row r="83" spans="1:22" s="78" customFormat="1" ht="42" customHeight="1">
      <c r="A83" s="305">
        <f>SUBTOTAL(3,$B$13:B83)</f>
        <v>58</v>
      </c>
      <c r="B83" s="323" t="s">
        <v>321</v>
      </c>
      <c r="C83" s="324">
        <v>5000009000</v>
      </c>
      <c r="D83" s="330" t="s">
        <v>875</v>
      </c>
      <c r="E83" s="330" t="s">
        <v>103</v>
      </c>
      <c r="F83" s="341"/>
      <c r="G83" s="342"/>
      <c r="H83" s="324"/>
      <c r="I83" s="407"/>
      <c r="J83" s="330"/>
      <c r="K83" s="330"/>
      <c r="L83" s="343"/>
      <c r="M83" s="344"/>
      <c r="N83" s="345"/>
      <c r="O83" s="318"/>
      <c r="P83" s="346"/>
      <c r="Q83" s="347"/>
      <c r="R83" s="334"/>
      <c r="S83" s="322" t="s">
        <v>1243</v>
      </c>
      <c r="T83" s="278" t="s">
        <v>139</v>
      </c>
      <c r="V83"/>
    </row>
    <row r="84" spans="1:22" s="78" customFormat="1" ht="45.75" customHeight="1">
      <c r="A84" s="305">
        <f>SUBTOTAL(3,$B$13:B84)</f>
        <v>59</v>
      </c>
      <c r="B84" s="323" t="s">
        <v>326</v>
      </c>
      <c r="C84" s="324">
        <v>3004925000</v>
      </c>
      <c r="D84" s="330" t="s">
        <v>875</v>
      </c>
      <c r="E84" s="330" t="s">
        <v>103</v>
      </c>
      <c r="F84" s="341"/>
      <c r="G84" s="408"/>
      <c r="H84" s="324"/>
      <c r="I84" s="407"/>
      <c r="J84" s="330"/>
      <c r="K84" s="330"/>
      <c r="L84" s="343"/>
      <c r="M84" s="344"/>
      <c r="N84" s="345"/>
      <c r="O84" s="318"/>
      <c r="P84" s="346"/>
      <c r="Q84" s="347"/>
      <c r="R84" s="334"/>
      <c r="S84" s="322" t="s">
        <v>1244</v>
      </c>
      <c r="T84" s="278" t="s">
        <v>139</v>
      </c>
      <c r="V84"/>
    </row>
    <row r="85" spans="1:22" s="78" customFormat="1" ht="37.5" customHeight="1">
      <c r="A85" s="302">
        <f>SUBTOTAL(3,$B$13:B85)</f>
        <v>60</v>
      </c>
      <c r="B85" s="122" t="s">
        <v>329</v>
      </c>
      <c r="C85" s="124">
        <v>195000000</v>
      </c>
      <c r="D85" s="304" t="s">
        <v>114</v>
      </c>
      <c r="E85" s="304" t="s">
        <v>103</v>
      </c>
      <c r="F85" s="220"/>
      <c r="G85" s="226"/>
      <c r="H85" s="124"/>
      <c r="I85" s="406"/>
      <c r="J85" s="304"/>
      <c r="K85" s="304"/>
      <c r="L85" s="117"/>
      <c r="M85" s="137"/>
      <c r="N85" s="134"/>
      <c r="O85" s="120"/>
      <c r="P85" s="132"/>
      <c r="Q85" s="224"/>
      <c r="R85" s="128"/>
      <c r="S85" s="193"/>
      <c r="T85" s="278" t="s">
        <v>139</v>
      </c>
      <c r="V85"/>
    </row>
    <row r="86" spans="1:22" s="78" customFormat="1" ht="37.5" customHeight="1">
      <c r="A86" s="302">
        <f>SUBTOTAL(3,$B$13:B86)</f>
        <v>61</v>
      </c>
      <c r="B86" s="122" t="s">
        <v>332</v>
      </c>
      <c r="C86" s="124">
        <v>166680000</v>
      </c>
      <c r="D86" s="304" t="s">
        <v>114</v>
      </c>
      <c r="E86" s="304" t="s">
        <v>103</v>
      </c>
      <c r="F86" s="220"/>
      <c r="G86" s="226"/>
      <c r="H86" s="124"/>
      <c r="I86" s="406"/>
      <c r="J86" s="304"/>
      <c r="K86" s="304"/>
      <c r="L86" s="117"/>
      <c r="M86" s="137"/>
      <c r="N86" s="134"/>
      <c r="O86" s="120"/>
      <c r="P86" s="132"/>
      <c r="Q86" s="224"/>
      <c r="R86" s="128"/>
      <c r="S86" s="193"/>
      <c r="T86" s="278" t="s">
        <v>139</v>
      </c>
      <c r="V86"/>
    </row>
    <row r="87" spans="1:22" s="78" customFormat="1" ht="37.5" customHeight="1">
      <c r="A87" s="302">
        <f>SUBTOTAL(3,$B$13:B87)</f>
        <v>62</v>
      </c>
      <c r="B87" s="122" t="s">
        <v>335</v>
      </c>
      <c r="C87" s="124">
        <v>171310000</v>
      </c>
      <c r="D87" s="304" t="s">
        <v>114</v>
      </c>
      <c r="E87" s="304" t="s">
        <v>103</v>
      </c>
      <c r="F87" s="220"/>
      <c r="G87" s="226"/>
      <c r="H87" s="124"/>
      <c r="I87" s="406"/>
      <c r="J87" s="304"/>
      <c r="K87" s="304"/>
      <c r="L87" s="117"/>
      <c r="M87" s="137"/>
      <c r="N87" s="134"/>
      <c r="O87" s="120"/>
      <c r="P87" s="132"/>
      <c r="Q87" s="224"/>
      <c r="R87" s="128"/>
      <c r="S87" s="193"/>
      <c r="T87" s="278" t="s">
        <v>139</v>
      </c>
      <c r="V87"/>
    </row>
    <row r="88" spans="1:22" s="78" customFormat="1" ht="37.5" customHeight="1">
      <c r="A88" s="302">
        <f>SUBTOTAL(3,$B$13:B88)</f>
        <v>63</v>
      </c>
      <c r="B88" s="122" t="s">
        <v>338</v>
      </c>
      <c r="C88" s="124">
        <v>463012200</v>
      </c>
      <c r="D88" s="304" t="s">
        <v>875</v>
      </c>
      <c r="E88" s="304" t="s">
        <v>103</v>
      </c>
      <c r="F88" s="220"/>
      <c r="G88" s="226"/>
      <c r="H88" s="124"/>
      <c r="I88" s="406"/>
      <c r="J88" s="304"/>
      <c r="K88" s="304"/>
      <c r="L88" s="117"/>
      <c r="M88" s="137"/>
      <c r="N88" s="134"/>
      <c r="O88" s="120"/>
      <c r="P88" s="132"/>
      <c r="Q88" s="224"/>
      <c r="R88" s="128"/>
      <c r="S88" s="193"/>
      <c r="T88" s="278" t="s">
        <v>139</v>
      </c>
      <c r="V88"/>
    </row>
    <row r="89" spans="1:22" s="78" customFormat="1" ht="36" customHeight="1">
      <c r="A89" s="302">
        <f>SUBTOTAL(3,$B$13:B89)</f>
        <v>64</v>
      </c>
      <c r="B89" s="122" t="s">
        <v>341</v>
      </c>
      <c r="C89" s="124">
        <v>500094000</v>
      </c>
      <c r="D89" s="304" t="s">
        <v>875</v>
      </c>
      <c r="E89" s="304" t="s">
        <v>103</v>
      </c>
      <c r="F89" s="220"/>
      <c r="G89" s="226"/>
      <c r="H89" s="124"/>
      <c r="I89" s="406"/>
      <c r="J89" s="304"/>
      <c r="K89" s="304"/>
      <c r="L89" s="117"/>
      <c r="M89" s="137"/>
      <c r="N89" s="134"/>
      <c r="O89" s="120"/>
      <c r="P89" s="132"/>
      <c r="Q89" s="224"/>
      <c r="R89" s="128"/>
      <c r="S89" s="193"/>
      <c r="T89" s="278" t="s">
        <v>139</v>
      </c>
      <c r="V89"/>
    </row>
    <row r="90" spans="1:22" s="78" customFormat="1" ht="37.5" customHeight="1">
      <c r="A90" s="302">
        <f>SUBTOTAL(3,$B$13:B90)</f>
        <v>65</v>
      </c>
      <c r="B90" s="122" t="s">
        <v>344</v>
      </c>
      <c r="C90" s="124">
        <v>200000000</v>
      </c>
      <c r="D90" s="304" t="s">
        <v>1120</v>
      </c>
      <c r="E90" s="304" t="s">
        <v>103</v>
      </c>
      <c r="F90" s="220"/>
      <c r="G90" s="226"/>
      <c r="H90" s="124"/>
      <c r="I90" s="406"/>
      <c r="J90" s="304"/>
      <c r="K90" s="304"/>
      <c r="L90" s="117"/>
      <c r="M90" s="137"/>
      <c r="N90" s="134"/>
      <c r="O90" s="120"/>
      <c r="P90" s="132"/>
      <c r="Q90" s="224"/>
      <c r="R90" s="128"/>
      <c r="S90" s="193"/>
      <c r="T90" s="278" t="s">
        <v>139</v>
      </c>
      <c r="V90"/>
    </row>
    <row r="91" spans="1:22" s="78" customFormat="1">
      <c r="A91" s="1504" t="s">
        <v>347</v>
      </c>
      <c r="B91" s="1505"/>
      <c r="C91" s="1505"/>
      <c r="D91" s="1505"/>
      <c r="E91" s="1505"/>
      <c r="F91" s="1505"/>
      <c r="G91" s="1505"/>
      <c r="H91" s="1505"/>
      <c r="I91" s="1505"/>
      <c r="J91" s="1505"/>
      <c r="K91" s="1505"/>
      <c r="L91" s="1505"/>
      <c r="M91" s="1505"/>
      <c r="N91" s="1505"/>
      <c r="O91" s="1505"/>
      <c r="P91" s="1505"/>
      <c r="Q91" s="1505"/>
      <c r="R91" s="1505"/>
      <c r="S91" s="1508"/>
      <c r="T91" s="275"/>
      <c r="V91"/>
    </row>
    <row r="92" spans="1:22" s="78" customFormat="1">
      <c r="A92" s="1506" t="s">
        <v>348</v>
      </c>
      <c r="B92" s="1507"/>
      <c r="C92" s="1507"/>
      <c r="D92" s="1507"/>
      <c r="E92" s="1507"/>
      <c r="F92" s="1507"/>
      <c r="G92" s="1507"/>
      <c r="H92" s="1507"/>
      <c r="I92" s="1507"/>
      <c r="J92" s="1507"/>
      <c r="K92" s="1507"/>
      <c r="L92" s="1507"/>
      <c r="M92" s="1507"/>
      <c r="N92" s="1507"/>
      <c r="O92" s="1507"/>
      <c r="P92" s="1507"/>
      <c r="Q92" s="1507"/>
      <c r="R92" s="1507"/>
      <c r="S92" s="1507"/>
      <c r="T92" s="275"/>
      <c r="V92"/>
    </row>
    <row r="93" spans="1:22" s="78" customFormat="1" ht="31.5" customHeight="1">
      <c r="A93" s="60">
        <f>SUBTOTAL(3,$B$13:B93)</f>
        <v>66</v>
      </c>
      <c r="B93" s="521" t="s">
        <v>1245</v>
      </c>
      <c r="C93" s="297">
        <v>1000000000</v>
      </c>
      <c r="D93" s="298" t="s">
        <v>875</v>
      </c>
      <c r="E93" s="301" t="s">
        <v>103</v>
      </c>
      <c r="F93" s="59"/>
      <c r="G93" s="517"/>
      <c r="H93" s="139"/>
      <c r="I93" s="140"/>
      <c r="J93" s="140"/>
      <c r="K93" s="522"/>
      <c r="L93" s="212"/>
      <c r="M93" s="213"/>
      <c r="N93" s="203"/>
      <c r="O93" s="203"/>
      <c r="P93" s="210"/>
      <c r="Q93" s="523"/>
      <c r="R93" s="524"/>
      <c r="S93" s="193"/>
      <c r="T93" s="275" t="s">
        <v>110</v>
      </c>
      <c r="V93"/>
    </row>
    <row r="94" spans="1:22" s="78" customFormat="1" ht="39" customHeight="1">
      <c r="A94" s="393">
        <f>SUBTOTAL(3,$B$13:B94)</f>
        <v>67</v>
      </c>
      <c r="B94" s="525" t="s">
        <v>352</v>
      </c>
      <c r="C94" s="349">
        <v>0</v>
      </c>
      <c r="D94" s="350"/>
      <c r="E94" s="309"/>
      <c r="F94" s="351"/>
      <c r="G94" s="476"/>
      <c r="H94" s="526"/>
      <c r="I94" s="398"/>
      <c r="J94" s="362"/>
      <c r="K94" s="363"/>
      <c r="L94" s="527"/>
      <c r="M94" s="528"/>
      <c r="N94" s="365"/>
      <c r="O94" s="365"/>
      <c r="P94" s="366"/>
      <c r="Q94" s="529"/>
      <c r="R94" s="365"/>
      <c r="S94" s="322" t="s">
        <v>353</v>
      </c>
      <c r="T94" s="275" t="s">
        <v>110</v>
      </c>
      <c r="V94"/>
    </row>
    <row r="95" spans="1:22" s="78" customFormat="1" ht="15" customHeight="1">
      <c r="A95" s="1492" t="s">
        <v>354</v>
      </c>
      <c r="B95" s="1493"/>
      <c r="C95" s="1493"/>
      <c r="D95" s="1493"/>
      <c r="E95" s="1493"/>
      <c r="F95" s="1493"/>
      <c r="G95" s="1493"/>
      <c r="H95" s="1493"/>
      <c r="I95" s="1493"/>
      <c r="J95" s="1493"/>
      <c r="K95" s="1493"/>
      <c r="L95" s="1493"/>
      <c r="M95" s="1493"/>
      <c r="N95" s="1493"/>
      <c r="O95" s="1493"/>
      <c r="P95" s="1493"/>
      <c r="Q95" s="1493"/>
      <c r="R95" s="1493"/>
      <c r="S95" s="1493"/>
      <c r="T95" s="275"/>
      <c r="V95"/>
    </row>
    <row r="96" spans="1:22" s="78" customFormat="1" ht="48.75" customHeight="1">
      <c r="A96" s="305">
        <f>SUBTOTAL(3,$B$13:B96)</f>
        <v>68</v>
      </c>
      <c r="B96" s="348" t="s">
        <v>355</v>
      </c>
      <c r="C96" s="349">
        <v>300000164</v>
      </c>
      <c r="D96" s="350" t="s">
        <v>875</v>
      </c>
      <c r="E96" s="340" t="s">
        <v>103</v>
      </c>
      <c r="F96" s="351"/>
      <c r="G96" s="308"/>
      <c r="H96" s="352"/>
      <c r="I96" s="353"/>
      <c r="J96" s="354"/>
      <c r="K96" s="353"/>
      <c r="L96" s="355"/>
      <c r="M96" s="355"/>
      <c r="N96" s="356"/>
      <c r="O96" s="356"/>
      <c r="P96" s="346"/>
      <c r="Q96" s="357"/>
      <c r="R96" s="358"/>
      <c r="S96" s="322" t="s">
        <v>1246</v>
      </c>
      <c r="T96" s="275" t="s">
        <v>171</v>
      </c>
      <c r="V96" s="11"/>
    </row>
    <row r="97" spans="1:22" s="78" customFormat="1" ht="16.5" customHeight="1">
      <c r="A97" s="1492" t="s">
        <v>359</v>
      </c>
      <c r="B97" s="1493"/>
      <c r="C97" s="1493"/>
      <c r="D97" s="1493"/>
      <c r="E97" s="1493"/>
      <c r="F97" s="1493"/>
      <c r="G97" s="1493"/>
      <c r="H97" s="1493"/>
      <c r="I97" s="1493"/>
      <c r="J97" s="1493"/>
      <c r="K97" s="1493"/>
      <c r="L97" s="1493"/>
      <c r="M97" s="1493"/>
      <c r="N97" s="1493"/>
      <c r="O97" s="1493"/>
      <c r="P97" s="1493"/>
      <c r="Q97" s="1493"/>
      <c r="R97" s="1493"/>
      <c r="S97" s="1493"/>
      <c r="T97" s="275"/>
      <c r="V97"/>
    </row>
    <row r="98" spans="1:22" s="146" customFormat="1" ht="30" customHeight="1">
      <c r="A98" s="302">
        <f>SUBTOTAL(3,$B$13:B98)</f>
        <v>69</v>
      </c>
      <c r="B98" s="122" t="s">
        <v>360</v>
      </c>
      <c r="C98" s="123">
        <v>700000000</v>
      </c>
      <c r="D98" s="304" t="s">
        <v>875</v>
      </c>
      <c r="E98" s="304" t="s">
        <v>103</v>
      </c>
      <c r="F98" s="59"/>
      <c r="G98" s="126"/>
      <c r="H98" s="231"/>
      <c r="I98" s="187"/>
      <c r="J98" s="187"/>
      <c r="K98" s="188"/>
      <c r="L98" s="189"/>
      <c r="M98" s="198"/>
      <c r="N98" s="191"/>
      <c r="O98" s="120"/>
      <c r="P98" s="132"/>
      <c r="Q98" s="121"/>
      <c r="R98" s="192"/>
      <c r="S98" s="193"/>
      <c r="T98" s="278" t="s">
        <v>139</v>
      </c>
      <c r="V98" s="147"/>
    </row>
    <row r="99" spans="1:22" s="146" customFormat="1" ht="41.25" customHeight="1">
      <c r="A99" s="302">
        <f>SUBTOTAL(3,$B$13:B99)</f>
        <v>70</v>
      </c>
      <c r="B99" s="130" t="s">
        <v>363</v>
      </c>
      <c r="C99" s="141">
        <v>385000000</v>
      </c>
      <c r="D99" s="304" t="s">
        <v>744</v>
      </c>
      <c r="E99" s="207" t="s">
        <v>133</v>
      </c>
      <c r="F99" s="303"/>
      <c r="G99" s="126"/>
      <c r="H99" s="231"/>
      <c r="I99" s="187"/>
      <c r="J99" s="187"/>
      <c r="K99" s="188"/>
      <c r="L99" s="189"/>
      <c r="M99" s="198"/>
      <c r="N99" s="191"/>
      <c r="O99" s="120"/>
      <c r="P99" s="132"/>
      <c r="Q99" s="121"/>
      <c r="R99" s="192"/>
      <c r="S99" s="193"/>
      <c r="T99" s="278" t="s">
        <v>139</v>
      </c>
      <c r="V99" s="147"/>
    </row>
    <row r="100" spans="1:22" s="78" customFormat="1" ht="37.5" customHeight="1">
      <c r="A100" s="305">
        <f>SUBTOTAL(3,$B$13:B100)</f>
        <v>71</v>
      </c>
      <c r="B100" s="323" t="s">
        <v>365</v>
      </c>
      <c r="C100" s="403">
        <v>0</v>
      </c>
      <c r="D100" s="330"/>
      <c r="E100" s="309"/>
      <c r="F100" s="310"/>
      <c r="G100" s="327"/>
      <c r="H100" s="331"/>
      <c r="I100" s="313"/>
      <c r="J100" s="398"/>
      <c r="K100" s="399"/>
      <c r="L100" s="382"/>
      <c r="M100" s="383"/>
      <c r="N100" s="384"/>
      <c r="O100" s="384"/>
      <c r="P100" s="397"/>
      <c r="Q100" s="386"/>
      <c r="R100" s="400"/>
      <c r="S100" s="404" t="s">
        <v>366</v>
      </c>
      <c r="T100" s="278" t="s">
        <v>139</v>
      </c>
      <c r="V100"/>
    </row>
    <row r="101" spans="1:22" s="78" customFormat="1" ht="38.25" customHeight="1">
      <c r="A101" s="530">
        <f>SUBTOTAL(3,$B$13:B101)</f>
        <v>72</v>
      </c>
      <c r="B101" s="531" t="s">
        <v>367</v>
      </c>
      <c r="C101" s="532">
        <v>180570000</v>
      </c>
      <c r="D101" s="533" t="s">
        <v>114</v>
      </c>
      <c r="E101" s="304" t="s">
        <v>103</v>
      </c>
      <c r="F101" s="534"/>
      <c r="G101" s="535"/>
      <c r="H101" s="536"/>
      <c r="I101" s="537"/>
      <c r="J101" s="537"/>
      <c r="K101" s="538"/>
      <c r="L101" s="539"/>
      <c r="M101" s="540"/>
      <c r="N101" s="541"/>
      <c r="O101" s="542"/>
      <c r="P101" s="50"/>
      <c r="Q101" s="543"/>
      <c r="R101" s="544"/>
      <c r="S101" s="545"/>
      <c r="T101" s="275" t="s">
        <v>139</v>
      </c>
      <c r="V101"/>
    </row>
    <row r="102" spans="1:22" s="78" customFormat="1">
      <c r="A102" s="1497" t="s">
        <v>371</v>
      </c>
      <c r="B102" s="1498"/>
      <c r="C102" s="1498"/>
      <c r="D102" s="1498"/>
      <c r="E102" s="1498"/>
      <c r="F102" s="1498"/>
      <c r="G102" s="1498"/>
      <c r="H102" s="1498"/>
      <c r="I102" s="1498"/>
      <c r="J102" s="1498"/>
      <c r="K102" s="1498"/>
      <c r="L102" s="1498"/>
      <c r="M102" s="1498"/>
      <c r="N102" s="1498"/>
      <c r="O102" s="1498"/>
      <c r="P102" s="1498"/>
      <c r="Q102" s="1498"/>
      <c r="R102" s="1498"/>
      <c r="S102" s="1499"/>
      <c r="T102" s="275"/>
      <c r="V102"/>
    </row>
    <row r="103" spans="1:22" s="78" customFormat="1">
      <c r="A103" s="1500" t="s">
        <v>247</v>
      </c>
      <c r="B103" s="1501"/>
      <c r="C103" s="1501"/>
      <c r="D103" s="1501"/>
      <c r="E103" s="1501"/>
      <c r="F103" s="1501"/>
      <c r="G103" s="1501"/>
      <c r="H103" s="1501"/>
      <c r="I103" s="1501"/>
      <c r="J103" s="1501"/>
      <c r="K103" s="1501"/>
      <c r="L103" s="1501"/>
      <c r="M103" s="1501"/>
      <c r="N103" s="1501"/>
      <c r="O103" s="1501"/>
      <c r="P103" s="1501"/>
      <c r="Q103" s="1501"/>
      <c r="R103" s="1501"/>
      <c r="S103" s="1511"/>
      <c r="T103" s="275"/>
      <c r="V103"/>
    </row>
    <row r="104" spans="1:22" s="78" customFormat="1" ht="45.75" customHeight="1">
      <c r="A104" s="393">
        <f>SUBTOTAL(3,$B$13:B104)</f>
        <v>73</v>
      </c>
      <c r="B104" s="474" t="s">
        <v>372</v>
      </c>
      <c r="C104" s="349">
        <v>0</v>
      </c>
      <c r="D104" s="350"/>
      <c r="E104" s="309"/>
      <c r="F104" s="341"/>
      <c r="G104" s="476"/>
      <c r="H104" s="477"/>
      <c r="I104" s="478"/>
      <c r="J104" s="478"/>
      <c r="K104" s="314"/>
      <c r="L104" s="315"/>
      <c r="M104" s="316"/>
      <c r="N104" s="317"/>
      <c r="O104" s="318"/>
      <c r="P104" s="389"/>
      <c r="Q104" s="479"/>
      <c r="R104" s="321"/>
      <c r="S104" s="322" t="s">
        <v>373</v>
      </c>
      <c r="T104" s="275" t="s">
        <v>110</v>
      </c>
      <c r="V104"/>
    </row>
    <row r="105" spans="1:22" s="78" customFormat="1" ht="14.25" customHeight="1">
      <c r="A105" s="1492" t="s">
        <v>292</v>
      </c>
      <c r="B105" s="1493"/>
      <c r="C105" s="1493"/>
      <c r="D105" s="1493"/>
      <c r="E105" s="1493"/>
      <c r="F105" s="1493"/>
      <c r="G105" s="1493"/>
      <c r="H105" s="1493"/>
      <c r="I105" s="1493"/>
      <c r="J105" s="1493"/>
      <c r="K105" s="1493"/>
      <c r="L105" s="1493"/>
      <c r="M105" s="1493"/>
      <c r="N105" s="1493"/>
      <c r="O105" s="1493"/>
      <c r="P105" s="1493"/>
      <c r="Q105" s="1493"/>
      <c r="R105" s="1493"/>
      <c r="S105" s="1510"/>
      <c r="T105" s="275"/>
      <c r="V105"/>
    </row>
    <row r="106" spans="1:22" s="78" customFormat="1" ht="36" customHeight="1">
      <c r="A106" s="302">
        <f>SUBTOTAL(3,$B$13:B106)</f>
        <v>74</v>
      </c>
      <c r="B106" s="122" t="s">
        <v>374</v>
      </c>
      <c r="C106" s="299">
        <v>1000000000</v>
      </c>
      <c r="D106" s="246" t="s">
        <v>875</v>
      </c>
      <c r="E106" s="44" t="s">
        <v>103</v>
      </c>
      <c r="F106" s="303"/>
      <c r="G106" s="126"/>
      <c r="H106" s="150"/>
      <c r="I106" s="116"/>
      <c r="J106" s="116"/>
      <c r="K106" s="116"/>
      <c r="L106" s="117"/>
      <c r="M106" s="117"/>
      <c r="N106" s="145"/>
      <c r="O106" s="145"/>
      <c r="P106" s="132"/>
      <c r="Q106" s="119"/>
      <c r="R106" s="53"/>
      <c r="S106" s="193"/>
      <c r="T106" s="275" t="s">
        <v>171</v>
      </c>
      <c r="V106" s="11"/>
    </row>
    <row r="107" spans="1:22" s="78" customFormat="1" ht="15" customHeight="1">
      <c r="A107" s="1492" t="s">
        <v>311</v>
      </c>
      <c r="B107" s="1493"/>
      <c r="C107" s="1493"/>
      <c r="D107" s="1493"/>
      <c r="E107" s="1493"/>
      <c r="F107" s="1493"/>
      <c r="G107" s="1493"/>
      <c r="H107" s="1493"/>
      <c r="I107" s="1493"/>
      <c r="J107" s="1493"/>
      <c r="K107" s="1493"/>
      <c r="L107" s="1493"/>
      <c r="M107" s="1493"/>
      <c r="N107" s="1493"/>
      <c r="O107" s="1493"/>
      <c r="P107" s="1493"/>
      <c r="Q107" s="1493"/>
      <c r="R107" s="1493"/>
      <c r="S107" s="1493"/>
      <c r="T107" s="275"/>
      <c r="V107"/>
    </row>
    <row r="108" spans="1:22" s="78" customFormat="1" ht="35.25" customHeight="1">
      <c r="A108" s="530">
        <f>SUBTOTAL(3,$B$13:B108)</f>
        <v>75</v>
      </c>
      <c r="B108" s="546" t="s">
        <v>378</v>
      </c>
      <c r="C108" s="547">
        <v>138900000</v>
      </c>
      <c r="D108" s="533" t="s">
        <v>114</v>
      </c>
      <c r="E108" s="44" t="s">
        <v>103</v>
      </c>
      <c r="F108" s="534"/>
      <c r="G108" s="535"/>
      <c r="H108" s="548"/>
      <c r="I108" s="537"/>
      <c r="J108" s="46"/>
      <c r="K108" s="46"/>
      <c r="L108" s="47"/>
      <c r="M108" s="47"/>
      <c r="N108" s="48"/>
      <c r="O108" s="48"/>
      <c r="P108" s="50"/>
      <c r="Q108" s="51"/>
      <c r="R108" s="49"/>
      <c r="S108" s="545"/>
      <c r="T108" s="278" t="s">
        <v>139</v>
      </c>
      <c r="V108"/>
    </row>
    <row r="109" spans="1:22" s="78" customFormat="1" ht="35.25" customHeight="1">
      <c r="A109" s="302">
        <f>SUBTOTAL(3,$B$13:B109)</f>
        <v>76</v>
      </c>
      <c r="B109" s="43" t="s">
        <v>381</v>
      </c>
      <c r="C109" s="299">
        <v>695499954</v>
      </c>
      <c r="D109" s="304" t="s">
        <v>875</v>
      </c>
      <c r="E109" s="207" t="s">
        <v>133</v>
      </c>
      <c r="F109" s="220"/>
      <c r="G109" s="126"/>
      <c r="H109" s="150"/>
      <c r="I109" s="116"/>
      <c r="J109" s="116"/>
      <c r="K109" s="116"/>
      <c r="L109" s="117"/>
      <c r="M109" s="117"/>
      <c r="N109" s="145"/>
      <c r="O109" s="145"/>
      <c r="P109" s="132"/>
      <c r="Q109" s="119"/>
      <c r="R109" s="53"/>
      <c r="S109" s="193"/>
      <c r="T109" s="278" t="s">
        <v>139</v>
      </c>
      <c r="V109"/>
    </row>
    <row r="110" spans="1:22" s="78" customFormat="1">
      <c r="A110" s="1497" t="s">
        <v>385</v>
      </c>
      <c r="B110" s="1498"/>
      <c r="C110" s="1498"/>
      <c r="D110" s="1498"/>
      <c r="E110" s="1498"/>
      <c r="F110" s="1498"/>
      <c r="G110" s="1498"/>
      <c r="H110" s="1498"/>
      <c r="I110" s="1498"/>
      <c r="J110" s="1498"/>
      <c r="K110" s="1498"/>
      <c r="L110" s="1498"/>
      <c r="M110" s="1498"/>
      <c r="N110" s="1498"/>
      <c r="O110" s="1498"/>
      <c r="P110" s="1498"/>
      <c r="Q110" s="1498"/>
      <c r="R110" s="1498"/>
      <c r="S110" s="1499"/>
      <c r="T110" s="275"/>
      <c r="V110"/>
    </row>
    <row r="111" spans="1:22" s="78" customFormat="1">
      <c r="A111" s="1500" t="s">
        <v>386</v>
      </c>
      <c r="B111" s="1501"/>
      <c r="C111" s="1501"/>
      <c r="D111" s="1501"/>
      <c r="E111" s="1501"/>
      <c r="F111" s="1501"/>
      <c r="G111" s="1501"/>
      <c r="H111" s="1501"/>
      <c r="I111" s="1501"/>
      <c r="J111" s="1501"/>
      <c r="K111" s="1501"/>
      <c r="L111" s="1501"/>
      <c r="M111" s="1501"/>
      <c r="N111" s="1501"/>
      <c r="O111" s="1501"/>
      <c r="P111" s="1501"/>
      <c r="Q111" s="1501"/>
      <c r="R111" s="1501"/>
      <c r="S111" s="1511"/>
      <c r="T111" s="275"/>
      <c r="V111"/>
    </row>
    <row r="112" spans="1:22" s="56" customFormat="1" ht="36.75" customHeight="1">
      <c r="A112" s="60">
        <f>SUBTOTAL(3,$B$13:B112)</f>
        <v>77</v>
      </c>
      <c r="B112" s="456" t="s">
        <v>1247</v>
      </c>
      <c r="C112" s="297">
        <v>1000000000</v>
      </c>
      <c r="D112" s="298" t="s">
        <v>875</v>
      </c>
      <c r="E112" s="301" t="s">
        <v>103</v>
      </c>
      <c r="F112" s="220"/>
      <c r="G112" s="517"/>
      <c r="H112" s="549"/>
      <c r="I112" s="549"/>
      <c r="J112" s="500"/>
      <c r="K112" s="188"/>
      <c r="L112" s="189"/>
      <c r="M112" s="198"/>
      <c r="N112" s="191"/>
      <c r="O112" s="120"/>
      <c r="P112" s="132"/>
      <c r="Q112" s="501"/>
      <c r="R112" s="192"/>
      <c r="S112" s="193"/>
      <c r="T112" s="275" t="s">
        <v>110</v>
      </c>
      <c r="V112" s="57"/>
    </row>
    <row r="113" spans="1:22" s="78" customFormat="1" ht="35.25" customHeight="1">
      <c r="A113" s="550">
        <f>SUBTOTAL(3,$B$13:B113)</f>
        <v>78</v>
      </c>
      <c r="B113" s="551" t="s">
        <v>1248</v>
      </c>
      <c r="C113" s="552">
        <v>1000000000</v>
      </c>
      <c r="D113" s="553" t="s">
        <v>875</v>
      </c>
      <c r="E113" s="554" t="s">
        <v>103</v>
      </c>
      <c r="F113" s="555"/>
      <c r="G113" s="556"/>
      <c r="H113" s="556"/>
      <c r="I113" s="557"/>
      <c r="J113" s="555"/>
      <c r="K113" s="558"/>
      <c r="L113" s="559"/>
      <c r="M113" s="560"/>
      <c r="N113" s="561"/>
      <c r="O113" s="562"/>
      <c r="P113" s="563"/>
      <c r="Q113" s="564"/>
      <c r="R113" s="565"/>
      <c r="S113" s="566"/>
      <c r="T113" s="275" t="s">
        <v>110</v>
      </c>
      <c r="V113"/>
    </row>
    <row r="114" spans="1:22" s="78" customFormat="1" ht="36" customHeight="1">
      <c r="A114" s="60">
        <f>SUBTOTAL(3,$B$13:B114)</f>
        <v>79</v>
      </c>
      <c r="B114" s="456" t="s">
        <v>1249</v>
      </c>
      <c r="C114" s="297">
        <v>750000000</v>
      </c>
      <c r="D114" s="298" t="s">
        <v>875</v>
      </c>
      <c r="E114" s="301" t="s">
        <v>103</v>
      </c>
      <c r="F114" s="220"/>
      <c r="G114" s="517"/>
      <c r="H114" s="549"/>
      <c r="I114" s="549"/>
      <c r="J114" s="549"/>
      <c r="K114" s="188"/>
      <c r="L114" s="189"/>
      <c r="M114" s="190"/>
      <c r="N114" s="191"/>
      <c r="O114" s="120"/>
      <c r="P114" s="118"/>
      <c r="Q114" s="501"/>
      <c r="R114" s="192"/>
      <c r="S114" s="193"/>
      <c r="T114" s="275" t="s">
        <v>110</v>
      </c>
      <c r="V114"/>
    </row>
    <row r="115" spans="1:22" s="78" customFormat="1" ht="33.75" customHeight="1">
      <c r="A115" s="60">
        <f>SUBTOTAL(3,$B$13:B115)</f>
        <v>80</v>
      </c>
      <c r="B115" s="456" t="s">
        <v>1250</v>
      </c>
      <c r="C115" s="297">
        <v>1000000000</v>
      </c>
      <c r="D115" s="298" t="s">
        <v>875</v>
      </c>
      <c r="E115" s="301" t="s">
        <v>103</v>
      </c>
      <c r="F115" s="220"/>
      <c r="G115" s="517"/>
      <c r="H115" s="549"/>
      <c r="I115" s="549"/>
      <c r="J115" s="549"/>
      <c r="K115" s="188"/>
      <c r="L115" s="189"/>
      <c r="M115" s="190"/>
      <c r="N115" s="191"/>
      <c r="O115" s="120"/>
      <c r="P115" s="118"/>
      <c r="Q115" s="501"/>
      <c r="R115" s="192"/>
      <c r="S115" s="193"/>
      <c r="T115" s="275" t="s">
        <v>110</v>
      </c>
      <c r="V115"/>
    </row>
    <row r="116" spans="1:22" s="78" customFormat="1" ht="36" customHeight="1">
      <c r="A116" s="60">
        <f>SUBTOTAL(3,$B$13:B116)</f>
        <v>81</v>
      </c>
      <c r="B116" s="456" t="s">
        <v>390</v>
      </c>
      <c r="C116" s="297">
        <v>200000000</v>
      </c>
      <c r="D116" s="60" t="s">
        <v>114</v>
      </c>
      <c r="E116" s="301" t="s">
        <v>103</v>
      </c>
      <c r="F116" s="450"/>
      <c r="G116" s="517"/>
      <c r="H116" s="549"/>
      <c r="I116" s="549"/>
      <c r="J116" s="227"/>
      <c r="K116" s="241"/>
      <c r="L116" s="213"/>
      <c r="M116" s="213"/>
      <c r="N116" s="233"/>
      <c r="O116" s="233"/>
      <c r="P116" s="210"/>
      <c r="Q116" s="523"/>
      <c r="R116" s="567"/>
      <c r="S116" s="193"/>
      <c r="T116" s="275" t="s">
        <v>110</v>
      </c>
      <c r="V116"/>
    </row>
    <row r="117" spans="1:22" s="78" customFormat="1" ht="37.5" customHeight="1">
      <c r="A117" s="60">
        <f>SUBTOTAL(3,$B$13:B117)</f>
        <v>82</v>
      </c>
      <c r="B117" s="456" t="s">
        <v>398</v>
      </c>
      <c r="C117" s="297">
        <v>200000000</v>
      </c>
      <c r="D117" s="60" t="s">
        <v>114</v>
      </c>
      <c r="E117" s="301" t="s">
        <v>103</v>
      </c>
      <c r="F117" s="450"/>
      <c r="G117" s="517"/>
      <c r="H117" s="517"/>
      <c r="I117" s="549"/>
      <c r="J117" s="227"/>
      <c r="K117" s="241"/>
      <c r="L117" s="213"/>
      <c r="M117" s="213"/>
      <c r="N117" s="234"/>
      <c r="O117" s="234"/>
      <c r="P117" s="568"/>
      <c r="Q117" s="236"/>
      <c r="R117" s="567"/>
      <c r="S117" s="193"/>
      <c r="T117" s="275" t="s">
        <v>110</v>
      </c>
      <c r="V117"/>
    </row>
    <row r="118" spans="1:22" s="56" customFormat="1" ht="15" customHeight="1">
      <c r="A118" s="1492" t="s">
        <v>401</v>
      </c>
      <c r="B118" s="1493"/>
      <c r="C118" s="1493"/>
      <c r="D118" s="1493"/>
      <c r="E118" s="1493"/>
      <c r="F118" s="1493"/>
      <c r="G118" s="1493"/>
      <c r="H118" s="1493"/>
      <c r="I118" s="1493"/>
      <c r="J118" s="1493"/>
      <c r="K118" s="1493"/>
      <c r="L118" s="1493"/>
      <c r="M118" s="1493"/>
      <c r="N118" s="1493"/>
      <c r="O118" s="1493"/>
      <c r="P118" s="1493"/>
      <c r="Q118" s="1493"/>
      <c r="R118" s="1493"/>
      <c r="S118" s="1493"/>
      <c r="T118" s="278"/>
      <c r="V118" s="57"/>
    </row>
    <row r="119" spans="1:22" s="56" customFormat="1" ht="26.25" customHeight="1">
      <c r="A119" s="302">
        <f>SUBTOTAL(3,$B$13:B119)</f>
        <v>83</v>
      </c>
      <c r="B119" s="43" t="s">
        <v>402</v>
      </c>
      <c r="C119" s="297">
        <v>300000000</v>
      </c>
      <c r="D119" s="298" t="s">
        <v>875</v>
      </c>
      <c r="E119" s="294" t="s">
        <v>103</v>
      </c>
      <c r="F119" s="303"/>
      <c r="G119" s="300"/>
      <c r="H119" s="199"/>
      <c r="I119" s="227"/>
      <c r="J119" s="116"/>
      <c r="K119" s="237"/>
      <c r="L119" s="117"/>
      <c r="M119" s="117"/>
      <c r="N119" s="145"/>
      <c r="O119" s="145"/>
      <c r="P119" s="132"/>
      <c r="Q119" s="119"/>
      <c r="R119" s="53"/>
      <c r="S119" s="193"/>
      <c r="T119" s="278" t="s">
        <v>171</v>
      </c>
      <c r="U119" s="78"/>
      <c r="V119" s="11"/>
    </row>
    <row r="120" spans="1:22" s="56" customFormat="1" ht="16.5" customHeight="1">
      <c r="A120" s="1492" t="s">
        <v>405</v>
      </c>
      <c r="B120" s="1493"/>
      <c r="C120" s="1538"/>
      <c r="D120" s="1538"/>
      <c r="E120" s="1538"/>
      <c r="F120" s="1493"/>
      <c r="G120" s="1493"/>
      <c r="H120" s="1493"/>
      <c r="I120" s="1493"/>
      <c r="J120" s="1493"/>
      <c r="K120" s="1493"/>
      <c r="L120" s="1493"/>
      <c r="M120" s="1493"/>
      <c r="N120" s="1493"/>
      <c r="O120" s="1493"/>
      <c r="P120" s="1493"/>
      <c r="Q120" s="1493"/>
      <c r="R120" s="1493"/>
      <c r="S120" s="1493"/>
      <c r="T120" s="278"/>
      <c r="V120" s="57"/>
    </row>
    <row r="121" spans="1:22" s="56" customFormat="1" ht="33.75" customHeight="1">
      <c r="A121" s="302">
        <f>SUBTOTAL(3,$B$13:B121)</f>
        <v>84</v>
      </c>
      <c r="B121" s="43" t="s">
        <v>406</v>
      </c>
      <c r="C121" s="299">
        <v>184000000</v>
      </c>
      <c r="D121" s="304" t="s">
        <v>114</v>
      </c>
      <c r="E121" s="304" t="s">
        <v>103</v>
      </c>
      <c r="F121" s="45"/>
      <c r="G121" s="300"/>
      <c r="H121" s="153"/>
      <c r="I121" s="115"/>
      <c r="J121" s="115"/>
      <c r="K121" s="55"/>
      <c r="L121" s="117"/>
      <c r="M121" s="117"/>
      <c r="N121" s="145"/>
      <c r="O121" s="145"/>
      <c r="P121" s="151"/>
      <c r="Q121" s="131"/>
      <c r="R121" s="230"/>
      <c r="S121" s="193"/>
      <c r="T121" s="278" t="s">
        <v>139</v>
      </c>
      <c r="V121" s="57"/>
    </row>
    <row r="122" spans="1:22" s="56" customFormat="1" ht="34.5" customHeight="1">
      <c r="A122" s="302">
        <f>SUBTOTAL(3,$B$13:B122)</f>
        <v>85</v>
      </c>
      <c r="B122" s="43" t="s">
        <v>409</v>
      </c>
      <c r="C122" s="299">
        <v>199985000</v>
      </c>
      <c r="D122" s="304" t="s">
        <v>114</v>
      </c>
      <c r="E122" s="304" t="s">
        <v>103</v>
      </c>
      <c r="F122" s="45"/>
      <c r="G122" s="300"/>
      <c r="H122" s="153"/>
      <c r="I122" s="115"/>
      <c r="J122" s="115"/>
      <c r="K122" s="55"/>
      <c r="L122" s="117"/>
      <c r="M122" s="117"/>
      <c r="N122" s="145"/>
      <c r="O122" s="145"/>
      <c r="P122" s="151"/>
      <c r="Q122" s="131"/>
      <c r="R122" s="230"/>
      <c r="S122" s="193"/>
      <c r="T122" s="278" t="s">
        <v>139</v>
      </c>
      <c r="V122" s="57"/>
    </row>
    <row r="123" spans="1:22" s="78" customFormat="1">
      <c r="A123" s="1497" t="s">
        <v>412</v>
      </c>
      <c r="B123" s="1498"/>
      <c r="C123" s="1498"/>
      <c r="D123" s="1498"/>
      <c r="E123" s="1498"/>
      <c r="F123" s="1498"/>
      <c r="G123" s="1498"/>
      <c r="H123" s="1498"/>
      <c r="I123" s="1498"/>
      <c r="J123" s="1498"/>
      <c r="K123" s="1498"/>
      <c r="L123" s="1498"/>
      <c r="M123" s="1498"/>
      <c r="N123" s="1498"/>
      <c r="O123" s="1498"/>
      <c r="P123" s="1498"/>
      <c r="Q123" s="1498"/>
      <c r="R123" s="1498"/>
      <c r="S123" s="1499"/>
      <c r="T123" s="275"/>
      <c r="V123"/>
    </row>
    <row r="124" spans="1:22" s="78" customFormat="1">
      <c r="A124" s="1500" t="s">
        <v>413</v>
      </c>
      <c r="B124" s="1501"/>
      <c r="C124" s="1501"/>
      <c r="D124" s="1501"/>
      <c r="E124" s="1501"/>
      <c r="F124" s="1501"/>
      <c r="G124" s="1501"/>
      <c r="H124" s="1501"/>
      <c r="I124" s="1501"/>
      <c r="J124" s="1501"/>
      <c r="K124" s="1501"/>
      <c r="L124" s="1501"/>
      <c r="M124" s="1501"/>
      <c r="N124" s="1501"/>
      <c r="O124" s="1501"/>
      <c r="P124" s="1501"/>
      <c r="Q124" s="1501"/>
      <c r="R124" s="1501"/>
      <c r="S124" s="1511"/>
      <c r="T124" s="275"/>
      <c r="V124"/>
    </row>
    <row r="125" spans="1:22" s="78" customFormat="1" ht="39" customHeight="1">
      <c r="A125" s="60">
        <f>SUBTOTAL(3,$B$13:B125)</f>
        <v>86</v>
      </c>
      <c r="B125" s="456" t="s">
        <v>423</v>
      </c>
      <c r="C125" s="297">
        <v>200000000</v>
      </c>
      <c r="D125" s="298" t="s">
        <v>114</v>
      </c>
      <c r="E125" s="125" t="s">
        <v>103</v>
      </c>
      <c r="F125" s="220"/>
      <c r="G125" s="517"/>
      <c r="H125" s="549"/>
      <c r="I125" s="453"/>
      <c r="J125" s="453"/>
      <c r="K125" s="188"/>
      <c r="L125" s="189"/>
      <c r="M125" s="190"/>
      <c r="N125" s="192"/>
      <c r="O125" s="192"/>
      <c r="P125" s="568"/>
      <c r="Q125" s="501"/>
      <c r="R125" s="192"/>
      <c r="S125" s="193"/>
      <c r="T125" s="275" t="s">
        <v>110</v>
      </c>
      <c r="V125"/>
    </row>
    <row r="126" spans="1:22" s="78" customFormat="1" ht="32.25" customHeight="1">
      <c r="A126" s="60">
        <f>SUBTOTAL(3,$B$13:B126)</f>
        <v>87</v>
      </c>
      <c r="B126" s="456" t="s">
        <v>1251</v>
      </c>
      <c r="C126" s="297">
        <v>750000000</v>
      </c>
      <c r="D126" s="298" t="s">
        <v>875</v>
      </c>
      <c r="E126" s="125" t="s">
        <v>103</v>
      </c>
      <c r="F126" s="220"/>
      <c r="G126" s="517"/>
      <c r="H126" s="549"/>
      <c r="I126" s="453"/>
      <c r="J126" s="453"/>
      <c r="K126" s="188"/>
      <c r="L126" s="189"/>
      <c r="M126" s="190"/>
      <c r="N126" s="192"/>
      <c r="O126" s="569"/>
      <c r="P126" s="568"/>
      <c r="Q126" s="501"/>
      <c r="R126" s="192"/>
      <c r="S126" s="193"/>
      <c r="T126" s="275" t="s">
        <v>110</v>
      </c>
      <c r="V126"/>
    </row>
    <row r="127" spans="1:22" s="56" customFormat="1" ht="27.75" customHeight="1">
      <c r="A127" s="60">
        <f>SUBTOTAL(3,$B$13:B127)</f>
        <v>88</v>
      </c>
      <c r="B127" s="456" t="s">
        <v>1252</v>
      </c>
      <c r="C127" s="297">
        <v>1000000000</v>
      </c>
      <c r="D127" s="298" t="s">
        <v>875</v>
      </c>
      <c r="E127" s="125" t="s">
        <v>103</v>
      </c>
      <c r="F127" s="59"/>
      <c r="G127" s="517"/>
      <c r="H127" s="498"/>
      <c r="I127" s="453"/>
      <c r="J127" s="500"/>
      <c r="K127" s="188"/>
      <c r="L127" s="189"/>
      <c r="M127" s="190"/>
      <c r="N127" s="192"/>
      <c r="O127" s="569"/>
      <c r="P127" s="568"/>
      <c r="Q127" s="501"/>
      <c r="R127" s="192"/>
      <c r="S127" s="193"/>
      <c r="T127" s="275" t="s">
        <v>110</v>
      </c>
      <c r="V127" s="57"/>
    </row>
    <row r="128" spans="1:22" s="56" customFormat="1" ht="29.25" customHeight="1">
      <c r="A128" s="60">
        <f>SUBTOTAL(3,$B$13:B128)</f>
        <v>89</v>
      </c>
      <c r="B128" s="521" t="s">
        <v>1253</v>
      </c>
      <c r="C128" s="297">
        <v>750000000</v>
      </c>
      <c r="D128" s="298" t="s">
        <v>875</v>
      </c>
      <c r="E128" s="125" t="s">
        <v>103</v>
      </c>
      <c r="F128" s="59"/>
      <c r="G128" s="114"/>
      <c r="H128" s="570"/>
      <c r="I128" s="140"/>
      <c r="J128" s="140"/>
      <c r="K128" s="242"/>
      <c r="L128" s="213"/>
      <c r="M128" s="213"/>
      <c r="N128" s="229"/>
      <c r="O128" s="229"/>
      <c r="P128" s="210"/>
      <c r="Q128" s="523"/>
      <c r="R128" s="567"/>
      <c r="S128" s="193"/>
      <c r="T128" s="275" t="s">
        <v>110</v>
      </c>
      <c r="V128" s="57"/>
    </row>
    <row r="129" spans="1:22" s="56" customFormat="1" ht="50.25" customHeight="1">
      <c r="A129" s="60">
        <f>SUBTOTAL(3,$B$13:B129)</f>
        <v>90</v>
      </c>
      <c r="B129" s="448" t="s">
        <v>427</v>
      </c>
      <c r="C129" s="297">
        <v>200000000</v>
      </c>
      <c r="D129" s="298" t="s">
        <v>114</v>
      </c>
      <c r="E129" s="125" t="s">
        <v>103</v>
      </c>
      <c r="F129" s="59"/>
      <c r="G129" s="114"/>
      <c r="H129" s="451"/>
      <c r="I129" s="152"/>
      <c r="J129" s="152"/>
      <c r="K129" s="152"/>
      <c r="L129" s="117"/>
      <c r="M129" s="117"/>
      <c r="N129" s="145"/>
      <c r="O129" s="145"/>
      <c r="P129" s="568"/>
      <c r="Q129" s="131"/>
      <c r="R129" s="571"/>
      <c r="S129" s="193"/>
      <c r="T129" s="275" t="s">
        <v>110</v>
      </c>
      <c r="V129" s="57"/>
    </row>
    <row r="130" spans="1:22" s="56" customFormat="1" ht="15" customHeight="1">
      <c r="A130" s="1492" t="s">
        <v>431</v>
      </c>
      <c r="B130" s="1493"/>
      <c r="C130" s="1493"/>
      <c r="D130" s="1493"/>
      <c r="E130" s="1493"/>
      <c r="F130" s="1493"/>
      <c r="G130" s="1493"/>
      <c r="H130" s="1493"/>
      <c r="I130" s="1493"/>
      <c r="J130" s="1493"/>
      <c r="K130" s="1493"/>
      <c r="L130" s="1493"/>
      <c r="M130" s="1493"/>
      <c r="N130" s="1493"/>
      <c r="O130" s="1493"/>
      <c r="P130" s="1493"/>
      <c r="Q130" s="1493"/>
      <c r="R130" s="1493"/>
      <c r="S130" s="1510"/>
      <c r="T130" s="278"/>
      <c r="V130" s="57"/>
    </row>
    <row r="131" spans="1:22" s="56" customFormat="1" ht="35.25" customHeight="1">
      <c r="A131" s="302">
        <f>SUBTOTAL(3,$B$13:B131)</f>
        <v>91</v>
      </c>
      <c r="B131" s="43" t="s">
        <v>432</v>
      </c>
      <c r="C131" s="299">
        <v>300000164</v>
      </c>
      <c r="D131" s="124" t="s">
        <v>875</v>
      </c>
      <c r="E131" s="125" t="s">
        <v>103</v>
      </c>
      <c r="F131" s="45"/>
      <c r="G131" s="300"/>
      <c r="H131" s="199"/>
      <c r="I131" s="152"/>
      <c r="J131" s="116"/>
      <c r="K131" s="60"/>
      <c r="L131" s="117"/>
      <c r="M131" s="117"/>
      <c r="N131" s="145"/>
      <c r="O131" s="145"/>
      <c r="P131" s="132"/>
      <c r="Q131" s="119"/>
      <c r="R131" s="53"/>
      <c r="S131" s="193"/>
      <c r="T131" s="278" t="s">
        <v>171</v>
      </c>
      <c r="U131" s="78"/>
      <c r="V131" s="11"/>
    </row>
    <row r="132" spans="1:22" s="56" customFormat="1" ht="15.75" customHeight="1">
      <c r="A132" s="1492" t="s">
        <v>435</v>
      </c>
      <c r="B132" s="1493"/>
      <c r="C132" s="1493"/>
      <c r="D132" s="1493"/>
      <c r="E132" s="1493"/>
      <c r="F132" s="1493"/>
      <c r="G132" s="1493"/>
      <c r="H132" s="1493"/>
      <c r="I132" s="1493"/>
      <c r="J132" s="1493"/>
      <c r="K132" s="1493"/>
      <c r="L132" s="1493"/>
      <c r="M132" s="1493"/>
      <c r="N132" s="1493"/>
      <c r="O132" s="1493"/>
      <c r="P132" s="1493"/>
      <c r="Q132" s="1493"/>
      <c r="R132" s="1493"/>
      <c r="S132" s="1510"/>
      <c r="T132" s="278"/>
      <c r="V132" s="57"/>
    </row>
    <row r="133" spans="1:22" s="56" customFormat="1" ht="40.5" customHeight="1">
      <c r="A133" s="302">
        <f>SUBTOTAL(3,$B$13:B133)</f>
        <v>92</v>
      </c>
      <c r="B133" s="43" t="s">
        <v>436</v>
      </c>
      <c r="C133" s="299">
        <v>450000000</v>
      </c>
      <c r="D133" s="304" t="s">
        <v>875</v>
      </c>
      <c r="E133" s="207" t="s">
        <v>133</v>
      </c>
      <c r="F133" s="45"/>
      <c r="G133" s="300"/>
      <c r="H133" s="199"/>
      <c r="I133" s="152"/>
      <c r="J133" s="116"/>
      <c r="K133" s="60"/>
      <c r="L133" s="117"/>
      <c r="M133" s="117"/>
      <c r="N133" s="145"/>
      <c r="O133" s="145"/>
      <c r="P133" s="132"/>
      <c r="Q133" s="119"/>
      <c r="R133" s="53"/>
      <c r="S133" s="193"/>
      <c r="T133" s="278" t="s">
        <v>139</v>
      </c>
      <c r="V133" s="57"/>
    </row>
    <row r="134" spans="1:22" s="56" customFormat="1" ht="39.75" customHeight="1">
      <c r="A134" s="305">
        <f>SUBTOTAL(3,$B$13:B134)</f>
        <v>93</v>
      </c>
      <c r="B134" s="390" t="s">
        <v>439</v>
      </c>
      <c r="C134" s="307">
        <v>217000000</v>
      </c>
      <c r="D134" s="330" t="s">
        <v>744</v>
      </c>
      <c r="E134" s="330" t="s">
        <v>103</v>
      </c>
      <c r="F134" s="391"/>
      <c r="G134" s="308"/>
      <c r="H134" s="337"/>
      <c r="I134" s="392"/>
      <c r="J134" s="370"/>
      <c r="K134" s="393"/>
      <c r="L134" s="343"/>
      <c r="M134" s="343"/>
      <c r="N134" s="354"/>
      <c r="O134" s="354"/>
      <c r="P134" s="346"/>
      <c r="Q134" s="373"/>
      <c r="R134" s="378"/>
      <c r="S134" s="322" t="s">
        <v>1254</v>
      </c>
      <c r="T134" s="278" t="s">
        <v>139</v>
      </c>
      <c r="V134" s="57"/>
    </row>
    <row r="135" spans="1:22" s="56" customFormat="1" ht="39" customHeight="1">
      <c r="A135" s="302">
        <f>SUBTOTAL(3,$B$13:B135)</f>
        <v>94</v>
      </c>
      <c r="B135" s="43" t="s">
        <v>442</v>
      </c>
      <c r="C135" s="299">
        <v>385000000</v>
      </c>
      <c r="D135" s="304" t="s">
        <v>744</v>
      </c>
      <c r="E135" s="207" t="s">
        <v>133</v>
      </c>
      <c r="F135" s="45"/>
      <c r="G135" s="300"/>
      <c r="H135" s="199"/>
      <c r="I135" s="152"/>
      <c r="J135" s="116"/>
      <c r="K135" s="60"/>
      <c r="L135" s="117"/>
      <c r="M135" s="117"/>
      <c r="N135" s="145"/>
      <c r="O135" s="145"/>
      <c r="P135" s="132"/>
      <c r="Q135" s="119"/>
      <c r="R135" s="53"/>
      <c r="S135" s="193"/>
      <c r="T135" s="278" t="s">
        <v>139</v>
      </c>
      <c r="V135" s="57"/>
    </row>
    <row r="136" spans="1:22" s="56" customFormat="1" ht="39" customHeight="1">
      <c r="A136" s="305">
        <f>SUBTOTAL(3,$B$13:B136)</f>
        <v>95</v>
      </c>
      <c r="B136" s="390" t="s">
        <v>444</v>
      </c>
      <c r="C136" s="307">
        <v>275100000</v>
      </c>
      <c r="D136" s="324" t="s">
        <v>744</v>
      </c>
      <c r="E136" s="325" t="s">
        <v>103</v>
      </c>
      <c r="F136" s="391"/>
      <c r="G136" s="308"/>
      <c r="H136" s="337"/>
      <c r="I136" s="392"/>
      <c r="J136" s="370"/>
      <c r="K136" s="393"/>
      <c r="L136" s="343"/>
      <c r="M136" s="343"/>
      <c r="N136" s="354"/>
      <c r="O136" s="354"/>
      <c r="P136" s="346"/>
      <c r="Q136" s="373"/>
      <c r="R136" s="378"/>
      <c r="S136" s="404" t="s">
        <v>1255</v>
      </c>
      <c r="T136" s="278" t="s">
        <v>139</v>
      </c>
      <c r="V136" s="57"/>
    </row>
    <row r="137" spans="1:22" s="78" customFormat="1">
      <c r="A137" s="1497" t="s">
        <v>447</v>
      </c>
      <c r="B137" s="1498"/>
      <c r="C137" s="1498"/>
      <c r="D137" s="1498"/>
      <c r="E137" s="1498"/>
      <c r="F137" s="1498"/>
      <c r="G137" s="1498"/>
      <c r="H137" s="1498"/>
      <c r="I137" s="1498"/>
      <c r="J137" s="1498"/>
      <c r="K137" s="1498"/>
      <c r="L137" s="1498"/>
      <c r="M137" s="1498"/>
      <c r="N137" s="1498"/>
      <c r="O137" s="1498"/>
      <c r="P137" s="1498"/>
      <c r="Q137" s="1498"/>
      <c r="R137" s="1498"/>
      <c r="S137" s="1499"/>
      <c r="T137" s="275"/>
      <c r="V137"/>
    </row>
    <row r="138" spans="1:22" s="78" customFormat="1">
      <c r="A138" s="1500" t="s">
        <v>247</v>
      </c>
      <c r="B138" s="1501"/>
      <c r="C138" s="1501"/>
      <c r="D138" s="1501"/>
      <c r="E138" s="1501"/>
      <c r="F138" s="1501"/>
      <c r="G138" s="1501"/>
      <c r="H138" s="1501"/>
      <c r="I138" s="1501"/>
      <c r="J138" s="1501"/>
      <c r="K138" s="1501"/>
      <c r="L138" s="1501"/>
      <c r="M138" s="1501"/>
      <c r="N138" s="1501"/>
      <c r="O138" s="1501"/>
      <c r="P138" s="1501"/>
      <c r="Q138" s="1501"/>
      <c r="R138" s="1501"/>
      <c r="S138" s="1511"/>
      <c r="T138" s="275"/>
      <c r="V138"/>
    </row>
    <row r="139" spans="1:22" s="78" customFormat="1" ht="33.75" customHeight="1">
      <c r="A139" s="60">
        <f>SUBTOTAL(3,$B$13:B139)</f>
        <v>96</v>
      </c>
      <c r="B139" s="456" t="s">
        <v>468</v>
      </c>
      <c r="C139" s="297">
        <v>200000000</v>
      </c>
      <c r="D139" s="298" t="s">
        <v>114</v>
      </c>
      <c r="E139" s="125" t="s">
        <v>103</v>
      </c>
      <c r="F139" s="572"/>
      <c r="G139" s="517"/>
      <c r="H139" s="573"/>
      <c r="I139" s="453"/>
      <c r="J139" s="500"/>
      <c r="K139" s="188"/>
      <c r="L139" s="189"/>
      <c r="M139" s="198"/>
      <c r="N139" s="191"/>
      <c r="O139" s="574"/>
      <c r="P139" s="575"/>
      <c r="Q139" s="501"/>
      <c r="R139" s="192"/>
      <c r="S139" s="193"/>
      <c r="T139" s="275" t="s">
        <v>110</v>
      </c>
      <c r="V139"/>
    </row>
    <row r="140" spans="1:22" s="78" customFormat="1" ht="33" customHeight="1">
      <c r="A140" s="60">
        <f>SUBTOTAL(3,$B$13:B140)</f>
        <v>97</v>
      </c>
      <c r="B140" s="456" t="s">
        <v>479</v>
      </c>
      <c r="C140" s="401">
        <v>200000000</v>
      </c>
      <c r="D140" s="298" t="s">
        <v>114</v>
      </c>
      <c r="E140" s="125" t="s">
        <v>103</v>
      </c>
      <c r="F140" s="572"/>
      <c r="G140" s="517"/>
      <c r="H140" s="453"/>
      <c r="I140" s="453"/>
      <c r="J140" s="453"/>
      <c r="K140" s="188"/>
      <c r="L140" s="189"/>
      <c r="M140" s="190"/>
      <c r="N140" s="191"/>
      <c r="O140" s="574"/>
      <c r="P140" s="568"/>
      <c r="Q140" s="501"/>
      <c r="R140" s="192"/>
      <c r="S140" s="193"/>
      <c r="T140" s="275" t="s">
        <v>110</v>
      </c>
      <c r="V140"/>
    </row>
    <row r="141" spans="1:22" s="78" customFormat="1" ht="37.5" customHeight="1">
      <c r="A141" s="60">
        <f>SUBTOTAL(3,$B$13:B141)</f>
        <v>98</v>
      </c>
      <c r="B141" s="576" t="s">
        <v>1084</v>
      </c>
      <c r="C141" s="401">
        <v>11324843000</v>
      </c>
      <c r="D141" s="298" t="s">
        <v>875</v>
      </c>
      <c r="E141" s="239" t="s">
        <v>133</v>
      </c>
      <c r="F141" s="572"/>
      <c r="G141" s="517"/>
      <c r="H141" s="498"/>
      <c r="I141" s="498"/>
      <c r="J141" s="500"/>
      <c r="K141" s="188"/>
      <c r="L141" s="189"/>
      <c r="M141" s="198"/>
      <c r="N141" s="191"/>
      <c r="O141" s="191"/>
      <c r="P141" s="568"/>
      <c r="Q141" s="501"/>
      <c r="R141" s="128"/>
      <c r="S141" s="193"/>
      <c r="T141" s="275" t="s">
        <v>110</v>
      </c>
      <c r="V141"/>
    </row>
    <row r="142" spans="1:22" s="78" customFormat="1" ht="33" customHeight="1">
      <c r="A142" s="60">
        <f>SUBTOTAL(3,$B$13:B142)</f>
        <v>99</v>
      </c>
      <c r="B142" s="456" t="s">
        <v>474</v>
      </c>
      <c r="C142" s="297">
        <v>200000000</v>
      </c>
      <c r="D142" s="298" t="s">
        <v>114</v>
      </c>
      <c r="E142" s="125" t="s">
        <v>103</v>
      </c>
      <c r="F142" s="572"/>
      <c r="G142" s="517"/>
      <c r="H142" s="498"/>
      <c r="I142" s="453"/>
      <c r="J142" s="500"/>
      <c r="K142" s="188"/>
      <c r="L142" s="189"/>
      <c r="M142" s="190"/>
      <c r="N142" s="191"/>
      <c r="O142" s="120"/>
      <c r="P142" s="568"/>
      <c r="Q142" s="501"/>
      <c r="R142" s="192"/>
      <c r="S142" s="193"/>
      <c r="T142" s="275" t="s">
        <v>110</v>
      </c>
      <c r="V142"/>
    </row>
    <row r="143" spans="1:22" ht="38.25" customHeight="1">
      <c r="A143" s="60">
        <f>SUBTOTAL(3,$B$13:B143)</f>
        <v>100</v>
      </c>
      <c r="B143" s="456" t="s">
        <v>493</v>
      </c>
      <c r="C143" s="297">
        <v>100000000</v>
      </c>
      <c r="D143" s="60" t="s">
        <v>114</v>
      </c>
      <c r="E143" s="301" t="s">
        <v>103</v>
      </c>
      <c r="F143" s="450"/>
      <c r="G143" s="114"/>
      <c r="H143" s="139"/>
      <c r="I143" s="140"/>
      <c r="J143" s="140"/>
      <c r="K143" s="140"/>
      <c r="L143" s="212"/>
      <c r="M143" s="213"/>
      <c r="N143" s="203"/>
      <c r="O143" s="203"/>
      <c r="P143" s="210"/>
      <c r="Q143" s="577"/>
      <c r="R143" s="567"/>
      <c r="S143" s="193"/>
      <c r="T143" s="275" t="s">
        <v>110</v>
      </c>
    </row>
    <row r="144" spans="1:22" ht="37.5" customHeight="1">
      <c r="A144" s="60">
        <f>SUBTOTAL(3,$B$13:B144)</f>
        <v>101</v>
      </c>
      <c r="B144" s="578" t="s">
        <v>477</v>
      </c>
      <c r="C144" s="512">
        <v>150000000</v>
      </c>
      <c r="D144" s="60" t="s">
        <v>114</v>
      </c>
      <c r="E144" s="301" t="s">
        <v>103</v>
      </c>
      <c r="F144" s="450"/>
      <c r="G144" s="114"/>
      <c r="H144" s="579"/>
      <c r="I144" s="140"/>
      <c r="J144" s="140"/>
      <c r="K144" s="114"/>
      <c r="L144" s="212"/>
      <c r="M144" s="213"/>
      <c r="N144" s="203"/>
      <c r="O144" s="240"/>
      <c r="P144" s="210"/>
      <c r="Q144" s="577"/>
      <c r="R144" s="240"/>
      <c r="S144" s="193"/>
      <c r="T144" s="275" t="s">
        <v>110</v>
      </c>
    </row>
    <row r="145" spans="1:22" ht="39" customHeight="1">
      <c r="A145" s="60">
        <f>SUBTOTAL(3,$B$13:B145)</f>
        <v>102</v>
      </c>
      <c r="B145" s="578" t="s">
        <v>489</v>
      </c>
      <c r="C145" s="512">
        <v>150000000</v>
      </c>
      <c r="D145" s="60" t="s">
        <v>114</v>
      </c>
      <c r="E145" s="301" t="s">
        <v>103</v>
      </c>
      <c r="F145" s="450"/>
      <c r="G145" s="114"/>
      <c r="H145" s="579"/>
      <c r="I145" s="140"/>
      <c r="J145" s="140"/>
      <c r="K145" s="140"/>
      <c r="L145" s="212"/>
      <c r="M145" s="213"/>
      <c r="N145" s="203"/>
      <c r="O145" s="203"/>
      <c r="P145" s="210"/>
      <c r="Q145" s="577"/>
      <c r="R145" s="567"/>
      <c r="S145" s="193"/>
      <c r="T145" s="275" t="s">
        <v>110</v>
      </c>
    </row>
    <row r="146" spans="1:22" ht="33" customHeight="1">
      <c r="A146" s="60">
        <f>SUBTOTAL(3,$B$13:B146)</f>
        <v>103</v>
      </c>
      <c r="B146" s="578" t="s">
        <v>491</v>
      </c>
      <c r="C146" s="512">
        <v>150000000</v>
      </c>
      <c r="D146" s="60" t="s">
        <v>114</v>
      </c>
      <c r="E146" s="301" t="s">
        <v>103</v>
      </c>
      <c r="F146" s="450"/>
      <c r="G146" s="114"/>
      <c r="H146" s="568"/>
      <c r="I146" s="227"/>
      <c r="J146" s="227"/>
      <c r="K146" s="241"/>
      <c r="L146" s="213"/>
      <c r="M146" s="213"/>
      <c r="N146" s="229"/>
      <c r="O146" s="229"/>
      <c r="P146" s="210"/>
      <c r="Q146" s="523"/>
      <c r="R146" s="567"/>
      <c r="S146" s="193"/>
      <c r="T146" s="275" t="s">
        <v>110</v>
      </c>
    </row>
    <row r="147" spans="1:22" ht="30" customHeight="1">
      <c r="A147" s="60">
        <f>SUBTOTAL(3,$B$13:B147)</f>
        <v>104</v>
      </c>
      <c r="B147" s="578" t="s">
        <v>465</v>
      </c>
      <c r="C147" s="297">
        <v>200000000</v>
      </c>
      <c r="D147" s="60" t="s">
        <v>114</v>
      </c>
      <c r="E147" s="301" t="s">
        <v>103</v>
      </c>
      <c r="F147" s="450"/>
      <c r="G147" s="114"/>
      <c r="H147" s="568"/>
      <c r="I147" s="227"/>
      <c r="J147" s="227"/>
      <c r="K147" s="242"/>
      <c r="L147" s="213"/>
      <c r="M147" s="213"/>
      <c r="N147" s="229"/>
      <c r="O147" s="229"/>
      <c r="P147" s="210"/>
      <c r="Q147" s="523"/>
      <c r="R147" s="567"/>
      <c r="S147" s="193"/>
      <c r="T147" s="275" t="s">
        <v>110</v>
      </c>
    </row>
    <row r="148" spans="1:22" ht="30" customHeight="1">
      <c r="A148" s="60">
        <f>SUBTOTAL(3,$B$13:B148)</f>
        <v>105</v>
      </c>
      <c r="B148" s="578" t="s">
        <v>483</v>
      </c>
      <c r="C148" s="297">
        <v>200000000</v>
      </c>
      <c r="D148" s="60" t="s">
        <v>114</v>
      </c>
      <c r="E148" s="301" t="s">
        <v>103</v>
      </c>
      <c r="F148" s="450"/>
      <c r="G148" s="114"/>
      <c r="H148" s="568"/>
      <c r="I148" s="227"/>
      <c r="J148" s="227"/>
      <c r="K148" s="242"/>
      <c r="L148" s="213"/>
      <c r="M148" s="213"/>
      <c r="N148" s="229"/>
      <c r="O148" s="229"/>
      <c r="P148" s="210"/>
      <c r="Q148" s="523"/>
      <c r="R148" s="567"/>
      <c r="S148" s="193"/>
      <c r="T148" s="275" t="s">
        <v>110</v>
      </c>
    </row>
    <row r="149" spans="1:22" ht="30" customHeight="1">
      <c r="A149" s="60">
        <f>SUBTOTAL(3,$B$13:B149)</f>
        <v>106</v>
      </c>
      <c r="B149" s="578" t="s">
        <v>486</v>
      </c>
      <c r="C149" s="297">
        <v>200000000</v>
      </c>
      <c r="D149" s="60" t="s">
        <v>114</v>
      </c>
      <c r="E149" s="301" t="s">
        <v>103</v>
      </c>
      <c r="F149" s="450"/>
      <c r="G149" s="114"/>
      <c r="H149" s="568"/>
      <c r="I149" s="227"/>
      <c r="J149" s="227"/>
      <c r="K149" s="242"/>
      <c r="L149" s="213"/>
      <c r="M149" s="213"/>
      <c r="N149" s="229"/>
      <c r="O149" s="229"/>
      <c r="P149" s="210"/>
      <c r="Q149" s="523"/>
      <c r="R149" s="567"/>
      <c r="S149" s="193"/>
      <c r="T149" s="275" t="s">
        <v>110</v>
      </c>
    </row>
    <row r="150" spans="1:22" ht="30" customHeight="1">
      <c r="A150" s="60">
        <f>SUBTOTAL(3,$B$13:B150)</f>
        <v>107</v>
      </c>
      <c r="B150" s="578" t="s">
        <v>471</v>
      </c>
      <c r="C150" s="297">
        <v>200000000</v>
      </c>
      <c r="D150" s="60" t="s">
        <v>114</v>
      </c>
      <c r="E150" s="301" t="s">
        <v>103</v>
      </c>
      <c r="F150" s="450"/>
      <c r="G150" s="114"/>
      <c r="H150" s="568"/>
      <c r="I150" s="227"/>
      <c r="J150" s="227"/>
      <c r="K150" s="242"/>
      <c r="L150" s="213"/>
      <c r="M150" s="213"/>
      <c r="N150" s="229"/>
      <c r="O150" s="229"/>
      <c r="P150" s="210"/>
      <c r="Q150" s="523"/>
      <c r="R150" s="567"/>
      <c r="S150" s="193"/>
      <c r="T150" s="275" t="s">
        <v>110</v>
      </c>
    </row>
    <row r="151" spans="1:22" ht="37.5" customHeight="1">
      <c r="A151" s="60">
        <f>SUBTOTAL(3,$B$13:B151)</f>
        <v>108</v>
      </c>
      <c r="B151" s="578" t="s">
        <v>1085</v>
      </c>
      <c r="C151" s="297">
        <v>1250000000</v>
      </c>
      <c r="D151" s="60" t="s">
        <v>875</v>
      </c>
      <c r="E151" s="207" t="s">
        <v>453</v>
      </c>
      <c r="F151" s="450"/>
      <c r="G151" s="114"/>
      <c r="H151" s="568"/>
      <c r="I151" s="227"/>
      <c r="J151" s="227"/>
      <c r="K151" s="242"/>
      <c r="L151" s="213"/>
      <c r="M151" s="213"/>
      <c r="N151" s="229"/>
      <c r="O151" s="229"/>
      <c r="P151" s="210"/>
      <c r="Q151" s="523"/>
      <c r="R151" s="567"/>
      <c r="S151" s="193"/>
      <c r="T151" s="275" t="s">
        <v>110</v>
      </c>
    </row>
    <row r="152" spans="1:22" ht="35.25" customHeight="1">
      <c r="A152" s="60">
        <f>SUBTOTAL(3,$B$13:B152)</f>
        <v>109</v>
      </c>
      <c r="B152" s="578" t="s">
        <v>1086</v>
      </c>
      <c r="C152" s="297">
        <v>750000000</v>
      </c>
      <c r="D152" s="60" t="s">
        <v>875</v>
      </c>
      <c r="E152" s="207" t="s">
        <v>453</v>
      </c>
      <c r="F152" s="450"/>
      <c r="G152" s="114"/>
      <c r="H152" s="568"/>
      <c r="I152" s="227"/>
      <c r="J152" s="227"/>
      <c r="K152" s="242"/>
      <c r="L152" s="213"/>
      <c r="M152" s="213"/>
      <c r="N152" s="229"/>
      <c r="O152" s="229"/>
      <c r="P152" s="210"/>
      <c r="Q152" s="523"/>
      <c r="R152" s="567"/>
      <c r="S152" s="193"/>
      <c r="T152" s="275" t="s">
        <v>110</v>
      </c>
    </row>
    <row r="153" spans="1:22" ht="37.5" customHeight="1">
      <c r="A153" s="60">
        <f>SUBTOTAL(3,$B$13:B153)</f>
        <v>110</v>
      </c>
      <c r="B153" s="578" t="s">
        <v>1087</v>
      </c>
      <c r="C153" s="297">
        <v>700000000</v>
      </c>
      <c r="D153" s="60" t="s">
        <v>875</v>
      </c>
      <c r="E153" s="207" t="s">
        <v>453</v>
      </c>
      <c r="F153" s="450"/>
      <c r="G153" s="114"/>
      <c r="H153" s="568"/>
      <c r="I153" s="227"/>
      <c r="J153" s="227"/>
      <c r="K153" s="242"/>
      <c r="L153" s="213"/>
      <c r="M153" s="213"/>
      <c r="N153" s="229"/>
      <c r="O153" s="229"/>
      <c r="P153" s="210"/>
      <c r="Q153" s="523"/>
      <c r="R153" s="567"/>
      <c r="S153" s="193"/>
      <c r="T153" s="275" t="s">
        <v>110</v>
      </c>
    </row>
    <row r="154" spans="1:22" ht="30" customHeight="1">
      <c r="A154" s="60">
        <f>SUBTOTAL(3,$B$13:B154)</f>
        <v>111</v>
      </c>
      <c r="B154" s="578" t="s">
        <v>495</v>
      </c>
      <c r="C154" s="297">
        <v>200000000</v>
      </c>
      <c r="D154" s="60" t="s">
        <v>114</v>
      </c>
      <c r="E154" s="301" t="s">
        <v>103</v>
      </c>
      <c r="F154" s="450"/>
      <c r="G154" s="114"/>
      <c r="H154" s="568"/>
      <c r="I154" s="227"/>
      <c r="J154" s="227"/>
      <c r="K154" s="242"/>
      <c r="L154" s="213"/>
      <c r="M154" s="213"/>
      <c r="N154" s="229"/>
      <c r="O154" s="229"/>
      <c r="P154" s="210"/>
      <c r="Q154" s="523"/>
      <c r="R154" s="567"/>
      <c r="S154" s="193"/>
      <c r="T154" s="275" t="s">
        <v>110</v>
      </c>
    </row>
    <row r="155" spans="1:22" ht="13.5" customHeight="1">
      <c r="A155" s="1492" t="s">
        <v>292</v>
      </c>
      <c r="B155" s="1493"/>
      <c r="C155" s="1493"/>
      <c r="D155" s="1493"/>
      <c r="E155" s="1493"/>
      <c r="F155" s="1493"/>
      <c r="G155" s="1493"/>
      <c r="H155" s="1493"/>
      <c r="I155" s="1493"/>
      <c r="J155" s="1493"/>
      <c r="K155" s="1493"/>
      <c r="L155" s="1493"/>
      <c r="M155" s="1493"/>
      <c r="N155" s="1493"/>
      <c r="O155" s="1493"/>
      <c r="P155" s="1493"/>
      <c r="Q155" s="1493"/>
      <c r="R155" s="1493"/>
      <c r="S155" s="1493"/>
    </row>
    <row r="156" spans="1:22" ht="48" customHeight="1">
      <c r="A156" s="305">
        <f>SUBTOTAL(3,$B$13:B156)</f>
        <v>112</v>
      </c>
      <c r="B156" s="359" t="s">
        <v>498</v>
      </c>
      <c r="C156" s="319">
        <v>300000163</v>
      </c>
      <c r="D156" s="330" t="s">
        <v>875</v>
      </c>
      <c r="E156" s="309" t="s">
        <v>103</v>
      </c>
      <c r="F156" s="310"/>
      <c r="G156" s="360"/>
      <c r="H156" s="361"/>
      <c r="I156" s="362"/>
      <c r="J156" s="362"/>
      <c r="K156" s="363"/>
      <c r="L156" s="364"/>
      <c r="M156" s="364"/>
      <c r="N156" s="365"/>
      <c r="O156" s="365"/>
      <c r="P156" s="366"/>
      <c r="Q156" s="367"/>
      <c r="R156" s="368"/>
      <c r="S156" s="322" t="s">
        <v>1242</v>
      </c>
      <c r="T156" s="275" t="s">
        <v>171</v>
      </c>
      <c r="V156" s="11"/>
    </row>
    <row r="157" spans="1:22" ht="30" customHeight="1">
      <c r="A157" s="302">
        <f>SUBTOTAL(3,$B$13:B157)</f>
        <v>113</v>
      </c>
      <c r="B157" s="149" t="s">
        <v>501</v>
      </c>
      <c r="C157" s="123">
        <v>200001188</v>
      </c>
      <c r="D157" s="304" t="s">
        <v>114</v>
      </c>
      <c r="E157" s="301" t="s">
        <v>103</v>
      </c>
      <c r="F157" s="303"/>
      <c r="G157" s="114"/>
      <c r="H157" s="235"/>
      <c r="I157" s="227"/>
      <c r="J157" s="227"/>
      <c r="K157" s="242"/>
      <c r="L157" s="213"/>
      <c r="M157" s="213"/>
      <c r="N157" s="229"/>
      <c r="O157" s="229"/>
      <c r="P157" s="210"/>
      <c r="Q157" s="144"/>
      <c r="R157" s="219"/>
      <c r="S157" s="193"/>
      <c r="T157" s="275" t="s">
        <v>171</v>
      </c>
      <c r="V157" s="11"/>
    </row>
    <row r="158" spans="1:22" ht="39.75" customHeight="1">
      <c r="A158" s="302">
        <f>SUBTOTAL(3,$B$13:B158)</f>
        <v>114</v>
      </c>
      <c r="B158" s="149" t="s">
        <v>504</v>
      </c>
      <c r="C158" s="123">
        <v>200000110</v>
      </c>
      <c r="D158" s="304" t="s">
        <v>114</v>
      </c>
      <c r="E158" s="301" t="s">
        <v>103</v>
      </c>
      <c r="F158" s="303"/>
      <c r="G158" s="114"/>
      <c r="H158" s="238"/>
      <c r="I158" s="227"/>
      <c r="J158" s="140"/>
      <c r="K158" s="228"/>
      <c r="L158" s="213"/>
      <c r="M158" s="213"/>
      <c r="N158" s="229"/>
      <c r="O158" s="229"/>
      <c r="P158" s="243"/>
      <c r="Q158" s="144"/>
      <c r="R158" s="219"/>
      <c r="S158" s="193"/>
      <c r="T158" s="275" t="s">
        <v>171</v>
      </c>
      <c r="V158" s="11"/>
    </row>
    <row r="159" spans="1:22" s="78" customFormat="1" ht="46.5" customHeight="1">
      <c r="A159" s="305">
        <f>SUBTOTAL(3,$B$13:B159)</f>
        <v>115</v>
      </c>
      <c r="B159" s="359" t="s">
        <v>506</v>
      </c>
      <c r="C159" s="319">
        <v>300000163</v>
      </c>
      <c r="D159" s="330" t="s">
        <v>875</v>
      </c>
      <c r="E159" s="309" t="s">
        <v>103</v>
      </c>
      <c r="F159" s="310"/>
      <c r="G159" s="308"/>
      <c r="H159" s="369"/>
      <c r="I159" s="362"/>
      <c r="J159" s="370"/>
      <c r="K159" s="371"/>
      <c r="L159" s="372"/>
      <c r="M159" s="343"/>
      <c r="N159" s="356"/>
      <c r="O159" s="356"/>
      <c r="P159" s="346"/>
      <c r="Q159" s="373"/>
      <c r="R159" s="374"/>
      <c r="S159" s="322" t="s">
        <v>1242</v>
      </c>
      <c r="T159" s="275" t="s">
        <v>171</v>
      </c>
      <c r="V159" s="11"/>
    </row>
    <row r="160" spans="1:22" s="78" customFormat="1" ht="31.5" customHeight="1">
      <c r="A160" s="302">
        <f>SUBTOTAL(3,$B$13:B160)</f>
        <v>116</v>
      </c>
      <c r="B160" s="43" t="s">
        <v>509</v>
      </c>
      <c r="C160" s="299">
        <v>200001188</v>
      </c>
      <c r="D160" s="246" t="s">
        <v>114</v>
      </c>
      <c r="E160" s="125" t="s">
        <v>103</v>
      </c>
      <c r="F160" s="45"/>
      <c r="G160" s="300"/>
      <c r="H160" s="150"/>
      <c r="I160" s="116"/>
      <c r="J160" s="116"/>
      <c r="K160" s="55"/>
      <c r="L160" s="244"/>
      <c r="M160" s="117"/>
      <c r="N160" s="145"/>
      <c r="O160" s="145"/>
      <c r="P160" s="132"/>
      <c r="Q160" s="119"/>
      <c r="R160" s="245"/>
      <c r="S160" s="193"/>
      <c r="T160" s="275" t="s">
        <v>171</v>
      </c>
      <c r="V160" s="11"/>
    </row>
    <row r="161" spans="1:22" s="78" customFormat="1" ht="31.5" customHeight="1">
      <c r="A161" s="302">
        <f>SUBTOTAL(3,$B$13:B161)</f>
        <v>117</v>
      </c>
      <c r="B161" s="43" t="s">
        <v>512</v>
      </c>
      <c r="C161" s="299">
        <v>200001188</v>
      </c>
      <c r="D161" s="246" t="s">
        <v>114</v>
      </c>
      <c r="E161" s="125" t="s">
        <v>103</v>
      </c>
      <c r="F161" s="45"/>
      <c r="G161" s="300"/>
      <c r="H161" s="150"/>
      <c r="I161" s="116"/>
      <c r="J161" s="116"/>
      <c r="K161" s="55"/>
      <c r="L161" s="244"/>
      <c r="M161" s="117"/>
      <c r="N161" s="145"/>
      <c r="O161" s="145"/>
      <c r="P161" s="132"/>
      <c r="Q161" s="119"/>
      <c r="R161" s="245"/>
      <c r="S161" s="193"/>
      <c r="T161" s="275" t="s">
        <v>171</v>
      </c>
      <c r="V161" s="11"/>
    </row>
    <row r="162" spans="1:22" s="78" customFormat="1" ht="31.5" customHeight="1">
      <c r="A162" s="302">
        <f>SUBTOTAL(3,$B$13:B162)</f>
        <v>118</v>
      </c>
      <c r="B162" s="43" t="s">
        <v>514</v>
      </c>
      <c r="C162" s="299">
        <v>100002996</v>
      </c>
      <c r="D162" s="246" t="s">
        <v>114</v>
      </c>
      <c r="E162" s="125" t="s">
        <v>103</v>
      </c>
      <c r="F162" s="45"/>
      <c r="G162" s="300"/>
      <c r="H162" s="150"/>
      <c r="I162" s="116"/>
      <c r="J162" s="116"/>
      <c r="K162" s="55"/>
      <c r="L162" s="244"/>
      <c r="M162" s="117"/>
      <c r="N162" s="145"/>
      <c r="O162" s="145"/>
      <c r="P162" s="132"/>
      <c r="Q162" s="119"/>
      <c r="R162" s="245"/>
      <c r="S162" s="193"/>
      <c r="T162" s="275" t="s">
        <v>171</v>
      </c>
      <c r="V162" s="11"/>
    </row>
    <row r="163" spans="1:22" s="78" customFormat="1" ht="31.5" customHeight="1">
      <c r="A163" s="302">
        <f>SUBTOTAL(3,$B$13:B163)</f>
        <v>119</v>
      </c>
      <c r="B163" s="43" t="s">
        <v>517</v>
      </c>
      <c r="C163" s="299">
        <v>200000050</v>
      </c>
      <c r="D163" s="246" t="s">
        <v>114</v>
      </c>
      <c r="E163" s="125" t="s">
        <v>103</v>
      </c>
      <c r="F163" s="45"/>
      <c r="G163" s="300"/>
      <c r="H163" s="150"/>
      <c r="I163" s="116"/>
      <c r="J163" s="116"/>
      <c r="K163" s="55"/>
      <c r="L163" s="244"/>
      <c r="M163" s="117"/>
      <c r="N163" s="145"/>
      <c r="O163" s="145"/>
      <c r="P163" s="132"/>
      <c r="Q163" s="119"/>
      <c r="R163" s="245"/>
      <c r="S163" s="193"/>
      <c r="T163" s="275" t="s">
        <v>171</v>
      </c>
      <c r="V163" s="11"/>
    </row>
    <row r="164" spans="1:22" s="78" customFormat="1" ht="31.5" customHeight="1">
      <c r="A164" s="302">
        <f>SUBTOTAL(3,$B$13:B164)</f>
        <v>120</v>
      </c>
      <c r="B164" s="43" t="s">
        <v>520</v>
      </c>
      <c r="C164" s="299">
        <v>360000500</v>
      </c>
      <c r="D164" s="246" t="s">
        <v>875</v>
      </c>
      <c r="E164" s="125" t="s">
        <v>103</v>
      </c>
      <c r="F164" s="45"/>
      <c r="G164" s="300"/>
      <c r="H164" s="150"/>
      <c r="I164" s="116"/>
      <c r="J164" s="116"/>
      <c r="K164" s="55"/>
      <c r="L164" s="244"/>
      <c r="M164" s="117"/>
      <c r="N164" s="145"/>
      <c r="O164" s="145"/>
      <c r="P164" s="132"/>
      <c r="Q164" s="119"/>
      <c r="R164" s="245"/>
      <c r="S164" s="193"/>
      <c r="T164" s="275" t="s">
        <v>171</v>
      </c>
      <c r="V164" s="11"/>
    </row>
    <row r="165" spans="1:22" s="78" customFormat="1" ht="31.5" customHeight="1">
      <c r="A165" s="302">
        <f>SUBTOTAL(3,$B$13:B165)</f>
        <v>121</v>
      </c>
      <c r="B165" s="43" t="s">
        <v>522</v>
      </c>
      <c r="C165" s="299">
        <v>10104903050</v>
      </c>
      <c r="D165" s="246" t="s">
        <v>875</v>
      </c>
      <c r="E165" s="239" t="s">
        <v>133</v>
      </c>
      <c r="F165" s="45"/>
      <c r="G165" s="300"/>
      <c r="H165" s="150"/>
      <c r="I165" s="116"/>
      <c r="J165" s="116"/>
      <c r="K165" s="55"/>
      <c r="L165" s="244"/>
      <c r="M165" s="117"/>
      <c r="N165" s="145"/>
      <c r="O165" s="145"/>
      <c r="P165" s="132"/>
      <c r="Q165" s="119"/>
      <c r="R165" s="245"/>
      <c r="S165" s="193"/>
      <c r="T165" s="275" t="s">
        <v>171</v>
      </c>
      <c r="V165" s="11"/>
    </row>
    <row r="166" spans="1:22" s="78" customFormat="1" ht="31.5" customHeight="1">
      <c r="A166" s="302">
        <f>SUBTOTAL(3,$B$13:B166)</f>
        <v>122</v>
      </c>
      <c r="B166" s="43" t="s">
        <v>526</v>
      </c>
      <c r="C166" s="299">
        <v>55020000</v>
      </c>
      <c r="D166" s="246" t="s">
        <v>114</v>
      </c>
      <c r="E166" s="125" t="s">
        <v>103</v>
      </c>
      <c r="F166" s="45"/>
      <c r="G166" s="300"/>
      <c r="H166" s="150"/>
      <c r="I166" s="116"/>
      <c r="J166" s="116"/>
      <c r="K166" s="55"/>
      <c r="L166" s="244"/>
      <c r="M166" s="117"/>
      <c r="N166" s="145"/>
      <c r="O166" s="145"/>
      <c r="P166" s="132"/>
      <c r="Q166" s="119"/>
      <c r="R166" s="245"/>
      <c r="S166" s="193"/>
      <c r="T166" s="275" t="s">
        <v>171</v>
      </c>
      <c r="V166" s="11"/>
    </row>
    <row r="167" spans="1:22" s="78" customFormat="1" ht="15.75" customHeight="1">
      <c r="A167" s="1492" t="s">
        <v>311</v>
      </c>
      <c r="B167" s="1493"/>
      <c r="C167" s="1493"/>
      <c r="D167" s="1493"/>
      <c r="E167" s="1493"/>
      <c r="F167" s="1493"/>
      <c r="G167" s="1493"/>
      <c r="H167" s="1493"/>
      <c r="I167" s="1493"/>
      <c r="J167" s="1493"/>
      <c r="K167" s="1493"/>
      <c r="L167" s="1493"/>
      <c r="M167" s="1493"/>
      <c r="N167" s="1493"/>
      <c r="O167" s="1493"/>
      <c r="P167" s="1493"/>
      <c r="Q167" s="1493"/>
      <c r="R167" s="1493"/>
      <c r="S167" s="1493"/>
      <c r="T167" s="275"/>
      <c r="V167"/>
    </row>
    <row r="168" spans="1:22" s="78" customFormat="1" ht="78" customHeight="1">
      <c r="A168" s="305">
        <f>SUBTOTAL(3,$B$13:B168)</f>
        <v>123</v>
      </c>
      <c r="B168" s="390" t="s">
        <v>528</v>
      </c>
      <c r="C168" s="307">
        <v>1500000000</v>
      </c>
      <c r="D168" s="330" t="s">
        <v>875</v>
      </c>
      <c r="E168" s="330" t="s">
        <v>103</v>
      </c>
      <c r="F168" s="391"/>
      <c r="G168" s="308"/>
      <c r="H168" s="369"/>
      <c r="I168" s="370"/>
      <c r="J168" s="370"/>
      <c r="K168" s="371"/>
      <c r="L168" s="372"/>
      <c r="M168" s="343"/>
      <c r="N168" s="354"/>
      <c r="O168" s="354"/>
      <c r="P168" s="346"/>
      <c r="Q168" s="373"/>
      <c r="R168" s="374"/>
      <c r="S168" s="322" t="s">
        <v>1256</v>
      </c>
      <c r="T168" s="278" t="s">
        <v>139</v>
      </c>
      <c r="V168"/>
    </row>
    <row r="169" spans="1:22" s="78" customFormat="1" ht="31.5" customHeight="1">
      <c r="A169" s="302">
        <f>SUBTOTAL(3,$B$13:B169)</f>
        <v>124</v>
      </c>
      <c r="B169" s="43" t="s">
        <v>532</v>
      </c>
      <c r="C169" s="299">
        <v>1189499982</v>
      </c>
      <c r="D169" s="304" t="s">
        <v>875</v>
      </c>
      <c r="E169" s="207" t="s">
        <v>133</v>
      </c>
      <c r="F169" s="45"/>
      <c r="G169" s="300"/>
      <c r="H169" s="150"/>
      <c r="I169" s="116"/>
      <c r="J169" s="116"/>
      <c r="K169" s="55"/>
      <c r="L169" s="244"/>
      <c r="M169" s="117"/>
      <c r="N169" s="145"/>
      <c r="O169" s="145"/>
      <c r="P169" s="132"/>
      <c r="Q169" s="119"/>
      <c r="R169" s="245"/>
      <c r="S169" s="193"/>
      <c r="T169" s="278" t="s">
        <v>139</v>
      </c>
      <c r="V169"/>
    </row>
    <row r="170" spans="1:22" s="78" customFormat="1" ht="40.5" customHeight="1">
      <c r="A170" s="302">
        <f>SUBTOTAL(3,$B$13:B170)</f>
        <v>125</v>
      </c>
      <c r="B170" s="43" t="s">
        <v>535</v>
      </c>
      <c r="C170" s="299">
        <v>350000000</v>
      </c>
      <c r="D170" s="304" t="s">
        <v>744</v>
      </c>
      <c r="E170" s="207" t="s">
        <v>133</v>
      </c>
      <c r="F170" s="45"/>
      <c r="G170" s="300"/>
      <c r="H170" s="150"/>
      <c r="I170" s="116"/>
      <c r="J170" s="116"/>
      <c r="K170" s="55"/>
      <c r="L170" s="244"/>
      <c r="M170" s="117"/>
      <c r="N170" s="145"/>
      <c r="O170" s="145"/>
      <c r="P170" s="132"/>
      <c r="Q170" s="119"/>
      <c r="R170" s="245"/>
      <c r="S170" s="193"/>
      <c r="T170" s="278" t="s">
        <v>139</v>
      </c>
      <c r="V170"/>
    </row>
    <row r="171" spans="1:22" s="78" customFormat="1" ht="31.5" customHeight="1">
      <c r="A171" s="302">
        <f>SUBTOTAL(3,$B$13:B171)</f>
        <v>126</v>
      </c>
      <c r="B171" s="43" t="s">
        <v>537</v>
      </c>
      <c r="C171" s="299">
        <v>184000000</v>
      </c>
      <c r="D171" s="304" t="s">
        <v>114</v>
      </c>
      <c r="E171" s="304" t="s">
        <v>103</v>
      </c>
      <c r="F171" s="45"/>
      <c r="G171" s="300"/>
      <c r="H171" s="150"/>
      <c r="I171" s="116"/>
      <c r="J171" s="116"/>
      <c r="K171" s="55"/>
      <c r="L171" s="244"/>
      <c r="M171" s="117"/>
      <c r="N171" s="145"/>
      <c r="O171" s="145"/>
      <c r="P171" s="132"/>
      <c r="Q171" s="119"/>
      <c r="R171" s="245"/>
      <c r="S171" s="193"/>
      <c r="T171" s="278" t="s">
        <v>139</v>
      </c>
      <c r="V171"/>
    </row>
    <row r="172" spans="1:22" s="78" customFormat="1" ht="31.5" customHeight="1">
      <c r="A172" s="302">
        <f>SUBTOTAL(3,$B$13:B172)</f>
        <v>127</v>
      </c>
      <c r="B172" s="43" t="s">
        <v>540</v>
      </c>
      <c r="C172" s="299">
        <v>184000000</v>
      </c>
      <c r="D172" s="304" t="s">
        <v>114</v>
      </c>
      <c r="E172" s="304" t="s">
        <v>103</v>
      </c>
      <c r="F172" s="45"/>
      <c r="G172" s="300"/>
      <c r="H172" s="150"/>
      <c r="I172" s="116"/>
      <c r="J172" s="116"/>
      <c r="K172" s="55"/>
      <c r="L172" s="244"/>
      <c r="M172" s="117"/>
      <c r="N172" s="145"/>
      <c r="O172" s="145"/>
      <c r="P172" s="132"/>
      <c r="Q172" s="119"/>
      <c r="R172" s="245"/>
      <c r="S172" s="193"/>
      <c r="T172" s="278" t="s">
        <v>139</v>
      </c>
      <c r="V172"/>
    </row>
    <row r="173" spans="1:22" s="78" customFormat="1" ht="31.5" customHeight="1">
      <c r="A173" s="302">
        <f>SUBTOTAL(3,$B$13:B173)</f>
        <v>128</v>
      </c>
      <c r="B173" s="43" t="s">
        <v>542</v>
      </c>
      <c r="C173" s="299">
        <v>184000000</v>
      </c>
      <c r="D173" s="304" t="s">
        <v>114</v>
      </c>
      <c r="E173" s="304" t="s">
        <v>103</v>
      </c>
      <c r="F173" s="45"/>
      <c r="G173" s="300"/>
      <c r="H173" s="150"/>
      <c r="I173" s="116"/>
      <c r="J173" s="116"/>
      <c r="K173" s="55"/>
      <c r="L173" s="244"/>
      <c r="M173" s="117"/>
      <c r="N173" s="145"/>
      <c r="O173" s="145"/>
      <c r="P173" s="132"/>
      <c r="Q173" s="119"/>
      <c r="R173" s="245"/>
      <c r="S173" s="193"/>
      <c r="T173" s="278" t="s">
        <v>139</v>
      </c>
      <c r="V173"/>
    </row>
    <row r="174" spans="1:22" s="78" customFormat="1" ht="31.5" customHeight="1">
      <c r="A174" s="302">
        <f>SUBTOTAL(3,$B$13:B174)</f>
        <v>129</v>
      </c>
      <c r="B174" s="43" t="s">
        <v>544</v>
      </c>
      <c r="C174" s="299">
        <v>184000000</v>
      </c>
      <c r="D174" s="304" t="s">
        <v>114</v>
      </c>
      <c r="E174" s="304" t="s">
        <v>103</v>
      </c>
      <c r="F174" s="45"/>
      <c r="G174" s="300"/>
      <c r="H174" s="150"/>
      <c r="I174" s="116"/>
      <c r="J174" s="116"/>
      <c r="K174" s="55"/>
      <c r="L174" s="244"/>
      <c r="M174" s="117"/>
      <c r="N174" s="145"/>
      <c r="O174" s="145"/>
      <c r="P174" s="132"/>
      <c r="Q174" s="119"/>
      <c r="R174" s="245"/>
      <c r="S174" s="193"/>
      <c r="T174" s="278" t="s">
        <v>139</v>
      </c>
      <c r="V174"/>
    </row>
    <row r="175" spans="1:22" s="78" customFormat="1" ht="31.5" customHeight="1">
      <c r="A175" s="302">
        <f>SUBTOTAL(3,$B$13:B175)</f>
        <v>130</v>
      </c>
      <c r="B175" s="43" t="s">
        <v>547</v>
      </c>
      <c r="C175" s="299">
        <v>184000000</v>
      </c>
      <c r="D175" s="304" t="s">
        <v>114</v>
      </c>
      <c r="E175" s="304" t="s">
        <v>103</v>
      </c>
      <c r="F175" s="45"/>
      <c r="G175" s="300"/>
      <c r="H175" s="150"/>
      <c r="I175" s="116"/>
      <c r="J175" s="116"/>
      <c r="K175" s="55"/>
      <c r="L175" s="244"/>
      <c r="M175" s="117"/>
      <c r="N175" s="145"/>
      <c r="O175" s="145"/>
      <c r="P175" s="132"/>
      <c r="Q175" s="119"/>
      <c r="R175" s="245"/>
      <c r="S175" s="193"/>
      <c r="T175" s="278" t="s">
        <v>139</v>
      </c>
      <c r="V175"/>
    </row>
    <row r="176" spans="1:22" s="78" customFormat="1" ht="37.5" customHeight="1">
      <c r="A176" s="305">
        <f>SUBTOTAL(3,$B$13:B176)</f>
        <v>131</v>
      </c>
      <c r="B176" s="390" t="s">
        <v>550</v>
      </c>
      <c r="C176" s="307" t="s">
        <v>57</v>
      </c>
      <c r="D176" s="330"/>
      <c r="E176" s="330"/>
      <c r="F176" s="391"/>
      <c r="G176" s="308"/>
      <c r="H176" s="369"/>
      <c r="I176" s="370"/>
      <c r="J176" s="370"/>
      <c r="K176" s="371"/>
      <c r="L176" s="372"/>
      <c r="M176" s="343"/>
      <c r="N176" s="356"/>
      <c r="O176" s="356"/>
      <c r="P176" s="409"/>
      <c r="Q176" s="357"/>
      <c r="R176" s="358"/>
      <c r="S176" s="322" t="s">
        <v>551</v>
      </c>
      <c r="T176" s="278" t="s">
        <v>139</v>
      </c>
      <c r="V176"/>
    </row>
    <row r="177" spans="1:22" s="78" customFormat="1" ht="42.75" customHeight="1">
      <c r="A177" s="305">
        <f>SUBTOTAL(3,$B$13:B177)</f>
        <v>132</v>
      </c>
      <c r="B177" s="410" t="s">
        <v>552</v>
      </c>
      <c r="C177" s="375">
        <v>199995000</v>
      </c>
      <c r="D177" s="330" t="s">
        <v>114</v>
      </c>
      <c r="E177" s="330" t="s">
        <v>103</v>
      </c>
      <c r="F177" s="391"/>
      <c r="G177" s="308"/>
      <c r="H177" s="369"/>
      <c r="I177" s="370"/>
      <c r="J177" s="370"/>
      <c r="K177" s="371"/>
      <c r="L177" s="372"/>
      <c r="M177" s="343"/>
      <c r="N177" s="356"/>
      <c r="O177" s="356"/>
      <c r="P177" s="409"/>
      <c r="Q177" s="357"/>
      <c r="R177" s="358"/>
      <c r="S177" s="404" t="s">
        <v>1255</v>
      </c>
      <c r="T177" s="278" t="s">
        <v>139</v>
      </c>
      <c r="V177"/>
    </row>
    <row r="178" spans="1:22" s="78" customFormat="1" ht="18" customHeight="1">
      <c r="A178" s="1497" t="s">
        <v>556</v>
      </c>
      <c r="B178" s="1498"/>
      <c r="C178" s="1498"/>
      <c r="D178" s="1498"/>
      <c r="E178" s="1498"/>
      <c r="F178" s="1498"/>
      <c r="G178" s="1498"/>
      <c r="H178" s="1498"/>
      <c r="I178" s="1498"/>
      <c r="J178" s="1498"/>
      <c r="K178" s="1498"/>
      <c r="L178" s="1498"/>
      <c r="M178" s="1498"/>
      <c r="N178" s="1498"/>
      <c r="O178" s="1498"/>
      <c r="P178" s="1498"/>
      <c r="Q178" s="1498"/>
      <c r="R178" s="1498"/>
      <c r="S178" s="1499"/>
      <c r="T178" s="275"/>
      <c r="V178"/>
    </row>
    <row r="179" spans="1:22" s="78" customFormat="1">
      <c r="A179" s="1500" t="s">
        <v>348</v>
      </c>
      <c r="B179" s="1501"/>
      <c r="C179" s="1501"/>
      <c r="D179" s="1501"/>
      <c r="E179" s="1501"/>
      <c r="F179" s="1501"/>
      <c r="G179" s="1501"/>
      <c r="H179" s="1501"/>
      <c r="I179" s="1501"/>
      <c r="J179" s="1501"/>
      <c r="K179" s="1501"/>
      <c r="L179" s="1501"/>
      <c r="M179" s="1501"/>
      <c r="N179" s="1501"/>
      <c r="O179" s="1501"/>
      <c r="P179" s="1501"/>
      <c r="Q179" s="1501"/>
      <c r="R179" s="1501"/>
      <c r="S179" s="1511"/>
      <c r="T179" s="275"/>
      <c r="V179"/>
    </row>
    <row r="180" spans="1:22" s="78" customFormat="1" ht="34.5" customHeight="1">
      <c r="A180" s="60">
        <f>SUBTOTAL(3,$B$13:B180)</f>
        <v>133</v>
      </c>
      <c r="B180" s="456" t="s">
        <v>566</v>
      </c>
      <c r="C180" s="297">
        <v>200000000</v>
      </c>
      <c r="D180" s="298" t="s">
        <v>114</v>
      </c>
      <c r="E180" s="125" t="s">
        <v>103</v>
      </c>
      <c r="F180" s="572"/>
      <c r="G180" s="517"/>
      <c r="H180" s="549"/>
      <c r="I180" s="453"/>
      <c r="J180" s="500"/>
      <c r="K180" s="188"/>
      <c r="L180" s="189"/>
      <c r="M180" s="198"/>
      <c r="N180" s="191"/>
      <c r="O180" s="120"/>
      <c r="P180" s="568"/>
      <c r="Q180" s="501"/>
      <c r="R180" s="192"/>
      <c r="S180" s="193"/>
      <c r="T180" s="275" t="s">
        <v>110</v>
      </c>
      <c r="V180"/>
    </row>
    <row r="181" spans="1:22" s="78" customFormat="1" ht="34.5" customHeight="1">
      <c r="A181" s="60">
        <f>SUBTOTAL(3,$B$13:B181)</f>
        <v>134</v>
      </c>
      <c r="B181" s="456" t="s">
        <v>570</v>
      </c>
      <c r="C181" s="297">
        <v>200000000</v>
      </c>
      <c r="D181" s="298" t="s">
        <v>114</v>
      </c>
      <c r="E181" s="125" t="s">
        <v>103</v>
      </c>
      <c r="F181" s="572"/>
      <c r="G181" s="517"/>
      <c r="H181" s="549"/>
      <c r="I181" s="453"/>
      <c r="J181" s="500"/>
      <c r="K181" s="188"/>
      <c r="L181" s="189"/>
      <c r="M181" s="247"/>
      <c r="N181" s="191"/>
      <c r="O181" s="120"/>
      <c r="P181" s="568"/>
      <c r="Q181" s="501"/>
      <c r="R181" s="192"/>
      <c r="S181" s="193"/>
      <c r="T181" s="275" t="s">
        <v>110</v>
      </c>
      <c r="V181"/>
    </row>
    <row r="182" spans="1:22" s="78" customFormat="1" ht="34.5" customHeight="1">
      <c r="A182" s="60">
        <f>SUBTOTAL(3,$B$13:B182)</f>
        <v>135</v>
      </c>
      <c r="B182" s="456" t="s">
        <v>1257</v>
      </c>
      <c r="C182" s="297">
        <v>9964000000</v>
      </c>
      <c r="D182" s="298" t="s">
        <v>875</v>
      </c>
      <c r="E182" s="239" t="s">
        <v>558</v>
      </c>
      <c r="F182" s="572"/>
      <c r="G182" s="517"/>
      <c r="H182" s="549"/>
      <c r="I182" s="549"/>
      <c r="J182" s="549"/>
      <c r="K182" s="188"/>
      <c r="L182" s="189"/>
      <c r="M182" s="190"/>
      <c r="N182" s="191"/>
      <c r="O182" s="120"/>
      <c r="P182" s="568"/>
      <c r="Q182" s="501"/>
      <c r="R182" s="192"/>
      <c r="S182" s="193"/>
      <c r="T182" s="275" t="s">
        <v>110</v>
      </c>
      <c r="V182"/>
    </row>
    <row r="183" spans="1:22" s="56" customFormat="1" ht="34.5" customHeight="1">
      <c r="A183" s="60">
        <f>SUBTOTAL(3,$B$13:B183)</f>
        <v>136</v>
      </c>
      <c r="B183" s="456" t="s">
        <v>1258</v>
      </c>
      <c r="C183" s="297">
        <v>1509897000</v>
      </c>
      <c r="D183" s="60" t="s">
        <v>875</v>
      </c>
      <c r="E183" s="239" t="s">
        <v>558</v>
      </c>
      <c r="F183" s="450"/>
      <c r="G183" s="517"/>
      <c r="H183" s="549"/>
      <c r="I183" s="549"/>
      <c r="J183" s="549"/>
      <c r="K183" s="549"/>
      <c r="L183" s="189"/>
      <c r="M183" s="190"/>
      <c r="N183" s="191"/>
      <c r="O183" s="120"/>
      <c r="P183" s="568"/>
      <c r="Q183" s="501"/>
      <c r="R183" s="192"/>
      <c r="S183" s="193"/>
      <c r="T183" s="275" t="s">
        <v>110</v>
      </c>
      <c r="V183" s="57"/>
    </row>
    <row r="184" spans="1:22" s="56" customFormat="1" ht="33.75" customHeight="1">
      <c r="A184" s="60">
        <f>SUBTOTAL(3,$B$13:B184)</f>
        <v>137</v>
      </c>
      <c r="B184" s="456" t="s">
        <v>1259</v>
      </c>
      <c r="C184" s="297">
        <v>1000000000</v>
      </c>
      <c r="D184" s="60" t="s">
        <v>875</v>
      </c>
      <c r="E184" s="301" t="s">
        <v>103</v>
      </c>
      <c r="F184" s="450"/>
      <c r="G184" s="517"/>
      <c r="H184" s="498"/>
      <c r="I184" s="549"/>
      <c r="J184" s="549"/>
      <c r="K184" s="549"/>
      <c r="L184" s="189"/>
      <c r="M184" s="190"/>
      <c r="N184" s="191"/>
      <c r="O184" s="196"/>
      <c r="P184" s="568"/>
      <c r="Q184" s="501"/>
      <c r="R184" s="128"/>
      <c r="S184" s="193"/>
      <c r="T184" s="275" t="s">
        <v>110</v>
      </c>
      <c r="V184" s="57"/>
    </row>
    <row r="185" spans="1:22" s="56" customFormat="1" ht="37.5" customHeight="1">
      <c r="A185" s="60">
        <f>SUBTOTAL(3,$B$13:B185)</f>
        <v>138</v>
      </c>
      <c r="B185" s="456" t="s">
        <v>572</v>
      </c>
      <c r="C185" s="297">
        <v>1174390000</v>
      </c>
      <c r="D185" s="60" t="s">
        <v>875</v>
      </c>
      <c r="E185" s="301" t="s">
        <v>103</v>
      </c>
      <c r="F185" s="450"/>
      <c r="G185" s="517"/>
      <c r="H185" s="498"/>
      <c r="I185" s="498"/>
      <c r="J185" s="500"/>
      <c r="K185" s="500"/>
      <c r="L185" s="221"/>
      <c r="M185" s="190"/>
      <c r="N185" s="191"/>
      <c r="O185" s="196"/>
      <c r="P185" s="568"/>
      <c r="Q185" s="501"/>
      <c r="R185" s="128"/>
      <c r="S185" s="193"/>
      <c r="T185" s="275" t="s">
        <v>110</v>
      </c>
      <c r="V185" s="57"/>
    </row>
    <row r="186" spans="1:22" s="56" customFormat="1" ht="14.25" customHeight="1">
      <c r="A186" s="1492" t="s">
        <v>354</v>
      </c>
      <c r="B186" s="1493"/>
      <c r="C186" s="1493"/>
      <c r="D186" s="1493"/>
      <c r="E186" s="1493"/>
      <c r="F186" s="1493"/>
      <c r="G186" s="1493"/>
      <c r="H186" s="1493"/>
      <c r="I186" s="1493"/>
      <c r="J186" s="1493"/>
      <c r="K186" s="1493"/>
      <c r="L186" s="1493"/>
      <c r="M186" s="1493"/>
      <c r="N186" s="1493"/>
      <c r="O186" s="1493"/>
      <c r="P186" s="1493"/>
      <c r="Q186" s="1493"/>
      <c r="R186" s="1493"/>
      <c r="S186" s="1510"/>
      <c r="T186" s="278"/>
      <c r="V186" s="57"/>
    </row>
    <row r="187" spans="1:22" s="56" customFormat="1" ht="51" customHeight="1">
      <c r="A187" s="305">
        <f>SUBTOTAL(3,$B$13:B187)</f>
        <v>139</v>
      </c>
      <c r="B187" s="323" t="s">
        <v>575</v>
      </c>
      <c r="C187" s="319">
        <v>300000163</v>
      </c>
      <c r="D187" s="330" t="s">
        <v>875</v>
      </c>
      <c r="E187" s="309" t="s">
        <v>103</v>
      </c>
      <c r="F187" s="310"/>
      <c r="G187" s="327"/>
      <c r="H187" s="313"/>
      <c r="I187" s="313"/>
      <c r="J187" s="335"/>
      <c r="K187" s="314"/>
      <c r="L187" s="315"/>
      <c r="M187" s="336"/>
      <c r="N187" s="317"/>
      <c r="O187" s="318"/>
      <c r="P187" s="361"/>
      <c r="Q187" s="329"/>
      <c r="R187" s="321"/>
      <c r="S187" s="322" t="s">
        <v>1242</v>
      </c>
      <c r="T187" s="278" t="s">
        <v>171</v>
      </c>
      <c r="U187" s="78"/>
      <c r="V187" s="11"/>
    </row>
    <row r="188" spans="1:22" s="56" customFormat="1" ht="31.5" customHeight="1">
      <c r="A188" s="302">
        <f>SUBTOTAL(3,$B$13:B188)</f>
        <v>140</v>
      </c>
      <c r="B188" s="122" t="s">
        <v>577</v>
      </c>
      <c r="C188" s="123">
        <v>200000110</v>
      </c>
      <c r="D188" s="304" t="s">
        <v>114</v>
      </c>
      <c r="E188" s="301" t="s">
        <v>103</v>
      </c>
      <c r="F188" s="303"/>
      <c r="G188" s="114"/>
      <c r="H188" s="217"/>
      <c r="I188" s="227"/>
      <c r="J188" s="114"/>
      <c r="K188" s="142"/>
      <c r="L188" s="129"/>
      <c r="M188" s="129"/>
      <c r="N188" s="203"/>
      <c r="O188" s="203"/>
      <c r="P188" s="210"/>
      <c r="Q188" s="205"/>
      <c r="R188" s="219"/>
      <c r="S188" s="193"/>
      <c r="T188" s="278" t="s">
        <v>171</v>
      </c>
      <c r="U188" s="78"/>
      <c r="V188" s="11"/>
    </row>
    <row r="189" spans="1:22" s="56" customFormat="1" ht="33" customHeight="1">
      <c r="A189" s="302">
        <f>SUBTOTAL(3,$B$13:B189)</f>
        <v>141</v>
      </c>
      <c r="B189" s="122" t="s">
        <v>580</v>
      </c>
      <c r="C189" s="123">
        <v>200001188</v>
      </c>
      <c r="D189" s="304" t="s">
        <v>114</v>
      </c>
      <c r="E189" s="301" t="s">
        <v>103</v>
      </c>
      <c r="F189" s="303"/>
      <c r="G189" s="114"/>
      <c r="H189" s="217"/>
      <c r="I189" s="227"/>
      <c r="J189" s="208"/>
      <c r="K189" s="142"/>
      <c r="L189" s="129"/>
      <c r="M189" s="129"/>
      <c r="N189" s="203"/>
      <c r="O189" s="248"/>
      <c r="P189" s="210"/>
      <c r="Q189" s="205"/>
      <c r="R189" s="216"/>
      <c r="S189" s="193"/>
      <c r="T189" s="278" t="s">
        <v>171</v>
      </c>
      <c r="U189" s="78"/>
      <c r="V189" s="11"/>
    </row>
    <row r="190" spans="1:22" s="56" customFormat="1" ht="33" customHeight="1">
      <c r="A190" s="302">
        <f>SUBTOTAL(3,$B$13:B190)</f>
        <v>142</v>
      </c>
      <c r="B190" s="122" t="s">
        <v>1260</v>
      </c>
      <c r="C190" s="123">
        <v>200005991</v>
      </c>
      <c r="D190" s="304" t="s">
        <v>114</v>
      </c>
      <c r="E190" s="301" t="s">
        <v>103</v>
      </c>
      <c r="F190" s="303"/>
      <c r="G190" s="114"/>
      <c r="H190" s="217"/>
      <c r="I190" s="227"/>
      <c r="J190" s="208"/>
      <c r="K190" s="142"/>
      <c r="L190" s="202"/>
      <c r="M190" s="129"/>
      <c r="N190" s="248"/>
      <c r="O190" s="248"/>
      <c r="P190" s="210"/>
      <c r="Q190" s="205"/>
      <c r="R190" s="219"/>
      <c r="S190" s="193"/>
      <c r="T190" s="278" t="s">
        <v>171</v>
      </c>
      <c r="U190" s="78"/>
      <c r="V190" s="11"/>
    </row>
    <row r="191" spans="1:22" s="57" customFormat="1" ht="14.25" customHeight="1">
      <c r="A191" s="1492" t="s">
        <v>359</v>
      </c>
      <c r="B191" s="1493"/>
      <c r="C191" s="1493"/>
      <c r="D191" s="1493"/>
      <c r="E191" s="1493"/>
      <c r="F191" s="1493"/>
      <c r="G191" s="1493"/>
      <c r="H191" s="1493"/>
      <c r="I191" s="1493"/>
      <c r="J191" s="1493"/>
      <c r="K191" s="1493"/>
      <c r="L191" s="1493"/>
      <c r="M191" s="1493"/>
      <c r="N191" s="1493"/>
      <c r="O191" s="1493"/>
      <c r="P191" s="1493"/>
      <c r="Q191" s="1493"/>
      <c r="R191" s="1493"/>
      <c r="S191" s="1493"/>
      <c r="T191" s="278"/>
      <c r="U191" s="56"/>
    </row>
    <row r="192" spans="1:22" s="57" customFormat="1" ht="98.25" customHeight="1">
      <c r="A192" s="305">
        <f>SUBTOTAL(3,$B$13:B192)</f>
        <v>143</v>
      </c>
      <c r="B192" s="323" t="s">
        <v>585</v>
      </c>
      <c r="C192" s="319">
        <v>184000000</v>
      </c>
      <c r="D192" s="330" t="s">
        <v>114</v>
      </c>
      <c r="E192" s="330" t="s">
        <v>103</v>
      </c>
      <c r="F192" s="310"/>
      <c r="G192" s="360"/>
      <c r="H192" s="411"/>
      <c r="I192" s="412"/>
      <c r="J192" s="413"/>
      <c r="K192" s="414"/>
      <c r="L192" s="415"/>
      <c r="M192" s="415"/>
      <c r="N192" s="416"/>
      <c r="O192" s="416"/>
      <c r="P192" s="346"/>
      <c r="Q192" s="416"/>
      <c r="R192" s="417"/>
      <c r="S192" s="322" t="s">
        <v>1261</v>
      </c>
      <c r="T192" s="278" t="s">
        <v>139</v>
      </c>
      <c r="U192" s="56"/>
    </row>
    <row r="193" spans="1:22" s="56" customFormat="1" ht="33" customHeight="1">
      <c r="A193" s="302">
        <f>SUBTOTAL(3,$B$13:B193)</f>
        <v>144</v>
      </c>
      <c r="B193" s="43" t="s">
        <v>589</v>
      </c>
      <c r="C193" s="299">
        <v>175945000</v>
      </c>
      <c r="D193" s="304" t="s">
        <v>114</v>
      </c>
      <c r="E193" s="304" t="s">
        <v>103</v>
      </c>
      <c r="F193" s="303"/>
      <c r="G193" s="300"/>
      <c r="H193" s="153"/>
      <c r="I193" s="116"/>
      <c r="J193" s="116"/>
      <c r="K193" s="55"/>
      <c r="L193" s="117"/>
      <c r="M193" s="117"/>
      <c r="N193" s="145"/>
      <c r="O193" s="145"/>
      <c r="P193" s="118"/>
      <c r="Q193" s="119"/>
      <c r="R193" s="53"/>
      <c r="S193" s="193"/>
      <c r="T193" s="278" t="s">
        <v>139</v>
      </c>
      <c r="V193" s="57"/>
    </row>
    <row r="194" spans="1:22" s="56" customFormat="1" ht="43.5" customHeight="1">
      <c r="A194" s="302">
        <f>SUBTOTAL(3,$B$13:B194)</f>
        <v>145</v>
      </c>
      <c r="B194" s="43" t="s">
        <v>591</v>
      </c>
      <c r="C194" s="299">
        <v>350000000</v>
      </c>
      <c r="D194" s="304" t="s">
        <v>744</v>
      </c>
      <c r="E194" s="207" t="s">
        <v>133</v>
      </c>
      <c r="F194" s="45"/>
      <c r="G194" s="300"/>
      <c r="H194" s="153"/>
      <c r="I194" s="116"/>
      <c r="J194" s="116"/>
      <c r="K194" s="55"/>
      <c r="L194" s="117"/>
      <c r="M194" s="117"/>
      <c r="N194" s="145"/>
      <c r="O194" s="145"/>
      <c r="P194" s="118"/>
      <c r="Q194" s="119"/>
      <c r="R194" s="53"/>
      <c r="S194" s="193"/>
      <c r="T194" s="278" t="s">
        <v>139</v>
      </c>
      <c r="V194" s="57"/>
    </row>
    <row r="195" spans="1:22" s="56" customFormat="1" ht="48.75" customHeight="1">
      <c r="A195" s="302">
        <f>SUBTOTAL(3,$B$13:B195)</f>
        <v>146</v>
      </c>
      <c r="B195" s="43" t="s">
        <v>593</v>
      </c>
      <c r="C195" s="299">
        <v>149500000</v>
      </c>
      <c r="D195" s="304" t="s">
        <v>114</v>
      </c>
      <c r="E195" s="304" t="s">
        <v>103</v>
      </c>
      <c r="F195" s="45"/>
      <c r="G195" s="300"/>
      <c r="H195" s="153"/>
      <c r="I195" s="116"/>
      <c r="J195" s="116"/>
      <c r="K195" s="55"/>
      <c r="L195" s="117"/>
      <c r="M195" s="117"/>
      <c r="N195" s="145"/>
      <c r="O195" s="145"/>
      <c r="P195" s="132"/>
      <c r="Q195" s="119"/>
      <c r="R195" s="53"/>
      <c r="S195" s="193"/>
      <c r="T195" s="278" t="s">
        <v>139</v>
      </c>
      <c r="V195" s="57"/>
    </row>
    <row r="196" spans="1:22" s="78" customFormat="1">
      <c r="A196" s="1497" t="s">
        <v>596</v>
      </c>
      <c r="B196" s="1498"/>
      <c r="C196" s="1498"/>
      <c r="D196" s="1498"/>
      <c r="E196" s="1498"/>
      <c r="F196" s="1498"/>
      <c r="G196" s="1498"/>
      <c r="H196" s="1498"/>
      <c r="I196" s="1498"/>
      <c r="J196" s="1498"/>
      <c r="K196" s="1498"/>
      <c r="L196" s="1498"/>
      <c r="M196" s="1498"/>
      <c r="N196" s="1498"/>
      <c r="O196" s="1498"/>
      <c r="P196" s="1498"/>
      <c r="Q196" s="1498"/>
      <c r="R196" s="1498"/>
      <c r="S196" s="1499"/>
      <c r="T196" s="275"/>
      <c r="V196"/>
    </row>
    <row r="197" spans="1:22" s="78" customFormat="1">
      <c r="A197" s="1500" t="s">
        <v>247</v>
      </c>
      <c r="B197" s="1501"/>
      <c r="C197" s="1501"/>
      <c r="D197" s="1501"/>
      <c r="E197" s="1501"/>
      <c r="F197" s="1501"/>
      <c r="G197" s="1501"/>
      <c r="H197" s="1501"/>
      <c r="I197" s="1501"/>
      <c r="J197" s="1501"/>
      <c r="K197" s="1501"/>
      <c r="L197" s="1501"/>
      <c r="M197" s="1501"/>
      <c r="N197" s="1501"/>
      <c r="O197" s="1501"/>
      <c r="P197" s="1501"/>
      <c r="Q197" s="1501"/>
      <c r="R197" s="1501"/>
      <c r="S197" s="1511"/>
      <c r="T197" s="275"/>
      <c r="V197"/>
    </row>
    <row r="198" spans="1:22" s="78" customFormat="1" ht="48.75" customHeight="1">
      <c r="A198" s="393">
        <f>SUBTOTAL(3,$B$13:B198)</f>
        <v>147</v>
      </c>
      <c r="B198" s="474" t="s">
        <v>1262</v>
      </c>
      <c r="C198" s="350">
        <v>1300000000</v>
      </c>
      <c r="D198" s="350" t="s">
        <v>875</v>
      </c>
      <c r="E198" s="325" t="s">
        <v>103</v>
      </c>
      <c r="F198" s="475"/>
      <c r="G198" s="476"/>
      <c r="H198" s="580"/>
      <c r="I198" s="478"/>
      <c r="J198" s="510"/>
      <c r="K198" s="314"/>
      <c r="L198" s="315"/>
      <c r="M198" s="336"/>
      <c r="N198" s="317"/>
      <c r="O198" s="396"/>
      <c r="P198" s="411"/>
      <c r="Q198" s="479"/>
      <c r="R198" s="321"/>
      <c r="S198" s="322" t="s">
        <v>1263</v>
      </c>
      <c r="T198" s="275" t="s">
        <v>110</v>
      </c>
      <c r="V198"/>
    </row>
    <row r="199" spans="1:22" s="78" customFormat="1" ht="38.25" customHeight="1">
      <c r="A199" s="393">
        <f>SUBTOTAL(3,$B$13:B199)</f>
        <v>148</v>
      </c>
      <c r="B199" s="474" t="s">
        <v>611</v>
      </c>
      <c r="C199" s="349">
        <v>0</v>
      </c>
      <c r="D199" s="350"/>
      <c r="E199" s="325"/>
      <c r="F199" s="475"/>
      <c r="G199" s="476"/>
      <c r="H199" s="499"/>
      <c r="I199" s="478"/>
      <c r="J199" s="510"/>
      <c r="K199" s="314"/>
      <c r="L199" s="315"/>
      <c r="M199" s="316"/>
      <c r="N199" s="317"/>
      <c r="O199" s="396"/>
      <c r="P199" s="411"/>
      <c r="Q199" s="479"/>
      <c r="R199" s="321"/>
      <c r="S199" s="322" t="s">
        <v>612</v>
      </c>
      <c r="T199" s="275" t="s">
        <v>110</v>
      </c>
      <c r="V199"/>
    </row>
    <row r="200" spans="1:22" s="78" customFormat="1" ht="30.75" customHeight="1">
      <c r="A200" s="60">
        <f>SUBTOTAL(3,$B$13:B200)</f>
        <v>149</v>
      </c>
      <c r="B200" s="456" t="s">
        <v>608</v>
      </c>
      <c r="C200" s="297">
        <v>200000000</v>
      </c>
      <c r="D200" s="298" t="s">
        <v>114</v>
      </c>
      <c r="E200" s="125" t="s">
        <v>103</v>
      </c>
      <c r="F200" s="572"/>
      <c r="G200" s="517"/>
      <c r="H200" s="581"/>
      <c r="I200" s="453"/>
      <c r="J200" s="453"/>
      <c r="K200" s="188"/>
      <c r="L200" s="189"/>
      <c r="M200" s="190"/>
      <c r="N200" s="191"/>
      <c r="O200" s="156"/>
      <c r="P200" s="568"/>
      <c r="Q200" s="501"/>
      <c r="R200" s="192"/>
      <c r="S200" s="193"/>
      <c r="T200" s="275" t="s">
        <v>110</v>
      </c>
      <c r="V200"/>
    </row>
    <row r="201" spans="1:22" s="78" customFormat="1" ht="35.25" customHeight="1">
      <c r="A201" s="60">
        <f>SUBTOTAL(3,$B$13:B201)</f>
        <v>150</v>
      </c>
      <c r="B201" s="456" t="s">
        <v>1264</v>
      </c>
      <c r="C201" s="297">
        <v>1500000000</v>
      </c>
      <c r="D201" s="298" t="s">
        <v>875</v>
      </c>
      <c r="E201" s="125" t="s">
        <v>103</v>
      </c>
      <c r="F201" s="572"/>
      <c r="G201" s="517"/>
      <c r="H201" s="582"/>
      <c r="I201" s="498"/>
      <c r="J201" s="498"/>
      <c r="K201" s="500"/>
      <c r="L201" s="189"/>
      <c r="M201" s="189"/>
      <c r="N201" s="191"/>
      <c r="O201" s="156"/>
      <c r="P201" s="568"/>
      <c r="Q201" s="501"/>
      <c r="R201" s="192"/>
      <c r="S201" s="193"/>
      <c r="T201" s="275" t="s">
        <v>110</v>
      </c>
      <c r="V201"/>
    </row>
    <row r="202" spans="1:22" s="78" customFormat="1" ht="30.75" customHeight="1">
      <c r="A202" s="60">
        <f>SUBTOTAL(3,$B$13:B202)</f>
        <v>151</v>
      </c>
      <c r="B202" s="521" t="s">
        <v>1265</v>
      </c>
      <c r="C202" s="583">
        <v>1000000000</v>
      </c>
      <c r="D202" s="298" t="s">
        <v>875</v>
      </c>
      <c r="E202" s="125" t="s">
        <v>103</v>
      </c>
      <c r="F202" s="572"/>
      <c r="G202" s="584"/>
      <c r="H202" s="139"/>
      <c r="I202" s="114"/>
      <c r="J202" s="140"/>
      <c r="K202" s="114"/>
      <c r="L202" s="212"/>
      <c r="M202" s="213"/>
      <c r="N202" s="203"/>
      <c r="O202" s="203"/>
      <c r="P202" s="568"/>
      <c r="Q202" s="577"/>
      <c r="R202" s="567"/>
      <c r="S202" s="193"/>
      <c r="T202" s="275" t="s">
        <v>110</v>
      </c>
      <c r="V202"/>
    </row>
    <row r="203" spans="1:22" s="78" customFormat="1" ht="47.25" customHeight="1">
      <c r="A203" s="393">
        <f>SUBTOTAL(3,$B$13:B203)</f>
        <v>152</v>
      </c>
      <c r="B203" s="525" t="s">
        <v>1096</v>
      </c>
      <c r="C203" s="585">
        <v>2000000000</v>
      </c>
      <c r="D203" s="350" t="s">
        <v>875</v>
      </c>
      <c r="E203" s="325" t="s">
        <v>103</v>
      </c>
      <c r="F203" s="475"/>
      <c r="G203" s="586"/>
      <c r="H203" s="495"/>
      <c r="I203" s="360"/>
      <c r="J203" s="398"/>
      <c r="K203" s="360"/>
      <c r="L203" s="364"/>
      <c r="M203" s="364"/>
      <c r="N203" s="385"/>
      <c r="O203" s="385"/>
      <c r="P203" s="366"/>
      <c r="Q203" s="496"/>
      <c r="R203" s="497"/>
      <c r="S203" s="322" t="s">
        <v>1266</v>
      </c>
      <c r="T203" s="275" t="s">
        <v>110</v>
      </c>
      <c r="V203"/>
    </row>
    <row r="204" spans="1:22" s="78" customFormat="1" ht="37.5" customHeight="1">
      <c r="A204" s="60">
        <f>SUBTOTAL(3,$B$13:B204)</f>
        <v>153</v>
      </c>
      <c r="B204" s="521" t="s">
        <v>613</v>
      </c>
      <c r="C204" s="583">
        <v>1000000000</v>
      </c>
      <c r="D204" s="298" t="s">
        <v>875</v>
      </c>
      <c r="E204" s="125" t="s">
        <v>103</v>
      </c>
      <c r="F204" s="572"/>
      <c r="G204" s="584"/>
      <c r="H204" s="139"/>
      <c r="I204" s="114"/>
      <c r="J204" s="140"/>
      <c r="K204" s="114"/>
      <c r="L204" s="212"/>
      <c r="M204" s="213"/>
      <c r="N204" s="218"/>
      <c r="O204" s="218"/>
      <c r="P204" s="210"/>
      <c r="Q204" s="577"/>
      <c r="R204" s="567"/>
      <c r="S204" s="193"/>
      <c r="T204" s="275" t="s">
        <v>110</v>
      </c>
      <c r="V204"/>
    </row>
    <row r="205" spans="1:22" ht="52.5" customHeight="1">
      <c r="A205" s="393">
        <f>SUBTOTAL(3,$B$13:B205)</f>
        <v>154</v>
      </c>
      <c r="B205" s="474" t="s">
        <v>615</v>
      </c>
      <c r="C205" s="350">
        <v>0</v>
      </c>
      <c r="D205" s="393"/>
      <c r="E205" s="309"/>
      <c r="F205" s="494"/>
      <c r="G205" s="360"/>
      <c r="H205" s="495"/>
      <c r="I205" s="398"/>
      <c r="J205" s="394"/>
      <c r="K205" s="360"/>
      <c r="L205" s="395"/>
      <c r="M205" s="364"/>
      <c r="N205" s="384"/>
      <c r="O205" s="384"/>
      <c r="P205" s="366"/>
      <c r="Q205" s="496"/>
      <c r="R205" s="587"/>
      <c r="S205" s="322" t="s">
        <v>616</v>
      </c>
      <c r="T205" s="275" t="s">
        <v>110</v>
      </c>
      <c r="V205" s="78"/>
    </row>
    <row r="206" spans="1:22" s="56" customFormat="1" ht="51.75" customHeight="1">
      <c r="A206" s="393">
        <f>SUBTOTAL(3,$B$13:B206)</f>
        <v>155</v>
      </c>
      <c r="B206" s="306" t="s">
        <v>617</v>
      </c>
      <c r="C206" s="588">
        <v>0</v>
      </c>
      <c r="D206" s="350"/>
      <c r="E206" s="325"/>
      <c r="F206" s="351"/>
      <c r="G206" s="360"/>
      <c r="H206" s="499"/>
      <c r="I206" s="392"/>
      <c r="J206" s="589"/>
      <c r="K206" s="393"/>
      <c r="L206" s="343"/>
      <c r="M206" s="343"/>
      <c r="N206" s="354"/>
      <c r="O206" s="354"/>
      <c r="P206" s="346"/>
      <c r="Q206" s="357"/>
      <c r="R206" s="590"/>
      <c r="S206" s="322" t="s">
        <v>618</v>
      </c>
      <c r="T206" s="275" t="s">
        <v>110</v>
      </c>
      <c r="V206" s="57"/>
    </row>
    <row r="207" spans="1:22" s="78" customFormat="1" ht="15" customHeight="1">
      <c r="A207" s="1492" t="s">
        <v>292</v>
      </c>
      <c r="B207" s="1493"/>
      <c r="C207" s="1493"/>
      <c r="D207" s="1493"/>
      <c r="E207" s="1493"/>
      <c r="F207" s="1493"/>
      <c r="G207" s="1493"/>
      <c r="H207" s="1493"/>
      <c r="I207" s="1493"/>
      <c r="J207" s="1493"/>
      <c r="K207" s="1493"/>
      <c r="L207" s="1493"/>
      <c r="M207" s="1493"/>
      <c r="N207" s="1493"/>
      <c r="O207" s="1493"/>
      <c r="P207" s="1493"/>
      <c r="Q207" s="1493"/>
      <c r="R207" s="1493"/>
      <c r="S207" s="1510"/>
      <c r="T207" s="275"/>
      <c r="V207"/>
    </row>
    <row r="208" spans="1:22" s="78" customFormat="1" ht="36" customHeight="1">
      <c r="A208" s="302">
        <f>SUBTOTAL(3,$B$13:B208)</f>
        <v>156</v>
      </c>
      <c r="B208" s="122" t="s">
        <v>619</v>
      </c>
      <c r="C208" s="124">
        <v>200003500</v>
      </c>
      <c r="D208" s="304" t="s">
        <v>114</v>
      </c>
      <c r="E208" s="301" t="s">
        <v>103</v>
      </c>
      <c r="F208" s="303"/>
      <c r="G208" s="114"/>
      <c r="H208" s="249"/>
      <c r="I208" s="227"/>
      <c r="J208" s="227"/>
      <c r="K208" s="232"/>
      <c r="L208" s="213"/>
      <c r="M208" s="213"/>
      <c r="N208" s="250"/>
      <c r="O208" s="234"/>
      <c r="P208" s="210"/>
      <c r="Q208" s="127"/>
      <c r="R208" s="219"/>
      <c r="S208" s="193"/>
      <c r="T208" s="275" t="s">
        <v>171</v>
      </c>
      <c r="V208" s="11"/>
    </row>
    <row r="209" spans="1:22" s="56" customFormat="1" ht="50.25" customHeight="1">
      <c r="A209" s="305">
        <f>SUBTOTAL(3,$B$13:B209)</f>
        <v>157</v>
      </c>
      <c r="B209" s="323" t="s">
        <v>622</v>
      </c>
      <c r="C209" s="324">
        <v>300000163</v>
      </c>
      <c r="D209" s="330" t="s">
        <v>875</v>
      </c>
      <c r="E209" s="309" t="s">
        <v>103</v>
      </c>
      <c r="F209" s="310"/>
      <c r="G209" s="360"/>
      <c r="H209" s="375"/>
      <c r="I209" s="353"/>
      <c r="J209" s="353"/>
      <c r="K209" s="376"/>
      <c r="L209" s="377"/>
      <c r="M209" s="377"/>
      <c r="N209" s="354"/>
      <c r="O209" s="354"/>
      <c r="P209" s="366"/>
      <c r="Q209" s="357"/>
      <c r="R209" s="378"/>
      <c r="S209" s="322" t="s">
        <v>1242</v>
      </c>
      <c r="T209" s="275" t="s">
        <v>171</v>
      </c>
      <c r="U209" s="78"/>
      <c r="V209" s="11"/>
    </row>
    <row r="210" spans="1:22" s="154" customFormat="1" ht="15" customHeight="1">
      <c r="A210" s="1492" t="s">
        <v>311</v>
      </c>
      <c r="B210" s="1493"/>
      <c r="C210" s="1493"/>
      <c r="D210" s="1493"/>
      <c r="E210" s="1493"/>
      <c r="F210" s="1493"/>
      <c r="G210" s="1493"/>
      <c r="H210" s="1493"/>
      <c r="I210" s="1493"/>
      <c r="J210" s="1493"/>
      <c r="K210" s="1493"/>
      <c r="L210" s="1493"/>
      <c r="M210" s="1493"/>
      <c r="N210" s="1493"/>
      <c r="O210" s="1493"/>
      <c r="P210" s="1493"/>
      <c r="Q210" s="1493"/>
      <c r="R210" s="1493"/>
      <c r="S210" s="1510"/>
      <c r="T210" s="278"/>
      <c r="V210" s="155"/>
    </row>
    <row r="211" spans="1:22" s="154" customFormat="1" ht="36.75" customHeight="1">
      <c r="A211" s="302">
        <f>SUBTOTAL(3,$B$13:B211)</f>
        <v>158</v>
      </c>
      <c r="B211" s="122" t="s">
        <v>626</v>
      </c>
      <c r="C211" s="124">
        <v>450000000</v>
      </c>
      <c r="D211" s="304" t="s">
        <v>875</v>
      </c>
      <c r="E211" s="207" t="s">
        <v>133</v>
      </c>
      <c r="F211" s="303"/>
      <c r="G211" s="251"/>
      <c r="H211" s="252"/>
      <c r="I211" s="227"/>
      <c r="J211" s="253"/>
      <c r="K211" s="254"/>
      <c r="L211" s="255"/>
      <c r="M211" s="255"/>
      <c r="N211" s="256"/>
      <c r="O211" s="257"/>
      <c r="P211" s="258"/>
      <c r="Q211" s="259"/>
      <c r="R211" s="260"/>
      <c r="S211" s="193"/>
      <c r="T211" s="278" t="s">
        <v>139</v>
      </c>
      <c r="V211" s="155"/>
    </row>
    <row r="212" spans="1:22" s="154" customFormat="1" ht="42.75" customHeight="1">
      <c r="A212" s="305">
        <f>SUBTOTAL(3,$B$13:B212)</f>
        <v>159</v>
      </c>
      <c r="B212" s="323" t="s">
        <v>629</v>
      </c>
      <c r="C212" s="324">
        <v>217000000</v>
      </c>
      <c r="D212" s="330" t="s">
        <v>744</v>
      </c>
      <c r="E212" s="330" t="s">
        <v>103</v>
      </c>
      <c r="F212" s="310"/>
      <c r="G212" s="418"/>
      <c r="H212" s="419"/>
      <c r="I212" s="420"/>
      <c r="J212" s="421"/>
      <c r="K212" s="422"/>
      <c r="L212" s="423"/>
      <c r="M212" s="423"/>
      <c r="N212" s="424"/>
      <c r="O212" s="425"/>
      <c r="P212" s="426"/>
      <c r="Q212" s="427"/>
      <c r="R212" s="428"/>
      <c r="S212" s="322" t="s">
        <v>1267</v>
      </c>
      <c r="T212" s="278" t="s">
        <v>139</v>
      </c>
      <c r="V212" s="155"/>
    </row>
    <row r="213" spans="1:22" s="154" customFormat="1" ht="44.25" customHeight="1">
      <c r="A213" s="305">
        <f>SUBTOTAL(3,$B$13:B213)</f>
        <v>160</v>
      </c>
      <c r="B213" s="323" t="s">
        <v>632</v>
      </c>
      <c r="C213" s="324">
        <v>217000000</v>
      </c>
      <c r="D213" s="330" t="s">
        <v>744</v>
      </c>
      <c r="E213" s="330" t="s">
        <v>103</v>
      </c>
      <c r="F213" s="310"/>
      <c r="G213" s="418"/>
      <c r="H213" s="419"/>
      <c r="I213" s="420"/>
      <c r="J213" s="421"/>
      <c r="K213" s="422"/>
      <c r="L213" s="423"/>
      <c r="M213" s="423"/>
      <c r="N213" s="424"/>
      <c r="O213" s="425"/>
      <c r="P213" s="426"/>
      <c r="Q213" s="430"/>
      <c r="R213" s="431"/>
      <c r="S213" s="322" t="s">
        <v>1267</v>
      </c>
      <c r="T213" s="278" t="s">
        <v>139</v>
      </c>
      <c r="V213" s="155"/>
    </row>
    <row r="214" spans="1:22" s="154" customFormat="1" ht="38.25" customHeight="1">
      <c r="A214" s="302">
        <f>SUBTOTAL(3,$B$13:B214)</f>
        <v>161</v>
      </c>
      <c r="B214" s="122" t="s">
        <v>634</v>
      </c>
      <c r="C214" s="124">
        <v>385000000</v>
      </c>
      <c r="D214" s="304" t="s">
        <v>744</v>
      </c>
      <c r="E214" s="207" t="s">
        <v>133</v>
      </c>
      <c r="F214" s="303"/>
      <c r="G214" s="251"/>
      <c r="H214" s="261"/>
      <c r="I214" s="262"/>
      <c r="J214" s="253"/>
      <c r="K214" s="254"/>
      <c r="L214" s="255"/>
      <c r="M214" s="255"/>
      <c r="N214" s="256"/>
      <c r="O214" s="257"/>
      <c r="P214" s="258"/>
      <c r="Q214" s="263"/>
      <c r="R214" s="264"/>
      <c r="S214" s="193"/>
      <c r="T214" s="278" t="s">
        <v>139</v>
      </c>
      <c r="V214" s="155"/>
    </row>
    <row r="215" spans="1:22" s="154" customFormat="1" ht="39.75" customHeight="1">
      <c r="A215" s="305">
        <f>SUBTOTAL(3,$B$13:B215)</f>
        <v>162</v>
      </c>
      <c r="B215" s="323" t="s">
        <v>1268</v>
      </c>
      <c r="C215" s="324">
        <v>217000000</v>
      </c>
      <c r="D215" s="330" t="s">
        <v>744</v>
      </c>
      <c r="E215" s="330" t="s">
        <v>103</v>
      </c>
      <c r="F215" s="310"/>
      <c r="G215" s="418"/>
      <c r="H215" s="419"/>
      <c r="I215" s="420"/>
      <c r="J215" s="421"/>
      <c r="K215" s="422"/>
      <c r="L215" s="423"/>
      <c r="M215" s="423"/>
      <c r="N215" s="424"/>
      <c r="O215" s="425"/>
      <c r="P215" s="426"/>
      <c r="Q215" s="430"/>
      <c r="R215" s="431"/>
      <c r="S215" s="322" t="s">
        <v>1267</v>
      </c>
      <c r="T215" s="278" t="s">
        <v>139</v>
      </c>
      <c r="V215" s="155"/>
    </row>
    <row r="216" spans="1:22" s="154" customFormat="1" ht="31.5" customHeight="1">
      <c r="A216" s="302">
        <f>SUBTOTAL(3,$B$13:B216)</f>
        <v>163</v>
      </c>
      <c r="B216" s="122" t="s">
        <v>638</v>
      </c>
      <c r="C216" s="124">
        <v>184000000</v>
      </c>
      <c r="D216" s="304" t="s">
        <v>114</v>
      </c>
      <c r="E216" s="304" t="s">
        <v>103</v>
      </c>
      <c r="F216" s="265"/>
      <c r="G216" s="251"/>
      <c r="H216" s="261"/>
      <c r="I216" s="262"/>
      <c r="J216" s="253"/>
      <c r="K216" s="254"/>
      <c r="L216" s="255"/>
      <c r="M216" s="255"/>
      <c r="N216" s="256"/>
      <c r="O216" s="257"/>
      <c r="P216" s="258"/>
      <c r="Q216" s="263"/>
      <c r="R216" s="264"/>
      <c r="S216" s="193"/>
      <c r="T216" s="278" t="s">
        <v>139</v>
      </c>
      <c r="V216" s="155"/>
    </row>
    <row r="217" spans="1:22" s="154" customFormat="1" ht="31.5" customHeight="1">
      <c r="A217" s="302">
        <f>SUBTOTAL(3,$B$13:B217)</f>
        <v>164</v>
      </c>
      <c r="B217" s="122" t="s">
        <v>641</v>
      </c>
      <c r="C217" s="124">
        <v>165600000</v>
      </c>
      <c r="D217" s="304" t="s">
        <v>114</v>
      </c>
      <c r="E217" s="304" t="s">
        <v>103</v>
      </c>
      <c r="F217" s="265"/>
      <c r="G217" s="251"/>
      <c r="H217" s="261"/>
      <c r="I217" s="262"/>
      <c r="J217" s="253"/>
      <c r="K217" s="254"/>
      <c r="L217" s="255"/>
      <c r="M217" s="255"/>
      <c r="N217" s="256"/>
      <c r="O217" s="257"/>
      <c r="P217" s="258"/>
      <c r="Q217" s="263"/>
      <c r="R217" s="264"/>
      <c r="S217" s="193"/>
      <c r="T217" s="278" t="s">
        <v>139</v>
      </c>
      <c r="V217" s="155"/>
    </row>
    <row r="218" spans="1:22" s="154" customFormat="1" ht="31.5" customHeight="1">
      <c r="A218" s="302">
        <f>SUBTOTAL(3,$B$13:B218)</f>
        <v>165</v>
      </c>
      <c r="B218" s="122" t="s">
        <v>644</v>
      </c>
      <c r="C218" s="124">
        <v>149500000</v>
      </c>
      <c r="D218" s="304" t="s">
        <v>114</v>
      </c>
      <c r="E218" s="304" t="s">
        <v>103</v>
      </c>
      <c r="F218" s="265"/>
      <c r="G218" s="251"/>
      <c r="H218" s="261"/>
      <c r="I218" s="262"/>
      <c r="J218" s="253"/>
      <c r="K218" s="254"/>
      <c r="L218" s="255"/>
      <c r="M218" s="255"/>
      <c r="N218" s="256"/>
      <c r="O218" s="257"/>
      <c r="P218" s="258"/>
      <c r="Q218" s="263"/>
      <c r="R218" s="264"/>
      <c r="S218" s="193"/>
      <c r="T218" s="278" t="s">
        <v>139</v>
      </c>
      <c r="V218" s="155"/>
    </row>
    <row r="219" spans="1:22" s="154" customFormat="1" ht="31.5" customHeight="1">
      <c r="A219" s="302">
        <f>SUBTOTAL(3,$B$13:B219)</f>
        <v>166</v>
      </c>
      <c r="B219" s="122" t="s">
        <v>647</v>
      </c>
      <c r="C219" s="124">
        <v>184000000</v>
      </c>
      <c r="D219" s="304" t="s">
        <v>114</v>
      </c>
      <c r="E219" s="304" t="s">
        <v>103</v>
      </c>
      <c r="F219" s="265"/>
      <c r="G219" s="251"/>
      <c r="H219" s="261"/>
      <c r="I219" s="262"/>
      <c r="J219" s="253"/>
      <c r="K219" s="254"/>
      <c r="L219" s="255"/>
      <c r="M219" s="255"/>
      <c r="N219" s="256"/>
      <c r="O219" s="257"/>
      <c r="P219" s="258"/>
      <c r="Q219" s="263"/>
      <c r="R219" s="264"/>
      <c r="S219" s="193"/>
      <c r="T219" s="278" t="s">
        <v>139</v>
      </c>
      <c r="V219" s="155"/>
    </row>
    <row r="220" spans="1:22" s="154" customFormat="1" ht="31.5" customHeight="1">
      <c r="A220" s="302">
        <f>SUBTOTAL(3,$B$13:B220)</f>
        <v>167</v>
      </c>
      <c r="B220" s="122" t="s">
        <v>1269</v>
      </c>
      <c r="C220" s="124">
        <v>184000000</v>
      </c>
      <c r="D220" s="304" t="s">
        <v>114</v>
      </c>
      <c r="E220" s="304" t="s">
        <v>103</v>
      </c>
      <c r="F220" s="265"/>
      <c r="G220" s="251"/>
      <c r="H220" s="261"/>
      <c r="I220" s="262"/>
      <c r="J220" s="253"/>
      <c r="K220" s="254"/>
      <c r="L220" s="255"/>
      <c r="M220" s="255"/>
      <c r="N220" s="256"/>
      <c r="O220" s="257"/>
      <c r="P220" s="258"/>
      <c r="Q220" s="263"/>
      <c r="R220" s="264"/>
      <c r="S220" s="193"/>
      <c r="T220" s="278" t="s">
        <v>139</v>
      </c>
      <c r="V220" s="155"/>
    </row>
    <row r="221" spans="1:22" s="154" customFormat="1" ht="31.5" customHeight="1">
      <c r="A221" s="302">
        <f>SUBTOTAL(3,$B$13:B221)</f>
        <v>168</v>
      </c>
      <c r="B221" s="122" t="s">
        <v>652</v>
      </c>
      <c r="C221" s="124">
        <v>500094000</v>
      </c>
      <c r="D221" s="304" t="s">
        <v>875</v>
      </c>
      <c r="E221" s="304" t="s">
        <v>103</v>
      </c>
      <c r="F221" s="265"/>
      <c r="G221" s="251"/>
      <c r="H221" s="261"/>
      <c r="I221" s="262"/>
      <c r="J221" s="253"/>
      <c r="K221" s="254"/>
      <c r="L221" s="255"/>
      <c r="M221" s="255"/>
      <c r="N221" s="256"/>
      <c r="O221" s="257"/>
      <c r="P221" s="258"/>
      <c r="Q221" s="263"/>
      <c r="R221" s="264"/>
      <c r="S221" s="193"/>
      <c r="T221" s="278" t="s">
        <v>139</v>
      </c>
      <c r="V221" s="155"/>
    </row>
    <row r="222" spans="1:22" s="154" customFormat="1" ht="39.75" customHeight="1">
      <c r="A222" s="305">
        <f>SUBTOTAL(3,$B$13:B222)</f>
        <v>169</v>
      </c>
      <c r="B222" s="323" t="s">
        <v>655</v>
      </c>
      <c r="C222" s="324">
        <v>199849320</v>
      </c>
      <c r="D222" s="330" t="s">
        <v>114</v>
      </c>
      <c r="E222" s="330" t="s">
        <v>103</v>
      </c>
      <c r="F222" s="432"/>
      <c r="G222" s="418"/>
      <c r="H222" s="419"/>
      <c r="I222" s="420"/>
      <c r="J222" s="421"/>
      <c r="K222" s="422"/>
      <c r="L222" s="423"/>
      <c r="M222" s="423"/>
      <c r="N222" s="424"/>
      <c r="O222" s="425"/>
      <c r="P222" s="426"/>
      <c r="Q222" s="430"/>
      <c r="R222" s="431"/>
      <c r="S222" s="322" t="s">
        <v>1270</v>
      </c>
      <c r="T222" s="278" t="s">
        <v>139</v>
      </c>
      <c r="V222" s="155"/>
    </row>
    <row r="223" spans="1:22" s="154" customFormat="1" ht="39.75" customHeight="1">
      <c r="A223" s="305">
        <f>SUBTOTAL(3,$B$13:B223)</f>
        <v>170</v>
      </c>
      <c r="B223" s="323" t="s">
        <v>658</v>
      </c>
      <c r="C223" s="324">
        <v>280000000</v>
      </c>
      <c r="D223" s="330" t="s">
        <v>744</v>
      </c>
      <c r="E223" s="330" t="s">
        <v>103</v>
      </c>
      <c r="F223" s="432"/>
      <c r="G223" s="418"/>
      <c r="H223" s="419"/>
      <c r="I223" s="420"/>
      <c r="J223" s="421"/>
      <c r="K223" s="422"/>
      <c r="L223" s="423"/>
      <c r="M223" s="423"/>
      <c r="N223" s="424"/>
      <c r="O223" s="425"/>
      <c r="P223" s="426"/>
      <c r="Q223" s="430"/>
      <c r="R223" s="431"/>
      <c r="S223" s="404" t="s">
        <v>1271</v>
      </c>
      <c r="T223" s="278" t="s">
        <v>139</v>
      </c>
      <c r="V223" s="155"/>
    </row>
    <row r="224" spans="1:22">
      <c r="A224" s="1512" t="s">
        <v>661</v>
      </c>
      <c r="B224" s="1513"/>
      <c r="C224" s="1513"/>
      <c r="D224" s="1513"/>
      <c r="E224" s="1513"/>
      <c r="F224" s="1513"/>
      <c r="G224" s="1513"/>
      <c r="H224" s="1513"/>
      <c r="I224" s="1513"/>
      <c r="J224" s="1513"/>
      <c r="K224" s="1513"/>
      <c r="L224" s="1513"/>
      <c r="M224" s="1513"/>
      <c r="N224" s="1513"/>
      <c r="O224" s="1513"/>
      <c r="P224" s="1513"/>
      <c r="Q224" s="1513"/>
      <c r="R224" s="1513"/>
      <c r="S224" s="1514"/>
      <c r="T224" s="282"/>
      <c r="U224"/>
    </row>
    <row r="225" spans="1:22" ht="36.75" customHeight="1">
      <c r="A225" s="393">
        <f>SUBTOTAL(3,$B$13:B225)</f>
        <v>171</v>
      </c>
      <c r="B225" s="433" t="s">
        <v>662</v>
      </c>
      <c r="C225" s="434">
        <v>876036000</v>
      </c>
      <c r="D225" s="393"/>
      <c r="E225" s="309"/>
      <c r="F225" s="494"/>
      <c r="G225" s="393"/>
      <c r="H225" s="591"/>
      <c r="I225" s="393"/>
      <c r="J225" s="393"/>
      <c r="K225" s="393"/>
      <c r="L225" s="592"/>
      <c r="M225" s="592"/>
      <c r="N225" s="437"/>
      <c r="O225" s="437"/>
      <c r="P225" s="438"/>
      <c r="Q225" s="439"/>
      <c r="R225" s="437"/>
      <c r="S225" s="429" t="s">
        <v>1195</v>
      </c>
      <c r="T225" s="278" t="s">
        <v>110</v>
      </c>
      <c r="U225"/>
    </row>
    <row r="226" spans="1:22" ht="39.75" customHeight="1">
      <c r="A226" s="393">
        <f>SUBTOTAL(3,$B$13:B226)</f>
        <v>172</v>
      </c>
      <c r="B226" s="433" t="s">
        <v>665</v>
      </c>
      <c r="C226" s="434">
        <v>444250000</v>
      </c>
      <c r="D226" s="393"/>
      <c r="E226" s="309"/>
      <c r="F226" s="494"/>
      <c r="G226" s="393"/>
      <c r="H226" s="591"/>
      <c r="I226" s="393"/>
      <c r="J226" s="393"/>
      <c r="K226" s="393"/>
      <c r="L226" s="592"/>
      <c r="M226" s="592"/>
      <c r="N226" s="437"/>
      <c r="O226" s="437"/>
      <c r="P226" s="438"/>
      <c r="Q226" s="439"/>
      <c r="R226" s="437"/>
      <c r="S226" s="429" t="s">
        <v>1196</v>
      </c>
      <c r="T226" s="278" t="s">
        <v>110</v>
      </c>
      <c r="U226"/>
    </row>
    <row r="227" spans="1:22" ht="27" customHeight="1">
      <c r="A227" s="302">
        <f>SUBTOTAL(3,$B$13:B227)</f>
        <v>173</v>
      </c>
      <c r="B227" s="61" t="s">
        <v>667</v>
      </c>
      <c r="C227" s="62">
        <v>323999700</v>
      </c>
      <c r="D227" s="304" t="s">
        <v>744</v>
      </c>
      <c r="E227" s="301" t="s">
        <v>103</v>
      </c>
      <c r="F227" s="303"/>
      <c r="G227" s="55"/>
      <c r="H227" s="63"/>
      <c r="I227" s="55"/>
      <c r="J227" s="55"/>
      <c r="K227" s="55"/>
      <c r="L227" s="64"/>
      <c r="M227" s="64"/>
      <c r="N227" s="65"/>
      <c r="O227" s="65"/>
      <c r="P227" s="66"/>
      <c r="Q227" s="67"/>
      <c r="R227" s="65"/>
      <c r="S227" s="193"/>
      <c r="T227" s="278" t="s">
        <v>171</v>
      </c>
      <c r="V227" s="11"/>
    </row>
    <row r="228" spans="1:22" ht="31.5" customHeight="1">
      <c r="A228" s="302">
        <f>SUBTOTAL(3,$B$13:B228)</f>
        <v>174</v>
      </c>
      <c r="B228" s="61" t="s">
        <v>669</v>
      </c>
      <c r="C228" s="62">
        <v>539999500</v>
      </c>
      <c r="D228" s="304" t="s">
        <v>744</v>
      </c>
      <c r="E228" s="301" t="s">
        <v>103</v>
      </c>
      <c r="F228" s="45"/>
      <c r="G228" s="55"/>
      <c r="H228" s="63"/>
      <c r="I228" s="55"/>
      <c r="J228" s="55"/>
      <c r="K228" s="55"/>
      <c r="L228" s="64"/>
      <c r="M228" s="64"/>
      <c r="N228" s="65"/>
      <c r="O228" s="65"/>
      <c r="P228" s="66"/>
      <c r="Q228" s="67"/>
      <c r="R228" s="65"/>
      <c r="S228" s="193"/>
      <c r="T228" s="278" t="s">
        <v>171</v>
      </c>
      <c r="V228" s="11"/>
    </row>
    <row r="229" spans="1:22" ht="27.75" customHeight="1">
      <c r="A229" s="302">
        <f>SUBTOTAL(3,$B$13:B229)</f>
        <v>175</v>
      </c>
      <c r="B229" s="61" t="s">
        <v>670</v>
      </c>
      <c r="C229" s="62">
        <v>107990000</v>
      </c>
      <c r="D229" s="304" t="s">
        <v>744</v>
      </c>
      <c r="E229" s="301" t="s">
        <v>103</v>
      </c>
      <c r="F229" s="45"/>
      <c r="G229" s="55"/>
      <c r="H229" s="63"/>
      <c r="I229" s="55"/>
      <c r="J229" s="55"/>
      <c r="K229" s="55"/>
      <c r="L229" s="64"/>
      <c r="M229" s="64"/>
      <c r="N229" s="65"/>
      <c r="O229" s="65"/>
      <c r="P229" s="66"/>
      <c r="Q229" s="67"/>
      <c r="R229" s="65"/>
      <c r="S229" s="193"/>
      <c r="T229" s="278" t="s">
        <v>171</v>
      </c>
      <c r="V229" s="11"/>
    </row>
    <row r="230" spans="1:22" s="57" customFormat="1" ht="33" customHeight="1">
      <c r="A230" s="302">
        <f>SUBTOTAL(3,$B$13:B230)</f>
        <v>176</v>
      </c>
      <c r="B230" s="61" t="s">
        <v>671</v>
      </c>
      <c r="C230" s="62">
        <v>324000000</v>
      </c>
      <c r="D230" s="304" t="s">
        <v>744</v>
      </c>
      <c r="E230" s="301" t="s">
        <v>103</v>
      </c>
      <c r="F230" s="59"/>
      <c r="G230" s="55"/>
      <c r="H230" s="63"/>
      <c r="I230" s="55"/>
      <c r="J230" s="55"/>
      <c r="K230" s="55"/>
      <c r="L230" s="64"/>
      <c r="M230" s="64"/>
      <c r="N230" s="65"/>
      <c r="O230" s="65"/>
      <c r="P230" s="66"/>
      <c r="Q230" s="67"/>
      <c r="R230" s="65"/>
      <c r="S230" s="193"/>
      <c r="T230" s="278" t="s">
        <v>171</v>
      </c>
      <c r="U230" s="78"/>
      <c r="V230" s="11"/>
    </row>
    <row r="231" spans="1:22" s="57" customFormat="1" ht="30" customHeight="1">
      <c r="A231" s="302">
        <f>SUBTOTAL(3,$B$13:B231)</f>
        <v>177</v>
      </c>
      <c r="B231" s="61" t="s">
        <v>672</v>
      </c>
      <c r="C231" s="62">
        <v>1357005000</v>
      </c>
      <c r="D231" s="304" t="s">
        <v>744</v>
      </c>
      <c r="E231" s="301" t="s">
        <v>103</v>
      </c>
      <c r="F231" s="59"/>
      <c r="G231" s="55"/>
      <c r="H231" s="63"/>
      <c r="I231" s="55"/>
      <c r="J231" s="55"/>
      <c r="K231" s="55"/>
      <c r="L231" s="64"/>
      <c r="M231" s="64"/>
      <c r="N231" s="65"/>
      <c r="O231" s="65"/>
      <c r="P231" s="66"/>
      <c r="Q231" s="67"/>
      <c r="R231" s="65"/>
      <c r="S231" s="193"/>
      <c r="T231" s="278" t="s">
        <v>171</v>
      </c>
      <c r="U231" s="78"/>
      <c r="V231" s="11"/>
    </row>
    <row r="232" spans="1:22" s="57" customFormat="1" ht="29.25" customHeight="1">
      <c r="A232" s="302">
        <f>SUBTOTAL(3,$B$13:B232)</f>
        <v>178</v>
      </c>
      <c r="B232" s="61" t="s">
        <v>673</v>
      </c>
      <c r="C232" s="62">
        <v>1055335055</v>
      </c>
      <c r="D232" s="304" t="s">
        <v>744</v>
      </c>
      <c r="E232" s="301" t="s">
        <v>103</v>
      </c>
      <c r="F232" s="59"/>
      <c r="G232" s="55"/>
      <c r="H232" s="63"/>
      <c r="I232" s="55"/>
      <c r="J232" s="55"/>
      <c r="K232" s="55"/>
      <c r="L232" s="64"/>
      <c r="M232" s="64"/>
      <c r="N232" s="65"/>
      <c r="O232" s="65"/>
      <c r="P232" s="66"/>
      <c r="Q232" s="67"/>
      <c r="R232" s="65"/>
      <c r="S232" s="193"/>
      <c r="T232" s="278" t="s">
        <v>171</v>
      </c>
      <c r="U232" s="78"/>
      <c r="V232" s="11"/>
    </row>
    <row r="233" spans="1:22" s="57" customFormat="1" ht="30" customHeight="1">
      <c r="A233" s="302">
        <f>SUBTOTAL(3,$B$13:B233)</f>
        <v>179</v>
      </c>
      <c r="B233" s="61" t="s">
        <v>674</v>
      </c>
      <c r="C233" s="62">
        <v>710096000</v>
      </c>
      <c r="D233" s="304" t="s">
        <v>744</v>
      </c>
      <c r="E233" s="60" t="s">
        <v>103</v>
      </c>
      <c r="F233" s="59"/>
      <c r="G233" s="55"/>
      <c r="H233" s="63"/>
      <c r="I233" s="55"/>
      <c r="J233" s="55"/>
      <c r="K233" s="55"/>
      <c r="L233" s="64"/>
      <c r="M233" s="64"/>
      <c r="N233" s="65"/>
      <c r="O233" s="65"/>
      <c r="P233" s="66"/>
      <c r="Q233" s="67"/>
      <c r="R233" s="65"/>
      <c r="S233" s="193"/>
      <c r="T233" s="278" t="s">
        <v>171</v>
      </c>
      <c r="U233" s="78"/>
      <c r="V233" s="11"/>
    </row>
    <row r="234" spans="1:22" s="57" customFormat="1" ht="30" customHeight="1">
      <c r="A234" s="302">
        <f>SUBTOTAL(3,$B$13:B234)</f>
        <v>180</v>
      </c>
      <c r="B234" s="61" t="s">
        <v>848</v>
      </c>
      <c r="C234" s="62">
        <v>339997440</v>
      </c>
      <c r="D234" s="304" t="s">
        <v>875</v>
      </c>
      <c r="E234" s="304" t="s">
        <v>103</v>
      </c>
      <c r="F234" s="59"/>
      <c r="G234" s="55"/>
      <c r="H234" s="63"/>
      <c r="I234" s="55"/>
      <c r="J234" s="55"/>
      <c r="K234" s="55"/>
      <c r="L234" s="64"/>
      <c r="M234" s="64"/>
      <c r="N234" s="65"/>
      <c r="O234" s="65"/>
      <c r="P234" s="66"/>
      <c r="Q234" s="67"/>
      <c r="R234" s="65"/>
      <c r="S234" s="193"/>
      <c r="T234" s="278" t="s">
        <v>139</v>
      </c>
    </row>
    <row r="235" spans="1:22" s="57" customFormat="1" ht="30" customHeight="1">
      <c r="A235" s="305">
        <f>SUBTOTAL(3,$B$13:B235)</f>
        <v>181</v>
      </c>
      <c r="B235" s="433" t="s">
        <v>849</v>
      </c>
      <c r="C235" s="434">
        <v>350750000</v>
      </c>
      <c r="D235" s="330" t="s">
        <v>875</v>
      </c>
      <c r="E235" s="330" t="s">
        <v>103</v>
      </c>
      <c r="F235" s="351"/>
      <c r="G235" s="371"/>
      <c r="H235" s="435"/>
      <c r="I235" s="371"/>
      <c r="J235" s="371"/>
      <c r="K235" s="371"/>
      <c r="L235" s="436"/>
      <c r="M235" s="436"/>
      <c r="N235" s="437"/>
      <c r="O235" s="437"/>
      <c r="P235" s="438"/>
      <c r="Q235" s="439"/>
      <c r="R235" s="437"/>
      <c r="S235" s="322" t="s">
        <v>1272</v>
      </c>
      <c r="T235" s="278" t="s">
        <v>139</v>
      </c>
    </row>
    <row r="236" spans="1:22" s="57" customFormat="1" ht="30" customHeight="1">
      <c r="A236" s="302">
        <f>SUBTOTAL(3,$B$13:B236)</f>
        <v>182</v>
      </c>
      <c r="B236" s="61" t="s">
        <v>700</v>
      </c>
      <c r="C236" s="62">
        <v>2000000000</v>
      </c>
      <c r="D236" s="304" t="s">
        <v>875</v>
      </c>
      <c r="E236" s="304" t="s">
        <v>702</v>
      </c>
      <c r="F236" s="59"/>
      <c r="G236" s="55"/>
      <c r="H236" s="63"/>
      <c r="I236" s="55"/>
      <c r="J236" s="55"/>
      <c r="K236" s="55"/>
      <c r="L236" s="64"/>
      <c r="M236" s="64"/>
      <c r="N236" s="65"/>
      <c r="O236" s="65"/>
      <c r="P236" s="66"/>
      <c r="Q236" s="67"/>
      <c r="R236" s="65"/>
      <c r="S236" s="193"/>
      <c r="T236" s="278" t="s">
        <v>139</v>
      </c>
    </row>
    <row r="237" spans="1:22" s="57" customFormat="1" ht="51.75" customHeight="1">
      <c r="A237" s="302">
        <f>SUBTOTAL(3,$B$13:B237)</f>
        <v>183</v>
      </c>
      <c r="B237" s="61" t="s">
        <v>1041</v>
      </c>
      <c r="C237" s="62">
        <v>8456000000</v>
      </c>
      <c r="D237" s="304" t="s">
        <v>744</v>
      </c>
      <c r="E237" s="304" t="s">
        <v>708</v>
      </c>
      <c r="F237" s="59"/>
      <c r="G237" s="55"/>
      <c r="H237" s="63"/>
      <c r="I237" s="55"/>
      <c r="J237" s="55"/>
      <c r="K237" s="55"/>
      <c r="L237" s="64"/>
      <c r="M237" s="64"/>
      <c r="N237" s="65"/>
      <c r="O237" s="65"/>
      <c r="P237" s="66"/>
      <c r="Q237" s="67"/>
      <c r="R237" s="65"/>
      <c r="S237" s="193"/>
      <c r="T237" s="278" t="s">
        <v>139</v>
      </c>
    </row>
    <row r="238" spans="1:22" s="57" customFormat="1" ht="51" customHeight="1">
      <c r="A238" s="305">
        <f>SUBTOTAL(3,$B$13:B238)</f>
        <v>184</v>
      </c>
      <c r="B238" s="433" t="s">
        <v>865</v>
      </c>
      <c r="C238" s="434">
        <v>0</v>
      </c>
      <c r="D238" s="330"/>
      <c r="E238" s="330"/>
      <c r="F238" s="351"/>
      <c r="G238" s="371"/>
      <c r="H238" s="435"/>
      <c r="I238" s="371"/>
      <c r="J238" s="371"/>
      <c r="K238" s="371"/>
      <c r="L238" s="436"/>
      <c r="M238" s="436"/>
      <c r="N238" s="437"/>
      <c r="O238" s="437"/>
      <c r="P238" s="438"/>
      <c r="Q238" s="439"/>
      <c r="R238" s="437"/>
      <c r="S238" s="322" t="s">
        <v>866</v>
      </c>
      <c r="T238" s="278" t="s">
        <v>139</v>
      </c>
    </row>
    <row r="239" spans="1:22" s="57" customFormat="1" ht="51" customHeight="1">
      <c r="A239" s="305"/>
      <c r="B239" s="433" t="s">
        <v>867</v>
      </c>
      <c r="C239" s="434">
        <v>0</v>
      </c>
      <c r="D239" s="330"/>
      <c r="E239" s="330"/>
      <c r="F239" s="351"/>
      <c r="G239" s="371"/>
      <c r="H239" s="435"/>
      <c r="I239" s="371"/>
      <c r="J239" s="371"/>
      <c r="K239" s="371"/>
      <c r="L239" s="436"/>
      <c r="M239" s="436"/>
      <c r="N239" s="437"/>
      <c r="O239" s="437"/>
      <c r="P239" s="438"/>
      <c r="Q239" s="439"/>
      <c r="R239" s="437"/>
      <c r="S239" s="322" t="s">
        <v>868</v>
      </c>
      <c r="T239" s="278"/>
    </row>
    <row r="240" spans="1:22" s="57" customFormat="1" ht="40.5" customHeight="1">
      <c r="A240" s="305">
        <f>SUBTOTAL(3,$B$13:B240)</f>
        <v>186</v>
      </c>
      <c r="B240" s="433" t="s">
        <v>869</v>
      </c>
      <c r="C240" s="434">
        <v>0</v>
      </c>
      <c r="D240" s="330"/>
      <c r="E240" s="330"/>
      <c r="F240" s="351"/>
      <c r="G240" s="371"/>
      <c r="H240" s="435"/>
      <c r="I240" s="371"/>
      <c r="J240" s="371"/>
      <c r="K240" s="371"/>
      <c r="L240" s="436"/>
      <c r="M240" s="436"/>
      <c r="N240" s="437"/>
      <c r="O240" s="437"/>
      <c r="P240" s="438"/>
      <c r="Q240" s="439"/>
      <c r="R240" s="437"/>
      <c r="S240" s="322" t="s">
        <v>870</v>
      </c>
      <c r="T240" s="278" t="s">
        <v>139</v>
      </c>
    </row>
    <row r="241" spans="1:22" s="57" customFormat="1" ht="39.75" customHeight="1">
      <c r="A241" s="302">
        <f>SUBTOTAL(3,$B$13:B241)</f>
        <v>187</v>
      </c>
      <c r="B241" s="61" t="s">
        <v>871</v>
      </c>
      <c r="C241" s="62">
        <v>100000000</v>
      </c>
      <c r="D241" s="304" t="s">
        <v>114</v>
      </c>
      <c r="E241" s="304" t="s">
        <v>103</v>
      </c>
      <c r="F241" s="59"/>
      <c r="G241" s="55"/>
      <c r="H241" s="63"/>
      <c r="I241" s="55"/>
      <c r="J241" s="55"/>
      <c r="K241" s="55"/>
      <c r="L241" s="64"/>
      <c r="M241" s="64"/>
      <c r="N241" s="65"/>
      <c r="O241" s="65"/>
      <c r="P241" s="66"/>
      <c r="Q241" s="67"/>
      <c r="R241" s="65"/>
      <c r="S241" s="193"/>
      <c r="T241" s="278" t="s">
        <v>139</v>
      </c>
    </row>
    <row r="242" spans="1:22" s="159" customFormat="1" ht="23.25" customHeight="1">
      <c r="A242" s="1515" t="s">
        <v>734</v>
      </c>
      <c r="B242" s="1516"/>
      <c r="C242" s="157">
        <f>SUBTOTAL(9,C13:C241)</f>
        <v>128414387814</v>
      </c>
      <c r="D242" s="157"/>
      <c r="E242" s="266"/>
      <c r="F242" s="267"/>
      <c r="G242" s="158"/>
      <c r="H242" s="268"/>
      <c r="I242" s="268"/>
      <c r="J242" s="268"/>
      <c r="K242" s="269"/>
      <c r="L242" s="270"/>
      <c r="M242" s="271"/>
      <c r="N242" s="271"/>
      <c r="O242" s="272"/>
      <c r="P242" s="273"/>
      <c r="Q242" s="274"/>
      <c r="R242" s="274"/>
      <c r="S242" s="274"/>
      <c r="T242" s="283"/>
      <c r="V242" s="160"/>
    </row>
    <row r="243" spans="1:22" s="78" customFormat="1">
      <c r="A243" s="69"/>
      <c r="B243" s="70"/>
      <c r="C243" s="106"/>
      <c r="D243" s="106"/>
      <c r="E243" s="72"/>
      <c r="F243" s="161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91"/>
      <c r="T243" s="275"/>
      <c r="V243"/>
    </row>
    <row r="244" spans="1:22" s="58" customFormat="1" ht="15" customHeight="1">
      <c r="A244" s="1539" t="s">
        <v>735</v>
      </c>
      <c r="B244" s="1539"/>
      <c r="C244" s="1539"/>
      <c r="D244" s="1539"/>
      <c r="E244" s="1539"/>
      <c r="F244" s="1539"/>
      <c r="G244" s="71"/>
      <c r="H244" s="68"/>
      <c r="I244" s="1345"/>
      <c r="J244" s="1519"/>
      <c r="K244" s="1519"/>
      <c r="L244" s="593"/>
      <c r="M244" s="73"/>
      <c r="N244" s="74"/>
      <c r="O244" s="75"/>
      <c r="P244" s="76"/>
      <c r="Q244" s="77"/>
      <c r="R244" s="75"/>
      <c r="S244" s="78"/>
      <c r="T244" s="279"/>
    </row>
    <row r="245" spans="1:22" s="4" customFormat="1" ht="14.25" customHeight="1">
      <c r="A245" s="94"/>
      <c r="B245" s="1520" t="s">
        <v>1273</v>
      </c>
      <c r="C245" s="1522"/>
      <c r="D245" s="1522"/>
      <c r="E245" s="1523"/>
      <c r="F245" s="162">
        <v>187</v>
      </c>
      <c r="G245" s="79"/>
      <c r="H245" s="79"/>
      <c r="I245" s="80"/>
      <c r="J245" s="81"/>
      <c r="K245" s="81"/>
      <c r="L245" s="79"/>
      <c r="M245" s="82"/>
      <c r="N245" s="83"/>
      <c r="O245" s="96" t="s">
        <v>1274</v>
      </c>
      <c r="P245" s="84"/>
      <c r="Q245" s="95"/>
      <c r="R245" s="95"/>
      <c r="S245" s="85"/>
      <c r="T245" s="280"/>
    </row>
    <row r="246" spans="1:22" s="90" customFormat="1" ht="14.25" customHeight="1">
      <c r="A246" s="163"/>
      <c r="B246" s="1524" t="s">
        <v>740</v>
      </c>
      <c r="C246" s="1525"/>
      <c r="D246" s="1525"/>
      <c r="E246" s="1526"/>
      <c r="F246" s="162">
        <f>COUNTIF($D$13:$D$241,T246)</f>
        <v>71</v>
      </c>
      <c r="G246" s="86"/>
      <c r="H246" s="86"/>
      <c r="I246" s="87"/>
      <c r="J246" s="88"/>
      <c r="K246" s="88"/>
      <c r="L246" s="86"/>
      <c r="M246" s="89"/>
      <c r="N246" s="164"/>
      <c r="O246" s="98" t="s">
        <v>1213</v>
      </c>
      <c r="P246" s="84"/>
      <c r="Q246" s="95"/>
      <c r="R246" s="95"/>
      <c r="S246" s="165"/>
      <c r="T246" s="281" t="s">
        <v>741</v>
      </c>
    </row>
    <row r="247" spans="1:22" s="90" customFormat="1" ht="14.25" customHeight="1">
      <c r="A247" s="163"/>
      <c r="B247" s="1524" t="s">
        <v>742</v>
      </c>
      <c r="C247" s="1525"/>
      <c r="D247" s="1525"/>
      <c r="E247" s="1526"/>
      <c r="F247" s="162">
        <f>COUNTIF($D$13:$D$241,T247)</f>
        <v>76</v>
      </c>
      <c r="G247" s="86"/>
      <c r="H247" s="86"/>
      <c r="I247" s="87"/>
      <c r="J247" s="88"/>
      <c r="K247" s="88"/>
      <c r="L247" s="86"/>
      <c r="M247" s="89"/>
      <c r="N247" s="164"/>
      <c r="O247" s="99"/>
      <c r="P247" s="84"/>
      <c r="Q247" s="95"/>
      <c r="R247" s="95"/>
      <c r="S247" s="165"/>
      <c r="T247" s="281" t="s">
        <v>114</v>
      </c>
    </row>
    <row r="248" spans="1:22" s="90" customFormat="1" ht="14.25" customHeight="1">
      <c r="A248" s="163"/>
      <c r="B248" s="1524" t="s">
        <v>743</v>
      </c>
      <c r="C248" s="1525"/>
      <c r="D248" s="1525"/>
      <c r="E248" s="1526"/>
      <c r="F248" s="162">
        <f>COUNTIF($D$13:$D$241,T248)</f>
        <v>21</v>
      </c>
      <c r="G248" s="86"/>
      <c r="H248" s="86"/>
      <c r="I248" s="87"/>
      <c r="J248" s="88"/>
      <c r="K248" s="88"/>
      <c r="L248" s="86"/>
      <c r="M248" s="89"/>
      <c r="N248" s="164"/>
      <c r="O248" s="99"/>
      <c r="P248" s="84"/>
      <c r="Q248" s="95"/>
      <c r="R248" s="95"/>
      <c r="S248" s="165"/>
      <c r="T248" s="281" t="s">
        <v>744</v>
      </c>
    </row>
    <row r="249" spans="1:22" s="90" customFormat="1" ht="14.25" customHeight="1">
      <c r="A249" s="163"/>
      <c r="B249" s="1520" t="s">
        <v>1275</v>
      </c>
      <c r="C249" s="1522"/>
      <c r="D249" s="1522"/>
      <c r="E249" s="1523"/>
      <c r="F249" s="162"/>
      <c r="G249" s="86"/>
      <c r="H249" s="86"/>
      <c r="I249" s="87"/>
      <c r="J249" s="88"/>
      <c r="K249" s="88"/>
      <c r="L249" s="86"/>
      <c r="M249" s="89"/>
      <c r="N249" s="164"/>
      <c r="O249" s="100"/>
      <c r="P249" s="84"/>
      <c r="Q249" s="95"/>
      <c r="R249" s="95"/>
      <c r="S249" s="165"/>
      <c r="T249" s="281"/>
    </row>
    <row r="250" spans="1:22" s="90" customFormat="1" ht="14.25" customHeight="1">
      <c r="A250" s="163"/>
      <c r="B250" s="1520" t="s">
        <v>1276</v>
      </c>
      <c r="C250" s="1522"/>
      <c r="D250" s="1522"/>
      <c r="E250" s="1523"/>
      <c r="F250" s="162"/>
      <c r="G250" s="86"/>
      <c r="H250" s="86"/>
      <c r="I250" s="87"/>
      <c r="J250" s="88"/>
      <c r="K250" s="88"/>
      <c r="L250" s="86"/>
      <c r="M250" s="89"/>
      <c r="N250" s="164"/>
      <c r="O250" s="100" t="s">
        <v>71</v>
      </c>
      <c r="P250" s="84"/>
      <c r="Q250" s="95"/>
      <c r="R250" s="95"/>
      <c r="S250" s="165"/>
      <c r="T250" s="281"/>
    </row>
    <row r="251" spans="1:22" s="90" customFormat="1" ht="14.25" customHeight="1">
      <c r="A251" s="163"/>
      <c r="B251" s="1520" t="s">
        <v>1277</v>
      </c>
      <c r="C251" s="1522"/>
      <c r="D251" s="1522"/>
      <c r="E251" s="1523"/>
      <c r="F251" s="162"/>
      <c r="G251" s="86"/>
      <c r="H251" s="86"/>
      <c r="I251" s="87"/>
      <c r="J251" s="88"/>
      <c r="K251" s="88"/>
      <c r="L251" s="86"/>
      <c r="M251" s="89"/>
      <c r="N251" s="164"/>
      <c r="O251" s="101" t="s">
        <v>1172</v>
      </c>
      <c r="P251" s="83"/>
      <c r="Q251" s="95"/>
      <c r="R251" s="95"/>
      <c r="S251" s="165"/>
      <c r="T251" s="281"/>
    </row>
    <row r="252" spans="1:22" s="90" customFormat="1" ht="14.25" customHeight="1">
      <c r="A252" s="163"/>
      <c r="B252" s="1520" t="s">
        <v>1278</v>
      </c>
      <c r="C252" s="1522"/>
      <c r="D252" s="1522"/>
      <c r="E252" s="1523"/>
      <c r="F252" s="162"/>
      <c r="G252" s="86"/>
      <c r="H252" s="86"/>
      <c r="I252" s="87"/>
      <c r="J252" s="88"/>
      <c r="K252" s="88"/>
      <c r="L252" s="86"/>
      <c r="M252" s="89"/>
      <c r="N252" s="164"/>
      <c r="O252" s="101" t="s">
        <v>1173</v>
      </c>
      <c r="P252" s="83"/>
      <c r="Q252" s="95"/>
      <c r="R252" s="95"/>
      <c r="S252" s="165"/>
      <c r="T252" s="281"/>
    </row>
    <row r="253" spans="1:22" s="90" customFormat="1" ht="14.25" customHeight="1">
      <c r="A253" s="163"/>
      <c r="B253" s="1520" t="s">
        <v>1279</v>
      </c>
      <c r="C253" s="1522"/>
      <c r="D253" s="1522"/>
      <c r="E253" s="1523"/>
      <c r="F253" s="162"/>
      <c r="G253" s="86"/>
      <c r="H253" s="86"/>
      <c r="I253" s="87"/>
      <c r="J253" s="88"/>
      <c r="K253" s="88"/>
      <c r="L253" s="86"/>
      <c r="M253" s="89"/>
      <c r="N253" s="164"/>
      <c r="O253" s="83"/>
      <c r="P253" s="84"/>
      <c r="Q253" s="95"/>
      <c r="R253" s="95"/>
      <c r="S253" s="165"/>
      <c r="T253" s="281"/>
    </row>
    <row r="254" spans="1:22" s="90" customFormat="1" ht="14.25" customHeight="1">
      <c r="A254" s="163"/>
      <c r="B254" s="1520" t="s">
        <v>1280</v>
      </c>
      <c r="C254" s="1522"/>
      <c r="D254" s="1522"/>
      <c r="E254" s="1523"/>
      <c r="F254" s="162"/>
      <c r="G254" s="86"/>
      <c r="H254" s="86"/>
      <c r="I254" s="87"/>
      <c r="J254" s="88"/>
      <c r="K254" s="88"/>
      <c r="L254" s="86"/>
      <c r="M254" s="89"/>
      <c r="N254" s="164"/>
      <c r="O254" s="83"/>
      <c r="P254" s="84"/>
      <c r="Q254" s="95"/>
      <c r="R254" s="95"/>
      <c r="S254" s="165"/>
      <c r="T254" s="281"/>
    </row>
    <row r="255" spans="1:22" s="90" customFormat="1" ht="14.25" customHeight="1">
      <c r="A255" s="163"/>
      <c r="B255" s="447"/>
      <c r="C255" s="447"/>
      <c r="D255" s="447"/>
      <c r="E255" s="447"/>
      <c r="F255" s="92"/>
      <c r="G255" s="86"/>
      <c r="H255" s="86"/>
      <c r="I255" s="87"/>
      <c r="J255" s="88"/>
      <c r="K255" s="88"/>
      <c r="L255" s="86"/>
      <c r="M255" s="89"/>
      <c r="N255" s="164"/>
      <c r="O255" s="83"/>
      <c r="P255" s="84"/>
      <c r="Q255" s="95"/>
      <c r="R255" s="95"/>
      <c r="S255" s="165"/>
      <c r="T255" s="281"/>
    </row>
    <row r="256" spans="1:22" s="90" customFormat="1" ht="14.25" customHeight="1">
      <c r="A256" s="594" t="s">
        <v>758</v>
      </c>
      <c r="B256" s="594"/>
      <c r="C256" s="447"/>
      <c r="D256" s="447"/>
      <c r="E256" s="447"/>
      <c r="F256" s="92"/>
      <c r="G256" s="86"/>
      <c r="H256" s="86"/>
      <c r="I256" s="87"/>
      <c r="J256" s="88"/>
      <c r="K256" s="88"/>
      <c r="L256" s="86"/>
      <c r="M256" s="89"/>
      <c r="N256" s="164"/>
      <c r="O256" s="83"/>
      <c r="P256" s="84"/>
      <c r="Q256" s="95"/>
      <c r="R256" s="95"/>
      <c r="S256" s="165"/>
      <c r="T256" s="281"/>
    </row>
    <row r="257" spans="1:22">
      <c r="B257" s="595"/>
      <c r="C257" s="596" t="s">
        <v>759</v>
      </c>
      <c r="N257" s="84"/>
      <c r="O257" s="83"/>
      <c r="P257" s="83"/>
    </row>
    <row r="258" spans="1:22">
      <c r="N258" s="84"/>
      <c r="O258" s="166"/>
      <c r="P258" s="84"/>
    </row>
    <row r="259" spans="1:22" s="52" customFormat="1">
      <c r="A259" s="72"/>
      <c r="B259" s="167"/>
      <c r="C259" s="168"/>
      <c r="D259" s="168"/>
      <c r="E259" s="72"/>
      <c r="F259" s="161"/>
      <c r="N259" s="89"/>
      <c r="O259" s="83"/>
      <c r="P259" s="83"/>
      <c r="S259" s="91"/>
      <c r="T259" s="275"/>
      <c r="U259" s="78"/>
      <c r="V259"/>
    </row>
    <row r="260" spans="1:22" s="52" customFormat="1">
      <c r="A260" s="72"/>
      <c r="B260" s="167"/>
      <c r="C260" s="168"/>
      <c r="D260" s="168"/>
      <c r="E260" s="72"/>
      <c r="F260" s="161"/>
      <c r="G260" s="276" t="s">
        <v>139</v>
      </c>
      <c r="H260" s="440">
        <v>35477890895</v>
      </c>
      <c r="I260" s="1528">
        <f>SUMIF(T13:T241,G260,C13:C241)</f>
        <v>35932409896</v>
      </c>
      <c r="J260" s="1528"/>
      <c r="K260" s="1529">
        <f>H260-I260</f>
        <v>-454519001</v>
      </c>
      <c r="L260" s="1529"/>
      <c r="N260" s="89"/>
      <c r="O260" s="83"/>
      <c r="P260" s="83"/>
      <c r="S260" s="91"/>
      <c r="T260" s="275"/>
      <c r="U260" s="78"/>
      <c r="V260"/>
    </row>
    <row r="261" spans="1:22" s="52" customFormat="1">
      <c r="A261" s="72"/>
      <c r="B261" s="167"/>
      <c r="C261" s="168"/>
      <c r="D261" s="168"/>
      <c r="E261" s="72"/>
      <c r="F261" s="161"/>
      <c r="G261" s="276" t="s">
        <v>171</v>
      </c>
      <c r="H261" s="440">
        <v>24338374230</v>
      </c>
      <c r="I261" s="1528">
        <f>SUMIF(T14:T242,G261,C14:C242)</f>
        <v>24338371918</v>
      </c>
      <c r="J261" s="1528"/>
      <c r="K261" s="1529">
        <f>H261-I261</f>
        <v>2312</v>
      </c>
      <c r="L261" s="1529"/>
      <c r="S261" s="91"/>
      <c r="T261" s="275"/>
      <c r="U261" s="78"/>
      <c r="V261"/>
    </row>
    <row r="262" spans="1:22" s="52" customFormat="1">
      <c r="A262" s="72"/>
      <c r="B262" s="167"/>
      <c r="C262" s="168"/>
      <c r="D262" s="168"/>
      <c r="E262" s="72"/>
      <c r="F262" s="161"/>
      <c r="G262" s="276" t="s">
        <v>766</v>
      </c>
      <c r="H262" s="440">
        <v>66673320000</v>
      </c>
      <c r="I262" s="1528">
        <f>SUMIF(T13:T241,G262,C13:C241)</f>
        <v>68143606000</v>
      </c>
      <c r="J262" s="1528"/>
      <c r="K262" s="1529">
        <f>H262-I262</f>
        <v>-1470286000</v>
      </c>
      <c r="L262" s="1529"/>
      <c r="S262" s="91"/>
      <c r="T262" s="275"/>
      <c r="U262" s="78"/>
      <c r="V262"/>
    </row>
    <row r="263" spans="1:22" s="52" customFormat="1">
      <c r="A263" s="72"/>
      <c r="B263" s="167"/>
      <c r="C263" s="168"/>
      <c r="D263" s="168"/>
      <c r="E263" s="72"/>
      <c r="F263" s="161"/>
      <c r="G263" s="276"/>
      <c r="H263" s="441">
        <f>SUM(H260:H262)</f>
        <v>126489585125</v>
      </c>
      <c r="I263" s="1529">
        <f>SUM(I260:I262)</f>
        <v>128414387814</v>
      </c>
      <c r="J263" s="1529"/>
      <c r="K263" s="1529">
        <f>H263-I263</f>
        <v>-1924802689</v>
      </c>
      <c r="L263" s="1529"/>
      <c r="S263" s="91"/>
      <c r="T263" s="275"/>
      <c r="U263" s="78"/>
      <c r="V263"/>
    </row>
  </sheetData>
  <autoFilter ref="A10:T241" xr:uid="{00000000-0009-0000-0000-00000C000000}"/>
  <mergeCells count="89"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  <mergeCell ref="A29:S29"/>
    <mergeCell ref="N6:N8"/>
    <mergeCell ref="O6:Q6"/>
    <mergeCell ref="R6:R8"/>
    <mergeCell ref="S6:S8"/>
    <mergeCell ref="L7:L8"/>
    <mergeCell ref="M7:M8"/>
    <mergeCell ref="O7:O8"/>
    <mergeCell ref="P7:Q7"/>
    <mergeCell ref="G6:G8"/>
    <mergeCell ref="H6:H8"/>
    <mergeCell ref="I6:I8"/>
    <mergeCell ref="J6:J8"/>
    <mergeCell ref="K6:K8"/>
    <mergeCell ref="L6:M6"/>
    <mergeCell ref="A11:S11"/>
    <mergeCell ref="A12:S12"/>
    <mergeCell ref="A19:S19"/>
    <mergeCell ref="A22:S22"/>
    <mergeCell ref="A23:S23"/>
    <mergeCell ref="A95:S95"/>
    <mergeCell ref="A37:S37"/>
    <mergeCell ref="A45:S45"/>
    <mergeCell ref="A46:S46"/>
    <mergeCell ref="A51:S51"/>
    <mergeCell ref="A53:S53"/>
    <mergeCell ref="A55:S55"/>
    <mergeCell ref="A56:S56"/>
    <mergeCell ref="A72:S72"/>
    <mergeCell ref="A78:S78"/>
    <mergeCell ref="A91:S91"/>
    <mergeCell ref="A92:S92"/>
    <mergeCell ref="A130:S130"/>
    <mergeCell ref="A97:S97"/>
    <mergeCell ref="A102:S102"/>
    <mergeCell ref="A103:S103"/>
    <mergeCell ref="A105:S105"/>
    <mergeCell ref="A107:S107"/>
    <mergeCell ref="A110:S110"/>
    <mergeCell ref="A111:S111"/>
    <mergeCell ref="A118:S118"/>
    <mergeCell ref="A120:S120"/>
    <mergeCell ref="A123:S123"/>
    <mergeCell ref="A124:S124"/>
    <mergeCell ref="A207:S207"/>
    <mergeCell ref="A132:S132"/>
    <mergeCell ref="A137:S137"/>
    <mergeCell ref="A138:S138"/>
    <mergeCell ref="A155:S155"/>
    <mergeCell ref="A167:S167"/>
    <mergeCell ref="A178:S178"/>
    <mergeCell ref="A179:S179"/>
    <mergeCell ref="A186:S186"/>
    <mergeCell ref="A191:S191"/>
    <mergeCell ref="A196:S196"/>
    <mergeCell ref="A197:S197"/>
    <mergeCell ref="B251:E251"/>
    <mergeCell ref="A210:S210"/>
    <mergeCell ref="A224:S224"/>
    <mergeCell ref="A242:B242"/>
    <mergeCell ref="A244:F244"/>
    <mergeCell ref="J244:K244"/>
    <mergeCell ref="B245:E245"/>
    <mergeCell ref="B246:E246"/>
    <mergeCell ref="B247:E247"/>
    <mergeCell ref="B248:E248"/>
    <mergeCell ref="B249:E249"/>
    <mergeCell ref="B250:E250"/>
    <mergeCell ref="I262:J262"/>
    <mergeCell ref="K262:L262"/>
    <mergeCell ref="I263:J263"/>
    <mergeCell ref="K263:L263"/>
    <mergeCell ref="B252:E252"/>
    <mergeCell ref="B253:E253"/>
    <mergeCell ref="B254:E254"/>
    <mergeCell ref="I260:J260"/>
    <mergeCell ref="K260:L260"/>
    <mergeCell ref="I261:J261"/>
    <mergeCell ref="K261:L261"/>
  </mergeCells>
  <printOptions horizontalCentered="1"/>
  <pageMargins left="0.7" right="0.7" top="0.75" bottom="0.75" header="0.3" footer="0.3"/>
  <pageSetup paperSize="5" scale="59" orientation="landscape" horizontalDpi="4294967293" r:id="rId1"/>
  <rowBreaks count="10" manualBreakCount="10">
    <brk id="28" max="18" man="1"/>
    <brk id="44" max="18" man="1"/>
    <brk id="82" max="18" man="1"/>
    <brk id="101" max="18" man="1"/>
    <brk id="122" max="18" man="1"/>
    <brk id="167" max="18" man="1"/>
    <brk id="190" max="18" man="1"/>
    <brk id="206" max="18" man="1"/>
    <brk id="223" max="18" man="1"/>
    <brk id="241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V200"/>
  <sheetViews>
    <sheetView view="pageBreakPreview" zoomScaleSheetLayoutView="100" workbookViewId="0">
      <pane ySplit="2620" topLeftCell="A10" activePane="bottomLeft"/>
      <selection activeCell="D16" sqref="D16"/>
      <selection pane="bottomLeft" activeCell="D16" sqref="D16"/>
    </sheetView>
  </sheetViews>
  <sheetFormatPr defaultColWidth="9.1796875" defaultRowHeight="14.5"/>
  <cols>
    <col min="1" max="1" width="4.1796875" style="72" customWidth="1"/>
    <col min="2" max="2" width="26.26953125" style="167" customWidth="1"/>
    <col min="3" max="3" width="18.54296875" style="168" customWidth="1"/>
    <col min="4" max="4" width="11.1796875" style="168" customWidth="1"/>
    <col min="5" max="5" width="8" style="72" customWidth="1"/>
    <col min="6" max="6" width="9.26953125" style="161" customWidth="1"/>
    <col min="7" max="7" width="7.453125" style="52" customWidth="1"/>
    <col min="8" max="8" width="15.54296875" style="52" customWidth="1"/>
    <col min="9" max="9" width="10.81640625" style="52" customWidth="1"/>
    <col min="10" max="10" width="9.7265625" style="52" customWidth="1"/>
    <col min="11" max="11" width="10" style="52" customWidth="1"/>
    <col min="12" max="13" width="9.1796875" style="52" customWidth="1"/>
    <col min="14" max="14" width="10.7265625" style="52" customWidth="1"/>
    <col min="15" max="15" width="8.1796875" style="52" customWidth="1"/>
    <col min="16" max="16" width="14.81640625" style="52" customWidth="1"/>
    <col min="17" max="17" width="6.54296875" style="52" customWidth="1"/>
    <col min="18" max="18" width="8.453125" style="52" customWidth="1"/>
    <col min="19" max="19" width="7.453125" style="91" customWidth="1"/>
    <col min="20" max="20" width="9.54296875" style="78" bestFit="1" customWidth="1"/>
    <col min="21" max="21" width="9.1796875" style="78" customWidth="1"/>
  </cols>
  <sheetData>
    <row r="1" spans="1:22" ht="12.75" customHeight="1">
      <c r="A1" s="1573" t="s">
        <v>73</v>
      </c>
      <c r="B1" s="1573"/>
      <c r="C1" s="1573"/>
      <c r="D1" s="1573"/>
      <c r="E1" s="1573"/>
      <c r="F1" s="1573"/>
      <c r="G1" s="1573"/>
      <c r="H1" s="1573"/>
      <c r="I1" s="1573"/>
      <c r="J1" s="1573"/>
      <c r="K1" s="1573"/>
      <c r="L1" s="1573"/>
      <c r="M1" s="1573"/>
      <c r="N1" s="1573"/>
      <c r="O1" s="1573"/>
      <c r="P1" s="1573"/>
      <c r="Q1" s="1573"/>
      <c r="R1" s="1573"/>
      <c r="S1" s="1573"/>
    </row>
    <row r="2" spans="1:22">
      <c r="A2" s="1574" t="s">
        <v>74</v>
      </c>
      <c r="B2" s="1574"/>
      <c r="C2" s="1574"/>
      <c r="D2" s="1574"/>
      <c r="E2" s="1574"/>
      <c r="F2" s="1574"/>
      <c r="G2" s="1574"/>
      <c r="H2" s="1574"/>
      <c r="I2" s="1574"/>
      <c r="J2" s="1574"/>
      <c r="K2" s="1574"/>
      <c r="L2" s="1574"/>
      <c r="M2" s="1574"/>
      <c r="N2" s="1574"/>
      <c r="O2" s="1574"/>
      <c r="P2" s="1574"/>
      <c r="Q2" s="1574"/>
      <c r="R2" s="1574"/>
      <c r="S2" s="1574"/>
    </row>
    <row r="3" spans="1:22" ht="11.25" customHeight="1">
      <c r="A3" s="1575" t="s">
        <v>75</v>
      </c>
      <c r="B3" s="1575"/>
      <c r="C3" s="1575"/>
      <c r="D3" s="1575"/>
      <c r="E3" s="1575"/>
      <c r="F3" s="1575"/>
      <c r="G3" s="1575"/>
      <c r="H3" s="1575"/>
      <c r="I3" s="1575"/>
      <c r="J3" s="1575"/>
      <c r="K3" s="1575"/>
      <c r="L3" s="1575"/>
      <c r="M3" s="1575"/>
      <c r="N3" s="1575"/>
      <c r="O3" s="1575"/>
      <c r="P3" s="1575"/>
      <c r="Q3" s="1575"/>
      <c r="R3" s="1575"/>
      <c r="S3" s="1575"/>
    </row>
    <row r="4" spans="1:22" s="52" customFormat="1" ht="12" customHeight="1">
      <c r="A4" s="1575" t="s">
        <v>1281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</row>
    <row r="5" spans="1:22" s="52" customFormat="1" ht="9" customHeight="1">
      <c r="A5" s="108"/>
      <c r="B5" s="109"/>
      <c r="C5" s="110"/>
      <c r="D5" s="110"/>
      <c r="E5" s="108"/>
      <c r="F5" s="111"/>
      <c r="G5" s="1348"/>
      <c r="H5" s="1348"/>
      <c r="I5" s="1348"/>
      <c r="J5" s="1348"/>
      <c r="K5" s="1348"/>
      <c r="L5" s="1348"/>
      <c r="M5" s="1348"/>
      <c r="N5" s="1348"/>
      <c r="O5" s="1348"/>
      <c r="P5" s="1348"/>
      <c r="Q5" s="1348"/>
      <c r="R5" s="1348"/>
      <c r="S5" s="112"/>
    </row>
    <row r="6" spans="1:22" s="52" customFormat="1" ht="21" customHeight="1">
      <c r="A6" s="1570" t="s">
        <v>77</v>
      </c>
      <c r="B6" s="1576" t="s">
        <v>78</v>
      </c>
      <c r="C6" s="1579" t="s">
        <v>79</v>
      </c>
      <c r="D6" s="1582" t="s">
        <v>80</v>
      </c>
      <c r="E6" s="1570" t="s">
        <v>81</v>
      </c>
      <c r="F6" s="1570" t="s">
        <v>82</v>
      </c>
      <c r="G6" s="1570" t="s">
        <v>83</v>
      </c>
      <c r="H6" s="1585" t="s">
        <v>84</v>
      </c>
      <c r="I6" s="1570" t="s">
        <v>85</v>
      </c>
      <c r="J6" s="1570" t="s">
        <v>86</v>
      </c>
      <c r="K6" s="1570" t="s">
        <v>87</v>
      </c>
      <c r="L6" s="1564" t="s">
        <v>88</v>
      </c>
      <c r="M6" s="1566"/>
      <c r="N6" s="1561" t="s">
        <v>89</v>
      </c>
      <c r="O6" s="1564" t="s">
        <v>90</v>
      </c>
      <c r="P6" s="1565"/>
      <c r="Q6" s="1566"/>
      <c r="R6" s="1567" t="s">
        <v>91</v>
      </c>
      <c r="S6" s="1570" t="s">
        <v>92</v>
      </c>
    </row>
    <row r="7" spans="1:22" s="52" customFormat="1" ht="13.5" customHeight="1">
      <c r="A7" s="1571"/>
      <c r="B7" s="1577"/>
      <c r="C7" s="1580"/>
      <c r="D7" s="1583"/>
      <c r="E7" s="1571"/>
      <c r="F7" s="1571"/>
      <c r="G7" s="1571"/>
      <c r="H7" s="1586"/>
      <c r="I7" s="1571"/>
      <c r="J7" s="1571"/>
      <c r="K7" s="1571"/>
      <c r="L7" s="1570" t="s">
        <v>93</v>
      </c>
      <c r="M7" s="1570" t="s">
        <v>94</v>
      </c>
      <c r="N7" s="1562"/>
      <c r="O7" s="1570" t="s">
        <v>95</v>
      </c>
      <c r="P7" s="1564" t="s">
        <v>96</v>
      </c>
      <c r="Q7" s="1566"/>
      <c r="R7" s="1568"/>
      <c r="S7" s="1571"/>
    </row>
    <row r="8" spans="1:22" s="52" customFormat="1" ht="11.25" customHeight="1">
      <c r="A8" s="1572"/>
      <c r="B8" s="1578"/>
      <c r="C8" s="1581"/>
      <c r="D8" s="1584"/>
      <c r="E8" s="1572"/>
      <c r="F8" s="1572"/>
      <c r="G8" s="1572"/>
      <c r="H8" s="1587"/>
      <c r="I8" s="1572"/>
      <c r="J8" s="1572"/>
      <c r="K8" s="1572"/>
      <c r="L8" s="1572"/>
      <c r="M8" s="1572"/>
      <c r="N8" s="1563"/>
      <c r="O8" s="1572"/>
      <c r="P8" s="680" t="s">
        <v>97</v>
      </c>
      <c r="Q8" s="679" t="s">
        <v>98</v>
      </c>
      <c r="R8" s="1569"/>
      <c r="S8" s="1572"/>
    </row>
    <row r="9" spans="1:22" s="113" customFormat="1" ht="10.5" customHeight="1" thickBot="1">
      <c r="A9" s="677">
        <v>1</v>
      </c>
      <c r="B9" s="678">
        <v>2</v>
      </c>
      <c r="C9" s="678">
        <v>3</v>
      </c>
      <c r="D9" s="678">
        <v>4</v>
      </c>
      <c r="E9" s="677">
        <v>5</v>
      </c>
      <c r="F9" s="677">
        <v>6</v>
      </c>
      <c r="G9" s="677">
        <v>7</v>
      </c>
      <c r="H9" s="677">
        <v>8</v>
      </c>
      <c r="I9" s="677">
        <v>9</v>
      </c>
      <c r="J9" s="677">
        <v>10</v>
      </c>
      <c r="K9" s="677">
        <v>11</v>
      </c>
      <c r="L9" s="677">
        <v>12</v>
      </c>
      <c r="M9" s="677">
        <v>13</v>
      </c>
      <c r="N9" s="677">
        <v>14</v>
      </c>
      <c r="O9" s="677">
        <v>15</v>
      </c>
      <c r="P9" s="677">
        <v>16</v>
      </c>
      <c r="Q9" s="677">
        <v>17</v>
      </c>
      <c r="R9" s="677">
        <v>18</v>
      </c>
      <c r="S9" s="677">
        <v>19</v>
      </c>
    </row>
    <row r="10" spans="1:22" s="52" customFormat="1" ht="15" customHeight="1" thickTop="1">
      <c r="A10" s="670"/>
      <c r="B10" s="178"/>
      <c r="C10" s="676"/>
      <c r="D10" s="676"/>
      <c r="E10" s="670"/>
      <c r="F10" s="675"/>
      <c r="G10" s="670"/>
      <c r="H10" s="674"/>
      <c r="I10" s="673"/>
      <c r="J10" s="670"/>
      <c r="K10" s="672"/>
      <c r="L10" s="670"/>
      <c r="M10" s="672"/>
      <c r="N10" s="670"/>
      <c r="O10" s="672"/>
      <c r="P10" s="670"/>
      <c r="Q10" s="671"/>
      <c r="R10" s="670"/>
      <c r="S10" s="669"/>
    </row>
    <row r="11" spans="1:22" s="78" customFormat="1">
      <c r="A11" s="1504" t="s">
        <v>99</v>
      </c>
      <c r="B11" s="1505"/>
      <c r="C11" s="1505"/>
      <c r="D11" s="1505"/>
      <c r="E11" s="1505"/>
      <c r="F11" s="1505"/>
      <c r="G11" s="1505"/>
      <c r="H11" s="1505"/>
      <c r="I11" s="1505"/>
      <c r="J11" s="1505"/>
      <c r="K11" s="1505"/>
      <c r="L11" s="1505"/>
      <c r="M11" s="1505"/>
      <c r="N11" s="1505"/>
      <c r="O11" s="1505"/>
      <c r="P11" s="1505"/>
      <c r="Q11" s="1505"/>
      <c r="R11" s="1505"/>
      <c r="S11" s="1508"/>
      <c r="V11"/>
    </row>
    <row r="12" spans="1:22" s="78" customFormat="1">
      <c r="A12" s="1558" t="s">
        <v>348</v>
      </c>
      <c r="B12" s="1559"/>
      <c r="C12" s="1559"/>
      <c r="D12" s="1559"/>
      <c r="E12" s="1559"/>
      <c r="F12" s="1559"/>
      <c r="G12" s="1559"/>
      <c r="H12" s="1559"/>
      <c r="I12" s="1559"/>
      <c r="J12" s="1559"/>
      <c r="K12" s="1559"/>
      <c r="L12" s="1559"/>
      <c r="M12" s="1559"/>
      <c r="N12" s="1559"/>
      <c r="O12" s="1559"/>
      <c r="P12" s="1559"/>
      <c r="Q12" s="1559"/>
      <c r="R12" s="1559"/>
      <c r="S12" s="1560"/>
      <c r="V12"/>
    </row>
    <row r="13" spans="1:22" s="78" customFormat="1" ht="38.25" customHeight="1">
      <c r="A13" s="302">
        <f>SUBTOTAL(3,$B$13:B13)</f>
        <v>1</v>
      </c>
      <c r="B13" s="43" t="s">
        <v>113</v>
      </c>
      <c r="C13" s="299">
        <v>200000000</v>
      </c>
      <c r="D13" s="300"/>
      <c r="E13" s="301" t="s">
        <v>103</v>
      </c>
      <c r="F13" s="303"/>
      <c r="G13" s="300"/>
      <c r="H13" s="186"/>
      <c r="I13" s="115"/>
      <c r="J13" s="187"/>
      <c r="K13" s="188"/>
      <c r="L13" s="189"/>
      <c r="M13" s="190"/>
      <c r="N13" s="191"/>
      <c r="O13" s="120"/>
      <c r="P13" s="123"/>
      <c r="Q13" s="121"/>
      <c r="R13" s="192"/>
      <c r="S13" s="607"/>
      <c r="V13"/>
    </row>
    <row r="14" spans="1:22" s="78" customFormat="1" ht="34.5" customHeight="1">
      <c r="A14" s="302">
        <f>SUBTOTAL(3,$B$13:B14)</f>
        <v>2</v>
      </c>
      <c r="B14" s="43" t="s">
        <v>1222</v>
      </c>
      <c r="C14" s="299">
        <v>1000000000</v>
      </c>
      <c r="D14" s="300"/>
      <c r="E14" s="301" t="s">
        <v>103</v>
      </c>
      <c r="F14" s="303"/>
      <c r="G14" s="300"/>
      <c r="H14" s="186"/>
      <c r="I14" s="115"/>
      <c r="J14" s="187"/>
      <c r="K14" s="188"/>
      <c r="L14" s="189"/>
      <c r="M14" s="190"/>
      <c r="N14" s="191"/>
      <c r="O14" s="120"/>
      <c r="P14" s="123"/>
      <c r="Q14" s="121"/>
      <c r="R14" s="192"/>
      <c r="S14" s="607"/>
      <c r="V14"/>
    </row>
    <row r="15" spans="1:22" s="78" customFormat="1" ht="36.75" customHeight="1">
      <c r="A15" s="302">
        <f>SUBTOTAL(3,$B$13:B15)</f>
        <v>3</v>
      </c>
      <c r="B15" s="43" t="s">
        <v>1223</v>
      </c>
      <c r="C15" s="299">
        <v>2000000000</v>
      </c>
      <c r="D15" s="300"/>
      <c r="E15" s="301" t="s">
        <v>103</v>
      </c>
      <c r="F15" s="303"/>
      <c r="G15" s="300"/>
      <c r="H15" s="186"/>
      <c r="I15" s="115"/>
      <c r="J15" s="187"/>
      <c r="K15" s="188"/>
      <c r="L15" s="189"/>
      <c r="M15" s="190"/>
      <c r="N15" s="191"/>
      <c r="O15" s="120"/>
      <c r="P15" s="123"/>
      <c r="Q15" s="121"/>
      <c r="R15" s="192"/>
      <c r="S15" s="607"/>
      <c r="V15"/>
    </row>
    <row r="16" spans="1:22" s="78" customFormat="1" ht="30.75" customHeight="1">
      <c r="A16" s="302">
        <f>SUBTOTAL(3,$B$13:B16)</f>
        <v>4</v>
      </c>
      <c r="B16" s="43" t="s">
        <v>123</v>
      </c>
      <c r="C16" s="299">
        <v>200000000</v>
      </c>
      <c r="D16" s="300"/>
      <c r="E16" s="301" t="s">
        <v>103</v>
      </c>
      <c r="F16" s="303"/>
      <c r="G16" s="300"/>
      <c r="H16" s="186"/>
      <c r="I16" s="115"/>
      <c r="J16" s="187"/>
      <c r="K16" s="188"/>
      <c r="L16" s="189"/>
      <c r="M16" s="190"/>
      <c r="N16" s="191"/>
      <c r="O16" s="120"/>
      <c r="P16" s="123"/>
      <c r="Q16" s="121"/>
      <c r="R16" s="192"/>
      <c r="S16" s="607"/>
      <c r="V16"/>
    </row>
    <row r="17" spans="1:22" s="78" customFormat="1" ht="31.5" customHeight="1">
      <c r="A17" s="302">
        <f>SUBTOTAL(3,$B$13:B17)</f>
        <v>5</v>
      </c>
      <c r="B17" s="43" t="s">
        <v>128</v>
      </c>
      <c r="C17" s="299">
        <v>357000000</v>
      </c>
      <c r="D17" s="300"/>
      <c r="E17" s="301" t="s">
        <v>103</v>
      </c>
      <c r="F17" s="303"/>
      <c r="G17" s="300"/>
      <c r="H17" s="186"/>
      <c r="I17" s="115"/>
      <c r="J17" s="187"/>
      <c r="K17" s="188"/>
      <c r="L17" s="189"/>
      <c r="M17" s="190"/>
      <c r="N17" s="191"/>
      <c r="O17" s="120"/>
      <c r="P17" s="123"/>
      <c r="Q17" s="121"/>
      <c r="R17" s="192"/>
      <c r="S17" s="607"/>
      <c r="V17"/>
    </row>
    <row r="18" spans="1:22" s="78" customFormat="1" ht="15.75" customHeight="1">
      <c r="A18" s="1549" t="s">
        <v>354</v>
      </c>
      <c r="B18" s="1550"/>
      <c r="C18" s="1550"/>
      <c r="D18" s="1550"/>
      <c r="E18" s="1550"/>
      <c r="F18" s="1550"/>
      <c r="G18" s="1550"/>
      <c r="H18" s="1550"/>
      <c r="I18" s="1550"/>
      <c r="J18" s="1550"/>
      <c r="K18" s="1550"/>
      <c r="L18" s="1550"/>
      <c r="M18" s="1550"/>
      <c r="N18" s="1550"/>
      <c r="O18" s="1550"/>
      <c r="P18" s="1550"/>
      <c r="Q18" s="1550"/>
      <c r="R18" s="1550"/>
      <c r="S18" s="1551"/>
      <c r="V18"/>
    </row>
    <row r="19" spans="1:22" s="78" customFormat="1" ht="29.25" customHeight="1">
      <c r="A19" s="302">
        <f>SUBTOTAL(3,$B$13:B19)</f>
        <v>6</v>
      </c>
      <c r="B19" s="43" t="s">
        <v>1282</v>
      </c>
      <c r="C19" s="299">
        <v>28419545</v>
      </c>
      <c r="D19" s="300"/>
      <c r="E19" s="301" t="s">
        <v>103</v>
      </c>
      <c r="F19" s="303"/>
      <c r="G19" s="300"/>
      <c r="H19" s="186"/>
      <c r="I19" s="115"/>
      <c r="J19" s="187"/>
      <c r="K19" s="188"/>
      <c r="L19" s="189"/>
      <c r="M19" s="190"/>
      <c r="N19" s="191"/>
      <c r="O19" s="120"/>
      <c r="P19" s="123"/>
      <c r="Q19" s="121"/>
      <c r="R19" s="192"/>
      <c r="S19" s="607"/>
      <c r="V19"/>
    </row>
    <row r="20" spans="1:22" s="78" customFormat="1" ht="17.25" customHeight="1">
      <c r="A20" s="1549" t="s">
        <v>359</v>
      </c>
      <c r="B20" s="1550"/>
      <c r="C20" s="1550"/>
      <c r="D20" s="1550"/>
      <c r="E20" s="1550"/>
      <c r="F20" s="1550"/>
      <c r="G20" s="1550"/>
      <c r="H20" s="1550"/>
      <c r="I20" s="1550"/>
      <c r="J20" s="1550"/>
      <c r="K20" s="1550"/>
      <c r="L20" s="1550"/>
      <c r="M20" s="1550"/>
      <c r="N20" s="1550"/>
      <c r="O20" s="1550"/>
      <c r="P20" s="1550"/>
      <c r="Q20" s="1550"/>
      <c r="R20" s="1550"/>
      <c r="S20" s="1551"/>
      <c r="V20"/>
    </row>
    <row r="21" spans="1:22" s="78" customFormat="1" ht="33" customHeight="1">
      <c r="A21" s="302">
        <f>SUBTOTAL(3,$B$13:B21)</f>
        <v>7</v>
      </c>
      <c r="B21" s="43" t="s">
        <v>132</v>
      </c>
      <c r="C21" s="299">
        <v>510000000</v>
      </c>
      <c r="D21" s="300"/>
      <c r="E21" s="207" t="s">
        <v>133</v>
      </c>
      <c r="F21" s="303" t="s">
        <v>1283</v>
      </c>
      <c r="G21" s="300"/>
      <c r="H21" s="186"/>
      <c r="I21" s="115"/>
      <c r="J21" s="187"/>
      <c r="K21" s="188"/>
      <c r="L21" s="189"/>
      <c r="M21" s="190"/>
      <c r="N21" s="191"/>
      <c r="O21" s="120"/>
      <c r="P21" s="123"/>
      <c r="Q21" s="121"/>
      <c r="R21" s="192"/>
      <c r="S21" s="607"/>
      <c r="V21"/>
    </row>
    <row r="22" spans="1:22" s="78" customFormat="1" ht="18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509"/>
      <c r="V22"/>
    </row>
    <row r="23" spans="1:22" s="78" customFormat="1" ht="15" customHeight="1">
      <c r="A23" s="1552" t="s">
        <v>780</v>
      </c>
      <c r="B23" s="1553"/>
      <c r="C23" s="1553"/>
      <c r="D23" s="1553"/>
      <c r="E23" s="1553"/>
      <c r="F23" s="1553"/>
      <c r="G23" s="1553"/>
      <c r="H23" s="1553"/>
      <c r="I23" s="1553"/>
      <c r="J23" s="1553"/>
      <c r="K23" s="1553"/>
      <c r="L23" s="1553"/>
      <c r="M23" s="1553"/>
      <c r="N23" s="1553"/>
      <c r="O23" s="1553"/>
      <c r="P23" s="1553"/>
      <c r="Q23" s="1553"/>
      <c r="R23" s="1553"/>
      <c r="S23" s="1554"/>
      <c r="V23"/>
    </row>
    <row r="24" spans="1:22" s="78" customFormat="1" ht="29.25" customHeight="1">
      <c r="A24" s="302">
        <f>SUBTOTAL(3,$B$13:B24)</f>
        <v>8</v>
      </c>
      <c r="B24" s="122" t="s">
        <v>1224</v>
      </c>
      <c r="C24" s="123">
        <v>2000000000</v>
      </c>
      <c r="D24" s="124"/>
      <c r="E24" s="125" t="s">
        <v>103</v>
      </c>
      <c r="F24" s="613"/>
      <c r="G24" s="126"/>
      <c r="H24" s="194"/>
      <c r="I24" s="187"/>
      <c r="J24" s="187"/>
      <c r="K24" s="188"/>
      <c r="L24" s="189"/>
      <c r="M24" s="190"/>
      <c r="N24" s="191"/>
      <c r="O24" s="120"/>
      <c r="P24" s="123"/>
      <c r="Q24" s="121"/>
      <c r="R24" s="192"/>
      <c r="S24" s="607"/>
      <c r="V24"/>
    </row>
    <row r="25" spans="1:22" s="78" customFormat="1" ht="30.75" customHeight="1">
      <c r="A25" s="302">
        <f>SUBTOTAL(3,$B$13:B25)</f>
        <v>9</v>
      </c>
      <c r="B25" s="122" t="s">
        <v>1053</v>
      </c>
      <c r="C25" s="123">
        <v>200000000</v>
      </c>
      <c r="D25" s="124"/>
      <c r="E25" s="125" t="s">
        <v>103</v>
      </c>
      <c r="F25" s="613"/>
      <c r="G25" s="126"/>
      <c r="H25" s="194"/>
      <c r="I25" s="187"/>
      <c r="J25" s="187"/>
      <c r="K25" s="188"/>
      <c r="L25" s="189"/>
      <c r="M25" s="190"/>
      <c r="N25" s="191"/>
      <c r="O25" s="120"/>
      <c r="P25" s="123"/>
      <c r="Q25" s="121"/>
      <c r="R25" s="192"/>
      <c r="S25" s="607"/>
      <c r="V25"/>
    </row>
    <row r="26" spans="1:22" s="78" customFormat="1" ht="27.75" customHeight="1">
      <c r="A26" s="302">
        <f>SUBTOTAL(3,$B$13:B26)</f>
        <v>10</v>
      </c>
      <c r="B26" s="122" t="s">
        <v>1225</v>
      </c>
      <c r="C26" s="123">
        <v>750000000</v>
      </c>
      <c r="D26" s="124"/>
      <c r="E26" s="125" t="s">
        <v>103</v>
      </c>
      <c r="F26" s="613"/>
      <c r="G26" s="126"/>
      <c r="H26" s="136"/>
      <c r="I26" s="187"/>
      <c r="J26" s="187"/>
      <c r="K26" s="188"/>
      <c r="L26" s="189"/>
      <c r="M26" s="190"/>
      <c r="N26" s="191"/>
      <c r="O26" s="120"/>
      <c r="P26" s="123"/>
      <c r="Q26" s="127"/>
      <c r="R26" s="192"/>
      <c r="S26" s="607"/>
      <c r="V26"/>
    </row>
    <row r="27" spans="1:22" s="78" customFormat="1" ht="28.5" customHeight="1">
      <c r="A27" s="302">
        <f>SUBTOTAL(3,$B$13:B27)</f>
        <v>11</v>
      </c>
      <c r="B27" s="122" t="s">
        <v>162</v>
      </c>
      <c r="C27" s="123">
        <v>1303190000</v>
      </c>
      <c r="D27" s="124"/>
      <c r="E27" s="125" t="s">
        <v>103</v>
      </c>
      <c r="F27" s="613"/>
      <c r="G27" s="126"/>
      <c r="H27" s="136"/>
      <c r="I27" s="187"/>
      <c r="J27" s="187"/>
      <c r="K27" s="188"/>
      <c r="L27" s="189"/>
      <c r="M27" s="190"/>
      <c r="N27" s="191"/>
      <c r="O27" s="120"/>
      <c r="P27" s="123"/>
      <c r="Q27" s="127"/>
      <c r="R27" s="192"/>
      <c r="S27" s="607"/>
      <c r="V27"/>
    </row>
    <row r="28" spans="1:22" s="78" customFormat="1" ht="27.75" customHeight="1">
      <c r="A28" s="302">
        <f>SUBTOTAL(3,$B$13:B28)</f>
        <v>12</v>
      </c>
      <c r="B28" s="122" t="s">
        <v>1284</v>
      </c>
      <c r="C28" s="123">
        <v>200000000</v>
      </c>
      <c r="D28" s="124"/>
      <c r="E28" s="125" t="s">
        <v>103</v>
      </c>
      <c r="F28" s="613"/>
      <c r="G28" s="126"/>
      <c r="H28" s="136"/>
      <c r="I28" s="187"/>
      <c r="J28" s="187"/>
      <c r="K28" s="188"/>
      <c r="L28" s="189"/>
      <c r="M28" s="190"/>
      <c r="N28" s="191"/>
      <c r="O28" s="120"/>
      <c r="P28" s="123"/>
      <c r="Q28" s="127"/>
      <c r="R28" s="192"/>
      <c r="S28" s="607"/>
      <c r="V28"/>
    </row>
    <row r="29" spans="1:22" s="78" customFormat="1" ht="15" customHeight="1">
      <c r="A29" s="1549" t="s">
        <v>783</v>
      </c>
      <c r="B29" s="1550"/>
      <c r="C29" s="1550"/>
      <c r="D29" s="1550"/>
      <c r="E29" s="1550"/>
      <c r="F29" s="1550"/>
      <c r="G29" s="1550"/>
      <c r="H29" s="1550"/>
      <c r="I29" s="1550"/>
      <c r="J29" s="1550"/>
      <c r="K29" s="1550"/>
      <c r="L29" s="1550"/>
      <c r="M29" s="1550"/>
      <c r="N29" s="1550"/>
      <c r="O29" s="1550"/>
      <c r="P29" s="1550"/>
      <c r="Q29" s="1550"/>
      <c r="R29" s="1550"/>
      <c r="S29" s="1551"/>
      <c r="V29"/>
    </row>
    <row r="30" spans="1:22" s="56" customFormat="1" ht="33" customHeight="1">
      <c r="A30" s="302">
        <f>SUBTOTAL(3,$B$13:B30)</f>
        <v>13</v>
      </c>
      <c r="B30" s="122" t="s">
        <v>176</v>
      </c>
      <c r="C30" s="123">
        <v>200001188</v>
      </c>
      <c r="D30" s="304"/>
      <c r="E30" s="125" t="s">
        <v>103</v>
      </c>
      <c r="F30" s="303"/>
      <c r="G30" s="126"/>
      <c r="H30" s="194"/>
      <c r="I30" s="187"/>
      <c r="J30" s="187"/>
      <c r="K30" s="188"/>
      <c r="L30" s="189"/>
      <c r="M30" s="190"/>
      <c r="N30" s="191"/>
      <c r="O30" s="196"/>
      <c r="P30" s="123"/>
      <c r="Q30" s="195"/>
      <c r="R30" s="128"/>
      <c r="S30" s="607"/>
      <c r="V30" s="57"/>
    </row>
    <row r="31" spans="1:22" s="56" customFormat="1" ht="28.5" customHeight="1">
      <c r="A31" s="302">
        <f>SUBTOTAL(3,$B$13:B31)</f>
        <v>14</v>
      </c>
      <c r="B31" s="122" t="s">
        <v>181</v>
      </c>
      <c r="C31" s="123">
        <v>200000110</v>
      </c>
      <c r="D31" s="304"/>
      <c r="E31" s="125" t="s">
        <v>103</v>
      </c>
      <c r="F31" s="303"/>
      <c r="G31" s="126"/>
      <c r="H31" s="194"/>
      <c r="I31" s="187"/>
      <c r="J31" s="187"/>
      <c r="K31" s="188"/>
      <c r="L31" s="189"/>
      <c r="M31" s="190"/>
      <c r="N31" s="191"/>
      <c r="O31" s="120"/>
      <c r="P31" s="123"/>
      <c r="Q31" s="195"/>
      <c r="R31" s="192"/>
      <c r="S31" s="607"/>
      <c r="V31" s="57"/>
    </row>
    <row r="32" spans="1:22" s="78" customFormat="1" ht="32.25" customHeight="1">
      <c r="A32" s="302">
        <f>SUBTOTAL(3,$B$13:B32)</f>
        <v>15</v>
      </c>
      <c r="B32" s="122" t="s">
        <v>184</v>
      </c>
      <c r="C32" s="123">
        <v>200000110</v>
      </c>
      <c r="D32" s="304"/>
      <c r="E32" s="125" t="s">
        <v>103</v>
      </c>
      <c r="F32" s="303"/>
      <c r="G32" s="126"/>
      <c r="H32" s="194"/>
      <c r="I32" s="187"/>
      <c r="J32" s="197"/>
      <c r="K32" s="188"/>
      <c r="L32" s="189"/>
      <c r="M32" s="198"/>
      <c r="N32" s="191"/>
      <c r="O32" s="120"/>
      <c r="P32" s="199"/>
      <c r="Q32" s="127"/>
      <c r="R32" s="192"/>
      <c r="S32" s="607"/>
      <c r="V32"/>
    </row>
    <row r="33" spans="1:22" s="56" customFormat="1" ht="25.5" customHeight="1">
      <c r="A33" s="302">
        <f>SUBTOTAL(3,$B$13:B33)</f>
        <v>16</v>
      </c>
      <c r="B33" s="122" t="s">
        <v>186</v>
      </c>
      <c r="C33" s="123">
        <v>500000000</v>
      </c>
      <c r="D33" s="304"/>
      <c r="E33" s="125" t="s">
        <v>103</v>
      </c>
      <c r="F33" s="303"/>
      <c r="G33" s="126"/>
      <c r="H33" s="194"/>
      <c r="I33" s="187"/>
      <c r="J33" s="197"/>
      <c r="K33" s="188"/>
      <c r="L33" s="189"/>
      <c r="M33" s="190"/>
      <c r="N33" s="191"/>
      <c r="O33" s="120"/>
      <c r="P33" s="199"/>
      <c r="Q33" s="127"/>
      <c r="R33" s="192"/>
      <c r="S33" s="607"/>
      <c r="V33" s="57"/>
    </row>
    <row r="34" spans="1:22" s="56" customFormat="1" ht="17.25" customHeight="1">
      <c r="A34" s="1549" t="s">
        <v>791</v>
      </c>
      <c r="B34" s="1550"/>
      <c r="C34" s="1550"/>
      <c r="D34" s="1550"/>
      <c r="E34" s="1550"/>
      <c r="F34" s="1550"/>
      <c r="G34" s="1550"/>
      <c r="H34" s="1550"/>
      <c r="I34" s="1550"/>
      <c r="J34" s="1550"/>
      <c r="K34" s="1550"/>
      <c r="L34" s="1550"/>
      <c r="M34" s="1550"/>
      <c r="N34" s="1550"/>
      <c r="O34" s="1550"/>
      <c r="P34" s="1550"/>
      <c r="Q34" s="1550"/>
      <c r="R34" s="1550"/>
      <c r="S34" s="1551"/>
      <c r="V34" s="57"/>
    </row>
    <row r="35" spans="1:22" s="56" customFormat="1" ht="30" customHeight="1">
      <c r="A35" s="302">
        <f>SUBTOTAL(3,$B$13:B35)</f>
        <v>17</v>
      </c>
      <c r="B35" s="122" t="s">
        <v>193</v>
      </c>
      <c r="C35" s="123">
        <v>412500000</v>
      </c>
      <c r="D35" s="304"/>
      <c r="E35" s="207" t="s">
        <v>133</v>
      </c>
      <c r="F35" s="303" t="s">
        <v>1285</v>
      </c>
      <c r="G35" s="126"/>
      <c r="H35" s="194"/>
      <c r="I35" s="187"/>
      <c r="J35" s="200"/>
      <c r="K35" s="201"/>
      <c r="L35" s="202"/>
      <c r="M35" s="129"/>
      <c r="N35" s="203"/>
      <c r="O35" s="203"/>
      <c r="P35" s="204"/>
      <c r="Q35" s="205"/>
      <c r="R35" s="206"/>
      <c r="S35" s="54"/>
      <c r="V35" s="57"/>
    </row>
    <row r="36" spans="1:22" s="56" customFormat="1" ht="43.5" customHeight="1">
      <c r="A36" s="302">
        <f>SUBTOTAL(3,$B$13:B36)</f>
        <v>18</v>
      </c>
      <c r="B36" s="122" t="s">
        <v>197</v>
      </c>
      <c r="C36" s="123">
        <v>385000000</v>
      </c>
      <c r="D36" s="304" t="s">
        <v>198</v>
      </c>
      <c r="E36" s="207" t="s">
        <v>133</v>
      </c>
      <c r="F36" s="303" t="s">
        <v>1286</v>
      </c>
      <c r="G36" s="126"/>
      <c r="H36" s="194"/>
      <c r="I36" s="187"/>
      <c r="J36" s="208"/>
      <c r="K36" s="209"/>
      <c r="L36" s="202"/>
      <c r="M36" s="129"/>
      <c r="N36" s="203"/>
      <c r="O36" s="203"/>
      <c r="P36" s="210"/>
      <c r="Q36" s="205"/>
      <c r="R36" s="211"/>
      <c r="S36" s="54"/>
      <c r="V36" s="57"/>
    </row>
    <row r="37" spans="1:22" s="78" customFormat="1" ht="33" customHeight="1">
      <c r="A37" s="302">
        <f>SUBTOTAL(3,$B$13:B37)</f>
        <v>19</v>
      </c>
      <c r="B37" s="122" t="s">
        <v>212</v>
      </c>
      <c r="C37" s="123">
        <v>195000000</v>
      </c>
      <c r="D37" s="304"/>
      <c r="E37" s="301" t="s">
        <v>103</v>
      </c>
      <c r="F37" s="303" t="s">
        <v>134</v>
      </c>
      <c r="G37" s="126"/>
      <c r="H37" s="194"/>
      <c r="I37" s="187"/>
      <c r="J37" s="140"/>
      <c r="K37" s="143"/>
      <c r="L37" s="213"/>
      <c r="M37" s="213"/>
      <c r="N37" s="203"/>
      <c r="O37" s="203"/>
      <c r="P37" s="214"/>
      <c r="Q37" s="205"/>
      <c r="R37" s="211"/>
      <c r="S37" s="54"/>
      <c r="V37"/>
    </row>
    <row r="38" spans="1:22" ht="17.25" customHeight="1">
      <c r="A38" s="1497" t="s">
        <v>219</v>
      </c>
      <c r="B38" s="1498"/>
      <c r="C38" s="1498"/>
      <c r="D38" s="1498"/>
      <c r="E38" s="1498"/>
      <c r="F38" s="1498"/>
      <c r="G38" s="1498"/>
      <c r="H38" s="1498"/>
      <c r="I38" s="1498"/>
      <c r="J38" s="1498"/>
      <c r="K38" s="1498"/>
      <c r="L38" s="1498"/>
      <c r="M38" s="1498"/>
      <c r="N38" s="1498"/>
      <c r="O38" s="1498"/>
      <c r="P38" s="1498"/>
      <c r="Q38" s="1498"/>
      <c r="R38" s="1498"/>
      <c r="S38" s="1509"/>
    </row>
    <row r="39" spans="1:22" ht="16.5" customHeight="1">
      <c r="A39" s="1552" t="s">
        <v>794</v>
      </c>
      <c r="B39" s="1553"/>
      <c r="C39" s="1553"/>
      <c r="D39" s="1553"/>
      <c r="E39" s="1553"/>
      <c r="F39" s="1553"/>
      <c r="G39" s="1553"/>
      <c r="H39" s="1553"/>
      <c r="I39" s="1553"/>
      <c r="J39" s="1553"/>
      <c r="K39" s="1553"/>
      <c r="L39" s="1553"/>
      <c r="M39" s="1553"/>
      <c r="N39" s="1553"/>
      <c r="O39" s="1553"/>
      <c r="P39" s="1553"/>
      <c r="Q39" s="1553"/>
      <c r="R39" s="1553"/>
      <c r="S39" s="1554"/>
    </row>
    <row r="40" spans="1:22" s="14" customFormat="1" ht="28.5" customHeight="1">
      <c r="A40" s="302">
        <f>SUBTOTAL(3,$B$13:B40)</f>
        <v>20</v>
      </c>
      <c r="B40" s="122" t="s">
        <v>1231</v>
      </c>
      <c r="C40" s="123">
        <v>2300000000</v>
      </c>
      <c r="D40" s="124"/>
      <c r="E40" s="125" t="s">
        <v>103</v>
      </c>
      <c r="F40" s="613"/>
      <c r="G40" s="126"/>
      <c r="H40" s="123"/>
      <c r="I40" s="187"/>
      <c r="J40" s="187"/>
      <c r="K40" s="187"/>
      <c r="L40" s="189"/>
      <c r="M40" s="190"/>
      <c r="N40" s="192"/>
      <c r="O40" s="667"/>
      <c r="P40" s="132"/>
      <c r="Q40" s="127"/>
      <c r="R40" s="192"/>
      <c r="S40" s="607"/>
      <c r="T40" s="56"/>
      <c r="U40" s="56"/>
      <c r="V40" s="57"/>
    </row>
    <row r="41" spans="1:22" ht="30.75" customHeight="1">
      <c r="A41" s="302">
        <f>SUBTOTAL(3,$B$13:B41)</f>
        <v>21</v>
      </c>
      <c r="B41" s="122" t="s">
        <v>1232</v>
      </c>
      <c r="C41" s="123">
        <v>1000000000</v>
      </c>
      <c r="D41" s="124"/>
      <c r="E41" s="125" t="s">
        <v>103</v>
      </c>
      <c r="F41" s="613"/>
      <c r="G41" s="126"/>
      <c r="H41" s="194"/>
      <c r="I41" s="187"/>
      <c r="J41" s="187"/>
      <c r="K41" s="187"/>
      <c r="L41" s="189"/>
      <c r="M41" s="190"/>
      <c r="N41" s="191"/>
      <c r="O41" s="667"/>
      <c r="P41" s="132"/>
      <c r="Q41" s="127"/>
      <c r="R41" s="192"/>
      <c r="S41" s="607"/>
    </row>
    <row r="42" spans="1:22" s="78" customFormat="1" ht="17.25" customHeight="1">
      <c r="A42" s="1549" t="s">
        <v>795</v>
      </c>
      <c r="B42" s="1550"/>
      <c r="C42" s="1550"/>
      <c r="D42" s="1550"/>
      <c r="E42" s="1550"/>
      <c r="F42" s="1550"/>
      <c r="G42" s="1550"/>
      <c r="H42" s="1550"/>
      <c r="I42" s="1550"/>
      <c r="J42" s="1550"/>
      <c r="K42" s="1550"/>
      <c r="L42" s="1550"/>
      <c r="M42" s="1550"/>
      <c r="N42" s="1550"/>
      <c r="O42" s="1550"/>
      <c r="P42" s="1550"/>
      <c r="Q42" s="1550"/>
      <c r="R42" s="1550"/>
      <c r="S42" s="1551"/>
      <c r="V42"/>
    </row>
    <row r="43" spans="1:22" s="78" customFormat="1" ht="39.75" customHeight="1">
      <c r="A43" s="302">
        <f>SUBTOTAL(3,$B$13:B43)</f>
        <v>22</v>
      </c>
      <c r="B43" s="122" t="s">
        <v>240</v>
      </c>
      <c r="C43" s="123">
        <v>300000164</v>
      </c>
      <c r="D43" s="304"/>
      <c r="E43" s="301" t="s">
        <v>103</v>
      </c>
      <c r="F43" s="303"/>
      <c r="G43" s="114"/>
      <c r="H43" s="217"/>
      <c r="I43" s="215"/>
      <c r="J43" s="208"/>
      <c r="K43" s="114"/>
      <c r="L43" s="202"/>
      <c r="M43" s="129"/>
      <c r="N43" s="203"/>
      <c r="O43" s="218"/>
      <c r="P43" s="210"/>
      <c r="Q43" s="205"/>
      <c r="R43" s="219"/>
      <c r="S43" s="54"/>
      <c r="V43"/>
    </row>
    <row r="44" spans="1:22" s="78" customFormat="1" ht="16.5" customHeight="1">
      <c r="A44" s="1549" t="s">
        <v>245</v>
      </c>
      <c r="B44" s="1550"/>
      <c r="C44" s="1550"/>
      <c r="D44" s="1550"/>
      <c r="E44" s="1550"/>
      <c r="F44" s="1550"/>
      <c r="G44" s="1550"/>
      <c r="H44" s="1550"/>
      <c r="I44" s="1550"/>
      <c r="J44" s="1550"/>
      <c r="K44" s="1550"/>
      <c r="L44" s="1550"/>
      <c r="M44" s="1550"/>
      <c r="N44" s="1550"/>
      <c r="O44" s="1550"/>
      <c r="P44" s="1550"/>
      <c r="Q44" s="1550"/>
      <c r="R44" s="1550"/>
      <c r="S44" s="1551"/>
      <c r="V44"/>
    </row>
    <row r="45" spans="1:22" s="78" customFormat="1" ht="35.25" customHeight="1">
      <c r="A45" s="302">
        <f>SUBTOTAL(3,$B$13:B45)</f>
        <v>23</v>
      </c>
      <c r="B45" s="122" t="s">
        <v>797</v>
      </c>
      <c r="C45" s="123">
        <v>385000000</v>
      </c>
      <c r="D45" s="304"/>
      <c r="E45" s="301" t="s">
        <v>103</v>
      </c>
      <c r="F45" s="303" t="s">
        <v>1286</v>
      </c>
      <c r="G45" s="114"/>
      <c r="H45" s="217"/>
      <c r="I45" s="215"/>
      <c r="J45" s="208"/>
      <c r="K45" s="114"/>
      <c r="L45" s="202"/>
      <c r="M45" s="129"/>
      <c r="N45" s="203"/>
      <c r="O45" s="218"/>
      <c r="P45" s="210"/>
      <c r="Q45" s="205"/>
      <c r="R45" s="219"/>
      <c r="S45" s="54"/>
      <c r="V45"/>
    </row>
    <row r="46" spans="1:22" s="78" customFormat="1">
      <c r="A46" s="1497" t="s">
        <v>246</v>
      </c>
      <c r="B46" s="1498"/>
      <c r="C46" s="1498"/>
      <c r="D46" s="1498"/>
      <c r="E46" s="1498"/>
      <c r="F46" s="1498"/>
      <c r="G46" s="1498"/>
      <c r="H46" s="1498"/>
      <c r="I46" s="1498"/>
      <c r="J46" s="1498"/>
      <c r="K46" s="1498"/>
      <c r="L46" s="1498"/>
      <c r="M46" s="1498"/>
      <c r="N46" s="1498"/>
      <c r="O46" s="1498"/>
      <c r="P46" s="1498"/>
      <c r="Q46" s="1498"/>
      <c r="R46" s="1498"/>
      <c r="S46" s="1509"/>
      <c r="V46"/>
    </row>
    <row r="47" spans="1:22" s="78" customFormat="1">
      <c r="A47" s="1552" t="s">
        <v>247</v>
      </c>
      <c r="B47" s="1553"/>
      <c r="C47" s="1553"/>
      <c r="D47" s="1553"/>
      <c r="E47" s="1553"/>
      <c r="F47" s="1553"/>
      <c r="G47" s="1553"/>
      <c r="H47" s="1553"/>
      <c r="I47" s="1553"/>
      <c r="J47" s="1553"/>
      <c r="K47" s="1553"/>
      <c r="L47" s="1553"/>
      <c r="M47" s="1553"/>
      <c r="N47" s="1553"/>
      <c r="O47" s="1553"/>
      <c r="P47" s="1553"/>
      <c r="Q47" s="1553"/>
      <c r="R47" s="1553"/>
      <c r="S47" s="1554"/>
      <c r="V47"/>
    </row>
    <row r="48" spans="1:22" s="78" customFormat="1" ht="33.75" customHeight="1">
      <c r="A48" s="302">
        <f>SUBTOTAL(3,$B$13:B48)</f>
        <v>24</v>
      </c>
      <c r="B48" s="122" t="s">
        <v>264</v>
      </c>
      <c r="C48" s="124">
        <v>200000000</v>
      </c>
      <c r="D48" s="304"/>
      <c r="E48" s="125" t="s">
        <v>103</v>
      </c>
      <c r="F48" s="303"/>
      <c r="G48" s="663"/>
      <c r="H48" s="199"/>
      <c r="I48" s="199"/>
      <c r="J48" s="197"/>
      <c r="K48" s="199"/>
      <c r="L48" s="189"/>
      <c r="M48" s="190"/>
      <c r="N48" s="191"/>
      <c r="O48" s="196"/>
      <c r="P48" s="132"/>
      <c r="Q48" s="127"/>
      <c r="R48" s="128"/>
      <c r="S48" s="607"/>
      <c r="V48"/>
    </row>
    <row r="49" spans="1:22" s="56" customFormat="1" ht="43.5" customHeight="1">
      <c r="A49" s="302">
        <f>SUBTOTAL(3,$B$13:B49)</f>
        <v>25</v>
      </c>
      <c r="B49" s="122" t="s">
        <v>1237</v>
      </c>
      <c r="C49" s="123">
        <v>700000000</v>
      </c>
      <c r="D49" s="304"/>
      <c r="E49" s="125" t="s">
        <v>103</v>
      </c>
      <c r="F49" s="303"/>
      <c r="G49" s="663"/>
      <c r="H49" s="199"/>
      <c r="I49" s="199"/>
      <c r="J49" s="199"/>
      <c r="K49" s="199"/>
      <c r="L49" s="221"/>
      <c r="M49" s="190"/>
      <c r="N49" s="191"/>
      <c r="O49" s="196"/>
      <c r="P49" s="132"/>
      <c r="Q49" s="127"/>
      <c r="R49" s="128"/>
      <c r="S49" s="607"/>
      <c r="V49" s="57"/>
    </row>
    <row r="50" spans="1:22" s="78" customFormat="1" ht="36" customHeight="1">
      <c r="A50" s="302">
        <f>SUBTOTAL(3,$B$13:B50)</f>
        <v>26</v>
      </c>
      <c r="B50" s="122" t="s">
        <v>268</v>
      </c>
      <c r="C50" s="123">
        <v>200000000</v>
      </c>
      <c r="D50" s="304"/>
      <c r="E50" s="125" t="s">
        <v>103</v>
      </c>
      <c r="F50" s="303"/>
      <c r="G50" s="663"/>
      <c r="H50" s="199"/>
      <c r="I50" s="199"/>
      <c r="J50" s="197"/>
      <c r="K50" s="199"/>
      <c r="L50" s="189"/>
      <c r="M50" s="198"/>
      <c r="N50" s="195"/>
      <c r="O50" s="665"/>
      <c r="P50" s="132"/>
      <c r="Q50" s="127"/>
      <c r="R50" s="128"/>
      <c r="S50" s="607"/>
      <c r="V50"/>
    </row>
    <row r="51" spans="1:22" s="78" customFormat="1" ht="41.25" customHeight="1">
      <c r="A51" s="302">
        <f>SUBTOTAL(3,$B$13:B51)</f>
        <v>27</v>
      </c>
      <c r="B51" s="122" t="s">
        <v>271</v>
      </c>
      <c r="C51" s="123">
        <v>200000000</v>
      </c>
      <c r="D51" s="304"/>
      <c r="E51" s="125" t="s">
        <v>103</v>
      </c>
      <c r="F51" s="303"/>
      <c r="G51" s="663"/>
      <c r="H51" s="199"/>
      <c r="I51" s="199"/>
      <c r="J51" s="197"/>
      <c r="K51" s="199"/>
      <c r="L51" s="189"/>
      <c r="M51" s="198"/>
      <c r="N51" s="191"/>
      <c r="O51" s="196"/>
      <c r="P51" s="132"/>
      <c r="Q51" s="127"/>
      <c r="R51" s="128"/>
      <c r="S51" s="607"/>
      <c r="V51"/>
    </row>
    <row r="52" spans="1:22" s="72" customFormat="1" ht="60.75" customHeight="1">
      <c r="A52" s="302">
        <f>SUBTOTAL(3,$B$13:B52)</f>
        <v>28</v>
      </c>
      <c r="B52" s="122" t="s">
        <v>248</v>
      </c>
      <c r="C52" s="123">
        <v>200000000</v>
      </c>
      <c r="D52" s="304"/>
      <c r="E52" s="125" t="s">
        <v>103</v>
      </c>
      <c r="F52" s="303"/>
      <c r="G52" s="663"/>
      <c r="H52" s="199"/>
      <c r="I52" s="199"/>
      <c r="J52" s="197"/>
      <c r="K52" s="188"/>
      <c r="L52" s="189"/>
      <c r="M52" s="198"/>
      <c r="N52" s="191"/>
      <c r="O52" s="222"/>
      <c r="P52" s="132"/>
      <c r="Q52" s="127"/>
      <c r="R52" s="223"/>
      <c r="S52" s="607"/>
    </row>
    <row r="53" spans="1:22" s="72" customFormat="1" ht="36" customHeight="1">
      <c r="A53" s="302">
        <f>SUBTOTAL(3,$B$13:B53)</f>
        <v>29</v>
      </c>
      <c r="B53" s="122" t="s">
        <v>1239</v>
      </c>
      <c r="C53" s="123">
        <v>2000000000</v>
      </c>
      <c r="D53" s="304"/>
      <c r="E53" s="125" t="s">
        <v>103</v>
      </c>
      <c r="F53" s="303"/>
      <c r="G53" s="663"/>
      <c r="H53" s="199"/>
      <c r="I53" s="199"/>
      <c r="J53" s="197"/>
      <c r="K53" s="188"/>
      <c r="L53" s="189"/>
      <c r="M53" s="198"/>
      <c r="N53" s="191"/>
      <c r="O53" s="196"/>
      <c r="P53" s="132"/>
      <c r="Q53" s="664"/>
      <c r="R53" s="128"/>
      <c r="S53" s="607"/>
    </row>
    <row r="54" spans="1:22" s="72" customFormat="1" ht="34.5" customHeight="1">
      <c r="A54" s="302">
        <f>SUBTOTAL(3,$B$13:B54)</f>
        <v>30</v>
      </c>
      <c r="B54" s="122" t="s">
        <v>274</v>
      </c>
      <c r="C54" s="123">
        <v>150000000</v>
      </c>
      <c r="D54" s="304"/>
      <c r="E54" s="125" t="s">
        <v>103</v>
      </c>
      <c r="F54" s="303"/>
      <c r="G54" s="663"/>
      <c r="H54" s="199"/>
      <c r="I54" s="199"/>
      <c r="J54" s="199"/>
      <c r="K54" s="188"/>
      <c r="L54" s="189"/>
      <c r="M54" s="198"/>
      <c r="N54" s="191"/>
      <c r="O54" s="196"/>
      <c r="P54" s="132"/>
      <c r="Q54" s="127"/>
      <c r="R54" s="196"/>
      <c r="S54" s="607"/>
    </row>
    <row r="55" spans="1:22" s="72" customFormat="1" ht="33.75" customHeight="1">
      <c r="A55" s="302">
        <f>SUBTOTAL(3,$B$13:B55)</f>
        <v>31</v>
      </c>
      <c r="B55" s="122" t="s">
        <v>251</v>
      </c>
      <c r="C55" s="123">
        <v>200000000</v>
      </c>
      <c r="D55" s="304"/>
      <c r="E55" s="125" t="s">
        <v>103</v>
      </c>
      <c r="F55" s="303"/>
      <c r="G55" s="663"/>
      <c r="H55" s="199"/>
      <c r="I55" s="199"/>
      <c r="J55" s="197"/>
      <c r="K55" s="188"/>
      <c r="L55" s="189"/>
      <c r="M55" s="198"/>
      <c r="N55" s="191"/>
      <c r="O55" s="191"/>
      <c r="P55" s="132"/>
      <c r="Q55" s="664"/>
      <c r="R55" s="128"/>
      <c r="S55" s="607"/>
    </row>
    <row r="56" spans="1:22" s="72" customFormat="1" ht="33" customHeight="1">
      <c r="A56" s="302">
        <f>SUBTOTAL(3,$B$13:B56)</f>
        <v>32</v>
      </c>
      <c r="B56" s="122" t="s">
        <v>278</v>
      </c>
      <c r="C56" s="123">
        <v>200000000</v>
      </c>
      <c r="D56" s="304"/>
      <c r="E56" s="125" t="s">
        <v>103</v>
      </c>
      <c r="F56" s="303"/>
      <c r="G56" s="663"/>
      <c r="H56" s="199"/>
      <c r="I56" s="199"/>
      <c r="J56" s="304"/>
      <c r="K56" s="662"/>
      <c r="L56" s="661"/>
      <c r="M56" s="660"/>
      <c r="N56" s="133"/>
      <c r="O56" s="196"/>
      <c r="P56" s="132"/>
      <c r="Q56" s="659"/>
      <c r="R56" s="133"/>
      <c r="S56" s="607"/>
    </row>
    <row r="57" spans="1:22" s="78" customFormat="1" ht="32.25" customHeight="1">
      <c r="A57" s="302">
        <f>SUBTOTAL(3,$B$13:B57)</f>
        <v>33</v>
      </c>
      <c r="B57" s="122" t="s">
        <v>1240</v>
      </c>
      <c r="C57" s="123">
        <v>1310000000</v>
      </c>
      <c r="D57" s="304"/>
      <c r="E57" s="125" t="s">
        <v>103</v>
      </c>
      <c r="F57" s="220"/>
      <c r="G57" s="658"/>
      <c r="H57" s="199"/>
      <c r="I57" s="199"/>
      <c r="J57" s="197"/>
      <c r="K57" s="197"/>
      <c r="L57" s="221"/>
      <c r="M57" s="190"/>
      <c r="N57" s="191"/>
      <c r="O57" s="196"/>
      <c r="P57" s="132"/>
      <c r="Q57" s="127"/>
      <c r="R57" s="128"/>
      <c r="S57" s="607"/>
      <c r="V57"/>
    </row>
    <row r="58" spans="1:22" s="78" customFormat="1" ht="36.75" customHeight="1">
      <c r="A58" s="302">
        <f>SUBTOTAL(3,$B$13:B58)</f>
        <v>34</v>
      </c>
      <c r="B58" s="122" t="s">
        <v>1073</v>
      </c>
      <c r="C58" s="123">
        <v>150000000</v>
      </c>
      <c r="D58" s="304"/>
      <c r="E58" s="125" t="s">
        <v>103</v>
      </c>
      <c r="F58" s="220"/>
      <c r="G58" s="638"/>
      <c r="H58" s="199"/>
      <c r="I58" s="199"/>
      <c r="J58" s="197"/>
      <c r="K58" s="197"/>
      <c r="L58" s="221"/>
      <c r="M58" s="190"/>
      <c r="N58" s="134"/>
      <c r="O58" s="120"/>
      <c r="P58" s="132"/>
      <c r="Q58" s="224"/>
      <c r="R58" s="128"/>
      <c r="S58" s="607"/>
      <c r="V58"/>
    </row>
    <row r="59" spans="1:22" s="78" customFormat="1" ht="36" customHeight="1">
      <c r="A59" s="302">
        <f>SUBTOTAL(3,$B$13:B59)</f>
        <v>35</v>
      </c>
      <c r="B59" s="122" t="s">
        <v>286</v>
      </c>
      <c r="C59" s="123">
        <v>250000000</v>
      </c>
      <c r="D59" s="304"/>
      <c r="E59" s="125" t="s">
        <v>103</v>
      </c>
      <c r="F59" s="220"/>
      <c r="G59" s="658"/>
      <c r="H59" s="199"/>
      <c r="I59" s="657"/>
      <c r="J59" s="304"/>
      <c r="K59" s="197"/>
      <c r="L59" s="225"/>
      <c r="M59" s="190"/>
      <c r="N59" s="134"/>
      <c r="O59" s="120"/>
      <c r="P59" s="132"/>
      <c r="Q59" s="224"/>
      <c r="R59" s="128"/>
      <c r="S59" s="607"/>
      <c r="V59"/>
    </row>
    <row r="60" spans="1:22" s="78" customFormat="1" ht="52.5" customHeight="1">
      <c r="A60" s="302">
        <f>SUBTOTAL(3,$B$13:B60)</f>
        <v>36</v>
      </c>
      <c r="B60" s="122" t="s">
        <v>290</v>
      </c>
      <c r="C60" s="124">
        <v>504000000</v>
      </c>
      <c r="D60" s="304"/>
      <c r="E60" s="125" t="s">
        <v>103</v>
      </c>
      <c r="F60" s="220"/>
      <c r="G60" s="138"/>
      <c r="H60" s="136"/>
      <c r="I60" s="136"/>
      <c r="J60" s="304"/>
      <c r="K60" s="304"/>
      <c r="L60" s="117"/>
      <c r="M60" s="137"/>
      <c r="N60" s="134"/>
      <c r="O60" s="120"/>
      <c r="P60" s="132"/>
      <c r="Q60" s="224"/>
      <c r="R60" s="128"/>
      <c r="S60" s="607"/>
      <c r="V60"/>
    </row>
    <row r="61" spans="1:22" s="78" customFormat="1" ht="14.25" customHeight="1">
      <c r="A61" s="1555" t="s">
        <v>292</v>
      </c>
      <c r="B61" s="1556"/>
      <c r="C61" s="1556"/>
      <c r="D61" s="1556"/>
      <c r="E61" s="1556"/>
      <c r="F61" s="1556"/>
      <c r="G61" s="1556"/>
      <c r="H61" s="1556"/>
      <c r="I61" s="1556"/>
      <c r="J61" s="1556"/>
      <c r="K61" s="1556"/>
      <c r="L61" s="1556"/>
      <c r="M61" s="1556"/>
      <c r="N61" s="1556"/>
      <c r="O61" s="1556"/>
      <c r="P61" s="1556"/>
      <c r="Q61" s="1556"/>
      <c r="R61" s="1556"/>
      <c r="S61" s="1557"/>
      <c r="V61"/>
    </row>
    <row r="62" spans="1:22" s="78" customFormat="1" ht="33.75" customHeight="1">
      <c r="A62" s="302">
        <f>SUBTOTAL(3,$B$13:B62)</f>
        <v>37</v>
      </c>
      <c r="B62" s="122" t="s">
        <v>1241</v>
      </c>
      <c r="C62" s="124">
        <v>200001188</v>
      </c>
      <c r="D62" s="304"/>
      <c r="E62" s="301" t="s">
        <v>103</v>
      </c>
      <c r="F62" s="220"/>
      <c r="G62" s="138"/>
      <c r="H62" s="136"/>
      <c r="I62" s="136"/>
      <c r="J62" s="304"/>
      <c r="K62" s="304"/>
      <c r="L62" s="117"/>
      <c r="M62" s="137"/>
      <c r="N62" s="134"/>
      <c r="O62" s="120"/>
      <c r="P62" s="132"/>
      <c r="Q62" s="224"/>
      <c r="R62" s="128"/>
      <c r="S62" s="607"/>
      <c r="V62"/>
    </row>
    <row r="63" spans="1:22" s="78" customFormat="1" ht="33" customHeight="1">
      <c r="A63" s="302">
        <f>SUBTOTAL(3,$B$13:B63)</f>
        <v>38</v>
      </c>
      <c r="B63" s="122" t="s">
        <v>297</v>
      </c>
      <c r="C63" s="124">
        <v>200003500</v>
      </c>
      <c r="D63" s="304"/>
      <c r="E63" s="301" t="s">
        <v>103</v>
      </c>
      <c r="F63" s="220"/>
      <c r="G63" s="135"/>
      <c r="H63" s="136"/>
      <c r="I63" s="136"/>
      <c r="J63" s="304"/>
      <c r="K63" s="304"/>
      <c r="L63" s="117"/>
      <c r="M63" s="137"/>
      <c r="N63" s="134"/>
      <c r="O63" s="120"/>
      <c r="P63" s="132"/>
      <c r="Q63" s="224"/>
      <c r="R63" s="128"/>
      <c r="S63" s="607"/>
      <c r="V63"/>
    </row>
    <row r="64" spans="1:22" s="78" customFormat="1" ht="31.5" customHeight="1">
      <c r="A64" s="302">
        <f>SUBTOTAL(3,$B$13:B64)</f>
        <v>39</v>
      </c>
      <c r="B64" s="122" t="s">
        <v>305</v>
      </c>
      <c r="C64" s="124">
        <v>200000110</v>
      </c>
      <c r="D64" s="304"/>
      <c r="E64" s="301" t="s">
        <v>103</v>
      </c>
      <c r="F64" s="220"/>
      <c r="G64" s="135"/>
      <c r="H64" s="136"/>
      <c r="I64" s="136"/>
      <c r="J64" s="304"/>
      <c r="K64" s="304"/>
      <c r="L64" s="117"/>
      <c r="M64" s="137"/>
      <c r="N64" s="134"/>
      <c r="O64" s="120"/>
      <c r="P64" s="132"/>
      <c r="Q64" s="224"/>
      <c r="R64" s="128"/>
      <c r="S64" s="607"/>
      <c r="V64"/>
    </row>
    <row r="65" spans="1:22" s="78" customFormat="1" ht="35.25" customHeight="1">
      <c r="A65" s="302">
        <f>SUBTOTAL(3,$B$13:B65)</f>
        <v>40</v>
      </c>
      <c r="B65" s="122" t="s">
        <v>308</v>
      </c>
      <c r="C65" s="124">
        <v>500000000</v>
      </c>
      <c r="D65" s="304"/>
      <c r="E65" s="301" t="s">
        <v>103</v>
      </c>
      <c r="F65" s="220"/>
      <c r="G65" s="138"/>
      <c r="H65" s="136"/>
      <c r="I65" s="136"/>
      <c r="J65" s="304"/>
      <c r="K65" s="304"/>
      <c r="L65" s="117"/>
      <c r="M65" s="137"/>
      <c r="N65" s="134"/>
      <c r="O65" s="120"/>
      <c r="P65" s="132"/>
      <c r="Q65" s="224"/>
      <c r="R65" s="128"/>
      <c r="S65" s="607"/>
      <c r="V65"/>
    </row>
    <row r="66" spans="1:22" s="78" customFormat="1" ht="15.75" customHeight="1">
      <c r="A66" s="1549" t="s">
        <v>311</v>
      </c>
      <c r="B66" s="1550"/>
      <c r="C66" s="1550"/>
      <c r="D66" s="1550"/>
      <c r="E66" s="1550"/>
      <c r="F66" s="1550"/>
      <c r="G66" s="1550"/>
      <c r="H66" s="1550"/>
      <c r="I66" s="1550"/>
      <c r="J66" s="1550"/>
      <c r="K66" s="1550"/>
      <c r="L66" s="1550"/>
      <c r="M66" s="1550"/>
      <c r="N66" s="1550"/>
      <c r="O66" s="1550"/>
      <c r="P66" s="1550"/>
      <c r="Q66" s="1550"/>
      <c r="R66" s="1550"/>
      <c r="S66" s="1551"/>
      <c r="V66"/>
    </row>
    <row r="67" spans="1:22" s="78" customFormat="1" ht="35.25" customHeight="1">
      <c r="A67" s="302">
        <f>SUBTOTAL(3,$B$13:B67)</f>
        <v>41</v>
      </c>
      <c r="B67" s="122" t="s">
        <v>314</v>
      </c>
      <c r="C67" s="124">
        <v>255000000</v>
      </c>
      <c r="D67" s="304"/>
      <c r="E67" s="207" t="s">
        <v>133</v>
      </c>
      <c r="F67" s="220" t="s">
        <v>1283</v>
      </c>
      <c r="G67" s="135"/>
      <c r="H67" s="136"/>
      <c r="I67" s="136"/>
      <c r="J67" s="304"/>
      <c r="K67" s="304"/>
      <c r="L67" s="117"/>
      <c r="M67" s="137"/>
      <c r="N67" s="134"/>
      <c r="O67" s="120"/>
      <c r="P67" s="132"/>
      <c r="Q67" s="224"/>
      <c r="R67" s="128"/>
      <c r="S67" s="607"/>
      <c r="V67"/>
    </row>
    <row r="68" spans="1:22" s="78" customFormat="1" ht="37.5" customHeight="1">
      <c r="A68" s="302">
        <f>SUBTOTAL(3,$B$13:B68)</f>
        <v>42</v>
      </c>
      <c r="B68" s="122" t="s">
        <v>811</v>
      </c>
      <c r="C68" s="124">
        <v>259000000</v>
      </c>
      <c r="D68" s="304"/>
      <c r="E68" s="301" t="s">
        <v>103</v>
      </c>
      <c r="F68" s="220" t="s">
        <v>1286</v>
      </c>
      <c r="G68" s="138"/>
      <c r="H68" s="136"/>
      <c r="I68" s="136"/>
      <c r="J68" s="304"/>
      <c r="K68" s="304"/>
      <c r="L68" s="117"/>
      <c r="M68" s="137"/>
      <c r="N68" s="134"/>
      <c r="O68" s="120"/>
      <c r="P68" s="132"/>
      <c r="Q68" s="224"/>
      <c r="R68" s="128"/>
      <c r="S68" s="607"/>
      <c r="V68"/>
    </row>
    <row r="69" spans="1:22" s="78" customFormat="1" ht="29.25" customHeight="1">
      <c r="A69" s="302">
        <f>SUBTOTAL(3,$B$13:B69)</f>
        <v>43</v>
      </c>
      <c r="B69" s="122" t="s">
        <v>317</v>
      </c>
      <c r="C69" s="124">
        <v>500094000</v>
      </c>
      <c r="D69" s="304"/>
      <c r="E69" s="301" t="s">
        <v>103</v>
      </c>
      <c r="F69" s="220" t="s">
        <v>1287</v>
      </c>
      <c r="G69" s="135"/>
      <c r="H69" s="136"/>
      <c r="I69" s="136"/>
      <c r="J69" s="304"/>
      <c r="K69" s="304"/>
      <c r="L69" s="117"/>
      <c r="M69" s="137"/>
      <c r="N69" s="134"/>
      <c r="O69" s="120"/>
      <c r="P69" s="132"/>
      <c r="Q69" s="224"/>
      <c r="R69" s="128"/>
      <c r="S69" s="607"/>
      <c r="V69"/>
    </row>
    <row r="70" spans="1:22" s="78" customFormat="1" ht="37.5" customHeight="1">
      <c r="A70" s="302">
        <f>SUBTOTAL(3,$B$13:B70)</f>
        <v>44</v>
      </c>
      <c r="B70" s="122" t="s">
        <v>329</v>
      </c>
      <c r="C70" s="124">
        <v>195000000</v>
      </c>
      <c r="D70" s="304"/>
      <c r="E70" s="301" t="s">
        <v>103</v>
      </c>
      <c r="F70" s="220" t="s">
        <v>134</v>
      </c>
      <c r="G70" s="226"/>
      <c r="H70" s="136"/>
      <c r="I70" s="136"/>
      <c r="J70" s="304"/>
      <c r="K70" s="304"/>
      <c r="L70" s="117"/>
      <c r="M70" s="137"/>
      <c r="N70" s="134"/>
      <c r="O70" s="120"/>
      <c r="P70" s="132"/>
      <c r="Q70" s="224"/>
      <c r="R70" s="128"/>
      <c r="S70" s="607"/>
      <c r="V70"/>
    </row>
    <row r="71" spans="1:22" s="78" customFormat="1" ht="37.5" customHeight="1">
      <c r="A71" s="302">
        <f>SUBTOTAL(3,$B$13:B71)</f>
        <v>45</v>
      </c>
      <c r="B71" s="122" t="s">
        <v>332</v>
      </c>
      <c r="C71" s="124">
        <v>166680000</v>
      </c>
      <c r="D71" s="304"/>
      <c r="E71" s="301" t="s">
        <v>103</v>
      </c>
      <c r="F71" s="220" t="s">
        <v>134</v>
      </c>
      <c r="G71" s="226"/>
      <c r="H71" s="136"/>
      <c r="I71" s="136"/>
      <c r="J71" s="304"/>
      <c r="K71" s="304"/>
      <c r="L71" s="117"/>
      <c r="M71" s="137"/>
      <c r="N71" s="134"/>
      <c r="O71" s="120"/>
      <c r="P71" s="132"/>
      <c r="Q71" s="224"/>
      <c r="R71" s="128"/>
      <c r="S71" s="607"/>
      <c r="V71"/>
    </row>
    <row r="72" spans="1:22" s="78" customFormat="1" ht="37.5" customHeight="1">
      <c r="A72" s="302">
        <f>SUBTOTAL(3,$B$13:B72)</f>
        <v>46</v>
      </c>
      <c r="B72" s="122" t="s">
        <v>335</v>
      </c>
      <c r="C72" s="124">
        <v>171310000</v>
      </c>
      <c r="D72" s="304"/>
      <c r="E72" s="301" t="s">
        <v>103</v>
      </c>
      <c r="F72" s="220" t="s">
        <v>134</v>
      </c>
      <c r="G72" s="226"/>
      <c r="H72" s="136"/>
      <c r="I72" s="136"/>
      <c r="J72" s="304"/>
      <c r="K72" s="304"/>
      <c r="L72" s="117"/>
      <c r="M72" s="137"/>
      <c r="N72" s="134"/>
      <c r="O72" s="120"/>
      <c r="P72" s="132"/>
      <c r="Q72" s="224"/>
      <c r="R72" s="128"/>
      <c r="S72" s="607"/>
      <c r="V72"/>
    </row>
    <row r="73" spans="1:22" s="78" customFormat="1" ht="37.5" customHeight="1">
      <c r="A73" s="302">
        <f>SUBTOTAL(3,$B$13:B73)</f>
        <v>47</v>
      </c>
      <c r="B73" s="122" t="s">
        <v>338</v>
      </c>
      <c r="C73" s="124">
        <v>463012200</v>
      </c>
      <c r="D73" s="304"/>
      <c r="E73" s="301" t="s">
        <v>103</v>
      </c>
      <c r="F73" s="220" t="s">
        <v>1287</v>
      </c>
      <c r="G73" s="226"/>
      <c r="H73" s="136"/>
      <c r="I73" s="136"/>
      <c r="J73" s="304"/>
      <c r="K73" s="304"/>
      <c r="L73" s="117"/>
      <c r="M73" s="137"/>
      <c r="N73" s="134"/>
      <c r="O73" s="120"/>
      <c r="P73" s="132"/>
      <c r="Q73" s="224"/>
      <c r="R73" s="128"/>
      <c r="S73" s="607"/>
      <c r="V73"/>
    </row>
    <row r="74" spans="1:22" s="78" customFormat="1" ht="36" customHeight="1">
      <c r="A74" s="302">
        <f>SUBTOTAL(3,$B$13:B74)</f>
        <v>48</v>
      </c>
      <c r="B74" s="122" t="s">
        <v>341</v>
      </c>
      <c r="C74" s="124">
        <v>500094000</v>
      </c>
      <c r="D74" s="304"/>
      <c r="E74" s="301" t="s">
        <v>103</v>
      </c>
      <c r="F74" s="220" t="s">
        <v>1287</v>
      </c>
      <c r="G74" s="226"/>
      <c r="H74" s="136"/>
      <c r="I74" s="136"/>
      <c r="J74" s="304"/>
      <c r="K74" s="304"/>
      <c r="L74" s="117"/>
      <c r="M74" s="137"/>
      <c r="N74" s="134"/>
      <c r="O74" s="120"/>
      <c r="P74" s="132"/>
      <c r="Q74" s="224"/>
      <c r="R74" s="128"/>
      <c r="S74" s="607"/>
      <c r="V74"/>
    </row>
    <row r="75" spans="1:22" s="78" customFormat="1" ht="37.5" customHeight="1">
      <c r="A75" s="302">
        <f>SUBTOTAL(3,$B$13:B75)</f>
        <v>49</v>
      </c>
      <c r="B75" s="122" t="s">
        <v>344</v>
      </c>
      <c r="C75" s="124">
        <v>200000000</v>
      </c>
      <c r="D75" s="304"/>
      <c r="E75" s="301" t="s">
        <v>103</v>
      </c>
      <c r="F75" s="220" t="s">
        <v>1287</v>
      </c>
      <c r="G75" s="226"/>
      <c r="H75" s="136"/>
      <c r="I75" s="136"/>
      <c r="J75" s="304"/>
      <c r="K75" s="304"/>
      <c r="L75" s="117"/>
      <c r="M75" s="137"/>
      <c r="N75" s="134"/>
      <c r="O75" s="120"/>
      <c r="P75" s="132"/>
      <c r="Q75" s="224"/>
      <c r="R75" s="128"/>
      <c r="S75" s="607"/>
      <c r="V75"/>
    </row>
    <row r="76" spans="1:22" s="78" customFormat="1">
      <c r="A76" s="1504" t="s">
        <v>347</v>
      </c>
      <c r="B76" s="1505"/>
      <c r="C76" s="1505"/>
      <c r="D76" s="1505"/>
      <c r="E76" s="1505"/>
      <c r="F76" s="1505"/>
      <c r="G76" s="1505"/>
      <c r="H76" s="1505"/>
      <c r="I76" s="1505"/>
      <c r="J76" s="1505"/>
      <c r="K76" s="1505"/>
      <c r="L76" s="1505"/>
      <c r="M76" s="1505"/>
      <c r="N76" s="1505"/>
      <c r="O76" s="1505"/>
      <c r="P76" s="1505"/>
      <c r="Q76" s="1505"/>
      <c r="R76" s="1505"/>
      <c r="S76" s="1508"/>
      <c r="V76"/>
    </row>
    <row r="77" spans="1:22" s="78" customFormat="1">
      <c r="A77" s="1558" t="s">
        <v>348</v>
      </c>
      <c r="B77" s="1559"/>
      <c r="C77" s="1559"/>
      <c r="D77" s="1559"/>
      <c r="E77" s="1559"/>
      <c r="F77" s="1559"/>
      <c r="G77" s="1559"/>
      <c r="H77" s="1559"/>
      <c r="I77" s="1559"/>
      <c r="J77" s="1559"/>
      <c r="K77" s="1559"/>
      <c r="L77" s="1559"/>
      <c r="M77" s="1559"/>
      <c r="N77" s="1559"/>
      <c r="O77" s="1559"/>
      <c r="P77" s="1559"/>
      <c r="Q77" s="1559"/>
      <c r="R77" s="1559"/>
      <c r="S77" s="1560"/>
      <c r="V77"/>
    </row>
    <row r="78" spans="1:22" s="78" customFormat="1" ht="31.5" customHeight="1">
      <c r="A78" s="302">
        <f>SUBTOTAL(3,$B$13:B78)</f>
        <v>50</v>
      </c>
      <c r="B78" s="130" t="s">
        <v>1245</v>
      </c>
      <c r="C78" s="141">
        <v>1000000000</v>
      </c>
      <c r="D78" s="655"/>
      <c r="E78" s="301" t="s">
        <v>103</v>
      </c>
      <c r="F78" s="59"/>
      <c r="G78" s="126"/>
      <c r="H78" s="217"/>
      <c r="I78" s="142"/>
      <c r="J78" s="140"/>
      <c r="K78" s="148"/>
      <c r="L78" s="212"/>
      <c r="M78" s="213"/>
      <c r="N78" s="203"/>
      <c r="O78" s="203"/>
      <c r="P78" s="210"/>
      <c r="Q78" s="144"/>
      <c r="R78" s="654"/>
      <c r="S78" s="54"/>
      <c r="V78"/>
    </row>
    <row r="79" spans="1:22" s="78" customFormat="1" ht="16.5" customHeight="1">
      <c r="A79" s="1549" t="s">
        <v>359</v>
      </c>
      <c r="B79" s="1550"/>
      <c r="C79" s="1550"/>
      <c r="D79" s="1550"/>
      <c r="E79" s="1550"/>
      <c r="F79" s="1550"/>
      <c r="G79" s="1550"/>
      <c r="H79" s="1550"/>
      <c r="I79" s="1550"/>
      <c r="J79" s="1550"/>
      <c r="K79" s="1550"/>
      <c r="L79" s="1550"/>
      <c r="M79" s="1550"/>
      <c r="N79" s="1550"/>
      <c r="O79" s="1550"/>
      <c r="P79" s="1550"/>
      <c r="Q79" s="1550"/>
      <c r="R79" s="1550"/>
      <c r="S79" s="1551"/>
      <c r="V79"/>
    </row>
    <row r="80" spans="1:22" s="146" customFormat="1" ht="30" customHeight="1">
      <c r="A80" s="302">
        <f>SUBTOTAL(3,$B$13:B80)</f>
        <v>51</v>
      </c>
      <c r="B80" s="122" t="s">
        <v>360</v>
      </c>
      <c r="C80" s="123">
        <v>700000000</v>
      </c>
      <c r="D80" s="648"/>
      <c r="E80" s="301" t="s">
        <v>103</v>
      </c>
      <c r="F80" s="59" t="s">
        <v>1283</v>
      </c>
      <c r="G80" s="126"/>
      <c r="H80" s="231"/>
      <c r="I80" s="187"/>
      <c r="J80" s="187"/>
      <c r="K80" s="188"/>
      <c r="L80" s="189"/>
      <c r="M80" s="198"/>
      <c r="N80" s="191"/>
      <c r="O80" s="120"/>
      <c r="P80" s="132"/>
      <c r="Q80" s="121"/>
      <c r="R80" s="192"/>
      <c r="S80" s="54"/>
      <c r="V80" s="147"/>
    </row>
    <row r="81" spans="1:22" s="146" customFormat="1" ht="41.25" customHeight="1">
      <c r="A81" s="302">
        <f>SUBTOTAL(3,$B$13:B81)</f>
        <v>52</v>
      </c>
      <c r="B81" s="130" t="s">
        <v>363</v>
      </c>
      <c r="C81" s="141">
        <v>385000000</v>
      </c>
      <c r="D81" s="304" t="s">
        <v>198</v>
      </c>
      <c r="E81" s="207" t="s">
        <v>133</v>
      </c>
      <c r="F81" s="303" t="s">
        <v>1286</v>
      </c>
      <c r="G81" s="126"/>
      <c r="H81" s="231"/>
      <c r="I81" s="187"/>
      <c r="J81" s="187"/>
      <c r="K81" s="188"/>
      <c r="L81" s="189"/>
      <c r="M81" s="198"/>
      <c r="N81" s="191"/>
      <c r="O81" s="120"/>
      <c r="P81" s="132"/>
      <c r="Q81" s="121"/>
      <c r="R81" s="192"/>
      <c r="S81" s="607"/>
      <c r="V81" s="147"/>
    </row>
    <row r="82" spans="1:22" s="146" customFormat="1" ht="38.25" customHeight="1">
      <c r="A82" s="302">
        <f>SUBTOTAL(3,$B$13:B82)</f>
        <v>53</v>
      </c>
      <c r="B82" s="647" t="s">
        <v>367</v>
      </c>
      <c r="C82" s="141">
        <v>180570000</v>
      </c>
      <c r="D82" s="304"/>
      <c r="E82" s="301" t="s">
        <v>103</v>
      </c>
      <c r="F82" s="303" t="s">
        <v>134</v>
      </c>
      <c r="G82" s="126"/>
      <c r="H82" s="231"/>
      <c r="I82" s="187"/>
      <c r="J82" s="187"/>
      <c r="K82" s="188"/>
      <c r="L82" s="189"/>
      <c r="M82" s="198"/>
      <c r="N82" s="191"/>
      <c r="O82" s="120"/>
      <c r="P82" s="132"/>
      <c r="Q82" s="121"/>
      <c r="R82" s="192"/>
      <c r="S82" s="607"/>
      <c r="V82" s="147"/>
    </row>
    <row r="83" spans="1:22" s="78" customFormat="1">
      <c r="A83" s="1497" t="s">
        <v>371</v>
      </c>
      <c r="B83" s="1498"/>
      <c r="C83" s="1498"/>
      <c r="D83" s="1498"/>
      <c r="E83" s="1498"/>
      <c r="F83" s="1498"/>
      <c r="G83" s="1498"/>
      <c r="H83" s="1498"/>
      <c r="I83" s="1498"/>
      <c r="J83" s="1498"/>
      <c r="K83" s="1498"/>
      <c r="L83" s="1498"/>
      <c r="M83" s="1498"/>
      <c r="N83" s="1498"/>
      <c r="O83" s="1498"/>
      <c r="P83" s="1498"/>
      <c r="Q83" s="1498"/>
      <c r="R83" s="1498"/>
      <c r="S83" s="1509"/>
      <c r="V83"/>
    </row>
    <row r="84" spans="1:22" s="78" customFormat="1" ht="14.25" customHeight="1">
      <c r="A84" s="1549" t="s">
        <v>292</v>
      </c>
      <c r="B84" s="1550"/>
      <c r="C84" s="1550"/>
      <c r="D84" s="1550"/>
      <c r="E84" s="1550"/>
      <c r="F84" s="1550"/>
      <c r="G84" s="1550"/>
      <c r="H84" s="1550"/>
      <c r="I84" s="1550"/>
      <c r="J84" s="1550"/>
      <c r="K84" s="1550"/>
      <c r="L84" s="1550"/>
      <c r="M84" s="1550"/>
      <c r="N84" s="1550"/>
      <c r="O84" s="1550"/>
      <c r="P84" s="1550"/>
      <c r="Q84" s="1550"/>
      <c r="R84" s="1550"/>
      <c r="S84" s="1551"/>
      <c r="V84"/>
    </row>
    <row r="85" spans="1:22" s="78" customFormat="1" ht="36" customHeight="1">
      <c r="A85" s="302">
        <f>SUBTOTAL(3,$B$13:B85)</f>
        <v>54</v>
      </c>
      <c r="B85" s="122" t="s">
        <v>374</v>
      </c>
      <c r="C85" s="123">
        <v>1000000000</v>
      </c>
      <c r="D85" s="304"/>
      <c r="E85" s="301" t="s">
        <v>103</v>
      </c>
      <c r="F85" s="303"/>
      <c r="G85" s="126"/>
      <c r="H85" s="150"/>
      <c r="I85" s="116"/>
      <c r="J85" s="116"/>
      <c r="K85" s="116"/>
      <c r="L85" s="117"/>
      <c r="M85" s="117"/>
      <c r="N85" s="145"/>
      <c r="O85" s="145"/>
      <c r="P85" s="132"/>
      <c r="Q85" s="119"/>
      <c r="R85" s="53"/>
      <c r="S85" s="645"/>
      <c r="V85"/>
    </row>
    <row r="86" spans="1:22" s="78" customFormat="1" ht="15" customHeight="1">
      <c r="A86" s="1549" t="s">
        <v>311</v>
      </c>
      <c r="B86" s="1550"/>
      <c r="C86" s="1550"/>
      <c r="D86" s="1550"/>
      <c r="E86" s="1550"/>
      <c r="F86" s="1550"/>
      <c r="G86" s="1550"/>
      <c r="H86" s="1550"/>
      <c r="I86" s="1550"/>
      <c r="J86" s="1550"/>
      <c r="K86" s="1550"/>
      <c r="L86" s="1550"/>
      <c r="M86" s="1550"/>
      <c r="N86" s="1550"/>
      <c r="O86" s="1550"/>
      <c r="P86" s="1550"/>
      <c r="Q86" s="1550"/>
      <c r="R86" s="1550"/>
      <c r="S86" s="1551"/>
      <c r="V86"/>
    </row>
    <row r="87" spans="1:22" s="78" customFormat="1" ht="35.25" customHeight="1">
      <c r="A87" s="302">
        <f>SUBTOTAL(3,$B$13:B87)</f>
        <v>55</v>
      </c>
      <c r="B87" s="43" t="s">
        <v>378</v>
      </c>
      <c r="C87" s="299">
        <v>138900000</v>
      </c>
      <c r="D87" s="304"/>
      <c r="E87" s="301" t="s">
        <v>103</v>
      </c>
      <c r="F87" s="303" t="s">
        <v>134</v>
      </c>
      <c r="G87" s="126"/>
      <c r="H87" s="150"/>
      <c r="I87" s="187"/>
      <c r="J87" s="116"/>
      <c r="K87" s="116"/>
      <c r="L87" s="117"/>
      <c r="M87" s="117"/>
      <c r="N87" s="145"/>
      <c r="O87" s="145"/>
      <c r="P87" s="132"/>
      <c r="Q87" s="119"/>
      <c r="R87" s="53"/>
      <c r="S87" s="607"/>
      <c r="V87"/>
    </row>
    <row r="88" spans="1:22" s="78" customFormat="1" ht="35.25" customHeight="1">
      <c r="A88" s="302">
        <f>SUBTOTAL(3,$B$13:B88)</f>
        <v>56</v>
      </c>
      <c r="B88" s="43" t="s">
        <v>381</v>
      </c>
      <c r="C88" s="299">
        <v>695499954</v>
      </c>
      <c r="D88" s="304"/>
      <c r="E88" s="207" t="s">
        <v>133</v>
      </c>
      <c r="F88" s="220" t="s">
        <v>1285</v>
      </c>
      <c r="G88" s="126"/>
      <c r="H88" s="150"/>
      <c r="I88" s="116"/>
      <c r="J88" s="116"/>
      <c r="K88" s="116"/>
      <c r="L88" s="117"/>
      <c r="M88" s="117"/>
      <c r="N88" s="145"/>
      <c r="O88" s="145"/>
      <c r="P88" s="132"/>
      <c r="Q88" s="119"/>
      <c r="R88" s="53"/>
      <c r="S88" s="645"/>
      <c r="V88"/>
    </row>
    <row r="89" spans="1:22" s="78" customFormat="1">
      <c r="A89" s="1497" t="s">
        <v>385</v>
      </c>
      <c r="B89" s="1498"/>
      <c r="C89" s="1498"/>
      <c r="D89" s="1498"/>
      <c r="E89" s="1498"/>
      <c r="F89" s="1498"/>
      <c r="G89" s="1498"/>
      <c r="H89" s="1498"/>
      <c r="I89" s="1498"/>
      <c r="J89" s="1498"/>
      <c r="K89" s="1498"/>
      <c r="L89" s="1498"/>
      <c r="M89" s="1498"/>
      <c r="N89" s="1498"/>
      <c r="O89" s="1498"/>
      <c r="P89" s="1498"/>
      <c r="Q89" s="1498"/>
      <c r="R89" s="1498"/>
      <c r="S89" s="1509"/>
      <c r="V89"/>
    </row>
    <row r="90" spans="1:22" s="78" customFormat="1">
      <c r="A90" s="1552" t="s">
        <v>386</v>
      </c>
      <c r="B90" s="1553"/>
      <c r="C90" s="1553"/>
      <c r="D90" s="1553"/>
      <c r="E90" s="1553"/>
      <c r="F90" s="1553"/>
      <c r="G90" s="1553"/>
      <c r="H90" s="1553"/>
      <c r="I90" s="1553"/>
      <c r="J90" s="1553"/>
      <c r="K90" s="1553"/>
      <c r="L90" s="1553"/>
      <c r="M90" s="1553"/>
      <c r="N90" s="1553"/>
      <c r="O90" s="1553"/>
      <c r="P90" s="1553"/>
      <c r="Q90" s="1553"/>
      <c r="R90" s="1553"/>
      <c r="S90" s="1554"/>
      <c r="V90"/>
    </row>
    <row r="91" spans="1:22" s="56" customFormat="1" ht="36.75" customHeight="1">
      <c r="A91" s="302">
        <f>SUBTOTAL(3,$B$13:B91)</f>
        <v>57</v>
      </c>
      <c r="B91" s="122" t="s">
        <v>1247</v>
      </c>
      <c r="C91" s="123">
        <v>1000000000</v>
      </c>
      <c r="D91" s="124"/>
      <c r="E91" s="301" t="s">
        <v>103</v>
      </c>
      <c r="F91" s="220"/>
      <c r="G91" s="126"/>
      <c r="H91" s="136"/>
      <c r="I91" s="136"/>
      <c r="J91" s="197"/>
      <c r="K91" s="188"/>
      <c r="L91" s="189"/>
      <c r="M91" s="198"/>
      <c r="N91" s="191"/>
      <c r="O91" s="120"/>
      <c r="P91" s="132"/>
      <c r="Q91" s="127"/>
      <c r="R91" s="192"/>
      <c r="S91" s="637"/>
      <c r="V91" s="57"/>
    </row>
    <row r="92" spans="1:22" s="78" customFormat="1" ht="35.25" customHeight="1">
      <c r="A92" s="302">
        <f>SUBTOTAL(3,$B$13:B92)</f>
        <v>58</v>
      </c>
      <c r="B92" s="122" t="s">
        <v>1248</v>
      </c>
      <c r="C92" s="123">
        <v>1000000000</v>
      </c>
      <c r="D92" s="124"/>
      <c r="E92" s="301" t="s">
        <v>103</v>
      </c>
      <c r="F92" s="220"/>
      <c r="G92" s="126"/>
      <c r="H92" s="126"/>
      <c r="I92" s="136"/>
      <c r="J92" s="197"/>
      <c r="K92" s="188"/>
      <c r="L92" s="189"/>
      <c r="M92" s="198"/>
      <c r="N92" s="191"/>
      <c r="O92" s="120"/>
      <c r="P92" s="132"/>
      <c r="Q92" s="127"/>
      <c r="R92" s="192"/>
      <c r="S92" s="637"/>
      <c r="V92"/>
    </row>
    <row r="93" spans="1:22" s="78" customFormat="1" ht="36" customHeight="1">
      <c r="A93" s="302">
        <f>SUBTOTAL(3,$B$13:B93)</f>
        <v>59</v>
      </c>
      <c r="B93" s="122" t="s">
        <v>1249</v>
      </c>
      <c r="C93" s="123">
        <v>750000000</v>
      </c>
      <c r="D93" s="124"/>
      <c r="E93" s="301" t="s">
        <v>103</v>
      </c>
      <c r="F93" s="220"/>
      <c r="G93" s="126"/>
      <c r="H93" s="136"/>
      <c r="I93" s="136"/>
      <c r="J93" s="136"/>
      <c r="K93" s="188"/>
      <c r="L93" s="189"/>
      <c r="M93" s="190"/>
      <c r="N93" s="191"/>
      <c r="O93" s="120"/>
      <c r="P93" s="118"/>
      <c r="Q93" s="127"/>
      <c r="R93" s="192"/>
      <c r="S93" s="637"/>
      <c r="V93"/>
    </row>
    <row r="94" spans="1:22" s="78" customFormat="1" ht="33.75" customHeight="1">
      <c r="A94" s="302">
        <f>SUBTOTAL(3,$B$13:B94)</f>
        <v>60</v>
      </c>
      <c r="B94" s="122" t="s">
        <v>1250</v>
      </c>
      <c r="C94" s="123">
        <v>1000000000</v>
      </c>
      <c r="D94" s="124"/>
      <c r="E94" s="301" t="s">
        <v>103</v>
      </c>
      <c r="F94" s="220"/>
      <c r="G94" s="126"/>
      <c r="H94" s="136"/>
      <c r="I94" s="136"/>
      <c r="J94" s="136"/>
      <c r="K94" s="188"/>
      <c r="L94" s="189"/>
      <c r="M94" s="190"/>
      <c r="N94" s="191"/>
      <c r="O94" s="120"/>
      <c r="P94" s="118"/>
      <c r="Q94" s="127"/>
      <c r="R94" s="192"/>
      <c r="S94" s="637"/>
      <c r="V94"/>
    </row>
    <row r="95" spans="1:22" s="78" customFormat="1" ht="36" customHeight="1">
      <c r="A95" s="302">
        <f>SUBTOTAL(3,$B$13:B95)</f>
        <v>61</v>
      </c>
      <c r="B95" s="122" t="s">
        <v>390</v>
      </c>
      <c r="C95" s="123">
        <v>200000000</v>
      </c>
      <c r="D95" s="304"/>
      <c r="E95" s="301" t="s">
        <v>103</v>
      </c>
      <c r="F95" s="303"/>
      <c r="G95" s="126"/>
      <c r="H95" s="136"/>
      <c r="I95" s="136"/>
      <c r="J95" s="227"/>
      <c r="K95" s="232"/>
      <c r="L95" s="213"/>
      <c r="M95" s="213"/>
      <c r="N95" s="233"/>
      <c r="O95" s="233"/>
      <c r="P95" s="210"/>
      <c r="Q95" s="144"/>
      <c r="R95" s="219"/>
      <c r="S95" s="637"/>
      <c r="V95"/>
    </row>
    <row r="96" spans="1:22" s="78" customFormat="1" ht="37.5" customHeight="1">
      <c r="A96" s="302">
        <f>SUBTOTAL(3,$B$13:B96)</f>
        <v>62</v>
      </c>
      <c r="B96" s="122" t="s">
        <v>398</v>
      </c>
      <c r="C96" s="123">
        <v>200000000</v>
      </c>
      <c r="D96" s="304"/>
      <c r="E96" s="301" t="s">
        <v>103</v>
      </c>
      <c r="F96" s="303"/>
      <c r="G96" s="126"/>
      <c r="H96" s="126"/>
      <c r="I96" s="136"/>
      <c r="J96" s="646"/>
      <c r="K96" s="232"/>
      <c r="L96" s="213"/>
      <c r="M96" s="213"/>
      <c r="N96" s="234"/>
      <c r="O96" s="234"/>
      <c r="P96" s="235"/>
      <c r="Q96" s="236"/>
      <c r="R96" s="219"/>
      <c r="S96" s="637"/>
      <c r="V96"/>
    </row>
    <row r="97" spans="1:22" s="56" customFormat="1" ht="15" customHeight="1">
      <c r="A97" s="1549" t="s">
        <v>401</v>
      </c>
      <c r="B97" s="1550"/>
      <c r="C97" s="1550"/>
      <c r="D97" s="1550"/>
      <c r="E97" s="1550"/>
      <c r="F97" s="1550"/>
      <c r="G97" s="1550"/>
      <c r="H97" s="1550"/>
      <c r="I97" s="1550"/>
      <c r="J97" s="1550"/>
      <c r="K97" s="1550"/>
      <c r="L97" s="1550"/>
      <c r="M97" s="1550"/>
      <c r="N97" s="1550"/>
      <c r="O97" s="1550"/>
      <c r="P97" s="1550"/>
      <c r="Q97" s="1550"/>
      <c r="R97" s="1550"/>
      <c r="S97" s="1551"/>
      <c r="V97" s="57"/>
    </row>
    <row r="98" spans="1:22" s="56" customFormat="1" ht="26.25" customHeight="1">
      <c r="A98" s="302">
        <f>SUBTOTAL(3,$B$13:B98)</f>
        <v>63</v>
      </c>
      <c r="B98" s="43" t="s">
        <v>402</v>
      </c>
      <c r="C98" s="299">
        <v>300000000</v>
      </c>
      <c r="D98" s="304"/>
      <c r="E98" s="301" t="s">
        <v>103</v>
      </c>
      <c r="F98" s="303"/>
      <c r="G98" s="300"/>
      <c r="H98" s="199"/>
      <c r="I98" s="227"/>
      <c r="J98" s="116"/>
      <c r="K98" s="237"/>
      <c r="L98" s="117"/>
      <c r="M98" s="117"/>
      <c r="N98" s="145"/>
      <c r="O98" s="145"/>
      <c r="P98" s="132"/>
      <c r="Q98" s="119"/>
      <c r="R98" s="53"/>
      <c r="S98" s="645"/>
      <c r="V98" s="57"/>
    </row>
    <row r="99" spans="1:22" s="56" customFormat="1" ht="16.5" customHeight="1">
      <c r="A99" s="1549" t="s">
        <v>405</v>
      </c>
      <c r="B99" s="1550"/>
      <c r="C99" s="1550"/>
      <c r="D99" s="1550"/>
      <c r="E99" s="1550"/>
      <c r="F99" s="1550"/>
      <c r="G99" s="1550"/>
      <c r="H99" s="1550"/>
      <c r="I99" s="1550"/>
      <c r="J99" s="1550"/>
      <c r="K99" s="1550"/>
      <c r="L99" s="1550"/>
      <c r="M99" s="1550"/>
      <c r="N99" s="1550"/>
      <c r="O99" s="1550"/>
      <c r="P99" s="1550"/>
      <c r="Q99" s="1550"/>
      <c r="R99" s="1550"/>
      <c r="S99" s="1551"/>
      <c r="V99" s="57"/>
    </row>
    <row r="100" spans="1:22" s="56" customFormat="1" ht="33.75" customHeight="1">
      <c r="A100" s="302">
        <f>SUBTOTAL(3,$B$13:B100)</f>
        <v>64</v>
      </c>
      <c r="B100" s="43" t="s">
        <v>1288</v>
      </c>
      <c r="C100" s="299">
        <v>184000000</v>
      </c>
      <c r="D100" s="304"/>
      <c r="E100" s="301" t="s">
        <v>103</v>
      </c>
      <c r="F100" s="45" t="s">
        <v>1283</v>
      </c>
      <c r="G100" s="300"/>
      <c r="H100" s="153"/>
      <c r="I100" s="115"/>
      <c r="J100" s="115"/>
      <c r="K100" s="55"/>
      <c r="L100" s="117"/>
      <c r="M100" s="117"/>
      <c r="N100" s="145"/>
      <c r="O100" s="145"/>
      <c r="P100" s="151"/>
      <c r="Q100" s="131"/>
      <c r="R100" s="230"/>
      <c r="S100" s="645"/>
      <c r="V100" s="57"/>
    </row>
    <row r="101" spans="1:22" s="78" customFormat="1">
      <c r="A101" s="1497" t="s">
        <v>412</v>
      </c>
      <c r="B101" s="1498"/>
      <c r="C101" s="1498"/>
      <c r="D101" s="1498"/>
      <c r="E101" s="1498"/>
      <c r="F101" s="1498"/>
      <c r="G101" s="1498"/>
      <c r="H101" s="1498"/>
      <c r="I101" s="1498"/>
      <c r="J101" s="1498"/>
      <c r="K101" s="1498"/>
      <c r="L101" s="1498"/>
      <c r="M101" s="1498"/>
      <c r="N101" s="1498"/>
      <c r="O101" s="1498"/>
      <c r="P101" s="1498"/>
      <c r="Q101" s="1498"/>
      <c r="R101" s="1498"/>
      <c r="S101" s="1509"/>
      <c r="V101"/>
    </row>
    <row r="102" spans="1:22" s="78" customFormat="1">
      <c r="A102" s="1552" t="s">
        <v>413</v>
      </c>
      <c r="B102" s="1553"/>
      <c r="C102" s="1553"/>
      <c r="D102" s="1553"/>
      <c r="E102" s="1553"/>
      <c r="F102" s="1553"/>
      <c r="G102" s="1553"/>
      <c r="H102" s="1553"/>
      <c r="I102" s="1553"/>
      <c r="J102" s="1553"/>
      <c r="K102" s="1553"/>
      <c r="L102" s="1553"/>
      <c r="M102" s="1553"/>
      <c r="N102" s="1553"/>
      <c r="O102" s="1553"/>
      <c r="P102" s="1553"/>
      <c r="Q102" s="1553"/>
      <c r="R102" s="1553"/>
      <c r="S102" s="1554"/>
      <c r="V102"/>
    </row>
    <row r="103" spans="1:22" s="78" customFormat="1" ht="39" customHeight="1">
      <c r="A103" s="302">
        <f>SUBTOTAL(3,$B$13:B103)</f>
        <v>65</v>
      </c>
      <c r="B103" s="122" t="s">
        <v>423</v>
      </c>
      <c r="C103" s="123">
        <v>200000000</v>
      </c>
      <c r="D103" s="124"/>
      <c r="E103" s="125" t="s">
        <v>103</v>
      </c>
      <c r="F103" s="220"/>
      <c r="G103" s="638"/>
      <c r="H103" s="136"/>
      <c r="I103" s="187"/>
      <c r="J103" s="187"/>
      <c r="K103" s="188"/>
      <c r="L103" s="189"/>
      <c r="M103" s="190"/>
      <c r="N103" s="192"/>
      <c r="O103" s="192"/>
      <c r="P103" s="235"/>
      <c r="Q103" s="127"/>
      <c r="R103" s="192"/>
      <c r="S103" s="607"/>
      <c r="V103"/>
    </row>
    <row r="104" spans="1:22" s="78" customFormat="1" ht="32.25" customHeight="1">
      <c r="A104" s="302">
        <f>SUBTOTAL(3,$B$13:B104)</f>
        <v>66</v>
      </c>
      <c r="B104" s="122" t="s">
        <v>1251</v>
      </c>
      <c r="C104" s="123">
        <v>750000000</v>
      </c>
      <c r="D104" s="124"/>
      <c r="E104" s="125" t="s">
        <v>103</v>
      </c>
      <c r="F104" s="220"/>
      <c r="G104" s="638"/>
      <c r="H104" s="136"/>
      <c r="I104" s="187"/>
      <c r="J104" s="187"/>
      <c r="K104" s="188"/>
      <c r="L104" s="189"/>
      <c r="M104" s="190"/>
      <c r="N104" s="192"/>
      <c r="O104" s="644"/>
      <c r="P104" s="235"/>
      <c r="Q104" s="127"/>
      <c r="R104" s="192"/>
      <c r="S104" s="607"/>
      <c r="V104"/>
    </row>
    <row r="105" spans="1:22" s="56" customFormat="1" ht="27.75" customHeight="1">
      <c r="A105" s="302">
        <f>SUBTOTAL(3,$B$13:B105)</f>
        <v>67</v>
      </c>
      <c r="B105" s="122" t="s">
        <v>1252</v>
      </c>
      <c r="C105" s="123">
        <v>1000000000</v>
      </c>
      <c r="D105" s="124"/>
      <c r="E105" s="125" t="s">
        <v>103</v>
      </c>
      <c r="F105" s="45"/>
      <c r="G105" s="638"/>
      <c r="H105" s="199"/>
      <c r="I105" s="187"/>
      <c r="J105" s="197"/>
      <c r="K105" s="188"/>
      <c r="L105" s="189"/>
      <c r="M105" s="190"/>
      <c r="N105" s="192"/>
      <c r="O105" s="644"/>
      <c r="P105" s="235"/>
      <c r="Q105" s="127"/>
      <c r="R105" s="192"/>
      <c r="S105" s="607"/>
      <c r="V105" s="57"/>
    </row>
    <row r="106" spans="1:22" s="56" customFormat="1" ht="29.25" customHeight="1">
      <c r="A106" s="302">
        <f>SUBTOTAL(3,$B$13:B106)</f>
        <v>68</v>
      </c>
      <c r="B106" s="130" t="s">
        <v>1253</v>
      </c>
      <c r="C106" s="123">
        <v>750000000</v>
      </c>
      <c r="D106" s="124"/>
      <c r="E106" s="125" t="s">
        <v>103</v>
      </c>
      <c r="F106" s="45"/>
      <c r="G106" s="114"/>
      <c r="H106" s="238"/>
      <c r="I106" s="142"/>
      <c r="J106" s="140"/>
      <c r="K106" s="228"/>
      <c r="L106" s="213"/>
      <c r="M106" s="213"/>
      <c r="N106" s="229"/>
      <c r="O106" s="229"/>
      <c r="P106" s="210"/>
      <c r="Q106" s="144"/>
      <c r="R106" s="219"/>
      <c r="S106" s="607"/>
      <c r="V106" s="57"/>
    </row>
    <row r="107" spans="1:22" s="56" customFormat="1" ht="50.25" customHeight="1">
      <c r="A107" s="302">
        <f>SUBTOTAL(3,$B$13:B107)</f>
        <v>69</v>
      </c>
      <c r="B107" s="43" t="s">
        <v>427</v>
      </c>
      <c r="C107" s="123">
        <v>200000000</v>
      </c>
      <c r="D107" s="124"/>
      <c r="E107" s="125" t="s">
        <v>103</v>
      </c>
      <c r="F107" s="45"/>
      <c r="G107" s="300"/>
      <c r="H107" s="186"/>
      <c r="I107" s="152"/>
      <c r="J107" s="152"/>
      <c r="K107" s="152"/>
      <c r="L107" s="117"/>
      <c r="M107" s="117"/>
      <c r="N107" s="145"/>
      <c r="O107" s="145"/>
      <c r="P107" s="235"/>
      <c r="Q107" s="119"/>
      <c r="R107" s="53"/>
      <c r="S107" s="607"/>
      <c r="V107" s="57"/>
    </row>
    <row r="108" spans="1:22" s="56" customFormat="1" ht="15" customHeight="1">
      <c r="A108" s="1549" t="s">
        <v>431</v>
      </c>
      <c r="B108" s="1550"/>
      <c r="C108" s="1550"/>
      <c r="D108" s="1550"/>
      <c r="E108" s="1550"/>
      <c r="F108" s="1550"/>
      <c r="G108" s="1550"/>
      <c r="H108" s="1550"/>
      <c r="I108" s="1550"/>
      <c r="J108" s="1550"/>
      <c r="K108" s="1550"/>
      <c r="L108" s="1550"/>
      <c r="M108" s="1550"/>
      <c r="N108" s="1550"/>
      <c r="O108" s="1550"/>
      <c r="P108" s="1550"/>
      <c r="Q108" s="1550"/>
      <c r="R108" s="1550"/>
      <c r="S108" s="1551"/>
      <c r="V108" s="57"/>
    </row>
    <row r="109" spans="1:22" s="56" customFormat="1" ht="35.25" customHeight="1">
      <c r="A109" s="302">
        <f>SUBTOTAL(3,$B$13:B109)</f>
        <v>70</v>
      </c>
      <c r="B109" s="43" t="s">
        <v>432</v>
      </c>
      <c r="C109" s="299">
        <v>300000164</v>
      </c>
      <c r="D109" s="124"/>
      <c r="E109" s="125" t="s">
        <v>103</v>
      </c>
      <c r="F109" s="45"/>
      <c r="G109" s="300"/>
      <c r="H109" s="199"/>
      <c r="I109" s="152"/>
      <c r="J109" s="116"/>
      <c r="K109" s="60"/>
      <c r="L109" s="117"/>
      <c r="M109" s="117"/>
      <c r="N109" s="145"/>
      <c r="O109" s="145"/>
      <c r="P109" s="132"/>
      <c r="Q109" s="119"/>
      <c r="R109" s="53"/>
      <c r="S109" s="607"/>
      <c r="V109" s="57"/>
    </row>
    <row r="110" spans="1:22" s="56" customFormat="1" ht="15.75" customHeight="1">
      <c r="A110" s="1549" t="s">
        <v>435</v>
      </c>
      <c r="B110" s="1550"/>
      <c r="C110" s="1550"/>
      <c r="D110" s="1550"/>
      <c r="E110" s="1550"/>
      <c r="F110" s="1550"/>
      <c r="G110" s="1550"/>
      <c r="H110" s="1550"/>
      <c r="I110" s="1550"/>
      <c r="J110" s="1550"/>
      <c r="K110" s="1550"/>
      <c r="L110" s="1550"/>
      <c r="M110" s="1550"/>
      <c r="N110" s="1550"/>
      <c r="O110" s="1550"/>
      <c r="P110" s="1550"/>
      <c r="Q110" s="1550"/>
      <c r="R110" s="1550"/>
      <c r="S110" s="1551"/>
      <c r="V110" s="57"/>
    </row>
    <row r="111" spans="1:22" s="56" customFormat="1" ht="40.5" customHeight="1">
      <c r="A111" s="302">
        <f>SUBTOTAL(3,$B$13:B111)</f>
        <v>71</v>
      </c>
      <c r="B111" s="43" t="s">
        <v>436</v>
      </c>
      <c r="C111" s="299">
        <v>450000000</v>
      </c>
      <c r="D111" s="124"/>
      <c r="E111" s="239" t="s">
        <v>133</v>
      </c>
      <c r="F111" s="45" t="s">
        <v>1283</v>
      </c>
      <c r="G111" s="300"/>
      <c r="H111" s="199"/>
      <c r="I111" s="152"/>
      <c r="J111" s="116"/>
      <c r="K111" s="60"/>
      <c r="L111" s="117"/>
      <c r="M111" s="117"/>
      <c r="N111" s="145"/>
      <c r="O111" s="145"/>
      <c r="P111" s="132"/>
      <c r="Q111" s="119"/>
      <c r="R111" s="53"/>
      <c r="S111" s="607"/>
      <c r="V111" s="57"/>
    </row>
    <row r="112" spans="1:22" s="56" customFormat="1" ht="39" customHeight="1">
      <c r="A112" s="302">
        <f>SUBTOTAL(3,$B$13:B112)</f>
        <v>72</v>
      </c>
      <c r="B112" s="43" t="s">
        <v>442</v>
      </c>
      <c r="C112" s="299">
        <v>385000000</v>
      </c>
      <c r="D112" s="124" t="s">
        <v>198</v>
      </c>
      <c r="E112" s="239" t="s">
        <v>133</v>
      </c>
      <c r="F112" s="45" t="s">
        <v>1286</v>
      </c>
      <c r="G112" s="300"/>
      <c r="H112" s="199"/>
      <c r="I112" s="152"/>
      <c r="J112" s="116"/>
      <c r="K112" s="60"/>
      <c r="L112" s="117"/>
      <c r="M112" s="117"/>
      <c r="N112" s="145"/>
      <c r="O112" s="145"/>
      <c r="P112" s="132"/>
      <c r="Q112" s="119"/>
      <c r="R112" s="53"/>
      <c r="S112" s="607"/>
      <c r="V112" s="57"/>
    </row>
    <row r="113" spans="1:22" s="78" customFormat="1">
      <c r="A113" s="1497" t="s">
        <v>447</v>
      </c>
      <c r="B113" s="1498"/>
      <c r="C113" s="1498"/>
      <c r="D113" s="1498"/>
      <c r="E113" s="1498"/>
      <c r="F113" s="1498"/>
      <c r="G113" s="1498"/>
      <c r="H113" s="1498"/>
      <c r="I113" s="1498"/>
      <c r="J113" s="1498"/>
      <c r="K113" s="1498"/>
      <c r="L113" s="1498"/>
      <c r="M113" s="1498"/>
      <c r="N113" s="1498"/>
      <c r="O113" s="1498"/>
      <c r="P113" s="1498"/>
      <c r="Q113" s="1498"/>
      <c r="R113" s="1498"/>
      <c r="S113" s="1509"/>
      <c r="V113"/>
    </row>
    <row r="114" spans="1:22" s="78" customFormat="1">
      <c r="A114" s="1552" t="s">
        <v>247</v>
      </c>
      <c r="B114" s="1553"/>
      <c r="C114" s="1553"/>
      <c r="D114" s="1553"/>
      <c r="E114" s="1553"/>
      <c r="F114" s="1553"/>
      <c r="G114" s="1553"/>
      <c r="H114" s="1553"/>
      <c r="I114" s="1553"/>
      <c r="J114" s="1553"/>
      <c r="K114" s="1553"/>
      <c r="L114" s="1553"/>
      <c r="M114" s="1553"/>
      <c r="N114" s="1553"/>
      <c r="O114" s="1553"/>
      <c r="P114" s="1553"/>
      <c r="Q114" s="1553"/>
      <c r="R114" s="1553"/>
      <c r="S114" s="1554"/>
      <c r="V114"/>
    </row>
    <row r="115" spans="1:22" s="78" customFormat="1" ht="33.75" customHeight="1">
      <c r="A115" s="302">
        <f>SUBTOTAL(3,$B$13:B115)</f>
        <v>73</v>
      </c>
      <c r="B115" s="122" t="s">
        <v>468</v>
      </c>
      <c r="C115" s="123">
        <v>200000000</v>
      </c>
      <c r="D115" s="124"/>
      <c r="E115" s="125" t="s">
        <v>103</v>
      </c>
      <c r="F115" s="613"/>
      <c r="G115" s="638"/>
      <c r="H115" s="643"/>
      <c r="I115" s="187"/>
      <c r="J115" s="197"/>
      <c r="K115" s="188"/>
      <c r="L115" s="189"/>
      <c r="M115" s="198"/>
      <c r="N115" s="191"/>
      <c r="O115" s="641"/>
      <c r="P115" s="642"/>
      <c r="Q115" s="127"/>
      <c r="R115" s="192"/>
      <c r="S115" s="607"/>
      <c r="V115"/>
    </row>
    <row r="116" spans="1:22" s="78" customFormat="1" ht="33" customHeight="1">
      <c r="A116" s="302">
        <f>SUBTOTAL(3,$B$13:B116)</f>
        <v>74</v>
      </c>
      <c r="B116" s="122" t="s">
        <v>479</v>
      </c>
      <c r="C116" s="639">
        <v>200000000</v>
      </c>
      <c r="D116" s="124"/>
      <c r="E116" s="125" t="s">
        <v>103</v>
      </c>
      <c r="F116" s="613"/>
      <c r="G116" s="638"/>
      <c r="H116" s="187"/>
      <c r="I116" s="187"/>
      <c r="J116" s="187"/>
      <c r="K116" s="188"/>
      <c r="L116" s="189"/>
      <c r="M116" s="190"/>
      <c r="N116" s="191"/>
      <c r="O116" s="641"/>
      <c r="P116" s="235"/>
      <c r="Q116" s="127"/>
      <c r="R116" s="192"/>
      <c r="S116" s="607"/>
      <c r="V116"/>
    </row>
    <row r="117" spans="1:22" s="78" customFormat="1" ht="37.5" customHeight="1">
      <c r="A117" s="302">
        <f>SUBTOTAL(3,$B$13:B117)</f>
        <v>75</v>
      </c>
      <c r="B117" s="640" t="s">
        <v>1084</v>
      </c>
      <c r="C117" s="639">
        <v>11324843000</v>
      </c>
      <c r="D117" s="124"/>
      <c r="E117" s="239" t="s">
        <v>133</v>
      </c>
      <c r="F117" s="613"/>
      <c r="G117" s="638"/>
      <c r="H117" s="199"/>
      <c r="I117" s="199"/>
      <c r="J117" s="197"/>
      <c r="K117" s="188"/>
      <c r="L117" s="189"/>
      <c r="M117" s="198"/>
      <c r="N117" s="191"/>
      <c r="O117" s="191"/>
      <c r="P117" s="235"/>
      <c r="Q117" s="127"/>
      <c r="R117" s="128"/>
      <c r="S117" s="637"/>
      <c r="V117"/>
    </row>
    <row r="118" spans="1:22" s="78" customFormat="1" ht="33" customHeight="1">
      <c r="A118" s="302">
        <f>SUBTOTAL(3,$B$13:B118)</f>
        <v>76</v>
      </c>
      <c r="B118" s="122" t="s">
        <v>474</v>
      </c>
      <c r="C118" s="123">
        <v>200000000</v>
      </c>
      <c r="D118" s="124"/>
      <c r="E118" s="125" t="s">
        <v>103</v>
      </c>
      <c r="F118" s="613"/>
      <c r="G118" s="638"/>
      <c r="H118" s="199"/>
      <c r="I118" s="187"/>
      <c r="J118" s="197"/>
      <c r="K118" s="188"/>
      <c r="L118" s="189"/>
      <c r="M118" s="190"/>
      <c r="N118" s="191"/>
      <c r="O118" s="120"/>
      <c r="P118" s="235"/>
      <c r="Q118" s="127"/>
      <c r="R118" s="192"/>
      <c r="S118" s="637"/>
      <c r="V118"/>
    </row>
    <row r="119" spans="1:22" ht="37.5" customHeight="1">
      <c r="A119" s="302">
        <f>SUBTOTAL(3,$B$13:B119)</f>
        <v>77</v>
      </c>
      <c r="B119" s="149" t="s">
        <v>477</v>
      </c>
      <c r="C119" s="123">
        <v>150000000</v>
      </c>
      <c r="D119" s="304"/>
      <c r="E119" s="301" t="s">
        <v>103</v>
      </c>
      <c r="F119" s="303"/>
      <c r="G119" s="114"/>
      <c r="H119" s="635"/>
      <c r="I119" s="142"/>
      <c r="J119" s="140"/>
      <c r="K119" s="143"/>
      <c r="L119" s="212"/>
      <c r="M119" s="213"/>
      <c r="N119" s="203"/>
      <c r="O119" s="240"/>
      <c r="P119" s="210"/>
      <c r="Q119" s="205"/>
      <c r="R119" s="636"/>
      <c r="S119" s="54"/>
    </row>
    <row r="120" spans="1:22" ht="30" customHeight="1">
      <c r="A120" s="302">
        <f>SUBTOTAL(3,$B$13:B120)</f>
        <v>78</v>
      </c>
      <c r="B120" s="149" t="s">
        <v>465</v>
      </c>
      <c r="C120" s="123">
        <v>200000000</v>
      </c>
      <c r="D120" s="304"/>
      <c r="E120" s="301" t="s">
        <v>103</v>
      </c>
      <c r="F120" s="303"/>
      <c r="G120" s="114"/>
      <c r="H120" s="235"/>
      <c r="I120" s="227"/>
      <c r="J120" s="227"/>
      <c r="K120" s="242"/>
      <c r="L120" s="213"/>
      <c r="M120" s="213"/>
      <c r="N120" s="229"/>
      <c r="O120" s="229"/>
      <c r="P120" s="210"/>
      <c r="Q120" s="144"/>
      <c r="R120" s="219"/>
      <c r="S120" s="54"/>
    </row>
    <row r="121" spans="1:22" ht="36.75" customHeight="1">
      <c r="A121" s="302">
        <f>SUBTOTAL(3,$B$13:B121)</f>
        <v>79</v>
      </c>
      <c r="B121" s="149" t="s">
        <v>471</v>
      </c>
      <c r="C121" s="123">
        <v>200000000</v>
      </c>
      <c r="D121" s="304"/>
      <c r="E121" s="301" t="s">
        <v>103</v>
      </c>
      <c r="F121" s="303"/>
      <c r="G121" s="114"/>
      <c r="H121" s="235"/>
      <c r="I121" s="227"/>
      <c r="J121" s="227"/>
      <c r="K121" s="242"/>
      <c r="L121" s="213"/>
      <c r="M121" s="213"/>
      <c r="N121" s="229"/>
      <c r="O121" s="229"/>
      <c r="P121" s="210"/>
      <c r="Q121" s="144"/>
      <c r="R121" s="219"/>
      <c r="S121" s="54"/>
    </row>
    <row r="122" spans="1:22" ht="37.5" customHeight="1">
      <c r="A122" s="302">
        <f>SUBTOTAL(3,$B$13:B122)</f>
        <v>80</v>
      </c>
      <c r="B122" s="149" t="s">
        <v>452</v>
      </c>
      <c r="C122" s="123">
        <v>1250000000</v>
      </c>
      <c r="D122" s="304"/>
      <c r="E122" s="207" t="s">
        <v>453</v>
      </c>
      <c r="F122" s="303"/>
      <c r="G122" s="114"/>
      <c r="H122" s="235"/>
      <c r="I122" s="227"/>
      <c r="J122" s="227"/>
      <c r="K122" s="242"/>
      <c r="L122" s="213"/>
      <c r="M122" s="213"/>
      <c r="N122" s="229"/>
      <c r="O122" s="229"/>
      <c r="P122" s="210"/>
      <c r="Q122" s="144"/>
      <c r="R122" s="219"/>
      <c r="S122" s="54"/>
    </row>
    <row r="123" spans="1:22" ht="35.25" customHeight="1">
      <c r="A123" s="302">
        <f>SUBTOTAL(3,$B$13:B123)</f>
        <v>81</v>
      </c>
      <c r="B123" s="149" t="s">
        <v>457</v>
      </c>
      <c r="C123" s="123">
        <v>750000000</v>
      </c>
      <c r="D123" s="304"/>
      <c r="E123" s="207" t="s">
        <v>453</v>
      </c>
      <c r="F123" s="303"/>
      <c r="G123" s="114"/>
      <c r="H123" s="235"/>
      <c r="I123" s="227"/>
      <c r="J123" s="227"/>
      <c r="K123" s="242"/>
      <c r="L123" s="213"/>
      <c r="M123" s="213"/>
      <c r="N123" s="229"/>
      <c r="O123" s="229"/>
      <c r="P123" s="210"/>
      <c r="Q123" s="144"/>
      <c r="R123" s="219"/>
      <c r="S123" s="54"/>
    </row>
    <row r="124" spans="1:22" ht="37.5" customHeight="1">
      <c r="A124" s="302">
        <f>SUBTOTAL(3,$B$13:B124)</f>
        <v>82</v>
      </c>
      <c r="B124" s="149" t="s">
        <v>461</v>
      </c>
      <c r="C124" s="123">
        <v>700000000</v>
      </c>
      <c r="D124" s="304"/>
      <c r="E124" s="207" t="s">
        <v>453</v>
      </c>
      <c r="F124" s="303"/>
      <c r="G124" s="114"/>
      <c r="H124" s="235"/>
      <c r="I124" s="227"/>
      <c r="J124" s="227"/>
      <c r="K124" s="242"/>
      <c r="L124" s="213"/>
      <c r="M124" s="213"/>
      <c r="N124" s="229"/>
      <c r="O124" s="229"/>
      <c r="P124" s="210"/>
      <c r="Q124" s="144"/>
      <c r="R124" s="219"/>
      <c r="S124" s="54"/>
    </row>
    <row r="125" spans="1:22" ht="30" customHeight="1">
      <c r="A125" s="302">
        <f>SUBTOTAL(3,$B$13:B125)</f>
        <v>83</v>
      </c>
      <c r="B125" s="149" t="s">
        <v>495</v>
      </c>
      <c r="C125" s="123">
        <v>200000000</v>
      </c>
      <c r="D125" s="304"/>
      <c r="E125" s="301" t="s">
        <v>103</v>
      </c>
      <c r="F125" s="303"/>
      <c r="G125" s="114"/>
      <c r="H125" s="235"/>
      <c r="I125" s="227"/>
      <c r="J125" s="227"/>
      <c r="K125" s="242"/>
      <c r="L125" s="213"/>
      <c r="M125" s="213"/>
      <c r="N125" s="229"/>
      <c r="O125" s="229"/>
      <c r="P125" s="210"/>
      <c r="Q125" s="144"/>
      <c r="R125" s="219"/>
      <c r="S125" s="54"/>
    </row>
    <row r="126" spans="1:22" ht="13.5" customHeight="1">
      <c r="A126" s="1549" t="s">
        <v>292</v>
      </c>
      <c r="B126" s="1550"/>
      <c r="C126" s="1550"/>
      <c r="D126" s="1550"/>
      <c r="E126" s="1550"/>
      <c r="F126" s="1550"/>
      <c r="G126" s="1550"/>
      <c r="H126" s="1550"/>
      <c r="I126" s="1550"/>
      <c r="J126" s="1550"/>
      <c r="K126" s="1550"/>
      <c r="L126" s="1550"/>
      <c r="M126" s="1550"/>
      <c r="N126" s="1550"/>
      <c r="O126" s="1550"/>
      <c r="P126" s="1550"/>
      <c r="Q126" s="1550"/>
      <c r="R126" s="1550"/>
      <c r="S126" s="1551"/>
    </row>
    <row r="127" spans="1:22" ht="30" customHeight="1">
      <c r="A127" s="302">
        <f>SUBTOTAL(3,$B$13:B127)</f>
        <v>84</v>
      </c>
      <c r="B127" s="149" t="s">
        <v>501</v>
      </c>
      <c r="C127" s="123">
        <v>200001188</v>
      </c>
      <c r="D127" s="304"/>
      <c r="E127" s="301" t="s">
        <v>103</v>
      </c>
      <c r="F127" s="303"/>
      <c r="G127" s="114"/>
      <c r="H127" s="235"/>
      <c r="I127" s="227"/>
      <c r="J127" s="227"/>
      <c r="K127" s="242"/>
      <c r="L127" s="213"/>
      <c r="M127" s="213"/>
      <c r="N127" s="229"/>
      <c r="O127" s="229"/>
      <c r="P127" s="210"/>
      <c r="Q127" s="144"/>
      <c r="R127" s="219"/>
      <c r="S127" s="54"/>
    </row>
    <row r="128" spans="1:22" ht="39.75" customHeight="1">
      <c r="A128" s="302">
        <f>SUBTOTAL(3,$B$13:B128)</f>
        <v>85</v>
      </c>
      <c r="B128" s="149" t="s">
        <v>1289</v>
      </c>
      <c r="C128" s="123">
        <v>200000110</v>
      </c>
      <c r="D128" s="304"/>
      <c r="E128" s="301" t="s">
        <v>103</v>
      </c>
      <c r="F128" s="303"/>
      <c r="G128" s="114"/>
      <c r="H128" s="238"/>
      <c r="I128" s="227"/>
      <c r="J128" s="140"/>
      <c r="K128" s="228"/>
      <c r="L128" s="213"/>
      <c r="M128" s="213"/>
      <c r="N128" s="229"/>
      <c r="O128" s="229"/>
      <c r="P128" s="243"/>
      <c r="Q128" s="144"/>
      <c r="R128" s="219"/>
      <c r="S128" s="54"/>
    </row>
    <row r="129" spans="1:22" s="78" customFormat="1" ht="31.5" customHeight="1">
      <c r="A129" s="302">
        <f>SUBTOTAL(3,$B$13:B129)</f>
        <v>86</v>
      </c>
      <c r="B129" s="43" t="s">
        <v>509</v>
      </c>
      <c r="C129" s="299">
        <v>200001188</v>
      </c>
      <c r="D129" s="246"/>
      <c r="E129" s="125" t="s">
        <v>103</v>
      </c>
      <c r="F129" s="45"/>
      <c r="G129" s="300"/>
      <c r="H129" s="150"/>
      <c r="I129" s="116"/>
      <c r="J129" s="116"/>
      <c r="K129" s="55"/>
      <c r="L129" s="244"/>
      <c r="M129" s="117"/>
      <c r="N129" s="145"/>
      <c r="O129" s="145"/>
      <c r="P129" s="132"/>
      <c r="Q129" s="119"/>
      <c r="R129" s="245"/>
      <c r="S129" s="54"/>
      <c r="V129"/>
    </row>
    <row r="130" spans="1:22" s="78" customFormat="1" ht="31.5" customHeight="1">
      <c r="A130" s="302">
        <f>SUBTOTAL(3,$B$13:B130)</f>
        <v>87</v>
      </c>
      <c r="B130" s="43" t="s">
        <v>512</v>
      </c>
      <c r="C130" s="299">
        <v>200001188</v>
      </c>
      <c r="D130" s="246"/>
      <c r="E130" s="125" t="s">
        <v>103</v>
      </c>
      <c r="F130" s="45"/>
      <c r="G130" s="300"/>
      <c r="H130" s="150"/>
      <c r="I130" s="116"/>
      <c r="J130" s="116"/>
      <c r="K130" s="55"/>
      <c r="L130" s="244"/>
      <c r="M130" s="117"/>
      <c r="N130" s="145"/>
      <c r="O130" s="145"/>
      <c r="P130" s="132"/>
      <c r="Q130" s="119"/>
      <c r="R130" s="245"/>
      <c r="S130" s="54"/>
      <c r="V130"/>
    </row>
    <row r="131" spans="1:22" s="78" customFormat="1" ht="31.5" customHeight="1">
      <c r="A131" s="302">
        <f>SUBTOTAL(3,$B$13:B131)</f>
        <v>88</v>
      </c>
      <c r="B131" s="43" t="s">
        <v>514</v>
      </c>
      <c r="C131" s="299">
        <v>100002996</v>
      </c>
      <c r="D131" s="246"/>
      <c r="E131" s="125" t="s">
        <v>103</v>
      </c>
      <c r="F131" s="45"/>
      <c r="G131" s="300"/>
      <c r="H131" s="150"/>
      <c r="I131" s="116"/>
      <c r="J131" s="116"/>
      <c r="K131" s="55"/>
      <c r="L131" s="244"/>
      <c r="M131" s="117"/>
      <c r="N131" s="145"/>
      <c r="O131" s="145"/>
      <c r="P131" s="132"/>
      <c r="Q131" s="119"/>
      <c r="R131" s="245"/>
      <c r="S131" s="54"/>
      <c r="V131"/>
    </row>
    <row r="132" spans="1:22" s="78" customFormat="1" ht="31.5" customHeight="1">
      <c r="A132" s="302">
        <f>SUBTOTAL(3,$B$13:B132)</f>
        <v>89</v>
      </c>
      <c r="B132" s="43" t="s">
        <v>517</v>
      </c>
      <c r="C132" s="299">
        <v>200000050</v>
      </c>
      <c r="D132" s="246"/>
      <c r="E132" s="125" t="s">
        <v>103</v>
      </c>
      <c r="F132" s="45"/>
      <c r="G132" s="300"/>
      <c r="H132" s="150"/>
      <c r="I132" s="116"/>
      <c r="J132" s="116"/>
      <c r="K132" s="55"/>
      <c r="L132" s="244"/>
      <c r="M132" s="117"/>
      <c r="N132" s="145"/>
      <c r="O132" s="145"/>
      <c r="P132" s="132"/>
      <c r="Q132" s="119"/>
      <c r="R132" s="245"/>
      <c r="S132" s="54"/>
      <c r="V132"/>
    </row>
    <row r="133" spans="1:22" s="78" customFormat="1" ht="31.5" customHeight="1">
      <c r="A133" s="302">
        <f>SUBTOTAL(3,$B$13:B133)</f>
        <v>90</v>
      </c>
      <c r="B133" s="43" t="s">
        <v>520</v>
      </c>
      <c r="C133" s="299">
        <v>360000500</v>
      </c>
      <c r="D133" s="246"/>
      <c r="E133" s="125" t="s">
        <v>103</v>
      </c>
      <c r="F133" s="45"/>
      <c r="G133" s="300"/>
      <c r="H133" s="150"/>
      <c r="I133" s="116"/>
      <c r="J133" s="116"/>
      <c r="K133" s="55"/>
      <c r="L133" s="244"/>
      <c r="M133" s="117"/>
      <c r="N133" s="145"/>
      <c r="O133" s="145"/>
      <c r="P133" s="132"/>
      <c r="Q133" s="119"/>
      <c r="R133" s="245"/>
      <c r="S133" s="54"/>
      <c r="V133"/>
    </row>
    <row r="134" spans="1:22" s="78" customFormat="1" ht="31.5" customHeight="1">
      <c r="A134" s="302">
        <f>SUBTOTAL(3,$B$13:B134)</f>
        <v>91</v>
      </c>
      <c r="B134" s="43" t="s">
        <v>1290</v>
      </c>
      <c r="C134" s="299">
        <v>10104903050</v>
      </c>
      <c r="D134" s="246"/>
      <c r="E134" s="239" t="s">
        <v>133</v>
      </c>
      <c r="F134" s="45"/>
      <c r="G134" s="300"/>
      <c r="H134" s="150"/>
      <c r="I134" s="116"/>
      <c r="J134" s="116"/>
      <c r="K134" s="55"/>
      <c r="L134" s="244"/>
      <c r="M134" s="117"/>
      <c r="N134" s="145"/>
      <c r="O134" s="145"/>
      <c r="P134" s="132"/>
      <c r="Q134" s="119"/>
      <c r="R134" s="245"/>
      <c r="S134" s="54"/>
      <c r="V134"/>
    </row>
    <row r="135" spans="1:22" s="78" customFormat="1" ht="31.5" customHeight="1">
      <c r="A135" s="302">
        <f>SUBTOTAL(3,$B$13:B135)</f>
        <v>92</v>
      </c>
      <c r="B135" s="43" t="s">
        <v>526</v>
      </c>
      <c r="C135" s="299">
        <v>55020000</v>
      </c>
      <c r="D135" s="246"/>
      <c r="E135" s="125" t="s">
        <v>103</v>
      </c>
      <c r="F135" s="45"/>
      <c r="G135" s="300"/>
      <c r="H135" s="150"/>
      <c r="I135" s="116"/>
      <c r="J135" s="116"/>
      <c r="K135" s="55"/>
      <c r="L135" s="244"/>
      <c r="M135" s="117"/>
      <c r="N135" s="145"/>
      <c r="O135" s="145"/>
      <c r="P135" s="132"/>
      <c r="Q135" s="119"/>
      <c r="R135" s="245"/>
      <c r="S135" s="54"/>
      <c r="V135"/>
    </row>
    <row r="136" spans="1:22" s="78" customFormat="1" ht="15.75" customHeight="1">
      <c r="A136" s="1549" t="s">
        <v>311</v>
      </c>
      <c r="B136" s="1550"/>
      <c r="C136" s="1550"/>
      <c r="D136" s="1550"/>
      <c r="E136" s="1550"/>
      <c r="F136" s="1550"/>
      <c r="G136" s="1550"/>
      <c r="H136" s="1550"/>
      <c r="I136" s="1550"/>
      <c r="J136" s="1550"/>
      <c r="K136" s="1550"/>
      <c r="L136" s="1550"/>
      <c r="M136" s="1550"/>
      <c r="N136" s="1550"/>
      <c r="O136" s="1550"/>
      <c r="P136" s="1550"/>
      <c r="Q136" s="1550"/>
      <c r="R136" s="1550"/>
      <c r="S136" s="1551"/>
      <c r="V136"/>
    </row>
    <row r="137" spans="1:22" s="78" customFormat="1" ht="31.5" customHeight="1">
      <c r="A137" s="302">
        <f>SUBTOTAL(3,$B$13:B137)</f>
        <v>93</v>
      </c>
      <c r="B137" s="43" t="s">
        <v>1291</v>
      </c>
      <c r="C137" s="299">
        <v>1500000000</v>
      </c>
      <c r="D137" s="246"/>
      <c r="E137" s="125" t="s">
        <v>103</v>
      </c>
      <c r="F137" s="45" t="s">
        <v>134</v>
      </c>
      <c r="G137" s="300"/>
      <c r="H137" s="150"/>
      <c r="I137" s="116"/>
      <c r="J137" s="116"/>
      <c r="K137" s="55"/>
      <c r="L137" s="244"/>
      <c r="M137" s="117"/>
      <c r="N137" s="145"/>
      <c r="O137" s="145"/>
      <c r="P137" s="132"/>
      <c r="Q137" s="119"/>
      <c r="R137" s="245"/>
      <c r="S137" s="54"/>
      <c r="V137"/>
    </row>
    <row r="138" spans="1:22" s="78" customFormat="1" ht="31.5" customHeight="1">
      <c r="A138" s="302">
        <f>SUBTOTAL(3,$B$13:B138)</f>
        <v>94</v>
      </c>
      <c r="B138" s="43" t="s">
        <v>532</v>
      </c>
      <c r="C138" s="299">
        <v>1189499982</v>
      </c>
      <c r="D138" s="246"/>
      <c r="E138" s="239" t="s">
        <v>133</v>
      </c>
      <c r="F138" s="45" t="s">
        <v>1285</v>
      </c>
      <c r="G138" s="300"/>
      <c r="H138" s="150"/>
      <c r="I138" s="116"/>
      <c r="J138" s="116"/>
      <c r="K138" s="55"/>
      <c r="L138" s="244"/>
      <c r="M138" s="117"/>
      <c r="N138" s="145"/>
      <c r="O138" s="145"/>
      <c r="P138" s="132"/>
      <c r="Q138" s="119"/>
      <c r="R138" s="245"/>
      <c r="S138" s="54"/>
      <c r="V138"/>
    </row>
    <row r="139" spans="1:22" s="78" customFormat="1" ht="40.5" customHeight="1">
      <c r="A139" s="302">
        <f>SUBTOTAL(3,$B$13:B139)</f>
        <v>95</v>
      </c>
      <c r="B139" s="43" t="s">
        <v>535</v>
      </c>
      <c r="C139" s="299">
        <v>350000000</v>
      </c>
      <c r="D139" s="246" t="s">
        <v>198</v>
      </c>
      <c r="E139" s="239" t="s">
        <v>133</v>
      </c>
      <c r="F139" s="45" t="s">
        <v>1286</v>
      </c>
      <c r="G139" s="300"/>
      <c r="H139" s="150"/>
      <c r="I139" s="116"/>
      <c r="J139" s="116"/>
      <c r="K139" s="55"/>
      <c r="L139" s="244"/>
      <c r="M139" s="117"/>
      <c r="N139" s="145"/>
      <c r="O139" s="145"/>
      <c r="P139" s="132"/>
      <c r="Q139" s="119"/>
      <c r="R139" s="245"/>
      <c r="S139" s="54"/>
      <c r="V139"/>
    </row>
    <row r="140" spans="1:22" s="78" customFormat="1">
      <c r="A140" s="1497" t="s">
        <v>556</v>
      </c>
      <c r="B140" s="1498"/>
      <c r="C140" s="1498"/>
      <c r="D140" s="1498"/>
      <c r="E140" s="1498"/>
      <c r="F140" s="1498"/>
      <c r="G140" s="1498"/>
      <c r="H140" s="1498"/>
      <c r="I140" s="1498"/>
      <c r="J140" s="1498"/>
      <c r="K140" s="1498"/>
      <c r="L140" s="1498"/>
      <c r="M140" s="1498"/>
      <c r="N140" s="1498"/>
      <c r="O140" s="1498"/>
      <c r="P140" s="1498"/>
      <c r="Q140" s="1498"/>
      <c r="R140" s="1498"/>
      <c r="S140" s="1509"/>
      <c r="V140"/>
    </row>
    <row r="141" spans="1:22" s="78" customFormat="1">
      <c r="A141" s="1552" t="s">
        <v>348</v>
      </c>
      <c r="B141" s="1553"/>
      <c r="C141" s="1553"/>
      <c r="D141" s="1553"/>
      <c r="E141" s="1553"/>
      <c r="F141" s="1553"/>
      <c r="G141" s="1553"/>
      <c r="H141" s="1553"/>
      <c r="I141" s="1553"/>
      <c r="J141" s="1553"/>
      <c r="K141" s="1553"/>
      <c r="L141" s="1553"/>
      <c r="M141" s="1553"/>
      <c r="N141" s="1553"/>
      <c r="O141" s="1553"/>
      <c r="P141" s="1553"/>
      <c r="Q141" s="1553"/>
      <c r="R141" s="1553"/>
      <c r="S141" s="1554"/>
      <c r="V141"/>
    </row>
    <row r="142" spans="1:22" s="78" customFormat="1" ht="34.5" customHeight="1">
      <c r="A142" s="302">
        <f>SUBTOTAL(3,$B$13:B142)</f>
        <v>96</v>
      </c>
      <c r="B142" s="122" t="s">
        <v>566</v>
      </c>
      <c r="C142" s="123">
        <v>200000000</v>
      </c>
      <c r="D142" s="124"/>
      <c r="E142" s="125" t="s">
        <v>103</v>
      </c>
      <c r="F142" s="613"/>
      <c r="G142" s="126"/>
      <c r="H142" s="136"/>
      <c r="I142" s="187"/>
      <c r="J142" s="197"/>
      <c r="K142" s="188"/>
      <c r="L142" s="189"/>
      <c r="M142" s="198"/>
      <c r="N142" s="191"/>
      <c r="O142" s="120"/>
      <c r="P142" s="235"/>
      <c r="Q142" s="127"/>
      <c r="R142" s="192"/>
      <c r="S142" s="607"/>
      <c r="V142"/>
    </row>
    <row r="143" spans="1:22" s="78" customFormat="1" ht="34.5" customHeight="1">
      <c r="A143" s="302">
        <f>SUBTOTAL(3,$B$13:B143)</f>
        <v>97</v>
      </c>
      <c r="B143" s="122" t="s">
        <v>570</v>
      </c>
      <c r="C143" s="123">
        <v>200000000</v>
      </c>
      <c r="D143" s="124"/>
      <c r="E143" s="125" t="s">
        <v>103</v>
      </c>
      <c r="F143" s="613"/>
      <c r="G143" s="126"/>
      <c r="H143" s="136"/>
      <c r="I143" s="187"/>
      <c r="J143" s="197"/>
      <c r="K143" s="188"/>
      <c r="L143" s="189"/>
      <c r="M143" s="247"/>
      <c r="N143" s="191"/>
      <c r="O143" s="120"/>
      <c r="P143" s="235"/>
      <c r="Q143" s="127"/>
      <c r="R143" s="192"/>
      <c r="S143" s="607"/>
      <c r="V143"/>
    </row>
    <row r="144" spans="1:22" s="78" customFormat="1" ht="34.5" customHeight="1">
      <c r="A144" s="302">
        <f>SUBTOTAL(3,$B$13:B144)</f>
        <v>98</v>
      </c>
      <c r="B144" s="122" t="s">
        <v>1292</v>
      </c>
      <c r="C144" s="123">
        <v>964000000</v>
      </c>
      <c r="D144" s="124"/>
      <c r="E144" s="239" t="s">
        <v>558</v>
      </c>
      <c r="F144" s="613"/>
      <c r="G144" s="126"/>
      <c r="H144" s="136"/>
      <c r="I144" s="136"/>
      <c r="J144" s="136"/>
      <c r="K144" s="188"/>
      <c r="L144" s="189"/>
      <c r="M144" s="190"/>
      <c r="N144" s="191"/>
      <c r="O144" s="120"/>
      <c r="P144" s="235"/>
      <c r="Q144" s="127"/>
      <c r="R144" s="192"/>
      <c r="S144" s="607"/>
      <c r="V144"/>
    </row>
    <row r="145" spans="1:22" s="56" customFormat="1" ht="34.5" customHeight="1">
      <c r="A145" s="302">
        <f>SUBTOTAL(3,$B$13:B145)</f>
        <v>99</v>
      </c>
      <c r="B145" s="122" t="s">
        <v>1293</v>
      </c>
      <c r="C145" s="123">
        <v>1509897000</v>
      </c>
      <c r="D145" s="304"/>
      <c r="E145" s="239" t="s">
        <v>558</v>
      </c>
      <c r="F145" s="303"/>
      <c r="G145" s="126"/>
      <c r="H145" s="136"/>
      <c r="I145" s="136"/>
      <c r="J145" s="136"/>
      <c r="K145" s="136"/>
      <c r="L145" s="189"/>
      <c r="M145" s="190"/>
      <c r="N145" s="191"/>
      <c r="O145" s="120"/>
      <c r="P145" s="235"/>
      <c r="Q145" s="127"/>
      <c r="R145" s="192"/>
      <c r="S145" s="607"/>
      <c r="V145" s="57"/>
    </row>
    <row r="146" spans="1:22" s="56" customFormat="1" ht="33.75" customHeight="1">
      <c r="A146" s="302">
        <f>SUBTOTAL(3,$B$13:B146)</f>
        <v>100</v>
      </c>
      <c r="B146" s="122" t="s">
        <v>1259</v>
      </c>
      <c r="C146" s="123">
        <v>1000000000</v>
      </c>
      <c r="D146" s="304"/>
      <c r="E146" s="301" t="s">
        <v>103</v>
      </c>
      <c r="F146" s="303"/>
      <c r="G146" s="126"/>
      <c r="H146" s="199"/>
      <c r="I146" s="136"/>
      <c r="J146" s="136"/>
      <c r="K146" s="136"/>
      <c r="L146" s="189"/>
      <c r="M146" s="190"/>
      <c r="N146" s="191"/>
      <c r="O146" s="196"/>
      <c r="P146" s="235"/>
      <c r="Q146" s="127"/>
      <c r="R146" s="128"/>
      <c r="S146" s="607"/>
      <c r="V146" s="57"/>
    </row>
    <row r="147" spans="1:22" s="56" customFormat="1" ht="37.5" customHeight="1">
      <c r="A147" s="302">
        <f>SUBTOTAL(3,$B$13:B147)</f>
        <v>101</v>
      </c>
      <c r="B147" s="122" t="s">
        <v>572</v>
      </c>
      <c r="C147" s="123">
        <v>1174390000</v>
      </c>
      <c r="D147" s="304"/>
      <c r="E147" s="301" t="s">
        <v>103</v>
      </c>
      <c r="F147" s="303"/>
      <c r="G147" s="126"/>
      <c r="H147" s="199"/>
      <c r="I147" s="199"/>
      <c r="J147" s="197"/>
      <c r="K147" s="197"/>
      <c r="L147" s="221"/>
      <c r="M147" s="190"/>
      <c r="N147" s="191"/>
      <c r="O147" s="196"/>
      <c r="P147" s="235"/>
      <c r="Q147" s="127"/>
      <c r="R147" s="128"/>
      <c r="S147" s="607"/>
      <c r="V147" s="57"/>
    </row>
    <row r="148" spans="1:22" s="56" customFormat="1" ht="14.25" customHeight="1">
      <c r="A148" s="1549" t="s">
        <v>354</v>
      </c>
      <c r="B148" s="1550"/>
      <c r="C148" s="1550"/>
      <c r="D148" s="1550"/>
      <c r="E148" s="1550"/>
      <c r="F148" s="1550"/>
      <c r="G148" s="1550"/>
      <c r="H148" s="1550"/>
      <c r="I148" s="1550"/>
      <c r="J148" s="1550"/>
      <c r="K148" s="1550"/>
      <c r="L148" s="1550"/>
      <c r="M148" s="1550"/>
      <c r="N148" s="1550"/>
      <c r="O148" s="1550"/>
      <c r="P148" s="1550"/>
      <c r="Q148" s="1550"/>
      <c r="R148" s="1550"/>
      <c r="S148" s="1551"/>
      <c r="V148" s="57"/>
    </row>
    <row r="149" spans="1:22" s="56" customFormat="1" ht="31.5" customHeight="1">
      <c r="A149" s="302">
        <f>SUBTOTAL(3,$B$13:B149)</f>
        <v>102</v>
      </c>
      <c r="B149" s="122" t="s">
        <v>577</v>
      </c>
      <c r="C149" s="123">
        <v>200000110</v>
      </c>
      <c r="D149" s="304"/>
      <c r="E149" s="301" t="s">
        <v>103</v>
      </c>
      <c r="F149" s="303"/>
      <c r="G149" s="114"/>
      <c r="H149" s="217"/>
      <c r="I149" s="227"/>
      <c r="J149" s="114"/>
      <c r="K149" s="142"/>
      <c r="L149" s="129"/>
      <c r="M149" s="129"/>
      <c r="N149" s="203"/>
      <c r="O149" s="203"/>
      <c r="P149" s="210"/>
      <c r="Q149" s="205"/>
      <c r="R149" s="219"/>
      <c r="S149" s="54"/>
      <c r="V149" s="57"/>
    </row>
    <row r="150" spans="1:22" s="56" customFormat="1" ht="33" customHeight="1">
      <c r="A150" s="302">
        <f>SUBTOTAL(3,$B$13:B150)</f>
        <v>103</v>
      </c>
      <c r="B150" s="122" t="s">
        <v>580</v>
      </c>
      <c r="C150" s="123">
        <v>200001188</v>
      </c>
      <c r="D150" s="304"/>
      <c r="E150" s="301" t="s">
        <v>103</v>
      </c>
      <c r="F150" s="303"/>
      <c r="G150" s="114"/>
      <c r="H150" s="217"/>
      <c r="I150" s="227"/>
      <c r="J150" s="208"/>
      <c r="K150" s="142"/>
      <c r="L150" s="129"/>
      <c r="M150" s="129"/>
      <c r="N150" s="203"/>
      <c r="O150" s="248"/>
      <c r="P150" s="210"/>
      <c r="Q150" s="205"/>
      <c r="R150" s="216"/>
      <c r="S150" s="54"/>
      <c r="V150" s="57"/>
    </row>
    <row r="151" spans="1:22" s="56" customFormat="1" ht="33" customHeight="1">
      <c r="A151" s="302">
        <f>SUBTOTAL(3,$B$13:B151)</f>
        <v>104</v>
      </c>
      <c r="B151" s="122" t="s">
        <v>1260</v>
      </c>
      <c r="C151" s="123">
        <v>200005991</v>
      </c>
      <c r="D151" s="304"/>
      <c r="E151" s="301" t="s">
        <v>103</v>
      </c>
      <c r="F151" s="303"/>
      <c r="G151" s="114"/>
      <c r="H151" s="217"/>
      <c r="I151" s="227"/>
      <c r="J151" s="208"/>
      <c r="K151" s="142"/>
      <c r="L151" s="202"/>
      <c r="M151" s="129"/>
      <c r="N151" s="248"/>
      <c r="O151" s="248"/>
      <c r="P151" s="210"/>
      <c r="Q151" s="205"/>
      <c r="R151" s="219"/>
      <c r="S151" s="54"/>
      <c r="V151" s="57"/>
    </row>
    <row r="152" spans="1:22" s="57" customFormat="1" ht="14.25" customHeight="1">
      <c r="A152" s="1549" t="s">
        <v>359</v>
      </c>
      <c r="B152" s="1550"/>
      <c r="C152" s="1550"/>
      <c r="D152" s="1550"/>
      <c r="E152" s="1550"/>
      <c r="F152" s="1550"/>
      <c r="G152" s="1550"/>
      <c r="H152" s="1550"/>
      <c r="I152" s="1550"/>
      <c r="J152" s="1550"/>
      <c r="K152" s="1550"/>
      <c r="L152" s="1550"/>
      <c r="M152" s="1550"/>
      <c r="N152" s="1550"/>
      <c r="O152" s="1550"/>
      <c r="P152" s="1550"/>
      <c r="Q152" s="1550"/>
      <c r="R152" s="1550"/>
      <c r="S152" s="1551"/>
      <c r="T152" s="56"/>
      <c r="U152" s="56"/>
    </row>
    <row r="153" spans="1:22" s="56" customFormat="1" ht="43.5" customHeight="1">
      <c r="A153" s="302">
        <f>SUBTOTAL(3,$B$13:B153)</f>
        <v>105</v>
      </c>
      <c r="B153" s="43" t="s">
        <v>591</v>
      </c>
      <c r="C153" s="299">
        <v>350000000</v>
      </c>
      <c r="D153" s="304" t="s">
        <v>198</v>
      </c>
      <c r="E153" s="207" t="s">
        <v>133</v>
      </c>
      <c r="F153" s="45" t="s">
        <v>1286</v>
      </c>
      <c r="G153" s="300"/>
      <c r="H153" s="153"/>
      <c r="I153" s="116"/>
      <c r="J153" s="116"/>
      <c r="K153" s="55"/>
      <c r="L153" s="117"/>
      <c r="M153" s="117"/>
      <c r="N153" s="145"/>
      <c r="O153" s="145"/>
      <c r="P153" s="118"/>
      <c r="Q153" s="119"/>
      <c r="R153" s="53"/>
      <c r="S153" s="54"/>
      <c r="V153" s="57"/>
    </row>
    <row r="154" spans="1:22" s="78" customFormat="1">
      <c r="A154" s="1497" t="s">
        <v>596</v>
      </c>
      <c r="B154" s="1498"/>
      <c r="C154" s="1498"/>
      <c r="D154" s="1498"/>
      <c r="E154" s="1498"/>
      <c r="F154" s="1498"/>
      <c r="G154" s="1498"/>
      <c r="H154" s="1498"/>
      <c r="I154" s="1498"/>
      <c r="J154" s="1498"/>
      <c r="K154" s="1498"/>
      <c r="L154" s="1498"/>
      <c r="M154" s="1498"/>
      <c r="N154" s="1498"/>
      <c r="O154" s="1498"/>
      <c r="P154" s="1498"/>
      <c r="Q154" s="1498"/>
      <c r="R154" s="1498"/>
      <c r="S154" s="1509"/>
      <c r="V154"/>
    </row>
    <row r="155" spans="1:22" s="78" customFormat="1">
      <c r="A155" s="1552" t="s">
        <v>247</v>
      </c>
      <c r="B155" s="1553"/>
      <c r="C155" s="1553"/>
      <c r="D155" s="1553"/>
      <c r="E155" s="1553"/>
      <c r="F155" s="1553"/>
      <c r="G155" s="1553"/>
      <c r="H155" s="1553"/>
      <c r="I155" s="1553"/>
      <c r="J155" s="1553"/>
      <c r="K155" s="1553"/>
      <c r="L155" s="1553"/>
      <c r="M155" s="1553"/>
      <c r="N155" s="1553"/>
      <c r="O155" s="1553"/>
      <c r="P155" s="1553"/>
      <c r="Q155" s="1553"/>
      <c r="R155" s="1553"/>
      <c r="S155" s="1554"/>
      <c r="V155"/>
    </row>
    <row r="156" spans="1:22" s="78" customFormat="1" ht="30.75" customHeight="1">
      <c r="A156" s="302">
        <f>SUBTOTAL(3,$B$13:B156)</f>
        <v>106</v>
      </c>
      <c r="B156" s="122" t="s">
        <v>608</v>
      </c>
      <c r="C156" s="123">
        <v>200000000</v>
      </c>
      <c r="D156" s="124"/>
      <c r="E156" s="125" t="s">
        <v>103</v>
      </c>
      <c r="F156" s="613"/>
      <c r="G156" s="126"/>
      <c r="H156" s="194"/>
      <c r="I156" s="187"/>
      <c r="J156" s="187"/>
      <c r="K156" s="188"/>
      <c r="L156" s="189"/>
      <c r="M156" s="190"/>
      <c r="N156" s="191"/>
      <c r="O156" s="156"/>
      <c r="P156" s="235"/>
      <c r="Q156" s="127"/>
      <c r="R156" s="192"/>
      <c r="S156" s="607"/>
      <c r="V156"/>
    </row>
    <row r="157" spans="1:22" s="78" customFormat="1" ht="35.25" customHeight="1">
      <c r="A157" s="302">
        <f>SUBTOTAL(3,$B$13:B157)</f>
        <v>107</v>
      </c>
      <c r="B157" s="122" t="s">
        <v>1264</v>
      </c>
      <c r="C157" s="123">
        <v>1500000000</v>
      </c>
      <c r="D157" s="124"/>
      <c r="E157" s="125" t="s">
        <v>103</v>
      </c>
      <c r="F157" s="613"/>
      <c r="G157" s="126"/>
      <c r="H157" s="622"/>
      <c r="I157" s="199"/>
      <c r="J157" s="199"/>
      <c r="K157" s="197"/>
      <c r="L157" s="189"/>
      <c r="M157" s="189"/>
      <c r="N157" s="191"/>
      <c r="O157" s="156"/>
      <c r="P157" s="235"/>
      <c r="Q157" s="127"/>
      <c r="R157" s="192"/>
      <c r="S157" s="607"/>
      <c r="V157"/>
    </row>
    <row r="158" spans="1:22" s="78" customFormat="1" ht="30.75" customHeight="1">
      <c r="A158" s="302">
        <f>SUBTOTAL(3,$B$13:B158)</f>
        <v>108</v>
      </c>
      <c r="B158" s="130" t="s">
        <v>1265</v>
      </c>
      <c r="C158" s="617">
        <v>1000000000</v>
      </c>
      <c r="D158" s="124"/>
      <c r="E158" s="125" t="s">
        <v>103</v>
      </c>
      <c r="F158" s="613"/>
      <c r="G158" s="612"/>
      <c r="H158" s="217"/>
      <c r="I158" s="114"/>
      <c r="J158" s="140"/>
      <c r="K158" s="114"/>
      <c r="L158" s="212"/>
      <c r="M158" s="213"/>
      <c r="N158" s="203"/>
      <c r="O158" s="203"/>
      <c r="P158" s="235"/>
      <c r="Q158" s="205"/>
      <c r="R158" s="219"/>
      <c r="S158" s="607"/>
      <c r="V158"/>
    </row>
    <row r="159" spans="1:22" s="78" customFormat="1" ht="37.5" customHeight="1">
      <c r="A159" s="302">
        <f>SUBTOTAL(3,$B$13:B159)</f>
        <v>109</v>
      </c>
      <c r="B159" s="130" t="s">
        <v>613</v>
      </c>
      <c r="C159" s="617">
        <v>1000000000</v>
      </c>
      <c r="D159" s="124"/>
      <c r="E159" s="125" t="s">
        <v>103</v>
      </c>
      <c r="F159" s="613"/>
      <c r="G159" s="612"/>
      <c r="H159" s="217"/>
      <c r="I159" s="114"/>
      <c r="J159" s="140"/>
      <c r="K159" s="114"/>
      <c r="L159" s="212"/>
      <c r="M159" s="213"/>
      <c r="N159" s="218"/>
      <c r="O159" s="218"/>
      <c r="P159" s="210"/>
      <c r="Q159" s="205"/>
      <c r="R159" s="219"/>
      <c r="S159" s="607"/>
      <c r="V159"/>
    </row>
    <row r="160" spans="1:22" s="78" customFormat="1" ht="15" customHeight="1">
      <c r="A160" s="1549" t="s">
        <v>292</v>
      </c>
      <c r="B160" s="1550"/>
      <c r="C160" s="1550"/>
      <c r="D160" s="1550"/>
      <c r="E160" s="1550"/>
      <c r="F160" s="1550"/>
      <c r="G160" s="1550"/>
      <c r="H160" s="1550"/>
      <c r="I160" s="1550"/>
      <c r="J160" s="1550"/>
      <c r="K160" s="1550"/>
      <c r="L160" s="1550"/>
      <c r="M160" s="1550"/>
      <c r="N160" s="1550"/>
      <c r="O160" s="1550"/>
      <c r="P160" s="1550"/>
      <c r="Q160" s="1550"/>
      <c r="R160" s="1550"/>
      <c r="S160" s="1551"/>
      <c r="V160"/>
    </row>
    <row r="161" spans="1:22" s="78" customFormat="1" ht="36" customHeight="1">
      <c r="A161" s="302">
        <f>SUBTOTAL(3,$B$13:B161)</f>
        <v>110</v>
      </c>
      <c r="B161" s="122" t="s">
        <v>619</v>
      </c>
      <c r="C161" s="124">
        <v>200003500</v>
      </c>
      <c r="D161" s="304"/>
      <c r="E161" s="301" t="s">
        <v>103</v>
      </c>
      <c r="F161" s="303"/>
      <c r="G161" s="114"/>
      <c r="H161" s="249"/>
      <c r="I161" s="227"/>
      <c r="J161" s="227"/>
      <c r="K161" s="232"/>
      <c r="L161" s="213"/>
      <c r="M161" s="213"/>
      <c r="N161" s="250"/>
      <c r="O161" s="234"/>
      <c r="P161" s="210"/>
      <c r="Q161" s="127"/>
      <c r="R161" s="219"/>
      <c r="S161" s="607"/>
      <c r="V161"/>
    </row>
    <row r="162" spans="1:22" s="154" customFormat="1" ht="15" customHeight="1">
      <c r="A162" s="1549" t="s">
        <v>311</v>
      </c>
      <c r="B162" s="1550"/>
      <c r="C162" s="1550"/>
      <c r="D162" s="1550"/>
      <c r="E162" s="1550"/>
      <c r="F162" s="1550"/>
      <c r="G162" s="1550"/>
      <c r="H162" s="1550"/>
      <c r="I162" s="1550"/>
      <c r="J162" s="1550"/>
      <c r="K162" s="1550"/>
      <c r="L162" s="1550"/>
      <c r="M162" s="1550"/>
      <c r="N162" s="1550"/>
      <c r="O162" s="1550"/>
      <c r="P162" s="1550"/>
      <c r="Q162" s="1550"/>
      <c r="R162" s="1550"/>
      <c r="S162" s="1551"/>
      <c r="V162" s="155"/>
    </row>
    <row r="163" spans="1:22" s="154" customFormat="1" ht="36.75" customHeight="1">
      <c r="A163" s="302">
        <f>SUBTOTAL(3,$B$13:B163)</f>
        <v>111</v>
      </c>
      <c r="B163" s="122" t="s">
        <v>626</v>
      </c>
      <c r="C163" s="124">
        <v>450000000</v>
      </c>
      <c r="D163" s="304"/>
      <c r="E163" s="207" t="s">
        <v>133</v>
      </c>
      <c r="F163" s="303" t="s">
        <v>1285</v>
      </c>
      <c r="G163" s="251"/>
      <c r="H163" s="252"/>
      <c r="I163" s="227"/>
      <c r="J163" s="253"/>
      <c r="K163" s="254"/>
      <c r="L163" s="255"/>
      <c r="M163" s="255"/>
      <c r="N163" s="256"/>
      <c r="O163" s="257"/>
      <c r="P163" s="258"/>
      <c r="Q163" s="259"/>
      <c r="R163" s="260"/>
      <c r="S163" s="54"/>
      <c r="V163" s="155"/>
    </row>
    <row r="164" spans="1:22" s="154" customFormat="1" ht="38.25" customHeight="1">
      <c r="A164" s="302">
        <f>SUBTOTAL(3,$B$13:B164)</f>
        <v>112</v>
      </c>
      <c r="B164" s="122" t="s">
        <v>634</v>
      </c>
      <c r="C164" s="124">
        <v>385000000</v>
      </c>
      <c r="D164" s="304" t="s">
        <v>198</v>
      </c>
      <c r="E164" s="207" t="s">
        <v>133</v>
      </c>
      <c r="F164" s="303" t="s">
        <v>1286</v>
      </c>
      <c r="G164" s="251"/>
      <c r="H164" s="606"/>
      <c r="I164" s="256"/>
      <c r="J164" s="253"/>
      <c r="K164" s="254"/>
      <c r="L164" s="255"/>
      <c r="M164" s="255"/>
      <c r="N164" s="256"/>
      <c r="O164" s="257"/>
      <c r="P164" s="258"/>
      <c r="Q164" s="263"/>
      <c r="R164" s="264"/>
      <c r="S164" s="54"/>
      <c r="V164" s="155"/>
    </row>
    <row r="165" spans="1:22" s="154" customFormat="1" ht="31.5" customHeight="1">
      <c r="A165" s="302">
        <f>SUBTOTAL(3,$B$13:B165)</f>
        <v>113</v>
      </c>
      <c r="B165" s="122" t="s">
        <v>652</v>
      </c>
      <c r="C165" s="124">
        <v>500094000</v>
      </c>
      <c r="D165" s="304"/>
      <c r="E165" s="301" t="s">
        <v>103</v>
      </c>
      <c r="F165" s="265" t="s">
        <v>1287</v>
      </c>
      <c r="G165" s="251"/>
      <c r="H165" s="261"/>
      <c r="I165" s="262"/>
      <c r="J165" s="253"/>
      <c r="K165" s="254"/>
      <c r="L165" s="255"/>
      <c r="M165" s="255"/>
      <c r="N165" s="256"/>
      <c r="O165" s="257"/>
      <c r="P165" s="258"/>
      <c r="Q165" s="263"/>
      <c r="R165" s="264"/>
      <c r="S165" s="54"/>
      <c r="V165" s="155"/>
    </row>
    <row r="166" spans="1:22">
      <c r="A166" s="1512" t="s">
        <v>661</v>
      </c>
      <c r="B166" s="1513"/>
      <c r="C166" s="1513"/>
      <c r="D166" s="1513"/>
      <c r="E166" s="1513"/>
      <c r="F166" s="1513"/>
      <c r="G166" s="1513"/>
      <c r="H166" s="1513"/>
      <c r="I166" s="1513"/>
      <c r="J166" s="1513"/>
      <c r="K166" s="1513"/>
      <c r="L166" s="1513"/>
      <c r="M166" s="1513"/>
      <c r="N166" s="1513"/>
      <c r="O166" s="1513"/>
      <c r="P166" s="1513"/>
      <c r="Q166" s="1513"/>
      <c r="R166" s="1513"/>
      <c r="S166" s="1548"/>
      <c r="T166"/>
      <c r="U166"/>
    </row>
    <row r="167" spans="1:22" ht="26.25" customHeight="1">
      <c r="A167" s="302">
        <f>SUBTOTAL(3,$B$13:B167)</f>
        <v>114</v>
      </c>
      <c r="B167" s="61" t="s">
        <v>662</v>
      </c>
      <c r="C167" s="62">
        <v>450000000</v>
      </c>
      <c r="D167" s="304"/>
      <c r="E167" s="301"/>
      <c r="F167" s="303"/>
      <c r="G167" s="55"/>
      <c r="H167" s="63"/>
      <c r="I167" s="55"/>
      <c r="J167" s="55"/>
      <c r="K167" s="55"/>
      <c r="L167" s="64"/>
      <c r="M167" s="64"/>
      <c r="N167" s="65"/>
      <c r="O167" s="65"/>
      <c r="P167" s="66"/>
      <c r="Q167" s="67"/>
      <c r="R167" s="65"/>
      <c r="S167" s="54"/>
      <c r="T167"/>
      <c r="U167"/>
    </row>
    <row r="168" spans="1:22" ht="26.25" customHeight="1">
      <c r="A168" s="302">
        <f>SUBTOTAL(3,$B$13:B168)</f>
        <v>115</v>
      </c>
      <c r="B168" s="61" t="s">
        <v>665</v>
      </c>
      <c r="C168" s="62">
        <v>391000000</v>
      </c>
      <c r="D168" s="304"/>
      <c r="E168" s="301"/>
      <c r="F168" s="303"/>
      <c r="G168" s="55"/>
      <c r="H168" s="63"/>
      <c r="I168" s="55"/>
      <c r="J168" s="55"/>
      <c r="K168" s="55"/>
      <c r="L168" s="64"/>
      <c r="M168" s="64"/>
      <c r="N168" s="65"/>
      <c r="O168" s="65"/>
      <c r="P168" s="66"/>
      <c r="Q168" s="67"/>
      <c r="R168" s="65"/>
      <c r="S168" s="54"/>
      <c r="T168"/>
      <c r="U168"/>
    </row>
    <row r="169" spans="1:22" ht="27" customHeight="1">
      <c r="A169" s="302">
        <f>SUBTOTAL(3,$B$13:B169)</f>
        <v>116</v>
      </c>
      <c r="B169" s="61" t="s">
        <v>667</v>
      </c>
      <c r="C169" s="62">
        <v>323999700</v>
      </c>
      <c r="D169" s="304"/>
      <c r="E169" s="301"/>
      <c r="F169" s="303"/>
      <c r="G169" s="55"/>
      <c r="H169" s="63"/>
      <c r="I169" s="55"/>
      <c r="J169" s="55"/>
      <c r="K169" s="55"/>
      <c r="L169" s="64"/>
      <c r="M169" s="64"/>
      <c r="N169" s="65"/>
      <c r="O169" s="65"/>
      <c r="P169" s="66"/>
      <c r="Q169" s="67"/>
      <c r="R169" s="65"/>
      <c r="S169" s="54"/>
      <c r="T169"/>
      <c r="U169"/>
    </row>
    <row r="170" spans="1:22" ht="31.5" customHeight="1">
      <c r="A170" s="302">
        <f>SUBTOTAL(3,$B$13:B170)</f>
        <v>117</v>
      </c>
      <c r="B170" s="61" t="s">
        <v>669</v>
      </c>
      <c r="C170" s="62">
        <v>539999500</v>
      </c>
      <c r="D170" s="599"/>
      <c r="E170" s="301"/>
      <c r="F170" s="45"/>
      <c r="G170" s="55"/>
      <c r="H170" s="63"/>
      <c r="I170" s="55"/>
      <c r="J170" s="55"/>
      <c r="K170" s="55"/>
      <c r="L170" s="64"/>
      <c r="M170" s="64"/>
      <c r="N170" s="65"/>
      <c r="O170" s="65"/>
      <c r="P170" s="66"/>
      <c r="Q170" s="67"/>
      <c r="R170" s="65"/>
      <c r="S170" s="54"/>
      <c r="T170"/>
      <c r="U170"/>
    </row>
    <row r="171" spans="1:22" ht="27.75" customHeight="1">
      <c r="A171" s="302">
        <f>SUBTOTAL(3,$B$13:B171)</f>
        <v>118</v>
      </c>
      <c r="B171" s="61" t="s">
        <v>670</v>
      </c>
      <c r="C171" s="62">
        <v>107990000</v>
      </c>
      <c r="D171" s="599"/>
      <c r="E171" s="301"/>
      <c r="F171" s="45"/>
      <c r="G171" s="55"/>
      <c r="H171" s="63"/>
      <c r="I171" s="55"/>
      <c r="J171" s="55"/>
      <c r="K171" s="55"/>
      <c r="L171" s="64"/>
      <c r="M171" s="64"/>
      <c r="N171" s="65"/>
      <c r="O171" s="65"/>
      <c r="P171" s="66"/>
      <c r="Q171" s="67"/>
      <c r="R171" s="65"/>
      <c r="S171" s="54"/>
      <c r="T171"/>
      <c r="U171"/>
    </row>
    <row r="172" spans="1:22" s="57" customFormat="1" ht="33" customHeight="1">
      <c r="A172" s="302">
        <f>SUBTOTAL(3,$B$13:B172)</f>
        <v>119</v>
      </c>
      <c r="B172" s="61" t="s">
        <v>671</v>
      </c>
      <c r="C172" s="62">
        <v>324000000</v>
      </c>
      <c r="D172" s="599"/>
      <c r="E172" s="301"/>
      <c r="F172" s="59"/>
      <c r="G172" s="55"/>
      <c r="H172" s="63"/>
      <c r="I172" s="55"/>
      <c r="J172" s="55"/>
      <c r="K172" s="55"/>
      <c r="L172" s="64"/>
      <c r="M172" s="64"/>
      <c r="N172" s="65"/>
      <c r="O172" s="65"/>
      <c r="P172" s="66"/>
      <c r="Q172" s="67"/>
      <c r="R172" s="65"/>
      <c r="S172" s="54"/>
    </row>
    <row r="173" spans="1:22" s="57" customFormat="1" ht="30" customHeight="1">
      <c r="A173" s="302">
        <f>SUBTOTAL(3,$B$13:B173)</f>
        <v>120</v>
      </c>
      <c r="B173" s="61" t="s">
        <v>672</v>
      </c>
      <c r="C173" s="62">
        <v>1357005000</v>
      </c>
      <c r="D173" s="598"/>
      <c r="E173" s="301"/>
      <c r="F173" s="59"/>
      <c r="G173" s="55"/>
      <c r="H173" s="63"/>
      <c r="I173" s="55"/>
      <c r="J173" s="55"/>
      <c r="K173" s="55"/>
      <c r="L173" s="64"/>
      <c r="M173" s="64"/>
      <c r="N173" s="65"/>
      <c r="O173" s="65"/>
      <c r="P173" s="66"/>
      <c r="Q173" s="67"/>
      <c r="R173" s="65"/>
      <c r="S173" s="54"/>
    </row>
    <row r="174" spans="1:22" s="57" customFormat="1" ht="29.25" customHeight="1">
      <c r="A174" s="302">
        <f>SUBTOTAL(3,$B$13:B174)</f>
        <v>121</v>
      </c>
      <c r="B174" s="61" t="s">
        <v>673</v>
      </c>
      <c r="C174" s="62">
        <v>935005000</v>
      </c>
      <c r="D174" s="598"/>
      <c r="E174" s="301"/>
      <c r="F174" s="59"/>
      <c r="G174" s="55"/>
      <c r="H174" s="63"/>
      <c r="I174" s="55"/>
      <c r="J174" s="55"/>
      <c r="K174" s="55"/>
      <c r="L174" s="64"/>
      <c r="M174" s="64"/>
      <c r="N174" s="65"/>
      <c r="O174" s="65"/>
      <c r="P174" s="66"/>
      <c r="Q174" s="67"/>
      <c r="R174" s="65"/>
      <c r="S174" s="54"/>
    </row>
    <row r="175" spans="1:22" s="57" customFormat="1" ht="30" customHeight="1">
      <c r="A175" s="302">
        <f>SUBTOTAL(3,$B$13:B175)</f>
        <v>122</v>
      </c>
      <c r="B175" s="61" t="s">
        <v>674</v>
      </c>
      <c r="C175" s="62">
        <v>657496000</v>
      </c>
      <c r="D175" s="598"/>
      <c r="E175" s="60"/>
      <c r="F175" s="59"/>
      <c r="G175" s="55"/>
      <c r="H175" s="63"/>
      <c r="I175" s="55"/>
      <c r="J175" s="55"/>
      <c r="K175" s="55"/>
      <c r="L175" s="64"/>
      <c r="M175" s="64"/>
      <c r="N175" s="65"/>
      <c r="O175" s="65"/>
      <c r="P175" s="66"/>
      <c r="Q175" s="67"/>
      <c r="R175" s="65"/>
      <c r="S175" s="54"/>
    </row>
    <row r="176" spans="1:22" s="57" customFormat="1" ht="30" customHeight="1">
      <c r="A176" s="302">
        <f>SUBTOTAL(3,$B$13:B176)</f>
        <v>123</v>
      </c>
      <c r="B176" s="61" t="s">
        <v>848</v>
      </c>
      <c r="C176" s="62">
        <v>339997440</v>
      </c>
      <c r="D176" s="598"/>
      <c r="E176" s="60"/>
      <c r="F176" s="59" t="s">
        <v>1285</v>
      </c>
      <c r="G176" s="55"/>
      <c r="H176" s="63"/>
      <c r="I176" s="55"/>
      <c r="J176" s="55"/>
      <c r="K176" s="55"/>
      <c r="L176" s="64"/>
      <c r="M176" s="64"/>
      <c r="N176" s="65"/>
      <c r="O176" s="65"/>
      <c r="P176" s="66"/>
      <c r="Q176" s="67"/>
      <c r="R176" s="65"/>
      <c r="S176" s="597"/>
    </row>
    <row r="177" spans="1:22" s="57" customFormat="1" ht="30" customHeight="1">
      <c r="A177" s="302">
        <f>SUBTOTAL(3,$B$13:B177)</f>
        <v>124</v>
      </c>
      <c r="B177" s="61" t="s">
        <v>849</v>
      </c>
      <c r="C177" s="62">
        <v>250700000</v>
      </c>
      <c r="D177" s="598"/>
      <c r="E177" s="60"/>
      <c r="F177" s="59" t="s">
        <v>1285</v>
      </c>
      <c r="G177" s="55"/>
      <c r="H177" s="63"/>
      <c r="I177" s="55"/>
      <c r="J177" s="55"/>
      <c r="K177" s="55"/>
      <c r="L177" s="64"/>
      <c r="M177" s="64"/>
      <c r="N177" s="65"/>
      <c r="O177" s="65"/>
      <c r="P177" s="66"/>
      <c r="Q177" s="67"/>
      <c r="R177" s="65"/>
      <c r="S177" s="597"/>
    </row>
    <row r="178" spans="1:22" s="57" customFormat="1" ht="30" customHeight="1">
      <c r="A178" s="302">
        <f>SUBTOTAL(3,$B$13:B178)</f>
        <v>125</v>
      </c>
      <c r="B178" s="61" t="s">
        <v>700</v>
      </c>
      <c r="C178" s="62">
        <v>2000000000</v>
      </c>
      <c r="D178" s="598"/>
      <c r="E178" s="60"/>
      <c r="F178" s="59" t="s">
        <v>1286</v>
      </c>
      <c r="G178" s="55"/>
      <c r="H178" s="63"/>
      <c r="I178" s="55"/>
      <c r="J178" s="55"/>
      <c r="K178" s="55"/>
      <c r="L178" s="64"/>
      <c r="M178" s="64"/>
      <c r="N178" s="65"/>
      <c r="O178" s="65"/>
      <c r="P178" s="66"/>
      <c r="Q178" s="67"/>
      <c r="R178" s="65"/>
      <c r="S178" s="597"/>
    </row>
    <row r="179" spans="1:22" s="57" customFormat="1" ht="51.75" customHeight="1">
      <c r="A179" s="302">
        <f>SUBTOTAL(3,$B$13:B179)</f>
        <v>126</v>
      </c>
      <c r="B179" s="61" t="s">
        <v>1041</v>
      </c>
      <c r="C179" s="62">
        <v>8456000000</v>
      </c>
      <c r="D179" s="598"/>
      <c r="E179" s="60"/>
      <c r="F179" s="59" t="s">
        <v>1294</v>
      </c>
      <c r="G179" s="55"/>
      <c r="H179" s="63"/>
      <c r="I179" s="55"/>
      <c r="J179" s="55"/>
      <c r="K179" s="55"/>
      <c r="L179" s="64"/>
      <c r="M179" s="64"/>
      <c r="N179" s="65"/>
      <c r="O179" s="65"/>
      <c r="P179" s="66"/>
      <c r="Q179" s="67"/>
      <c r="R179" s="65"/>
      <c r="S179" s="597"/>
    </row>
    <row r="180" spans="1:22" s="57" customFormat="1" ht="51" customHeight="1">
      <c r="A180" s="302">
        <f>SUBTOTAL(3,$B$13:B180)</f>
        <v>127</v>
      </c>
      <c r="B180" s="61" t="s">
        <v>865</v>
      </c>
      <c r="C180" s="62">
        <v>75057930</v>
      </c>
      <c r="D180" s="598"/>
      <c r="E180" s="60"/>
      <c r="F180" s="59" t="s">
        <v>1285</v>
      </c>
      <c r="G180" s="55"/>
      <c r="H180" s="63"/>
      <c r="I180" s="55"/>
      <c r="J180" s="55"/>
      <c r="K180" s="55"/>
      <c r="L180" s="64"/>
      <c r="M180" s="64"/>
      <c r="N180" s="65"/>
      <c r="O180" s="65"/>
      <c r="P180" s="66"/>
      <c r="Q180" s="67"/>
      <c r="R180" s="65"/>
      <c r="S180" s="597"/>
    </row>
    <row r="181" spans="1:22" s="57" customFormat="1" ht="60.75" customHeight="1">
      <c r="A181" s="302">
        <f>SUBTOTAL(3,$B$13:B181)</f>
        <v>128</v>
      </c>
      <c r="B181" s="61" t="s">
        <v>1295</v>
      </c>
      <c r="C181" s="62">
        <v>60734370</v>
      </c>
      <c r="D181" s="598"/>
      <c r="E181" s="60"/>
      <c r="F181" s="59" t="s">
        <v>134</v>
      </c>
      <c r="G181" s="55"/>
      <c r="H181" s="63"/>
      <c r="I181" s="55"/>
      <c r="J181" s="55"/>
      <c r="K181" s="55"/>
      <c r="L181" s="64"/>
      <c r="M181" s="64"/>
      <c r="N181" s="65"/>
      <c r="O181" s="65"/>
      <c r="P181" s="66"/>
      <c r="Q181" s="67"/>
      <c r="R181" s="65"/>
      <c r="S181" s="597"/>
    </row>
    <row r="182" spans="1:22" s="57" customFormat="1" ht="40.5" customHeight="1">
      <c r="A182" s="302">
        <f>SUBTOTAL(3,$B$13:B182)</f>
        <v>129</v>
      </c>
      <c r="B182" s="61" t="s">
        <v>869</v>
      </c>
      <c r="C182" s="62">
        <v>16940000</v>
      </c>
      <c r="D182" s="598"/>
      <c r="E182" s="60"/>
      <c r="F182" s="59" t="s">
        <v>134</v>
      </c>
      <c r="G182" s="55"/>
      <c r="H182" s="63"/>
      <c r="I182" s="55"/>
      <c r="J182" s="55"/>
      <c r="K182" s="55"/>
      <c r="L182" s="64"/>
      <c r="M182" s="64"/>
      <c r="N182" s="65"/>
      <c r="O182" s="65"/>
      <c r="P182" s="66"/>
      <c r="Q182" s="67"/>
      <c r="R182" s="65"/>
      <c r="S182" s="597"/>
    </row>
    <row r="183" spans="1:22" s="57" customFormat="1" ht="47.25" customHeight="1">
      <c r="A183" s="302">
        <f>SUBTOTAL(3,$B$13:B183)</f>
        <v>130</v>
      </c>
      <c r="B183" s="61" t="s">
        <v>871</v>
      </c>
      <c r="C183" s="62">
        <v>100000000</v>
      </c>
      <c r="D183" s="598"/>
      <c r="E183" s="60"/>
      <c r="F183" s="59" t="s">
        <v>1285</v>
      </c>
      <c r="G183" s="55"/>
      <c r="H183" s="63"/>
      <c r="I183" s="55"/>
      <c r="J183" s="55"/>
      <c r="K183" s="55"/>
      <c r="L183" s="64"/>
      <c r="M183" s="64"/>
      <c r="N183" s="65"/>
      <c r="O183" s="65"/>
      <c r="P183" s="66"/>
      <c r="Q183" s="67"/>
      <c r="R183" s="65"/>
      <c r="S183" s="597"/>
    </row>
    <row r="184" spans="1:22" s="159" customFormat="1" ht="23.25" customHeight="1">
      <c r="A184" s="1515" t="s">
        <v>734</v>
      </c>
      <c r="B184" s="1516"/>
      <c r="C184" s="157">
        <f>SUM(A13:S183)</f>
        <v>95322874729</v>
      </c>
      <c r="D184" s="157"/>
      <c r="E184" s="266"/>
      <c r="F184" s="267"/>
      <c r="G184" s="158"/>
      <c r="H184" s="268"/>
      <c r="I184" s="268"/>
      <c r="J184" s="268"/>
      <c r="K184" s="269"/>
      <c r="L184" s="270"/>
      <c r="M184" s="271"/>
      <c r="N184" s="271"/>
      <c r="O184" s="272"/>
      <c r="P184" s="273"/>
      <c r="Q184" s="274"/>
      <c r="R184" s="274"/>
      <c r="S184" s="274"/>
      <c r="V184" s="160"/>
    </row>
    <row r="185" spans="1:22" s="78" customFormat="1">
      <c r="A185" s="69"/>
      <c r="B185" s="70"/>
      <c r="C185" s="106"/>
      <c r="D185" s="106"/>
      <c r="E185" s="72"/>
      <c r="F185" s="161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91"/>
      <c r="V185"/>
    </row>
    <row r="186" spans="1:22" s="58" customFormat="1" ht="15" customHeight="1">
      <c r="A186" s="1539" t="s">
        <v>735</v>
      </c>
      <c r="B186" s="1539"/>
      <c r="C186" s="1539"/>
      <c r="D186" s="1539"/>
      <c r="E186" s="1539"/>
      <c r="F186" s="1539"/>
      <c r="G186" s="71"/>
      <c r="H186" s="68"/>
      <c r="I186" s="1345"/>
      <c r="J186" s="1345"/>
      <c r="K186" s="72"/>
      <c r="L186" s="73"/>
      <c r="M186" s="73"/>
      <c r="N186" s="74"/>
      <c r="O186" s="75"/>
      <c r="P186" s="76"/>
      <c r="Q186" s="77"/>
      <c r="R186" s="75"/>
      <c r="S186" s="78"/>
    </row>
    <row r="187" spans="1:22" s="4" customFormat="1" ht="14.25" customHeight="1">
      <c r="A187" s="94"/>
      <c r="B187" s="1520" t="s">
        <v>1273</v>
      </c>
      <c r="C187" s="1522"/>
      <c r="D187" s="1522"/>
      <c r="E187" s="1523"/>
      <c r="F187" s="162">
        <v>130</v>
      </c>
      <c r="G187" s="79"/>
      <c r="H187" s="79"/>
      <c r="I187" s="80"/>
      <c r="J187" s="81"/>
      <c r="K187" s="81"/>
      <c r="L187" s="79"/>
      <c r="M187" s="82"/>
      <c r="N187" s="83"/>
      <c r="O187" s="83" t="s">
        <v>1296</v>
      </c>
      <c r="P187" s="84"/>
      <c r="Q187" s="95"/>
      <c r="R187" s="95"/>
      <c r="S187" s="85"/>
    </row>
    <row r="188" spans="1:22" s="90" customFormat="1" ht="14.25" customHeight="1">
      <c r="A188" s="163"/>
      <c r="B188" s="1524" t="s">
        <v>740</v>
      </c>
      <c r="C188" s="1525"/>
      <c r="D188" s="1525"/>
      <c r="E188" s="1526"/>
      <c r="F188" s="162"/>
      <c r="G188" s="86"/>
      <c r="H188" s="86"/>
      <c r="I188" s="87"/>
      <c r="J188" s="88"/>
      <c r="K188" s="88"/>
      <c r="L188" s="86"/>
      <c r="M188" s="89"/>
      <c r="N188" s="164" t="s">
        <v>69</v>
      </c>
      <c r="O188" s="83" t="s">
        <v>1297</v>
      </c>
      <c r="P188" s="84"/>
      <c r="Q188" s="95"/>
      <c r="R188" s="95"/>
      <c r="S188" s="165"/>
    </row>
    <row r="189" spans="1:22" s="90" customFormat="1" ht="14.25" customHeight="1">
      <c r="A189" s="163"/>
      <c r="B189" s="1524" t="s">
        <v>742</v>
      </c>
      <c r="C189" s="1525"/>
      <c r="D189" s="1525"/>
      <c r="E189" s="1526"/>
      <c r="F189" s="162"/>
      <c r="G189" s="86"/>
      <c r="H189" s="86"/>
      <c r="I189" s="87"/>
      <c r="J189" s="88"/>
      <c r="K189" s="88"/>
      <c r="L189" s="86"/>
      <c r="M189" s="89"/>
      <c r="N189" s="164"/>
      <c r="O189" s="83"/>
      <c r="P189" s="84"/>
      <c r="Q189" s="95"/>
      <c r="R189" s="95"/>
      <c r="S189" s="165"/>
    </row>
    <row r="190" spans="1:22" s="90" customFormat="1" ht="14.25" customHeight="1">
      <c r="A190" s="163"/>
      <c r="B190" s="1524" t="s">
        <v>743</v>
      </c>
      <c r="C190" s="1525"/>
      <c r="D190" s="1525"/>
      <c r="E190" s="1526"/>
      <c r="F190" s="162"/>
      <c r="G190" s="86"/>
      <c r="H190" s="86"/>
      <c r="I190" s="87"/>
      <c r="J190" s="88"/>
      <c r="K190" s="88"/>
      <c r="L190" s="86"/>
      <c r="M190" s="89"/>
      <c r="N190" s="164"/>
      <c r="O190" s="83"/>
      <c r="P190" s="84"/>
      <c r="Q190" s="95"/>
      <c r="R190" s="95"/>
      <c r="S190" s="165"/>
    </row>
    <row r="191" spans="1:22" s="90" customFormat="1" ht="14.25" customHeight="1">
      <c r="A191" s="163"/>
      <c r="B191" s="1520" t="s">
        <v>1275</v>
      </c>
      <c r="C191" s="1522"/>
      <c r="D191" s="1522"/>
      <c r="E191" s="1523"/>
      <c r="F191" s="162"/>
      <c r="G191" s="86"/>
      <c r="H191" s="86"/>
      <c r="I191" s="87"/>
      <c r="J191" s="88"/>
      <c r="K191" s="88"/>
      <c r="L191" s="86"/>
      <c r="M191" s="89"/>
      <c r="N191" s="164"/>
      <c r="O191" s="83"/>
      <c r="P191" s="84"/>
      <c r="Q191" s="95"/>
      <c r="R191" s="95"/>
      <c r="S191" s="165"/>
    </row>
    <row r="192" spans="1:22" s="90" customFormat="1" ht="14.25" customHeight="1">
      <c r="A192" s="163"/>
      <c r="B192" s="1520" t="s">
        <v>1276</v>
      </c>
      <c r="C192" s="1522"/>
      <c r="D192" s="1522"/>
      <c r="E192" s="1523"/>
      <c r="F192" s="162"/>
      <c r="G192" s="86"/>
      <c r="H192" s="86"/>
      <c r="I192" s="87"/>
      <c r="J192" s="88"/>
      <c r="K192" s="88"/>
      <c r="L192" s="86"/>
      <c r="M192" s="89"/>
      <c r="N192" s="164"/>
      <c r="O192" s="166" t="s">
        <v>1298</v>
      </c>
      <c r="P192" s="84"/>
      <c r="Q192" s="95"/>
      <c r="R192" s="95"/>
      <c r="S192" s="165"/>
    </row>
    <row r="193" spans="1:19" s="90" customFormat="1" ht="14.25" customHeight="1">
      <c r="A193" s="163"/>
      <c r="B193" s="1520" t="s">
        <v>1277</v>
      </c>
      <c r="C193" s="1522"/>
      <c r="D193" s="1522"/>
      <c r="E193" s="1523"/>
      <c r="F193" s="162"/>
      <c r="G193" s="86"/>
      <c r="H193" s="86"/>
      <c r="I193" s="87"/>
      <c r="J193" s="88"/>
      <c r="K193" s="88"/>
      <c r="L193" s="86"/>
      <c r="M193" s="89"/>
      <c r="N193" s="164"/>
      <c r="O193" s="83" t="s">
        <v>1172</v>
      </c>
      <c r="P193" s="83"/>
      <c r="Q193" s="95"/>
      <c r="R193" s="95"/>
      <c r="S193" s="165"/>
    </row>
    <row r="194" spans="1:19" s="90" customFormat="1" ht="14.25" customHeight="1">
      <c r="A194" s="163"/>
      <c r="B194" s="1520" t="s">
        <v>1278</v>
      </c>
      <c r="C194" s="1522"/>
      <c r="D194" s="1522"/>
      <c r="E194" s="1523"/>
      <c r="F194" s="162"/>
      <c r="G194" s="86"/>
      <c r="H194" s="86"/>
      <c r="I194" s="87"/>
      <c r="J194" s="88"/>
      <c r="K194" s="88"/>
      <c r="L194" s="86"/>
      <c r="M194" s="89"/>
      <c r="N194" s="164"/>
      <c r="O194" s="83" t="s">
        <v>1173</v>
      </c>
      <c r="P194" s="83"/>
      <c r="Q194" s="95"/>
      <c r="R194" s="95"/>
      <c r="S194" s="165"/>
    </row>
    <row r="195" spans="1:19" s="90" customFormat="1" ht="14.25" customHeight="1">
      <c r="A195" s="163"/>
      <c r="B195" s="1520" t="s">
        <v>1279</v>
      </c>
      <c r="C195" s="1522"/>
      <c r="D195" s="1522"/>
      <c r="E195" s="1523"/>
      <c r="F195" s="162"/>
      <c r="G195" s="86"/>
      <c r="H195" s="86"/>
      <c r="I195" s="87"/>
      <c r="J195" s="88"/>
      <c r="K195" s="88"/>
      <c r="L195" s="86"/>
      <c r="M195" s="89"/>
      <c r="N195" s="164"/>
      <c r="O195" s="83"/>
      <c r="P195" s="84"/>
      <c r="Q195" s="95"/>
      <c r="R195" s="95"/>
      <c r="S195" s="165"/>
    </row>
    <row r="196" spans="1:19" s="90" customFormat="1" ht="14.25" customHeight="1">
      <c r="A196" s="163"/>
      <c r="B196" s="1520" t="s">
        <v>1280</v>
      </c>
      <c r="C196" s="1522"/>
      <c r="D196" s="1522"/>
      <c r="E196" s="1523"/>
      <c r="F196" s="162"/>
      <c r="G196" s="86"/>
      <c r="H196" s="86"/>
      <c r="I196" s="87"/>
      <c r="J196" s="88"/>
      <c r="K196" s="88"/>
      <c r="L196" s="86"/>
      <c r="M196" s="89"/>
      <c r="N196" s="164"/>
      <c r="O196" s="83"/>
      <c r="P196" s="84"/>
      <c r="Q196" s="95"/>
      <c r="R196" s="95"/>
      <c r="S196" s="165"/>
    </row>
    <row r="197" spans="1:19">
      <c r="N197" s="84"/>
      <c r="O197" s="83"/>
      <c r="P197" s="83"/>
    </row>
    <row r="198" spans="1:19">
      <c r="N198" s="84"/>
      <c r="O198" s="166"/>
      <c r="P198" s="84"/>
    </row>
    <row r="199" spans="1:19">
      <c r="N199" s="89"/>
      <c r="O199" s="83"/>
      <c r="P199" s="83"/>
    </row>
    <row r="200" spans="1:19">
      <c r="N200" s="89"/>
      <c r="O200" s="83"/>
      <c r="P200" s="83"/>
    </row>
  </sheetData>
  <mergeCells count="79"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M6"/>
    <mergeCell ref="N6:N8"/>
    <mergeCell ref="O6:Q6"/>
    <mergeCell ref="R6:R8"/>
    <mergeCell ref="S6:S8"/>
    <mergeCell ref="L7:L8"/>
    <mergeCell ref="M7:M8"/>
    <mergeCell ref="O7:O8"/>
    <mergeCell ref="P7:Q7"/>
    <mergeCell ref="A11:S11"/>
    <mergeCell ref="A12:S12"/>
    <mergeCell ref="A18:S18"/>
    <mergeCell ref="A20:S20"/>
    <mergeCell ref="A22:S22"/>
    <mergeCell ref="A23:S23"/>
    <mergeCell ref="A29:S29"/>
    <mergeCell ref="A34:S34"/>
    <mergeCell ref="A38:S38"/>
    <mergeCell ref="A39:S39"/>
    <mergeCell ref="A42:S42"/>
    <mergeCell ref="A44:S44"/>
    <mergeCell ref="A79:S79"/>
    <mergeCell ref="A83:S83"/>
    <mergeCell ref="A84:S84"/>
    <mergeCell ref="A86:S86"/>
    <mergeCell ref="A46:S46"/>
    <mergeCell ref="A47:S47"/>
    <mergeCell ref="A61:S61"/>
    <mergeCell ref="A66:S66"/>
    <mergeCell ref="A76:S76"/>
    <mergeCell ref="A77:S77"/>
    <mergeCell ref="A89:S89"/>
    <mergeCell ref="A90:S90"/>
    <mergeCell ref="A97:S97"/>
    <mergeCell ref="A99:S99"/>
    <mergeCell ref="A101:S101"/>
    <mergeCell ref="A102:S102"/>
    <mergeCell ref="A108:S108"/>
    <mergeCell ref="A110:S110"/>
    <mergeCell ref="A113:S113"/>
    <mergeCell ref="A114:S114"/>
    <mergeCell ref="A126:S126"/>
    <mergeCell ref="A136:S136"/>
    <mergeCell ref="A140:S140"/>
    <mergeCell ref="A141:S141"/>
    <mergeCell ref="A148:S148"/>
    <mergeCell ref="A152:S152"/>
    <mergeCell ref="A154:S154"/>
    <mergeCell ref="A155:S155"/>
    <mergeCell ref="A160:S160"/>
    <mergeCell ref="A162:S162"/>
    <mergeCell ref="A166:S166"/>
    <mergeCell ref="A184:B184"/>
    <mergeCell ref="A186:F186"/>
    <mergeCell ref="B187:E187"/>
    <mergeCell ref="B194:E194"/>
    <mergeCell ref="B195:E195"/>
    <mergeCell ref="B196:E196"/>
    <mergeCell ref="B188:E188"/>
    <mergeCell ref="B189:E189"/>
    <mergeCell ref="B190:E190"/>
    <mergeCell ref="B191:E191"/>
    <mergeCell ref="B192:E192"/>
    <mergeCell ref="B193:E193"/>
  </mergeCells>
  <pageMargins left="0.44" right="0.70866141732283505" top="0.74803149606299202" bottom="0.74803149606299202" header="0.31496062992126" footer="0.31496062992126"/>
  <pageSetup paperSize="10000" scale="58" orientation="landscape" horizontalDpi="4294967293" r:id="rId1"/>
  <rowBreaks count="2" manualBreakCount="2">
    <brk id="45" max="16383" man="1"/>
    <brk id="7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V256"/>
  <sheetViews>
    <sheetView view="pageBreakPreview" topLeftCell="A3" zoomScale="80" zoomScaleSheetLayoutView="80" workbookViewId="0">
      <pane ySplit="2080" topLeftCell="A234" activePane="bottomLeft"/>
      <selection activeCell="D16" sqref="D16"/>
      <selection pane="bottomLeft" activeCell="D16" sqref="D16"/>
    </sheetView>
  </sheetViews>
  <sheetFormatPr defaultColWidth="9.1796875" defaultRowHeight="14.5"/>
  <cols>
    <col min="1" max="1" width="4.1796875" style="72" customWidth="1"/>
    <col min="2" max="2" width="26.26953125" style="167" customWidth="1"/>
    <col min="3" max="3" width="18.54296875" style="168" customWidth="1"/>
    <col min="4" max="4" width="11.1796875" style="168" customWidth="1"/>
    <col min="5" max="5" width="8" style="72" customWidth="1"/>
    <col min="6" max="6" width="9.26953125" style="161" customWidth="1"/>
    <col min="7" max="7" width="7.453125" style="52" customWidth="1"/>
    <col min="8" max="8" width="15.54296875" style="52" customWidth="1"/>
    <col min="9" max="9" width="10.81640625" style="52" customWidth="1"/>
    <col min="10" max="10" width="9.7265625" style="52" customWidth="1"/>
    <col min="11" max="11" width="10" style="52" customWidth="1"/>
    <col min="12" max="13" width="9.1796875" style="52" customWidth="1"/>
    <col min="14" max="14" width="10.7265625" style="52" customWidth="1"/>
    <col min="15" max="15" width="8.1796875" style="52" customWidth="1"/>
    <col min="16" max="16" width="14.81640625" style="52" customWidth="1"/>
    <col min="17" max="17" width="6.54296875" style="52" customWidth="1"/>
    <col min="18" max="18" width="8.453125" style="52" customWidth="1"/>
    <col min="19" max="19" width="7.453125" style="91" customWidth="1"/>
    <col min="20" max="20" width="9.54296875" style="78" bestFit="1" customWidth="1"/>
    <col min="21" max="21" width="9.1796875" style="78" customWidth="1"/>
  </cols>
  <sheetData>
    <row r="1" spans="1:22" ht="12.75" customHeight="1">
      <c r="A1" s="1573" t="s">
        <v>73</v>
      </c>
      <c r="B1" s="1573"/>
      <c r="C1" s="1573"/>
      <c r="D1" s="1573"/>
      <c r="E1" s="1573"/>
      <c r="F1" s="1573"/>
      <c r="G1" s="1573"/>
      <c r="H1" s="1573"/>
      <c r="I1" s="1573"/>
      <c r="J1" s="1573"/>
      <c r="K1" s="1573"/>
      <c r="L1" s="1573"/>
      <c r="M1" s="1573"/>
      <c r="N1" s="1573"/>
      <c r="O1" s="1573"/>
      <c r="P1" s="1573"/>
      <c r="Q1" s="1573"/>
      <c r="R1" s="1573"/>
      <c r="S1" s="1573"/>
    </row>
    <row r="2" spans="1:22">
      <c r="A2" s="1574" t="s">
        <v>74</v>
      </c>
      <c r="B2" s="1574"/>
      <c r="C2" s="1574"/>
      <c r="D2" s="1574"/>
      <c r="E2" s="1574"/>
      <c r="F2" s="1574"/>
      <c r="G2" s="1574"/>
      <c r="H2" s="1574"/>
      <c r="I2" s="1574"/>
      <c r="J2" s="1574"/>
      <c r="K2" s="1574"/>
      <c r="L2" s="1574"/>
      <c r="M2" s="1574"/>
      <c r="N2" s="1574"/>
      <c r="O2" s="1574"/>
      <c r="P2" s="1574"/>
      <c r="Q2" s="1574"/>
      <c r="R2" s="1574"/>
      <c r="S2" s="1574"/>
    </row>
    <row r="3" spans="1:22" ht="11.25" customHeight="1">
      <c r="A3" s="1575" t="s">
        <v>75</v>
      </c>
      <c r="B3" s="1575"/>
      <c r="C3" s="1575"/>
      <c r="D3" s="1575"/>
      <c r="E3" s="1575"/>
      <c r="F3" s="1575"/>
      <c r="G3" s="1575"/>
      <c r="H3" s="1575"/>
      <c r="I3" s="1575"/>
      <c r="J3" s="1575"/>
      <c r="K3" s="1575"/>
      <c r="L3" s="1575"/>
      <c r="M3" s="1575"/>
      <c r="N3" s="1575"/>
      <c r="O3" s="1575"/>
      <c r="P3" s="1575"/>
      <c r="Q3" s="1575"/>
      <c r="R3" s="1575"/>
      <c r="S3" s="1575"/>
    </row>
    <row r="4" spans="1:22" s="52" customFormat="1" ht="12" customHeight="1">
      <c r="A4" s="1575" t="s">
        <v>1281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</row>
    <row r="5" spans="1:22" s="52" customFormat="1" ht="9" customHeight="1">
      <c r="A5" s="108"/>
      <c r="B5" s="109"/>
      <c r="C5" s="110"/>
      <c r="D5" s="110"/>
      <c r="E5" s="108"/>
      <c r="F5" s="111"/>
      <c r="G5" s="1348"/>
      <c r="H5" s="1348"/>
      <c r="I5" s="1348"/>
      <c r="J5" s="1348"/>
      <c r="K5" s="1348"/>
      <c r="L5" s="1348"/>
      <c r="M5" s="1348"/>
      <c r="N5" s="1348"/>
      <c r="O5" s="1348"/>
      <c r="P5" s="1348"/>
      <c r="Q5" s="1348"/>
      <c r="R5" s="1348"/>
      <c r="S5" s="112"/>
    </row>
    <row r="6" spans="1:22" s="52" customFormat="1" ht="21" customHeight="1">
      <c r="A6" s="1570" t="s">
        <v>77</v>
      </c>
      <c r="B6" s="1576" t="s">
        <v>78</v>
      </c>
      <c r="C6" s="1579" t="s">
        <v>79</v>
      </c>
      <c r="D6" s="1582" t="s">
        <v>80</v>
      </c>
      <c r="E6" s="1570" t="s">
        <v>81</v>
      </c>
      <c r="F6" s="1570" t="s">
        <v>82</v>
      </c>
      <c r="G6" s="1570" t="s">
        <v>83</v>
      </c>
      <c r="H6" s="1585" t="s">
        <v>84</v>
      </c>
      <c r="I6" s="1570" t="s">
        <v>85</v>
      </c>
      <c r="J6" s="1570" t="s">
        <v>86</v>
      </c>
      <c r="K6" s="1570" t="s">
        <v>87</v>
      </c>
      <c r="L6" s="1564" t="s">
        <v>88</v>
      </c>
      <c r="M6" s="1566"/>
      <c r="N6" s="1561" t="s">
        <v>89</v>
      </c>
      <c r="O6" s="1564" t="s">
        <v>90</v>
      </c>
      <c r="P6" s="1565"/>
      <c r="Q6" s="1566"/>
      <c r="R6" s="1567" t="s">
        <v>91</v>
      </c>
      <c r="S6" s="1570" t="s">
        <v>92</v>
      </c>
    </row>
    <row r="7" spans="1:22" s="52" customFormat="1" ht="13.5" customHeight="1">
      <c r="A7" s="1571"/>
      <c r="B7" s="1577"/>
      <c r="C7" s="1580"/>
      <c r="D7" s="1583"/>
      <c r="E7" s="1571"/>
      <c r="F7" s="1571"/>
      <c r="G7" s="1571"/>
      <c r="H7" s="1586"/>
      <c r="I7" s="1571"/>
      <c r="J7" s="1571"/>
      <c r="K7" s="1571"/>
      <c r="L7" s="1570" t="s">
        <v>93</v>
      </c>
      <c r="M7" s="1570" t="s">
        <v>94</v>
      </c>
      <c r="N7" s="1562"/>
      <c r="O7" s="1570" t="s">
        <v>95</v>
      </c>
      <c r="P7" s="1564" t="s">
        <v>96</v>
      </c>
      <c r="Q7" s="1566"/>
      <c r="R7" s="1568"/>
      <c r="S7" s="1571"/>
    </row>
    <row r="8" spans="1:22" s="52" customFormat="1" ht="11.25" customHeight="1">
      <c r="A8" s="1572"/>
      <c r="B8" s="1578"/>
      <c r="C8" s="1581"/>
      <c r="D8" s="1584"/>
      <c r="E8" s="1572"/>
      <c r="F8" s="1572"/>
      <c r="G8" s="1572"/>
      <c r="H8" s="1587"/>
      <c r="I8" s="1572"/>
      <c r="J8" s="1572"/>
      <c r="K8" s="1572"/>
      <c r="L8" s="1572"/>
      <c r="M8" s="1572"/>
      <c r="N8" s="1563"/>
      <c r="O8" s="1572"/>
      <c r="P8" s="680" t="s">
        <v>97</v>
      </c>
      <c r="Q8" s="679" t="s">
        <v>98</v>
      </c>
      <c r="R8" s="1569"/>
      <c r="S8" s="1572"/>
    </row>
    <row r="9" spans="1:22" s="113" customFormat="1" ht="10.5" customHeight="1" thickBot="1">
      <c r="A9" s="677">
        <v>1</v>
      </c>
      <c r="B9" s="678">
        <v>2</v>
      </c>
      <c r="C9" s="678">
        <v>3</v>
      </c>
      <c r="D9" s="678">
        <v>4</v>
      </c>
      <c r="E9" s="677">
        <v>5</v>
      </c>
      <c r="F9" s="677">
        <v>6</v>
      </c>
      <c r="G9" s="677">
        <v>7</v>
      </c>
      <c r="H9" s="677">
        <v>8</v>
      </c>
      <c r="I9" s="677">
        <v>9</v>
      </c>
      <c r="J9" s="677">
        <v>10</v>
      </c>
      <c r="K9" s="677">
        <v>11</v>
      </c>
      <c r="L9" s="677">
        <v>12</v>
      </c>
      <c r="M9" s="677">
        <v>13</v>
      </c>
      <c r="N9" s="677">
        <v>14</v>
      </c>
      <c r="O9" s="677">
        <v>15</v>
      </c>
      <c r="P9" s="677">
        <v>16</v>
      </c>
      <c r="Q9" s="677">
        <v>17</v>
      </c>
      <c r="R9" s="677">
        <v>18</v>
      </c>
      <c r="S9" s="677">
        <v>19</v>
      </c>
    </row>
    <row r="10" spans="1:22" s="52" customFormat="1" ht="15" customHeight="1" thickTop="1">
      <c r="A10" s="670"/>
      <c r="B10" s="178"/>
      <c r="C10" s="676"/>
      <c r="D10" s="676"/>
      <c r="E10" s="670"/>
      <c r="F10" s="675"/>
      <c r="G10" s="670"/>
      <c r="H10" s="674"/>
      <c r="I10" s="673"/>
      <c r="J10" s="670"/>
      <c r="K10" s="672"/>
      <c r="L10" s="670"/>
      <c r="M10" s="672"/>
      <c r="N10" s="670"/>
      <c r="O10" s="672"/>
      <c r="P10" s="670"/>
      <c r="Q10" s="671"/>
      <c r="R10" s="670"/>
      <c r="S10" s="669"/>
    </row>
    <row r="11" spans="1:22" s="78" customFormat="1">
      <c r="A11" s="1504" t="s">
        <v>99</v>
      </c>
      <c r="B11" s="1505"/>
      <c r="C11" s="1505"/>
      <c r="D11" s="1505"/>
      <c r="E11" s="1505"/>
      <c r="F11" s="1505"/>
      <c r="G11" s="1505"/>
      <c r="H11" s="1505"/>
      <c r="I11" s="1505"/>
      <c r="J11" s="1505"/>
      <c r="K11" s="1505"/>
      <c r="L11" s="1505"/>
      <c r="M11" s="1505"/>
      <c r="N11" s="1505"/>
      <c r="O11" s="1505"/>
      <c r="P11" s="1505"/>
      <c r="Q11" s="1505"/>
      <c r="R11" s="1505"/>
      <c r="S11" s="1508"/>
      <c r="V11"/>
    </row>
    <row r="12" spans="1:22" s="78" customFormat="1">
      <c r="A12" s="1558" t="s">
        <v>348</v>
      </c>
      <c r="B12" s="1559"/>
      <c r="C12" s="1559"/>
      <c r="D12" s="1559"/>
      <c r="E12" s="1559"/>
      <c r="F12" s="1559"/>
      <c r="G12" s="1559"/>
      <c r="H12" s="1559"/>
      <c r="I12" s="1559"/>
      <c r="J12" s="1559"/>
      <c r="K12" s="1559"/>
      <c r="L12" s="1559"/>
      <c r="M12" s="1559"/>
      <c r="N12" s="1559"/>
      <c r="O12" s="1559"/>
      <c r="P12" s="1559"/>
      <c r="Q12" s="1559"/>
      <c r="R12" s="1559"/>
      <c r="S12" s="1560"/>
      <c r="V12"/>
    </row>
    <row r="13" spans="1:22" s="78" customFormat="1" ht="38.25" customHeight="1">
      <c r="A13" s="302">
        <f>SUBTOTAL(3,$B$13:B13)</f>
        <v>1</v>
      </c>
      <c r="B13" s="43" t="s">
        <v>113</v>
      </c>
      <c r="C13" s="299">
        <v>200000000</v>
      </c>
      <c r="D13" s="300"/>
      <c r="E13" s="301" t="s">
        <v>103</v>
      </c>
      <c r="F13" s="303"/>
      <c r="G13" s="300"/>
      <c r="H13" s="186"/>
      <c r="I13" s="115"/>
      <c r="J13" s="187"/>
      <c r="K13" s="188"/>
      <c r="L13" s="189"/>
      <c r="M13" s="190"/>
      <c r="N13" s="191"/>
      <c r="O13" s="120"/>
      <c r="P13" s="123"/>
      <c r="Q13" s="121"/>
      <c r="R13" s="192"/>
      <c r="S13" s="607"/>
      <c r="V13"/>
    </row>
    <row r="14" spans="1:22" s="78" customFormat="1" ht="25.5" customHeight="1">
      <c r="A14" s="602">
        <f>SUBTOTAL(3,$B$13:B14)</f>
        <v>2</v>
      </c>
      <c r="B14" s="616" t="s">
        <v>119</v>
      </c>
      <c r="C14" s="615">
        <v>150000000</v>
      </c>
      <c r="D14" s="668"/>
      <c r="E14" s="601"/>
      <c r="F14" s="303"/>
      <c r="G14" s="300"/>
      <c r="H14" s="186"/>
      <c r="I14" s="115"/>
      <c r="J14" s="187"/>
      <c r="K14" s="188"/>
      <c r="L14" s="189"/>
      <c r="M14" s="190"/>
      <c r="N14" s="191"/>
      <c r="O14" s="120"/>
      <c r="P14" s="123"/>
      <c r="Q14" s="121"/>
      <c r="R14" s="192"/>
      <c r="S14" s="607"/>
      <c r="V14"/>
    </row>
    <row r="15" spans="1:22" s="78" customFormat="1" ht="34.5" customHeight="1">
      <c r="A15" s="302">
        <f>SUBTOTAL(3,$B$13:B15)</f>
        <v>3</v>
      </c>
      <c r="B15" s="43" t="s">
        <v>1222</v>
      </c>
      <c r="C15" s="299">
        <v>1000000000</v>
      </c>
      <c r="D15" s="300"/>
      <c r="E15" s="301" t="s">
        <v>103</v>
      </c>
      <c r="F15" s="303"/>
      <c r="G15" s="300"/>
      <c r="H15" s="186"/>
      <c r="I15" s="115"/>
      <c r="J15" s="187"/>
      <c r="K15" s="188"/>
      <c r="L15" s="189"/>
      <c r="M15" s="190"/>
      <c r="N15" s="191"/>
      <c r="O15" s="120"/>
      <c r="P15" s="123"/>
      <c r="Q15" s="121"/>
      <c r="R15" s="192"/>
      <c r="S15" s="607"/>
      <c r="V15"/>
    </row>
    <row r="16" spans="1:22" s="78" customFormat="1" ht="36.75" customHeight="1">
      <c r="A16" s="302">
        <f>SUBTOTAL(3,$B$13:B16)</f>
        <v>4</v>
      </c>
      <c r="B16" s="43" t="s">
        <v>1223</v>
      </c>
      <c r="C16" s="299">
        <v>2000000000</v>
      </c>
      <c r="D16" s="300"/>
      <c r="E16" s="301" t="s">
        <v>103</v>
      </c>
      <c r="F16" s="303"/>
      <c r="G16" s="300"/>
      <c r="H16" s="186"/>
      <c r="I16" s="115"/>
      <c r="J16" s="187"/>
      <c r="K16" s="188"/>
      <c r="L16" s="189"/>
      <c r="M16" s="190"/>
      <c r="N16" s="191"/>
      <c r="O16" s="120"/>
      <c r="P16" s="123"/>
      <c r="Q16" s="121"/>
      <c r="R16" s="192"/>
      <c r="S16" s="607"/>
      <c r="V16"/>
    </row>
    <row r="17" spans="1:22" s="78" customFormat="1" ht="30.75" customHeight="1">
      <c r="A17" s="302">
        <f>SUBTOTAL(3,$B$13:B17)</f>
        <v>5</v>
      </c>
      <c r="B17" s="43" t="s">
        <v>123</v>
      </c>
      <c r="C17" s="299">
        <v>200000000</v>
      </c>
      <c r="D17" s="300"/>
      <c r="E17" s="301" t="s">
        <v>103</v>
      </c>
      <c r="F17" s="303"/>
      <c r="G17" s="300"/>
      <c r="H17" s="186"/>
      <c r="I17" s="115"/>
      <c r="J17" s="187"/>
      <c r="K17" s="188"/>
      <c r="L17" s="189"/>
      <c r="M17" s="190"/>
      <c r="N17" s="191"/>
      <c r="O17" s="120"/>
      <c r="P17" s="123"/>
      <c r="Q17" s="121"/>
      <c r="R17" s="192"/>
      <c r="S17" s="607"/>
      <c r="V17"/>
    </row>
    <row r="18" spans="1:22" s="78" customFormat="1" ht="31.5" customHeight="1">
      <c r="A18" s="302">
        <f>SUBTOTAL(3,$B$13:B18)</f>
        <v>6</v>
      </c>
      <c r="B18" s="43" t="s">
        <v>128</v>
      </c>
      <c r="C18" s="299">
        <v>357000000</v>
      </c>
      <c r="D18" s="300"/>
      <c r="E18" s="301" t="s">
        <v>103</v>
      </c>
      <c r="F18" s="303"/>
      <c r="G18" s="300"/>
      <c r="H18" s="186"/>
      <c r="I18" s="115"/>
      <c r="J18" s="187"/>
      <c r="K18" s="188"/>
      <c r="L18" s="189"/>
      <c r="M18" s="190"/>
      <c r="N18" s="191"/>
      <c r="O18" s="120"/>
      <c r="P18" s="123"/>
      <c r="Q18" s="121"/>
      <c r="R18" s="192"/>
      <c r="S18" s="607"/>
      <c r="V18"/>
    </row>
    <row r="19" spans="1:22" s="78" customFormat="1" ht="15.75" customHeight="1">
      <c r="A19" s="1549" t="s">
        <v>354</v>
      </c>
      <c r="B19" s="1550"/>
      <c r="C19" s="1550"/>
      <c r="D19" s="1550"/>
      <c r="E19" s="1550"/>
      <c r="F19" s="1550"/>
      <c r="G19" s="1550"/>
      <c r="H19" s="1550"/>
      <c r="I19" s="1550"/>
      <c r="J19" s="1550"/>
      <c r="K19" s="1550"/>
      <c r="L19" s="1550"/>
      <c r="M19" s="1550"/>
      <c r="N19" s="1550"/>
      <c r="O19" s="1550"/>
      <c r="P19" s="1550"/>
      <c r="Q19" s="1550"/>
      <c r="R19" s="1550"/>
      <c r="S19" s="1551"/>
      <c r="V19"/>
    </row>
    <row r="20" spans="1:22" s="78" customFormat="1" ht="29.25" customHeight="1">
      <c r="A20" s="302">
        <f>SUBTOTAL(3,$B$13:B20)</f>
        <v>7</v>
      </c>
      <c r="B20" s="43" t="s">
        <v>1282</v>
      </c>
      <c r="C20" s="299">
        <v>28419545</v>
      </c>
      <c r="D20" s="300"/>
      <c r="E20" s="301" t="s">
        <v>103</v>
      </c>
      <c r="F20" s="303"/>
      <c r="G20" s="300"/>
      <c r="H20" s="186"/>
      <c r="I20" s="115"/>
      <c r="J20" s="187"/>
      <c r="K20" s="188"/>
      <c r="L20" s="189"/>
      <c r="M20" s="190"/>
      <c r="N20" s="191"/>
      <c r="O20" s="120"/>
      <c r="P20" s="123"/>
      <c r="Q20" s="121"/>
      <c r="R20" s="192"/>
      <c r="S20" s="607"/>
      <c r="V20"/>
    </row>
    <row r="21" spans="1:22" s="78" customFormat="1" ht="17.25" customHeight="1">
      <c r="A21" s="1549" t="s">
        <v>359</v>
      </c>
      <c r="B21" s="1550"/>
      <c r="C21" s="1550"/>
      <c r="D21" s="1550"/>
      <c r="E21" s="1550"/>
      <c r="F21" s="1550"/>
      <c r="G21" s="1550"/>
      <c r="H21" s="1550"/>
      <c r="I21" s="1550"/>
      <c r="J21" s="1550"/>
      <c r="K21" s="1550"/>
      <c r="L21" s="1550"/>
      <c r="M21" s="1550"/>
      <c r="N21" s="1550"/>
      <c r="O21" s="1550"/>
      <c r="P21" s="1550"/>
      <c r="Q21" s="1550"/>
      <c r="R21" s="1550"/>
      <c r="S21" s="1551"/>
      <c r="V21"/>
    </row>
    <row r="22" spans="1:22" s="78" customFormat="1" ht="31.5" customHeight="1">
      <c r="A22" s="302">
        <f>SUBTOTAL(3,$B$13:B22)</f>
        <v>8</v>
      </c>
      <c r="B22" s="43" t="s">
        <v>132</v>
      </c>
      <c r="C22" s="299">
        <v>510000000</v>
      </c>
      <c r="D22" s="300"/>
      <c r="E22" s="207" t="s">
        <v>133</v>
      </c>
      <c r="F22" s="303" t="s">
        <v>1283</v>
      </c>
      <c r="G22" s="300"/>
      <c r="H22" s="186"/>
      <c r="I22" s="115"/>
      <c r="J22" s="187"/>
      <c r="K22" s="188"/>
      <c r="L22" s="189"/>
      <c r="M22" s="190"/>
      <c r="N22" s="191"/>
      <c r="O22" s="120"/>
      <c r="P22" s="123"/>
      <c r="Q22" s="121"/>
      <c r="R22" s="192"/>
      <c r="S22" s="607"/>
      <c r="V22"/>
    </row>
    <row r="23" spans="1:22" s="78" customFormat="1" ht="33.75" customHeight="1">
      <c r="A23" s="602">
        <f>SUBTOTAL(3,$B$13:B23)</f>
        <v>9</v>
      </c>
      <c r="B23" s="616" t="s">
        <v>140</v>
      </c>
      <c r="C23" s="615">
        <v>138900000</v>
      </c>
      <c r="D23" s="668"/>
      <c r="E23" s="601"/>
      <c r="F23" s="605" t="s">
        <v>1285</v>
      </c>
      <c r="G23" s="300"/>
      <c r="H23" s="186"/>
      <c r="I23" s="115"/>
      <c r="J23" s="187"/>
      <c r="K23" s="188"/>
      <c r="L23" s="189"/>
      <c r="M23" s="190"/>
      <c r="N23" s="191"/>
      <c r="O23" s="120"/>
      <c r="P23" s="123"/>
      <c r="Q23" s="121"/>
      <c r="R23" s="192"/>
      <c r="S23" s="607"/>
      <c r="V23"/>
    </row>
    <row r="24" spans="1:22" s="78" customFormat="1" ht="18" customHeight="1">
      <c r="A24" s="1497" t="s">
        <v>143</v>
      </c>
      <c r="B24" s="1498"/>
      <c r="C24" s="1498"/>
      <c r="D24" s="1498"/>
      <c r="E24" s="1498"/>
      <c r="F24" s="1498"/>
      <c r="G24" s="1498"/>
      <c r="H24" s="1498"/>
      <c r="I24" s="1498"/>
      <c r="J24" s="1498"/>
      <c r="K24" s="1498"/>
      <c r="L24" s="1498"/>
      <c r="M24" s="1498"/>
      <c r="N24" s="1498"/>
      <c r="O24" s="1498"/>
      <c r="P24" s="1498"/>
      <c r="Q24" s="1498"/>
      <c r="R24" s="1498"/>
      <c r="S24" s="1509"/>
      <c r="V24"/>
    </row>
    <row r="25" spans="1:22" s="78" customFormat="1" ht="15" customHeight="1">
      <c r="A25" s="1552" t="s">
        <v>780</v>
      </c>
      <c r="B25" s="1553"/>
      <c r="C25" s="1553"/>
      <c r="D25" s="1553"/>
      <c r="E25" s="1553"/>
      <c r="F25" s="1553"/>
      <c r="G25" s="1553"/>
      <c r="H25" s="1553"/>
      <c r="I25" s="1553"/>
      <c r="J25" s="1553"/>
      <c r="K25" s="1553"/>
      <c r="L25" s="1553"/>
      <c r="M25" s="1553"/>
      <c r="N25" s="1553"/>
      <c r="O25" s="1553"/>
      <c r="P25" s="1553"/>
      <c r="Q25" s="1553"/>
      <c r="R25" s="1553"/>
      <c r="S25" s="1554"/>
      <c r="V25"/>
    </row>
    <row r="26" spans="1:22" s="78" customFormat="1" ht="29.25" customHeight="1">
      <c r="A26" s="302">
        <f>SUBTOTAL(3,$B$13:B26)</f>
        <v>10</v>
      </c>
      <c r="B26" s="122" t="s">
        <v>1224</v>
      </c>
      <c r="C26" s="123">
        <v>2000000000</v>
      </c>
      <c r="D26" s="124"/>
      <c r="E26" s="125" t="s">
        <v>103</v>
      </c>
      <c r="F26" s="613"/>
      <c r="G26" s="126"/>
      <c r="H26" s="194"/>
      <c r="I26" s="187"/>
      <c r="J26" s="187"/>
      <c r="K26" s="188"/>
      <c r="L26" s="189"/>
      <c r="M26" s="190"/>
      <c r="N26" s="191"/>
      <c r="O26" s="120"/>
      <c r="P26" s="123"/>
      <c r="Q26" s="121"/>
      <c r="R26" s="192"/>
      <c r="S26" s="607"/>
      <c r="V26"/>
    </row>
    <row r="27" spans="1:22" s="78" customFormat="1" ht="30.75" customHeight="1">
      <c r="A27" s="302">
        <f>SUBTOTAL(3,$B$13:B27)</f>
        <v>11</v>
      </c>
      <c r="B27" s="122" t="s">
        <v>1053</v>
      </c>
      <c r="C27" s="123">
        <v>200000000</v>
      </c>
      <c r="D27" s="124"/>
      <c r="E27" s="125" t="s">
        <v>103</v>
      </c>
      <c r="F27" s="613"/>
      <c r="G27" s="126"/>
      <c r="H27" s="194"/>
      <c r="I27" s="187"/>
      <c r="J27" s="187"/>
      <c r="K27" s="188"/>
      <c r="L27" s="189"/>
      <c r="M27" s="190"/>
      <c r="N27" s="191"/>
      <c r="O27" s="120"/>
      <c r="P27" s="123"/>
      <c r="Q27" s="121"/>
      <c r="R27" s="192"/>
      <c r="S27" s="607"/>
      <c r="V27"/>
    </row>
    <row r="28" spans="1:22" s="78" customFormat="1" ht="27.75" customHeight="1">
      <c r="A28" s="302">
        <f>SUBTOTAL(3,$B$13:B28)</f>
        <v>12</v>
      </c>
      <c r="B28" s="122" t="s">
        <v>1225</v>
      </c>
      <c r="C28" s="123">
        <v>750000000</v>
      </c>
      <c r="D28" s="124"/>
      <c r="E28" s="125" t="s">
        <v>103</v>
      </c>
      <c r="F28" s="613"/>
      <c r="G28" s="126"/>
      <c r="H28" s="136"/>
      <c r="I28" s="187"/>
      <c r="J28" s="187"/>
      <c r="K28" s="188"/>
      <c r="L28" s="189"/>
      <c r="M28" s="190"/>
      <c r="N28" s="191"/>
      <c r="O28" s="120"/>
      <c r="P28" s="123"/>
      <c r="Q28" s="127"/>
      <c r="R28" s="192"/>
      <c r="S28" s="607"/>
      <c r="V28"/>
    </row>
    <row r="29" spans="1:22" s="78" customFormat="1" ht="28.5" customHeight="1">
      <c r="A29" s="302">
        <f>SUBTOTAL(3,$B$13:B29)</f>
        <v>13</v>
      </c>
      <c r="B29" s="122" t="s">
        <v>162</v>
      </c>
      <c r="C29" s="123">
        <v>1303190000</v>
      </c>
      <c r="D29" s="124"/>
      <c r="E29" s="125" t="s">
        <v>103</v>
      </c>
      <c r="F29" s="613"/>
      <c r="G29" s="126"/>
      <c r="H29" s="136"/>
      <c r="I29" s="187"/>
      <c r="J29" s="187"/>
      <c r="K29" s="188"/>
      <c r="L29" s="189"/>
      <c r="M29" s="190"/>
      <c r="N29" s="191"/>
      <c r="O29" s="120"/>
      <c r="P29" s="123"/>
      <c r="Q29" s="127"/>
      <c r="R29" s="192"/>
      <c r="S29" s="607"/>
      <c r="V29"/>
    </row>
    <row r="30" spans="1:22" s="78" customFormat="1" ht="27.75" customHeight="1">
      <c r="A30" s="302">
        <f>SUBTOTAL(3,$B$13:B30)</f>
        <v>14</v>
      </c>
      <c r="B30" s="122" t="s">
        <v>1284</v>
      </c>
      <c r="C30" s="123">
        <v>200000000</v>
      </c>
      <c r="D30" s="124"/>
      <c r="E30" s="125" t="s">
        <v>103</v>
      </c>
      <c r="F30" s="613"/>
      <c r="G30" s="126"/>
      <c r="H30" s="136"/>
      <c r="I30" s="187"/>
      <c r="J30" s="187"/>
      <c r="K30" s="188"/>
      <c r="L30" s="189"/>
      <c r="M30" s="190"/>
      <c r="N30" s="191"/>
      <c r="O30" s="120"/>
      <c r="P30" s="123"/>
      <c r="Q30" s="127"/>
      <c r="R30" s="192"/>
      <c r="S30" s="607"/>
      <c r="V30"/>
    </row>
    <row r="31" spans="1:22" s="78" customFormat="1" ht="15" customHeight="1">
      <c r="A31" s="1549" t="s">
        <v>783</v>
      </c>
      <c r="B31" s="1550"/>
      <c r="C31" s="1550"/>
      <c r="D31" s="1550"/>
      <c r="E31" s="1550"/>
      <c r="F31" s="1550"/>
      <c r="G31" s="1550"/>
      <c r="H31" s="1550"/>
      <c r="I31" s="1550"/>
      <c r="J31" s="1550"/>
      <c r="K31" s="1550"/>
      <c r="L31" s="1550"/>
      <c r="M31" s="1550"/>
      <c r="N31" s="1550"/>
      <c r="O31" s="1550"/>
      <c r="P31" s="1550"/>
      <c r="Q31" s="1550"/>
      <c r="R31" s="1550"/>
      <c r="S31" s="1551"/>
      <c r="V31"/>
    </row>
    <row r="32" spans="1:22" s="78" customFormat="1" ht="30.75" customHeight="1">
      <c r="A32" s="602">
        <f>SUBTOTAL(3,$B$13:B32)</f>
        <v>15</v>
      </c>
      <c r="B32" s="604" t="s">
        <v>166</v>
      </c>
      <c r="C32" s="624">
        <v>499999500</v>
      </c>
      <c r="D32" s="124"/>
      <c r="E32" s="614"/>
      <c r="F32" s="613"/>
      <c r="G32" s="126"/>
      <c r="H32" s="136"/>
      <c r="I32" s="187"/>
      <c r="J32" s="187"/>
      <c r="K32" s="188"/>
      <c r="L32" s="189"/>
      <c r="M32" s="190"/>
      <c r="N32" s="191"/>
      <c r="O32" s="120"/>
      <c r="P32" s="123"/>
      <c r="Q32" s="127"/>
      <c r="R32" s="192"/>
      <c r="S32" s="607"/>
      <c r="V32"/>
    </row>
    <row r="33" spans="1:22" s="56" customFormat="1" ht="31.5" customHeight="1">
      <c r="A33" s="602">
        <f>SUBTOTAL(3,$B$13:B33)</f>
        <v>16</v>
      </c>
      <c r="B33" s="604" t="s">
        <v>172</v>
      </c>
      <c r="C33" s="624">
        <v>600001250</v>
      </c>
      <c r="D33" s="304"/>
      <c r="E33" s="601"/>
      <c r="F33" s="303"/>
      <c r="G33" s="126"/>
      <c r="H33" s="194"/>
      <c r="I33" s="187"/>
      <c r="J33" s="187"/>
      <c r="K33" s="188"/>
      <c r="L33" s="189"/>
      <c r="M33" s="190"/>
      <c r="N33" s="191"/>
      <c r="O33" s="641"/>
      <c r="P33" s="123"/>
      <c r="Q33" s="195"/>
      <c r="R33" s="128"/>
      <c r="S33" s="607"/>
      <c r="V33" s="57"/>
    </row>
    <row r="34" spans="1:22" s="56" customFormat="1" ht="33" customHeight="1">
      <c r="A34" s="302">
        <f>SUBTOTAL(3,$B$13:B34)</f>
        <v>17</v>
      </c>
      <c r="B34" s="122" t="s">
        <v>176</v>
      </c>
      <c r="C34" s="123">
        <v>200001188</v>
      </c>
      <c r="D34" s="304"/>
      <c r="E34" s="301" t="s">
        <v>103</v>
      </c>
      <c r="F34" s="303"/>
      <c r="G34" s="126"/>
      <c r="H34" s="194"/>
      <c r="I34" s="187"/>
      <c r="J34" s="187"/>
      <c r="K34" s="188"/>
      <c r="L34" s="189"/>
      <c r="M34" s="190"/>
      <c r="N34" s="191"/>
      <c r="O34" s="196"/>
      <c r="P34" s="123"/>
      <c r="Q34" s="195"/>
      <c r="R34" s="128"/>
      <c r="S34" s="607"/>
      <c r="V34" s="57"/>
    </row>
    <row r="35" spans="1:22" s="56" customFormat="1" ht="28.5" customHeight="1">
      <c r="A35" s="302">
        <f>SUBTOTAL(3,$B$13:B35)</f>
        <v>18</v>
      </c>
      <c r="B35" s="122" t="s">
        <v>181</v>
      </c>
      <c r="C35" s="123">
        <v>200000110</v>
      </c>
      <c r="D35" s="304"/>
      <c r="E35" s="301" t="s">
        <v>103</v>
      </c>
      <c r="F35" s="303"/>
      <c r="G35" s="126"/>
      <c r="H35" s="194"/>
      <c r="I35" s="187"/>
      <c r="J35" s="187"/>
      <c r="K35" s="188"/>
      <c r="L35" s="189"/>
      <c r="M35" s="190"/>
      <c r="N35" s="191"/>
      <c r="O35" s="120"/>
      <c r="P35" s="123"/>
      <c r="Q35" s="195"/>
      <c r="R35" s="192"/>
      <c r="S35" s="607"/>
      <c r="V35" s="57"/>
    </row>
    <row r="36" spans="1:22" s="78" customFormat="1" ht="32.25" customHeight="1">
      <c r="A36" s="302">
        <f>SUBTOTAL(3,$B$13:B36)</f>
        <v>19</v>
      </c>
      <c r="B36" s="122" t="s">
        <v>184</v>
      </c>
      <c r="C36" s="123">
        <v>200000110</v>
      </c>
      <c r="D36" s="304"/>
      <c r="E36" s="301" t="s">
        <v>103</v>
      </c>
      <c r="F36" s="303"/>
      <c r="G36" s="126"/>
      <c r="H36" s="194"/>
      <c r="I36" s="187"/>
      <c r="J36" s="197"/>
      <c r="K36" s="188"/>
      <c r="L36" s="189"/>
      <c r="M36" s="198"/>
      <c r="N36" s="191"/>
      <c r="O36" s="120"/>
      <c r="P36" s="199"/>
      <c r="Q36" s="127"/>
      <c r="R36" s="192"/>
      <c r="S36" s="607"/>
      <c r="V36"/>
    </row>
    <row r="37" spans="1:22" s="56" customFormat="1" ht="25.5" customHeight="1">
      <c r="A37" s="302">
        <f>SUBTOTAL(3,$B$13:B37)</f>
        <v>20</v>
      </c>
      <c r="B37" s="122" t="s">
        <v>186</v>
      </c>
      <c r="C37" s="123">
        <v>500000000</v>
      </c>
      <c r="D37" s="304"/>
      <c r="E37" s="301" t="s">
        <v>103</v>
      </c>
      <c r="F37" s="303"/>
      <c r="G37" s="126"/>
      <c r="H37" s="194"/>
      <c r="I37" s="187"/>
      <c r="J37" s="197"/>
      <c r="K37" s="188"/>
      <c r="L37" s="189"/>
      <c r="M37" s="190"/>
      <c r="N37" s="191"/>
      <c r="O37" s="120"/>
      <c r="P37" s="199"/>
      <c r="Q37" s="127"/>
      <c r="R37" s="192"/>
      <c r="S37" s="607"/>
      <c r="V37" s="57"/>
    </row>
    <row r="38" spans="1:22" s="56" customFormat="1" ht="30.75" customHeight="1">
      <c r="A38" s="602">
        <f>SUBTOTAL(3,$B$13:B38)</f>
        <v>21</v>
      </c>
      <c r="B38" s="604" t="s">
        <v>189</v>
      </c>
      <c r="C38" s="624">
        <v>900000000</v>
      </c>
      <c r="D38" s="304"/>
      <c r="E38" s="601"/>
      <c r="F38" s="303"/>
      <c r="G38" s="126"/>
      <c r="H38" s="194"/>
      <c r="I38" s="187"/>
      <c r="J38" s="197"/>
      <c r="K38" s="188"/>
      <c r="L38" s="189"/>
      <c r="M38" s="198"/>
      <c r="N38" s="191"/>
      <c r="O38" s="120"/>
      <c r="P38" s="199"/>
      <c r="Q38" s="127"/>
      <c r="R38" s="192"/>
      <c r="S38" s="607"/>
      <c r="V38" s="57"/>
    </row>
    <row r="39" spans="1:22" s="56" customFormat="1" ht="17.25" customHeight="1">
      <c r="A39" s="1549" t="s">
        <v>791</v>
      </c>
      <c r="B39" s="1550"/>
      <c r="C39" s="1550"/>
      <c r="D39" s="1550"/>
      <c r="E39" s="1550"/>
      <c r="F39" s="1550"/>
      <c r="G39" s="1550"/>
      <c r="H39" s="1550"/>
      <c r="I39" s="1550"/>
      <c r="J39" s="1550"/>
      <c r="K39" s="1550"/>
      <c r="L39" s="1550"/>
      <c r="M39" s="1550"/>
      <c r="N39" s="1550"/>
      <c r="O39" s="1550"/>
      <c r="P39" s="1550"/>
      <c r="Q39" s="1550"/>
      <c r="R39" s="1550"/>
      <c r="S39" s="1551"/>
      <c r="V39" s="57"/>
    </row>
    <row r="40" spans="1:22" s="56" customFormat="1" ht="32.25" customHeight="1">
      <c r="A40" s="302">
        <f>SUBTOTAL(3,$B$13:B40)</f>
        <v>22</v>
      </c>
      <c r="B40" s="122" t="s">
        <v>193</v>
      </c>
      <c r="C40" s="123">
        <v>412500000</v>
      </c>
      <c r="D40" s="304"/>
      <c r="E40" s="207" t="s">
        <v>133</v>
      </c>
      <c r="F40" s="303" t="s">
        <v>1285</v>
      </c>
      <c r="G40" s="126"/>
      <c r="H40" s="194"/>
      <c r="I40" s="187"/>
      <c r="J40" s="200"/>
      <c r="K40" s="201"/>
      <c r="L40" s="202"/>
      <c r="M40" s="129"/>
      <c r="N40" s="203"/>
      <c r="O40" s="203"/>
      <c r="P40" s="204"/>
      <c r="Q40" s="205"/>
      <c r="R40" s="206"/>
      <c r="S40" s="54"/>
      <c r="V40" s="57"/>
    </row>
    <row r="41" spans="1:22" s="56" customFormat="1" ht="43.5" customHeight="1">
      <c r="A41" s="302">
        <f>SUBTOTAL(3,$B$13:B41)</f>
        <v>23</v>
      </c>
      <c r="B41" s="122" t="s">
        <v>197</v>
      </c>
      <c r="C41" s="123">
        <v>385000000</v>
      </c>
      <c r="D41" s="304" t="s">
        <v>198</v>
      </c>
      <c r="E41" s="207" t="s">
        <v>133</v>
      </c>
      <c r="F41" s="303" t="s">
        <v>1286</v>
      </c>
      <c r="G41" s="126"/>
      <c r="H41" s="194"/>
      <c r="I41" s="187"/>
      <c r="J41" s="208"/>
      <c r="K41" s="209"/>
      <c r="L41" s="202"/>
      <c r="M41" s="129"/>
      <c r="N41" s="203"/>
      <c r="O41" s="203"/>
      <c r="P41" s="210"/>
      <c r="Q41" s="205"/>
      <c r="R41" s="211"/>
      <c r="S41" s="54"/>
      <c r="V41" s="57"/>
    </row>
    <row r="42" spans="1:22" s="56" customFormat="1" ht="34.5" customHeight="1">
      <c r="A42" s="602">
        <f>SUBTOTAL(3,$B$13:B42)</f>
        <v>24</v>
      </c>
      <c r="B42" s="604" t="s">
        <v>202</v>
      </c>
      <c r="C42" s="624">
        <v>184000000</v>
      </c>
      <c r="D42" s="602"/>
      <c r="E42" s="601"/>
      <c r="F42" s="605" t="s">
        <v>1283</v>
      </c>
      <c r="G42" s="126"/>
      <c r="H42" s="194"/>
      <c r="I42" s="187"/>
      <c r="J42" s="142"/>
      <c r="K42" s="142"/>
      <c r="L42" s="212"/>
      <c r="M42" s="129"/>
      <c r="N42" s="203"/>
      <c r="O42" s="203"/>
      <c r="P42" s="210"/>
      <c r="Q42" s="205"/>
      <c r="R42" s="211"/>
      <c r="S42" s="54"/>
      <c r="V42" s="57"/>
    </row>
    <row r="43" spans="1:22" s="78" customFormat="1" ht="36" customHeight="1">
      <c r="A43" s="602">
        <f>SUBTOTAL(3,$B$13:B43)</f>
        <v>25</v>
      </c>
      <c r="B43" s="604" t="s">
        <v>209</v>
      </c>
      <c r="C43" s="624">
        <v>184000000</v>
      </c>
      <c r="D43" s="602"/>
      <c r="E43" s="601"/>
      <c r="F43" s="605" t="s">
        <v>1283</v>
      </c>
      <c r="G43" s="126"/>
      <c r="H43" s="194"/>
      <c r="I43" s="187"/>
      <c r="J43" s="140"/>
      <c r="K43" s="148"/>
      <c r="L43" s="212"/>
      <c r="M43" s="129"/>
      <c r="N43" s="203"/>
      <c r="O43" s="203"/>
      <c r="P43" s="210"/>
      <c r="Q43" s="205"/>
      <c r="R43" s="211"/>
      <c r="S43" s="54"/>
      <c r="V43"/>
    </row>
    <row r="44" spans="1:22" s="78" customFormat="1" ht="33" customHeight="1">
      <c r="A44" s="302">
        <f>SUBTOTAL(3,$B$13:B44)</f>
        <v>26</v>
      </c>
      <c r="B44" s="122" t="s">
        <v>212</v>
      </c>
      <c r="C44" s="123">
        <v>195000000</v>
      </c>
      <c r="D44" s="304"/>
      <c r="E44" s="301" t="s">
        <v>103</v>
      </c>
      <c r="F44" s="303" t="s">
        <v>134</v>
      </c>
      <c r="G44" s="126"/>
      <c r="H44" s="194"/>
      <c r="I44" s="187"/>
      <c r="J44" s="140"/>
      <c r="K44" s="143"/>
      <c r="L44" s="213"/>
      <c r="M44" s="213"/>
      <c r="N44" s="203"/>
      <c r="O44" s="203"/>
      <c r="P44" s="214"/>
      <c r="Q44" s="205"/>
      <c r="R44" s="211"/>
      <c r="S44" s="54"/>
      <c r="V44"/>
    </row>
    <row r="45" spans="1:22" s="78" customFormat="1" ht="37.5" customHeight="1">
      <c r="A45" s="602">
        <f>SUBTOTAL(3,$B$13:B45)</f>
        <v>27</v>
      </c>
      <c r="B45" s="604" t="s">
        <v>215</v>
      </c>
      <c r="C45" s="624">
        <v>138900000</v>
      </c>
      <c r="D45" s="602"/>
      <c r="E45" s="601"/>
      <c r="F45" s="605" t="s">
        <v>1285</v>
      </c>
      <c r="G45" s="126"/>
      <c r="H45" s="194"/>
      <c r="I45" s="187"/>
      <c r="J45" s="140"/>
      <c r="K45" s="143"/>
      <c r="L45" s="202"/>
      <c r="M45" s="129"/>
      <c r="N45" s="203"/>
      <c r="O45" s="203"/>
      <c r="P45" s="214"/>
      <c r="Q45" s="205"/>
      <c r="R45" s="206"/>
      <c r="S45" s="54"/>
      <c r="V45"/>
    </row>
    <row r="46" spans="1:22" s="78" customFormat="1" ht="37.5" customHeight="1">
      <c r="A46" s="602">
        <f>SUBTOTAL(3,$B$13:B46)</f>
        <v>28</v>
      </c>
      <c r="B46" s="604" t="s">
        <v>365</v>
      </c>
      <c r="C46" s="624">
        <v>180000000</v>
      </c>
      <c r="D46" s="602"/>
      <c r="E46" s="601"/>
      <c r="F46" s="605" t="s">
        <v>1285</v>
      </c>
      <c r="G46" s="126"/>
      <c r="H46" s="194"/>
      <c r="I46" s="187"/>
      <c r="J46" s="140"/>
      <c r="K46" s="143"/>
      <c r="L46" s="202"/>
      <c r="M46" s="129"/>
      <c r="N46" s="203"/>
      <c r="O46" s="203"/>
      <c r="P46" s="214"/>
      <c r="Q46" s="205"/>
      <c r="R46" s="206"/>
      <c r="S46" s="54"/>
      <c r="V46"/>
    </row>
    <row r="47" spans="1:22" ht="17.25" customHeight="1">
      <c r="A47" s="1497" t="s">
        <v>219</v>
      </c>
      <c r="B47" s="1498"/>
      <c r="C47" s="1498"/>
      <c r="D47" s="1498"/>
      <c r="E47" s="1498"/>
      <c r="F47" s="1498"/>
      <c r="G47" s="1498"/>
      <c r="H47" s="1498"/>
      <c r="I47" s="1498"/>
      <c r="J47" s="1498"/>
      <c r="K47" s="1498"/>
      <c r="L47" s="1498"/>
      <c r="M47" s="1498"/>
      <c r="N47" s="1498"/>
      <c r="O47" s="1498"/>
      <c r="P47" s="1498"/>
      <c r="Q47" s="1498"/>
      <c r="R47" s="1498"/>
      <c r="S47" s="1509"/>
    </row>
    <row r="48" spans="1:22" ht="16.5" customHeight="1">
      <c r="A48" s="1552" t="s">
        <v>794</v>
      </c>
      <c r="B48" s="1553"/>
      <c r="C48" s="1553"/>
      <c r="D48" s="1553"/>
      <c r="E48" s="1553"/>
      <c r="F48" s="1553"/>
      <c r="G48" s="1553"/>
      <c r="H48" s="1553"/>
      <c r="I48" s="1553"/>
      <c r="J48" s="1553"/>
      <c r="K48" s="1553"/>
      <c r="L48" s="1553"/>
      <c r="M48" s="1553"/>
      <c r="N48" s="1553"/>
      <c r="O48" s="1553"/>
      <c r="P48" s="1553"/>
      <c r="Q48" s="1553"/>
      <c r="R48" s="1553"/>
      <c r="S48" s="1554"/>
    </row>
    <row r="49" spans="1:22" s="14" customFormat="1" ht="28.5" customHeight="1">
      <c r="A49" s="302">
        <f>SUBTOTAL(3,$B$13:B49)</f>
        <v>29</v>
      </c>
      <c r="B49" s="122" t="s">
        <v>1231</v>
      </c>
      <c r="C49" s="123">
        <v>2300000000</v>
      </c>
      <c r="D49" s="124"/>
      <c r="E49" s="125" t="s">
        <v>103</v>
      </c>
      <c r="F49" s="613"/>
      <c r="G49" s="126"/>
      <c r="H49" s="123"/>
      <c r="I49" s="187"/>
      <c r="J49" s="187"/>
      <c r="K49" s="187"/>
      <c r="L49" s="189"/>
      <c r="M49" s="190"/>
      <c r="N49" s="192"/>
      <c r="O49" s="667"/>
      <c r="P49" s="132"/>
      <c r="Q49" s="127"/>
      <c r="R49" s="192"/>
      <c r="S49" s="607"/>
      <c r="T49" s="56"/>
      <c r="U49" s="56"/>
      <c r="V49" s="57"/>
    </row>
    <row r="50" spans="1:22" ht="30.75" customHeight="1">
      <c r="A50" s="302">
        <f>SUBTOTAL(3,$B$13:B50)</f>
        <v>30</v>
      </c>
      <c r="B50" s="122" t="s">
        <v>1232</v>
      </c>
      <c r="C50" s="123">
        <v>1000000000</v>
      </c>
      <c r="D50" s="124"/>
      <c r="E50" s="125" t="s">
        <v>103</v>
      </c>
      <c r="F50" s="613"/>
      <c r="G50" s="126"/>
      <c r="H50" s="194"/>
      <c r="I50" s="187"/>
      <c r="J50" s="187"/>
      <c r="K50" s="187"/>
      <c r="L50" s="189"/>
      <c r="M50" s="190"/>
      <c r="N50" s="191"/>
      <c r="O50" s="667"/>
      <c r="P50" s="132"/>
      <c r="Q50" s="127"/>
      <c r="R50" s="192"/>
      <c r="S50" s="607"/>
    </row>
    <row r="51" spans="1:22" s="78" customFormat="1" ht="34.5" customHeight="1">
      <c r="A51" s="602">
        <f>SUBTOTAL(3,$B$13:B51)</f>
        <v>31</v>
      </c>
      <c r="B51" s="604" t="s">
        <v>234</v>
      </c>
      <c r="C51" s="624">
        <v>180000000</v>
      </c>
      <c r="D51" s="602"/>
      <c r="E51" s="614"/>
      <c r="F51" s="303"/>
      <c r="G51" s="114"/>
      <c r="H51" s="139"/>
      <c r="I51" s="215"/>
      <c r="J51" s="208"/>
      <c r="K51" s="114"/>
      <c r="L51" s="212"/>
      <c r="M51" s="213"/>
      <c r="N51" s="666"/>
      <c r="O51" s="203"/>
      <c r="P51" s="210"/>
      <c r="Q51" s="205"/>
      <c r="R51" s="216"/>
      <c r="S51" s="607"/>
      <c r="V51"/>
    </row>
    <row r="52" spans="1:22" s="78" customFormat="1" ht="30.75" customHeight="1">
      <c r="A52" s="602">
        <f>SUBTOTAL(3,$B$13:B52)</f>
        <v>32</v>
      </c>
      <c r="B52" s="604" t="s">
        <v>1063</v>
      </c>
      <c r="C52" s="624">
        <v>5314000000</v>
      </c>
      <c r="D52" s="602"/>
      <c r="E52" s="614"/>
      <c r="F52" s="303"/>
      <c r="G52" s="114"/>
      <c r="H52" s="217"/>
      <c r="I52" s="215"/>
      <c r="J52" s="208"/>
      <c r="K52" s="114"/>
      <c r="L52" s="202"/>
      <c r="M52" s="129"/>
      <c r="N52" s="203"/>
      <c r="O52" s="218"/>
      <c r="P52" s="210"/>
      <c r="Q52" s="205"/>
      <c r="R52" s="219"/>
      <c r="S52" s="54"/>
      <c r="V52"/>
    </row>
    <row r="53" spans="1:22" s="78" customFormat="1" ht="17.25" customHeight="1">
      <c r="A53" s="1549" t="s">
        <v>795</v>
      </c>
      <c r="B53" s="1550"/>
      <c r="C53" s="1550"/>
      <c r="D53" s="1550"/>
      <c r="E53" s="1550"/>
      <c r="F53" s="1550"/>
      <c r="G53" s="1550"/>
      <c r="H53" s="1550"/>
      <c r="I53" s="1550"/>
      <c r="J53" s="1550"/>
      <c r="K53" s="1550"/>
      <c r="L53" s="1550"/>
      <c r="M53" s="1550"/>
      <c r="N53" s="1550"/>
      <c r="O53" s="1550"/>
      <c r="P53" s="1550"/>
      <c r="Q53" s="1550"/>
      <c r="R53" s="1550"/>
      <c r="S53" s="1551"/>
      <c r="V53"/>
    </row>
    <row r="54" spans="1:22" s="78" customFormat="1" ht="39.75" customHeight="1">
      <c r="A54" s="302">
        <f>SUBTOTAL(3,$B$13:B54)</f>
        <v>33</v>
      </c>
      <c r="B54" s="122" t="s">
        <v>240</v>
      </c>
      <c r="C54" s="123">
        <v>300000164</v>
      </c>
      <c r="D54" s="304"/>
      <c r="E54" s="301" t="s">
        <v>103</v>
      </c>
      <c r="F54" s="303"/>
      <c r="G54" s="114"/>
      <c r="H54" s="217"/>
      <c r="I54" s="215"/>
      <c r="J54" s="208"/>
      <c r="K54" s="114"/>
      <c r="L54" s="202"/>
      <c r="M54" s="129"/>
      <c r="N54" s="203"/>
      <c r="O54" s="218"/>
      <c r="P54" s="210"/>
      <c r="Q54" s="205"/>
      <c r="R54" s="219"/>
      <c r="S54" s="54"/>
      <c r="V54"/>
    </row>
    <row r="55" spans="1:22" s="78" customFormat="1" ht="16.5" customHeight="1">
      <c r="A55" s="1549" t="s">
        <v>245</v>
      </c>
      <c r="B55" s="1550"/>
      <c r="C55" s="1550"/>
      <c r="D55" s="1550"/>
      <c r="E55" s="1550"/>
      <c r="F55" s="1550"/>
      <c r="G55" s="1550"/>
      <c r="H55" s="1550"/>
      <c r="I55" s="1550"/>
      <c r="J55" s="1550"/>
      <c r="K55" s="1550"/>
      <c r="L55" s="1550"/>
      <c r="M55" s="1550"/>
      <c r="N55" s="1550"/>
      <c r="O55" s="1550"/>
      <c r="P55" s="1550"/>
      <c r="Q55" s="1550"/>
      <c r="R55" s="1550"/>
      <c r="S55" s="1551"/>
      <c r="V55"/>
    </row>
    <row r="56" spans="1:22" s="78" customFormat="1" ht="35.25" customHeight="1">
      <c r="A56" s="302">
        <f>SUBTOTAL(3,$B$13:B56)</f>
        <v>34</v>
      </c>
      <c r="B56" s="122" t="s">
        <v>797</v>
      </c>
      <c r="C56" s="123">
        <v>385000000</v>
      </c>
      <c r="D56" s="304"/>
      <c r="E56" s="301" t="s">
        <v>103</v>
      </c>
      <c r="F56" s="303" t="s">
        <v>1286</v>
      </c>
      <c r="G56" s="114"/>
      <c r="H56" s="217"/>
      <c r="I56" s="215"/>
      <c r="J56" s="208"/>
      <c r="K56" s="114"/>
      <c r="L56" s="202"/>
      <c r="M56" s="129"/>
      <c r="N56" s="203"/>
      <c r="O56" s="218"/>
      <c r="P56" s="210"/>
      <c r="Q56" s="205"/>
      <c r="R56" s="219"/>
      <c r="S56" s="54"/>
      <c r="V56"/>
    </row>
    <row r="57" spans="1:22" s="78" customFormat="1">
      <c r="A57" s="1497" t="s">
        <v>246</v>
      </c>
      <c r="B57" s="1498"/>
      <c r="C57" s="1498"/>
      <c r="D57" s="1498"/>
      <c r="E57" s="1498"/>
      <c r="F57" s="1498"/>
      <c r="G57" s="1498"/>
      <c r="H57" s="1498"/>
      <c r="I57" s="1498"/>
      <c r="J57" s="1498"/>
      <c r="K57" s="1498"/>
      <c r="L57" s="1498"/>
      <c r="M57" s="1498"/>
      <c r="N57" s="1498"/>
      <c r="O57" s="1498"/>
      <c r="P57" s="1498"/>
      <c r="Q57" s="1498"/>
      <c r="R57" s="1498"/>
      <c r="S57" s="1509"/>
      <c r="V57"/>
    </row>
    <row r="58" spans="1:22" s="78" customFormat="1">
      <c r="A58" s="1552" t="s">
        <v>247</v>
      </c>
      <c r="B58" s="1553"/>
      <c r="C58" s="1553"/>
      <c r="D58" s="1553"/>
      <c r="E58" s="1553"/>
      <c r="F58" s="1553"/>
      <c r="G58" s="1553"/>
      <c r="H58" s="1553"/>
      <c r="I58" s="1553"/>
      <c r="J58" s="1553"/>
      <c r="K58" s="1553"/>
      <c r="L58" s="1553"/>
      <c r="M58" s="1553"/>
      <c r="N58" s="1553"/>
      <c r="O58" s="1553"/>
      <c r="P58" s="1553"/>
      <c r="Q58" s="1553"/>
      <c r="R58" s="1553"/>
      <c r="S58" s="1554"/>
      <c r="V58"/>
    </row>
    <row r="59" spans="1:22" s="52" customFormat="1" ht="33" customHeight="1">
      <c r="A59" s="602">
        <f>SUBTOTAL(3,$B$13:B59)</f>
        <v>35</v>
      </c>
      <c r="B59" s="604" t="s">
        <v>1234</v>
      </c>
      <c r="C59" s="603">
        <v>1000000000</v>
      </c>
      <c r="D59" s="603"/>
      <c r="E59" s="614"/>
      <c r="F59" s="220"/>
      <c r="G59" s="663"/>
      <c r="H59" s="199"/>
      <c r="I59" s="199"/>
      <c r="J59" s="199"/>
      <c r="K59" s="199"/>
      <c r="L59" s="221"/>
      <c r="M59" s="190"/>
      <c r="N59" s="191"/>
      <c r="O59" s="196"/>
      <c r="P59" s="118"/>
      <c r="Q59" s="195"/>
      <c r="R59" s="128"/>
      <c r="S59" s="607"/>
    </row>
    <row r="60" spans="1:22" s="78" customFormat="1" ht="33" customHeight="1">
      <c r="A60" s="602">
        <f>SUBTOTAL(3,$B$13:B60)</f>
        <v>36</v>
      </c>
      <c r="B60" s="604" t="s">
        <v>1235</v>
      </c>
      <c r="C60" s="624">
        <v>1500000000</v>
      </c>
      <c r="D60" s="603"/>
      <c r="E60" s="614"/>
      <c r="F60" s="220"/>
      <c r="G60" s="663"/>
      <c r="H60" s="199"/>
      <c r="I60" s="199"/>
      <c r="J60" s="199"/>
      <c r="K60" s="199"/>
      <c r="L60" s="221"/>
      <c r="M60" s="190"/>
      <c r="N60" s="191"/>
      <c r="O60" s="196"/>
      <c r="P60" s="118"/>
      <c r="Q60" s="195"/>
      <c r="R60" s="128"/>
      <c r="S60" s="607"/>
      <c r="V60"/>
    </row>
    <row r="61" spans="1:22" s="78" customFormat="1" ht="33.75" customHeight="1">
      <c r="A61" s="302">
        <f>SUBTOTAL(3,$B$13:B61)</f>
        <v>37</v>
      </c>
      <c r="B61" s="122" t="s">
        <v>264</v>
      </c>
      <c r="C61" s="124">
        <v>200000000</v>
      </c>
      <c r="D61" s="304"/>
      <c r="E61" s="125" t="s">
        <v>103</v>
      </c>
      <c r="F61" s="303"/>
      <c r="G61" s="663"/>
      <c r="H61" s="199"/>
      <c r="I61" s="199"/>
      <c r="J61" s="197"/>
      <c r="K61" s="199"/>
      <c r="L61" s="189"/>
      <c r="M61" s="190"/>
      <c r="N61" s="191"/>
      <c r="O61" s="196"/>
      <c r="P61" s="132"/>
      <c r="Q61" s="127"/>
      <c r="R61" s="128"/>
      <c r="S61" s="607"/>
      <c r="V61"/>
    </row>
    <row r="62" spans="1:22" s="56" customFormat="1" ht="43.5" customHeight="1">
      <c r="A62" s="302">
        <f>SUBTOTAL(3,$B$13:B62)</f>
        <v>38</v>
      </c>
      <c r="B62" s="122" t="s">
        <v>1237</v>
      </c>
      <c r="C62" s="123">
        <v>700000000</v>
      </c>
      <c r="D62" s="304"/>
      <c r="E62" s="125" t="s">
        <v>103</v>
      </c>
      <c r="F62" s="303"/>
      <c r="G62" s="663"/>
      <c r="H62" s="199"/>
      <c r="I62" s="199"/>
      <c r="J62" s="199"/>
      <c r="K62" s="199"/>
      <c r="L62" s="221"/>
      <c r="M62" s="190"/>
      <c r="N62" s="191"/>
      <c r="O62" s="196"/>
      <c r="P62" s="132"/>
      <c r="Q62" s="127"/>
      <c r="R62" s="128"/>
      <c r="S62" s="607"/>
      <c r="V62" s="57"/>
    </row>
    <row r="63" spans="1:22" s="78" customFormat="1" ht="36" customHeight="1">
      <c r="A63" s="302">
        <f>SUBTOTAL(3,$B$13:B63)</f>
        <v>39</v>
      </c>
      <c r="B63" s="122" t="s">
        <v>268</v>
      </c>
      <c r="C63" s="123">
        <v>200000000</v>
      </c>
      <c r="D63" s="304"/>
      <c r="E63" s="125" t="s">
        <v>103</v>
      </c>
      <c r="F63" s="303"/>
      <c r="G63" s="663"/>
      <c r="H63" s="199"/>
      <c r="I63" s="199"/>
      <c r="J63" s="197"/>
      <c r="K63" s="199"/>
      <c r="L63" s="189"/>
      <c r="M63" s="198"/>
      <c r="N63" s="195"/>
      <c r="O63" s="665"/>
      <c r="P63" s="132"/>
      <c r="Q63" s="127"/>
      <c r="R63" s="128"/>
      <c r="S63" s="607"/>
      <c r="V63"/>
    </row>
    <row r="64" spans="1:22" s="78" customFormat="1" ht="41.25" customHeight="1">
      <c r="A64" s="302">
        <f>SUBTOTAL(3,$B$13:B64)</f>
        <v>40</v>
      </c>
      <c r="B64" s="122" t="s">
        <v>271</v>
      </c>
      <c r="C64" s="123">
        <v>200000000</v>
      </c>
      <c r="D64" s="304"/>
      <c r="E64" s="125" t="s">
        <v>103</v>
      </c>
      <c r="F64" s="303"/>
      <c r="G64" s="663"/>
      <c r="H64" s="199"/>
      <c r="I64" s="199"/>
      <c r="J64" s="197"/>
      <c r="K64" s="199"/>
      <c r="L64" s="189"/>
      <c r="M64" s="198"/>
      <c r="N64" s="191"/>
      <c r="O64" s="196"/>
      <c r="P64" s="132"/>
      <c r="Q64" s="127"/>
      <c r="R64" s="128"/>
      <c r="S64" s="607"/>
      <c r="V64"/>
    </row>
    <row r="65" spans="1:22" s="72" customFormat="1" ht="60.75" customHeight="1">
      <c r="A65" s="302">
        <f>SUBTOTAL(3,$B$13:B65)</f>
        <v>41</v>
      </c>
      <c r="B65" s="122" t="s">
        <v>248</v>
      </c>
      <c r="C65" s="123">
        <v>200000000</v>
      </c>
      <c r="D65" s="304"/>
      <c r="E65" s="125" t="s">
        <v>103</v>
      </c>
      <c r="F65" s="303"/>
      <c r="G65" s="663"/>
      <c r="H65" s="199"/>
      <c r="I65" s="199"/>
      <c r="J65" s="197"/>
      <c r="K65" s="188"/>
      <c r="L65" s="189"/>
      <c r="M65" s="198"/>
      <c r="N65" s="191"/>
      <c r="O65" s="222"/>
      <c r="P65" s="132"/>
      <c r="Q65" s="127"/>
      <c r="R65" s="223"/>
      <c r="S65" s="607"/>
    </row>
    <row r="66" spans="1:22" s="72" customFormat="1" ht="36" customHeight="1">
      <c r="A66" s="302">
        <f>SUBTOTAL(3,$B$13:B66)</f>
        <v>42</v>
      </c>
      <c r="B66" s="122" t="s">
        <v>1239</v>
      </c>
      <c r="C66" s="123">
        <v>2000000000</v>
      </c>
      <c r="D66" s="304"/>
      <c r="E66" s="125" t="s">
        <v>103</v>
      </c>
      <c r="F66" s="303"/>
      <c r="G66" s="663"/>
      <c r="H66" s="199"/>
      <c r="I66" s="199"/>
      <c r="J66" s="197"/>
      <c r="K66" s="188"/>
      <c r="L66" s="189"/>
      <c r="M66" s="198"/>
      <c r="N66" s="191"/>
      <c r="O66" s="196"/>
      <c r="P66" s="132"/>
      <c r="Q66" s="664"/>
      <c r="R66" s="128"/>
      <c r="S66" s="607"/>
    </row>
    <row r="67" spans="1:22" s="72" customFormat="1" ht="34.5" customHeight="1">
      <c r="A67" s="302">
        <f>SUBTOTAL(3,$B$13:B67)</f>
        <v>43</v>
      </c>
      <c r="B67" s="122" t="s">
        <v>274</v>
      </c>
      <c r="C67" s="123">
        <v>150000000</v>
      </c>
      <c r="D67" s="304"/>
      <c r="E67" s="125" t="s">
        <v>103</v>
      </c>
      <c r="F67" s="303"/>
      <c r="G67" s="663"/>
      <c r="H67" s="199"/>
      <c r="I67" s="199"/>
      <c r="J67" s="199"/>
      <c r="K67" s="188"/>
      <c r="L67" s="189"/>
      <c r="M67" s="198"/>
      <c r="N67" s="191"/>
      <c r="O67" s="196"/>
      <c r="P67" s="132"/>
      <c r="Q67" s="127"/>
      <c r="R67" s="196"/>
      <c r="S67" s="607"/>
    </row>
    <row r="68" spans="1:22" s="72" customFormat="1" ht="33.75" customHeight="1">
      <c r="A68" s="302">
        <f>SUBTOTAL(3,$B$13:B68)</f>
        <v>44</v>
      </c>
      <c r="B68" s="122" t="s">
        <v>251</v>
      </c>
      <c r="C68" s="123">
        <v>200000000</v>
      </c>
      <c r="D68" s="304"/>
      <c r="E68" s="125" t="s">
        <v>103</v>
      </c>
      <c r="F68" s="303"/>
      <c r="G68" s="663"/>
      <c r="H68" s="199"/>
      <c r="I68" s="199"/>
      <c r="J68" s="197"/>
      <c r="K68" s="188"/>
      <c r="L68" s="189"/>
      <c r="M68" s="198"/>
      <c r="N68" s="191"/>
      <c r="O68" s="191"/>
      <c r="P68" s="132"/>
      <c r="Q68" s="664"/>
      <c r="R68" s="128"/>
      <c r="S68" s="607"/>
    </row>
    <row r="69" spans="1:22" s="72" customFormat="1" ht="33" customHeight="1">
      <c r="A69" s="302">
        <f>SUBTOTAL(3,$B$13:B69)</f>
        <v>45</v>
      </c>
      <c r="B69" s="122" t="s">
        <v>278</v>
      </c>
      <c r="C69" s="123">
        <v>200000000</v>
      </c>
      <c r="D69" s="304"/>
      <c r="E69" s="125" t="s">
        <v>103</v>
      </c>
      <c r="F69" s="303"/>
      <c r="G69" s="663"/>
      <c r="H69" s="199"/>
      <c r="I69" s="199"/>
      <c r="J69" s="304"/>
      <c r="K69" s="662"/>
      <c r="L69" s="661"/>
      <c r="M69" s="660"/>
      <c r="N69" s="133"/>
      <c r="O69" s="196"/>
      <c r="P69" s="132"/>
      <c r="Q69" s="659"/>
      <c r="R69" s="133"/>
      <c r="S69" s="607"/>
    </row>
    <row r="70" spans="1:22" s="78" customFormat="1" ht="32.25" customHeight="1">
      <c r="A70" s="302">
        <f>SUBTOTAL(3,$B$13:B70)</f>
        <v>46</v>
      </c>
      <c r="B70" s="122" t="s">
        <v>1240</v>
      </c>
      <c r="C70" s="123">
        <v>1310000000</v>
      </c>
      <c r="D70" s="304"/>
      <c r="E70" s="125" t="s">
        <v>103</v>
      </c>
      <c r="F70" s="220"/>
      <c r="G70" s="658"/>
      <c r="H70" s="199"/>
      <c r="I70" s="199"/>
      <c r="J70" s="197"/>
      <c r="K70" s="197"/>
      <c r="L70" s="221"/>
      <c r="M70" s="190"/>
      <c r="N70" s="191"/>
      <c r="O70" s="196"/>
      <c r="P70" s="132"/>
      <c r="Q70" s="127"/>
      <c r="R70" s="128"/>
      <c r="S70" s="607"/>
      <c r="V70"/>
    </row>
    <row r="71" spans="1:22" s="78" customFormat="1" ht="36.75" customHeight="1">
      <c r="A71" s="302">
        <f>SUBTOTAL(3,$B$13:B71)</f>
        <v>47</v>
      </c>
      <c r="B71" s="122" t="s">
        <v>1073</v>
      </c>
      <c r="C71" s="123">
        <v>150000000</v>
      </c>
      <c r="D71" s="304"/>
      <c r="E71" s="125" t="s">
        <v>103</v>
      </c>
      <c r="F71" s="220"/>
      <c r="G71" s="638"/>
      <c r="H71" s="199"/>
      <c r="I71" s="199"/>
      <c r="J71" s="197"/>
      <c r="K71" s="197"/>
      <c r="L71" s="221"/>
      <c r="M71" s="190"/>
      <c r="N71" s="134"/>
      <c r="O71" s="120"/>
      <c r="P71" s="132"/>
      <c r="Q71" s="224"/>
      <c r="R71" s="128"/>
      <c r="S71" s="607"/>
      <c r="V71"/>
    </row>
    <row r="72" spans="1:22" s="78" customFormat="1" ht="36" customHeight="1">
      <c r="A72" s="302">
        <f>SUBTOTAL(3,$B$13:B72)</f>
        <v>48</v>
      </c>
      <c r="B72" s="122" t="s">
        <v>286</v>
      </c>
      <c r="C72" s="123">
        <v>250000000</v>
      </c>
      <c r="D72" s="304"/>
      <c r="E72" s="125" t="s">
        <v>103</v>
      </c>
      <c r="F72" s="220"/>
      <c r="G72" s="658"/>
      <c r="H72" s="199"/>
      <c r="I72" s="657"/>
      <c r="J72" s="304"/>
      <c r="K72" s="197"/>
      <c r="L72" s="225"/>
      <c r="M72" s="190"/>
      <c r="N72" s="134"/>
      <c r="O72" s="120"/>
      <c r="P72" s="132"/>
      <c r="Q72" s="224"/>
      <c r="R72" s="128"/>
      <c r="S72" s="607"/>
      <c r="V72"/>
    </row>
    <row r="73" spans="1:22" s="78" customFormat="1" ht="52.5" customHeight="1">
      <c r="A73" s="302">
        <f>SUBTOTAL(3,$B$13:B73)</f>
        <v>49</v>
      </c>
      <c r="B73" s="122" t="s">
        <v>290</v>
      </c>
      <c r="C73" s="124">
        <v>504000000</v>
      </c>
      <c r="D73" s="304"/>
      <c r="E73" s="125" t="s">
        <v>103</v>
      </c>
      <c r="F73" s="220"/>
      <c r="G73" s="138"/>
      <c r="H73" s="136"/>
      <c r="I73" s="136"/>
      <c r="J73" s="304"/>
      <c r="K73" s="304"/>
      <c r="L73" s="117"/>
      <c r="M73" s="137"/>
      <c r="N73" s="134"/>
      <c r="O73" s="120"/>
      <c r="P73" s="132"/>
      <c r="Q73" s="224"/>
      <c r="R73" s="128"/>
      <c r="S73" s="607"/>
      <c r="V73"/>
    </row>
    <row r="74" spans="1:22" s="78" customFormat="1" ht="14.25" customHeight="1">
      <c r="A74" s="1555" t="s">
        <v>292</v>
      </c>
      <c r="B74" s="1556"/>
      <c r="C74" s="1556"/>
      <c r="D74" s="1556"/>
      <c r="E74" s="1556"/>
      <c r="F74" s="1556"/>
      <c r="G74" s="1556"/>
      <c r="H74" s="1556"/>
      <c r="I74" s="1556"/>
      <c r="J74" s="1556"/>
      <c r="K74" s="1556"/>
      <c r="L74" s="1556"/>
      <c r="M74" s="1556"/>
      <c r="N74" s="1556"/>
      <c r="O74" s="1556"/>
      <c r="P74" s="1556"/>
      <c r="Q74" s="1556"/>
      <c r="R74" s="1556"/>
      <c r="S74" s="1557"/>
      <c r="V74"/>
    </row>
    <row r="75" spans="1:22" s="78" customFormat="1" ht="33.75" customHeight="1">
      <c r="A75" s="302">
        <f>SUBTOTAL(3,$B$13:B75)</f>
        <v>50</v>
      </c>
      <c r="B75" s="122" t="s">
        <v>1241</v>
      </c>
      <c r="C75" s="124">
        <v>200001188</v>
      </c>
      <c r="D75" s="304"/>
      <c r="E75" s="301" t="s">
        <v>103</v>
      </c>
      <c r="F75" s="220"/>
      <c r="G75" s="138"/>
      <c r="H75" s="136"/>
      <c r="I75" s="136"/>
      <c r="J75" s="304"/>
      <c r="K75" s="304"/>
      <c r="L75" s="117"/>
      <c r="M75" s="137"/>
      <c r="N75" s="134"/>
      <c r="O75" s="120"/>
      <c r="P75" s="132"/>
      <c r="Q75" s="224"/>
      <c r="R75" s="128"/>
      <c r="S75" s="607"/>
      <c r="V75"/>
    </row>
    <row r="76" spans="1:22" s="78" customFormat="1" ht="33" customHeight="1">
      <c r="A76" s="302">
        <f>SUBTOTAL(3,$B$13:B76)</f>
        <v>51</v>
      </c>
      <c r="B76" s="122" t="s">
        <v>297</v>
      </c>
      <c r="C76" s="124">
        <v>200003500</v>
      </c>
      <c r="D76" s="304"/>
      <c r="E76" s="301" t="s">
        <v>103</v>
      </c>
      <c r="F76" s="220"/>
      <c r="G76" s="135"/>
      <c r="H76" s="136"/>
      <c r="I76" s="136"/>
      <c r="J76" s="304"/>
      <c r="K76" s="304"/>
      <c r="L76" s="117"/>
      <c r="M76" s="137"/>
      <c r="N76" s="134"/>
      <c r="O76" s="120"/>
      <c r="P76" s="132"/>
      <c r="Q76" s="224"/>
      <c r="R76" s="128"/>
      <c r="S76" s="607"/>
      <c r="V76"/>
    </row>
    <row r="77" spans="1:22" s="78" customFormat="1" ht="36" customHeight="1">
      <c r="A77" s="602">
        <f>SUBTOTAL(3,$B$13:B77)</f>
        <v>52</v>
      </c>
      <c r="B77" s="604" t="s">
        <v>300</v>
      </c>
      <c r="C77" s="603">
        <v>400000063</v>
      </c>
      <c r="D77" s="304"/>
      <c r="E77" s="601"/>
      <c r="F77" s="220"/>
      <c r="G77" s="138"/>
      <c r="H77" s="136"/>
      <c r="I77" s="136"/>
      <c r="J77" s="304"/>
      <c r="K77" s="304"/>
      <c r="L77" s="117"/>
      <c r="M77" s="137"/>
      <c r="N77" s="134"/>
      <c r="O77" s="120"/>
      <c r="P77" s="132"/>
      <c r="Q77" s="224"/>
      <c r="R77" s="128"/>
      <c r="S77" s="607"/>
      <c r="V77"/>
    </row>
    <row r="78" spans="1:22" s="78" customFormat="1" ht="31.5" customHeight="1">
      <c r="A78" s="302">
        <f>SUBTOTAL(3,$B$13:B78)</f>
        <v>53</v>
      </c>
      <c r="B78" s="122" t="s">
        <v>305</v>
      </c>
      <c r="C78" s="124">
        <v>200000110</v>
      </c>
      <c r="D78" s="304"/>
      <c r="E78" s="301" t="s">
        <v>103</v>
      </c>
      <c r="F78" s="220"/>
      <c r="G78" s="135"/>
      <c r="H78" s="136"/>
      <c r="I78" s="136"/>
      <c r="J78" s="304"/>
      <c r="K78" s="304"/>
      <c r="L78" s="117"/>
      <c r="M78" s="137"/>
      <c r="N78" s="134"/>
      <c r="O78" s="120"/>
      <c r="P78" s="132"/>
      <c r="Q78" s="224"/>
      <c r="R78" s="128"/>
      <c r="S78" s="607"/>
      <c r="V78"/>
    </row>
    <row r="79" spans="1:22" s="78" customFormat="1" ht="35.25" customHeight="1">
      <c r="A79" s="302">
        <f>SUBTOTAL(3,$B$13:B79)</f>
        <v>54</v>
      </c>
      <c r="B79" s="122" t="s">
        <v>308</v>
      </c>
      <c r="C79" s="124">
        <v>500000000</v>
      </c>
      <c r="D79" s="304"/>
      <c r="E79" s="301" t="s">
        <v>103</v>
      </c>
      <c r="F79" s="220"/>
      <c r="G79" s="138"/>
      <c r="H79" s="136"/>
      <c r="I79" s="136"/>
      <c r="J79" s="304"/>
      <c r="K79" s="304"/>
      <c r="L79" s="117"/>
      <c r="M79" s="137"/>
      <c r="N79" s="134"/>
      <c r="O79" s="120"/>
      <c r="P79" s="132"/>
      <c r="Q79" s="224"/>
      <c r="R79" s="128"/>
      <c r="S79" s="607"/>
      <c r="V79"/>
    </row>
    <row r="80" spans="1:22" s="78" customFormat="1" ht="15.75" customHeight="1">
      <c r="A80" s="1549" t="s">
        <v>311</v>
      </c>
      <c r="B80" s="1550"/>
      <c r="C80" s="1550"/>
      <c r="D80" s="1550"/>
      <c r="E80" s="1550"/>
      <c r="F80" s="1550"/>
      <c r="G80" s="1550"/>
      <c r="H80" s="1550"/>
      <c r="I80" s="1550"/>
      <c r="J80" s="1550"/>
      <c r="K80" s="1550"/>
      <c r="L80" s="1550"/>
      <c r="M80" s="1550"/>
      <c r="N80" s="1550"/>
      <c r="O80" s="1550"/>
      <c r="P80" s="1550"/>
      <c r="Q80" s="1550"/>
      <c r="R80" s="1550"/>
      <c r="S80" s="1551"/>
      <c r="V80"/>
    </row>
    <row r="81" spans="1:22" s="78" customFormat="1" ht="30.75" customHeight="1">
      <c r="A81" s="602">
        <f>SUBTOTAL(3,$B$13:B81)</f>
        <v>55</v>
      </c>
      <c r="B81" s="604" t="s">
        <v>312</v>
      </c>
      <c r="C81" s="603">
        <v>497000000</v>
      </c>
      <c r="D81" s="602"/>
      <c r="E81" s="601"/>
      <c r="F81" s="656" t="s">
        <v>1285</v>
      </c>
      <c r="G81" s="138"/>
      <c r="H81" s="136"/>
      <c r="I81" s="136"/>
      <c r="J81" s="304"/>
      <c r="K81" s="304"/>
      <c r="L81" s="117"/>
      <c r="M81" s="137"/>
      <c r="N81" s="134"/>
      <c r="O81" s="120"/>
      <c r="P81" s="132"/>
      <c r="Q81" s="224"/>
      <c r="R81" s="128"/>
      <c r="S81" s="607"/>
      <c r="V81"/>
    </row>
    <row r="82" spans="1:22" s="78" customFormat="1" ht="30.75" customHeight="1">
      <c r="A82" s="302">
        <f>SUBTOTAL(3,$B$13:B82)</f>
        <v>56</v>
      </c>
      <c r="B82" s="122" t="s">
        <v>314</v>
      </c>
      <c r="C82" s="124">
        <v>255000000</v>
      </c>
      <c r="D82" s="304"/>
      <c r="E82" s="207" t="s">
        <v>133</v>
      </c>
      <c r="F82" s="220" t="s">
        <v>1283</v>
      </c>
      <c r="G82" s="135"/>
      <c r="H82" s="136"/>
      <c r="I82" s="136"/>
      <c r="J82" s="304"/>
      <c r="K82" s="304"/>
      <c r="L82" s="117"/>
      <c r="M82" s="137"/>
      <c r="N82" s="134"/>
      <c r="O82" s="120"/>
      <c r="P82" s="132"/>
      <c r="Q82" s="224"/>
      <c r="R82" s="128"/>
      <c r="S82" s="607"/>
      <c r="V82"/>
    </row>
    <row r="83" spans="1:22" s="78" customFormat="1" ht="37.5" customHeight="1">
      <c r="A83" s="302">
        <f>SUBTOTAL(3,$B$13:B83)</f>
        <v>57</v>
      </c>
      <c r="B83" s="122" t="s">
        <v>811</v>
      </c>
      <c r="C83" s="124">
        <v>259000000</v>
      </c>
      <c r="D83" s="304"/>
      <c r="E83" s="301" t="s">
        <v>103</v>
      </c>
      <c r="F83" s="220" t="s">
        <v>1286</v>
      </c>
      <c r="G83" s="138"/>
      <c r="H83" s="136"/>
      <c r="I83" s="136"/>
      <c r="J83" s="304"/>
      <c r="K83" s="304"/>
      <c r="L83" s="117"/>
      <c r="M83" s="137"/>
      <c r="N83" s="134"/>
      <c r="O83" s="120"/>
      <c r="P83" s="132"/>
      <c r="Q83" s="224"/>
      <c r="R83" s="128"/>
      <c r="S83" s="607"/>
      <c r="V83"/>
    </row>
    <row r="84" spans="1:22" s="78" customFormat="1" ht="29.25" customHeight="1">
      <c r="A84" s="302">
        <f>SUBTOTAL(3,$B$13:B84)</f>
        <v>58</v>
      </c>
      <c r="B84" s="122" t="s">
        <v>317</v>
      </c>
      <c r="C84" s="124">
        <v>500094000</v>
      </c>
      <c r="D84" s="304"/>
      <c r="E84" s="301" t="s">
        <v>103</v>
      </c>
      <c r="F84" s="220" t="s">
        <v>1287</v>
      </c>
      <c r="G84" s="135"/>
      <c r="H84" s="136"/>
      <c r="I84" s="136"/>
      <c r="J84" s="304"/>
      <c r="K84" s="304"/>
      <c r="L84" s="117"/>
      <c r="M84" s="137"/>
      <c r="N84" s="134"/>
      <c r="O84" s="120"/>
      <c r="P84" s="132"/>
      <c r="Q84" s="224"/>
      <c r="R84" s="128"/>
      <c r="S84" s="607"/>
      <c r="V84"/>
    </row>
    <row r="85" spans="1:22" s="78" customFormat="1" ht="30.75" customHeight="1">
      <c r="A85" s="602">
        <f>SUBTOTAL(3,$B$13:B85)</f>
        <v>59</v>
      </c>
      <c r="B85" s="604" t="s">
        <v>321</v>
      </c>
      <c r="C85" s="603">
        <v>700000000</v>
      </c>
      <c r="D85" s="602"/>
      <c r="E85" s="601"/>
      <c r="F85" s="656" t="s">
        <v>1287</v>
      </c>
      <c r="G85" s="138"/>
      <c r="H85" s="136"/>
      <c r="I85" s="136"/>
      <c r="J85" s="304"/>
      <c r="K85" s="304"/>
      <c r="L85" s="117"/>
      <c r="M85" s="137"/>
      <c r="N85" s="134"/>
      <c r="O85" s="120"/>
      <c r="P85" s="132"/>
      <c r="Q85" s="224"/>
      <c r="R85" s="128"/>
      <c r="S85" s="607"/>
      <c r="V85"/>
    </row>
    <row r="86" spans="1:22" s="78" customFormat="1" ht="32.25" customHeight="1">
      <c r="A86" s="602">
        <f>SUBTOTAL(3,$B$13:B86)</f>
        <v>60</v>
      </c>
      <c r="B86" s="604" t="s">
        <v>326</v>
      </c>
      <c r="C86" s="603">
        <v>4415400000</v>
      </c>
      <c r="D86" s="602"/>
      <c r="E86" s="601"/>
      <c r="F86" s="656" t="s">
        <v>134</v>
      </c>
      <c r="G86" s="226"/>
      <c r="H86" s="136"/>
      <c r="I86" s="136"/>
      <c r="J86" s="304"/>
      <c r="K86" s="304"/>
      <c r="L86" s="117"/>
      <c r="M86" s="137"/>
      <c r="N86" s="134"/>
      <c r="O86" s="120"/>
      <c r="P86" s="132"/>
      <c r="Q86" s="224"/>
      <c r="R86" s="128"/>
      <c r="S86" s="607"/>
      <c r="V86"/>
    </row>
    <row r="87" spans="1:22" s="78" customFormat="1" ht="37.5" customHeight="1">
      <c r="A87" s="302">
        <f>SUBTOTAL(3,$B$13:B87)</f>
        <v>61</v>
      </c>
      <c r="B87" s="122" t="s">
        <v>329</v>
      </c>
      <c r="C87" s="124">
        <v>195000000</v>
      </c>
      <c r="D87" s="304"/>
      <c r="E87" s="301" t="s">
        <v>103</v>
      </c>
      <c r="F87" s="220" t="s">
        <v>134</v>
      </c>
      <c r="G87" s="226"/>
      <c r="H87" s="136"/>
      <c r="I87" s="136"/>
      <c r="J87" s="304"/>
      <c r="K87" s="304"/>
      <c r="L87" s="117"/>
      <c r="M87" s="137"/>
      <c r="N87" s="134"/>
      <c r="O87" s="120"/>
      <c r="P87" s="132"/>
      <c r="Q87" s="224"/>
      <c r="R87" s="128"/>
      <c r="S87" s="607"/>
      <c r="V87"/>
    </row>
    <row r="88" spans="1:22" s="78" customFormat="1" ht="37.5" customHeight="1">
      <c r="A88" s="302">
        <f>SUBTOTAL(3,$B$13:B88)</f>
        <v>62</v>
      </c>
      <c r="B88" s="122" t="s">
        <v>332</v>
      </c>
      <c r="C88" s="124">
        <v>166680000</v>
      </c>
      <c r="D88" s="304"/>
      <c r="E88" s="301" t="s">
        <v>103</v>
      </c>
      <c r="F88" s="220" t="s">
        <v>134</v>
      </c>
      <c r="G88" s="226"/>
      <c r="H88" s="136"/>
      <c r="I88" s="136"/>
      <c r="J88" s="304"/>
      <c r="K88" s="304"/>
      <c r="L88" s="117"/>
      <c r="M88" s="137"/>
      <c r="N88" s="134"/>
      <c r="O88" s="120"/>
      <c r="P88" s="132"/>
      <c r="Q88" s="224"/>
      <c r="R88" s="128"/>
      <c r="S88" s="607"/>
      <c r="V88"/>
    </row>
    <row r="89" spans="1:22" s="78" customFormat="1" ht="37.5" customHeight="1">
      <c r="A89" s="302">
        <f>SUBTOTAL(3,$B$13:B89)</f>
        <v>63</v>
      </c>
      <c r="B89" s="122" t="s">
        <v>335</v>
      </c>
      <c r="C89" s="124">
        <v>171310000</v>
      </c>
      <c r="D89" s="304"/>
      <c r="E89" s="301" t="s">
        <v>103</v>
      </c>
      <c r="F89" s="220" t="s">
        <v>134</v>
      </c>
      <c r="G89" s="226"/>
      <c r="H89" s="136"/>
      <c r="I89" s="136"/>
      <c r="J89" s="304"/>
      <c r="K89" s="304"/>
      <c r="L89" s="117"/>
      <c r="M89" s="137"/>
      <c r="N89" s="134"/>
      <c r="O89" s="120"/>
      <c r="P89" s="132"/>
      <c r="Q89" s="224"/>
      <c r="R89" s="128"/>
      <c r="S89" s="607"/>
      <c r="V89"/>
    </row>
    <row r="90" spans="1:22" s="78" customFormat="1" ht="37.5" customHeight="1">
      <c r="A90" s="302">
        <f>SUBTOTAL(3,$B$13:B90)</f>
        <v>64</v>
      </c>
      <c r="B90" s="122" t="s">
        <v>338</v>
      </c>
      <c r="C90" s="124">
        <v>463012200</v>
      </c>
      <c r="D90" s="304"/>
      <c r="E90" s="301" t="s">
        <v>103</v>
      </c>
      <c r="F90" s="220" t="s">
        <v>1287</v>
      </c>
      <c r="G90" s="226"/>
      <c r="H90" s="136"/>
      <c r="I90" s="136"/>
      <c r="J90" s="304"/>
      <c r="K90" s="304"/>
      <c r="L90" s="117"/>
      <c r="M90" s="137"/>
      <c r="N90" s="134"/>
      <c r="O90" s="120"/>
      <c r="P90" s="132"/>
      <c r="Q90" s="224"/>
      <c r="R90" s="128"/>
      <c r="S90" s="607"/>
      <c r="V90"/>
    </row>
    <row r="91" spans="1:22" s="78" customFormat="1" ht="36" customHeight="1">
      <c r="A91" s="302">
        <f>SUBTOTAL(3,$B$13:B91)</f>
        <v>65</v>
      </c>
      <c r="B91" s="122" t="s">
        <v>341</v>
      </c>
      <c r="C91" s="124">
        <v>500094000</v>
      </c>
      <c r="D91" s="304"/>
      <c r="E91" s="301" t="s">
        <v>103</v>
      </c>
      <c r="F91" s="220" t="s">
        <v>1287</v>
      </c>
      <c r="G91" s="226"/>
      <c r="H91" s="136"/>
      <c r="I91" s="136"/>
      <c r="J91" s="304"/>
      <c r="K91" s="304"/>
      <c r="L91" s="117"/>
      <c r="M91" s="137"/>
      <c r="N91" s="134"/>
      <c r="O91" s="120"/>
      <c r="P91" s="132"/>
      <c r="Q91" s="224"/>
      <c r="R91" s="128"/>
      <c r="S91" s="607"/>
      <c r="V91"/>
    </row>
    <row r="92" spans="1:22" s="78" customFormat="1" ht="37.5" customHeight="1">
      <c r="A92" s="302">
        <f>SUBTOTAL(3,$B$13:B92)</f>
        <v>66</v>
      </c>
      <c r="B92" s="122" t="s">
        <v>344</v>
      </c>
      <c r="C92" s="124">
        <v>200000000</v>
      </c>
      <c r="D92" s="304"/>
      <c r="E92" s="301" t="s">
        <v>103</v>
      </c>
      <c r="F92" s="220" t="s">
        <v>1287</v>
      </c>
      <c r="G92" s="226"/>
      <c r="H92" s="136"/>
      <c r="I92" s="136"/>
      <c r="J92" s="304"/>
      <c r="K92" s="304"/>
      <c r="L92" s="117"/>
      <c r="M92" s="137"/>
      <c r="N92" s="134"/>
      <c r="O92" s="120"/>
      <c r="P92" s="132"/>
      <c r="Q92" s="224"/>
      <c r="R92" s="128"/>
      <c r="S92" s="607"/>
      <c r="V92"/>
    </row>
    <row r="93" spans="1:22" s="78" customFormat="1">
      <c r="A93" s="1504" t="s">
        <v>347</v>
      </c>
      <c r="B93" s="1505"/>
      <c r="C93" s="1505"/>
      <c r="D93" s="1505"/>
      <c r="E93" s="1505"/>
      <c r="F93" s="1505"/>
      <c r="G93" s="1505"/>
      <c r="H93" s="1505"/>
      <c r="I93" s="1505"/>
      <c r="J93" s="1505"/>
      <c r="K93" s="1505"/>
      <c r="L93" s="1505"/>
      <c r="M93" s="1505"/>
      <c r="N93" s="1505"/>
      <c r="O93" s="1505"/>
      <c r="P93" s="1505"/>
      <c r="Q93" s="1505"/>
      <c r="R93" s="1505"/>
      <c r="S93" s="1508"/>
      <c r="V93"/>
    </row>
    <row r="94" spans="1:22" s="78" customFormat="1">
      <c r="A94" s="1558" t="s">
        <v>348</v>
      </c>
      <c r="B94" s="1559"/>
      <c r="C94" s="1559"/>
      <c r="D94" s="1559"/>
      <c r="E94" s="1559"/>
      <c r="F94" s="1559"/>
      <c r="G94" s="1559"/>
      <c r="H94" s="1559"/>
      <c r="I94" s="1559"/>
      <c r="J94" s="1559"/>
      <c r="K94" s="1559"/>
      <c r="L94" s="1559"/>
      <c r="M94" s="1559"/>
      <c r="N94" s="1559"/>
      <c r="O94" s="1559"/>
      <c r="P94" s="1559"/>
      <c r="Q94" s="1559"/>
      <c r="R94" s="1559"/>
      <c r="S94" s="1560"/>
      <c r="V94"/>
    </row>
    <row r="95" spans="1:22" s="78" customFormat="1" ht="31.5" customHeight="1">
      <c r="A95" s="302">
        <f>SUBTOTAL(3,$B$13:B95)</f>
        <v>67</v>
      </c>
      <c r="B95" s="130" t="s">
        <v>1245</v>
      </c>
      <c r="C95" s="141">
        <v>1000000000</v>
      </c>
      <c r="D95" s="655"/>
      <c r="E95" s="301" t="s">
        <v>103</v>
      </c>
      <c r="F95" s="59"/>
      <c r="G95" s="126"/>
      <c r="H95" s="217"/>
      <c r="I95" s="142"/>
      <c r="J95" s="140"/>
      <c r="K95" s="148"/>
      <c r="L95" s="212"/>
      <c r="M95" s="213"/>
      <c r="N95" s="203"/>
      <c r="O95" s="203"/>
      <c r="P95" s="210"/>
      <c r="Q95" s="144"/>
      <c r="R95" s="654"/>
      <c r="S95" s="54"/>
      <c r="V95"/>
    </row>
    <row r="96" spans="1:22" s="78" customFormat="1" ht="30.75" customHeight="1">
      <c r="A96" s="602">
        <f>SUBTOTAL(3,$B$13:B96)</f>
        <v>68</v>
      </c>
      <c r="B96" s="621" t="s">
        <v>352</v>
      </c>
      <c r="C96" s="624">
        <v>1000000000</v>
      </c>
      <c r="D96" s="603"/>
      <c r="E96" s="601"/>
      <c r="F96" s="59"/>
      <c r="G96" s="126"/>
      <c r="H96" s="653"/>
      <c r="I96" s="142"/>
      <c r="J96" s="227"/>
      <c r="K96" s="228"/>
      <c r="L96" s="652"/>
      <c r="M96" s="651"/>
      <c r="N96" s="229"/>
      <c r="O96" s="229"/>
      <c r="P96" s="210"/>
      <c r="Q96" s="144"/>
      <c r="R96" s="229"/>
      <c r="S96" s="54"/>
      <c r="V96"/>
    </row>
    <row r="97" spans="1:22" s="78" customFormat="1" ht="15" customHeight="1">
      <c r="A97" s="1549" t="s">
        <v>354</v>
      </c>
      <c r="B97" s="1550"/>
      <c r="C97" s="1550"/>
      <c r="D97" s="1550"/>
      <c r="E97" s="1550"/>
      <c r="F97" s="1550"/>
      <c r="G97" s="1550"/>
      <c r="H97" s="1550"/>
      <c r="I97" s="1550"/>
      <c r="J97" s="1550"/>
      <c r="K97" s="1550"/>
      <c r="L97" s="1550"/>
      <c r="M97" s="1550"/>
      <c r="N97" s="1550"/>
      <c r="O97" s="1550"/>
      <c r="P97" s="1550"/>
      <c r="Q97" s="1550"/>
      <c r="R97" s="1550"/>
      <c r="S97" s="1551"/>
      <c r="V97"/>
    </row>
    <row r="98" spans="1:22" s="78" customFormat="1" ht="30" customHeight="1">
      <c r="A98" s="602">
        <f>SUBTOTAL(3,$B$13:B98)</f>
        <v>69</v>
      </c>
      <c r="B98" s="621" t="s">
        <v>355</v>
      </c>
      <c r="C98" s="615">
        <v>400000954</v>
      </c>
      <c r="D98" s="648"/>
      <c r="E98" s="301"/>
      <c r="F98" s="59"/>
      <c r="G98" s="300"/>
      <c r="H98" s="650"/>
      <c r="I98" s="610"/>
      <c r="J98" s="145"/>
      <c r="K98" s="610"/>
      <c r="L98" s="649"/>
      <c r="M98" s="649"/>
      <c r="N98" s="632"/>
      <c r="O98" s="632"/>
      <c r="P98" s="132"/>
      <c r="Q98" s="131"/>
      <c r="R98" s="230"/>
      <c r="S98" s="54"/>
      <c r="V98"/>
    </row>
    <row r="99" spans="1:22" s="78" customFormat="1" ht="16.5" customHeight="1">
      <c r="A99" s="1549" t="s">
        <v>359</v>
      </c>
      <c r="B99" s="1550"/>
      <c r="C99" s="1550"/>
      <c r="D99" s="1550"/>
      <c r="E99" s="1550"/>
      <c r="F99" s="1550"/>
      <c r="G99" s="1550"/>
      <c r="H99" s="1550"/>
      <c r="I99" s="1550"/>
      <c r="J99" s="1550"/>
      <c r="K99" s="1550"/>
      <c r="L99" s="1550"/>
      <c r="M99" s="1550"/>
      <c r="N99" s="1550"/>
      <c r="O99" s="1550"/>
      <c r="P99" s="1550"/>
      <c r="Q99" s="1550"/>
      <c r="R99" s="1550"/>
      <c r="S99" s="1551"/>
      <c r="V99"/>
    </row>
    <row r="100" spans="1:22" s="146" customFormat="1" ht="30" customHeight="1">
      <c r="A100" s="302">
        <f>SUBTOTAL(3,$B$13:B100)</f>
        <v>70</v>
      </c>
      <c r="B100" s="122" t="s">
        <v>360</v>
      </c>
      <c r="C100" s="123">
        <v>700000000</v>
      </c>
      <c r="D100" s="648"/>
      <c r="E100" s="301" t="s">
        <v>103</v>
      </c>
      <c r="F100" s="59" t="s">
        <v>1283</v>
      </c>
      <c r="G100" s="126"/>
      <c r="H100" s="231"/>
      <c r="I100" s="187"/>
      <c r="J100" s="187"/>
      <c r="K100" s="188"/>
      <c r="L100" s="189"/>
      <c r="M100" s="198"/>
      <c r="N100" s="191"/>
      <c r="O100" s="120"/>
      <c r="P100" s="132"/>
      <c r="Q100" s="121"/>
      <c r="R100" s="192"/>
      <c r="S100" s="54"/>
      <c r="V100" s="147"/>
    </row>
    <row r="101" spans="1:22" s="146" customFormat="1" ht="41.25" customHeight="1">
      <c r="A101" s="302">
        <f>SUBTOTAL(3,$B$13:B101)</f>
        <v>71</v>
      </c>
      <c r="B101" s="130" t="s">
        <v>363</v>
      </c>
      <c r="C101" s="141">
        <v>385000000</v>
      </c>
      <c r="D101" s="304" t="s">
        <v>198</v>
      </c>
      <c r="E101" s="207" t="s">
        <v>133</v>
      </c>
      <c r="F101" s="303" t="s">
        <v>1286</v>
      </c>
      <c r="G101" s="126"/>
      <c r="H101" s="231"/>
      <c r="I101" s="187"/>
      <c r="J101" s="187"/>
      <c r="K101" s="188"/>
      <c r="L101" s="189"/>
      <c r="M101" s="198"/>
      <c r="N101" s="191"/>
      <c r="O101" s="120"/>
      <c r="P101" s="132"/>
      <c r="Q101" s="121"/>
      <c r="R101" s="192"/>
      <c r="S101" s="607"/>
      <c r="V101" s="147"/>
    </row>
    <row r="102" spans="1:22" s="146" customFormat="1" ht="38.25" customHeight="1">
      <c r="A102" s="302">
        <f>SUBTOTAL(3,$B$13:B102)</f>
        <v>72</v>
      </c>
      <c r="B102" s="647" t="s">
        <v>367</v>
      </c>
      <c r="C102" s="141">
        <v>180570000</v>
      </c>
      <c r="D102" s="304"/>
      <c r="E102" s="301" t="s">
        <v>103</v>
      </c>
      <c r="F102" s="303" t="s">
        <v>134</v>
      </c>
      <c r="G102" s="126"/>
      <c r="H102" s="231"/>
      <c r="I102" s="187"/>
      <c r="J102" s="187"/>
      <c r="K102" s="188"/>
      <c r="L102" s="189"/>
      <c r="M102" s="198"/>
      <c r="N102" s="191"/>
      <c r="O102" s="120"/>
      <c r="P102" s="132"/>
      <c r="Q102" s="121"/>
      <c r="R102" s="192"/>
      <c r="S102" s="607"/>
      <c r="V102" s="147"/>
    </row>
    <row r="103" spans="1:22" s="78" customFormat="1">
      <c r="A103" s="1497" t="s">
        <v>371</v>
      </c>
      <c r="B103" s="1498"/>
      <c r="C103" s="1498"/>
      <c r="D103" s="1498"/>
      <c r="E103" s="1498"/>
      <c r="F103" s="1498"/>
      <c r="G103" s="1498"/>
      <c r="H103" s="1498"/>
      <c r="I103" s="1498"/>
      <c r="J103" s="1498"/>
      <c r="K103" s="1498"/>
      <c r="L103" s="1498"/>
      <c r="M103" s="1498"/>
      <c r="N103" s="1498"/>
      <c r="O103" s="1498"/>
      <c r="P103" s="1498"/>
      <c r="Q103" s="1498"/>
      <c r="R103" s="1498"/>
      <c r="S103" s="1509"/>
      <c r="V103"/>
    </row>
    <row r="104" spans="1:22" s="78" customFormat="1">
      <c r="A104" s="1552" t="s">
        <v>247</v>
      </c>
      <c r="B104" s="1553"/>
      <c r="C104" s="1553"/>
      <c r="D104" s="1553"/>
      <c r="E104" s="1553"/>
      <c r="F104" s="1553"/>
      <c r="G104" s="1553"/>
      <c r="H104" s="1553"/>
      <c r="I104" s="1553"/>
      <c r="J104" s="1553"/>
      <c r="K104" s="1553"/>
      <c r="L104" s="1553"/>
      <c r="M104" s="1553"/>
      <c r="N104" s="1553"/>
      <c r="O104" s="1553"/>
      <c r="P104" s="1553"/>
      <c r="Q104" s="1553"/>
      <c r="R104" s="1553"/>
      <c r="S104" s="1554"/>
      <c r="V104"/>
    </row>
    <row r="105" spans="1:22" s="78" customFormat="1" ht="34.5" customHeight="1">
      <c r="A105" s="602">
        <f>SUBTOTAL(3,$B$13:B105)</f>
        <v>73</v>
      </c>
      <c r="B105" s="604" t="s">
        <v>372</v>
      </c>
      <c r="C105" s="624">
        <v>150000000</v>
      </c>
      <c r="D105" s="603"/>
      <c r="E105" s="601"/>
      <c r="F105" s="220"/>
      <c r="G105" s="126"/>
      <c r="H105" s="136"/>
      <c r="I105" s="187"/>
      <c r="J105" s="187"/>
      <c r="K105" s="188"/>
      <c r="L105" s="189"/>
      <c r="M105" s="190"/>
      <c r="N105" s="191"/>
      <c r="O105" s="120"/>
      <c r="P105" s="118"/>
      <c r="Q105" s="127"/>
      <c r="R105" s="192"/>
      <c r="S105" s="607"/>
      <c r="V105"/>
    </row>
    <row r="106" spans="1:22" s="78" customFormat="1" ht="14.25" customHeight="1">
      <c r="A106" s="1549" t="s">
        <v>292</v>
      </c>
      <c r="B106" s="1550"/>
      <c r="C106" s="1550"/>
      <c r="D106" s="1550"/>
      <c r="E106" s="1550"/>
      <c r="F106" s="1550"/>
      <c r="G106" s="1550"/>
      <c r="H106" s="1550"/>
      <c r="I106" s="1550"/>
      <c r="J106" s="1550"/>
      <c r="K106" s="1550"/>
      <c r="L106" s="1550"/>
      <c r="M106" s="1550"/>
      <c r="N106" s="1550"/>
      <c r="O106" s="1550"/>
      <c r="P106" s="1550"/>
      <c r="Q106" s="1550"/>
      <c r="R106" s="1550"/>
      <c r="S106" s="1551"/>
      <c r="V106"/>
    </row>
    <row r="107" spans="1:22" s="78" customFormat="1" ht="36" customHeight="1">
      <c r="A107" s="302">
        <f>SUBTOTAL(3,$B$13:B107)</f>
        <v>74</v>
      </c>
      <c r="B107" s="122" t="s">
        <v>374</v>
      </c>
      <c r="C107" s="123">
        <v>1000000000</v>
      </c>
      <c r="D107" s="304"/>
      <c r="E107" s="301" t="s">
        <v>103</v>
      </c>
      <c r="F107" s="303"/>
      <c r="G107" s="126"/>
      <c r="H107" s="150"/>
      <c r="I107" s="116"/>
      <c r="J107" s="116"/>
      <c r="K107" s="116"/>
      <c r="L107" s="117"/>
      <c r="M107" s="117"/>
      <c r="N107" s="145"/>
      <c r="O107" s="145"/>
      <c r="P107" s="132"/>
      <c r="Q107" s="119"/>
      <c r="R107" s="53"/>
      <c r="S107" s="645"/>
      <c r="V107"/>
    </row>
    <row r="108" spans="1:22" s="78" customFormat="1" ht="15" customHeight="1">
      <c r="A108" s="1549" t="s">
        <v>311</v>
      </c>
      <c r="B108" s="1550"/>
      <c r="C108" s="1550"/>
      <c r="D108" s="1550"/>
      <c r="E108" s="1550"/>
      <c r="F108" s="1550"/>
      <c r="G108" s="1550"/>
      <c r="H108" s="1550"/>
      <c r="I108" s="1550"/>
      <c r="J108" s="1550"/>
      <c r="K108" s="1550"/>
      <c r="L108" s="1550"/>
      <c r="M108" s="1550"/>
      <c r="N108" s="1550"/>
      <c r="O108" s="1550"/>
      <c r="P108" s="1550"/>
      <c r="Q108" s="1550"/>
      <c r="R108" s="1550"/>
      <c r="S108" s="1551"/>
      <c r="V108"/>
    </row>
    <row r="109" spans="1:22" s="78" customFormat="1" ht="35.25" customHeight="1">
      <c r="A109" s="302">
        <f>SUBTOTAL(3,$B$13:B109)</f>
        <v>75</v>
      </c>
      <c r="B109" s="43" t="s">
        <v>378</v>
      </c>
      <c r="C109" s="299">
        <v>138900000</v>
      </c>
      <c r="D109" s="304"/>
      <c r="E109" s="301" t="s">
        <v>103</v>
      </c>
      <c r="F109" s="303" t="s">
        <v>134</v>
      </c>
      <c r="G109" s="126"/>
      <c r="H109" s="150"/>
      <c r="I109" s="187"/>
      <c r="J109" s="116"/>
      <c r="K109" s="116"/>
      <c r="L109" s="117"/>
      <c r="M109" s="117"/>
      <c r="N109" s="145"/>
      <c r="O109" s="145"/>
      <c r="P109" s="132"/>
      <c r="Q109" s="119"/>
      <c r="R109" s="53"/>
      <c r="S109" s="607"/>
      <c r="V109"/>
    </row>
    <row r="110" spans="1:22" s="78" customFormat="1" ht="35.25" customHeight="1">
      <c r="A110" s="302">
        <f>SUBTOTAL(3,$B$13:B110)</f>
        <v>76</v>
      </c>
      <c r="B110" s="43" t="s">
        <v>381</v>
      </c>
      <c r="C110" s="299">
        <v>695499954</v>
      </c>
      <c r="D110" s="304"/>
      <c r="E110" s="207" t="s">
        <v>133</v>
      </c>
      <c r="F110" s="220" t="s">
        <v>1285</v>
      </c>
      <c r="G110" s="126"/>
      <c r="H110" s="150"/>
      <c r="I110" s="116"/>
      <c r="J110" s="116"/>
      <c r="K110" s="116"/>
      <c r="L110" s="117"/>
      <c r="M110" s="117"/>
      <c r="N110" s="145"/>
      <c r="O110" s="145"/>
      <c r="P110" s="132"/>
      <c r="Q110" s="119"/>
      <c r="R110" s="53"/>
      <c r="S110" s="645"/>
      <c r="V110"/>
    </row>
    <row r="111" spans="1:22" s="78" customFormat="1">
      <c r="A111" s="1497" t="s">
        <v>385</v>
      </c>
      <c r="B111" s="1498"/>
      <c r="C111" s="1498"/>
      <c r="D111" s="1498"/>
      <c r="E111" s="1498"/>
      <c r="F111" s="1498"/>
      <c r="G111" s="1498"/>
      <c r="H111" s="1498"/>
      <c r="I111" s="1498"/>
      <c r="J111" s="1498"/>
      <c r="K111" s="1498"/>
      <c r="L111" s="1498"/>
      <c r="M111" s="1498"/>
      <c r="N111" s="1498"/>
      <c r="O111" s="1498"/>
      <c r="P111" s="1498"/>
      <c r="Q111" s="1498"/>
      <c r="R111" s="1498"/>
      <c r="S111" s="1509"/>
      <c r="V111"/>
    </row>
    <row r="112" spans="1:22" s="78" customFormat="1">
      <c r="A112" s="1552" t="s">
        <v>386</v>
      </c>
      <c r="B112" s="1553"/>
      <c r="C112" s="1553"/>
      <c r="D112" s="1553"/>
      <c r="E112" s="1553"/>
      <c r="F112" s="1553"/>
      <c r="G112" s="1553"/>
      <c r="H112" s="1553"/>
      <c r="I112" s="1553"/>
      <c r="J112" s="1553"/>
      <c r="K112" s="1553"/>
      <c r="L112" s="1553"/>
      <c r="M112" s="1553"/>
      <c r="N112" s="1553"/>
      <c r="O112" s="1553"/>
      <c r="P112" s="1553"/>
      <c r="Q112" s="1553"/>
      <c r="R112" s="1553"/>
      <c r="S112" s="1554"/>
      <c r="V112"/>
    </row>
    <row r="113" spans="1:22" s="56" customFormat="1" ht="36.75" customHeight="1">
      <c r="A113" s="302">
        <f>SUBTOTAL(3,$B$13:B113)</f>
        <v>77</v>
      </c>
      <c r="B113" s="122" t="s">
        <v>1247</v>
      </c>
      <c r="C113" s="123">
        <v>1000000000</v>
      </c>
      <c r="D113" s="124"/>
      <c r="E113" s="301" t="s">
        <v>103</v>
      </c>
      <c r="F113" s="220"/>
      <c r="G113" s="126"/>
      <c r="H113" s="136"/>
      <c r="I113" s="136"/>
      <c r="J113" s="197"/>
      <c r="K113" s="188"/>
      <c r="L113" s="189"/>
      <c r="M113" s="198"/>
      <c r="N113" s="191"/>
      <c r="O113" s="120"/>
      <c r="P113" s="132"/>
      <c r="Q113" s="127"/>
      <c r="R113" s="192"/>
      <c r="S113" s="637"/>
      <c r="V113" s="57"/>
    </row>
    <row r="114" spans="1:22" s="78" customFormat="1" ht="35.25" customHeight="1">
      <c r="A114" s="302">
        <f>SUBTOTAL(3,$B$13:B114)</f>
        <v>78</v>
      </c>
      <c r="B114" s="122" t="s">
        <v>1248</v>
      </c>
      <c r="C114" s="123">
        <v>1000000000</v>
      </c>
      <c r="D114" s="124"/>
      <c r="E114" s="301" t="s">
        <v>103</v>
      </c>
      <c r="F114" s="220"/>
      <c r="G114" s="126"/>
      <c r="H114" s="126"/>
      <c r="I114" s="136"/>
      <c r="J114" s="197"/>
      <c r="K114" s="188"/>
      <c r="L114" s="189"/>
      <c r="M114" s="198"/>
      <c r="N114" s="191"/>
      <c r="O114" s="120"/>
      <c r="P114" s="132"/>
      <c r="Q114" s="127"/>
      <c r="R114" s="192"/>
      <c r="S114" s="637"/>
      <c r="V114"/>
    </row>
    <row r="115" spans="1:22" s="78" customFormat="1" ht="36" customHeight="1">
      <c r="A115" s="302">
        <f>SUBTOTAL(3,$B$13:B115)</f>
        <v>79</v>
      </c>
      <c r="B115" s="122" t="s">
        <v>1249</v>
      </c>
      <c r="C115" s="123">
        <v>750000000</v>
      </c>
      <c r="D115" s="124"/>
      <c r="E115" s="301" t="s">
        <v>103</v>
      </c>
      <c r="F115" s="220"/>
      <c r="G115" s="126"/>
      <c r="H115" s="136"/>
      <c r="I115" s="136"/>
      <c r="J115" s="136"/>
      <c r="K115" s="188"/>
      <c r="L115" s="189"/>
      <c r="M115" s="190"/>
      <c r="N115" s="191"/>
      <c r="O115" s="120"/>
      <c r="P115" s="118"/>
      <c r="Q115" s="127"/>
      <c r="R115" s="192"/>
      <c r="S115" s="637"/>
      <c r="V115"/>
    </row>
    <row r="116" spans="1:22" s="78" customFormat="1" ht="33.75" customHeight="1">
      <c r="A116" s="302">
        <f>SUBTOTAL(3,$B$13:B116)</f>
        <v>80</v>
      </c>
      <c r="B116" s="122" t="s">
        <v>1250</v>
      </c>
      <c r="C116" s="123">
        <v>1000000000</v>
      </c>
      <c r="D116" s="124"/>
      <c r="E116" s="301" t="s">
        <v>103</v>
      </c>
      <c r="F116" s="220"/>
      <c r="G116" s="126"/>
      <c r="H116" s="136"/>
      <c r="I116" s="136"/>
      <c r="J116" s="136"/>
      <c r="K116" s="188"/>
      <c r="L116" s="189"/>
      <c r="M116" s="190"/>
      <c r="N116" s="191"/>
      <c r="O116" s="120"/>
      <c r="P116" s="118"/>
      <c r="Q116" s="127"/>
      <c r="R116" s="192"/>
      <c r="S116" s="637"/>
      <c r="V116"/>
    </row>
    <row r="117" spans="1:22" s="78" customFormat="1" ht="36" customHeight="1">
      <c r="A117" s="302">
        <f>SUBTOTAL(3,$B$13:B117)</f>
        <v>81</v>
      </c>
      <c r="B117" s="122" t="s">
        <v>390</v>
      </c>
      <c r="C117" s="123">
        <v>200000000</v>
      </c>
      <c r="D117" s="304"/>
      <c r="E117" s="301" t="s">
        <v>103</v>
      </c>
      <c r="F117" s="303"/>
      <c r="G117" s="126"/>
      <c r="H117" s="136"/>
      <c r="I117" s="136"/>
      <c r="J117" s="227"/>
      <c r="K117" s="232"/>
      <c r="L117" s="213"/>
      <c r="M117" s="213"/>
      <c r="N117" s="233"/>
      <c r="O117" s="233"/>
      <c r="P117" s="210"/>
      <c r="Q117" s="144"/>
      <c r="R117" s="219"/>
      <c r="S117" s="637"/>
      <c r="V117"/>
    </row>
    <row r="118" spans="1:22" s="78" customFormat="1" ht="37.5" customHeight="1">
      <c r="A118" s="302">
        <f>SUBTOTAL(3,$B$13:B118)</f>
        <v>82</v>
      </c>
      <c r="B118" s="122" t="s">
        <v>398</v>
      </c>
      <c r="C118" s="123">
        <v>200000000</v>
      </c>
      <c r="D118" s="304"/>
      <c r="E118" s="301" t="s">
        <v>103</v>
      </c>
      <c r="F118" s="303"/>
      <c r="G118" s="126"/>
      <c r="H118" s="126"/>
      <c r="I118" s="136"/>
      <c r="J118" s="646"/>
      <c r="K118" s="232"/>
      <c r="L118" s="213"/>
      <c r="M118" s="213"/>
      <c r="N118" s="234"/>
      <c r="O118" s="234"/>
      <c r="P118" s="235"/>
      <c r="Q118" s="236"/>
      <c r="R118" s="219"/>
      <c r="S118" s="637"/>
      <c r="V118"/>
    </row>
    <row r="119" spans="1:22" s="56" customFormat="1" ht="15" customHeight="1">
      <c r="A119" s="1549" t="s">
        <v>401</v>
      </c>
      <c r="B119" s="1550"/>
      <c r="C119" s="1550"/>
      <c r="D119" s="1550"/>
      <c r="E119" s="1550"/>
      <c r="F119" s="1550"/>
      <c r="G119" s="1550"/>
      <c r="H119" s="1550"/>
      <c r="I119" s="1550"/>
      <c r="J119" s="1550"/>
      <c r="K119" s="1550"/>
      <c r="L119" s="1550"/>
      <c r="M119" s="1550"/>
      <c r="N119" s="1550"/>
      <c r="O119" s="1550"/>
      <c r="P119" s="1550"/>
      <c r="Q119" s="1550"/>
      <c r="R119" s="1550"/>
      <c r="S119" s="1551"/>
      <c r="V119" s="57"/>
    </row>
    <row r="120" spans="1:22" s="56" customFormat="1" ht="26.25" customHeight="1">
      <c r="A120" s="302">
        <f>SUBTOTAL(3,$B$13:B120)</f>
        <v>83</v>
      </c>
      <c r="B120" s="43" t="s">
        <v>402</v>
      </c>
      <c r="C120" s="299">
        <v>300000000</v>
      </c>
      <c r="D120" s="304"/>
      <c r="E120" s="301" t="s">
        <v>103</v>
      </c>
      <c r="F120" s="303"/>
      <c r="G120" s="300"/>
      <c r="H120" s="199"/>
      <c r="I120" s="227"/>
      <c r="J120" s="116"/>
      <c r="K120" s="237"/>
      <c r="L120" s="117"/>
      <c r="M120" s="117"/>
      <c r="N120" s="145"/>
      <c r="O120" s="145"/>
      <c r="P120" s="132"/>
      <c r="Q120" s="119"/>
      <c r="R120" s="53"/>
      <c r="S120" s="645"/>
      <c r="V120" s="57"/>
    </row>
    <row r="121" spans="1:22" s="56" customFormat="1" ht="16.5" customHeight="1">
      <c r="A121" s="1549" t="s">
        <v>405</v>
      </c>
      <c r="B121" s="1550"/>
      <c r="C121" s="1550"/>
      <c r="D121" s="1550"/>
      <c r="E121" s="1550"/>
      <c r="F121" s="1550"/>
      <c r="G121" s="1550"/>
      <c r="H121" s="1550"/>
      <c r="I121" s="1550"/>
      <c r="J121" s="1550"/>
      <c r="K121" s="1550"/>
      <c r="L121" s="1550"/>
      <c r="M121" s="1550"/>
      <c r="N121" s="1550"/>
      <c r="O121" s="1550"/>
      <c r="P121" s="1550"/>
      <c r="Q121" s="1550"/>
      <c r="R121" s="1550"/>
      <c r="S121" s="1551"/>
      <c r="V121" s="57"/>
    </row>
    <row r="122" spans="1:22" s="56" customFormat="1" ht="33.75" customHeight="1">
      <c r="A122" s="302">
        <f>SUBTOTAL(3,$B$13:B122)</f>
        <v>84</v>
      </c>
      <c r="B122" s="43" t="s">
        <v>1288</v>
      </c>
      <c r="C122" s="299">
        <v>184000000</v>
      </c>
      <c r="D122" s="304"/>
      <c r="E122" s="301" t="s">
        <v>103</v>
      </c>
      <c r="F122" s="45" t="s">
        <v>1283</v>
      </c>
      <c r="G122" s="300"/>
      <c r="H122" s="153"/>
      <c r="I122" s="115"/>
      <c r="J122" s="115"/>
      <c r="K122" s="55"/>
      <c r="L122" s="117"/>
      <c r="M122" s="117"/>
      <c r="N122" s="145"/>
      <c r="O122" s="145"/>
      <c r="P122" s="151"/>
      <c r="Q122" s="131"/>
      <c r="R122" s="230"/>
      <c r="S122" s="645"/>
      <c r="V122" s="57"/>
    </row>
    <row r="123" spans="1:22" s="56" customFormat="1" ht="34.5" customHeight="1">
      <c r="A123" s="602">
        <f>SUBTOTAL(3,$B$13:B123)</f>
        <v>85</v>
      </c>
      <c r="B123" s="616" t="s">
        <v>409</v>
      </c>
      <c r="C123" s="615">
        <v>199985000</v>
      </c>
      <c r="D123" s="602"/>
      <c r="E123" s="601"/>
      <c r="F123" s="625" t="s">
        <v>1283</v>
      </c>
      <c r="G123" s="300"/>
      <c r="H123" s="153"/>
      <c r="I123" s="115"/>
      <c r="J123" s="115"/>
      <c r="K123" s="55"/>
      <c r="L123" s="117"/>
      <c r="M123" s="117"/>
      <c r="N123" s="145"/>
      <c r="O123" s="145"/>
      <c r="P123" s="151"/>
      <c r="Q123" s="131"/>
      <c r="R123" s="230"/>
      <c r="S123" s="645"/>
      <c r="V123" s="57"/>
    </row>
    <row r="124" spans="1:22" s="78" customFormat="1">
      <c r="A124" s="1497" t="s">
        <v>412</v>
      </c>
      <c r="B124" s="1498"/>
      <c r="C124" s="1498"/>
      <c r="D124" s="1498"/>
      <c r="E124" s="1498"/>
      <c r="F124" s="1498"/>
      <c r="G124" s="1498"/>
      <c r="H124" s="1498"/>
      <c r="I124" s="1498"/>
      <c r="J124" s="1498"/>
      <c r="K124" s="1498"/>
      <c r="L124" s="1498"/>
      <c r="M124" s="1498"/>
      <c r="N124" s="1498"/>
      <c r="O124" s="1498"/>
      <c r="P124" s="1498"/>
      <c r="Q124" s="1498"/>
      <c r="R124" s="1498"/>
      <c r="S124" s="1509"/>
      <c r="V124"/>
    </row>
    <row r="125" spans="1:22" s="78" customFormat="1">
      <c r="A125" s="1552" t="s">
        <v>413</v>
      </c>
      <c r="B125" s="1553"/>
      <c r="C125" s="1553"/>
      <c r="D125" s="1553"/>
      <c r="E125" s="1553"/>
      <c r="F125" s="1553"/>
      <c r="G125" s="1553"/>
      <c r="H125" s="1553"/>
      <c r="I125" s="1553"/>
      <c r="J125" s="1553"/>
      <c r="K125" s="1553"/>
      <c r="L125" s="1553"/>
      <c r="M125" s="1553"/>
      <c r="N125" s="1553"/>
      <c r="O125" s="1553"/>
      <c r="P125" s="1553"/>
      <c r="Q125" s="1553"/>
      <c r="R125" s="1553"/>
      <c r="S125" s="1554"/>
      <c r="V125"/>
    </row>
    <row r="126" spans="1:22" s="78" customFormat="1" ht="39" customHeight="1">
      <c r="A126" s="302">
        <f>SUBTOTAL(3,$B$13:B126)</f>
        <v>86</v>
      </c>
      <c r="B126" s="122" t="s">
        <v>423</v>
      </c>
      <c r="C126" s="123">
        <v>200000000</v>
      </c>
      <c r="D126" s="124"/>
      <c r="E126" s="125" t="s">
        <v>103</v>
      </c>
      <c r="F126" s="220"/>
      <c r="G126" s="638"/>
      <c r="H126" s="136"/>
      <c r="I126" s="187"/>
      <c r="J126" s="187"/>
      <c r="K126" s="188"/>
      <c r="L126" s="189"/>
      <c r="M126" s="190"/>
      <c r="N126" s="192"/>
      <c r="O126" s="192"/>
      <c r="P126" s="235"/>
      <c r="Q126" s="127"/>
      <c r="R126" s="192"/>
      <c r="S126" s="607"/>
      <c r="V126"/>
    </row>
    <row r="127" spans="1:22" s="78" customFormat="1" ht="32.25" customHeight="1">
      <c r="A127" s="302">
        <f>SUBTOTAL(3,$B$13:B127)</f>
        <v>87</v>
      </c>
      <c r="B127" s="122" t="s">
        <v>1251</v>
      </c>
      <c r="C127" s="123">
        <v>750000000</v>
      </c>
      <c r="D127" s="124"/>
      <c r="E127" s="125" t="s">
        <v>103</v>
      </c>
      <c r="F127" s="220"/>
      <c r="G127" s="638"/>
      <c r="H127" s="136"/>
      <c r="I127" s="187"/>
      <c r="J127" s="187"/>
      <c r="K127" s="188"/>
      <c r="L127" s="189"/>
      <c r="M127" s="190"/>
      <c r="N127" s="192"/>
      <c r="O127" s="644"/>
      <c r="P127" s="235"/>
      <c r="Q127" s="127"/>
      <c r="R127" s="192"/>
      <c r="S127" s="607"/>
      <c r="V127"/>
    </row>
    <row r="128" spans="1:22" s="56" customFormat="1" ht="27.75" customHeight="1">
      <c r="A128" s="302">
        <f>SUBTOTAL(3,$B$13:B128)</f>
        <v>88</v>
      </c>
      <c r="B128" s="122" t="s">
        <v>1252</v>
      </c>
      <c r="C128" s="123">
        <v>1000000000</v>
      </c>
      <c r="D128" s="124"/>
      <c r="E128" s="125" t="s">
        <v>103</v>
      </c>
      <c r="F128" s="45"/>
      <c r="G128" s="638"/>
      <c r="H128" s="199"/>
      <c r="I128" s="187"/>
      <c r="J128" s="197"/>
      <c r="K128" s="188"/>
      <c r="L128" s="189"/>
      <c r="M128" s="190"/>
      <c r="N128" s="192"/>
      <c r="O128" s="644"/>
      <c r="P128" s="235"/>
      <c r="Q128" s="127"/>
      <c r="R128" s="192"/>
      <c r="S128" s="607"/>
      <c r="V128" s="57"/>
    </row>
    <row r="129" spans="1:22" s="56" customFormat="1" ht="29.25" customHeight="1">
      <c r="A129" s="302">
        <f>SUBTOTAL(3,$B$13:B129)</f>
        <v>89</v>
      </c>
      <c r="B129" s="130" t="s">
        <v>1253</v>
      </c>
      <c r="C129" s="123">
        <v>750000000</v>
      </c>
      <c r="D129" s="124"/>
      <c r="E129" s="125" t="s">
        <v>103</v>
      </c>
      <c r="F129" s="45"/>
      <c r="G129" s="114"/>
      <c r="H129" s="238"/>
      <c r="I129" s="142"/>
      <c r="J129" s="140"/>
      <c r="K129" s="228"/>
      <c r="L129" s="213"/>
      <c r="M129" s="213"/>
      <c r="N129" s="229"/>
      <c r="O129" s="229"/>
      <c r="P129" s="210"/>
      <c r="Q129" s="144"/>
      <c r="R129" s="219"/>
      <c r="S129" s="607"/>
      <c r="V129" s="57"/>
    </row>
    <row r="130" spans="1:22" s="56" customFormat="1" ht="50.25" customHeight="1">
      <c r="A130" s="302">
        <f>SUBTOTAL(3,$B$13:B130)</f>
        <v>90</v>
      </c>
      <c r="B130" s="43" t="s">
        <v>427</v>
      </c>
      <c r="C130" s="123">
        <v>200000000</v>
      </c>
      <c r="D130" s="124"/>
      <c r="E130" s="125" t="s">
        <v>103</v>
      </c>
      <c r="F130" s="45"/>
      <c r="G130" s="300"/>
      <c r="H130" s="186"/>
      <c r="I130" s="152"/>
      <c r="J130" s="152"/>
      <c r="K130" s="152"/>
      <c r="L130" s="117"/>
      <c r="M130" s="117"/>
      <c r="N130" s="145"/>
      <c r="O130" s="145"/>
      <c r="P130" s="235"/>
      <c r="Q130" s="119"/>
      <c r="R130" s="53"/>
      <c r="S130" s="607"/>
      <c r="V130" s="57"/>
    </row>
    <row r="131" spans="1:22" s="56" customFormat="1" ht="15" customHeight="1">
      <c r="A131" s="1549" t="s">
        <v>431</v>
      </c>
      <c r="B131" s="1550"/>
      <c r="C131" s="1550"/>
      <c r="D131" s="1550"/>
      <c r="E131" s="1550"/>
      <c r="F131" s="1550"/>
      <c r="G131" s="1550"/>
      <c r="H131" s="1550"/>
      <c r="I131" s="1550"/>
      <c r="J131" s="1550"/>
      <c r="K131" s="1550"/>
      <c r="L131" s="1550"/>
      <c r="M131" s="1550"/>
      <c r="N131" s="1550"/>
      <c r="O131" s="1550"/>
      <c r="P131" s="1550"/>
      <c r="Q131" s="1550"/>
      <c r="R131" s="1550"/>
      <c r="S131" s="1551"/>
      <c r="V131" s="57"/>
    </row>
    <row r="132" spans="1:22" s="56" customFormat="1" ht="35.25" customHeight="1">
      <c r="A132" s="302">
        <f>SUBTOTAL(3,$B$13:B132)</f>
        <v>91</v>
      </c>
      <c r="B132" s="43" t="s">
        <v>432</v>
      </c>
      <c r="C132" s="299">
        <v>300000164</v>
      </c>
      <c r="D132" s="124"/>
      <c r="E132" s="125" t="s">
        <v>103</v>
      </c>
      <c r="F132" s="45"/>
      <c r="G132" s="300"/>
      <c r="H132" s="199"/>
      <c r="I132" s="152"/>
      <c r="J132" s="116"/>
      <c r="K132" s="60"/>
      <c r="L132" s="117"/>
      <c r="M132" s="117"/>
      <c r="N132" s="145"/>
      <c r="O132" s="145"/>
      <c r="P132" s="132"/>
      <c r="Q132" s="119"/>
      <c r="R132" s="53"/>
      <c r="S132" s="607"/>
      <c r="V132" s="57"/>
    </row>
    <row r="133" spans="1:22" s="56" customFormat="1" ht="15.75" customHeight="1">
      <c r="A133" s="1549" t="s">
        <v>435</v>
      </c>
      <c r="B133" s="1550"/>
      <c r="C133" s="1550"/>
      <c r="D133" s="1550"/>
      <c r="E133" s="1550"/>
      <c r="F133" s="1550"/>
      <c r="G133" s="1550"/>
      <c r="H133" s="1550"/>
      <c r="I133" s="1550"/>
      <c r="J133" s="1550"/>
      <c r="K133" s="1550"/>
      <c r="L133" s="1550"/>
      <c r="M133" s="1550"/>
      <c r="N133" s="1550"/>
      <c r="O133" s="1550"/>
      <c r="P133" s="1550"/>
      <c r="Q133" s="1550"/>
      <c r="R133" s="1550"/>
      <c r="S133" s="1551"/>
      <c r="V133" s="57"/>
    </row>
    <row r="134" spans="1:22" s="56" customFormat="1" ht="40.5" customHeight="1">
      <c r="A134" s="302">
        <f>SUBTOTAL(3,$B$13:B134)</f>
        <v>92</v>
      </c>
      <c r="B134" s="43" t="s">
        <v>436</v>
      </c>
      <c r="C134" s="299">
        <v>450000000</v>
      </c>
      <c r="D134" s="124"/>
      <c r="E134" s="239" t="s">
        <v>133</v>
      </c>
      <c r="F134" s="45" t="s">
        <v>1283</v>
      </c>
      <c r="G134" s="300"/>
      <c r="H134" s="199"/>
      <c r="I134" s="152"/>
      <c r="J134" s="116"/>
      <c r="K134" s="60"/>
      <c r="L134" s="117"/>
      <c r="M134" s="117"/>
      <c r="N134" s="145"/>
      <c r="O134" s="145"/>
      <c r="P134" s="132"/>
      <c r="Q134" s="119"/>
      <c r="R134" s="53"/>
      <c r="S134" s="607"/>
      <c r="V134" s="57"/>
    </row>
    <row r="135" spans="1:22" s="56" customFormat="1" ht="39.75" customHeight="1">
      <c r="A135" s="602">
        <f>SUBTOTAL(3,$B$13:B135)</f>
        <v>93</v>
      </c>
      <c r="B135" s="616" t="s">
        <v>439</v>
      </c>
      <c r="C135" s="615">
        <v>385000000</v>
      </c>
      <c r="D135" s="603"/>
      <c r="E135" s="614"/>
      <c r="F135" s="625" t="s">
        <v>1286</v>
      </c>
      <c r="G135" s="300"/>
      <c r="H135" s="199"/>
      <c r="I135" s="152"/>
      <c r="J135" s="116"/>
      <c r="K135" s="60"/>
      <c r="L135" s="117"/>
      <c r="M135" s="117"/>
      <c r="N135" s="145"/>
      <c r="O135" s="145"/>
      <c r="P135" s="132"/>
      <c r="Q135" s="119"/>
      <c r="R135" s="53"/>
      <c r="S135" s="607"/>
      <c r="V135" s="57"/>
    </row>
    <row r="136" spans="1:22" s="56" customFormat="1" ht="39" customHeight="1">
      <c r="A136" s="302">
        <f>SUBTOTAL(3,$B$13:B136)</f>
        <v>94</v>
      </c>
      <c r="B136" s="43" t="s">
        <v>442</v>
      </c>
      <c r="C136" s="299">
        <v>385000000</v>
      </c>
      <c r="D136" s="124" t="s">
        <v>198</v>
      </c>
      <c r="E136" s="239" t="s">
        <v>133</v>
      </c>
      <c r="F136" s="45" t="s">
        <v>1286</v>
      </c>
      <c r="G136" s="300"/>
      <c r="H136" s="199"/>
      <c r="I136" s="152"/>
      <c r="J136" s="116"/>
      <c r="K136" s="60"/>
      <c r="L136" s="117"/>
      <c r="M136" s="117"/>
      <c r="N136" s="145"/>
      <c r="O136" s="145"/>
      <c r="P136" s="132"/>
      <c r="Q136" s="119"/>
      <c r="R136" s="53"/>
      <c r="S136" s="607"/>
      <c r="V136" s="57"/>
    </row>
    <row r="137" spans="1:22" s="78" customFormat="1">
      <c r="A137" s="1497" t="s">
        <v>447</v>
      </c>
      <c r="B137" s="1498"/>
      <c r="C137" s="1498"/>
      <c r="D137" s="1498"/>
      <c r="E137" s="1498"/>
      <c r="F137" s="1498"/>
      <c r="G137" s="1498"/>
      <c r="H137" s="1498"/>
      <c r="I137" s="1498"/>
      <c r="J137" s="1498"/>
      <c r="K137" s="1498"/>
      <c r="L137" s="1498"/>
      <c r="M137" s="1498"/>
      <c r="N137" s="1498"/>
      <c r="O137" s="1498"/>
      <c r="P137" s="1498"/>
      <c r="Q137" s="1498"/>
      <c r="R137" s="1498"/>
      <c r="S137" s="1509"/>
      <c r="V137"/>
    </row>
    <row r="138" spans="1:22" s="78" customFormat="1">
      <c r="A138" s="1552" t="s">
        <v>247</v>
      </c>
      <c r="B138" s="1553"/>
      <c r="C138" s="1553"/>
      <c r="D138" s="1553"/>
      <c r="E138" s="1553"/>
      <c r="F138" s="1553"/>
      <c r="G138" s="1553"/>
      <c r="H138" s="1553"/>
      <c r="I138" s="1553"/>
      <c r="J138" s="1553"/>
      <c r="K138" s="1553"/>
      <c r="L138" s="1553"/>
      <c r="M138" s="1553"/>
      <c r="N138" s="1553"/>
      <c r="O138" s="1553"/>
      <c r="P138" s="1553"/>
      <c r="Q138" s="1553"/>
      <c r="R138" s="1553"/>
      <c r="S138" s="1554"/>
      <c r="V138"/>
    </row>
    <row r="139" spans="1:22" s="78" customFormat="1" ht="33.75" customHeight="1">
      <c r="A139" s="302">
        <f>SUBTOTAL(3,$B$13:B139)</f>
        <v>95</v>
      </c>
      <c r="B139" s="122" t="s">
        <v>468</v>
      </c>
      <c r="C139" s="123">
        <v>200000000</v>
      </c>
      <c r="D139" s="124"/>
      <c r="E139" s="125" t="s">
        <v>103</v>
      </c>
      <c r="F139" s="613"/>
      <c r="G139" s="638"/>
      <c r="H139" s="643"/>
      <c r="I139" s="187"/>
      <c r="J139" s="197"/>
      <c r="K139" s="188"/>
      <c r="L139" s="189"/>
      <c r="M139" s="198"/>
      <c r="N139" s="191"/>
      <c r="O139" s="641"/>
      <c r="P139" s="642"/>
      <c r="Q139" s="127"/>
      <c r="R139" s="192"/>
      <c r="S139" s="607"/>
      <c r="V139"/>
    </row>
    <row r="140" spans="1:22" s="78" customFormat="1" ht="33" customHeight="1">
      <c r="A140" s="302">
        <f>SUBTOTAL(3,$B$13:B140)</f>
        <v>96</v>
      </c>
      <c r="B140" s="122" t="s">
        <v>479</v>
      </c>
      <c r="C140" s="639">
        <v>200000000</v>
      </c>
      <c r="D140" s="124"/>
      <c r="E140" s="125" t="s">
        <v>103</v>
      </c>
      <c r="F140" s="613"/>
      <c r="G140" s="638"/>
      <c r="H140" s="187"/>
      <c r="I140" s="187"/>
      <c r="J140" s="187"/>
      <c r="K140" s="188"/>
      <c r="L140" s="189"/>
      <c r="M140" s="190"/>
      <c r="N140" s="191"/>
      <c r="O140" s="641"/>
      <c r="P140" s="235"/>
      <c r="Q140" s="127"/>
      <c r="R140" s="192"/>
      <c r="S140" s="607"/>
      <c r="V140"/>
    </row>
    <row r="141" spans="1:22" s="78" customFormat="1" ht="37.5" customHeight="1">
      <c r="A141" s="302">
        <f>SUBTOTAL(3,$B$13:B141)</f>
        <v>97</v>
      </c>
      <c r="B141" s="640" t="s">
        <v>1084</v>
      </c>
      <c r="C141" s="639">
        <v>11324843000</v>
      </c>
      <c r="D141" s="124"/>
      <c r="E141" s="239" t="s">
        <v>133</v>
      </c>
      <c r="F141" s="613"/>
      <c r="G141" s="638"/>
      <c r="H141" s="199"/>
      <c r="I141" s="199"/>
      <c r="J141" s="197"/>
      <c r="K141" s="188"/>
      <c r="L141" s="189"/>
      <c r="M141" s="198"/>
      <c r="N141" s="191"/>
      <c r="O141" s="191"/>
      <c r="P141" s="235"/>
      <c r="Q141" s="127"/>
      <c r="R141" s="128"/>
      <c r="S141" s="637"/>
      <c r="V141"/>
    </row>
    <row r="142" spans="1:22" s="78" customFormat="1" ht="33" customHeight="1">
      <c r="A142" s="302">
        <f>SUBTOTAL(3,$B$13:B142)</f>
        <v>98</v>
      </c>
      <c r="B142" s="122" t="s">
        <v>474</v>
      </c>
      <c r="C142" s="123">
        <v>200000000</v>
      </c>
      <c r="D142" s="124"/>
      <c r="E142" s="125" t="s">
        <v>103</v>
      </c>
      <c r="F142" s="613"/>
      <c r="G142" s="638"/>
      <c r="H142" s="199"/>
      <c r="I142" s="187"/>
      <c r="J142" s="197"/>
      <c r="K142" s="188"/>
      <c r="L142" s="189"/>
      <c r="M142" s="190"/>
      <c r="N142" s="191"/>
      <c r="O142" s="120"/>
      <c r="P142" s="235"/>
      <c r="Q142" s="127"/>
      <c r="R142" s="192"/>
      <c r="S142" s="637"/>
      <c r="V142"/>
    </row>
    <row r="143" spans="1:22" ht="38.25" customHeight="1">
      <c r="A143" s="602">
        <f>SUBTOTAL(3,$B$13:B143)</f>
        <v>99</v>
      </c>
      <c r="B143" s="604" t="s">
        <v>493</v>
      </c>
      <c r="C143" s="624">
        <v>100000000</v>
      </c>
      <c r="D143" s="602"/>
      <c r="E143" s="601"/>
      <c r="F143" s="303"/>
      <c r="G143" s="114"/>
      <c r="H143" s="139"/>
      <c r="I143" s="142"/>
      <c r="J143" s="140"/>
      <c r="K143" s="142"/>
      <c r="L143" s="212"/>
      <c r="M143" s="213"/>
      <c r="N143" s="203"/>
      <c r="O143" s="203"/>
      <c r="P143" s="210"/>
      <c r="Q143" s="205"/>
      <c r="R143" s="219"/>
      <c r="S143" s="54"/>
    </row>
    <row r="144" spans="1:22" ht="37.5" customHeight="1">
      <c r="A144" s="302">
        <f>SUBTOTAL(3,$B$13:B144)</f>
        <v>100</v>
      </c>
      <c r="B144" s="149" t="s">
        <v>477</v>
      </c>
      <c r="C144" s="123">
        <v>150000000</v>
      </c>
      <c r="D144" s="304"/>
      <c r="E144" s="301" t="s">
        <v>103</v>
      </c>
      <c r="F144" s="303"/>
      <c r="G144" s="114"/>
      <c r="H144" s="635"/>
      <c r="I144" s="142"/>
      <c r="J144" s="140"/>
      <c r="K144" s="143"/>
      <c r="L144" s="212"/>
      <c r="M144" s="213"/>
      <c r="N144" s="203"/>
      <c r="O144" s="240"/>
      <c r="P144" s="210"/>
      <c r="Q144" s="205"/>
      <c r="R144" s="636"/>
      <c r="S144" s="54"/>
    </row>
    <row r="145" spans="1:22" ht="39" customHeight="1">
      <c r="A145" s="602">
        <f>SUBTOTAL(3,$B$13:B145)</f>
        <v>101</v>
      </c>
      <c r="B145" s="634" t="s">
        <v>489</v>
      </c>
      <c r="C145" s="624">
        <v>150000000</v>
      </c>
      <c r="D145" s="602"/>
      <c r="E145" s="601"/>
      <c r="F145" s="303"/>
      <c r="G145" s="114"/>
      <c r="H145" s="635"/>
      <c r="I145" s="142"/>
      <c r="J145" s="140"/>
      <c r="K145" s="142"/>
      <c r="L145" s="212"/>
      <c r="M145" s="213"/>
      <c r="N145" s="203"/>
      <c r="O145" s="203"/>
      <c r="P145" s="210"/>
      <c r="Q145" s="205"/>
      <c r="R145" s="219"/>
      <c r="S145" s="54"/>
    </row>
    <row r="146" spans="1:22" ht="33" customHeight="1">
      <c r="A146" s="602">
        <f>SUBTOTAL(3,$B$13:B146)</f>
        <v>102</v>
      </c>
      <c r="B146" s="634" t="s">
        <v>491</v>
      </c>
      <c r="C146" s="624">
        <v>150000000</v>
      </c>
      <c r="D146" s="602"/>
      <c r="E146" s="601"/>
      <c r="F146" s="303"/>
      <c r="G146" s="114"/>
      <c r="H146" s="235"/>
      <c r="I146" s="227"/>
      <c r="J146" s="227"/>
      <c r="K146" s="241"/>
      <c r="L146" s="213"/>
      <c r="M146" s="213"/>
      <c r="N146" s="229"/>
      <c r="O146" s="229"/>
      <c r="P146" s="210"/>
      <c r="Q146" s="144"/>
      <c r="R146" s="219"/>
      <c r="S146" s="54"/>
    </row>
    <row r="147" spans="1:22" ht="30" customHeight="1">
      <c r="A147" s="302">
        <f>SUBTOTAL(3,$B$13:B147)</f>
        <v>103</v>
      </c>
      <c r="B147" s="149" t="s">
        <v>465</v>
      </c>
      <c r="C147" s="123">
        <v>200000000</v>
      </c>
      <c r="D147" s="304"/>
      <c r="E147" s="301" t="s">
        <v>103</v>
      </c>
      <c r="F147" s="303"/>
      <c r="G147" s="114"/>
      <c r="H147" s="235"/>
      <c r="I147" s="227"/>
      <c r="J147" s="227"/>
      <c r="K147" s="242"/>
      <c r="L147" s="213"/>
      <c r="M147" s="213"/>
      <c r="N147" s="229"/>
      <c r="O147" s="229"/>
      <c r="P147" s="210"/>
      <c r="Q147" s="144"/>
      <c r="R147" s="219"/>
      <c r="S147" s="54"/>
    </row>
    <row r="148" spans="1:22" ht="30" customHeight="1">
      <c r="A148" s="602">
        <f>SUBTOTAL(3,$B$13:B148)</f>
        <v>104</v>
      </c>
      <c r="B148" s="634" t="s">
        <v>483</v>
      </c>
      <c r="C148" s="624">
        <v>200000000</v>
      </c>
      <c r="D148" s="602"/>
      <c r="E148" s="601"/>
      <c r="F148" s="303"/>
      <c r="G148" s="114"/>
      <c r="H148" s="235"/>
      <c r="I148" s="227"/>
      <c r="J148" s="227"/>
      <c r="K148" s="242"/>
      <c r="L148" s="213"/>
      <c r="M148" s="213"/>
      <c r="N148" s="229"/>
      <c r="O148" s="229"/>
      <c r="P148" s="210"/>
      <c r="Q148" s="144"/>
      <c r="R148" s="219"/>
      <c r="S148" s="54"/>
    </row>
    <row r="149" spans="1:22" ht="30" customHeight="1">
      <c r="A149" s="602">
        <f>SUBTOTAL(3,$B$13:B149)</f>
        <v>105</v>
      </c>
      <c r="B149" s="634" t="s">
        <v>486</v>
      </c>
      <c r="C149" s="624">
        <v>200000000</v>
      </c>
      <c r="D149" s="602"/>
      <c r="E149" s="601"/>
      <c r="F149" s="303"/>
      <c r="G149" s="114"/>
      <c r="H149" s="235"/>
      <c r="I149" s="227"/>
      <c r="J149" s="227"/>
      <c r="K149" s="242"/>
      <c r="L149" s="213"/>
      <c r="M149" s="213"/>
      <c r="N149" s="229"/>
      <c r="O149" s="229"/>
      <c r="P149" s="210"/>
      <c r="Q149" s="144"/>
      <c r="R149" s="219"/>
      <c r="S149" s="54"/>
    </row>
    <row r="150" spans="1:22" ht="36.75" customHeight="1">
      <c r="A150" s="302">
        <f>SUBTOTAL(3,$B$13:B150)</f>
        <v>106</v>
      </c>
      <c r="B150" s="149" t="s">
        <v>471</v>
      </c>
      <c r="C150" s="123">
        <v>200000000</v>
      </c>
      <c r="D150" s="304"/>
      <c r="E150" s="301" t="s">
        <v>103</v>
      </c>
      <c r="F150" s="303"/>
      <c r="G150" s="114"/>
      <c r="H150" s="235"/>
      <c r="I150" s="227"/>
      <c r="J150" s="227"/>
      <c r="K150" s="242"/>
      <c r="L150" s="213"/>
      <c r="M150" s="213"/>
      <c r="N150" s="229"/>
      <c r="O150" s="229"/>
      <c r="P150" s="210"/>
      <c r="Q150" s="144"/>
      <c r="R150" s="219"/>
      <c r="S150" s="54"/>
    </row>
    <row r="151" spans="1:22" ht="37.5" customHeight="1">
      <c r="A151" s="302">
        <f>SUBTOTAL(3,$B$13:B151)</f>
        <v>107</v>
      </c>
      <c r="B151" s="149" t="s">
        <v>452</v>
      </c>
      <c r="C151" s="123">
        <v>1250000000</v>
      </c>
      <c r="D151" s="304"/>
      <c r="E151" s="207" t="s">
        <v>453</v>
      </c>
      <c r="F151" s="303"/>
      <c r="G151" s="114"/>
      <c r="H151" s="235"/>
      <c r="I151" s="227"/>
      <c r="J151" s="227"/>
      <c r="K151" s="242"/>
      <c r="L151" s="213"/>
      <c r="M151" s="213"/>
      <c r="N151" s="229"/>
      <c r="O151" s="229"/>
      <c r="P151" s="210"/>
      <c r="Q151" s="144"/>
      <c r="R151" s="219"/>
      <c r="S151" s="54"/>
    </row>
    <row r="152" spans="1:22" ht="35.25" customHeight="1">
      <c r="A152" s="302">
        <f>SUBTOTAL(3,$B$13:B152)</f>
        <v>108</v>
      </c>
      <c r="B152" s="149" t="s">
        <v>457</v>
      </c>
      <c r="C152" s="123">
        <v>750000000</v>
      </c>
      <c r="D152" s="304"/>
      <c r="E152" s="207" t="s">
        <v>453</v>
      </c>
      <c r="F152" s="303"/>
      <c r="G152" s="114"/>
      <c r="H152" s="235"/>
      <c r="I152" s="227"/>
      <c r="J152" s="227"/>
      <c r="K152" s="242"/>
      <c r="L152" s="213"/>
      <c r="M152" s="213"/>
      <c r="N152" s="229"/>
      <c r="O152" s="229"/>
      <c r="P152" s="210"/>
      <c r="Q152" s="144"/>
      <c r="R152" s="219"/>
      <c r="S152" s="54"/>
    </row>
    <row r="153" spans="1:22" ht="37.5" customHeight="1">
      <c r="A153" s="302">
        <f>SUBTOTAL(3,$B$13:B153)</f>
        <v>109</v>
      </c>
      <c r="B153" s="149" t="s">
        <v>461</v>
      </c>
      <c r="C153" s="123">
        <v>700000000</v>
      </c>
      <c r="D153" s="304"/>
      <c r="E153" s="207" t="s">
        <v>453</v>
      </c>
      <c r="F153" s="303"/>
      <c r="G153" s="114"/>
      <c r="H153" s="235"/>
      <c r="I153" s="227"/>
      <c r="J153" s="227"/>
      <c r="K153" s="242"/>
      <c r="L153" s="213"/>
      <c r="M153" s="213"/>
      <c r="N153" s="229"/>
      <c r="O153" s="229"/>
      <c r="P153" s="210"/>
      <c r="Q153" s="144"/>
      <c r="R153" s="219"/>
      <c r="S153" s="54"/>
    </row>
    <row r="154" spans="1:22" ht="30" customHeight="1">
      <c r="A154" s="302">
        <f>SUBTOTAL(3,$B$13:B154)</f>
        <v>110</v>
      </c>
      <c r="B154" s="149" t="s">
        <v>495</v>
      </c>
      <c r="C154" s="123">
        <v>200000000</v>
      </c>
      <c r="D154" s="304"/>
      <c r="E154" s="301" t="s">
        <v>103</v>
      </c>
      <c r="F154" s="303"/>
      <c r="G154" s="114"/>
      <c r="H154" s="235"/>
      <c r="I154" s="227"/>
      <c r="J154" s="227"/>
      <c r="K154" s="242"/>
      <c r="L154" s="213"/>
      <c r="M154" s="213"/>
      <c r="N154" s="229"/>
      <c r="O154" s="229"/>
      <c r="P154" s="210"/>
      <c r="Q154" s="144"/>
      <c r="R154" s="219"/>
      <c r="S154" s="54"/>
    </row>
    <row r="155" spans="1:22" ht="13.5" customHeight="1">
      <c r="A155" s="1549" t="s">
        <v>292</v>
      </c>
      <c r="B155" s="1550"/>
      <c r="C155" s="1550"/>
      <c r="D155" s="1550"/>
      <c r="E155" s="1550"/>
      <c r="F155" s="1550"/>
      <c r="G155" s="1550"/>
      <c r="H155" s="1550"/>
      <c r="I155" s="1550"/>
      <c r="J155" s="1550"/>
      <c r="K155" s="1550"/>
      <c r="L155" s="1550"/>
      <c r="M155" s="1550"/>
      <c r="N155" s="1550"/>
      <c r="O155" s="1550"/>
      <c r="P155" s="1550"/>
      <c r="Q155" s="1550"/>
      <c r="R155" s="1550"/>
      <c r="S155" s="1551"/>
    </row>
    <row r="156" spans="1:22" ht="30" customHeight="1">
      <c r="A156" s="602">
        <f>SUBTOTAL(3,$B$13:B156)</f>
        <v>111</v>
      </c>
      <c r="B156" s="634" t="s">
        <v>498</v>
      </c>
      <c r="C156" s="624">
        <v>400000063</v>
      </c>
      <c r="D156" s="304"/>
      <c r="E156" s="301"/>
      <c r="F156" s="303"/>
      <c r="G156" s="114"/>
      <c r="H156" s="235"/>
      <c r="I156" s="227"/>
      <c r="J156" s="227"/>
      <c r="K156" s="242"/>
      <c r="L156" s="213"/>
      <c r="M156" s="213"/>
      <c r="N156" s="229"/>
      <c r="O156" s="229"/>
      <c r="P156" s="210"/>
      <c r="Q156" s="144"/>
      <c r="R156" s="219"/>
      <c r="S156" s="54"/>
    </row>
    <row r="157" spans="1:22" ht="30" customHeight="1">
      <c r="A157" s="302">
        <f>SUBTOTAL(3,$B$13:B157)</f>
        <v>112</v>
      </c>
      <c r="B157" s="149" t="s">
        <v>501</v>
      </c>
      <c r="C157" s="123">
        <v>200001188</v>
      </c>
      <c r="D157" s="304"/>
      <c r="E157" s="301" t="s">
        <v>103</v>
      </c>
      <c r="F157" s="303"/>
      <c r="G157" s="114"/>
      <c r="H157" s="235"/>
      <c r="I157" s="227"/>
      <c r="J157" s="227"/>
      <c r="K157" s="242"/>
      <c r="L157" s="213"/>
      <c r="M157" s="213"/>
      <c r="N157" s="229"/>
      <c r="O157" s="229"/>
      <c r="P157" s="210"/>
      <c r="Q157" s="144"/>
      <c r="R157" s="219"/>
      <c r="S157" s="54"/>
    </row>
    <row r="158" spans="1:22" ht="39.75" customHeight="1">
      <c r="A158" s="302">
        <f>SUBTOTAL(3,$B$13:B158)</f>
        <v>113</v>
      </c>
      <c r="B158" s="149" t="s">
        <v>1289</v>
      </c>
      <c r="C158" s="123">
        <v>200000110</v>
      </c>
      <c r="D158" s="304"/>
      <c r="E158" s="301" t="s">
        <v>103</v>
      </c>
      <c r="F158" s="303"/>
      <c r="G158" s="114"/>
      <c r="H158" s="238"/>
      <c r="I158" s="227"/>
      <c r="J158" s="140"/>
      <c r="K158" s="228"/>
      <c r="L158" s="213"/>
      <c r="M158" s="213"/>
      <c r="N158" s="229"/>
      <c r="O158" s="229"/>
      <c r="P158" s="243"/>
      <c r="Q158" s="144"/>
      <c r="R158" s="219"/>
      <c r="S158" s="54"/>
    </row>
    <row r="159" spans="1:22" s="78" customFormat="1" ht="31.5" customHeight="1">
      <c r="A159" s="602">
        <f>SUBTOTAL(3,$B$13:B159)</f>
        <v>114</v>
      </c>
      <c r="B159" s="634" t="s">
        <v>506</v>
      </c>
      <c r="C159" s="624">
        <v>400000063</v>
      </c>
      <c r="D159" s="304"/>
      <c r="E159" s="301"/>
      <c r="F159" s="303"/>
      <c r="G159" s="300"/>
      <c r="H159" s="150"/>
      <c r="I159" s="227"/>
      <c r="J159" s="116"/>
      <c r="K159" s="55"/>
      <c r="L159" s="244"/>
      <c r="M159" s="117"/>
      <c r="N159" s="632"/>
      <c r="O159" s="632"/>
      <c r="P159" s="132"/>
      <c r="Q159" s="119"/>
      <c r="R159" s="245"/>
      <c r="S159" s="54"/>
      <c r="V159"/>
    </row>
    <row r="160" spans="1:22" s="78" customFormat="1" ht="31.5" customHeight="1">
      <c r="A160" s="302">
        <f>SUBTOTAL(3,$B$13:B160)</f>
        <v>115</v>
      </c>
      <c r="B160" s="43" t="s">
        <v>509</v>
      </c>
      <c r="C160" s="299">
        <v>200001188</v>
      </c>
      <c r="D160" s="246"/>
      <c r="E160" s="125" t="s">
        <v>103</v>
      </c>
      <c r="F160" s="45"/>
      <c r="G160" s="300"/>
      <c r="H160" s="150"/>
      <c r="I160" s="116"/>
      <c r="J160" s="116"/>
      <c r="K160" s="55"/>
      <c r="L160" s="244"/>
      <c r="M160" s="117"/>
      <c r="N160" s="145"/>
      <c r="O160" s="145"/>
      <c r="P160" s="132"/>
      <c r="Q160" s="119"/>
      <c r="R160" s="245"/>
      <c r="S160" s="54"/>
      <c r="V160"/>
    </row>
    <row r="161" spans="1:22" s="78" customFormat="1" ht="31.5" customHeight="1">
      <c r="A161" s="302">
        <f>SUBTOTAL(3,$B$13:B161)</f>
        <v>116</v>
      </c>
      <c r="B161" s="43" t="s">
        <v>512</v>
      </c>
      <c r="C161" s="299">
        <v>200001188</v>
      </c>
      <c r="D161" s="246"/>
      <c r="E161" s="125" t="s">
        <v>103</v>
      </c>
      <c r="F161" s="45"/>
      <c r="G161" s="300"/>
      <c r="H161" s="150"/>
      <c r="I161" s="116"/>
      <c r="J161" s="116"/>
      <c r="K161" s="55"/>
      <c r="L161" s="244"/>
      <c r="M161" s="117"/>
      <c r="N161" s="145"/>
      <c r="O161" s="145"/>
      <c r="P161" s="132"/>
      <c r="Q161" s="119"/>
      <c r="R161" s="245"/>
      <c r="S161" s="54"/>
      <c r="V161"/>
    </row>
    <row r="162" spans="1:22" s="78" customFormat="1" ht="31.5" customHeight="1">
      <c r="A162" s="302">
        <f>SUBTOTAL(3,$B$13:B162)</f>
        <v>117</v>
      </c>
      <c r="B162" s="43" t="s">
        <v>514</v>
      </c>
      <c r="C162" s="299">
        <v>100002996</v>
      </c>
      <c r="D162" s="246"/>
      <c r="E162" s="125" t="s">
        <v>103</v>
      </c>
      <c r="F162" s="45"/>
      <c r="G162" s="300"/>
      <c r="H162" s="150"/>
      <c r="I162" s="116"/>
      <c r="J162" s="116"/>
      <c r="K162" s="55"/>
      <c r="L162" s="244"/>
      <c r="M162" s="117"/>
      <c r="N162" s="145"/>
      <c r="O162" s="145"/>
      <c r="P162" s="132"/>
      <c r="Q162" s="119"/>
      <c r="R162" s="245"/>
      <c r="S162" s="54"/>
      <c r="V162"/>
    </row>
    <row r="163" spans="1:22" s="78" customFormat="1" ht="31.5" customHeight="1">
      <c r="A163" s="302">
        <f>SUBTOTAL(3,$B$13:B163)</f>
        <v>118</v>
      </c>
      <c r="B163" s="43" t="s">
        <v>517</v>
      </c>
      <c r="C163" s="299">
        <v>200000050</v>
      </c>
      <c r="D163" s="246"/>
      <c r="E163" s="125" t="s">
        <v>103</v>
      </c>
      <c r="F163" s="45"/>
      <c r="G163" s="300"/>
      <c r="H163" s="150"/>
      <c r="I163" s="116"/>
      <c r="J163" s="116"/>
      <c r="K163" s="55"/>
      <c r="L163" s="244"/>
      <c r="M163" s="117"/>
      <c r="N163" s="145"/>
      <c r="O163" s="145"/>
      <c r="P163" s="132"/>
      <c r="Q163" s="119"/>
      <c r="R163" s="245"/>
      <c r="S163" s="54"/>
      <c r="V163"/>
    </row>
    <row r="164" spans="1:22" s="78" customFormat="1" ht="31.5" customHeight="1">
      <c r="A164" s="302">
        <f>SUBTOTAL(3,$B$13:B164)</f>
        <v>119</v>
      </c>
      <c r="B164" s="43" t="s">
        <v>520</v>
      </c>
      <c r="C164" s="299">
        <v>360000500</v>
      </c>
      <c r="D164" s="246"/>
      <c r="E164" s="125" t="s">
        <v>103</v>
      </c>
      <c r="F164" s="45"/>
      <c r="G164" s="300"/>
      <c r="H164" s="150"/>
      <c r="I164" s="116"/>
      <c r="J164" s="116"/>
      <c r="K164" s="55"/>
      <c r="L164" s="244"/>
      <c r="M164" s="117"/>
      <c r="N164" s="145"/>
      <c r="O164" s="145"/>
      <c r="P164" s="132"/>
      <c r="Q164" s="119"/>
      <c r="R164" s="245"/>
      <c r="S164" s="54"/>
      <c r="V164"/>
    </row>
    <row r="165" spans="1:22" s="78" customFormat="1" ht="31.5" customHeight="1">
      <c r="A165" s="302">
        <f>SUBTOTAL(3,$B$13:B165)</f>
        <v>120</v>
      </c>
      <c r="B165" s="43" t="s">
        <v>1290</v>
      </c>
      <c r="C165" s="299">
        <v>10104903050</v>
      </c>
      <c r="D165" s="246"/>
      <c r="E165" s="239" t="s">
        <v>133</v>
      </c>
      <c r="F165" s="45"/>
      <c r="G165" s="300"/>
      <c r="H165" s="150"/>
      <c r="I165" s="116"/>
      <c r="J165" s="116"/>
      <c r="K165" s="55"/>
      <c r="L165" s="244"/>
      <c r="M165" s="117"/>
      <c r="N165" s="145"/>
      <c r="O165" s="145"/>
      <c r="P165" s="132"/>
      <c r="Q165" s="119"/>
      <c r="R165" s="245"/>
      <c r="S165" s="54"/>
      <c r="V165"/>
    </row>
    <row r="166" spans="1:22" s="78" customFormat="1" ht="31.5" customHeight="1">
      <c r="A166" s="302">
        <f>SUBTOTAL(3,$B$13:B166)</f>
        <v>121</v>
      </c>
      <c r="B166" s="43" t="s">
        <v>526</v>
      </c>
      <c r="C166" s="299">
        <v>55020000</v>
      </c>
      <c r="D166" s="246"/>
      <c r="E166" s="125" t="s">
        <v>103</v>
      </c>
      <c r="F166" s="45"/>
      <c r="G166" s="300"/>
      <c r="H166" s="150"/>
      <c r="I166" s="116"/>
      <c r="J166" s="116"/>
      <c r="K166" s="55"/>
      <c r="L166" s="244"/>
      <c r="M166" s="117"/>
      <c r="N166" s="145"/>
      <c r="O166" s="145"/>
      <c r="P166" s="132"/>
      <c r="Q166" s="119"/>
      <c r="R166" s="245"/>
      <c r="S166" s="54"/>
      <c r="V166"/>
    </row>
    <row r="167" spans="1:22" s="78" customFormat="1" ht="15.75" customHeight="1">
      <c r="A167" s="1549" t="s">
        <v>311</v>
      </c>
      <c r="B167" s="1550"/>
      <c r="C167" s="1550"/>
      <c r="D167" s="1550"/>
      <c r="E167" s="1550"/>
      <c r="F167" s="1550"/>
      <c r="G167" s="1550"/>
      <c r="H167" s="1550"/>
      <c r="I167" s="1550"/>
      <c r="J167" s="1550"/>
      <c r="K167" s="1550"/>
      <c r="L167" s="1550"/>
      <c r="M167" s="1550"/>
      <c r="N167" s="1550"/>
      <c r="O167" s="1550"/>
      <c r="P167" s="1550"/>
      <c r="Q167" s="1550"/>
      <c r="R167" s="1550"/>
      <c r="S167" s="1551"/>
      <c r="V167"/>
    </row>
    <row r="168" spans="1:22" s="78" customFormat="1" ht="31.5" customHeight="1">
      <c r="A168" s="302">
        <f>SUBTOTAL(3,$B$13:B168)</f>
        <v>122</v>
      </c>
      <c r="B168" s="43" t="s">
        <v>1291</v>
      </c>
      <c r="C168" s="299">
        <v>1500000000</v>
      </c>
      <c r="D168" s="246"/>
      <c r="E168" s="125" t="s">
        <v>103</v>
      </c>
      <c r="F168" s="45" t="s">
        <v>134</v>
      </c>
      <c r="G168" s="300"/>
      <c r="H168" s="150"/>
      <c r="I168" s="116"/>
      <c r="J168" s="116"/>
      <c r="K168" s="55"/>
      <c r="L168" s="244"/>
      <c r="M168" s="117"/>
      <c r="N168" s="145"/>
      <c r="O168" s="145"/>
      <c r="P168" s="132"/>
      <c r="Q168" s="119"/>
      <c r="R168" s="245"/>
      <c r="S168" s="54"/>
      <c r="V168"/>
    </row>
    <row r="169" spans="1:22" s="78" customFormat="1" ht="31.5" customHeight="1">
      <c r="A169" s="302">
        <f>SUBTOTAL(3,$B$13:B169)</f>
        <v>123</v>
      </c>
      <c r="B169" s="43" t="s">
        <v>532</v>
      </c>
      <c r="C169" s="299">
        <v>1189499982</v>
      </c>
      <c r="D169" s="246"/>
      <c r="E169" s="125" t="s">
        <v>103</v>
      </c>
      <c r="F169" s="45" t="s">
        <v>1285</v>
      </c>
      <c r="G169" s="300"/>
      <c r="H169" s="150"/>
      <c r="I169" s="116"/>
      <c r="J169" s="116"/>
      <c r="K169" s="55"/>
      <c r="L169" s="244"/>
      <c r="M169" s="117"/>
      <c r="N169" s="145"/>
      <c r="O169" s="145"/>
      <c r="P169" s="132"/>
      <c r="Q169" s="119"/>
      <c r="R169" s="245"/>
      <c r="S169" s="54"/>
      <c r="V169"/>
    </row>
    <row r="170" spans="1:22" s="78" customFormat="1" ht="40.5" customHeight="1">
      <c r="A170" s="302">
        <f>SUBTOTAL(3,$B$13:B170)</f>
        <v>124</v>
      </c>
      <c r="B170" s="43" t="s">
        <v>535</v>
      </c>
      <c r="C170" s="299">
        <v>350000000</v>
      </c>
      <c r="D170" s="246" t="s">
        <v>198</v>
      </c>
      <c r="E170" s="239" t="s">
        <v>133</v>
      </c>
      <c r="F170" s="45" t="s">
        <v>1286</v>
      </c>
      <c r="G170" s="300"/>
      <c r="H170" s="150"/>
      <c r="I170" s="116"/>
      <c r="J170" s="116"/>
      <c r="K170" s="55"/>
      <c r="L170" s="244"/>
      <c r="M170" s="117"/>
      <c r="N170" s="145"/>
      <c r="O170" s="145"/>
      <c r="P170" s="132"/>
      <c r="Q170" s="119"/>
      <c r="R170" s="245"/>
      <c r="S170" s="54"/>
      <c r="V170"/>
    </row>
    <row r="171" spans="1:22" s="78" customFormat="1" ht="31.5" customHeight="1">
      <c r="A171" s="602">
        <f>SUBTOTAL(3,$B$13:B171)</f>
        <v>125</v>
      </c>
      <c r="B171" s="616" t="s">
        <v>537</v>
      </c>
      <c r="C171" s="615">
        <v>184000000</v>
      </c>
      <c r="D171" s="633"/>
      <c r="E171" s="614"/>
      <c r="F171" s="625" t="s">
        <v>1287</v>
      </c>
      <c r="G171" s="300"/>
      <c r="H171" s="150"/>
      <c r="I171" s="116"/>
      <c r="J171" s="116"/>
      <c r="K171" s="55"/>
      <c r="L171" s="244"/>
      <c r="M171" s="117"/>
      <c r="N171" s="145"/>
      <c r="O171" s="145"/>
      <c r="P171" s="132"/>
      <c r="Q171" s="119"/>
      <c r="R171" s="245"/>
      <c r="S171" s="54"/>
      <c r="V171"/>
    </row>
    <row r="172" spans="1:22" s="78" customFormat="1" ht="31.5" customHeight="1">
      <c r="A172" s="602">
        <f>SUBTOTAL(3,$B$13:B172)</f>
        <v>126</v>
      </c>
      <c r="B172" s="616" t="s">
        <v>540</v>
      </c>
      <c r="C172" s="615">
        <v>184000000</v>
      </c>
      <c r="D172" s="633"/>
      <c r="E172" s="614"/>
      <c r="F172" s="625" t="s">
        <v>1287</v>
      </c>
      <c r="G172" s="300"/>
      <c r="H172" s="150"/>
      <c r="I172" s="116"/>
      <c r="J172" s="116"/>
      <c r="K172" s="55"/>
      <c r="L172" s="244"/>
      <c r="M172" s="117"/>
      <c r="N172" s="145"/>
      <c r="O172" s="145"/>
      <c r="P172" s="132"/>
      <c r="Q172" s="119"/>
      <c r="R172" s="245"/>
      <c r="S172" s="54"/>
      <c r="V172"/>
    </row>
    <row r="173" spans="1:22" s="78" customFormat="1" ht="31.5" customHeight="1">
      <c r="A173" s="602">
        <f>SUBTOTAL(3,$B$13:B173)</f>
        <v>127</v>
      </c>
      <c r="B173" s="616" t="s">
        <v>542</v>
      </c>
      <c r="C173" s="615">
        <v>184000000</v>
      </c>
      <c r="D173" s="633"/>
      <c r="E173" s="614"/>
      <c r="F173" s="625" t="s">
        <v>1287</v>
      </c>
      <c r="G173" s="300"/>
      <c r="H173" s="150"/>
      <c r="I173" s="116"/>
      <c r="J173" s="116"/>
      <c r="K173" s="55"/>
      <c r="L173" s="244"/>
      <c r="M173" s="117"/>
      <c r="N173" s="145"/>
      <c r="O173" s="145"/>
      <c r="P173" s="132"/>
      <c r="Q173" s="119"/>
      <c r="R173" s="245"/>
      <c r="S173" s="54"/>
      <c r="V173"/>
    </row>
    <row r="174" spans="1:22" s="78" customFormat="1" ht="31.5" customHeight="1">
      <c r="A174" s="602">
        <f>SUBTOTAL(3,$B$13:B174)</f>
        <v>128</v>
      </c>
      <c r="B174" s="616" t="s">
        <v>544</v>
      </c>
      <c r="C174" s="615">
        <v>184000000</v>
      </c>
      <c r="D174" s="633"/>
      <c r="E174" s="614"/>
      <c r="F174" s="625" t="s">
        <v>1287</v>
      </c>
      <c r="G174" s="300"/>
      <c r="H174" s="150"/>
      <c r="I174" s="116"/>
      <c r="J174" s="116"/>
      <c r="K174" s="55"/>
      <c r="L174" s="244"/>
      <c r="M174" s="117"/>
      <c r="N174" s="145"/>
      <c r="O174" s="145"/>
      <c r="P174" s="132"/>
      <c r="Q174" s="119"/>
      <c r="R174" s="245"/>
      <c r="S174" s="54"/>
      <c r="V174"/>
    </row>
    <row r="175" spans="1:22" s="78" customFormat="1" ht="36.75" customHeight="1">
      <c r="A175" s="602">
        <f>SUBTOTAL(3,$B$13:B175)</f>
        <v>129</v>
      </c>
      <c r="B175" s="616" t="s">
        <v>547</v>
      </c>
      <c r="C175" s="615">
        <v>184000000</v>
      </c>
      <c r="D175" s="633"/>
      <c r="E175" s="614"/>
      <c r="F175" s="625" t="s">
        <v>1287</v>
      </c>
      <c r="G175" s="300"/>
      <c r="H175" s="150"/>
      <c r="I175" s="116"/>
      <c r="J175" s="116"/>
      <c r="K175" s="55"/>
      <c r="L175" s="244"/>
      <c r="M175" s="117"/>
      <c r="N175" s="145"/>
      <c r="O175" s="145"/>
      <c r="P175" s="132"/>
      <c r="Q175" s="119"/>
      <c r="R175" s="245"/>
      <c r="S175" s="54"/>
      <c r="V175"/>
    </row>
    <row r="176" spans="1:22" s="78" customFormat="1" ht="32.25" customHeight="1">
      <c r="A176" s="602">
        <f>SUBTOTAL(3,$B$13:B176)</f>
        <v>130</v>
      </c>
      <c r="B176" s="616" t="s">
        <v>550</v>
      </c>
      <c r="C176" s="615">
        <v>120000000</v>
      </c>
      <c r="D176" s="633"/>
      <c r="E176" s="614"/>
      <c r="F176" s="625" t="s">
        <v>134</v>
      </c>
      <c r="G176" s="300"/>
      <c r="H176" s="150"/>
      <c r="I176" s="116"/>
      <c r="J176" s="116"/>
      <c r="K176" s="55"/>
      <c r="L176" s="244"/>
      <c r="M176" s="117"/>
      <c r="N176" s="632"/>
      <c r="O176" s="632"/>
      <c r="P176" s="151"/>
      <c r="Q176" s="131"/>
      <c r="R176" s="230"/>
      <c r="S176" s="54"/>
      <c r="V176"/>
    </row>
    <row r="177" spans="1:22" s="78" customFormat="1">
      <c r="A177" s="1497" t="s">
        <v>556</v>
      </c>
      <c r="B177" s="1498"/>
      <c r="C177" s="1498"/>
      <c r="D177" s="1498"/>
      <c r="E177" s="1498"/>
      <c r="F177" s="1498"/>
      <c r="G177" s="1498"/>
      <c r="H177" s="1498"/>
      <c r="I177" s="1498"/>
      <c r="J177" s="1498"/>
      <c r="K177" s="1498"/>
      <c r="L177" s="1498"/>
      <c r="M177" s="1498"/>
      <c r="N177" s="1498"/>
      <c r="O177" s="1498"/>
      <c r="P177" s="1498"/>
      <c r="Q177" s="1498"/>
      <c r="R177" s="1498"/>
      <c r="S177" s="1509"/>
      <c r="V177"/>
    </row>
    <row r="178" spans="1:22" s="78" customFormat="1">
      <c r="A178" s="1552" t="s">
        <v>348</v>
      </c>
      <c r="B178" s="1553"/>
      <c r="C178" s="1553"/>
      <c r="D178" s="1553"/>
      <c r="E178" s="1553"/>
      <c r="F178" s="1553"/>
      <c r="G178" s="1553"/>
      <c r="H178" s="1553"/>
      <c r="I178" s="1553"/>
      <c r="J178" s="1553"/>
      <c r="K178" s="1553"/>
      <c r="L178" s="1553"/>
      <c r="M178" s="1553"/>
      <c r="N178" s="1553"/>
      <c r="O178" s="1553"/>
      <c r="P178" s="1553"/>
      <c r="Q178" s="1553"/>
      <c r="R178" s="1553"/>
      <c r="S178" s="1554"/>
      <c r="V178"/>
    </row>
    <row r="179" spans="1:22" s="78" customFormat="1" ht="34.5" customHeight="1">
      <c r="A179" s="302">
        <f>SUBTOTAL(3,$B$13:B179)</f>
        <v>131</v>
      </c>
      <c r="B179" s="122" t="s">
        <v>566</v>
      </c>
      <c r="C179" s="123">
        <v>200000000</v>
      </c>
      <c r="D179" s="124"/>
      <c r="E179" s="125" t="s">
        <v>103</v>
      </c>
      <c r="F179" s="613"/>
      <c r="G179" s="126"/>
      <c r="H179" s="136"/>
      <c r="I179" s="187"/>
      <c r="J179" s="197"/>
      <c r="K179" s="188"/>
      <c r="L179" s="189"/>
      <c r="M179" s="198"/>
      <c r="N179" s="191"/>
      <c r="O179" s="120"/>
      <c r="P179" s="235"/>
      <c r="Q179" s="127"/>
      <c r="R179" s="192"/>
      <c r="S179" s="607"/>
      <c r="V179"/>
    </row>
    <row r="180" spans="1:22" s="78" customFormat="1" ht="34.5" customHeight="1">
      <c r="A180" s="302">
        <f>SUBTOTAL(3,$B$13:B180)</f>
        <v>132</v>
      </c>
      <c r="B180" s="122" t="s">
        <v>570</v>
      </c>
      <c r="C180" s="123">
        <v>200000000</v>
      </c>
      <c r="D180" s="124"/>
      <c r="E180" s="125" t="s">
        <v>103</v>
      </c>
      <c r="F180" s="613"/>
      <c r="G180" s="126"/>
      <c r="H180" s="136"/>
      <c r="I180" s="187"/>
      <c r="J180" s="197"/>
      <c r="K180" s="188"/>
      <c r="L180" s="189"/>
      <c r="M180" s="247"/>
      <c r="N180" s="191"/>
      <c r="O180" s="120"/>
      <c r="P180" s="235"/>
      <c r="Q180" s="127"/>
      <c r="R180" s="192"/>
      <c r="S180" s="607"/>
      <c r="V180"/>
    </row>
    <row r="181" spans="1:22" s="78" customFormat="1" ht="34.5" customHeight="1">
      <c r="A181" s="302">
        <f>SUBTOTAL(3,$B$13:B181)</f>
        <v>133</v>
      </c>
      <c r="B181" s="122" t="s">
        <v>1292</v>
      </c>
      <c r="C181" s="123">
        <v>9964000000</v>
      </c>
      <c r="D181" s="124"/>
      <c r="E181" s="239" t="s">
        <v>558</v>
      </c>
      <c r="F181" s="613"/>
      <c r="G181" s="126"/>
      <c r="H181" s="136"/>
      <c r="I181" s="136"/>
      <c r="J181" s="136"/>
      <c r="K181" s="188"/>
      <c r="L181" s="189"/>
      <c r="M181" s="190"/>
      <c r="N181" s="191"/>
      <c r="O181" s="120"/>
      <c r="P181" s="235"/>
      <c r="Q181" s="127"/>
      <c r="R181" s="192"/>
      <c r="S181" s="607"/>
      <c r="V181"/>
    </row>
    <row r="182" spans="1:22" s="56" customFormat="1" ht="34.5" customHeight="1">
      <c r="A182" s="302">
        <f>SUBTOTAL(3,$B$13:B182)</f>
        <v>134</v>
      </c>
      <c r="B182" s="122" t="s">
        <v>1293</v>
      </c>
      <c r="C182" s="123">
        <v>1509897000</v>
      </c>
      <c r="D182" s="304"/>
      <c r="E182" s="239" t="s">
        <v>558</v>
      </c>
      <c r="F182" s="303"/>
      <c r="G182" s="126"/>
      <c r="H182" s="136"/>
      <c r="I182" s="136"/>
      <c r="J182" s="136"/>
      <c r="K182" s="136"/>
      <c r="L182" s="189"/>
      <c r="M182" s="190"/>
      <c r="N182" s="191"/>
      <c r="O182" s="120"/>
      <c r="P182" s="235"/>
      <c r="Q182" s="127"/>
      <c r="R182" s="192"/>
      <c r="S182" s="607"/>
      <c r="V182" s="57"/>
    </row>
    <row r="183" spans="1:22" s="56" customFormat="1" ht="33.75" customHeight="1">
      <c r="A183" s="302">
        <f>SUBTOTAL(3,$B$13:B183)</f>
        <v>135</v>
      </c>
      <c r="B183" s="122" t="s">
        <v>1259</v>
      </c>
      <c r="C183" s="123">
        <v>1000000000</v>
      </c>
      <c r="D183" s="304"/>
      <c r="E183" s="301" t="s">
        <v>103</v>
      </c>
      <c r="F183" s="303"/>
      <c r="G183" s="126"/>
      <c r="H183" s="199"/>
      <c r="I183" s="136"/>
      <c r="J183" s="136"/>
      <c r="K183" s="136"/>
      <c r="L183" s="189"/>
      <c r="M183" s="190"/>
      <c r="N183" s="191"/>
      <c r="O183" s="196"/>
      <c r="P183" s="235"/>
      <c r="Q183" s="127"/>
      <c r="R183" s="128"/>
      <c r="S183" s="607"/>
      <c r="V183" s="57"/>
    </row>
    <row r="184" spans="1:22" s="56" customFormat="1" ht="37.5" customHeight="1">
      <c r="A184" s="302">
        <f>SUBTOTAL(3,$B$13:B184)</f>
        <v>136</v>
      </c>
      <c r="B184" s="122" t="s">
        <v>572</v>
      </c>
      <c r="C184" s="123">
        <v>1174390000</v>
      </c>
      <c r="D184" s="304"/>
      <c r="E184" s="301" t="s">
        <v>103</v>
      </c>
      <c r="F184" s="303"/>
      <c r="G184" s="126"/>
      <c r="H184" s="199"/>
      <c r="I184" s="199"/>
      <c r="J184" s="197"/>
      <c r="K184" s="197"/>
      <c r="L184" s="221"/>
      <c r="M184" s="190"/>
      <c r="N184" s="191"/>
      <c r="O184" s="196"/>
      <c r="P184" s="235"/>
      <c r="Q184" s="127"/>
      <c r="R184" s="128"/>
      <c r="S184" s="607"/>
      <c r="V184" s="57"/>
    </row>
    <row r="185" spans="1:22" s="56" customFormat="1" ht="14.25" customHeight="1">
      <c r="A185" s="1549" t="s">
        <v>354</v>
      </c>
      <c r="B185" s="1550"/>
      <c r="C185" s="1550"/>
      <c r="D185" s="1550"/>
      <c r="E185" s="1550"/>
      <c r="F185" s="1550"/>
      <c r="G185" s="1550"/>
      <c r="H185" s="1550"/>
      <c r="I185" s="1550"/>
      <c r="J185" s="1550"/>
      <c r="K185" s="1550"/>
      <c r="L185" s="1550"/>
      <c r="M185" s="1550"/>
      <c r="N185" s="1550"/>
      <c r="O185" s="1550"/>
      <c r="P185" s="1550"/>
      <c r="Q185" s="1550"/>
      <c r="R185" s="1550"/>
      <c r="S185" s="1551"/>
      <c r="V185" s="57"/>
    </row>
    <row r="186" spans="1:22" s="56" customFormat="1" ht="33" customHeight="1">
      <c r="A186" s="602">
        <f>SUBTOTAL(3,$B$13:B186)</f>
        <v>137</v>
      </c>
      <c r="B186" s="604" t="s">
        <v>575</v>
      </c>
      <c r="C186" s="624">
        <v>400000063</v>
      </c>
      <c r="D186" s="304"/>
      <c r="E186" s="301"/>
      <c r="F186" s="303"/>
      <c r="G186" s="126"/>
      <c r="H186" s="187"/>
      <c r="I186" s="187"/>
      <c r="J186" s="197"/>
      <c r="K186" s="188"/>
      <c r="L186" s="189"/>
      <c r="M186" s="198"/>
      <c r="N186" s="191"/>
      <c r="O186" s="120"/>
      <c r="P186" s="235"/>
      <c r="Q186" s="127"/>
      <c r="R186" s="192"/>
      <c r="S186" s="607"/>
      <c r="V186" s="57"/>
    </row>
    <row r="187" spans="1:22" s="56" customFormat="1" ht="31.5" customHeight="1">
      <c r="A187" s="302">
        <f>SUBTOTAL(3,$B$13:B187)</f>
        <v>138</v>
      </c>
      <c r="B187" s="122" t="s">
        <v>577</v>
      </c>
      <c r="C187" s="123">
        <v>200000110</v>
      </c>
      <c r="D187" s="304"/>
      <c r="E187" s="301" t="s">
        <v>103</v>
      </c>
      <c r="F187" s="303"/>
      <c r="G187" s="114"/>
      <c r="H187" s="217"/>
      <c r="I187" s="227"/>
      <c r="J187" s="114"/>
      <c r="K187" s="142"/>
      <c r="L187" s="129"/>
      <c r="M187" s="129"/>
      <c r="N187" s="203"/>
      <c r="O187" s="203"/>
      <c r="P187" s="210"/>
      <c r="Q187" s="205"/>
      <c r="R187" s="219"/>
      <c r="S187" s="54"/>
      <c r="V187" s="57"/>
    </row>
    <row r="188" spans="1:22" s="56" customFormat="1" ht="33" customHeight="1">
      <c r="A188" s="302">
        <f>SUBTOTAL(3,$B$13:B188)</f>
        <v>139</v>
      </c>
      <c r="B188" s="122" t="s">
        <v>580</v>
      </c>
      <c r="C188" s="123">
        <v>200001188</v>
      </c>
      <c r="D188" s="304"/>
      <c r="E188" s="301" t="s">
        <v>103</v>
      </c>
      <c r="F188" s="303"/>
      <c r="G188" s="114"/>
      <c r="H188" s="217"/>
      <c r="I188" s="227"/>
      <c r="J188" s="208"/>
      <c r="K188" s="142"/>
      <c r="L188" s="129"/>
      <c r="M188" s="129"/>
      <c r="N188" s="203"/>
      <c r="O188" s="248"/>
      <c r="P188" s="210"/>
      <c r="Q188" s="205"/>
      <c r="R188" s="216"/>
      <c r="S188" s="54"/>
      <c r="V188" s="57"/>
    </row>
    <row r="189" spans="1:22" s="56" customFormat="1" ht="33" customHeight="1">
      <c r="A189" s="302">
        <f>SUBTOTAL(3,$B$13:B189)</f>
        <v>140</v>
      </c>
      <c r="B189" s="122" t="s">
        <v>1260</v>
      </c>
      <c r="C189" s="123">
        <v>200005991</v>
      </c>
      <c r="D189" s="304"/>
      <c r="E189" s="301" t="s">
        <v>103</v>
      </c>
      <c r="F189" s="303"/>
      <c r="G189" s="114"/>
      <c r="H189" s="217"/>
      <c r="I189" s="227"/>
      <c r="J189" s="208"/>
      <c r="K189" s="142"/>
      <c r="L189" s="202"/>
      <c r="M189" s="129"/>
      <c r="N189" s="248"/>
      <c r="O189" s="248"/>
      <c r="P189" s="210"/>
      <c r="Q189" s="205"/>
      <c r="R189" s="219"/>
      <c r="S189" s="54"/>
      <c r="V189" s="57"/>
    </row>
    <row r="190" spans="1:22" s="57" customFormat="1" ht="14.25" customHeight="1">
      <c r="A190" s="1549" t="s">
        <v>359</v>
      </c>
      <c r="B190" s="1550"/>
      <c r="C190" s="1550"/>
      <c r="D190" s="1550"/>
      <c r="E190" s="1550"/>
      <c r="F190" s="1550"/>
      <c r="G190" s="1550"/>
      <c r="H190" s="1550"/>
      <c r="I190" s="1550"/>
      <c r="J190" s="1550"/>
      <c r="K190" s="1550"/>
      <c r="L190" s="1550"/>
      <c r="M190" s="1550"/>
      <c r="N190" s="1550"/>
      <c r="O190" s="1550"/>
      <c r="P190" s="1550"/>
      <c r="Q190" s="1550"/>
      <c r="R190" s="1550"/>
      <c r="S190" s="1551"/>
      <c r="T190" s="56"/>
      <c r="U190" s="56"/>
    </row>
    <row r="191" spans="1:22" s="57" customFormat="1" ht="33" customHeight="1">
      <c r="A191" s="602">
        <f>SUBTOTAL(3,$B$13:B191)</f>
        <v>141</v>
      </c>
      <c r="B191" s="604" t="s">
        <v>1299</v>
      </c>
      <c r="C191" s="624">
        <v>184000000</v>
      </c>
      <c r="D191" s="602"/>
      <c r="E191" s="601"/>
      <c r="F191" s="605" t="s">
        <v>134</v>
      </c>
      <c r="G191" s="114"/>
      <c r="H191" s="568"/>
      <c r="I191" s="631"/>
      <c r="J191" s="630"/>
      <c r="K191" s="629"/>
      <c r="L191" s="628"/>
      <c r="M191" s="628"/>
      <c r="N191" s="627"/>
      <c r="O191" s="627"/>
      <c r="P191" s="132"/>
      <c r="Q191" s="627"/>
      <c r="R191" s="626"/>
      <c r="S191" s="54"/>
      <c r="T191" s="56"/>
      <c r="U191" s="56"/>
    </row>
    <row r="192" spans="1:22" s="56" customFormat="1" ht="33" customHeight="1">
      <c r="A192" s="602">
        <f>SUBTOTAL(3,$B$13:B192)</f>
        <v>142</v>
      </c>
      <c r="B192" s="616" t="s">
        <v>589</v>
      </c>
      <c r="C192" s="615">
        <v>175945000</v>
      </c>
      <c r="D192" s="602"/>
      <c r="E192" s="601"/>
      <c r="F192" s="605" t="s">
        <v>134</v>
      </c>
      <c r="G192" s="300"/>
      <c r="H192" s="153"/>
      <c r="I192" s="116"/>
      <c r="J192" s="116"/>
      <c r="K192" s="55"/>
      <c r="L192" s="117"/>
      <c r="M192" s="117"/>
      <c r="N192" s="145"/>
      <c r="O192" s="145"/>
      <c r="P192" s="118"/>
      <c r="Q192" s="119"/>
      <c r="R192" s="53"/>
      <c r="S192" s="54"/>
      <c r="V192" s="57"/>
    </row>
    <row r="193" spans="1:22" s="56" customFormat="1" ht="43.5" customHeight="1">
      <c r="A193" s="302">
        <f>SUBTOTAL(3,$B$13:B193)</f>
        <v>143</v>
      </c>
      <c r="B193" s="43" t="s">
        <v>591</v>
      </c>
      <c r="C193" s="299">
        <v>350000000</v>
      </c>
      <c r="D193" s="304" t="s">
        <v>198</v>
      </c>
      <c r="E193" s="207" t="s">
        <v>133</v>
      </c>
      <c r="F193" s="45" t="s">
        <v>1286</v>
      </c>
      <c r="G193" s="300"/>
      <c r="H193" s="153"/>
      <c r="I193" s="116"/>
      <c r="J193" s="116"/>
      <c r="K193" s="55"/>
      <c r="L193" s="117"/>
      <c r="M193" s="117"/>
      <c r="N193" s="145"/>
      <c r="O193" s="145"/>
      <c r="P193" s="118"/>
      <c r="Q193" s="119"/>
      <c r="R193" s="53"/>
      <c r="S193" s="54"/>
      <c r="V193" s="57"/>
    </row>
    <row r="194" spans="1:22" s="56" customFormat="1" ht="48.75" customHeight="1">
      <c r="A194" s="602">
        <f>SUBTOTAL(3,$B$13:B194)</f>
        <v>144</v>
      </c>
      <c r="B194" s="616" t="s">
        <v>593</v>
      </c>
      <c r="C194" s="615">
        <v>149500000</v>
      </c>
      <c r="D194" s="602"/>
      <c r="E194" s="601"/>
      <c r="F194" s="625" t="s">
        <v>1287</v>
      </c>
      <c r="G194" s="300"/>
      <c r="H194" s="153"/>
      <c r="I194" s="116"/>
      <c r="J194" s="116"/>
      <c r="K194" s="55"/>
      <c r="L194" s="117"/>
      <c r="M194" s="117"/>
      <c r="N194" s="145"/>
      <c r="O194" s="145"/>
      <c r="P194" s="132"/>
      <c r="Q194" s="119"/>
      <c r="R194" s="53"/>
      <c r="S194" s="54"/>
      <c r="V194" s="57"/>
    </row>
    <row r="195" spans="1:22" s="78" customFormat="1">
      <c r="A195" s="1497" t="s">
        <v>596</v>
      </c>
      <c r="B195" s="1498"/>
      <c r="C195" s="1498"/>
      <c r="D195" s="1498"/>
      <c r="E195" s="1498"/>
      <c r="F195" s="1498"/>
      <c r="G195" s="1498"/>
      <c r="H195" s="1498"/>
      <c r="I195" s="1498"/>
      <c r="J195" s="1498"/>
      <c r="K195" s="1498"/>
      <c r="L195" s="1498"/>
      <c r="M195" s="1498"/>
      <c r="N195" s="1498"/>
      <c r="O195" s="1498"/>
      <c r="P195" s="1498"/>
      <c r="Q195" s="1498"/>
      <c r="R195" s="1498"/>
      <c r="S195" s="1509"/>
      <c r="V195"/>
    </row>
    <row r="196" spans="1:22" s="78" customFormat="1">
      <c r="A196" s="1552" t="s">
        <v>247</v>
      </c>
      <c r="B196" s="1553"/>
      <c r="C196" s="1553"/>
      <c r="D196" s="1553"/>
      <c r="E196" s="1553"/>
      <c r="F196" s="1553"/>
      <c r="G196" s="1553"/>
      <c r="H196" s="1553"/>
      <c r="I196" s="1553"/>
      <c r="J196" s="1553"/>
      <c r="K196" s="1553"/>
      <c r="L196" s="1553"/>
      <c r="M196" s="1553"/>
      <c r="N196" s="1553"/>
      <c r="O196" s="1553"/>
      <c r="P196" s="1553"/>
      <c r="Q196" s="1553"/>
      <c r="R196" s="1553"/>
      <c r="S196" s="1554"/>
      <c r="V196"/>
    </row>
    <row r="197" spans="1:22" s="78" customFormat="1" ht="31.5" customHeight="1">
      <c r="A197" s="602">
        <f>SUBTOTAL(3,$B$13:B197)</f>
        <v>145</v>
      </c>
      <c r="B197" s="604" t="s">
        <v>1262</v>
      </c>
      <c r="C197" s="603">
        <v>1000000000</v>
      </c>
      <c r="D197" s="603"/>
      <c r="E197" s="614"/>
      <c r="F197" s="613"/>
      <c r="G197" s="126"/>
      <c r="H197" s="194"/>
      <c r="I197" s="187"/>
      <c r="J197" s="197"/>
      <c r="K197" s="188"/>
      <c r="L197" s="189"/>
      <c r="M197" s="198"/>
      <c r="N197" s="191"/>
      <c r="O197" s="623"/>
      <c r="P197" s="235"/>
      <c r="Q197" s="127"/>
      <c r="R197" s="192"/>
      <c r="S197" s="607"/>
      <c r="V197"/>
    </row>
    <row r="198" spans="1:22" s="78" customFormat="1" ht="38.25" customHeight="1">
      <c r="A198" s="602">
        <f>SUBTOTAL(3,$B$13:B198)</f>
        <v>146</v>
      </c>
      <c r="B198" s="604" t="s">
        <v>611</v>
      </c>
      <c r="C198" s="624">
        <v>200000000</v>
      </c>
      <c r="D198" s="603"/>
      <c r="E198" s="614"/>
      <c r="F198" s="613"/>
      <c r="G198" s="126"/>
      <c r="H198" s="199"/>
      <c r="I198" s="187"/>
      <c r="J198" s="197"/>
      <c r="K198" s="188"/>
      <c r="L198" s="189"/>
      <c r="M198" s="190"/>
      <c r="N198" s="191"/>
      <c r="O198" s="623"/>
      <c r="P198" s="235"/>
      <c r="Q198" s="127"/>
      <c r="R198" s="192"/>
      <c r="S198" s="607"/>
      <c r="V198"/>
    </row>
    <row r="199" spans="1:22" s="78" customFormat="1" ht="30.75" customHeight="1">
      <c r="A199" s="302">
        <f>SUBTOTAL(3,$B$13:B199)</f>
        <v>147</v>
      </c>
      <c r="B199" s="122" t="s">
        <v>608</v>
      </c>
      <c r="C199" s="123">
        <v>200000000</v>
      </c>
      <c r="D199" s="124"/>
      <c r="E199" s="125" t="s">
        <v>103</v>
      </c>
      <c r="F199" s="613"/>
      <c r="G199" s="126"/>
      <c r="H199" s="194"/>
      <c r="I199" s="187"/>
      <c r="J199" s="187"/>
      <c r="K199" s="188"/>
      <c r="L199" s="189"/>
      <c r="M199" s="190"/>
      <c r="N199" s="191"/>
      <c r="O199" s="156"/>
      <c r="P199" s="235"/>
      <c r="Q199" s="127"/>
      <c r="R199" s="192"/>
      <c r="S199" s="607"/>
      <c r="V199"/>
    </row>
    <row r="200" spans="1:22" s="78" customFormat="1" ht="35.25" customHeight="1">
      <c r="A200" s="302">
        <f>SUBTOTAL(3,$B$13:B200)</f>
        <v>148</v>
      </c>
      <c r="B200" s="122" t="s">
        <v>1264</v>
      </c>
      <c r="C200" s="123">
        <v>1500000000</v>
      </c>
      <c r="D200" s="124"/>
      <c r="E200" s="125" t="s">
        <v>103</v>
      </c>
      <c r="F200" s="613"/>
      <c r="G200" s="126"/>
      <c r="H200" s="622"/>
      <c r="I200" s="199"/>
      <c r="J200" s="199"/>
      <c r="K200" s="197"/>
      <c r="L200" s="189"/>
      <c r="M200" s="189"/>
      <c r="N200" s="191"/>
      <c r="O200" s="156"/>
      <c r="P200" s="235"/>
      <c r="Q200" s="127"/>
      <c r="R200" s="192"/>
      <c r="S200" s="607"/>
      <c r="V200"/>
    </row>
    <row r="201" spans="1:22" s="78" customFormat="1" ht="30.75" customHeight="1">
      <c r="A201" s="302">
        <f>SUBTOTAL(3,$B$13:B201)</f>
        <v>149</v>
      </c>
      <c r="B201" s="130" t="s">
        <v>1265</v>
      </c>
      <c r="C201" s="617">
        <v>1000000000</v>
      </c>
      <c r="D201" s="124"/>
      <c r="E201" s="125" t="s">
        <v>103</v>
      </c>
      <c r="F201" s="613"/>
      <c r="G201" s="612"/>
      <c r="H201" s="217"/>
      <c r="I201" s="114"/>
      <c r="J201" s="140"/>
      <c r="K201" s="114"/>
      <c r="L201" s="212"/>
      <c r="M201" s="213"/>
      <c r="N201" s="203"/>
      <c r="O201" s="203"/>
      <c r="P201" s="235"/>
      <c r="Q201" s="205"/>
      <c r="R201" s="219"/>
      <c r="S201" s="607"/>
      <c r="V201"/>
    </row>
    <row r="202" spans="1:22" s="78" customFormat="1" ht="32.25" customHeight="1">
      <c r="A202" s="602">
        <f>SUBTOTAL(3,$B$13:B202)</f>
        <v>150</v>
      </c>
      <c r="B202" s="621" t="s">
        <v>1096</v>
      </c>
      <c r="C202" s="620">
        <v>2500000000</v>
      </c>
      <c r="D202" s="603"/>
      <c r="E202" s="614"/>
      <c r="F202" s="613"/>
      <c r="G202" s="612"/>
      <c r="H202" s="214"/>
      <c r="I202" s="114"/>
      <c r="J202" s="140"/>
      <c r="K202" s="143"/>
      <c r="L202" s="619"/>
      <c r="M202" s="619"/>
      <c r="N202" s="211"/>
      <c r="O202" s="211"/>
      <c r="P202" s="618"/>
      <c r="Q202" s="205"/>
      <c r="R202" s="219"/>
      <c r="S202" s="607"/>
      <c r="V202"/>
    </row>
    <row r="203" spans="1:22" s="78" customFormat="1" ht="37.5" customHeight="1">
      <c r="A203" s="302">
        <f>SUBTOTAL(3,$B$13:B203)</f>
        <v>151</v>
      </c>
      <c r="B203" s="130" t="s">
        <v>613</v>
      </c>
      <c r="C203" s="617">
        <v>1000000000</v>
      </c>
      <c r="D203" s="124"/>
      <c r="E203" s="125" t="s">
        <v>103</v>
      </c>
      <c r="F203" s="613"/>
      <c r="G203" s="612"/>
      <c r="H203" s="217"/>
      <c r="I203" s="114"/>
      <c r="J203" s="140"/>
      <c r="K203" s="114"/>
      <c r="L203" s="212"/>
      <c r="M203" s="213"/>
      <c r="N203" s="218"/>
      <c r="O203" s="218"/>
      <c r="P203" s="210"/>
      <c r="Q203" s="205"/>
      <c r="R203" s="219"/>
      <c r="S203" s="607"/>
      <c r="V203"/>
    </row>
    <row r="204" spans="1:22" s="78" customFormat="1" ht="37.5" customHeight="1">
      <c r="A204" s="602">
        <f>SUBTOTAL(3,$B$13:B204)</f>
        <v>152</v>
      </c>
      <c r="B204" s="616" t="s">
        <v>617</v>
      </c>
      <c r="C204" s="615">
        <v>500000000</v>
      </c>
      <c r="D204" s="603"/>
      <c r="E204" s="614" t="s">
        <v>103</v>
      </c>
      <c r="F204" s="613"/>
      <c r="G204" s="612"/>
      <c r="H204" s="217"/>
      <c r="I204" s="114"/>
      <c r="J204" s="140"/>
      <c r="K204" s="114"/>
      <c r="L204" s="212"/>
      <c r="M204" s="213"/>
      <c r="N204" s="218"/>
      <c r="O204" s="218"/>
      <c r="P204" s="210"/>
      <c r="Q204" s="205"/>
      <c r="R204" s="219"/>
      <c r="S204" s="607"/>
      <c r="V204"/>
    </row>
    <row r="205" spans="1:22" ht="46.5" customHeight="1">
      <c r="A205" s="602">
        <f>SUBTOTAL(3,$B$13:B205)</f>
        <v>153</v>
      </c>
      <c r="B205" s="604" t="s">
        <v>615</v>
      </c>
      <c r="C205" s="603">
        <v>48000000</v>
      </c>
      <c r="D205" s="602"/>
      <c r="E205" s="601" t="s">
        <v>103</v>
      </c>
      <c r="F205" s="303"/>
      <c r="G205" s="114"/>
      <c r="H205" s="217"/>
      <c r="I205" s="142"/>
      <c r="J205" s="241"/>
      <c r="K205" s="114"/>
      <c r="L205" s="611"/>
      <c r="M205" s="213"/>
      <c r="N205" s="203"/>
      <c r="O205" s="203"/>
      <c r="P205" s="210"/>
      <c r="Q205" s="205"/>
      <c r="R205" s="216"/>
      <c r="S205" s="54"/>
      <c r="V205" s="78"/>
    </row>
    <row r="206" spans="1:22" s="78" customFormat="1" ht="15" customHeight="1">
      <c r="A206" s="1549" t="s">
        <v>292</v>
      </c>
      <c r="B206" s="1550"/>
      <c r="C206" s="1550"/>
      <c r="D206" s="1550"/>
      <c r="E206" s="1550"/>
      <c r="F206" s="1550"/>
      <c r="G206" s="1550"/>
      <c r="H206" s="1550"/>
      <c r="I206" s="1550"/>
      <c r="J206" s="1550"/>
      <c r="K206" s="1550"/>
      <c r="L206" s="1550"/>
      <c r="M206" s="1550"/>
      <c r="N206" s="1550"/>
      <c r="O206" s="1550"/>
      <c r="P206" s="1550"/>
      <c r="Q206" s="1550"/>
      <c r="R206" s="1550"/>
      <c r="S206" s="1551"/>
      <c r="V206"/>
    </row>
    <row r="207" spans="1:22" s="78" customFormat="1" ht="36" customHeight="1">
      <c r="A207" s="302">
        <f>SUBTOTAL(3,$B$13:B207)</f>
        <v>154</v>
      </c>
      <c r="B207" s="122" t="s">
        <v>619</v>
      </c>
      <c r="C207" s="124">
        <v>200003500</v>
      </c>
      <c r="D207" s="304"/>
      <c r="E207" s="301" t="s">
        <v>103</v>
      </c>
      <c r="F207" s="303"/>
      <c r="G207" s="114"/>
      <c r="H207" s="249"/>
      <c r="I207" s="227"/>
      <c r="J207" s="227"/>
      <c r="K207" s="232"/>
      <c r="L207" s="213"/>
      <c r="M207" s="213"/>
      <c r="N207" s="250"/>
      <c r="O207" s="234"/>
      <c r="P207" s="210"/>
      <c r="Q207" s="127"/>
      <c r="R207" s="219"/>
      <c r="S207" s="607"/>
      <c r="V207"/>
    </row>
    <row r="208" spans="1:22" s="56" customFormat="1" ht="33.75" customHeight="1">
      <c r="A208" s="602">
        <f>SUBTOTAL(3,$B$13:B208)</f>
        <v>155</v>
      </c>
      <c r="B208" s="604" t="s">
        <v>622</v>
      </c>
      <c r="C208" s="603">
        <v>400000063</v>
      </c>
      <c r="D208" s="304"/>
      <c r="E208" s="301"/>
      <c r="F208" s="303"/>
      <c r="G208" s="114"/>
      <c r="H208" s="153"/>
      <c r="I208" s="610"/>
      <c r="J208" s="610"/>
      <c r="K208" s="609"/>
      <c r="L208" s="608"/>
      <c r="M208" s="608"/>
      <c r="N208" s="145"/>
      <c r="O208" s="145"/>
      <c r="P208" s="210"/>
      <c r="Q208" s="131"/>
      <c r="R208" s="53"/>
      <c r="S208" s="607"/>
      <c r="V208" s="57"/>
    </row>
    <row r="209" spans="1:22" s="154" customFormat="1" ht="15" customHeight="1">
      <c r="A209" s="1549" t="s">
        <v>311</v>
      </c>
      <c r="B209" s="1550"/>
      <c r="C209" s="1550"/>
      <c r="D209" s="1550"/>
      <c r="E209" s="1550"/>
      <c r="F209" s="1550"/>
      <c r="G209" s="1550"/>
      <c r="H209" s="1550"/>
      <c r="I209" s="1550"/>
      <c r="J209" s="1550"/>
      <c r="K209" s="1550"/>
      <c r="L209" s="1550"/>
      <c r="M209" s="1550"/>
      <c r="N209" s="1550"/>
      <c r="O209" s="1550"/>
      <c r="P209" s="1550"/>
      <c r="Q209" s="1550"/>
      <c r="R209" s="1550"/>
      <c r="S209" s="1551"/>
      <c r="V209" s="155"/>
    </row>
    <row r="210" spans="1:22" s="154" customFormat="1" ht="36.75" customHeight="1">
      <c r="A210" s="302">
        <f>SUBTOTAL(3,$B$13:B210)</f>
        <v>156</v>
      </c>
      <c r="B210" s="122" t="s">
        <v>626</v>
      </c>
      <c r="C210" s="124">
        <v>450000000</v>
      </c>
      <c r="D210" s="304"/>
      <c r="E210" s="207" t="s">
        <v>133</v>
      </c>
      <c r="F210" s="303" t="s">
        <v>1285</v>
      </c>
      <c r="G210" s="251"/>
      <c r="H210" s="252"/>
      <c r="I210" s="227"/>
      <c r="J210" s="253"/>
      <c r="K210" s="254"/>
      <c r="L210" s="255"/>
      <c r="M210" s="255"/>
      <c r="N210" s="256"/>
      <c r="O210" s="257"/>
      <c r="P210" s="258"/>
      <c r="Q210" s="259"/>
      <c r="R210" s="260"/>
      <c r="S210" s="54"/>
      <c r="V210" s="155"/>
    </row>
    <row r="211" spans="1:22" s="154" customFormat="1" ht="43.5" customHeight="1">
      <c r="A211" s="602">
        <f>SUBTOTAL(3,$B$13:B211)</f>
        <v>157</v>
      </c>
      <c r="B211" s="604" t="s">
        <v>629</v>
      </c>
      <c r="C211" s="603">
        <v>350000000</v>
      </c>
      <c r="D211" s="602"/>
      <c r="E211" s="601"/>
      <c r="F211" s="605" t="s">
        <v>1286</v>
      </c>
      <c r="G211" s="251"/>
      <c r="H211" s="261"/>
      <c r="I211" s="262"/>
      <c r="J211" s="253"/>
      <c r="K211" s="254"/>
      <c r="L211" s="255"/>
      <c r="M211" s="255"/>
      <c r="N211" s="256"/>
      <c r="O211" s="257"/>
      <c r="P211" s="258"/>
      <c r="Q211" s="259"/>
      <c r="R211" s="260"/>
      <c r="S211" s="54"/>
      <c r="V211" s="155"/>
    </row>
    <row r="212" spans="1:22" s="154" customFormat="1" ht="35.25" customHeight="1">
      <c r="A212" s="602">
        <f>SUBTOTAL(3,$B$13:B212)</f>
        <v>158</v>
      </c>
      <c r="B212" s="604" t="s">
        <v>632</v>
      </c>
      <c r="C212" s="603">
        <v>350000000</v>
      </c>
      <c r="D212" s="602"/>
      <c r="E212" s="601"/>
      <c r="F212" s="605" t="s">
        <v>1286</v>
      </c>
      <c r="G212" s="251"/>
      <c r="H212" s="261"/>
      <c r="I212" s="262"/>
      <c r="J212" s="253"/>
      <c r="K212" s="254"/>
      <c r="L212" s="255"/>
      <c r="M212" s="255"/>
      <c r="N212" s="256"/>
      <c r="O212" s="257"/>
      <c r="P212" s="258"/>
      <c r="Q212" s="263"/>
      <c r="R212" s="264"/>
      <c r="S212" s="54"/>
      <c r="V212" s="155"/>
    </row>
    <row r="213" spans="1:22" s="154" customFormat="1" ht="38.25" customHeight="1">
      <c r="A213" s="302">
        <f>SUBTOTAL(3,$B$13:B213)</f>
        <v>159</v>
      </c>
      <c r="B213" s="122" t="s">
        <v>634</v>
      </c>
      <c r="C213" s="124">
        <v>385000000</v>
      </c>
      <c r="D213" s="304" t="s">
        <v>198</v>
      </c>
      <c r="E213" s="207" t="s">
        <v>133</v>
      </c>
      <c r="F213" s="303" t="s">
        <v>1286</v>
      </c>
      <c r="G213" s="251"/>
      <c r="H213" s="606"/>
      <c r="I213" s="256"/>
      <c r="J213" s="253"/>
      <c r="K213" s="254"/>
      <c r="L213" s="255"/>
      <c r="M213" s="255"/>
      <c r="N213" s="256"/>
      <c r="O213" s="257"/>
      <c r="P213" s="258"/>
      <c r="Q213" s="263"/>
      <c r="R213" s="264"/>
      <c r="S213" s="54"/>
      <c r="V213" s="155"/>
    </row>
    <row r="214" spans="1:22" s="154" customFormat="1" ht="39.75" customHeight="1">
      <c r="A214" s="602">
        <f>SUBTOTAL(3,$B$13:B214)</f>
        <v>160</v>
      </c>
      <c r="B214" s="604" t="s">
        <v>1268</v>
      </c>
      <c r="C214" s="603">
        <v>350000000</v>
      </c>
      <c r="D214" s="602"/>
      <c r="E214" s="601"/>
      <c r="F214" s="605" t="s">
        <v>1286</v>
      </c>
      <c r="G214" s="251"/>
      <c r="H214" s="261"/>
      <c r="I214" s="262"/>
      <c r="J214" s="253"/>
      <c r="K214" s="254"/>
      <c r="L214" s="255"/>
      <c r="M214" s="255"/>
      <c r="N214" s="256"/>
      <c r="O214" s="257"/>
      <c r="P214" s="258"/>
      <c r="Q214" s="263"/>
      <c r="R214" s="264"/>
      <c r="S214" s="54"/>
      <c r="V214" s="155"/>
    </row>
    <row r="215" spans="1:22" s="154" customFormat="1" ht="31.5" customHeight="1">
      <c r="A215" s="602">
        <f>SUBTOTAL(3,$B$13:B215)</f>
        <v>161</v>
      </c>
      <c r="B215" s="604" t="s">
        <v>638</v>
      </c>
      <c r="C215" s="603">
        <v>184000000</v>
      </c>
      <c r="D215" s="602"/>
      <c r="E215" s="601"/>
      <c r="F215" s="600" t="s">
        <v>1283</v>
      </c>
      <c r="G215" s="251"/>
      <c r="H215" s="261"/>
      <c r="I215" s="262"/>
      <c r="J215" s="253"/>
      <c r="K215" s="254"/>
      <c r="L215" s="255"/>
      <c r="M215" s="255"/>
      <c r="N215" s="256"/>
      <c r="O215" s="257"/>
      <c r="P215" s="258"/>
      <c r="Q215" s="263"/>
      <c r="R215" s="264"/>
      <c r="S215" s="54"/>
      <c r="V215" s="155"/>
    </row>
    <row r="216" spans="1:22" s="154" customFormat="1" ht="31.5" customHeight="1">
      <c r="A216" s="602">
        <f>SUBTOTAL(3,$B$13:B216)</f>
        <v>162</v>
      </c>
      <c r="B216" s="604" t="s">
        <v>641</v>
      </c>
      <c r="C216" s="603">
        <v>165600000</v>
      </c>
      <c r="D216" s="602"/>
      <c r="E216" s="601"/>
      <c r="F216" s="600" t="s">
        <v>1283</v>
      </c>
      <c r="G216" s="251"/>
      <c r="H216" s="261"/>
      <c r="I216" s="262"/>
      <c r="J216" s="253"/>
      <c r="K216" s="254"/>
      <c r="L216" s="255"/>
      <c r="M216" s="255"/>
      <c r="N216" s="256"/>
      <c r="O216" s="257"/>
      <c r="P216" s="258"/>
      <c r="Q216" s="263"/>
      <c r="R216" s="264"/>
      <c r="S216" s="54"/>
      <c r="V216" s="155"/>
    </row>
    <row r="217" spans="1:22" s="154" customFormat="1" ht="31.5" customHeight="1">
      <c r="A217" s="602">
        <f>SUBTOTAL(3,$B$13:B217)</f>
        <v>163</v>
      </c>
      <c r="B217" s="604" t="s">
        <v>644</v>
      </c>
      <c r="C217" s="603">
        <v>149500000</v>
      </c>
      <c r="D217" s="602"/>
      <c r="E217" s="601"/>
      <c r="F217" s="600" t="s">
        <v>1283</v>
      </c>
      <c r="G217" s="251"/>
      <c r="H217" s="261"/>
      <c r="I217" s="262"/>
      <c r="J217" s="253"/>
      <c r="K217" s="254"/>
      <c r="L217" s="255"/>
      <c r="M217" s="255"/>
      <c r="N217" s="256"/>
      <c r="O217" s="257"/>
      <c r="P217" s="258"/>
      <c r="Q217" s="263"/>
      <c r="R217" s="264"/>
      <c r="S217" s="54"/>
      <c r="V217" s="155"/>
    </row>
    <row r="218" spans="1:22" s="154" customFormat="1" ht="31.5" customHeight="1">
      <c r="A218" s="602">
        <f>SUBTOTAL(3,$B$13:B218)</f>
        <v>164</v>
      </c>
      <c r="B218" s="604" t="s">
        <v>647</v>
      </c>
      <c r="C218" s="603">
        <v>184000000</v>
      </c>
      <c r="D218" s="602"/>
      <c r="E218" s="601"/>
      <c r="F218" s="600" t="s">
        <v>1283</v>
      </c>
      <c r="G218" s="251"/>
      <c r="H218" s="261"/>
      <c r="I218" s="262"/>
      <c r="J218" s="253"/>
      <c r="K218" s="254"/>
      <c r="L218" s="255"/>
      <c r="M218" s="255"/>
      <c r="N218" s="256"/>
      <c r="O218" s="257"/>
      <c r="P218" s="258"/>
      <c r="Q218" s="263"/>
      <c r="R218" s="264"/>
      <c r="S218" s="54"/>
      <c r="V218" s="155"/>
    </row>
    <row r="219" spans="1:22" s="154" customFormat="1" ht="31.5" customHeight="1">
      <c r="A219" s="602">
        <f>SUBTOTAL(3,$B$13:B219)</f>
        <v>165</v>
      </c>
      <c r="B219" s="604" t="s">
        <v>1269</v>
      </c>
      <c r="C219" s="603">
        <v>184000000</v>
      </c>
      <c r="D219" s="602"/>
      <c r="E219" s="601"/>
      <c r="F219" s="600" t="s">
        <v>1283</v>
      </c>
      <c r="G219" s="251"/>
      <c r="H219" s="261"/>
      <c r="I219" s="262"/>
      <c r="J219" s="253"/>
      <c r="K219" s="254"/>
      <c r="L219" s="255"/>
      <c r="M219" s="255"/>
      <c r="N219" s="256"/>
      <c r="O219" s="257"/>
      <c r="P219" s="258"/>
      <c r="Q219" s="263"/>
      <c r="R219" s="264"/>
      <c r="S219" s="54"/>
      <c r="V219" s="155"/>
    </row>
    <row r="220" spans="1:22" s="154" customFormat="1" ht="31.5" customHeight="1">
      <c r="A220" s="302">
        <f>SUBTOTAL(3,$B$13:B220)</f>
        <v>166</v>
      </c>
      <c r="B220" s="122" t="s">
        <v>652</v>
      </c>
      <c r="C220" s="124">
        <v>500094000</v>
      </c>
      <c r="D220" s="304"/>
      <c r="E220" s="301" t="s">
        <v>103</v>
      </c>
      <c r="F220" s="265" t="s">
        <v>1287</v>
      </c>
      <c r="G220" s="251"/>
      <c r="H220" s="261"/>
      <c r="I220" s="262"/>
      <c r="J220" s="253"/>
      <c r="K220" s="254"/>
      <c r="L220" s="255"/>
      <c r="M220" s="255"/>
      <c r="N220" s="256"/>
      <c r="O220" s="257"/>
      <c r="P220" s="258"/>
      <c r="Q220" s="263"/>
      <c r="R220" s="264"/>
      <c r="S220" s="54"/>
      <c r="V220" s="155"/>
    </row>
    <row r="221" spans="1:22" s="154" customFormat="1" ht="29.25" customHeight="1">
      <c r="A221" s="602">
        <f>SUBTOTAL(3,$B$13:B221)</f>
        <v>167</v>
      </c>
      <c r="B221" s="604" t="s">
        <v>655</v>
      </c>
      <c r="C221" s="603">
        <v>1666800000</v>
      </c>
      <c r="D221" s="602"/>
      <c r="E221" s="601"/>
      <c r="F221" s="600" t="s">
        <v>134</v>
      </c>
      <c r="G221" s="251"/>
      <c r="H221" s="261"/>
      <c r="I221" s="262"/>
      <c r="J221" s="253"/>
      <c r="K221" s="254"/>
      <c r="L221" s="255"/>
      <c r="M221" s="255"/>
      <c r="N221" s="256"/>
      <c r="O221" s="257"/>
      <c r="P221" s="258"/>
      <c r="Q221" s="263"/>
      <c r="R221" s="264"/>
      <c r="S221" s="54"/>
      <c r="V221" s="155"/>
    </row>
    <row r="222" spans="1:22">
      <c r="A222" s="1512" t="s">
        <v>661</v>
      </c>
      <c r="B222" s="1513"/>
      <c r="C222" s="1513"/>
      <c r="D222" s="1513"/>
      <c r="E222" s="1513"/>
      <c r="F222" s="1513"/>
      <c r="G222" s="1513"/>
      <c r="H222" s="1513"/>
      <c r="I222" s="1513"/>
      <c r="J222" s="1513"/>
      <c r="K222" s="1513"/>
      <c r="L222" s="1513"/>
      <c r="M222" s="1513"/>
      <c r="N222" s="1513"/>
      <c r="O222" s="1513"/>
      <c r="P222" s="1513"/>
      <c r="Q222" s="1513"/>
      <c r="R222" s="1513"/>
      <c r="S222" s="1548"/>
      <c r="T222"/>
      <c r="U222"/>
    </row>
    <row r="223" spans="1:22" ht="26.25" customHeight="1">
      <c r="A223" s="302">
        <f>SUBTOTAL(3,$B$13:B223)</f>
        <v>168</v>
      </c>
      <c r="B223" s="61" t="s">
        <v>662</v>
      </c>
      <c r="C223" s="62">
        <v>450000000</v>
      </c>
      <c r="D223" s="304"/>
      <c r="E223" s="301"/>
      <c r="F223" s="303"/>
      <c r="G223" s="55"/>
      <c r="H223" s="63"/>
      <c r="I223" s="55"/>
      <c r="J223" s="55"/>
      <c r="K223" s="55"/>
      <c r="L223" s="64"/>
      <c r="M223" s="64"/>
      <c r="N223" s="65"/>
      <c r="O223" s="65"/>
      <c r="P223" s="66"/>
      <c r="Q223" s="67"/>
      <c r="R223" s="65"/>
      <c r="S223" s="54"/>
      <c r="T223"/>
      <c r="U223"/>
    </row>
    <row r="224" spans="1:22" ht="26.25" customHeight="1">
      <c r="A224" s="302">
        <f>SUBTOTAL(3,$B$13:B224)</f>
        <v>169</v>
      </c>
      <c r="B224" s="61" t="s">
        <v>665</v>
      </c>
      <c r="C224" s="62">
        <v>391000000</v>
      </c>
      <c r="D224" s="304"/>
      <c r="E224" s="301"/>
      <c r="F224" s="303"/>
      <c r="G224" s="55"/>
      <c r="H224" s="63"/>
      <c r="I224" s="55"/>
      <c r="J224" s="55"/>
      <c r="K224" s="55"/>
      <c r="L224" s="64"/>
      <c r="M224" s="64"/>
      <c r="N224" s="65"/>
      <c r="O224" s="65"/>
      <c r="P224" s="66"/>
      <c r="Q224" s="67"/>
      <c r="R224" s="65"/>
      <c r="S224" s="54"/>
      <c r="T224"/>
      <c r="U224"/>
    </row>
    <row r="225" spans="1:22" ht="27" customHeight="1">
      <c r="A225" s="302">
        <f>SUBTOTAL(3,$B$13:B225)</f>
        <v>170</v>
      </c>
      <c r="B225" s="61" t="s">
        <v>667</v>
      </c>
      <c r="C225" s="62">
        <v>323999700</v>
      </c>
      <c r="D225" s="304"/>
      <c r="E225" s="301"/>
      <c r="F225" s="303"/>
      <c r="G225" s="55"/>
      <c r="H225" s="63"/>
      <c r="I225" s="55"/>
      <c r="J225" s="55"/>
      <c r="K225" s="55"/>
      <c r="L225" s="64"/>
      <c r="M225" s="64"/>
      <c r="N225" s="65"/>
      <c r="O225" s="65"/>
      <c r="P225" s="66"/>
      <c r="Q225" s="67"/>
      <c r="R225" s="65"/>
      <c r="S225" s="54"/>
      <c r="T225"/>
      <c r="U225"/>
    </row>
    <row r="226" spans="1:22" ht="31.5" customHeight="1">
      <c r="A226" s="302">
        <f>SUBTOTAL(3,$B$13:B226)</f>
        <v>171</v>
      </c>
      <c r="B226" s="61" t="s">
        <v>669</v>
      </c>
      <c r="C226" s="62">
        <v>539999500</v>
      </c>
      <c r="D226" s="599"/>
      <c r="E226" s="301"/>
      <c r="F226" s="45"/>
      <c r="G226" s="55"/>
      <c r="H226" s="63"/>
      <c r="I226" s="55"/>
      <c r="J226" s="55"/>
      <c r="K226" s="55"/>
      <c r="L226" s="64"/>
      <c r="M226" s="64"/>
      <c r="N226" s="65"/>
      <c r="O226" s="65"/>
      <c r="P226" s="66"/>
      <c r="Q226" s="67"/>
      <c r="R226" s="65"/>
      <c r="S226" s="54"/>
      <c r="T226"/>
      <c r="U226"/>
    </row>
    <row r="227" spans="1:22" ht="27.75" customHeight="1">
      <c r="A227" s="302">
        <f>SUBTOTAL(3,$B$13:B227)</f>
        <v>172</v>
      </c>
      <c r="B227" s="61" t="s">
        <v>670</v>
      </c>
      <c r="C227" s="62">
        <v>107990000</v>
      </c>
      <c r="D227" s="599"/>
      <c r="E227" s="301"/>
      <c r="F227" s="45"/>
      <c r="G227" s="55"/>
      <c r="H227" s="63"/>
      <c r="I227" s="55"/>
      <c r="J227" s="55"/>
      <c r="K227" s="55"/>
      <c r="L227" s="64"/>
      <c r="M227" s="64"/>
      <c r="N227" s="65"/>
      <c r="O227" s="65"/>
      <c r="P227" s="66"/>
      <c r="Q227" s="67"/>
      <c r="R227" s="65"/>
      <c r="S227" s="54"/>
      <c r="T227"/>
      <c r="U227"/>
    </row>
    <row r="228" spans="1:22" s="57" customFormat="1" ht="33" customHeight="1">
      <c r="A228" s="302">
        <f>SUBTOTAL(3,$B$13:B228)</f>
        <v>173</v>
      </c>
      <c r="B228" s="61" t="s">
        <v>671</v>
      </c>
      <c r="C228" s="62">
        <v>324000000</v>
      </c>
      <c r="D228" s="599"/>
      <c r="E228" s="301"/>
      <c r="F228" s="59"/>
      <c r="G228" s="55"/>
      <c r="H228" s="63"/>
      <c r="I228" s="55"/>
      <c r="J228" s="55"/>
      <c r="K228" s="55"/>
      <c r="L228" s="64"/>
      <c r="M228" s="64"/>
      <c r="N228" s="65"/>
      <c r="O228" s="65"/>
      <c r="P228" s="66"/>
      <c r="Q228" s="67"/>
      <c r="R228" s="65"/>
      <c r="S228" s="54"/>
    </row>
    <row r="229" spans="1:22" s="57" customFormat="1" ht="30" customHeight="1">
      <c r="A229" s="302">
        <f>SUBTOTAL(3,$B$13:B229)</f>
        <v>174</v>
      </c>
      <c r="B229" s="61" t="s">
        <v>672</v>
      </c>
      <c r="C229" s="62">
        <v>1357005000</v>
      </c>
      <c r="D229" s="598"/>
      <c r="E229" s="301"/>
      <c r="F229" s="59"/>
      <c r="G229" s="55"/>
      <c r="H229" s="63"/>
      <c r="I229" s="55"/>
      <c r="J229" s="55"/>
      <c r="K229" s="55"/>
      <c r="L229" s="64"/>
      <c r="M229" s="64"/>
      <c r="N229" s="65"/>
      <c r="O229" s="65"/>
      <c r="P229" s="66"/>
      <c r="Q229" s="67"/>
      <c r="R229" s="65"/>
      <c r="S229" s="54"/>
    </row>
    <row r="230" spans="1:22" s="57" customFormat="1" ht="29.25" customHeight="1">
      <c r="A230" s="302">
        <f>SUBTOTAL(3,$B$13:B230)</f>
        <v>175</v>
      </c>
      <c r="B230" s="61" t="s">
        <v>673</v>
      </c>
      <c r="C230" s="62">
        <v>935005000</v>
      </c>
      <c r="D230" s="598"/>
      <c r="E230" s="301"/>
      <c r="F230" s="59"/>
      <c r="G230" s="55"/>
      <c r="H230" s="63"/>
      <c r="I230" s="55"/>
      <c r="J230" s="55"/>
      <c r="K230" s="55"/>
      <c r="L230" s="64"/>
      <c r="M230" s="64"/>
      <c r="N230" s="65"/>
      <c r="O230" s="65"/>
      <c r="P230" s="66"/>
      <c r="Q230" s="67"/>
      <c r="R230" s="65"/>
      <c r="S230" s="54"/>
    </row>
    <row r="231" spans="1:22" s="57" customFormat="1" ht="30" customHeight="1">
      <c r="A231" s="302">
        <f>SUBTOTAL(3,$B$13:B231)</f>
        <v>176</v>
      </c>
      <c r="B231" s="61" t="s">
        <v>674</v>
      </c>
      <c r="C231" s="62">
        <v>657496000</v>
      </c>
      <c r="D231" s="598"/>
      <c r="E231" s="60"/>
      <c r="F231" s="59"/>
      <c r="G231" s="55"/>
      <c r="H231" s="63"/>
      <c r="I231" s="55"/>
      <c r="J231" s="55"/>
      <c r="K231" s="55"/>
      <c r="L231" s="64"/>
      <c r="M231" s="64"/>
      <c r="N231" s="65"/>
      <c r="O231" s="65"/>
      <c r="P231" s="66"/>
      <c r="Q231" s="67"/>
      <c r="R231" s="65"/>
      <c r="S231" s="54"/>
    </row>
    <row r="232" spans="1:22" s="57" customFormat="1" ht="30" customHeight="1">
      <c r="A232" s="302">
        <f>SUBTOTAL(3,$B$13:B232)</f>
        <v>177</v>
      </c>
      <c r="B232" s="61" t="s">
        <v>848</v>
      </c>
      <c r="C232" s="62">
        <v>339997440</v>
      </c>
      <c r="D232" s="598"/>
      <c r="E232" s="60"/>
      <c r="F232" s="59" t="s">
        <v>1285</v>
      </c>
      <c r="G232" s="55"/>
      <c r="H232" s="63"/>
      <c r="I232" s="55"/>
      <c r="J232" s="55"/>
      <c r="K232" s="55"/>
      <c r="L232" s="64"/>
      <c r="M232" s="64"/>
      <c r="N232" s="65"/>
      <c r="O232" s="65"/>
      <c r="P232" s="66"/>
      <c r="Q232" s="67"/>
      <c r="R232" s="65"/>
      <c r="S232" s="597"/>
    </row>
    <row r="233" spans="1:22" s="57" customFormat="1" ht="30" customHeight="1">
      <c r="A233" s="302">
        <f>SUBTOTAL(3,$B$13:B233)</f>
        <v>178</v>
      </c>
      <c r="B233" s="61" t="s">
        <v>849</v>
      </c>
      <c r="C233" s="62">
        <v>250700000</v>
      </c>
      <c r="D233" s="598"/>
      <c r="E233" s="60"/>
      <c r="F233" s="59" t="s">
        <v>1285</v>
      </c>
      <c r="G233" s="55"/>
      <c r="H233" s="63"/>
      <c r="I233" s="55"/>
      <c r="J233" s="55"/>
      <c r="K233" s="55"/>
      <c r="L233" s="64"/>
      <c r="M233" s="64"/>
      <c r="N233" s="65"/>
      <c r="O233" s="65"/>
      <c r="P233" s="66"/>
      <c r="Q233" s="67"/>
      <c r="R233" s="65"/>
      <c r="S233" s="597"/>
    </row>
    <row r="234" spans="1:22" s="57" customFormat="1" ht="30" customHeight="1">
      <c r="A234" s="302">
        <f>SUBTOTAL(3,$B$13:B234)</f>
        <v>179</v>
      </c>
      <c r="B234" s="61" t="s">
        <v>700</v>
      </c>
      <c r="C234" s="62">
        <v>2000000000</v>
      </c>
      <c r="D234" s="598"/>
      <c r="E234" s="60"/>
      <c r="F234" s="59" t="s">
        <v>1286</v>
      </c>
      <c r="G234" s="55"/>
      <c r="H234" s="63"/>
      <c r="I234" s="55"/>
      <c r="J234" s="55"/>
      <c r="K234" s="55"/>
      <c r="L234" s="64"/>
      <c r="M234" s="64"/>
      <c r="N234" s="65"/>
      <c r="O234" s="65"/>
      <c r="P234" s="66"/>
      <c r="Q234" s="67"/>
      <c r="R234" s="65"/>
      <c r="S234" s="597"/>
    </row>
    <row r="235" spans="1:22" s="57" customFormat="1" ht="51.75" customHeight="1">
      <c r="A235" s="302">
        <f>SUBTOTAL(3,$B$13:B235)</f>
        <v>180</v>
      </c>
      <c r="B235" s="61" t="s">
        <v>1041</v>
      </c>
      <c r="C235" s="62">
        <v>8456000000</v>
      </c>
      <c r="D235" s="598"/>
      <c r="E235" s="60"/>
      <c r="F235" s="59" t="s">
        <v>1294</v>
      </c>
      <c r="G235" s="55"/>
      <c r="H235" s="63"/>
      <c r="I235" s="55"/>
      <c r="J235" s="55"/>
      <c r="K235" s="55"/>
      <c r="L235" s="64"/>
      <c r="M235" s="64"/>
      <c r="N235" s="65"/>
      <c r="O235" s="65"/>
      <c r="P235" s="66"/>
      <c r="Q235" s="67"/>
      <c r="R235" s="65"/>
      <c r="S235" s="597"/>
    </row>
    <row r="236" spans="1:22" s="57" customFormat="1" ht="51" customHeight="1">
      <c r="A236" s="302">
        <f>SUBTOTAL(3,$B$13:B236)</f>
        <v>181</v>
      </c>
      <c r="B236" s="61" t="s">
        <v>865</v>
      </c>
      <c r="C236" s="62">
        <v>75057930</v>
      </c>
      <c r="D236" s="598"/>
      <c r="E236" s="60"/>
      <c r="F236" s="59" t="s">
        <v>1285</v>
      </c>
      <c r="G236" s="55"/>
      <c r="H236" s="63"/>
      <c r="I236" s="55"/>
      <c r="J236" s="55"/>
      <c r="K236" s="55"/>
      <c r="L236" s="64"/>
      <c r="M236" s="64"/>
      <c r="N236" s="65"/>
      <c r="O236" s="65"/>
      <c r="P236" s="66"/>
      <c r="Q236" s="67"/>
      <c r="R236" s="65"/>
      <c r="S236" s="597"/>
    </row>
    <row r="237" spans="1:22" s="57" customFormat="1" ht="60.75" customHeight="1">
      <c r="A237" s="302">
        <f>SUBTOTAL(3,$B$13:B237)</f>
        <v>182</v>
      </c>
      <c r="B237" s="61" t="s">
        <v>1295</v>
      </c>
      <c r="C237" s="62">
        <v>60734370</v>
      </c>
      <c r="D237" s="598"/>
      <c r="E237" s="60"/>
      <c r="F237" s="59" t="s">
        <v>134</v>
      </c>
      <c r="G237" s="55"/>
      <c r="H237" s="63"/>
      <c r="I237" s="55"/>
      <c r="J237" s="55"/>
      <c r="K237" s="55"/>
      <c r="L237" s="64"/>
      <c r="M237" s="64"/>
      <c r="N237" s="65"/>
      <c r="O237" s="65"/>
      <c r="P237" s="66"/>
      <c r="Q237" s="67"/>
      <c r="R237" s="65"/>
      <c r="S237" s="597"/>
    </row>
    <row r="238" spans="1:22" s="57" customFormat="1" ht="40.5" customHeight="1">
      <c r="A238" s="302">
        <f>SUBTOTAL(3,$B$13:B238)</f>
        <v>183</v>
      </c>
      <c r="B238" s="61" t="s">
        <v>869</v>
      </c>
      <c r="C238" s="62">
        <v>16940000</v>
      </c>
      <c r="D238" s="598"/>
      <c r="E238" s="60"/>
      <c r="F238" s="59" t="s">
        <v>134</v>
      </c>
      <c r="G238" s="55"/>
      <c r="H238" s="63"/>
      <c r="I238" s="55"/>
      <c r="J238" s="55"/>
      <c r="K238" s="55"/>
      <c r="L238" s="64"/>
      <c r="M238" s="64"/>
      <c r="N238" s="65"/>
      <c r="O238" s="65"/>
      <c r="P238" s="66"/>
      <c r="Q238" s="67"/>
      <c r="R238" s="65"/>
      <c r="S238" s="597"/>
    </row>
    <row r="239" spans="1:22" s="57" customFormat="1" ht="47.25" customHeight="1">
      <c r="A239" s="302">
        <f>SUBTOTAL(3,$B$13:B239)</f>
        <v>184</v>
      </c>
      <c r="B239" s="61" t="s">
        <v>871</v>
      </c>
      <c r="C239" s="62">
        <v>100000000</v>
      </c>
      <c r="D239" s="598"/>
      <c r="E239" s="60"/>
      <c r="F239" s="59" t="s">
        <v>1285</v>
      </c>
      <c r="G239" s="55"/>
      <c r="H239" s="63"/>
      <c r="I239" s="55"/>
      <c r="J239" s="55"/>
      <c r="K239" s="55"/>
      <c r="L239" s="64"/>
      <c r="M239" s="64"/>
      <c r="N239" s="65"/>
      <c r="O239" s="65"/>
      <c r="P239" s="66"/>
      <c r="Q239" s="67"/>
      <c r="R239" s="65"/>
      <c r="S239" s="597"/>
    </row>
    <row r="240" spans="1:22" s="159" customFormat="1" ht="23.25" customHeight="1">
      <c r="A240" s="1515" t="s">
        <v>734</v>
      </c>
      <c r="B240" s="1516"/>
      <c r="C240" s="157">
        <f>SUM(A13:S239)</f>
        <v>135221415253</v>
      </c>
      <c r="D240" s="157"/>
      <c r="E240" s="266"/>
      <c r="F240" s="267"/>
      <c r="G240" s="158"/>
      <c r="H240" s="268"/>
      <c r="I240" s="268"/>
      <c r="J240" s="268"/>
      <c r="K240" s="269"/>
      <c r="L240" s="270"/>
      <c r="M240" s="271"/>
      <c r="N240" s="271"/>
      <c r="O240" s="272"/>
      <c r="P240" s="273"/>
      <c r="Q240" s="274"/>
      <c r="R240" s="274"/>
      <c r="S240" s="274"/>
      <c r="V240" s="160"/>
    </row>
    <row r="241" spans="1:22" s="78" customFormat="1">
      <c r="A241" s="69"/>
      <c r="B241" s="70"/>
      <c r="C241" s="106"/>
      <c r="D241" s="106"/>
      <c r="E241" s="72"/>
      <c r="F241" s="161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91"/>
      <c r="V241"/>
    </row>
    <row r="242" spans="1:22" s="58" customFormat="1" ht="15" customHeight="1">
      <c r="A242" s="1539" t="s">
        <v>735</v>
      </c>
      <c r="B242" s="1539"/>
      <c r="C242" s="1539"/>
      <c r="D242" s="1539"/>
      <c r="E242" s="1539"/>
      <c r="F242" s="1539"/>
      <c r="G242" s="71"/>
      <c r="H242" s="68"/>
      <c r="I242" s="1345"/>
      <c r="J242" s="1345"/>
      <c r="K242" s="72"/>
      <c r="L242" s="73"/>
      <c r="M242" s="73"/>
      <c r="N242" s="74"/>
      <c r="O242" s="75"/>
      <c r="P242" s="76"/>
      <c r="Q242" s="77"/>
      <c r="R242" s="75"/>
      <c r="S242" s="78"/>
    </row>
    <row r="243" spans="1:22" s="4" customFormat="1" ht="14.25" customHeight="1">
      <c r="A243" s="94"/>
      <c r="B243" s="1520" t="s">
        <v>1273</v>
      </c>
      <c r="C243" s="1522"/>
      <c r="D243" s="1522"/>
      <c r="E243" s="1523"/>
      <c r="F243" s="162">
        <v>184</v>
      </c>
      <c r="G243" s="79"/>
      <c r="H243" s="79"/>
      <c r="I243" s="80"/>
      <c r="J243" s="81"/>
      <c r="K243" s="81"/>
      <c r="L243" s="79"/>
      <c r="M243" s="82"/>
      <c r="N243" s="83"/>
      <c r="O243" s="83" t="s">
        <v>1296</v>
      </c>
      <c r="P243" s="84"/>
      <c r="Q243" s="95"/>
      <c r="R243" s="95"/>
      <c r="S243" s="85"/>
    </row>
    <row r="244" spans="1:22" s="90" customFormat="1" ht="14.25" customHeight="1">
      <c r="A244" s="163"/>
      <c r="B244" s="1524" t="s">
        <v>740</v>
      </c>
      <c r="C244" s="1525"/>
      <c r="D244" s="1525"/>
      <c r="E244" s="1526"/>
      <c r="F244" s="162"/>
      <c r="G244" s="86"/>
      <c r="H244" s="86"/>
      <c r="I244" s="87"/>
      <c r="J244" s="88"/>
      <c r="K244" s="88"/>
      <c r="L244" s="86"/>
      <c r="M244" s="89"/>
      <c r="N244" s="164" t="s">
        <v>69</v>
      </c>
      <c r="O244" s="83" t="s">
        <v>1297</v>
      </c>
      <c r="P244" s="84"/>
      <c r="Q244" s="95"/>
      <c r="R244" s="95"/>
      <c r="S244" s="165"/>
    </row>
    <row r="245" spans="1:22" s="90" customFormat="1" ht="14.25" customHeight="1">
      <c r="A245" s="163"/>
      <c r="B245" s="1524" t="s">
        <v>742</v>
      </c>
      <c r="C245" s="1525"/>
      <c r="D245" s="1525"/>
      <c r="E245" s="1526"/>
      <c r="F245" s="162"/>
      <c r="G245" s="86"/>
      <c r="H245" s="86"/>
      <c r="I245" s="87"/>
      <c r="J245" s="88"/>
      <c r="K245" s="88"/>
      <c r="L245" s="86"/>
      <c r="M245" s="89"/>
      <c r="N245" s="164"/>
      <c r="O245" s="83"/>
      <c r="P245" s="84"/>
      <c r="Q245" s="95"/>
      <c r="R245" s="95"/>
      <c r="S245" s="165"/>
    </row>
    <row r="246" spans="1:22" s="90" customFormat="1" ht="14.25" customHeight="1">
      <c r="A246" s="163"/>
      <c r="B246" s="1524" t="s">
        <v>743</v>
      </c>
      <c r="C246" s="1525"/>
      <c r="D246" s="1525"/>
      <c r="E246" s="1526"/>
      <c r="F246" s="162"/>
      <c r="G246" s="86"/>
      <c r="H246" s="86"/>
      <c r="I246" s="87"/>
      <c r="J246" s="88"/>
      <c r="K246" s="88"/>
      <c r="L246" s="86"/>
      <c r="M246" s="89"/>
      <c r="N246" s="164"/>
      <c r="O246" s="83"/>
      <c r="P246" s="84"/>
      <c r="Q246" s="95"/>
      <c r="R246" s="95"/>
      <c r="S246" s="165"/>
    </row>
    <row r="247" spans="1:22" s="90" customFormat="1" ht="14.25" customHeight="1">
      <c r="A247" s="163"/>
      <c r="B247" s="1520" t="s">
        <v>1300</v>
      </c>
      <c r="C247" s="1522"/>
      <c r="D247" s="1522"/>
      <c r="E247" s="1523"/>
      <c r="F247" s="162">
        <v>54</v>
      </c>
      <c r="G247" s="86"/>
      <c r="H247" s="86"/>
      <c r="I247" s="87"/>
      <c r="J247" s="88"/>
      <c r="K247" s="88"/>
      <c r="L247" s="86"/>
      <c r="M247" s="89"/>
      <c r="N247" s="164"/>
      <c r="O247" s="83"/>
      <c r="P247" s="84"/>
      <c r="Q247" s="95"/>
      <c r="R247" s="95"/>
      <c r="S247" s="165"/>
    </row>
    <row r="248" spans="1:22" s="90" customFormat="1" ht="14.25" customHeight="1">
      <c r="A248" s="163"/>
      <c r="B248" s="1520" t="s">
        <v>1276</v>
      </c>
      <c r="C248" s="1522"/>
      <c r="D248" s="1522"/>
      <c r="E248" s="1523"/>
      <c r="F248" s="162"/>
      <c r="G248" s="86"/>
      <c r="H248" s="86"/>
      <c r="I248" s="87"/>
      <c r="J248" s="88"/>
      <c r="K248" s="88"/>
      <c r="L248" s="86"/>
      <c r="M248" s="89"/>
      <c r="N248" s="164"/>
      <c r="O248" s="166" t="s">
        <v>1298</v>
      </c>
      <c r="P248" s="84"/>
      <c r="Q248" s="95"/>
      <c r="R248" s="95"/>
      <c r="S248" s="165"/>
    </row>
    <row r="249" spans="1:22" s="90" customFormat="1" ht="14.25" customHeight="1">
      <c r="A249" s="163"/>
      <c r="B249" s="1520" t="s">
        <v>1277</v>
      </c>
      <c r="C249" s="1522"/>
      <c r="D249" s="1522"/>
      <c r="E249" s="1523"/>
      <c r="F249" s="162"/>
      <c r="G249" s="86"/>
      <c r="H249" s="86"/>
      <c r="I249" s="87"/>
      <c r="J249" s="88"/>
      <c r="K249" s="88"/>
      <c r="L249" s="86"/>
      <c r="M249" s="89"/>
      <c r="N249" s="164"/>
      <c r="O249" s="83" t="s">
        <v>1172</v>
      </c>
      <c r="P249" s="83"/>
      <c r="Q249" s="95"/>
      <c r="R249" s="95"/>
      <c r="S249" s="165"/>
    </row>
    <row r="250" spans="1:22" s="90" customFormat="1" ht="14.25" customHeight="1">
      <c r="A250" s="163"/>
      <c r="B250" s="1520" t="s">
        <v>1278</v>
      </c>
      <c r="C250" s="1522"/>
      <c r="D250" s="1522"/>
      <c r="E250" s="1523"/>
      <c r="F250" s="162"/>
      <c r="G250" s="86"/>
      <c r="H250" s="86"/>
      <c r="I250" s="87"/>
      <c r="J250" s="88"/>
      <c r="K250" s="88"/>
      <c r="L250" s="86"/>
      <c r="M250" s="89"/>
      <c r="N250" s="164"/>
      <c r="O250" s="83" t="s">
        <v>1173</v>
      </c>
      <c r="P250" s="83"/>
      <c r="Q250" s="95"/>
      <c r="R250" s="95"/>
      <c r="S250" s="165"/>
    </row>
    <row r="251" spans="1:22" s="90" customFormat="1" ht="14.25" customHeight="1">
      <c r="A251" s="163"/>
      <c r="B251" s="1520" t="s">
        <v>1279</v>
      </c>
      <c r="C251" s="1522"/>
      <c r="D251" s="1522"/>
      <c r="E251" s="1523"/>
      <c r="F251" s="162"/>
      <c r="G251" s="86"/>
      <c r="H251" s="86"/>
      <c r="I251" s="87"/>
      <c r="J251" s="88"/>
      <c r="K251" s="88"/>
      <c r="L251" s="86"/>
      <c r="M251" s="89"/>
      <c r="N251" s="164"/>
      <c r="O251" s="83"/>
      <c r="P251" s="84"/>
      <c r="Q251" s="95"/>
      <c r="R251" s="95"/>
      <c r="S251" s="165"/>
    </row>
    <row r="252" spans="1:22" s="90" customFormat="1" ht="14.25" customHeight="1">
      <c r="A252" s="163"/>
      <c r="B252" s="1520" t="s">
        <v>1280</v>
      </c>
      <c r="C252" s="1522"/>
      <c r="D252" s="1522"/>
      <c r="E252" s="1523"/>
      <c r="F252" s="162"/>
      <c r="G252" s="86"/>
      <c r="H252" s="86"/>
      <c r="I252" s="87"/>
      <c r="J252" s="88"/>
      <c r="K252" s="88"/>
      <c r="L252" s="86"/>
      <c r="M252" s="89"/>
      <c r="N252" s="164"/>
      <c r="O252" s="83"/>
      <c r="P252" s="84"/>
      <c r="Q252" s="95"/>
      <c r="R252" s="95"/>
      <c r="S252" s="165"/>
    </row>
    <row r="253" spans="1:22">
      <c r="N253" s="84"/>
      <c r="O253" s="83"/>
      <c r="P253" s="83"/>
    </row>
    <row r="254" spans="1:22">
      <c r="N254" s="84"/>
      <c r="O254" s="166"/>
      <c r="P254" s="84"/>
    </row>
    <row r="255" spans="1:22">
      <c r="N255" s="89"/>
      <c r="O255" s="83"/>
      <c r="P255" s="83"/>
    </row>
    <row r="256" spans="1:22">
      <c r="N256" s="89"/>
      <c r="O256" s="83"/>
      <c r="P256" s="83"/>
    </row>
  </sheetData>
  <mergeCells count="81">
    <mergeCell ref="A48:S48"/>
    <mergeCell ref="A196:S196"/>
    <mergeCell ref="A119:S119"/>
    <mergeCell ref="A178:S178"/>
    <mergeCell ref="A21:S21"/>
    <mergeCell ref="A39:S39"/>
    <mergeCell ref="A55:S55"/>
    <mergeCell ref="A103:S103"/>
    <mergeCell ref="A99:S99"/>
    <mergeCell ref="A80:S80"/>
    <mergeCell ref="A190:S190"/>
    <mergeCell ref="A106:S106"/>
    <mergeCell ref="C6:C8"/>
    <mergeCell ref="A93:S93"/>
    <mergeCell ref="A74:S74"/>
    <mergeCell ref="A137:S137"/>
    <mergeCell ref="A177:S177"/>
    <mergeCell ref="A121:S121"/>
    <mergeCell ref="G6:G8"/>
    <mergeCell ref="A112:S112"/>
    <mergeCell ref="J6:J8"/>
    <mergeCell ref="A108:S108"/>
    <mergeCell ref="A97:S97"/>
    <mergeCell ref="A111:S111"/>
    <mergeCell ref="H6:H8"/>
    <mergeCell ref="A19:S19"/>
    <mergeCell ref="S6:S8"/>
    <mergeCell ref="L7:L8"/>
    <mergeCell ref="A1:S1"/>
    <mergeCell ref="A2:S2"/>
    <mergeCell ref="A3:S3"/>
    <mergeCell ref="A4:S4"/>
    <mergeCell ref="A6:A8"/>
    <mergeCell ref="O6:Q6"/>
    <mergeCell ref="R6:R8"/>
    <mergeCell ref="I6:I8"/>
    <mergeCell ref="D6:D8"/>
    <mergeCell ref="K6:K8"/>
    <mergeCell ref="L6:M6"/>
    <mergeCell ref="N6:N8"/>
    <mergeCell ref="E6:E8"/>
    <mergeCell ref="F6:F8"/>
    <mergeCell ref="B6:B8"/>
    <mergeCell ref="P7:Q7"/>
    <mergeCell ref="A11:S11"/>
    <mergeCell ref="A24:S24"/>
    <mergeCell ref="A47:S47"/>
    <mergeCell ref="A57:S57"/>
    <mergeCell ref="B244:E244"/>
    <mergeCell ref="A58:S58"/>
    <mergeCell ref="A242:F242"/>
    <mergeCell ref="A124:S124"/>
    <mergeCell ref="A240:B240"/>
    <mergeCell ref="A94:S94"/>
    <mergeCell ref="A104:S104"/>
    <mergeCell ref="A31:S31"/>
    <mergeCell ref="A53:S53"/>
    <mergeCell ref="A12:S12"/>
    <mergeCell ref="A25:S25"/>
    <mergeCell ref="A138:S138"/>
    <mergeCell ref="B246:E246"/>
    <mergeCell ref="B247:E247"/>
    <mergeCell ref="A195:S195"/>
    <mergeCell ref="B245:E245"/>
    <mergeCell ref="A125:S125"/>
    <mergeCell ref="M7:M8"/>
    <mergeCell ref="O7:O8"/>
    <mergeCell ref="B252:E252"/>
    <mergeCell ref="A131:S131"/>
    <mergeCell ref="A155:S155"/>
    <mergeCell ref="A185:S185"/>
    <mergeCell ref="A206:S206"/>
    <mergeCell ref="B248:E248"/>
    <mergeCell ref="B250:E250"/>
    <mergeCell ref="A209:S209"/>
    <mergeCell ref="B243:E243"/>
    <mergeCell ref="B251:E251"/>
    <mergeCell ref="B249:E249"/>
    <mergeCell ref="A222:S222"/>
    <mergeCell ref="A133:S133"/>
    <mergeCell ref="A167:S167"/>
  </mergeCells>
  <pageMargins left="0.44" right="0.70866141732283505" top="0.74803149606299202" bottom="0.74803149606299202" header="0.31496062992126" footer="0.31496062992126"/>
  <pageSetup paperSize="10000" scale="45" orientation="landscape" horizontalDpi="4294967293" r:id="rId1"/>
  <rowBreaks count="6" manualBreakCount="6">
    <brk id="32" max="16383" man="1"/>
    <brk id="56" max="16383" man="1"/>
    <brk id="98" max="16383" man="1"/>
    <brk id="131" max="16383" man="1"/>
    <brk id="191" max="16383" man="1"/>
    <brk id="21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F128"/>
  <sheetViews>
    <sheetView view="pageBreakPreview" topLeftCell="A23" zoomScale="40" zoomScaleNormal="78" zoomScaleSheetLayoutView="40" workbookViewId="0">
      <selection activeCell="B34" sqref="B34"/>
    </sheetView>
  </sheetViews>
  <sheetFormatPr defaultColWidth="9.1796875" defaultRowHeight="18.5"/>
  <cols>
    <col min="1" max="1" width="8.1796875" style="740" customWidth="1"/>
    <col min="2" max="2" width="52" style="701" customWidth="1"/>
    <col min="3" max="3" width="21" style="701" hidden="1" customWidth="1"/>
    <col min="4" max="4" width="15.7265625" style="701" hidden="1" customWidth="1"/>
    <col min="5" max="5" width="26.453125" style="701" customWidth="1"/>
    <col min="6" max="6" width="21.453125" style="701" customWidth="1"/>
    <col min="7" max="7" width="14.54296875" style="740" customWidth="1"/>
    <col min="8" max="8" width="19.26953125" style="796" customWidth="1"/>
    <col min="9" max="9" width="29.7265625" style="796" customWidth="1"/>
    <col min="10" max="10" width="26.7265625" style="814" customWidth="1"/>
    <col min="11" max="11" width="20.81640625" style="798" customWidth="1"/>
    <col min="12" max="12" width="20.7265625" style="799" customWidth="1"/>
    <col min="13" max="13" width="21.26953125" style="701" customWidth="1"/>
    <col min="14" max="14" width="19.26953125" style="800" customWidth="1"/>
    <col min="15" max="15" width="21.7265625" style="800" customWidth="1"/>
    <col min="16" max="17" width="9.26953125" style="740" customWidth="1"/>
    <col min="18" max="18" width="19.7265625" style="701" customWidth="1"/>
    <col min="19" max="19" width="10.1796875" style="803" customWidth="1"/>
    <col min="20" max="20" width="9.453125" style="804" customWidth="1"/>
    <col min="21" max="21" width="23.7265625" style="805" customWidth="1"/>
    <col min="22" max="22" width="35" style="805" hidden="1" customWidth="1"/>
    <col min="23" max="23" width="22.81640625" style="805" bestFit="1" customWidth="1"/>
    <col min="24" max="24" width="40.7265625" style="805" customWidth="1"/>
    <col min="25" max="25" width="9.1796875" style="701"/>
    <col min="26" max="32" width="19.1796875" style="701" customWidth="1"/>
    <col min="33" max="16384" width="9.1796875" style="701"/>
  </cols>
  <sheetData>
    <row r="1" spans="1:32" ht="31.5" customHeight="1">
      <c r="A1" s="1594" t="s">
        <v>1301</v>
      </c>
      <c r="B1" s="1594"/>
      <c r="C1" s="1594"/>
      <c r="D1" s="1594"/>
      <c r="E1" s="1594"/>
      <c r="F1" s="1594"/>
      <c r="G1" s="1594"/>
      <c r="H1" s="1594"/>
      <c r="I1" s="1594"/>
      <c r="J1" s="1594"/>
      <c r="K1" s="1594"/>
      <c r="L1" s="1594"/>
      <c r="M1" s="1594"/>
      <c r="N1" s="1594"/>
      <c r="O1" s="1594"/>
      <c r="P1" s="1594"/>
      <c r="Q1" s="1594"/>
      <c r="R1" s="1594"/>
      <c r="S1" s="1594"/>
      <c r="T1" s="1594"/>
      <c r="U1" s="1594"/>
      <c r="V1" s="701"/>
      <c r="W1" s="701"/>
      <c r="X1" s="701"/>
    </row>
    <row r="2" spans="1:32" ht="31.5" customHeight="1">
      <c r="A2" s="1595" t="s">
        <v>74</v>
      </c>
      <c r="B2" s="1595"/>
      <c r="C2" s="1595"/>
      <c r="D2" s="1595"/>
      <c r="E2" s="1595"/>
      <c r="F2" s="1595"/>
      <c r="G2" s="1595"/>
      <c r="H2" s="1595"/>
      <c r="I2" s="1595"/>
      <c r="J2" s="1595"/>
      <c r="K2" s="1595"/>
      <c r="L2" s="1595"/>
      <c r="M2" s="1595"/>
      <c r="N2" s="1595"/>
      <c r="O2" s="1595"/>
      <c r="P2" s="1595"/>
      <c r="Q2" s="1595"/>
      <c r="R2" s="1595"/>
      <c r="S2" s="1595"/>
      <c r="T2" s="1595"/>
      <c r="U2" s="1595"/>
      <c r="V2" s="701"/>
      <c r="W2" s="701"/>
      <c r="X2" s="701"/>
    </row>
    <row r="3" spans="1:32" ht="31.5" customHeight="1">
      <c r="A3" s="1596" t="s">
        <v>1302</v>
      </c>
      <c r="B3" s="1596"/>
      <c r="C3" s="1596"/>
      <c r="D3" s="1596"/>
      <c r="E3" s="1596"/>
      <c r="F3" s="1596"/>
      <c r="G3" s="1596"/>
      <c r="H3" s="1596"/>
      <c r="I3" s="1596"/>
      <c r="J3" s="1596"/>
      <c r="K3" s="1596"/>
      <c r="L3" s="1596"/>
      <c r="M3" s="1596"/>
      <c r="N3" s="1596"/>
      <c r="O3" s="1596"/>
      <c r="P3" s="1596"/>
      <c r="Q3" s="1596"/>
      <c r="R3" s="1596"/>
      <c r="S3" s="1596"/>
      <c r="T3" s="1596"/>
      <c r="U3" s="1596"/>
      <c r="V3" s="701"/>
      <c r="W3" s="701"/>
      <c r="X3" s="701"/>
    </row>
    <row r="4" spans="1:32" ht="31.5" customHeight="1">
      <c r="A4" s="1596" t="s">
        <v>1303</v>
      </c>
      <c r="B4" s="1596"/>
      <c r="C4" s="1596"/>
      <c r="D4" s="1596"/>
      <c r="E4" s="1596"/>
      <c r="F4" s="1596"/>
      <c r="G4" s="1596"/>
      <c r="H4" s="1596"/>
      <c r="I4" s="1596"/>
      <c r="J4" s="1596"/>
      <c r="K4" s="1596"/>
      <c r="L4" s="1596"/>
      <c r="M4" s="1596"/>
      <c r="N4" s="1596"/>
      <c r="O4" s="1596"/>
      <c r="P4" s="1596"/>
      <c r="Q4" s="1596"/>
      <c r="R4" s="1596"/>
      <c r="S4" s="1596"/>
      <c r="T4" s="1596"/>
      <c r="U4" s="1596"/>
      <c r="V4" s="701"/>
      <c r="W4" s="701"/>
      <c r="X4" s="701"/>
    </row>
    <row r="5" spans="1:32" ht="10.5" customHeight="1" thickBot="1">
      <c r="A5" s="1597"/>
      <c r="B5" s="1597"/>
      <c r="C5" s="1597"/>
      <c r="D5" s="1597"/>
      <c r="E5" s="1597"/>
      <c r="F5" s="1597"/>
      <c r="G5" s="1597"/>
      <c r="H5" s="1597"/>
      <c r="I5" s="1597"/>
      <c r="J5" s="1597"/>
      <c r="K5" s="1597"/>
      <c r="L5" s="1597"/>
      <c r="M5" s="1597"/>
      <c r="N5" s="1597"/>
      <c r="O5" s="1597"/>
      <c r="P5" s="1597"/>
      <c r="Q5" s="1597"/>
      <c r="R5" s="1597"/>
      <c r="S5" s="1597"/>
      <c r="T5" s="1597"/>
      <c r="U5" s="1597"/>
      <c r="V5" s="701"/>
      <c r="W5" s="701"/>
      <c r="X5" s="701"/>
    </row>
    <row r="6" spans="1:32" ht="25" customHeight="1" thickTop="1">
      <c r="A6" s="1632" t="s">
        <v>1304</v>
      </c>
      <c r="B6" s="1635" t="s">
        <v>1305</v>
      </c>
      <c r="C6" s="1359"/>
      <c r="D6" s="1359"/>
      <c r="E6" s="1588" t="s">
        <v>1306</v>
      </c>
      <c r="F6" s="1362"/>
      <c r="G6" s="1588" t="s">
        <v>1307</v>
      </c>
      <c r="H6" s="1591" t="s">
        <v>1308</v>
      </c>
      <c r="I6" s="1356"/>
      <c r="J6" s="1591" t="s">
        <v>1309</v>
      </c>
      <c r="K6" s="1591" t="s">
        <v>1310</v>
      </c>
      <c r="L6" s="1591" t="s">
        <v>1311</v>
      </c>
      <c r="M6" s="1591" t="s">
        <v>1312</v>
      </c>
      <c r="N6" s="1623" t="s">
        <v>1313</v>
      </c>
      <c r="O6" s="1624"/>
      <c r="P6" s="1627" t="s">
        <v>1314</v>
      </c>
      <c r="Q6" s="1611" t="s">
        <v>8</v>
      </c>
      <c r="R6" s="1612"/>
      <c r="S6" s="1613"/>
      <c r="T6" s="1614" t="s">
        <v>1315</v>
      </c>
      <c r="U6" s="1617" t="s">
        <v>1316</v>
      </c>
      <c r="V6" s="1620" t="s">
        <v>1317</v>
      </c>
      <c r="W6" s="1353"/>
      <c r="X6" s="1598"/>
      <c r="Z6" s="701" t="s">
        <v>1318</v>
      </c>
      <c r="AB6" s="701" t="s">
        <v>1319</v>
      </c>
    </row>
    <row r="7" spans="1:32" s="702" customFormat="1" ht="75" customHeight="1">
      <c r="A7" s="1633"/>
      <c r="B7" s="1636"/>
      <c r="C7" s="1360" t="s">
        <v>1320</v>
      </c>
      <c r="D7" s="1360" t="s">
        <v>7</v>
      </c>
      <c r="E7" s="1589"/>
      <c r="F7" s="1363" t="s">
        <v>80</v>
      </c>
      <c r="G7" s="1589"/>
      <c r="H7" s="1592"/>
      <c r="I7" s="1363" t="s">
        <v>1321</v>
      </c>
      <c r="J7" s="1592"/>
      <c r="K7" s="1592"/>
      <c r="L7" s="1592"/>
      <c r="M7" s="1592"/>
      <c r="N7" s="1625"/>
      <c r="O7" s="1626"/>
      <c r="P7" s="1628"/>
      <c r="Q7" s="1601" t="s">
        <v>1322</v>
      </c>
      <c r="R7" s="1604" t="s">
        <v>1323</v>
      </c>
      <c r="S7" s="1605"/>
      <c r="T7" s="1615"/>
      <c r="U7" s="1618"/>
      <c r="V7" s="1621"/>
      <c r="W7" s="1354"/>
      <c r="X7" s="1599"/>
    </row>
    <row r="8" spans="1:32" s="702" customFormat="1" ht="25" customHeight="1">
      <c r="A8" s="1633"/>
      <c r="B8" s="1636"/>
      <c r="C8" s="1360"/>
      <c r="D8" s="1360"/>
      <c r="E8" s="1589"/>
      <c r="F8" s="703"/>
      <c r="G8" s="1589"/>
      <c r="H8" s="1592"/>
      <c r="I8" s="1357"/>
      <c r="J8" s="1592"/>
      <c r="K8" s="1592"/>
      <c r="L8" s="1592"/>
      <c r="M8" s="1592"/>
      <c r="N8" s="1630" t="s">
        <v>1324</v>
      </c>
      <c r="O8" s="1630" t="s">
        <v>1325</v>
      </c>
      <c r="P8" s="1628"/>
      <c r="Q8" s="1602"/>
      <c r="R8" s="1606" t="s">
        <v>1326</v>
      </c>
      <c r="S8" s="1607" t="s">
        <v>1327</v>
      </c>
      <c r="T8" s="1615"/>
      <c r="U8" s="1618"/>
      <c r="V8" s="1621"/>
      <c r="W8" s="1354"/>
      <c r="X8" s="1599"/>
      <c r="Z8" s="704" t="s">
        <v>1328</v>
      </c>
      <c r="AA8" s="704" t="s">
        <v>1329</v>
      </c>
      <c r="AB8" s="704" t="s">
        <v>1330</v>
      </c>
      <c r="AC8" s="704" t="s">
        <v>1331</v>
      </c>
      <c r="AD8" s="704" t="s">
        <v>1332</v>
      </c>
      <c r="AE8" s="704" t="s">
        <v>1333</v>
      </c>
      <c r="AF8" s="704" t="s">
        <v>1334</v>
      </c>
    </row>
    <row r="9" spans="1:32" s="702" customFormat="1" ht="12.75" customHeight="1" thickBot="1">
      <c r="A9" s="1634"/>
      <c r="B9" s="1637"/>
      <c r="C9" s="1361"/>
      <c r="D9" s="1361"/>
      <c r="E9" s="1590"/>
      <c r="F9" s="1364"/>
      <c r="G9" s="1590"/>
      <c r="H9" s="1593"/>
      <c r="I9" s="1358"/>
      <c r="J9" s="1593"/>
      <c r="K9" s="1593"/>
      <c r="L9" s="1593"/>
      <c r="M9" s="1593"/>
      <c r="N9" s="1631"/>
      <c r="O9" s="1631"/>
      <c r="P9" s="1629"/>
      <c r="Q9" s="1603"/>
      <c r="R9" s="1593"/>
      <c r="S9" s="1608"/>
      <c r="T9" s="1616"/>
      <c r="U9" s="1619"/>
      <c r="V9" s="1622"/>
      <c r="W9" s="1355"/>
      <c r="X9" s="1600"/>
    </row>
    <row r="10" spans="1:32" s="714" customFormat="1" ht="14.25" customHeight="1" thickTop="1" thickBot="1">
      <c r="A10" s="705">
        <v>1</v>
      </c>
      <c r="B10" s="706">
        <v>2</v>
      </c>
      <c r="C10" s="706"/>
      <c r="D10" s="706"/>
      <c r="E10" s="706">
        <v>3</v>
      </c>
      <c r="F10" s="706">
        <v>3</v>
      </c>
      <c r="G10" s="707">
        <v>5</v>
      </c>
      <c r="H10" s="706">
        <v>6</v>
      </c>
      <c r="I10" s="706">
        <v>7</v>
      </c>
      <c r="J10" s="706">
        <v>8</v>
      </c>
      <c r="K10" s="706">
        <v>9</v>
      </c>
      <c r="L10" s="706">
        <v>10</v>
      </c>
      <c r="M10" s="706">
        <v>10</v>
      </c>
      <c r="N10" s="706">
        <v>11</v>
      </c>
      <c r="O10" s="706">
        <v>12</v>
      </c>
      <c r="P10" s="708">
        <v>13</v>
      </c>
      <c r="Q10" s="708">
        <v>14</v>
      </c>
      <c r="R10" s="709">
        <v>15</v>
      </c>
      <c r="S10" s="710">
        <v>16</v>
      </c>
      <c r="T10" s="706">
        <v>17</v>
      </c>
      <c r="U10" s="711">
        <v>18</v>
      </c>
      <c r="V10" s="712"/>
      <c r="W10" s="713"/>
      <c r="X10" s="711">
        <v>19</v>
      </c>
    </row>
    <row r="11" spans="1:32" ht="40" customHeight="1" thickTop="1">
      <c r="A11" s="1638" t="s">
        <v>100</v>
      </c>
      <c r="B11" s="1639"/>
      <c r="C11" s="1639"/>
      <c r="D11" s="1639"/>
      <c r="E11" s="1639"/>
      <c r="F11" s="1639"/>
      <c r="G11" s="1639"/>
      <c r="H11" s="1639"/>
      <c r="I11" s="1639"/>
      <c r="J11" s="1639"/>
      <c r="K11" s="1639"/>
      <c r="L11" s="1639"/>
      <c r="M11" s="1639"/>
      <c r="N11" s="1639"/>
      <c r="O11" s="1639"/>
      <c r="P11" s="1639"/>
      <c r="Q11" s="1639"/>
      <c r="R11" s="1639"/>
      <c r="S11" s="1639"/>
      <c r="T11" s="1639"/>
      <c r="U11" s="1640"/>
      <c r="V11" s="715"/>
      <c r="W11" s="715"/>
      <c r="X11" s="716"/>
    </row>
    <row r="12" spans="1:32" ht="35.15" customHeight="1">
      <c r="A12" s="1609" t="s">
        <v>1335</v>
      </c>
      <c r="B12" s="1610"/>
      <c r="C12" s="1351"/>
      <c r="D12" s="1351"/>
      <c r="E12" s="1351"/>
      <c r="F12" s="1351"/>
      <c r="G12" s="717"/>
      <c r="H12" s="718"/>
      <c r="I12" s="718"/>
      <c r="J12" s="719"/>
      <c r="K12" s="720"/>
      <c r="L12" s="720"/>
      <c r="M12" s="720"/>
      <c r="N12" s="721"/>
      <c r="O12" s="721"/>
      <c r="P12" s="722"/>
      <c r="Q12" s="722"/>
      <c r="R12" s="723"/>
      <c r="S12" s="724"/>
      <c r="T12" s="725"/>
      <c r="U12" s="726"/>
      <c r="V12" s="727"/>
      <c r="W12" s="727"/>
      <c r="X12" s="728"/>
      <c r="AA12" s="729"/>
      <c r="AB12" s="729"/>
      <c r="AE12" s="729"/>
    </row>
    <row r="13" spans="1:32" ht="48" customHeight="1">
      <c r="A13" s="730">
        <v>1</v>
      </c>
      <c r="B13" s="731" t="s">
        <v>1224</v>
      </c>
      <c r="C13" s="731"/>
      <c r="D13" s="731"/>
      <c r="E13" s="732">
        <f>'[27]BM JAN-JUNI'!E20</f>
        <v>2000000000</v>
      </c>
      <c r="F13" s="733" t="str">
        <f>'[27]BM JAN-JUNI'!F20</f>
        <v>TENDER</v>
      </c>
      <c r="G13" s="733" t="str">
        <f>'[27]BM JAN-JUNI'!G20</f>
        <v>APBD T.A 2021</v>
      </c>
      <c r="H13" s="734" t="str">
        <f>'[27]BM JAN-JUNI'!H20</f>
        <v>ICHSAN, ST</v>
      </c>
      <c r="I13" s="732">
        <f>'[27]BM JAN-JUNI'!I20</f>
        <v>0</v>
      </c>
      <c r="J13" s="732">
        <f>'[27]BM JAN-JUNI'!J20</f>
        <v>0</v>
      </c>
      <c r="K13" s="732">
        <f>'[27]BM JAN-JUNI'!K20</f>
        <v>0</v>
      </c>
      <c r="L13" s="732">
        <f>'[27]BM JAN-JUNI'!L20</f>
        <v>0</v>
      </c>
      <c r="M13" s="732">
        <f>'[27]BM JAN-JUNI'!M20</f>
        <v>0</v>
      </c>
      <c r="N13" s="732">
        <f>'[27]BM JAN-JUNI'!N20</f>
        <v>0</v>
      </c>
      <c r="O13" s="732">
        <f>'[27]BM JAN-JUNI'!O20</f>
        <v>0</v>
      </c>
      <c r="P13" s="732">
        <f>'[27]BM JAN-JUNI'!P20</f>
        <v>0</v>
      </c>
      <c r="Q13" s="732">
        <f>'[27]BM JAN-JUNI'!Q20</f>
        <v>0</v>
      </c>
      <c r="R13" s="732">
        <f>'[27]BM JAN-JUNI'!R20</f>
        <v>0</v>
      </c>
      <c r="S13" s="732">
        <f>'[27]BM JAN-JUNI'!S20</f>
        <v>0</v>
      </c>
      <c r="T13" s="732">
        <f>'[27]BM JAN-JUNI'!T20</f>
        <v>0</v>
      </c>
      <c r="U13" s="735" t="str">
        <f>'[27]BM JAN-JUNI'!U20</f>
        <v>PENYUSUNAN HPS</v>
      </c>
      <c r="V13" s="727"/>
      <c r="W13" s="727"/>
      <c r="X13" s="728"/>
    </row>
    <row r="14" spans="1:32" s="740" customFormat="1" ht="48" customHeight="1">
      <c r="A14" s="736">
        <v>2</v>
      </c>
      <c r="B14" s="737" t="s">
        <v>1225</v>
      </c>
      <c r="C14" s="737"/>
      <c r="D14" s="737"/>
      <c r="E14" s="738">
        <f>'[27]BM JAN-JUNI'!E21</f>
        <v>750000000</v>
      </c>
      <c r="F14" s="733" t="str">
        <f>'[27]BM JAN-JUNI'!F21</f>
        <v>TENDER</v>
      </c>
      <c r="G14" s="733" t="str">
        <f>'[27]BM JAN-JUNI'!G21</f>
        <v>APBD T.A 2021</v>
      </c>
      <c r="H14" s="734" t="str">
        <f>'[27]BM JAN-JUNI'!H21</f>
        <v>ICHSAN, ST</v>
      </c>
      <c r="I14" s="738">
        <f>'[27]BM JAN-JUNI'!I21</f>
        <v>0</v>
      </c>
      <c r="J14" s="738">
        <f>'[27]BM JAN-JUNI'!J21</f>
        <v>0</v>
      </c>
      <c r="K14" s="738">
        <f>'[27]BM JAN-JUNI'!K21</f>
        <v>0</v>
      </c>
      <c r="L14" s="738">
        <f>'[27]BM JAN-JUNI'!L21</f>
        <v>0</v>
      </c>
      <c r="M14" s="738">
        <f>'[27]BM JAN-JUNI'!M21</f>
        <v>0</v>
      </c>
      <c r="N14" s="738">
        <f>'[27]BM JAN-JUNI'!N21</f>
        <v>0</v>
      </c>
      <c r="O14" s="738">
        <f>'[27]BM JAN-JUNI'!O21</f>
        <v>0</v>
      </c>
      <c r="P14" s="738">
        <f>'[27]BM JAN-JUNI'!P21</f>
        <v>0</v>
      </c>
      <c r="Q14" s="738">
        <f>'[27]BM JAN-JUNI'!Q21</f>
        <v>0</v>
      </c>
      <c r="R14" s="738">
        <f>'[27]BM JAN-JUNI'!R21</f>
        <v>0</v>
      </c>
      <c r="S14" s="738">
        <f>'[27]BM JAN-JUNI'!S21</f>
        <v>0</v>
      </c>
      <c r="T14" s="738">
        <f>'[27]BM JAN-JUNI'!T21</f>
        <v>0</v>
      </c>
      <c r="U14" s="739" t="str">
        <f>'[27]BM JAN-JUNI'!U21</f>
        <v>PENYUSUNAN HPS</v>
      </c>
      <c r="V14" s="727"/>
      <c r="W14" s="727"/>
      <c r="X14" s="728"/>
    </row>
    <row r="15" spans="1:32" s="740" customFormat="1" ht="48" customHeight="1">
      <c r="A15" s="736">
        <v>3</v>
      </c>
      <c r="B15" s="737" t="s">
        <v>1262</v>
      </c>
      <c r="C15" s="737"/>
      <c r="D15" s="737"/>
      <c r="E15" s="738">
        <f>'[27]BM JAN-JUNI'!E80</f>
        <v>1300000000</v>
      </c>
      <c r="F15" s="733" t="str">
        <f>'[27]BM JAN-JUNI'!F80</f>
        <v>TENDER</v>
      </c>
      <c r="G15" s="733" t="str">
        <f>'[27]BM JAN-JUNI'!G80</f>
        <v>APBD T.A 2021</v>
      </c>
      <c r="H15" s="734" t="str">
        <f>'[27]BM JAN-JUNI'!H80</f>
        <v>ICHSAN, ST</v>
      </c>
      <c r="I15" s="738">
        <f>'[27]BM JAN-JUNI'!I80</f>
        <v>0</v>
      </c>
      <c r="J15" s="738">
        <f>'[27]BM JAN-JUNI'!J80</f>
        <v>0</v>
      </c>
      <c r="K15" s="738">
        <f>'[27]BM JAN-JUNI'!K80</f>
        <v>0</v>
      </c>
      <c r="L15" s="738">
        <f>'[27]BM JAN-JUNI'!L80</f>
        <v>0</v>
      </c>
      <c r="M15" s="738">
        <f>'[27]BM JAN-JUNI'!M80</f>
        <v>0</v>
      </c>
      <c r="N15" s="738">
        <f>'[27]BM JAN-JUNI'!N80</f>
        <v>0</v>
      </c>
      <c r="O15" s="738">
        <f>'[27]BM JAN-JUNI'!O80</f>
        <v>0</v>
      </c>
      <c r="P15" s="738">
        <f>'[27]BM JAN-JUNI'!P80</f>
        <v>0</v>
      </c>
      <c r="Q15" s="738">
        <f>'[27]BM JAN-JUNI'!Q80</f>
        <v>0</v>
      </c>
      <c r="R15" s="738">
        <f>'[27]BM JAN-JUNI'!R80</f>
        <v>0</v>
      </c>
      <c r="S15" s="738">
        <f>'[27]BM JAN-JUNI'!S80</f>
        <v>0</v>
      </c>
      <c r="T15" s="738">
        <f>'[27]BM JAN-JUNI'!T80</f>
        <v>0</v>
      </c>
      <c r="U15" s="739" t="str">
        <f>'[27]BM JAN-JUNI'!U80</f>
        <v>PENYUSUNAN HPS</v>
      </c>
      <c r="V15" s="727"/>
      <c r="W15" s="727"/>
      <c r="X15" s="728"/>
    </row>
    <row r="16" spans="1:32" s="740" customFormat="1" ht="48" customHeight="1">
      <c r="A16" s="736">
        <v>4</v>
      </c>
      <c r="B16" s="737" t="s">
        <v>1265</v>
      </c>
      <c r="C16" s="737"/>
      <c r="D16" s="737"/>
      <c r="E16" s="738">
        <f>'[27]BM JAN-JUNI'!E81</f>
        <v>1000000000</v>
      </c>
      <c r="F16" s="733" t="str">
        <f>'[27]BM JAN-JUNI'!F81</f>
        <v>TENDER</v>
      </c>
      <c r="G16" s="733" t="str">
        <f>'[27]BM JAN-JUNI'!G81</f>
        <v>APBD T.A 2021</v>
      </c>
      <c r="H16" s="734" t="str">
        <f>'[27]BM JAN-JUNI'!H81</f>
        <v>ICHSAN, ST</v>
      </c>
      <c r="I16" s="738">
        <f>'[27]BM JAN-JUNI'!I81</f>
        <v>0</v>
      </c>
      <c r="J16" s="738">
        <f>'[27]BM JAN-JUNI'!J81</f>
        <v>0</v>
      </c>
      <c r="K16" s="738">
        <f>'[27]BM JAN-JUNI'!K81</f>
        <v>0</v>
      </c>
      <c r="L16" s="738">
        <f>'[27]BM JAN-JUNI'!L81</f>
        <v>0</v>
      </c>
      <c r="M16" s="738">
        <f>'[27]BM JAN-JUNI'!M81</f>
        <v>0</v>
      </c>
      <c r="N16" s="738">
        <f>'[27]BM JAN-JUNI'!N81</f>
        <v>0</v>
      </c>
      <c r="O16" s="738">
        <f>'[27]BM JAN-JUNI'!O81</f>
        <v>0</v>
      </c>
      <c r="P16" s="738">
        <f>'[27]BM JAN-JUNI'!P81</f>
        <v>0</v>
      </c>
      <c r="Q16" s="738">
        <f>'[27]BM JAN-JUNI'!Q81</f>
        <v>0</v>
      </c>
      <c r="R16" s="738">
        <f>'[27]BM JAN-JUNI'!R81</f>
        <v>0</v>
      </c>
      <c r="S16" s="738">
        <f>'[27]BM JAN-JUNI'!S81</f>
        <v>0</v>
      </c>
      <c r="T16" s="738">
        <f>'[27]BM JAN-JUNI'!T81</f>
        <v>0</v>
      </c>
      <c r="U16" s="739" t="str">
        <f>'[27]BM JAN-JUNI'!U81</f>
        <v>PENYUSUNAN HPS</v>
      </c>
      <c r="V16" s="738">
        <f>'[27]BM JAN-JUNI'!V81</f>
        <v>0</v>
      </c>
      <c r="W16" s="727"/>
      <c r="X16" s="728"/>
    </row>
    <row r="17" spans="1:27" ht="35.15" customHeight="1">
      <c r="A17" s="1609" t="s">
        <v>1336</v>
      </c>
      <c r="B17" s="1610"/>
      <c r="C17" s="1351"/>
      <c r="D17" s="1351"/>
      <c r="E17" s="741"/>
      <c r="F17" s="741"/>
      <c r="G17" s="717"/>
      <c r="H17" s="718"/>
      <c r="I17" s="718"/>
      <c r="J17" s="719"/>
      <c r="K17" s="720"/>
      <c r="L17" s="720"/>
      <c r="M17" s="742"/>
      <c r="N17" s="721"/>
      <c r="O17" s="721"/>
      <c r="P17" s="722"/>
      <c r="Q17" s="743"/>
      <c r="R17" s="744"/>
      <c r="S17" s="724"/>
      <c r="T17" s="725"/>
      <c r="U17" s="726"/>
      <c r="V17" s="727"/>
      <c r="W17" s="727"/>
      <c r="X17" s="728"/>
    </row>
    <row r="18" spans="1:27" ht="48" customHeight="1">
      <c r="A18" s="730">
        <f>A16+1</f>
        <v>5</v>
      </c>
      <c r="B18" s="731" t="s">
        <v>1239</v>
      </c>
      <c r="C18" s="731"/>
      <c r="D18" s="731"/>
      <c r="E18" s="732">
        <f>'[27]BM JAN-JUNI'!E40</f>
        <v>2000000000</v>
      </c>
      <c r="F18" s="733" t="str">
        <f>'[27]BM JAN-JUNI'!F40</f>
        <v>TENDER</v>
      </c>
      <c r="G18" s="733" t="str">
        <f>'[27]BM JAN-JUNI'!G40</f>
        <v>APBD T.A 2021</v>
      </c>
      <c r="H18" s="733" t="str">
        <f>'[27]BM JAN-JUNI'!H40</f>
        <v>ABDUL GAFFAR, ST</v>
      </c>
      <c r="I18" s="732">
        <f>'[27]BM JAN-JUNI'!I40</f>
        <v>0</v>
      </c>
      <c r="J18" s="732">
        <f>'[27]BM JAN-JUNI'!J40</f>
        <v>0</v>
      </c>
      <c r="K18" s="732">
        <f>'[27]BM JAN-JUNI'!K40</f>
        <v>0</v>
      </c>
      <c r="L18" s="732">
        <f>'[27]BM JAN-JUNI'!L40</f>
        <v>0</v>
      </c>
      <c r="M18" s="732">
        <f>'[27]BM JAN-JUNI'!M40</f>
        <v>0</v>
      </c>
      <c r="N18" s="732">
        <f>'[27]BM JAN-JUNI'!N40</f>
        <v>0</v>
      </c>
      <c r="O18" s="732">
        <f>'[27]BM JAN-JUNI'!O40</f>
        <v>0</v>
      </c>
      <c r="P18" s="732">
        <f>'[27]BM JAN-JUNI'!P40</f>
        <v>0</v>
      </c>
      <c r="Q18" s="732">
        <f>'[27]BM JAN-JUNI'!Q40</f>
        <v>0</v>
      </c>
      <c r="R18" s="732">
        <f>'[27]BM JAN-JUNI'!R40</f>
        <v>0</v>
      </c>
      <c r="S18" s="732">
        <f>'[27]BM JAN-JUNI'!S40</f>
        <v>0</v>
      </c>
      <c r="T18" s="732">
        <f>'[27]BM JAN-JUNI'!T40</f>
        <v>0</v>
      </c>
      <c r="U18" s="735" t="str">
        <f>'[27]BM JAN-JUNI'!U40</f>
        <v>PENYUSUNAN HPS</v>
      </c>
      <c r="V18" s="727"/>
      <c r="W18" s="727"/>
      <c r="X18" s="728"/>
    </row>
    <row r="19" spans="1:27" ht="48" customHeight="1">
      <c r="A19" s="736">
        <f>A18+1</f>
        <v>6</v>
      </c>
      <c r="B19" s="737" t="s">
        <v>1240</v>
      </c>
      <c r="C19" s="737"/>
      <c r="D19" s="737"/>
      <c r="E19" s="738">
        <f>'[27]BM JAN-JUNI'!E41</f>
        <v>1310000000</v>
      </c>
      <c r="F19" s="733" t="str">
        <f>'[27]BM JAN-JUNI'!F41</f>
        <v>TENDER</v>
      </c>
      <c r="G19" s="733" t="str">
        <f>'[27]BM JAN-JUNI'!G41</f>
        <v>APBD T.A 2021</v>
      </c>
      <c r="H19" s="733" t="str">
        <f>'[27]BM JAN-JUNI'!H41</f>
        <v>ABDUL GAFFAR, ST</v>
      </c>
      <c r="I19" s="738">
        <f>'[27]BM JAN-JUNI'!I41</f>
        <v>0</v>
      </c>
      <c r="J19" s="738">
        <f>'[27]BM JAN-JUNI'!J41</f>
        <v>0</v>
      </c>
      <c r="K19" s="738">
        <f>'[27]BM JAN-JUNI'!K41</f>
        <v>0</v>
      </c>
      <c r="L19" s="738">
        <f>'[27]BM JAN-JUNI'!L41</f>
        <v>0</v>
      </c>
      <c r="M19" s="738">
        <f>'[27]BM JAN-JUNI'!M41</f>
        <v>0</v>
      </c>
      <c r="N19" s="738">
        <f>'[27]BM JAN-JUNI'!N41</f>
        <v>0</v>
      </c>
      <c r="O19" s="738">
        <f>'[27]BM JAN-JUNI'!O41</f>
        <v>0</v>
      </c>
      <c r="P19" s="738">
        <f>'[27]BM JAN-JUNI'!P41</f>
        <v>0</v>
      </c>
      <c r="Q19" s="738">
        <f>'[27]BM JAN-JUNI'!Q41</f>
        <v>0</v>
      </c>
      <c r="R19" s="738">
        <f>'[27]BM JAN-JUNI'!R41</f>
        <v>0</v>
      </c>
      <c r="S19" s="738">
        <f>'[27]BM JAN-JUNI'!S41</f>
        <v>0</v>
      </c>
      <c r="T19" s="738">
        <f>'[27]BM JAN-JUNI'!T41</f>
        <v>0</v>
      </c>
      <c r="U19" s="739" t="str">
        <f>'[27]BM JAN-JUNI'!U41</f>
        <v>PENYUSUNAN HPS</v>
      </c>
      <c r="V19" s="727"/>
      <c r="W19" s="727"/>
      <c r="X19" s="728"/>
    </row>
    <row r="20" spans="1:27" s="748" customFormat="1" ht="35.15" customHeight="1">
      <c r="A20" s="1609" t="s">
        <v>1337</v>
      </c>
      <c r="B20" s="1610"/>
      <c r="C20" s="1351"/>
      <c r="D20" s="1351"/>
      <c r="E20" s="741"/>
      <c r="F20" s="741"/>
      <c r="G20" s="717"/>
      <c r="H20" s="718"/>
      <c r="I20" s="718"/>
      <c r="J20" s="745"/>
      <c r="K20" s="746"/>
      <c r="L20" s="747"/>
      <c r="M20" s="720"/>
      <c r="N20" s="721"/>
      <c r="O20" s="721"/>
      <c r="P20" s="722"/>
      <c r="Q20" s="722"/>
      <c r="R20" s="744"/>
      <c r="S20" s="724"/>
      <c r="T20" s="725"/>
      <c r="U20" s="726"/>
      <c r="V20" s="727"/>
      <c r="W20" s="727"/>
      <c r="X20" s="728"/>
      <c r="Y20" s="701"/>
      <c r="Z20" s="729"/>
    </row>
    <row r="21" spans="1:27" s="748" customFormat="1" ht="48" customHeight="1">
      <c r="A21" s="730">
        <f>A19+1</f>
        <v>7</v>
      </c>
      <c r="B21" s="731" t="s">
        <v>1249</v>
      </c>
      <c r="C21" s="731"/>
      <c r="D21" s="731"/>
      <c r="E21" s="732">
        <f>'[27]BM JAN-JUNI'!E45</f>
        <v>750000000</v>
      </c>
      <c r="F21" s="733" t="str">
        <f>'[27]BM JAN-JUNI'!F45</f>
        <v>TENDER</v>
      </c>
      <c r="G21" s="733" t="str">
        <f>'[27]BM JAN-JUNI'!G45</f>
        <v>APBD T.A 2021</v>
      </c>
      <c r="H21" s="733" t="str">
        <f>'[27]BM JAN-JUNI'!H45</f>
        <v>ABDUL GAFFAR, ST</v>
      </c>
      <c r="I21" s="732">
        <f>'[27]BM JAN-JUNI'!I45</f>
        <v>0</v>
      </c>
      <c r="J21" s="732">
        <f>'[27]BM JAN-JUNI'!J45</f>
        <v>0</v>
      </c>
      <c r="K21" s="732">
        <f>'[27]BM JAN-JUNI'!K45</f>
        <v>0</v>
      </c>
      <c r="L21" s="732">
        <f>'[27]BM JAN-JUNI'!L45</f>
        <v>0</v>
      </c>
      <c r="M21" s="732">
        <f>'[27]BM JAN-JUNI'!M45</f>
        <v>0</v>
      </c>
      <c r="N21" s="732">
        <f>'[27]BM JAN-JUNI'!N45</f>
        <v>0</v>
      </c>
      <c r="O21" s="732">
        <f>'[27]BM JAN-JUNI'!O45</f>
        <v>0</v>
      </c>
      <c r="P21" s="732">
        <f>'[27]BM JAN-JUNI'!P45</f>
        <v>0</v>
      </c>
      <c r="Q21" s="732">
        <f>'[27]BM JAN-JUNI'!Q45</f>
        <v>0</v>
      </c>
      <c r="R21" s="732">
        <f>'[27]BM JAN-JUNI'!R45</f>
        <v>0</v>
      </c>
      <c r="S21" s="732">
        <f>'[27]BM JAN-JUNI'!S45</f>
        <v>0</v>
      </c>
      <c r="T21" s="732">
        <f>'[27]BM JAN-JUNI'!T45</f>
        <v>0</v>
      </c>
      <c r="U21" s="735" t="str">
        <f>'[27]BM JAN-JUNI'!U45</f>
        <v>PENYUSUNAN HPS</v>
      </c>
      <c r="V21" s="727"/>
      <c r="W21" s="727"/>
      <c r="X21" s="728"/>
      <c r="Y21" s="701"/>
      <c r="Z21" s="729"/>
    </row>
    <row r="22" spans="1:27" s="748" customFormat="1" ht="48" customHeight="1">
      <c r="A22" s="730">
        <f>A21+1</f>
        <v>8</v>
      </c>
      <c r="B22" s="731" t="s">
        <v>1248</v>
      </c>
      <c r="C22" s="731"/>
      <c r="D22" s="731"/>
      <c r="E22" s="732">
        <f>'[27]BM JAN-JUNI'!E49</f>
        <v>1000000000</v>
      </c>
      <c r="F22" s="733" t="str">
        <f>'[27]BM JAN-JUNI'!F49</f>
        <v>TENDER</v>
      </c>
      <c r="G22" s="733" t="str">
        <f>'[27]BM JAN-JUNI'!G49</f>
        <v>APBD T.A 2021</v>
      </c>
      <c r="H22" s="733" t="str">
        <f>'[27]BM JAN-JUNI'!H49</f>
        <v>ABDUL GAFFAR, ST</v>
      </c>
      <c r="I22" s="732">
        <f>'[27]BM JAN-JUNI'!I49</f>
        <v>0</v>
      </c>
      <c r="J22" s="732">
        <f>'[27]BM JAN-JUNI'!J49</f>
        <v>0</v>
      </c>
      <c r="K22" s="732">
        <f>'[27]BM JAN-JUNI'!K49</f>
        <v>0</v>
      </c>
      <c r="L22" s="732">
        <f>'[27]BM JAN-JUNI'!L49</f>
        <v>0</v>
      </c>
      <c r="M22" s="732">
        <f>'[27]BM JAN-JUNI'!M49</f>
        <v>0</v>
      </c>
      <c r="N22" s="732">
        <f>'[27]BM JAN-JUNI'!N49</f>
        <v>0</v>
      </c>
      <c r="O22" s="732">
        <f>'[27]BM JAN-JUNI'!O49</f>
        <v>0</v>
      </c>
      <c r="P22" s="732">
        <f>'[27]BM JAN-JUNI'!P49</f>
        <v>0</v>
      </c>
      <c r="Q22" s="732">
        <f>'[27]BM JAN-JUNI'!Q49</f>
        <v>0</v>
      </c>
      <c r="R22" s="732">
        <f>'[27]BM JAN-JUNI'!R49</f>
        <v>0</v>
      </c>
      <c r="S22" s="732">
        <f>'[27]BM JAN-JUNI'!S49</f>
        <v>0</v>
      </c>
      <c r="T22" s="732">
        <f>'[27]BM JAN-JUNI'!T49</f>
        <v>0</v>
      </c>
      <c r="U22" s="735" t="str">
        <f>'[27]BM JAN-JUNI'!U49</f>
        <v>PROSES DED (ULP)</v>
      </c>
      <c r="V22" s="727"/>
      <c r="W22" s="727"/>
      <c r="X22" s="728"/>
      <c r="Y22" s="701"/>
      <c r="Z22" s="729"/>
    </row>
    <row r="23" spans="1:27" s="748" customFormat="1" ht="48" customHeight="1">
      <c r="A23" s="730">
        <f>A22+1</f>
        <v>9</v>
      </c>
      <c r="B23" s="737" t="s">
        <v>1251</v>
      </c>
      <c r="C23" s="737"/>
      <c r="D23" s="737"/>
      <c r="E23" s="738">
        <f>'[27]BM JAN-JUNI'!E51</f>
        <v>750000000</v>
      </c>
      <c r="F23" s="733" t="str">
        <f>'[27]BM JAN-JUNI'!F51</f>
        <v>TENDER</v>
      </c>
      <c r="G23" s="733" t="str">
        <f>'[27]BM JAN-JUNI'!G51</f>
        <v>APBD T.A 2021</v>
      </c>
      <c r="H23" s="733" t="str">
        <f>'[27]BM JAN-JUNI'!H51</f>
        <v>ABDUL GAFFAR, ST</v>
      </c>
      <c r="I23" s="738">
        <f>'[27]BM JAN-JUNI'!I51</f>
        <v>0</v>
      </c>
      <c r="J23" s="738">
        <f>'[27]BM JAN-JUNI'!J51</f>
        <v>0</v>
      </c>
      <c r="K23" s="738">
        <f>'[27]BM JAN-JUNI'!K51</f>
        <v>0</v>
      </c>
      <c r="L23" s="738">
        <f>'[27]BM JAN-JUNI'!L51</f>
        <v>0</v>
      </c>
      <c r="M23" s="738">
        <f>'[27]BM JAN-JUNI'!M51</f>
        <v>0</v>
      </c>
      <c r="N23" s="738">
        <f>'[27]BM JAN-JUNI'!N51</f>
        <v>0</v>
      </c>
      <c r="O23" s="738">
        <f>'[27]BM JAN-JUNI'!O51</f>
        <v>0</v>
      </c>
      <c r="P23" s="738">
        <f>'[27]BM JAN-JUNI'!P51</f>
        <v>0</v>
      </c>
      <c r="Q23" s="738">
        <f>'[27]BM JAN-JUNI'!Q51</f>
        <v>0</v>
      </c>
      <c r="R23" s="738">
        <f>'[27]BM JAN-JUNI'!R51</f>
        <v>0</v>
      </c>
      <c r="S23" s="738">
        <f>'[27]BM JAN-JUNI'!S51</f>
        <v>0</v>
      </c>
      <c r="T23" s="738">
        <f>'[27]BM JAN-JUNI'!T51</f>
        <v>0</v>
      </c>
      <c r="U23" s="739" t="str">
        <f>'[27]BM JAN-JUNI'!U51</f>
        <v>PROSES DED (ULP)</v>
      </c>
      <c r="V23" s="727"/>
      <c r="W23" s="727"/>
      <c r="X23" s="728"/>
      <c r="Y23" s="701"/>
      <c r="Z23" s="729"/>
    </row>
    <row r="24" spans="1:27" s="748" customFormat="1" ht="48" customHeight="1">
      <c r="A24" s="730">
        <f>A23+1</f>
        <v>10</v>
      </c>
      <c r="B24" s="749" t="s">
        <v>1253</v>
      </c>
      <c r="C24" s="749"/>
      <c r="D24" s="749"/>
      <c r="E24" s="750">
        <f>'[27]BM JAN-JUNI'!E52</f>
        <v>750000000</v>
      </c>
      <c r="F24" s="733" t="str">
        <f>'[27]BM JAN-JUNI'!F52</f>
        <v>TENDER</v>
      </c>
      <c r="G24" s="733" t="str">
        <f>'[27]BM JAN-JUNI'!G52</f>
        <v>APBD T.A 2021</v>
      </c>
      <c r="H24" s="733" t="str">
        <f>'[27]BM JAN-JUNI'!H52</f>
        <v>ABDUL GAFFAR, ST</v>
      </c>
      <c r="I24" s="750">
        <f>'[27]BM JAN-JUNI'!I52</f>
        <v>0</v>
      </c>
      <c r="J24" s="750">
        <f>'[27]BM JAN-JUNI'!J52</f>
        <v>0</v>
      </c>
      <c r="K24" s="750">
        <f>'[27]BM JAN-JUNI'!K52</f>
        <v>0</v>
      </c>
      <c r="L24" s="750">
        <f>'[27]BM JAN-JUNI'!L52</f>
        <v>0</v>
      </c>
      <c r="M24" s="750">
        <f>'[27]BM JAN-JUNI'!M52</f>
        <v>0</v>
      </c>
      <c r="N24" s="750">
        <f>'[27]BM JAN-JUNI'!N52</f>
        <v>0</v>
      </c>
      <c r="O24" s="750">
        <f>'[27]BM JAN-JUNI'!O52</f>
        <v>0</v>
      </c>
      <c r="P24" s="750">
        <f>'[27]BM JAN-JUNI'!P52</f>
        <v>0</v>
      </c>
      <c r="Q24" s="750">
        <f>'[27]BM JAN-JUNI'!Q52</f>
        <v>0</v>
      </c>
      <c r="R24" s="750">
        <f>'[27]BM JAN-JUNI'!R52</f>
        <v>0</v>
      </c>
      <c r="S24" s="750">
        <f>'[27]BM JAN-JUNI'!S52</f>
        <v>0</v>
      </c>
      <c r="T24" s="750">
        <f>'[27]BM JAN-JUNI'!T52</f>
        <v>0</v>
      </c>
      <c r="U24" s="751" t="str">
        <f>'[27]BM JAN-JUNI'!U52</f>
        <v>PROSES DED (ULP)</v>
      </c>
      <c r="V24" s="727"/>
      <c r="W24" s="727"/>
      <c r="X24" s="728"/>
      <c r="Y24" s="701"/>
      <c r="Z24" s="729"/>
    </row>
    <row r="25" spans="1:27" s="748" customFormat="1" ht="48" customHeight="1">
      <c r="A25" s="730">
        <f>A24+1</f>
        <v>11</v>
      </c>
      <c r="B25" s="749" t="s">
        <v>1252</v>
      </c>
      <c r="C25" s="749"/>
      <c r="D25" s="749"/>
      <c r="E25" s="750">
        <f>'[27]BM JAN-JUNI'!E53</f>
        <v>1000000000</v>
      </c>
      <c r="F25" s="733" t="str">
        <f>'[27]BM JAN-JUNI'!F53</f>
        <v>TENDER</v>
      </c>
      <c r="G25" s="733" t="str">
        <f>'[27]BM JAN-JUNI'!G53</f>
        <v>APBD T.A 2021</v>
      </c>
      <c r="H25" s="733" t="str">
        <f>'[27]BM JAN-JUNI'!H53</f>
        <v>ABDUL GAFFAR, ST</v>
      </c>
      <c r="I25" s="750">
        <f>'[27]BM JAN-JUNI'!I53</f>
        <v>0</v>
      </c>
      <c r="J25" s="750">
        <f>'[27]BM JAN-JUNI'!J53</f>
        <v>0</v>
      </c>
      <c r="K25" s="750">
        <f>'[27]BM JAN-JUNI'!K53</f>
        <v>0</v>
      </c>
      <c r="L25" s="750">
        <f>'[27]BM JAN-JUNI'!L53</f>
        <v>0</v>
      </c>
      <c r="M25" s="750">
        <f>'[27]BM JAN-JUNI'!M53</f>
        <v>0</v>
      </c>
      <c r="N25" s="750">
        <f>'[27]BM JAN-JUNI'!N53</f>
        <v>0</v>
      </c>
      <c r="O25" s="750">
        <f>'[27]BM JAN-JUNI'!O53</f>
        <v>0</v>
      </c>
      <c r="P25" s="750">
        <f>'[27]BM JAN-JUNI'!P53</f>
        <v>0</v>
      </c>
      <c r="Q25" s="750">
        <f>'[27]BM JAN-JUNI'!Q53</f>
        <v>0</v>
      </c>
      <c r="R25" s="750">
        <f>'[27]BM JAN-JUNI'!R53</f>
        <v>0</v>
      </c>
      <c r="S25" s="750">
        <f>'[27]BM JAN-JUNI'!S53</f>
        <v>0</v>
      </c>
      <c r="T25" s="750">
        <f>'[27]BM JAN-JUNI'!T53</f>
        <v>0</v>
      </c>
      <c r="U25" s="751" t="str">
        <f>'[27]BM JAN-JUNI'!U53</f>
        <v>PROSES DED (ULP)</v>
      </c>
      <c r="V25" s="727"/>
      <c r="W25" s="727"/>
      <c r="X25" s="728"/>
      <c r="Y25" s="701"/>
      <c r="Z25" s="729"/>
    </row>
    <row r="26" spans="1:27" s="740" customFormat="1" ht="35.15" customHeight="1">
      <c r="A26" s="1609" t="s">
        <v>1338</v>
      </c>
      <c r="B26" s="1610"/>
      <c r="C26" s="1351"/>
      <c r="D26" s="1351"/>
      <c r="E26" s="741"/>
      <c r="F26" s="741"/>
      <c r="G26" s="717"/>
      <c r="H26" s="718"/>
      <c r="I26" s="718"/>
      <c r="J26" s="719"/>
      <c r="K26" s="747"/>
      <c r="L26" s="747"/>
      <c r="M26" s="720"/>
      <c r="N26" s="721"/>
      <c r="O26" s="721"/>
      <c r="P26" s="722"/>
      <c r="Q26" s="722"/>
      <c r="R26" s="744"/>
      <c r="S26" s="724"/>
      <c r="T26" s="725"/>
      <c r="U26" s="726"/>
      <c r="V26" s="727"/>
      <c r="W26" s="727"/>
      <c r="X26" s="728"/>
      <c r="Y26" s="701"/>
      <c r="AA26" s="729"/>
    </row>
    <row r="27" spans="1:27" s="740" customFormat="1" ht="48" customHeight="1">
      <c r="A27" s="730">
        <f>A25+1</f>
        <v>12</v>
      </c>
      <c r="B27" s="731" t="s">
        <v>1247</v>
      </c>
      <c r="C27" s="731"/>
      <c r="D27" s="731"/>
      <c r="E27" s="732">
        <f>'[27]BM JAN-JUNI'!E48</f>
        <v>1000000000</v>
      </c>
      <c r="F27" s="733" t="str">
        <f>'[27]BM JAN-JUNI'!F48</f>
        <v>TENDER</v>
      </c>
      <c r="G27" s="733" t="str">
        <f>'[27]BM JAN-JUNI'!G48</f>
        <v>APBD T.A 2021</v>
      </c>
      <c r="H27" s="733" t="str">
        <f>'[27]BM JAN-JUNI'!H48</f>
        <v>ABDUL GAFFAR, ST</v>
      </c>
      <c r="I27" s="732">
        <f>'[27]BM JAN-JUNI'!I48</f>
        <v>0</v>
      </c>
      <c r="J27" s="732">
        <f>'[27]BM JAN-JUNI'!J48</f>
        <v>0</v>
      </c>
      <c r="K27" s="732">
        <f>'[27]BM JAN-JUNI'!K48</f>
        <v>0</v>
      </c>
      <c r="L27" s="732">
        <f>'[27]BM JAN-JUNI'!L48</f>
        <v>0</v>
      </c>
      <c r="M27" s="732">
        <f>'[27]BM JAN-JUNI'!M48</f>
        <v>0</v>
      </c>
      <c r="N27" s="732">
        <f>'[27]BM JAN-JUNI'!N48</f>
        <v>0</v>
      </c>
      <c r="O27" s="732">
        <f>'[27]BM JAN-JUNI'!O48</f>
        <v>0</v>
      </c>
      <c r="P27" s="732">
        <f>'[27]BM JAN-JUNI'!P48</f>
        <v>0</v>
      </c>
      <c r="Q27" s="732">
        <f>'[27]BM JAN-JUNI'!Q48</f>
        <v>0</v>
      </c>
      <c r="R27" s="732">
        <f>'[27]BM JAN-JUNI'!R48</f>
        <v>0</v>
      </c>
      <c r="S27" s="732">
        <f>'[27]BM JAN-JUNI'!S48</f>
        <v>0</v>
      </c>
      <c r="T27" s="732">
        <f>'[27]BM JAN-JUNI'!T48</f>
        <v>0</v>
      </c>
      <c r="U27" s="735" t="str">
        <f>'[27]BM JAN-JUNI'!U48</f>
        <v>PENYUSUNAN HPS</v>
      </c>
      <c r="V27" s="727"/>
      <c r="W27" s="727"/>
      <c r="X27" s="728"/>
      <c r="Y27" s="701"/>
      <c r="AA27" s="729"/>
    </row>
    <row r="28" spans="1:27" s="740" customFormat="1" ht="48" customHeight="1">
      <c r="A28" s="736">
        <f>A27+1</f>
        <v>13</v>
      </c>
      <c r="B28" s="737" t="s">
        <v>1250</v>
      </c>
      <c r="C28" s="737"/>
      <c r="D28" s="737"/>
      <c r="E28" s="738">
        <f>'[27]BM JAN-JUNI'!E47</f>
        <v>1000000000</v>
      </c>
      <c r="F28" s="733" t="str">
        <f>'[27]BM JAN-JUNI'!F47</f>
        <v>TENDER</v>
      </c>
      <c r="G28" s="733" t="str">
        <f>'[27]BM JAN-JUNI'!G47</f>
        <v>APBD T.A 2021</v>
      </c>
      <c r="H28" s="733" t="str">
        <f>'[27]BM JAN-JUNI'!H47</f>
        <v>ABDUL GAFFAR, ST</v>
      </c>
      <c r="I28" s="738">
        <f>'[27]BM JAN-JUNI'!I47</f>
        <v>0</v>
      </c>
      <c r="J28" s="738">
        <f>'[27]BM JAN-JUNI'!J47</f>
        <v>0</v>
      </c>
      <c r="K28" s="738">
        <f>'[27]BM JAN-JUNI'!K47</f>
        <v>0</v>
      </c>
      <c r="L28" s="738">
        <f>'[27]BM JAN-JUNI'!L47</f>
        <v>0</v>
      </c>
      <c r="M28" s="738">
        <f>'[27]BM JAN-JUNI'!M47</f>
        <v>0</v>
      </c>
      <c r="N28" s="738">
        <f>'[27]BM JAN-JUNI'!N47</f>
        <v>0</v>
      </c>
      <c r="O28" s="738">
        <f>'[27]BM JAN-JUNI'!O47</f>
        <v>0</v>
      </c>
      <c r="P28" s="738">
        <f>'[27]BM JAN-JUNI'!P47</f>
        <v>0</v>
      </c>
      <c r="Q28" s="738">
        <f>'[27]BM JAN-JUNI'!Q47</f>
        <v>0</v>
      </c>
      <c r="R28" s="738">
        <f>'[27]BM JAN-JUNI'!R47</f>
        <v>0</v>
      </c>
      <c r="S28" s="738">
        <f>'[27]BM JAN-JUNI'!S47</f>
        <v>0</v>
      </c>
      <c r="T28" s="738">
        <f>'[27]BM JAN-JUNI'!T47</f>
        <v>0</v>
      </c>
      <c r="U28" s="739" t="str">
        <f>'[27]BM JAN-JUNI'!U47</f>
        <v>PENYUSUNAN HPS</v>
      </c>
      <c r="V28" s="727"/>
      <c r="W28" s="727"/>
      <c r="X28" s="728"/>
      <c r="Y28" s="701"/>
      <c r="AA28" s="729"/>
    </row>
    <row r="29" spans="1:27" s="740" customFormat="1" ht="48" customHeight="1">
      <c r="A29" s="736">
        <f>A28+1</f>
        <v>14</v>
      </c>
      <c r="B29" s="737" t="s">
        <v>1245</v>
      </c>
      <c r="C29" s="737"/>
      <c r="D29" s="737"/>
      <c r="E29" s="738">
        <f>'[27]BM JAN-JUNI'!E43</f>
        <v>1000000000</v>
      </c>
      <c r="F29" s="733" t="str">
        <f>'[27]BM JAN-JUNI'!F43</f>
        <v>TENDER</v>
      </c>
      <c r="G29" s="733" t="str">
        <f>'[27]BM JAN-JUNI'!G43</f>
        <v>APBD T.A 2021</v>
      </c>
      <c r="H29" s="733" t="str">
        <f>'[27]BM JAN-JUNI'!H43</f>
        <v>ABDUL GAFFAR, ST</v>
      </c>
      <c r="I29" s="738">
        <f>'[27]BM JAN-JUNI'!I43</f>
        <v>0</v>
      </c>
      <c r="J29" s="738">
        <f>'[27]BM JAN-JUNI'!J43</f>
        <v>0</v>
      </c>
      <c r="K29" s="738">
        <f>'[27]BM JAN-JUNI'!K43</f>
        <v>0</v>
      </c>
      <c r="L29" s="738">
        <f>'[27]BM JAN-JUNI'!L43</f>
        <v>0</v>
      </c>
      <c r="M29" s="738">
        <f>'[27]BM JAN-JUNI'!M43</f>
        <v>0</v>
      </c>
      <c r="N29" s="738">
        <f>'[27]BM JAN-JUNI'!N43</f>
        <v>0</v>
      </c>
      <c r="O29" s="738">
        <f>'[27]BM JAN-JUNI'!O43</f>
        <v>0</v>
      </c>
      <c r="P29" s="738">
        <f>'[27]BM JAN-JUNI'!P43</f>
        <v>0</v>
      </c>
      <c r="Q29" s="738">
        <f>'[27]BM JAN-JUNI'!Q43</f>
        <v>0</v>
      </c>
      <c r="R29" s="738">
        <f>'[27]BM JAN-JUNI'!R43</f>
        <v>0</v>
      </c>
      <c r="S29" s="738">
        <f>'[27]BM JAN-JUNI'!S43</f>
        <v>0</v>
      </c>
      <c r="T29" s="738">
        <f>'[27]BM JAN-JUNI'!T43</f>
        <v>0</v>
      </c>
      <c r="U29" s="739" t="str">
        <f>'[27]BM JAN-JUNI'!U43</f>
        <v>PROSES DED (ULP)</v>
      </c>
      <c r="V29" s="738">
        <f>'[27]BM JAN-JUNI'!V43</f>
        <v>0</v>
      </c>
      <c r="W29" s="727"/>
      <c r="X29" s="728"/>
      <c r="Y29" s="701"/>
      <c r="AA29" s="729"/>
    </row>
    <row r="30" spans="1:27" s="740" customFormat="1" ht="48" customHeight="1">
      <c r="A30" s="736">
        <f>A29+1</f>
        <v>15</v>
      </c>
      <c r="B30" s="737" t="s">
        <v>1232</v>
      </c>
      <c r="C30" s="737"/>
      <c r="D30" s="737"/>
      <c r="E30" s="738">
        <f>'[27]BM JAN-JUNI'!E25</f>
        <v>1000000000</v>
      </c>
      <c r="F30" s="733" t="str">
        <f>'[27]BM JAN-JUNI'!F25</f>
        <v>TENDER</v>
      </c>
      <c r="G30" s="733" t="str">
        <f>'[27]BM JAN-JUNI'!G25</f>
        <v>APBD T.A 2021</v>
      </c>
      <c r="H30" s="733" t="str">
        <f>'[27]BM JAN-JUNI'!H25</f>
        <v>ABDUL GAFFAR, ST</v>
      </c>
      <c r="I30" s="738">
        <f>'[27]BM JAN-JUNI'!I25</f>
        <v>0</v>
      </c>
      <c r="J30" s="738">
        <f>'[27]BM JAN-JUNI'!J25</f>
        <v>0</v>
      </c>
      <c r="K30" s="738">
        <f>'[27]BM JAN-JUNI'!K25</f>
        <v>0</v>
      </c>
      <c r="L30" s="738">
        <f>'[27]BM JAN-JUNI'!L25</f>
        <v>0</v>
      </c>
      <c r="M30" s="738">
        <f>'[27]BM JAN-JUNI'!M25</f>
        <v>0</v>
      </c>
      <c r="N30" s="738">
        <f>'[27]BM JAN-JUNI'!N25</f>
        <v>0</v>
      </c>
      <c r="O30" s="738">
        <f>'[27]BM JAN-JUNI'!O25</f>
        <v>0</v>
      </c>
      <c r="P30" s="738">
        <f>'[27]BM JAN-JUNI'!P25</f>
        <v>0</v>
      </c>
      <c r="Q30" s="738">
        <f>'[27]BM JAN-JUNI'!Q25</f>
        <v>0</v>
      </c>
      <c r="R30" s="738">
        <f>'[27]BM JAN-JUNI'!R25</f>
        <v>0</v>
      </c>
      <c r="S30" s="738">
        <f>'[27]BM JAN-JUNI'!S25</f>
        <v>0</v>
      </c>
      <c r="T30" s="738">
        <f>'[27]BM JAN-JUNI'!T25</f>
        <v>0</v>
      </c>
      <c r="U30" s="739" t="str">
        <f>'[27]BM JAN-JUNI'!U25</f>
        <v>PROSES DED (ULP)</v>
      </c>
      <c r="V30" s="727"/>
      <c r="W30" s="727"/>
      <c r="X30" s="728"/>
      <c r="Y30" s="701"/>
      <c r="AA30" s="729"/>
    </row>
    <row r="31" spans="1:27" s="740" customFormat="1" ht="35.15" customHeight="1">
      <c r="A31" s="1609" t="s">
        <v>1339</v>
      </c>
      <c r="B31" s="1610"/>
      <c r="C31" s="1351"/>
      <c r="D31" s="1351"/>
      <c r="E31" s="741"/>
      <c r="F31" s="741"/>
      <c r="G31" s="717"/>
      <c r="H31" s="718"/>
      <c r="I31" s="718"/>
      <c r="J31" s="719"/>
      <c r="K31" s="747"/>
      <c r="L31" s="747"/>
      <c r="M31" s="742"/>
      <c r="N31" s="721"/>
      <c r="O31" s="721"/>
      <c r="P31" s="722"/>
      <c r="Q31" s="743"/>
      <c r="R31" s="744"/>
      <c r="S31" s="742"/>
      <c r="T31" s="725"/>
      <c r="U31" s="726"/>
      <c r="V31" s="727"/>
      <c r="W31" s="727"/>
      <c r="X31" s="728"/>
      <c r="Y31" s="701"/>
      <c r="AA31" s="729"/>
    </row>
    <row r="32" spans="1:27" s="740" customFormat="1" ht="48" customHeight="1">
      <c r="A32" s="730">
        <f>A30+1</f>
        <v>16</v>
      </c>
      <c r="B32" s="731" t="s">
        <v>1234</v>
      </c>
      <c r="C32" s="731"/>
      <c r="D32" s="731"/>
      <c r="E32" s="732">
        <f>'[27]BM JAN-JUNI'!E31</f>
        <v>1000000000</v>
      </c>
      <c r="F32" s="733" t="str">
        <f>'[27]BM JAN-JUNI'!F31</f>
        <v>TENDER</v>
      </c>
      <c r="G32" s="733" t="str">
        <f>'[27]BM JAN-JUNI'!G31</f>
        <v>APBD T.A 2021</v>
      </c>
      <c r="H32" s="733" t="str">
        <f>'[27]BM JAN-JUNI'!H31</f>
        <v>ABDUL GAFFAR, ST</v>
      </c>
      <c r="I32" s="732">
        <f>'[27]BM JAN-JUNI'!I31</f>
        <v>0</v>
      </c>
      <c r="J32" s="732">
        <f>'[27]BM JAN-JUNI'!J31</f>
        <v>0</v>
      </c>
      <c r="K32" s="732">
        <f>'[27]BM JAN-JUNI'!K31</f>
        <v>0</v>
      </c>
      <c r="L32" s="732">
        <f>'[27]BM JAN-JUNI'!L31</f>
        <v>0</v>
      </c>
      <c r="M32" s="732">
        <f>'[27]BM JAN-JUNI'!M31</f>
        <v>0</v>
      </c>
      <c r="N32" s="732">
        <f>'[27]BM JAN-JUNI'!N31</f>
        <v>0</v>
      </c>
      <c r="O32" s="732">
        <f>'[27]BM JAN-JUNI'!O31</f>
        <v>0</v>
      </c>
      <c r="P32" s="732">
        <f>'[27]BM JAN-JUNI'!P31</f>
        <v>0</v>
      </c>
      <c r="Q32" s="732">
        <f>'[27]BM JAN-JUNI'!Q31</f>
        <v>0</v>
      </c>
      <c r="R32" s="732">
        <f>'[27]BM JAN-JUNI'!R31</f>
        <v>0</v>
      </c>
      <c r="S32" s="732">
        <f>'[27]BM JAN-JUNI'!S31</f>
        <v>0</v>
      </c>
      <c r="T32" s="732">
        <f>'[27]BM JAN-JUNI'!T31</f>
        <v>0</v>
      </c>
      <c r="U32" s="735" t="str">
        <f>'[27]BM JAN-JUNI'!U31</f>
        <v>PROSES DED (ULP)</v>
      </c>
      <c r="V32" s="727"/>
      <c r="W32" s="727"/>
      <c r="X32" s="728"/>
      <c r="Y32" s="701"/>
      <c r="AA32" s="729"/>
    </row>
    <row r="33" spans="1:27" s="740" customFormat="1" ht="48" customHeight="1">
      <c r="A33" s="730">
        <f>A32+1</f>
        <v>17</v>
      </c>
      <c r="B33" s="731" t="s">
        <v>1235</v>
      </c>
      <c r="C33" s="731"/>
      <c r="D33" s="731"/>
      <c r="E33" s="732">
        <f>'[27]BM JAN-JUNI'!E32</f>
        <v>1000000000</v>
      </c>
      <c r="F33" s="733" t="str">
        <f>'[27]BM JAN-JUNI'!F32</f>
        <v>TENDER</v>
      </c>
      <c r="G33" s="733" t="str">
        <f>'[27]BM JAN-JUNI'!G32</f>
        <v>APBD T.A 2021</v>
      </c>
      <c r="H33" s="733" t="str">
        <f>'[27]BM JAN-JUNI'!H32</f>
        <v>ABDUL GAFFAR, ST</v>
      </c>
      <c r="I33" s="732">
        <f>'[27]BM JAN-JUNI'!I32</f>
        <v>0</v>
      </c>
      <c r="J33" s="732">
        <f>'[27]BM JAN-JUNI'!J32</f>
        <v>0</v>
      </c>
      <c r="K33" s="732">
        <f>'[27]BM JAN-JUNI'!K32</f>
        <v>0</v>
      </c>
      <c r="L33" s="732">
        <f>'[27]BM JAN-JUNI'!L32</f>
        <v>0</v>
      </c>
      <c r="M33" s="732">
        <f>'[27]BM JAN-JUNI'!M32</f>
        <v>0</v>
      </c>
      <c r="N33" s="732">
        <f>'[27]BM JAN-JUNI'!N32</f>
        <v>0</v>
      </c>
      <c r="O33" s="732">
        <f>'[27]BM JAN-JUNI'!O32</f>
        <v>0</v>
      </c>
      <c r="P33" s="732">
        <f>'[27]BM JAN-JUNI'!P32</f>
        <v>0</v>
      </c>
      <c r="Q33" s="732">
        <f>'[27]BM JAN-JUNI'!Q32</f>
        <v>0</v>
      </c>
      <c r="R33" s="732">
        <f>'[27]BM JAN-JUNI'!R32</f>
        <v>0</v>
      </c>
      <c r="S33" s="732">
        <f>'[27]BM JAN-JUNI'!S32</f>
        <v>0</v>
      </c>
      <c r="T33" s="732">
        <f>'[27]BM JAN-JUNI'!T32</f>
        <v>0</v>
      </c>
      <c r="U33" s="735" t="str">
        <f>'[27]BM JAN-JUNI'!U32</f>
        <v>PENYUSUNAN HPS</v>
      </c>
      <c r="V33" s="732">
        <f>'[27]BM JAN-JUNI'!V32</f>
        <v>0</v>
      </c>
      <c r="W33" s="727"/>
      <c r="X33" s="728"/>
      <c r="Y33" s="701"/>
      <c r="AA33" s="729"/>
    </row>
    <row r="34" spans="1:27" s="740" customFormat="1" ht="48" customHeight="1">
      <c r="A34" s="736">
        <f>A33+1</f>
        <v>18</v>
      </c>
      <c r="B34" s="737" t="s">
        <v>1237</v>
      </c>
      <c r="C34" s="737"/>
      <c r="D34" s="737"/>
      <c r="E34" s="738">
        <f>'[27]BM JAN-JUNI'!E33</f>
        <v>700000000</v>
      </c>
      <c r="F34" s="733" t="str">
        <f>'[27]BM JAN-JUNI'!F33</f>
        <v>TENDER</v>
      </c>
      <c r="G34" s="733" t="str">
        <f>'[27]BM JAN-JUNI'!G33</f>
        <v>APBD T.A 2021</v>
      </c>
      <c r="H34" s="733" t="str">
        <f>'[27]BM JAN-JUNI'!H33</f>
        <v>ABDUL GAFFAR, ST</v>
      </c>
      <c r="I34" s="738">
        <f>'[27]BM JAN-JUNI'!I33</f>
        <v>0</v>
      </c>
      <c r="J34" s="738">
        <f>'[27]BM JAN-JUNI'!J33</f>
        <v>0</v>
      </c>
      <c r="K34" s="738">
        <f>'[27]BM JAN-JUNI'!K33</f>
        <v>0</v>
      </c>
      <c r="L34" s="738">
        <f>'[27]BM JAN-JUNI'!L33</f>
        <v>0</v>
      </c>
      <c r="M34" s="738">
        <f>'[27]BM JAN-JUNI'!M33</f>
        <v>0</v>
      </c>
      <c r="N34" s="738">
        <f>'[27]BM JAN-JUNI'!N33</f>
        <v>0</v>
      </c>
      <c r="O34" s="738">
        <f>'[27]BM JAN-JUNI'!O33</f>
        <v>0</v>
      </c>
      <c r="P34" s="738">
        <f>'[27]BM JAN-JUNI'!P33</f>
        <v>0</v>
      </c>
      <c r="Q34" s="738">
        <f>'[27]BM JAN-JUNI'!Q33</f>
        <v>0</v>
      </c>
      <c r="R34" s="738">
        <f>'[27]BM JAN-JUNI'!R33</f>
        <v>0</v>
      </c>
      <c r="S34" s="738">
        <f>'[27]BM JAN-JUNI'!S33</f>
        <v>0</v>
      </c>
      <c r="T34" s="738">
        <f>'[27]BM JAN-JUNI'!T33</f>
        <v>0</v>
      </c>
      <c r="U34" s="739" t="str">
        <f>'[27]BM JAN-JUNI'!U33</f>
        <v>PROSES DED (ULP)</v>
      </c>
      <c r="V34" s="727"/>
      <c r="W34" s="727"/>
      <c r="X34" s="728"/>
      <c r="Y34" s="701"/>
      <c r="AA34" s="729"/>
    </row>
    <row r="35" spans="1:27" s="740" customFormat="1" ht="48" customHeight="1">
      <c r="A35" s="736">
        <f>A34+1</f>
        <v>19</v>
      </c>
      <c r="B35" s="737" t="s">
        <v>1259</v>
      </c>
      <c r="C35" s="737"/>
      <c r="D35" s="737"/>
      <c r="E35" s="738">
        <f>'[27]BM JAN-JUNI'!E75</f>
        <v>1000000000</v>
      </c>
      <c r="F35" s="733" t="str">
        <f>'[27]BM JAN-JUNI'!F75</f>
        <v>TENDER</v>
      </c>
      <c r="G35" s="733" t="str">
        <f>'[27]BM JAN-JUNI'!G75</f>
        <v>APBD T.A 2021</v>
      </c>
      <c r="H35" s="733" t="str">
        <f>'[27]BM JAN-JUNI'!H75</f>
        <v>ABDUL GAFFAR, ST</v>
      </c>
      <c r="I35" s="738">
        <f>'[27]BM JAN-JUNI'!I75</f>
        <v>0</v>
      </c>
      <c r="J35" s="738">
        <f>'[27]BM JAN-JUNI'!J75</f>
        <v>0</v>
      </c>
      <c r="K35" s="738">
        <f>'[27]BM JAN-JUNI'!K75</f>
        <v>0</v>
      </c>
      <c r="L35" s="738">
        <f>'[27]BM JAN-JUNI'!L75</f>
        <v>0</v>
      </c>
      <c r="M35" s="738">
        <f>'[27]BM JAN-JUNI'!M75</f>
        <v>0</v>
      </c>
      <c r="N35" s="738">
        <f>'[27]BM JAN-JUNI'!N75</f>
        <v>0</v>
      </c>
      <c r="O35" s="738">
        <f>'[27]BM JAN-JUNI'!O75</f>
        <v>0</v>
      </c>
      <c r="P35" s="738">
        <f>'[27]BM JAN-JUNI'!P75</f>
        <v>0</v>
      </c>
      <c r="Q35" s="738">
        <f>'[27]BM JAN-JUNI'!Q75</f>
        <v>0</v>
      </c>
      <c r="R35" s="738">
        <f>'[27]BM JAN-JUNI'!R75</f>
        <v>0</v>
      </c>
      <c r="S35" s="738">
        <f>'[27]BM JAN-JUNI'!S75</f>
        <v>0</v>
      </c>
      <c r="T35" s="738">
        <f>'[27]BM JAN-JUNI'!T75</f>
        <v>0</v>
      </c>
      <c r="U35" s="739" t="str">
        <f>'[27]BM JAN-JUNI'!U75</f>
        <v>PROSES DED (ULP)</v>
      </c>
      <c r="V35" s="727"/>
      <c r="W35" s="727"/>
      <c r="X35" s="728"/>
      <c r="Y35" s="701"/>
      <c r="AA35" s="729"/>
    </row>
    <row r="36" spans="1:27" s="740" customFormat="1" ht="35.15" customHeight="1">
      <c r="A36" s="1609" t="s">
        <v>1340</v>
      </c>
      <c r="B36" s="1610"/>
      <c r="C36" s="1351"/>
      <c r="D36" s="1351"/>
      <c r="E36" s="741"/>
      <c r="F36" s="752"/>
      <c r="G36" s="717"/>
      <c r="H36" s="718"/>
      <c r="I36" s="718"/>
      <c r="J36" s="719"/>
      <c r="K36" s="747"/>
      <c r="L36" s="747"/>
      <c r="M36" s="720"/>
      <c r="N36" s="721"/>
      <c r="O36" s="721"/>
      <c r="P36" s="720"/>
      <c r="Q36" s="720"/>
      <c r="R36" s="744"/>
      <c r="S36" s="724"/>
      <c r="T36" s="725"/>
      <c r="U36" s="726"/>
      <c r="V36" s="727"/>
      <c r="W36" s="727"/>
      <c r="X36" s="728"/>
      <c r="Y36" s="701"/>
    </row>
    <row r="37" spans="1:27" s="740" customFormat="1" ht="48" customHeight="1">
      <c r="A37" s="730">
        <f>A35+1</f>
        <v>20</v>
      </c>
      <c r="B37" s="731" t="s">
        <v>1341</v>
      </c>
      <c r="C37" s="731"/>
      <c r="D37" s="731"/>
      <c r="E37" s="732">
        <f>'[27]BM JAN-JUNI'!E73</f>
        <v>1509897000</v>
      </c>
      <c r="F37" s="733" t="str">
        <f>'[27]BM JAN-JUNI'!F73</f>
        <v>TENDER</v>
      </c>
      <c r="G37" s="753" t="str">
        <f>'[27]BM JAN-JUNI'!G73</f>
        <v>DAK R. T.A 2021</v>
      </c>
      <c r="H37" s="733" t="str">
        <f>'[27]BM JAN-JUNI'!H73</f>
        <v>SULAN, ST</v>
      </c>
      <c r="I37" s="732">
        <f>'[27]BM JAN-JUNI'!I73</f>
        <v>0</v>
      </c>
      <c r="J37" s="732">
        <f>'[27]BM JAN-JUNI'!J73</f>
        <v>0</v>
      </c>
      <c r="K37" s="732">
        <f>'[27]BM JAN-JUNI'!K73</f>
        <v>0</v>
      </c>
      <c r="L37" s="732">
        <f>'[27]BM JAN-JUNI'!L73</f>
        <v>0</v>
      </c>
      <c r="M37" s="732">
        <f>'[27]BM JAN-JUNI'!M73</f>
        <v>0</v>
      </c>
      <c r="N37" s="732">
        <f>'[27]BM JAN-JUNI'!N73</f>
        <v>0</v>
      </c>
      <c r="O37" s="732">
        <f>'[27]BM JAN-JUNI'!O73</f>
        <v>0</v>
      </c>
      <c r="P37" s="732">
        <f>'[27]BM JAN-JUNI'!P73</f>
        <v>0</v>
      </c>
      <c r="Q37" s="732">
        <f>'[27]BM JAN-JUNI'!Q73</f>
        <v>0</v>
      </c>
      <c r="R37" s="732">
        <f>'[27]BM JAN-JUNI'!R73</f>
        <v>0</v>
      </c>
      <c r="S37" s="732">
        <f>'[27]BM JAN-JUNI'!S73</f>
        <v>0</v>
      </c>
      <c r="T37" s="732">
        <f>'[27]BM JAN-JUNI'!T73</f>
        <v>0</v>
      </c>
      <c r="U37" s="735" t="str">
        <f>'[27]BM JAN-JUNI'!U73</f>
        <v>PROSES TENDER</v>
      </c>
      <c r="V37" s="727"/>
      <c r="W37" s="727"/>
      <c r="X37" s="728"/>
      <c r="Y37" s="701"/>
    </row>
    <row r="38" spans="1:27" s="740" customFormat="1" ht="48" customHeight="1">
      <c r="A38" s="736">
        <f>A37+1</f>
        <v>21</v>
      </c>
      <c r="B38" s="737" t="s">
        <v>1257</v>
      </c>
      <c r="C38" s="737"/>
      <c r="D38" s="737"/>
      <c r="E38" s="738">
        <f>'[27]BM JAN-JUNI'!E74</f>
        <v>9964000000</v>
      </c>
      <c r="F38" s="733" t="str">
        <f>'[27]BM JAN-JUNI'!F74</f>
        <v>TENDER</v>
      </c>
      <c r="G38" s="753" t="str">
        <f>'[27]BM JAN-JUNI'!G74</f>
        <v>DAK R. T.A 2021</v>
      </c>
      <c r="H38" s="733" t="str">
        <f>'[27]BM JAN-JUNI'!H74</f>
        <v>SULAN, ST</v>
      </c>
      <c r="I38" s="738">
        <f>'[27]BM JAN-JUNI'!I74</f>
        <v>0</v>
      </c>
      <c r="J38" s="738">
        <f>'[27]BM JAN-JUNI'!J74</f>
        <v>0</v>
      </c>
      <c r="K38" s="738">
        <f>'[27]BM JAN-JUNI'!K74</f>
        <v>0</v>
      </c>
      <c r="L38" s="738">
        <f>'[27]BM JAN-JUNI'!L74</f>
        <v>0</v>
      </c>
      <c r="M38" s="738">
        <f>'[27]BM JAN-JUNI'!M74</f>
        <v>0</v>
      </c>
      <c r="N38" s="738">
        <f>'[27]BM JAN-JUNI'!N74</f>
        <v>0</v>
      </c>
      <c r="O38" s="738">
        <f>'[27]BM JAN-JUNI'!O74</f>
        <v>0</v>
      </c>
      <c r="P38" s="738">
        <f>'[27]BM JAN-JUNI'!P74</f>
        <v>0</v>
      </c>
      <c r="Q38" s="738">
        <f>'[27]BM JAN-JUNI'!Q74</f>
        <v>0</v>
      </c>
      <c r="R38" s="738">
        <f>'[27]BM JAN-JUNI'!R74</f>
        <v>0</v>
      </c>
      <c r="S38" s="738">
        <f>'[27]BM JAN-JUNI'!S74</f>
        <v>0</v>
      </c>
      <c r="T38" s="738">
        <f>'[27]BM JAN-JUNI'!T74</f>
        <v>0</v>
      </c>
      <c r="U38" s="735" t="str">
        <f>'[27]BM JAN-JUNI'!U74</f>
        <v>PROSES TENDER</v>
      </c>
      <c r="V38" s="727"/>
      <c r="W38" s="727"/>
      <c r="X38" s="728"/>
      <c r="Y38" s="701"/>
    </row>
    <row r="39" spans="1:27" s="740" customFormat="1" ht="35.15" customHeight="1">
      <c r="A39" s="1609" t="s">
        <v>1342</v>
      </c>
      <c r="B39" s="1610"/>
      <c r="C39" s="1351"/>
      <c r="D39" s="1351"/>
      <c r="E39" s="741"/>
      <c r="F39" s="741"/>
      <c r="G39" s="717"/>
      <c r="H39" s="718"/>
      <c r="I39" s="718"/>
      <c r="J39" s="719"/>
      <c r="K39" s="747"/>
      <c r="L39" s="747"/>
      <c r="M39" s="720"/>
      <c r="N39" s="721"/>
      <c r="O39" s="721"/>
      <c r="P39" s="720"/>
      <c r="Q39" s="720"/>
      <c r="R39" s="744"/>
      <c r="S39" s="724"/>
      <c r="T39" s="725"/>
      <c r="U39" s="726"/>
      <c r="V39" s="727"/>
      <c r="W39" s="727"/>
      <c r="X39" s="728"/>
      <c r="Y39" s="701"/>
    </row>
    <row r="40" spans="1:27" s="740" customFormat="1" ht="48" customHeight="1">
      <c r="A40" s="730">
        <f>A38+1</f>
        <v>22</v>
      </c>
      <c r="B40" s="731" t="s">
        <v>1264</v>
      </c>
      <c r="C40" s="731"/>
      <c r="D40" s="731"/>
      <c r="E40" s="732">
        <f>'[27]BM JAN-JUNI'!E82</f>
        <v>1500000000</v>
      </c>
      <c r="F40" s="733" t="str">
        <f>'[27]BM JAN-JUNI'!F82</f>
        <v>TENDER</v>
      </c>
      <c r="G40" s="733" t="str">
        <f>'[27]BM JAN-JUNI'!G82</f>
        <v>APBD T.A 2021</v>
      </c>
      <c r="H40" s="733" t="str">
        <f>'[27]BM JAN-JUNI'!H82</f>
        <v>ICHSAN, ST</v>
      </c>
      <c r="I40" s="732">
        <f>'[27]BM JAN-JUNI'!I82</f>
        <v>0</v>
      </c>
      <c r="J40" s="732">
        <f>'[27]BM JAN-JUNI'!J82</f>
        <v>0</v>
      </c>
      <c r="K40" s="732">
        <f>'[27]BM JAN-JUNI'!K82</f>
        <v>0</v>
      </c>
      <c r="L40" s="732">
        <f>'[27]BM JAN-JUNI'!L82</f>
        <v>0</v>
      </c>
      <c r="M40" s="732">
        <f>'[27]BM JAN-JUNI'!M82</f>
        <v>0</v>
      </c>
      <c r="N40" s="732">
        <f>'[27]BM JAN-JUNI'!N82</f>
        <v>0</v>
      </c>
      <c r="O40" s="732">
        <f>'[27]BM JAN-JUNI'!O82</f>
        <v>0</v>
      </c>
      <c r="P40" s="732">
        <f>'[27]BM JAN-JUNI'!P82</f>
        <v>0</v>
      </c>
      <c r="Q40" s="732">
        <f>'[27]BM JAN-JUNI'!Q82</f>
        <v>0</v>
      </c>
      <c r="R40" s="732">
        <f>'[27]BM JAN-JUNI'!R82</f>
        <v>0</v>
      </c>
      <c r="S40" s="732">
        <f>'[27]BM JAN-JUNI'!S82</f>
        <v>0</v>
      </c>
      <c r="T40" s="732">
        <f>'[27]BM JAN-JUNI'!T82</f>
        <v>0</v>
      </c>
      <c r="U40" s="735" t="str">
        <f>'[27]BM JAN-JUNI'!U82</f>
        <v>PENYUSUNAN HPS</v>
      </c>
      <c r="V40" s="727"/>
      <c r="W40" s="727"/>
      <c r="X40" s="728"/>
      <c r="Y40" s="701"/>
    </row>
    <row r="41" spans="1:27" s="740" customFormat="1" ht="48" customHeight="1">
      <c r="A41" s="736">
        <f>A40+1</f>
        <v>23</v>
      </c>
      <c r="B41" s="737" t="s">
        <v>1231</v>
      </c>
      <c r="C41" s="737"/>
      <c r="D41" s="737"/>
      <c r="E41" s="738">
        <f>'[27]BM JAN-JUNI'!E24</f>
        <v>2300000000</v>
      </c>
      <c r="F41" s="733" t="str">
        <f>'[27]BM JAN-JUNI'!F24</f>
        <v>TENDER</v>
      </c>
      <c r="G41" s="733" t="str">
        <f>'[27]BM JAN-JUNI'!G24</f>
        <v>APBD T.A 2021</v>
      </c>
      <c r="H41" s="733" t="str">
        <f>'[27]BM JAN-JUNI'!H24</f>
        <v>ICHSAN, ST</v>
      </c>
      <c r="I41" s="738">
        <f>'[27]BM JAN-JUNI'!I24</f>
        <v>0</v>
      </c>
      <c r="J41" s="738">
        <f>'[27]BM JAN-JUNI'!J24</f>
        <v>0</v>
      </c>
      <c r="K41" s="738">
        <f>'[27]BM JAN-JUNI'!K24</f>
        <v>0</v>
      </c>
      <c r="L41" s="738">
        <f>'[27]BM JAN-JUNI'!L24</f>
        <v>0</v>
      </c>
      <c r="M41" s="738">
        <f>'[27]BM JAN-JUNI'!M24</f>
        <v>0</v>
      </c>
      <c r="N41" s="738">
        <f>'[27]BM JAN-JUNI'!N24</f>
        <v>0</v>
      </c>
      <c r="O41" s="738">
        <f>'[27]BM JAN-JUNI'!O24</f>
        <v>0</v>
      </c>
      <c r="P41" s="738">
        <f>'[27]BM JAN-JUNI'!P24</f>
        <v>0</v>
      </c>
      <c r="Q41" s="738">
        <f>'[27]BM JAN-JUNI'!Q24</f>
        <v>0</v>
      </c>
      <c r="R41" s="738">
        <f>'[27]BM JAN-JUNI'!R24</f>
        <v>0</v>
      </c>
      <c r="S41" s="738">
        <f>'[27]BM JAN-JUNI'!S24</f>
        <v>0</v>
      </c>
      <c r="T41" s="738">
        <f>'[27]BM JAN-JUNI'!T24</f>
        <v>0</v>
      </c>
      <c r="U41" s="739" t="str">
        <f>'[27]BM JAN-JUNI'!U24</f>
        <v>PENYUSUNAN HPS</v>
      </c>
      <c r="V41" s="727"/>
      <c r="W41" s="727"/>
      <c r="X41" s="728"/>
      <c r="Y41" s="701"/>
    </row>
    <row r="42" spans="1:27" s="740" customFormat="1" ht="34.5" customHeight="1">
      <c r="A42" s="1609" t="s">
        <v>1343</v>
      </c>
      <c r="B42" s="1610"/>
      <c r="C42" s="1351"/>
      <c r="D42" s="1351"/>
      <c r="E42" s="741"/>
      <c r="F42" s="741"/>
      <c r="G42" s="717"/>
      <c r="H42" s="718"/>
      <c r="I42" s="718"/>
      <c r="J42" s="719"/>
      <c r="K42" s="747"/>
      <c r="L42" s="747"/>
      <c r="M42" s="720"/>
      <c r="N42" s="721"/>
      <c r="O42" s="721"/>
      <c r="P42" s="720"/>
      <c r="Q42" s="720"/>
      <c r="R42" s="744"/>
      <c r="S42" s="724"/>
      <c r="T42" s="725"/>
      <c r="U42" s="726"/>
      <c r="V42" s="727"/>
      <c r="W42" s="727"/>
      <c r="X42" s="728"/>
      <c r="Y42" s="701"/>
    </row>
    <row r="43" spans="1:27" s="740" customFormat="1" ht="48" customHeight="1">
      <c r="A43" s="730">
        <f>A41+1</f>
        <v>24</v>
      </c>
      <c r="B43" s="731" t="s">
        <v>1222</v>
      </c>
      <c r="C43" s="731"/>
      <c r="D43" s="731"/>
      <c r="E43" s="732">
        <f>'[27]BM JAN-JUNI'!E14</f>
        <v>1000000000</v>
      </c>
      <c r="F43" s="733" t="str">
        <f>'[27]BM JAN-JUNI'!F14</f>
        <v>TENDER</v>
      </c>
      <c r="G43" s="733" t="str">
        <f>'[27]BM JAN-JUNI'!G14</f>
        <v>APBD T.A 2021</v>
      </c>
      <c r="H43" s="733" t="str">
        <f>'[27]BM JAN-JUNI'!H14</f>
        <v>ABDUL GAFFAR, ST</v>
      </c>
      <c r="I43" s="732">
        <f>'[27]BM JAN-JUNI'!I14</f>
        <v>0</v>
      </c>
      <c r="J43" s="732">
        <f>'[27]BM JAN-JUNI'!J14</f>
        <v>0</v>
      </c>
      <c r="K43" s="732">
        <f>'[27]BM JAN-JUNI'!K14</f>
        <v>0</v>
      </c>
      <c r="L43" s="732">
        <f>'[27]BM JAN-JUNI'!L14</f>
        <v>0</v>
      </c>
      <c r="M43" s="732">
        <f>'[27]BM JAN-JUNI'!M14</f>
        <v>0</v>
      </c>
      <c r="N43" s="732">
        <f>'[27]BM JAN-JUNI'!N14</f>
        <v>0</v>
      </c>
      <c r="O43" s="732">
        <f>'[27]BM JAN-JUNI'!O14</f>
        <v>0</v>
      </c>
      <c r="P43" s="732">
        <f>'[27]BM JAN-JUNI'!P14</f>
        <v>0</v>
      </c>
      <c r="Q43" s="732">
        <f>'[27]BM JAN-JUNI'!Q14</f>
        <v>0</v>
      </c>
      <c r="R43" s="732">
        <f>'[27]BM JAN-JUNI'!R14</f>
        <v>0</v>
      </c>
      <c r="S43" s="732">
        <f>'[27]BM JAN-JUNI'!S14</f>
        <v>0</v>
      </c>
      <c r="T43" s="732">
        <f>'[27]BM JAN-JUNI'!T14</f>
        <v>0</v>
      </c>
      <c r="U43" s="735" t="str">
        <f>'[27]BM JAN-JUNI'!U14</f>
        <v>PENYUSUNAN HPS</v>
      </c>
      <c r="V43" s="727"/>
      <c r="W43" s="727"/>
      <c r="X43" s="728"/>
      <c r="Y43" s="701"/>
    </row>
    <row r="44" spans="1:27" s="740" customFormat="1" ht="48" customHeight="1">
      <c r="A44" s="736">
        <f>A43+1</f>
        <v>25</v>
      </c>
      <c r="B44" s="737" t="s">
        <v>1223</v>
      </c>
      <c r="C44" s="737"/>
      <c r="D44" s="737"/>
      <c r="E44" s="738">
        <f>'[27]BM JAN-JUNI'!E15</f>
        <v>2000000000</v>
      </c>
      <c r="F44" s="733" t="str">
        <f>'[27]BM JAN-JUNI'!F15</f>
        <v>TENDER</v>
      </c>
      <c r="G44" s="733" t="str">
        <f>'[27]BM JAN-JUNI'!G15</f>
        <v>APBD T.A 2021</v>
      </c>
      <c r="H44" s="733" t="str">
        <f>'[27]BM JAN-JUNI'!H15</f>
        <v>ABDUL GAFFAR, ST</v>
      </c>
      <c r="I44" s="738">
        <f>'[27]BM JAN-JUNI'!I15</f>
        <v>0</v>
      </c>
      <c r="J44" s="738">
        <f>'[27]BM JAN-JUNI'!J15</f>
        <v>0</v>
      </c>
      <c r="K44" s="738">
        <f>'[27]BM JAN-JUNI'!K15</f>
        <v>0</v>
      </c>
      <c r="L44" s="738">
        <f>'[27]BM JAN-JUNI'!L15</f>
        <v>0</v>
      </c>
      <c r="M44" s="738">
        <f>'[27]BM JAN-JUNI'!M15</f>
        <v>0</v>
      </c>
      <c r="N44" s="738">
        <f>'[27]BM JAN-JUNI'!N15</f>
        <v>0</v>
      </c>
      <c r="O44" s="738">
        <f>'[27]BM JAN-JUNI'!O15</f>
        <v>0</v>
      </c>
      <c r="P44" s="738">
        <f>'[27]BM JAN-JUNI'!P15</f>
        <v>0</v>
      </c>
      <c r="Q44" s="738">
        <f>'[27]BM JAN-JUNI'!Q15</f>
        <v>0</v>
      </c>
      <c r="R44" s="738">
        <f>'[27]BM JAN-JUNI'!R15</f>
        <v>0</v>
      </c>
      <c r="S44" s="738">
        <f>'[27]BM JAN-JUNI'!S15</f>
        <v>0</v>
      </c>
      <c r="T44" s="738">
        <f>'[27]BM JAN-JUNI'!T15</f>
        <v>0</v>
      </c>
      <c r="U44" s="739" t="str">
        <f>'[27]BM JAN-JUNI'!U15</f>
        <v>PENYUSUNAN HPS</v>
      </c>
      <c r="V44" s="727"/>
      <c r="W44" s="727"/>
      <c r="X44" s="728"/>
      <c r="Y44" s="701"/>
    </row>
    <row r="45" spans="1:27" s="740" customFormat="1" ht="34.5" customHeight="1">
      <c r="A45" s="1609" t="s">
        <v>1344</v>
      </c>
      <c r="B45" s="1610"/>
      <c r="C45" s="1351"/>
      <c r="D45" s="1351"/>
      <c r="E45" s="741"/>
      <c r="F45" s="741"/>
      <c r="G45" s="717"/>
      <c r="H45" s="718"/>
      <c r="I45" s="718"/>
      <c r="J45" s="719"/>
      <c r="K45" s="747"/>
      <c r="L45" s="747"/>
      <c r="M45" s="720"/>
      <c r="N45" s="721"/>
      <c r="O45" s="721"/>
      <c r="P45" s="720"/>
      <c r="Q45" s="720"/>
      <c r="R45" s="744"/>
      <c r="S45" s="724"/>
      <c r="T45" s="725"/>
      <c r="U45" s="726"/>
      <c r="V45" s="727"/>
      <c r="W45" s="727"/>
      <c r="X45" s="728"/>
      <c r="Y45" s="701"/>
    </row>
    <row r="46" spans="1:27" s="740" customFormat="1" ht="48" customHeight="1">
      <c r="A46" s="730">
        <v>26</v>
      </c>
      <c r="B46" s="731" t="s">
        <v>427</v>
      </c>
      <c r="C46" s="731"/>
      <c r="D46" s="731"/>
      <c r="E46" s="732">
        <f>'[27]BM JAN-JUNI'!E55</f>
        <v>200000000</v>
      </c>
      <c r="F46" s="733" t="str">
        <f>'[27]BM JAN-JUNI'!F55</f>
        <v>PL</v>
      </c>
      <c r="G46" s="733" t="str">
        <f>'[27]BM JAN-JUNI'!G55</f>
        <v>APBD T.A 2021</v>
      </c>
      <c r="H46" s="733" t="str">
        <f>'[27]BM JAN-JUNI'!H55</f>
        <v>ABDUL GAFFAR, ST</v>
      </c>
      <c r="I46" s="732">
        <f>'[27]BM JAN-JUNI'!I55</f>
        <v>0</v>
      </c>
      <c r="J46" s="732">
        <f>'[27]BM JAN-JUNI'!J55</f>
        <v>0</v>
      </c>
      <c r="K46" s="732">
        <f>'[27]BM JAN-JUNI'!K55</f>
        <v>0</v>
      </c>
      <c r="L46" s="732">
        <f>'[27]BM JAN-JUNI'!L55</f>
        <v>0</v>
      </c>
      <c r="M46" s="732">
        <f>'[27]BM JAN-JUNI'!M55</f>
        <v>0</v>
      </c>
      <c r="N46" s="732">
        <f>'[27]BM JAN-JUNI'!N55</f>
        <v>0</v>
      </c>
      <c r="O46" s="732">
        <f>'[27]BM JAN-JUNI'!O55</f>
        <v>0</v>
      </c>
      <c r="P46" s="732">
        <f>'[27]BM JAN-JUNI'!P55</f>
        <v>0</v>
      </c>
      <c r="Q46" s="732">
        <f>'[27]BM JAN-JUNI'!Q55</f>
        <v>0</v>
      </c>
      <c r="R46" s="732">
        <f>'[27]BM JAN-JUNI'!R55</f>
        <v>0</v>
      </c>
      <c r="S46" s="732">
        <f>'[27]BM JAN-JUNI'!S55</f>
        <v>0</v>
      </c>
      <c r="T46" s="732">
        <f>'[27]BM JAN-JUNI'!T55</f>
        <v>0</v>
      </c>
      <c r="U46" s="735" t="str">
        <f>'[27]BM JAN-JUNI'!U55</f>
        <v>PROSES DED (ULP)</v>
      </c>
      <c r="V46" s="727"/>
      <c r="W46" s="727"/>
      <c r="X46" s="728"/>
      <c r="Y46" s="701"/>
    </row>
    <row r="47" spans="1:27" s="740" customFormat="1" ht="48" customHeight="1">
      <c r="A47" s="736">
        <v>27</v>
      </c>
      <c r="B47" s="754" t="s">
        <v>1073</v>
      </c>
      <c r="C47" s="754"/>
      <c r="D47" s="754"/>
      <c r="E47" s="738">
        <f>'[27]BM JAN-JUNI'!E34</f>
        <v>150000000</v>
      </c>
      <c r="F47" s="733" t="str">
        <f>'[27]BM JAN-JUNI'!F34</f>
        <v>PL</v>
      </c>
      <c r="G47" s="733" t="str">
        <f>'[27]BM JAN-JUNI'!G34</f>
        <v>APBD T.A 2021</v>
      </c>
      <c r="H47" s="733" t="str">
        <f>'[27]BM JAN-JUNI'!H34</f>
        <v>ICHSAN, ST</v>
      </c>
      <c r="I47" s="738">
        <f>'[27]BM JAN-JUNI'!I34</f>
        <v>0</v>
      </c>
      <c r="J47" s="738">
        <f>'[27]BM JAN-JUNI'!J34</f>
        <v>0</v>
      </c>
      <c r="K47" s="738">
        <f>'[27]BM JAN-JUNI'!K34</f>
        <v>0</v>
      </c>
      <c r="L47" s="738">
        <f>'[27]BM JAN-JUNI'!L34</f>
        <v>0</v>
      </c>
      <c r="M47" s="738">
        <f>'[27]BM JAN-JUNI'!M34</f>
        <v>0</v>
      </c>
      <c r="N47" s="738">
        <f>'[27]BM JAN-JUNI'!N34</f>
        <v>0</v>
      </c>
      <c r="O47" s="738">
        <f>'[27]BM JAN-JUNI'!O34</f>
        <v>0</v>
      </c>
      <c r="P47" s="738">
        <f>'[27]BM JAN-JUNI'!P34</f>
        <v>0</v>
      </c>
      <c r="Q47" s="738">
        <f>'[27]BM JAN-JUNI'!Q34</f>
        <v>0</v>
      </c>
      <c r="R47" s="738">
        <f>'[27]BM JAN-JUNI'!R34</f>
        <v>0</v>
      </c>
      <c r="S47" s="738">
        <f>'[27]BM JAN-JUNI'!S34</f>
        <v>0</v>
      </c>
      <c r="T47" s="738">
        <f>'[27]BM JAN-JUNI'!T34</f>
        <v>0</v>
      </c>
      <c r="U47" s="739" t="str">
        <f>'[27]BM JAN-JUNI'!U34</f>
        <v>PROSES DED (ULP)</v>
      </c>
      <c r="V47" s="727"/>
      <c r="W47" s="727"/>
      <c r="X47" s="728"/>
      <c r="Y47" s="701"/>
    </row>
    <row r="48" spans="1:27" s="740" customFormat="1" ht="48" customHeight="1">
      <c r="A48" s="730">
        <v>28</v>
      </c>
      <c r="B48" s="754" t="s">
        <v>1345</v>
      </c>
      <c r="C48" s="754"/>
      <c r="D48" s="754"/>
      <c r="E48" s="738">
        <f>'[27]BM JAN-JUNI'!E60</f>
        <v>700000000</v>
      </c>
      <c r="F48" s="733" t="str">
        <f>'[27]BM JAN-JUNI'!F60</f>
        <v>TENDER</v>
      </c>
      <c r="G48" s="753" t="str">
        <f>'[27]BM JAN-JUNI'!G60</f>
        <v>DAK A. T.A 2021</v>
      </c>
      <c r="H48" s="733" t="str">
        <f>'[27]BM JAN-JUNI'!H60</f>
        <v>ICHSAN, ST</v>
      </c>
      <c r="I48" s="738">
        <f>'[27]BM JAN-JUNI'!I60</f>
        <v>0</v>
      </c>
      <c r="J48" s="738">
        <f>'[27]BM JAN-JUNI'!J60</f>
        <v>0</v>
      </c>
      <c r="K48" s="738">
        <f>'[27]BM JAN-JUNI'!K60</f>
        <v>0</v>
      </c>
      <c r="L48" s="738">
        <f>'[27]BM JAN-JUNI'!L60</f>
        <v>0</v>
      </c>
      <c r="M48" s="738">
        <f>'[27]BM JAN-JUNI'!M60</f>
        <v>0</v>
      </c>
      <c r="N48" s="738">
        <f>'[27]BM JAN-JUNI'!N60</f>
        <v>0</v>
      </c>
      <c r="O48" s="738">
        <f>'[27]BM JAN-JUNI'!O60</f>
        <v>0</v>
      </c>
      <c r="P48" s="738">
        <f>'[27]BM JAN-JUNI'!P60</f>
        <v>0</v>
      </c>
      <c r="Q48" s="738">
        <f>'[27]BM JAN-JUNI'!Q60</f>
        <v>0</v>
      </c>
      <c r="R48" s="738">
        <f>'[27]BM JAN-JUNI'!R60</f>
        <v>0</v>
      </c>
      <c r="S48" s="738">
        <f>'[27]BM JAN-JUNI'!S60</f>
        <v>0</v>
      </c>
      <c r="T48" s="738">
        <f>'[27]BM JAN-JUNI'!T60</f>
        <v>0</v>
      </c>
      <c r="U48" s="739" t="str">
        <f>'[27]BM JAN-JUNI'!U60</f>
        <v>PENYUSUNAN HPS</v>
      </c>
      <c r="V48" s="727"/>
      <c r="W48" s="727"/>
      <c r="X48" s="728"/>
      <c r="Y48" s="701"/>
    </row>
    <row r="49" spans="1:25" s="740" customFormat="1" ht="48" customHeight="1">
      <c r="A49" s="736">
        <v>29</v>
      </c>
      <c r="B49" s="754" t="s">
        <v>1346</v>
      </c>
      <c r="C49" s="754"/>
      <c r="D49" s="754"/>
      <c r="E49" s="738">
        <f>'[27]BM JAN-JUNI'!E58</f>
        <v>1250000000</v>
      </c>
      <c r="F49" s="733" t="str">
        <f>'[27]BM JAN-JUNI'!F58</f>
        <v>TENDER</v>
      </c>
      <c r="G49" s="753" t="str">
        <f>'[27]BM JAN-JUNI'!G58</f>
        <v>DAK A. T.A 2021</v>
      </c>
      <c r="H49" s="733" t="str">
        <f>'[27]BM JAN-JUNI'!H58</f>
        <v>ICHSAN, ST</v>
      </c>
      <c r="I49" s="738">
        <f>'[27]BM JAN-JUNI'!I58</f>
        <v>0</v>
      </c>
      <c r="J49" s="738">
        <f>'[27]BM JAN-JUNI'!J58</f>
        <v>0</v>
      </c>
      <c r="K49" s="738">
        <f>'[27]BM JAN-JUNI'!K58</f>
        <v>0</v>
      </c>
      <c r="L49" s="738">
        <f>'[27]BM JAN-JUNI'!L58</f>
        <v>0</v>
      </c>
      <c r="M49" s="738">
        <f>'[27]BM JAN-JUNI'!M58</f>
        <v>0</v>
      </c>
      <c r="N49" s="738">
        <f>'[27]BM JAN-JUNI'!N58</f>
        <v>0</v>
      </c>
      <c r="O49" s="738">
        <f>'[27]BM JAN-JUNI'!O58</f>
        <v>0</v>
      </c>
      <c r="P49" s="738">
        <f>'[27]BM JAN-JUNI'!P58</f>
        <v>0</v>
      </c>
      <c r="Q49" s="738">
        <f>'[27]BM JAN-JUNI'!Q58</f>
        <v>0</v>
      </c>
      <c r="R49" s="738">
        <f>'[27]BM JAN-JUNI'!R58</f>
        <v>0</v>
      </c>
      <c r="S49" s="738">
        <f>'[27]BM JAN-JUNI'!S58</f>
        <v>0</v>
      </c>
      <c r="T49" s="738">
        <f>'[27]BM JAN-JUNI'!T58</f>
        <v>0</v>
      </c>
      <c r="U49" s="739" t="str">
        <f>'[27]BM JAN-JUNI'!U58</f>
        <v>PENYUSUNAN HPS</v>
      </c>
      <c r="V49" s="738">
        <f>'[27]BM JAN-JUNI'!V58</f>
        <v>0</v>
      </c>
      <c r="W49" s="727"/>
      <c r="X49" s="728"/>
      <c r="Y49" s="701"/>
    </row>
    <row r="50" spans="1:25" s="740" customFormat="1" ht="48" customHeight="1">
      <c r="A50" s="730">
        <v>30</v>
      </c>
      <c r="B50" s="755" t="s">
        <v>1347</v>
      </c>
      <c r="C50" s="755"/>
      <c r="D50" s="755"/>
      <c r="E50" s="750">
        <f>'[27]BM JAN-JUNI'!E59</f>
        <v>750000000</v>
      </c>
      <c r="F50" s="733" t="str">
        <f>'[27]BM JAN-JUNI'!F59</f>
        <v>TENDER</v>
      </c>
      <c r="G50" s="753" t="str">
        <f>'[27]BM JAN-JUNI'!G59</f>
        <v>DAK A. T.A 2021</v>
      </c>
      <c r="H50" s="733" t="str">
        <f>'[27]BM JAN-JUNI'!H59</f>
        <v>ICHSAN, ST</v>
      </c>
      <c r="I50" s="750">
        <f>'[27]BM JAN-JUNI'!I59</f>
        <v>0</v>
      </c>
      <c r="J50" s="750">
        <f>'[27]BM JAN-JUNI'!J59</f>
        <v>0</v>
      </c>
      <c r="K50" s="750">
        <f>'[27]BM JAN-JUNI'!K59</f>
        <v>0</v>
      </c>
      <c r="L50" s="750">
        <f>'[27]BM JAN-JUNI'!L59</f>
        <v>0</v>
      </c>
      <c r="M50" s="750">
        <f>'[27]BM JAN-JUNI'!M59</f>
        <v>0</v>
      </c>
      <c r="N50" s="750">
        <f>'[27]BM JAN-JUNI'!N59</f>
        <v>0</v>
      </c>
      <c r="O50" s="750">
        <f>'[27]BM JAN-JUNI'!O59</f>
        <v>0</v>
      </c>
      <c r="P50" s="750">
        <f>'[27]BM JAN-JUNI'!P59</f>
        <v>0</v>
      </c>
      <c r="Q50" s="750">
        <f>'[27]BM JAN-JUNI'!Q59</f>
        <v>0</v>
      </c>
      <c r="R50" s="750">
        <f>'[27]BM JAN-JUNI'!R59</f>
        <v>0</v>
      </c>
      <c r="S50" s="750">
        <f>'[27]BM JAN-JUNI'!S59</f>
        <v>0</v>
      </c>
      <c r="T50" s="750">
        <f>'[27]BM JAN-JUNI'!T59</f>
        <v>0</v>
      </c>
      <c r="U50" s="751" t="str">
        <f>'[27]BM JAN-JUNI'!U59</f>
        <v>PENYUSUNAN HPS</v>
      </c>
      <c r="V50" s="727"/>
      <c r="W50" s="727"/>
      <c r="X50" s="728"/>
      <c r="Y50" s="701"/>
    </row>
    <row r="51" spans="1:25" s="740" customFormat="1" ht="48" customHeight="1">
      <c r="A51" s="736">
        <v>31</v>
      </c>
      <c r="B51" s="755" t="s">
        <v>286</v>
      </c>
      <c r="C51" s="755"/>
      <c r="D51" s="755"/>
      <c r="E51" s="750">
        <f>'[27]BM JAN-JUNI'!E91</f>
        <v>250000000</v>
      </c>
      <c r="F51" s="733" t="str">
        <f>'[27]BM JAN-JUNI'!F91</f>
        <v>TENDER</v>
      </c>
      <c r="G51" s="733" t="str">
        <f>'[27]BM JAN-JUNI'!G91</f>
        <v>APBD T.A 2021</v>
      </c>
      <c r="H51" s="733" t="str">
        <f>'[27]BM JAN-JUNI'!H91</f>
        <v>ABDUL GAFFAR, ST</v>
      </c>
      <c r="I51" s="750">
        <f>'[27]BM JAN-JUNI'!I91</f>
        <v>0</v>
      </c>
      <c r="J51" s="750">
        <f>'[27]BM JAN-JUNI'!J91</f>
        <v>0</v>
      </c>
      <c r="K51" s="750">
        <f>'[27]BM JAN-JUNI'!K91</f>
        <v>0</v>
      </c>
      <c r="L51" s="750">
        <f>'[27]BM JAN-JUNI'!L91</f>
        <v>0</v>
      </c>
      <c r="M51" s="750">
        <f>'[27]BM JAN-JUNI'!M91</f>
        <v>0</v>
      </c>
      <c r="N51" s="750">
        <f>'[27]BM JAN-JUNI'!N91</f>
        <v>0</v>
      </c>
      <c r="O51" s="750">
        <f>'[27]BM JAN-JUNI'!O91</f>
        <v>0</v>
      </c>
      <c r="P51" s="750">
        <f>'[27]BM JAN-JUNI'!P91</f>
        <v>0</v>
      </c>
      <c r="Q51" s="750">
        <f>'[27]BM JAN-JUNI'!Q91</f>
        <v>0</v>
      </c>
      <c r="R51" s="750">
        <f>'[27]BM JAN-JUNI'!R91</f>
        <v>0</v>
      </c>
      <c r="S51" s="750">
        <f>'[27]BM JAN-JUNI'!S91</f>
        <v>0</v>
      </c>
      <c r="T51" s="750">
        <f>'[27]BM JAN-JUNI'!T91</f>
        <v>0</v>
      </c>
      <c r="U51" s="751" t="str">
        <f>'[27]BM JAN-JUNI'!U91</f>
        <v>PROSES DED (ULP)</v>
      </c>
      <c r="V51" s="727"/>
      <c r="W51" s="727"/>
      <c r="X51" s="728"/>
      <c r="Y51" s="701"/>
    </row>
    <row r="52" spans="1:25" s="740" customFormat="1" ht="48" customHeight="1">
      <c r="A52" s="730">
        <v>32</v>
      </c>
      <c r="B52" s="755" t="s">
        <v>1046</v>
      </c>
      <c r="C52" s="755"/>
      <c r="D52" s="755"/>
      <c r="E52" s="750">
        <f>'[27]BM JAN-JUNI'!E16</f>
        <v>200000000</v>
      </c>
      <c r="F52" s="733" t="str">
        <f>'[27]BM JAN-JUNI'!F16</f>
        <v>PL</v>
      </c>
      <c r="G52" s="733" t="str">
        <f>'[27]BM JAN-JUNI'!G16</f>
        <v>APBD T.A 2021</v>
      </c>
      <c r="H52" s="733" t="str">
        <f>'[27]BM JAN-JUNI'!H16</f>
        <v>ICHSAN, ST</v>
      </c>
      <c r="I52" s="750">
        <f>'[27]BM JAN-JUNI'!I16</f>
        <v>0</v>
      </c>
      <c r="J52" s="750">
        <f>'[27]BM JAN-JUNI'!J16</f>
        <v>0</v>
      </c>
      <c r="K52" s="750">
        <f>'[27]BM JAN-JUNI'!K16</f>
        <v>0</v>
      </c>
      <c r="L52" s="750">
        <f>'[27]BM JAN-JUNI'!L16</f>
        <v>0</v>
      </c>
      <c r="M52" s="750">
        <f>'[27]BM JAN-JUNI'!M16</f>
        <v>0</v>
      </c>
      <c r="N52" s="750">
        <f>'[27]BM JAN-JUNI'!N16</f>
        <v>0</v>
      </c>
      <c r="O52" s="750">
        <f>'[27]BM JAN-JUNI'!O16</f>
        <v>0</v>
      </c>
      <c r="P52" s="750">
        <f>'[27]BM JAN-JUNI'!P16</f>
        <v>0</v>
      </c>
      <c r="Q52" s="750">
        <f>'[27]BM JAN-JUNI'!Q16</f>
        <v>0</v>
      </c>
      <c r="R52" s="750">
        <f>'[27]BM JAN-JUNI'!R16</f>
        <v>0</v>
      </c>
      <c r="S52" s="750">
        <f>'[27]BM JAN-JUNI'!S16</f>
        <v>0</v>
      </c>
      <c r="T52" s="750">
        <f>'[27]BM JAN-JUNI'!T16</f>
        <v>0</v>
      </c>
      <c r="U52" s="751" t="str">
        <f>'[27]BM JAN-JUNI'!U16</f>
        <v>PROSES DED (ULP)</v>
      </c>
      <c r="V52" s="727"/>
      <c r="W52" s="727"/>
      <c r="X52" s="728"/>
      <c r="Y52" s="701"/>
    </row>
    <row r="53" spans="1:25" s="740" customFormat="1" ht="48" customHeight="1">
      <c r="A53" s="736">
        <v>33</v>
      </c>
      <c r="B53" s="755" t="s">
        <v>119</v>
      </c>
      <c r="C53" s="755"/>
      <c r="D53" s="755"/>
      <c r="E53" s="750">
        <f>'[27]BM JAN-JUNI'!E17</f>
        <v>150000000</v>
      </c>
      <c r="F53" s="733" t="str">
        <f>'[27]BM JAN-JUNI'!F17</f>
        <v>PL</v>
      </c>
      <c r="G53" s="733" t="str">
        <f>'[27]BM JAN-JUNI'!G17</f>
        <v>APBD T.A 2021</v>
      </c>
      <c r="H53" s="733" t="str">
        <f>'[27]BM JAN-JUNI'!H17</f>
        <v>ICHSAN, ST</v>
      </c>
      <c r="I53" s="750">
        <f>'[27]BM JAN-JUNI'!I17</f>
        <v>0</v>
      </c>
      <c r="J53" s="750">
        <f>'[27]BM JAN-JUNI'!J17</f>
        <v>0</v>
      </c>
      <c r="K53" s="750">
        <f>'[27]BM JAN-JUNI'!K17</f>
        <v>0</v>
      </c>
      <c r="L53" s="750">
        <f>'[27]BM JAN-JUNI'!L17</f>
        <v>0</v>
      </c>
      <c r="M53" s="750">
        <f>'[27]BM JAN-JUNI'!M17</f>
        <v>0</v>
      </c>
      <c r="N53" s="750">
        <f>'[27]BM JAN-JUNI'!N17</f>
        <v>0</v>
      </c>
      <c r="O53" s="750">
        <f>'[27]BM JAN-JUNI'!O17</f>
        <v>0</v>
      </c>
      <c r="P53" s="750">
        <f>'[27]BM JAN-JUNI'!P17</f>
        <v>0</v>
      </c>
      <c r="Q53" s="750">
        <f>'[27]BM JAN-JUNI'!Q17</f>
        <v>0</v>
      </c>
      <c r="R53" s="750">
        <f>'[27]BM JAN-JUNI'!R17</f>
        <v>0</v>
      </c>
      <c r="S53" s="750">
        <f>'[27]BM JAN-JUNI'!S17</f>
        <v>0</v>
      </c>
      <c r="T53" s="750">
        <f>'[27]BM JAN-JUNI'!T17</f>
        <v>0</v>
      </c>
      <c r="U53" s="751" t="str">
        <f>'[27]BM JAN-JUNI'!U17</f>
        <v>PROSES DED (ULP)</v>
      </c>
      <c r="V53" s="727"/>
      <c r="W53" s="727"/>
      <c r="X53" s="728"/>
      <c r="Y53" s="701"/>
    </row>
    <row r="54" spans="1:25" s="740" customFormat="1" ht="48" customHeight="1">
      <c r="A54" s="730">
        <v>34</v>
      </c>
      <c r="B54" s="755" t="s">
        <v>123</v>
      </c>
      <c r="C54" s="755"/>
      <c r="D54" s="755"/>
      <c r="E54" s="750">
        <f>'[27]BM JAN-JUNI'!E18</f>
        <v>200000000</v>
      </c>
      <c r="F54" s="733" t="str">
        <f>'[27]BM JAN-JUNI'!F18</f>
        <v>PL</v>
      </c>
      <c r="G54" s="733" t="str">
        <f>'[27]BM JAN-JUNI'!G18</f>
        <v>APBD T.A 2021</v>
      </c>
      <c r="H54" s="733" t="str">
        <f>'[27]BM JAN-JUNI'!H18</f>
        <v>ICHSAN, ST</v>
      </c>
      <c r="I54" s="750">
        <f>'[27]BM JAN-JUNI'!I18</f>
        <v>0</v>
      </c>
      <c r="J54" s="750">
        <f>'[27]BM JAN-JUNI'!J18</f>
        <v>0</v>
      </c>
      <c r="K54" s="750">
        <f>'[27]BM JAN-JUNI'!K18</f>
        <v>0</v>
      </c>
      <c r="L54" s="750">
        <f>'[27]BM JAN-JUNI'!L18</f>
        <v>0</v>
      </c>
      <c r="M54" s="750">
        <f>'[27]BM JAN-JUNI'!M18</f>
        <v>0</v>
      </c>
      <c r="N54" s="750">
        <f>'[27]BM JAN-JUNI'!N18</f>
        <v>0</v>
      </c>
      <c r="O54" s="750">
        <f>'[27]BM JAN-JUNI'!O18</f>
        <v>0</v>
      </c>
      <c r="P54" s="750">
        <f>'[27]BM JAN-JUNI'!P18</f>
        <v>0</v>
      </c>
      <c r="Q54" s="750">
        <f>'[27]BM JAN-JUNI'!Q18</f>
        <v>0</v>
      </c>
      <c r="R54" s="750">
        <f>'[27]BM JAN-JUNI'!R18</f>
        <v>0</v>
      </c>
      <c r="S54" s="750">
        <f>'[27]BM JAN-JUNI'!S18</f>
        <v>0</v>
      </c>
      <c r="T54" s="750">
        <f>'[27]BM JAN-JUNI'!T18</f>
        <v>0</v>
      </c>
      <c r="U54" s="751" t="str">
        <f>'[27]BM JAN-JUNI'!U18</f>
        <v>PROSES DED (ULP)</v>
      </c>
      <c r="V54" s="727"/>
      <c r="W54" s="727"/>
      <c r="X54" s="728"/>
      <c r="Y54" s="701"/>
    </row>
    <row r="55" spans="1:25" s="740" customFormat="1" ht="69.75" customHeight="1">
      <c r="A55" s="736">
        <v>35</v>
      </c>
      <c r="B55" s="755" t="s">
        <v>248</v>
      </c>
      <c r="C55" s="755"/>
      <c r="D55" s="755"/>
      <c r="E55" s="750">
        <f>'[27]BM JAN-JUNI'!E29</f>
        <v>200000000</v>
      </c>
      <c r="F55" s="733" t="str">
        <f>'[27]BM JAN-JUNI'!F29</f>
        <v>PL</v>
      </c>
      <c r="G55" s="733" t="str">
        <f>'[27]BM JAN-JUNI'!G29</f>
        <v>APBD T.A 2021</v>
      </c>
      <c r="H55" s="733" t="str">
        <f>'[27]BM JAN-JUNI'!H29</f>
        <v>ICHSAN, ST</v>
      </c>
      <c r="I55" s="750">
        <f>'[27]BM JAN-JUNI'!I29</f>
        <v>0</v>
      </c>
      <c r="J55" s="750">
        <f>'[27]BM JAN-JUNI'!J29</f>
        <v>0</v>
      </c>
      <c r="K55" s="750">
        <f>'[27]BM JAN-JUNI'!K29</f>
        <v>0</v>
      </c>
      <c r="L55" s="750">
        <f>'[27]BM JAN-JUNI'!L29</f>
        <v>0</v>
      </c>
      <c r="M55" s="750">
        <f>'[27]BM JAN-JUNI'!M29</f>
        <v>0</v>
      </c>
      <c r="N55" s="750">
        <f>'[27]BM JAN-JUNI'!N29</f>
        <v>0</v>
      </c>
      <c r="O55" s="750">
        <f>'[27]BM JAN-JUNI'!O29</f>
        <v>0</v>
      </c>
      <c r="P55" s="750">
        <f>'[27]BM JAN-JUNI'!P29</f>
        <v>0</v>
      </c>
      <c r="Q55" s="750">
        <f>'[27]BM JAN-JUNI'!Q29</f>
        <v>0</v>
      </c>
      <c r="R55" s="750">
        <f>'[27]BM JAN-JUNI'!R29</f>
        <v>0</v>
      </c>
      <c r="S55" s="750">
        <f>'[27]BM JAN-JUNI'!S29</f>
        <v>0</v>
      </c>
      <c r="T55" s="750">
        <f>'[27]BM JAN-JUNI'!T29</f>
        <v>0</v>
      </c>
      <c r="U55" s="751" t="str">
        <f>'[27]BM JAN-JUNI'!U29</f>
        <v>PROSES DED (ULP)</v>
      </c>
      <c r="V55" s="727"/>
      <c r="W55" s="727"/>
      <c r="X55" s="728"/>
      <c r="Y55" s="701"/>
    </row>
    <row r="56" spans="1:25" s="740" customFormat="1" ht="48" customHeight="1">
      <c r="A56" s="730">
        <v>36</v>
      </c>
      <c r="B56" s="755" t="s">
        <v>251</v>
      </c>
      <c r="C56" s="755"/>
      <c r="D56" s="755"/>
      <c r="E56" s="750">
        <f>'[27]BM JAN-JUNI'!E30</f>
        <v>200000000</v>
      </c>
      <c r="F56" s="733" t="str">
        <f>'[27]BM JAN-JUNI'!F30</f>
        <v>PL</v>
      </c>
      <c r="G56" s="733" t="str">
        <f>'[27]BM JAN-JUNI'!G30</f>
        <v>APBD T.A 2021</v>
      </c>
      <c r="H56" s="733" t="str">
        <f>'[27]BM JAN-JUNI'!H30</f>
        <v>ICHSAN, ST</v>
      </c>
      <c r="I56" s="750">
        <f>'[27]BM JAN-JUNI'!I30</f>
        <v>0</v>
      </c>
      <c r="J56" s="750">
        <f>'[27]BM JAN-JUNI'!J30</f>
        <v>0</v>
      </c>
      <c r="K56" s="750">
        <f>'[27]BM JAN-JUNI'!K30</f>
        <v>0</v>
      </c>
      <c r="L56" s="750">
        <f>'[27]BM JAN-JUNI'!L30</f>
        <v>0</v>
      </c>
      <c r="M56" s="750">
        <f>'[27]BM JAN-JUNI'!M30</f>
        <v>0</v>
      </c>
      <c r="N56" s="750">
        <f>'[27]BM JAN-JUNI'!N30</f>
        <v>0</v>
      </c>
      <c r="O56" s="750">
        <f>'[27]BM JAN-JUNI'!O30</f>
        <v>0</v>
      </c>
      <c r="P56" s="750">
        <f>'[27]BM JAN-JUNI'!P30</f>
        <v>0</v>
      </c>
      <c r="Q56" s="750">
        <f>'[27]BM JAN-JUNI'!Q30</f>
        <v>0</v>
      </c>
      <c r="R56" s="750">
        <f>'[27]BM JAN-JUNI'!R30</f>
        <v>0</v>
      </c>
      <c r="S56" s="750">
        <f>'[27]BM JAN-JUNI'!S30</f>
        <v>0</v>
      </c>
      <c r="T56" s="750">
        <f>'[27]BM JAN-JUNI'!T30</f>
        <v>0</v>
      </c>
      <c r="U56" s="751" t="str">
        <f>'[27]BM JAN-JUNI'!U30</f>
        <v>PROSES DED (ULP)</v>
      </c>
      <c r="V56" s="727"/>
      <c r="W56" s="727"/>
      <c r="X56" s="728"/>
      <c r="Y56" s="701"/>
    </row>
    <row r="57" spans="1:25" s="740" customFormat="1" ht="48" customHeight="1">
      <c r="A57" s="736">
        <v>37</v>
      </c>
      <c r="B57" s="755" t="s">
        <v>264</v>
      </c>
      <c r="C57" s="755"/>
      <c r="D57" s="755"/>
      <c r="E57" s="750">
        <f>'[27]BM JAN-JUNI'!E35</f>
        <v>200000000</v>
      </c>
      <c r="F57" s="733" t="str">
        <f>'[27]BM JAN-JUNI'!F35</f>
        <v>PL</v>
      </c>
      <c r="G57" s="733" t="str">
        <f>'[27]BM JAN-JUNI'!G35</f>
        <v>APBD T.A 2021</v>
      </c>
      <c r="H57" s="733" t="str">
        <f>'[27]BM JAN-JUNI'!H35</f>
        <v>ICHSAN, ST</v>
      </c>
      <c r="I57" s="750">
        <f>'[27]BM JAN-JUNI'!I35</f>
        <v>0</v>
      </c>
      <c r="J57" s="750">
        <f>'[27]BM JAN-JUNI'!J35</f>
        <v>0</v>
      </c>
      <c r="K57" s="750">
        <f>'[27]BM JAN-JUNI'!K35</f>
        <v>0</v>
      </c>
      <c r="L57" s="750">
        <f>'[27]BM JAN-JUNI'!L35</f>
        <v>0</v>
      </c>
      <c r="M57" s="750">
        <f>'[27]BM JAN-JUNI'!M35</f>
        <v>0</v>
      </c>
      <c r="N57" s="750">
        <f>'[27]BM JAN-JUNI'!N35</f>
        <v>0</v>
      </c>
      <c r="O57" s="750">
        <f>'[27]BM JAN-JUNI'!O35</f>
        <v>0</v>
      </c>
      <c r="P57" s="750">
        <f>'[27]BM JAN-JUNI'!P35</f>
        <v>0</v>
      </c>
      <c r="Q57" s="750">
        <f>'[27]BM JAN-JUNI'!Q35</f>
        <v>0</v>
      </c>
      <c r="R57" s="750">
        <f>'[27]BM JAN-JUNI'!R35</f>
        <v>0</v>
      </c>
      <c r="S57" s="750">
        <f>'[27]BM JAN-JUNI'!S35</f>
        <v>0</v>
      </c>
      <c r="T57" s="750">
        <f>'[27]BM JAN-JUNI'!T35</f>
        <v>0</v>
      </c>
      <c r="U57" s="751" t="str">
        <f>'[27]BM JAN-JUNI'!U35</f>
        <v>PROSES DED (ULP)</v>
      </c>
      <c r="V57" s="727"/>
      <c r="W57" s="727"/>
      <c r="X57" s="728"/>
      <c r="Y57" s="701"/>
    </row>
    <row r="58" spans="1:25" s="740" customFormat="1" ht="48" customHeight="1">
      <c r="A58" s="730">
        <v>38</v>
      </c>
      <c r="B58" s="755" t="s">
        <v>268</v>
      </c>
      <c r="C58" s="755"/>
      <c r="D58" s="755"/>
      <c r="E58" s="750">
        <f>'[27]BM JAN-JUNI'!E36</f>
        <v>200000000</v>
      </c>
      <c r="F58" s="733" t="str">
        <f>'[27]BM JAN-JUNI'!F36</f>
        <v>PL</v>
      </c>
      <c r="G58" s="733" t="str">
        <f>'[27]BM JAN-JUNI'!G36</f>
        <v>APBD T.A 2021</v>
      </c>
      <c r="H58" s="733" t="str">
        <f>'[27]BM JAN-JUNI'!H36</f>
        <v>ICHSAN, ST</v>
      </c>
      <c r="I58" s="750">
        <f>'[27]BM JAN-JUNI'!I36</f>
        <v>0</v>
      </c>
      <c r="J58" s="750">
        <f>'[27]BM JAN-JUNI'!J36</f>
        <v>0</v>
      </c>
      <c r="K58" s="750">
        <f>'[27]BM JAN-JUNI'!K36</f>
        <v>0</v>
      </c>
      <c r="L58" s="750">
        <f>'[27]BM JAN-JUNI'!L36</f>
        <v>0</v>
      </c>
      <c r="M58" s="750">
        <f>'[27]BM JAN-JUNI'!M36</f>
        <v>0</v>
      </c>
      <c r="N58" s="750">
        <f>'[27]BM JAN-JUNI'!N36</f>
        <v>0</v>
      </c>
      <c r="O58" s="750">
        <f>'[27]BM JAN-JUNI'!O36</f>
        <v>0</v>
      </c>
      <c r="P58" s="750">
        <f>'[27]BM JAN-JUNI'!P36</f>
        <v>0</v>
      </c>
      <c r="Q58" s="750">
        <f>'[27]BM JAN-JUNI'!Q36</f>
        <v>0</v>
      </c>
      <c r="R58" s="750">
        <f>'[27]BM JAN-JUNI'!R36</f>
        <v>0</v>
      </c>
      <c r="S58" s="750">
        <f>'[27]BM JAN-JUNI'!S36</f>
        <v>0</v>
      </c>
      <c r="T58" s="750">
        <f>'[27]BM JAN-JUNI'!T36</f>
        <v>0</v>
      </c>
      <c r="U58" s="751" t="str">
        <f>'[27]BM JAN-JUNI'!U36</f>
        <v>PROSES DED (ULP)</v>
      </c>
      <c r="V58" s="727"/>
      <c r="W58" s="727"/>
      <c r="X58" s="728"/>
      <c r="Y58" s="701"/>
    </row>
    <row r="59" spans="1:25" s="740" customFormat="1" ht="48" customHeight="1">
      <c r="A59" s="736">
        <v>39</v>
      </c>
      <c r="B59" s="755" t="s">
        <v>271</v>
      </c>
      <c r="C59" s="755"/>
      <c r="D59" s="755"/>
      <c r="E59" s="750">
        <f>'[27]BM JAN-JUNI'!E37</f>
        <v>150000000</v>
      </c>
      <c r="F59" s="733" t="str">
        <f>'[27]BM JAN-JUNI'!F37</f>
        <v>PL</v>
      </c>
      <c r="G59" s="733" t="str">
        <f>'[27]BM JAN-JUNI'!G37</f>
        <v>APBD T.A 2021</v>
      </c>
      <c r="H59" s="733" t="str">
        <f>'[27]BM JAN-JUNI'!H37</f>
        <v>ICHSAN, ST</v>
      </c>
      <c r="I59" s="750">
        <f>'[27]BM JAN-JUNI'!I37</f>
        <v>0</v>
      </c>
      <c r="J59" s="750">
        <f>'[27]BM JAN-JUNI'!J37</f>
        <v>0</v>
      </c>
      <c r="K59" s="750">
        <f>'[27]BM JAN-JUNI'!K37</f>
        <v>0</v>
      </c>
      <c r="L59" s="750">
        <f>'[27]BM JAN-JUNI'!L37</f>
        <v>0</v>
      </c>
      <c r="M59" s="750">
        <f>'[27]BM JAN-JUNI'!M37</f>
        <v>0</v>
      </c>
      <c r="N59" s="750">
        <f>'[27]BM JAN-JUNI'!N37</f>
        <v>0</v>
      </c>
      <c r="O59" s="750">
        <f>'[27]BM JAN-JUNI'!O37</f>
        <v>0</v>
      </c>
      <c r="P59" s="750">
        <f>'[27]BM JAN-JUNI'!P37</f>
        <v>0</v>
      </c>
      <c r="Q59" s="750">
        <f>'[27]BM JAN-JUNI'!Q37</f>
        <v>0</v>
      </c>
      <c r="R59" s="750">
        <f>'[27]BM JAN-JUNI'!R37</f>
        <v>0</v>
      </c>
      <c r="S59" s="750">
        <f>'[27]BM JAN-JUNI'!S37</f>
        <v>0</v>
      </c>
      <c r="T59" s="750">
        <f>'[27]BM JAN-JUNI'!T37</f>
        <v>0</v>
      </c>
      <c r="U59" s="751" t="str">
        <f>'[27]BM JAN-JUNI'!U37</f>
        <v>PROSES DED (ULP)</v>
      </c>
      <c r="V59" s="727"/>
      <c r="W59" s="727"/>
      <c r="X59" s="728"/>
      <c r="Y59" s="701"/>
    </row>
    <row r="60" spans="1:25" s="740" customFormat="1" ht="48" customHeight="1">
      <c r="A60" s="730">
        <v>40</v>
      </c>
      <c r="B60" s="755" t="s">
        <v>274</v>
      </c>
      <c r="C60" s="755"/>
      <c r="D60" s="755"/>
      <c r="E60" s="750">
        <f>'[27]BM JAN-JUNI'!E38</f>
        <v>150000000</v>
      </c>
      <c r="F60" s="733" t="str">
        <f>'[27]BM JAN-JUNI'!F38</f>
        <v>PL</v>
      </c>
      <c r="G60" s="733" t="str">
        <f>'[27]BM JAN-JUNI'!G38</f>
        <v>APBD T.A 2021</v>
      </c>
      <c r="H60" s="733" t="str">
        <f>'[27]BM JAN-JUNI'!H38</f>
        <v>ICHSAN, ST</v>
      </c>
      <c r="I60" s="750">
        <f>'[27]BM JAN-JUNI'!I38</f>
        <v>0</v>
      </c>
      <c r="J60" s="750">
        <f>'[27]BM JAN-JUNI'!J38</f>
        <v>0</v>
      </c>
      <c r="K60" s="750">
        <f>'[27]BM JAN-JUNI'!K38</f>
        <v>0</v>
      </c>
      <c r="L60" s="750">
        <f>'[27]BM JAN-JUNI'!L38</f>
        <v>0</v>
      </c>
      <c r="M60" s="750">
        <f>'[27]BM JAN-JUNI'!M38</f>
        <v>0</v>
      </c>
      <c r="N60" s="750">
        <f>'[27]BM JAN-JUNI'!N38</f>
        <v>0</v>
      </c>
      <c r="O60" s="750">
        <f>'[27]BM JAN-JUNI'!O38</f>
        <v>0</v>
      </c>
      <c r="P60" s="750">
        <f>'[27]BM JAN-JUNI'!P38</f>
        <v>0</v>
      </c>
      <c r="Q60" s="750">
        <f>'[27]BM JAN-JUNI'!Q38</f>
        <v>0</v>
      </c>
      <c r="R60" s="750">
        <f>'[27]BM JAN-JUNI'!R38</f>
        <v>0</v>
      </c>
      <c r="S60" s="750">
        <f>'[27]BM JAN-JUNI'!S38</f>
        <v>0</v>
      </c>
      <c r="T60" s="750">
        <f>'[27]BM JAN-JUNI'!T38</f>
        <v>0</v>
      </c>
      <c r="U60" s="751" t="str">
        <f>'[27]BM JAN-JUNI'!U38</f>
        <v>PROSES DED (ULP)</v>
      </c>
      <c r="V60" s="727"/>
      <c r="W60" s="727"/>
      <c r="X60" s="728"/>
      <c r="Y60" s="701"/>
    </row>
    <row r="61" spans="1:25" s="740" customFormat="1" ht="48" customHeight="1">
      <c r="A61" s="736">
        <v>41</v>
      </c>
      <c r="B61" s="755" t="s">
        <v>278</v>
      </c>
      <c r="C61" s="755"/>
      <c r="D61" s="755"/>
      <c r="E61" s="750">
        <f>'[27]BM JAN-JUNI'!E39</f>
        <v>200000000</v>
      </c>
      <c r="F61" s="733" t="str">
        <f>'[27]BM JAN-JUNI'!F39</f>
        <v>PL</v>
      </c>
      <c r="G61" s="733" t="str">
        <f>'[27]BM JAN-JUNI'!G39</f>
        <v>APBD T.A 2021</v>
      </c>
      <c r="H61" s="733" t="str">
        <f>'[27]BM JAN-JUNI'!H39</f>
        <v>SULAN, ST</v>
      </c>
      <c r="I61" s="750">
        <f>'[27]BM JAN-JUNI'!I39</f>
        <v>0</v>
      </c>
      <c r="J61" s="750">
        <f>'[27]BM JAN-JUNI'!J39</f>
        <v>0</v>
      </c>
      <c r="K61" s="750">
        <f>'[27]BM JAN-JUNI'!K39</f>
        <v>0</v>
      </c>
      <c r="L61" s="750">
        <f>'[27]BM JAN-JUNI'!L39</f>
        <v>0</v>
      </c>
      <c r="M61" s="750">
        <f>'[27]BM JAN-JUNI'!M39</f>
        <v>0</v>
      </c>
      <c r="N61" s="750">
        <f>'[27]BM JAN-JUNI'!N39</f>
        <v>0</v>
      </c>
      <c r="O61" s="750">
        <f>'[27]BM JAN-JUNI'!O39</f>
        <v>0</v>
      </c>
      <c r="P61" s="750">
        <f>'[27]BM JAN-JUNI'!P39</f>
        <v>0</v>
      </c>
      <c r="Q61" s="750">
        <f>'[27]BM JAN-JUNI'!Q39</f>
        <v>0</v>
      </c>
      <c r="R61" s="750">
        <f>'[27]BM JAN-JUNI'!R39</f>
        <v>0</v>
      </c>
      <c r="S61" s="750">
        <f>'[27]BM JAN-JUNI'!S39</f>
        <v>0</v>
      </c>
      <c r="T61" s="750">
        <f>'[27]BM JAN-JUNI'!T39</f>
        <v>0</v>
      </c>
      <c r="U61" s="751" t="str">
        <f>'[27]BM JAN-JUNI'!U39</f>
        <v>PROSES DED (ULP)</v>
      </c>
      <c r="V61" s="727"/>
      <c r="W61" s="727"/>
      <c r="X61" s="728"/>
      <c r="Y61" s="701"/>
    </row>
    <row r="62" spans="1:25" s="740" customFormat="1" ht="48" customHeight="1">
      <c r="A62" s="730">
        <v>42</v>
      </c>
      <c r="B62" s="755" t="s">
        <v>465</v>
      </c>
      <c r="C62" s="755"/>
      <c r="D62" s="755"/>
      <c r="E62" s="750">
        <f>'[27]BM JAN-JUNI'!E61</f>
        <v>200000000</v>
      </c>
      <c r="F62" s="733" t="str">
        <f>'[27]BM JAN-JUNI'!F61</f>
        <v>PL</v>
      </c>
      <c r="G62" s="733" t="str">
        <f>'[27]BM JAN-JUNI'!G61</f>
        <v>APBD T.A 2021</v>
      </c>
      <c r="H62" s="733" t="str">
        <f>'[27]BM JAN-JUNI'!H61</f>
        <v>SULAN, ST</v>
      </c>
      <c r="I62" s="750">
        <f>'[27]BM JAN-JUNI'!I61</f>
        <v>0</v>
      </c>
      <c r="J62" s="750">
        <f>'[27]BM JAN-JUNI'!J61</f>
        <v>0</v>
      </c>
      <c r="K62" s="750">
        <f>'[27]BM JAN-JUNI'!K61</f>
        <v>0</v>
      </c>
      <c r="L62" s="750">
        <f>'[27]BM JAN-JUNI'!L61</f>
        <v>0</v>
      </c>
      <c r="M62" s="750">
        <f>'[27]BM JAN-JUNI'!M61</f>
        <v>0</v>
      </c>
      <c r="N62" s="750">
        <f>'[27]BM JAN-JUNI'!N61</f>
        <v>0</v>
      </c>
      <c r="O62" s="750">
        <f>'[27]BM JAN-JUNI'!O61</f>
        <v>0</v>
      </c>
      <c r="P62" s="750">
        <f>'[27]BM JAN-JUNI'!P61</f>
        <v>0</v>
      </c>
      <c r="Q62" s="750">
        <f>'[27]BM JAN-JUNI'!Q61</f>
        <v>0</v>
      </c>
      <c r="R62" s="750">
        <f>'[27]BM JAN-JUNI'!R61</f>
        <v>0</v>
      </c>
      <c r="S62" s="750">
        <f>'[27]BM JAN-JUNI'!S61</f>
        <v>0</v>
      </c>
      <c r="T62" s="750">
        <f>'[27]BM JAN-JUNI'!T61</f>
        <v>0</v>
      </c>
      <c r="U62" s="751" t="str">
        <f>'[27]BM JAN-JUNI'!U61</f>
        <v>PROSES DED (ULP)</v>
      </c>
      <c r="V62" s="727"/>
      <c r="W62" s="727"/>
      <c r="X62" s="728"/>
      <c r="Y62" s="701"/>
    </row>
    <row r="63" spans="1:25" s="740" customFormat="1" ht="48" customHeight="1">
      <c r="A63" s="736">
        <v>43</v>
      </c>
      <c r="B63" s="754" t="s">
        <v>468</v>
      </c>
      <c r="C63" s="754"/>
      <c r="D63" s="754"/>
      <c r="E63" s="738">
        <f>'[27]BM JAN-JUNI'!E62</f>
        <v>200000000</v>
      </c>
      <c r="F63" s="733" t="str">
        <f>'[27]BM JAN-JUNI'!F62</f>
        <v>PL</v>
      </c>
      <c r="G63" s="733" t="str">
        <f>'[27]BM JAN-JUNI'!G62</f>
        <v>APBD T.A 2021</v>
      </c>
      <c r="H63" s="733" t="str">
        <f>'[27]BM JAN-JUNI'!H62</f>
        <v>SULAN, ST</v>
      </c>
      <c r="I63" s="738">
        <f>'[27]BM JAN-JUNI'!I62</f>
        <v>0</v>
      </c>
      <c r="J63" s="738">
        <f>'[27]BM JAN-JUNI'!J62</f>
        <v>0</v>
      </c>
      <c r="K63" s="738">
        <f>'[27]BM JAN-JUNI'!K62</f>
        <v>0</v>
      </c>
      <c r="L63" s="738">
        <f>'[27]BM JAN-JUNI'!L62</f>
        <v>0</v>
      </c>
      <c r="M63" s="738">
        <f>'[27]BM JAN-JUNI'!M62</f>
        <v>0</v>
      </c>
      <c r="N63" s="738">
        <f>'[27]BM JAN-JUNI'!N62</f>
        <v>0</v>
      </c>
      <c r="O63" s="738">
        <f>'[27]BM JAN-JUNI'!O62</f>
        <v>0</v>
      </c>
      <c r="P63" s="738">
        <f>'[27]BM JAN-JUNI'!P62</f>
        <v>0</v>
      </c>
      <c r="Q63" s="738">
        <f>'[27]BM JAN-JUNI'!Q62</f>
        <v>0</v>
      </c>
      <c r="R63" s="738">
        <f>'[27]BM JAN-JUNI'!R62</f>
        <v>0</v>
      </c>
      <c r="S63" s="738">
        <f>'[27]BM JAN-JUNI'!S62</f>
        <v>0</v>
      </c>
      <c r="T63" s="738">
        <f>'[27]BM JAN-JUNI'!T62</f>
        <v>0</v>
      </c>
      <c r="U63" s="739" t="str">
        <f>'[27]BM JAN-JUNI'!U62</f>
        <v>PROSES DED (ULP)</v>
      </c>
      <c r="V63" s="727"/>
      <c r="W63" s="727"/>
      <c r="X63" s="728"/>
      <c r="Y63" s="701"/>
    </row>
    <row r="64" spans="1:25" s="740" customFormat="1" ht="48" customHeight="1">
      <c r="A64" s="730">
        <v>44</v>
      </c>
      <c r="B64" s="754" t="s">
        <v>471</v>
      </c>
      <c r="C64" s="754"/>
      <c r="D64" s="754"/>
      <c r="E64" s="738">
        <f>'[27]BM JAN-JUNI'!E63</f>
        <v>200000000</v>
      </c>
      <c r="F64" s="733" t="str">
        <f>'[27]BM JAN-JUNI'!F63</f>
        <v>PL</v>
      </c>
      <c r="G64" s="733" t="str">
        <f>'[27]BM JAN-JUNI'!G63</f>
        <v>APBD T.A 2021</v>
      </c>
      <c r="H64" s="733" t="str">
        <f>'[27]BM JAN-JUNI'!H63</f>
        <v>SULAN, ST</v>
      </c>
      <c r="I64" s="738">
        <f>'[27]BM JAN-JUNI'!I63</f>
        <v>0</v>
      </c>
      <c r="J64" s="738">
        <f>'[27]BM JAN-JUNI'!J63</f>
        <v>0</v>
      </c>
      <c r="K64" s="738">
        <f>'[27]BM JAN-JUNI'!K63</f>
        <v>0</v>
      </c>
      <c r="L64" s="738">
        <f>'[27]BM JAN-JUNI'!L63</f>
        <v>0</v>
      </c>
      <c r="M64" s="738">
        <f>'[27]BM JAN-JUNI'!M63</f>
        <v>0</v>
      </c>
      <c r="N64" s="738">
        <f>'[27]BM JAN-JUNI'!N63</f>
        <v>0</v>
      </c>
      <c r="O64" s="738">
        <f>'[27]BM JAN-JUNI'!O63</f>
        <v>0</v>
      </c>
      <c r="P64" s="738">
        <f>'[27]BM JAN-JUNI'!P63</f>
        <v>0</v>
      </c>
      <c r="Q64" s="738">
        <f>'[27]BM JAN-JUNI'!Q63</f>
        <v>0</v>
      </c>
      <c r="R64" s="738">
        <f>'[27]BM JAN-JUNI'!R63</f>
        <v>0</v>
      </c>
      <c r="S64" s="738">
        <f>'[27]BM JAN-JUNI'!S63</f>
        <v>0</v>
      </c>
      <c r="T64" s="738">
        <f>'[27]BM JAN-JUNI'!T63</f>
        <v>0</v>
      </c>
      <c r="U64" s="739" t="str">
        <f>'[27]BM JAN-JUNI'!U63</f>
        <v>PROSES DED (ULP)</v>
      </c>
      <c r="V64" s="727"/>
      <c r="W64" s="727"/>
      <c r="X64" s="728"/>
      <c r="Y64" s="701"/>
    </row>
    <row r="65" spans="1:25" s="740" customFormat="1" ht="48" customHeight="1">
      <c r="A65" s="736">
        <v>45</v>
      </c>
      <c r="B65" s="737" t="s">
        <v>474</v>
      </c>
      <c r="C65" s="737"/>
      <c r="D65" s="737"/>
      <c r="E65" s="738">
        <f>'[27]BM JAN-JUNI'!E64</f>
        <v>200000000</v>
      </c>
      <c r="F65" s="733" t="str">
        <f>'[27]BM JAN-JUNI'!F64</f>
        <v>PL</v>
      </c>
      <c r="G65" s="733" t="str">
        <f>'[27]BM JAN-JUNI'!G64</f>
        <v>APBD T.A 2021</v>
      </c>
      <c r="H65" s="733" t="str">
        <f>'[27]BM JAN-JUNI'!H64</f>
        <v>SULAN, ST</v>
      </c>
      <c r="I65" s="738">
        <f>'[27]BM JAN-JUNI'!I64</f>
        <v>0</v>
      </c>
      <c r="J65" s="738">
        <f>'[27]BM JAN-JUNI'!J64</f>
        <v>0</v>
      </c>
      <c r="K65" s="738">
        <f>'[27]BM JAN-JUNI'!K64</f>
        <v>0</v>
      </c>
      <c r="L65" s="738">
        <f>'[27]BM JAN-JUNI'!L64</f>
        <v>0</v>
      </c>
      <c r="M65" s="738">
        <f>'[27]BM JAN-JUNI'!M64</f>
        <v>0</v>
      </c>
      <c r="N65" s="738">
        <f>'[27]BM JAN-JUNI'!N64</f>
        <v>0</v>
      </c>
      <c r="O65" s="738">
        <f>'[27]BM JAN-JUNI'!O64</f>
        <v>0</v>
      </c>
      <c r="P65" s="738">
        <f>'[27]BM JAN-JUNI'!P64</f>
        <v>0</v>
      </c>
      <c r="Q65" s="738">
        <f>'[27]BM JAN-JUNI'!Q64</f>
        <v>0</v>
      </c>
      <c r="R65" s="738">
        <f>'[27]BM JAN-JUNI'!R64</f>
        <v>0</v>
      </c>
      <c r="S65" s="738">
        <f>'[27]BM JAN-JUNI'!S64</f>
        <v>0</v>
      </c>
      <c r="T65" s="738">
        <f>'[27]BM JAN-JUNI'!T64</f>
        <v>0</v>
      </c>
      <c r="U65" s="739" t="str">
        <f>'[27]BM JAN-JUNI'!U64</f>
        <v>PROSES DED (ULP)</v>
      </c>
      <c r="V65" s="727"/>
      <c r="W65" s="727"/>
      <c r="X65" s="728"/>
      <c r="Y65" s="701"/>
    </row>
    <row r="66" spans="1:25" s="740" customFormat="1" ht="48" customHeight="1">
      <c r="A66" s="730">
        <v>46</v>
      </c>
      <c r="B66" s="737" t="s">
        <v>477</v>
      </c>
      <c r="C66" s="737"/>
      <c r="D66" s="737"/>
      <c r="E66" s="738">
        <f>'[27]BM JAN-JUNI'!E65</f>
        <v>150000000</v>
      </c>
      <c r="F66" s="733" t="str">
        <f>'[27]BM JAN-JUNI'!F65</f>
        <v>PL</v>
      </c>
      <c r="G66" s="733" t="str">
        <f>'[27]BM JAN-JUNI'!G65</f>
        <v>APBD T.A 2021</v>
      </c>
      <c r="H66" s="733" t="str">
        <f>'[27]BM JAN-JUNI'!H65</f>
        <v>SULAN, ST</v>
      </c>
      <c r="I66" s="738">
        <f>'[27]BM JAN-JUNI'!I65</f>
        <v>0</v>
      </c>
      <c r="J66" s="738">
        <f>'[27]BM JAN-JUNI'!J65</f>
        <v>0</v>
      </c>
      <c r="K66" s="738">
        <f>'[27]BM JAN-JUNI'!K65</f>
        <v>0</v>
      </c>
      <c r="L66" s="738">
        <f>'[27]BM JAN-JUNI'!L65</f>
        <v>0</v>
      </c>
      <c r="M66" s="738">
        <f>'[27]BM JAN-JUNI'!M65</f>
        <v>0</v>
      </c>
      <c r="N66" s="738">
        <f>'[27]BM JAN-JUNI'!N65</f>
        <v>0</v>
      </c>
      <c r="O66" s="738">
        <f>'[27]BM JAN-JUNI'!O65</f>
        <v>0</v>
      </c>
      <c r="P66" s="738">
        <f>'[27]BM JAN-JUNI'!P65</f>
        <v>0</v>
      </c>
      <c r="Q66" s="738">
        <f>'[27]BM JAN-JUNI'!Q65</f>
        <v>0</v>
      </c>
      <c r="R66" s="738">
        <f>'[27]BM JAN-JUNI'!R65</f>
        <v>0</v>
      </c>
      <c r="S66" s="738">
        <f>'[27]BM JAN-JUNI'!S65</f>
        <v>0</v>
      </c>
      <c r="T66" s="738">
        <f>'[27]BM JAN-JUNI'!T65</f>
        <v>0</v>
      </c>
      <c r="U66" s="739" t="str">
        <f>'[27]BM JAN-JUNI'!U65</f>
        <v>PROSES DED (ULP)</v>
      </c>
      <c r="V66" s="738">
        <f>'[27]BM JAN-JUNI'!V65</f>
        <v>0</v>
      </c>
      <c r="W66" s="727"/>
      <c r="X66" s="728"/>
      <c r="Y66" s="701"/>
    </row>
    <row r="67" spans="1:25" s="740" customFormat="1" ht="48" customHeight="1">
      <c r="A67" s="736">
        <v>47</v>
      </c>
      <c r="B67" s="737" t="s">
        <v>479</v>
      </c>
      <c r="C67" s="737"/>
      <c r="D67" s="737"/>
      <c r="E67" s="738">
        <f>'[27]BM JAN-JUNI'!E66</f>
        <v>200000000</v>
      </c>
      <c r="F67" s="733" t="str">
        <f>'[27]BM JAN-JUNI'!F66</f>
        <v>PL</v>
      </c>
      <c r="G67" s="733" t="str">
        <f>'[27]BM JAN-JUNI'!G66</f>
        <v>APBD T.A 2021</v>
      </c>
      <c r="H67" s="733" t="str">
        <f>'[27]BM JAN-JUNI'!H66</f>
        <v>SULAN, ST</v>
      </c>
      <c r="I67" s="738">
        <f>'[27]BM JAN-JUNI'!I66</f>
        <v>0</v>
      </c>
      <c r="J67" s="738">
        <f>'[27]BM JAN-JUNI'!J66</f>
        <v>0</v>
      </c>
      <c r="K67" s="738">
        <f>'[27]BM JAN-JUNI'!K66</f>
        <v>0</v>
      </c>
      <c r="L67" s="738">
        <f>'[27]BM JAN-JUNI'!L66</f>
        <v>0</v>
      </c>
      <c r="M67" s="738">
        <f>'[27]BM JAN-JUNI'!M66</f>
        <v>0</v>
      </c>
      <c r="N67" s="738">
        <f>'[27]BM JAN-JUNI'!N66</f>
        <v>0</v>
      </c>
      <c r="O67" s="738">
        <f>'[27]BM JAN-JUNI'!O66</f>
        <v>0</v>
      </c>
      <c r="P67" s="738">
        <f>'[27]BM JAN-JUNI'!P66</f>
        <v>0</v>
      </c>
      <c r="Q67" s="738">
        <f>'[27]BM JAN-JUNI'!Q66</f>
        <v>0</v>
      </c>
      <c r="R67" s="738">
        <f>'[27]BM JAN-JUNI'!R66</f>
        <v>0</v>
      </c>
      <c r="S67" s="738">
        <f>'[27]BM JAN-JUNI'!S66</f>
        <v>0</v>
      </c>
      <c r="T67" s="738">
        <f>'[27]BM JAN-JUNI'!T66</f>
        <v>0</v>
      </c>
      <c r="U67" s="739" t="str">
        <f>'[27]BM JAN-JUNI'!U66</f>
        <v>PROSES DED (ULP)</v>
      </c>
      <c r="V67" s="727"/>
      <c r="W67" s="727"/>
      <c r="X67" s="728"/>
      <c r="Y67" s="701"/>
    </row>
    <row r="68" spans="1:25" s="740" customFormat="1" ht="48" customHeight="1">
      <c r="A68" s="730">
        <v>48</v>
      </c>
      <c r="B68" s="737" t="s">
        <v>483</v>
      </c>
      <c r="C68" s="737"/>
      <c r="D68" s="737"/>
      <c r="E68" s="738">
        <f>'[27]BM JAN-JUNI'!E67</f>
        <v>200000000</v>
      </c>
      <c r="F68" s="733" t="str">
        <f>'[27]BM JAN-JUNI'!F67</f>
        <v>PL</v>
      </c>
      <c r="G68" s="733" t="str">
        <f>'[27]BM JAN-JUNI'!G67</f>
        <v>APBD T.A 2021</v>
      </c>
      <c r="H68" s="733" t="str">
        <f>'[27]BM JAN-JUNI'!H67</f>
        <v>SULAN, ST</v>
      </c>
      <c r="I68" s="738">
        <f>'[27]BM JAN-JUNI'!I67</f>
        <v>0</v>
      </c>
      <c r="J68" s="738">
        <f>'[27]BM JAN-JUNI'!J67</f>
        <v>0</v>
      </c>
      <c r="K68" s="738">
        <f>'[27]BM JAN-JUNI'!K67</f>
        <v>0</v>
      </c>
      <c r="L68" s="738">
        <f>'[27]BM JAN-JUNI'!L67</f>
        <v>0</v>
      </c>
      <c r="M68" s="738">
        <f>'[27]BM JAN-JUNI'!M67</f>
        <v>0</v>
      </c>
      <c r="N68" s="738">
        <f>'[27]BM JAN-JUNI'!N67</f>
        <v>0</v>
      </c>
      <c r="O68" s="738">
        <f>'[27]BM JAN-JUNI'!O67</f>
        <v>0</v>
      </c>
      <c r="P68" s="738">
        <f>'[27]BM JAN-JUNI'!P67</f>
        <v>0</v>
      </c>
      <c r="Q68" s="738">
        <f>'[27]BM JAN-JUNI'!Q67</f>
        <v>0</v>
      </c>
      <c r="R68" s="738">
        <f>'[27]BM JAN-JUNI'!R67</f>
        <v>0</v>
      </c>
      <c r="S68" s="738">
        <f>'[27]BM JAN-JUNI'!S67</f>
        <v>0</v>
      </c>
      <c r="T68" s="738">
        <f>'[27]BM JAN-JUNI'!T67</f>
        <v>0</v>
      </c>
      <c r="U68" s="739" t="str">
        <f>'[27]BM JAN-JUNI'!U67</f>
        <v>PROSES DED (ULP)</v>
      </c>
      <c r="V68" s="727"/>
      <c r="W68" s="727"/>
      <c r="X68" s="728"/>
      <c r="Y68" s="701"/>
    </row>
    <row r="69" spans="1:25" s="740" customFormat="1" ht="48" customHeight="1">
      <c r="A69" s="736">
        <v>49</v>
      </c>
      <c r="B69" s="737" t="s">
        <v>486</v>
      </c>
      <c r="C69" s="737"/>
      <c r="D69" s="737"/>
      <c r="E69" s="738">
        <f>'[27]BM JAN-JUNI'!E68</f>
        <v>200000000</v>
      </c>
      <c r="F69" s="733" t="str">
        <f>'[27]BM JAN-JUNI'!F68</f>
        <v>PL</v>
      </c>
      <c r="G69" s="733" t="str">
        <f>'[27]BM JAN-JUNI'!G68</f>
        <v>APBD T.A 2021</v>
      </c>
      <c r="H69" s="733" t="str">
        <f>'[27]BM JAN-JUNI'!H68</f>
        <v>SULAN, ST</v>
      </c>
      <c r="I69" s="738">
        <f>'[27]BM JAN-JUNI'!I68</f>
        <v>0</v>
      </c>
      <c r="J69" s="738">
        <f>'[27]BM JAN-JUNI'!J68</f>
        <v>0</v>
      </c>
      <c r="K69" s="738">
        <f>'[27]BM JAN-JUNI'!K68</f>
        <v>0</v>
      </c>
      <c r="L69" s="738">
        <f>'[27]BM JAN-JUNI'!L68</f>
        <v>0</v>
      </c>
      <c r="M69" s="738">
        <f>'[27]BM JAN-JUNI'!M68</f>
        <v>0</v>
      </c>
      <c r="N69" s="738">
        <f>'[27]BM JAN-JUNI'!N68</f>
        <v>0</v>
      </c>
      <c r="O69" s="738">
        <f>'[27]BM JAN-JUNI'!O68</f>
        <v>0</v>
      </c>
      <c r="P69" s="738">
        <f>'[27]BM JAN-JUNI'!P68</f>
        <v>0</v>
      </c>
      <c r="Q69" s="738">
        <f>'[27]BM JAN-JUNI'!Q68</f>
        <v>0</v>
      </c>
      <c r="R69" s="738">
        <f>'[27]BM JAN-JUNI'!R68</f>
        <v>0</v>
      </c>
      <c r="S69" s="738">
        <f>'[27]BM JAN-JUNI'!S68</f>
        <v>0</v>
      </c>
      <c r="T69" s="738">
        <f>'[27]BM JAN-JUNI'!T68</f>
        <v>0</v>
      </c>
      <c r="U69" s="739" t="str">
        <f>'[27]BM JAN-JUNI'!U68</f>
        <v>PROSES DED (ULP)</v>
      </c>
      <c r="V69" s="727"/>
      <c r="W69" s="727"/>
      <c r="X69" s="728"/>
      <c r="Y69" s="701"/>
    </row>
    <row r="70" spans="1:25" ht="48" customHeight="1">
      <c r="A70" s="730">
        <v>50</v>
      </c>
      <c r="B70" s="756" t="s">
        <v>489</v>
      </c>
      <c r="C70" s="756"/>
      <c r="D70" s="756"/>
      <c r="E70" s="738">
        <f>'[27]BM JAN-JUNI'!E69</f>
        <v>150000000</v>
      </c>
      <c r="F70" s="733" t="str">
        <f>'[27]BM JAN-JUNI'!F69</f>
        <v>PL</v>
      </c>
      <c r="G70" s="733" t="str">
        <f>'[27]BM JAN-JUNI'!G69</f>
        <v>APBD T.A 2021</v>
      </c>
      <c r="H70" s="733" t="str">
        <f>'[27]BM JAN-JUNI'!H69</f>
        <v>SULAN, ST</v>
      </c>
      <c r="I70" s="738">
        <f>'[27]BM JAN-JUNI'!I69</f>
        <v>0</v>
      </c>
      <c r="J70" s="738">
        <f>'[27]BM JAN-JUNI'!J69</f>
        <v>0</v>
      </c>
      <c r="K70" s="738">
        <f>'[27]BM JAN-JUNI'!K69</f>
        <v>0</v>
      </c>
      <c r="L70" s="738">
        <f>'[27]BM JAN-JUNI'!L69</f>
        <v>0</v>
      </c>
      <c r="M70" s="738">
        <f>'[27]BM JAN-JUNI'!M69</f>
        <v>0</v>
      </c>
      <c r="N70" s="738">
        <f>'[27]BM JAN-JUNI'!N69</f>
        <v>0</v>
      </c>
      <c r="O70" s="738">
        <f>'[27]BM JAN-JUNI'!O69</f>
        <v>0</v>
      </c>
      <c r="P70" s="738">
        <f>'[27]BM JAN-JUNI'!P69</f>
        <v>0</v>
      </c>
      <c r="Q70" s="738">
        <f>'[27]BM JAN-JUNI'!Q69</f>
        <v>0</v>
      </c>
      <c r="R70" s="738">
        <f>'[27]BM JAN-JUNI'!R69</f>
        <v>0</v>
      </c>
      <c r="S70" s="738">
        <f>'[27]BM JAN-JUNI'!S69</f>
        <v>0</v>
      </c>
      <c r="T70" s="738">
        <f>'[27]BM JAN-JUNI'!T69</f>
        <v>0</v>
      </c>
      <c r="U70" s="739" t="str">
        <f>'[27]BM JAN-JUNI'!U69</f>
        <v>PROSES DED (ULP)</v>
      </c>
      <c r="V70" s="727"/>
      <c r="W70" s="727"/>
      <c r="X70" s="728"/>
    </row>
    <row r="71" spans="1:25" ht="48" customHeight="1">
      <c r="A71" s="736">
        <v>51</v>
      </c>
      <c r="B71" s="756" t="s">
        <v>491</v>
      </c>
      <c r="C71" s="756"/>
      <c r="D71" s="756"/>
      <c r="E71" s="738">
        <f>'[27]BM JAN-JUNI'!E70</f>
        <v>150000000</v>
      </c>
      <c r="F71" s="733" t="str">
        <f>'[27]BM JAN-JUNI'!F70</f>
        <v>PL</v>
      </c>
      <c r="G71" s="733" t="str">
        <f>'[27]BM JAN-JUNI'!G70</f>
        <v>APBD T.A 2021</v>
      </c>
      <c r="H71" s="733" t="str">
        <f>'[27]BM JAN-JUNI'!H70</f>
        <v>SULAN, ST</v>
      </c>
      <c r="I71" s="738">
        <f>'[27]BM JAN-JUNI'!I70</f>
        <v>0</v>
      </c>
      <c r="J71" s="738">
        <f>'[27]BM JAN-JUNI'!J70</f>
        <v>0</v>
      </c>
      <c r="K71" s="738">
        <f>'[27]BM JAN-JUNI'!K70</f>
        <v>0</v>
      </c>
      <c r="L71" s="738">
        <f>'[27]BM JAN-JUNI'!L70</f>
        <v>0</v>
      </c>
      <c r="M71" s="738">
        <f>'[27]BM JAN-JUNI'!M70</f>
        <v>0</v>
      </c>
      <c r="N71" s="738">
        <f>'[27]BM JAN-JUNI'!N70</f>
        <v>0</v>
      </c>
      <c r="O71" s="738">
        <f>'[27]BM JAN-JUNI'!O70</f>
        <v>0</v>
      </c>
      <c r="P71" s="738">
        <f>'[27]BM JAN-JUNI'!P70</f>
        <v>0</v>
      </c>
      <c r="Q71" s="738">
        <f>'[27]BM JAN-JUNI'!Q70</f>
        <v>0</v>
      </c>
      <c r="R71" s="738">
        <f>'[27]BM JAN-JUNI'!R70</f>
        <v>0</v>
      </c>
      <c r="S71" s="738">
        <f>'[27]BM JAN-JUNI'!S70</f>
        <v>0</v>
      </c>
      <c r="T71" s="738">
        <f>'[27]BM JAN-JUNI'!T70</f>
        <v>0</v>
      </c>
      <c r="U71" s="739" t="str">
        <f>'[27]BM JAN-JUNI'!U70</f>
        <v>PROSES DED (ULP)</v>
      </c>
      <c r="V71" s="727"/>
      <c r="W71" s="727"/>
      <c r="X71" s="728"/>
    </row>
    <row r="72" spans="1:25" ht="48" customHeight="1">
      <c r="A72" s="730">
        <v>52</v>
      </c>
      <c r="B72" s="756" t="s">
        <v>493</v>
      </c>
      <c r="C72" s="756"/>
      <c r="D72" s="756"/>
      <c r="E72" s="738">
        <f>'[27]BM JAN-JUNI'!E71</f>
        <v>100000000</v>
      </c>
      <c r="F72" s="733" t="str">
        <f>'[27]BM JAN-JUNI'!F71</f>
        <v>PL</v>
      </c>
      <c r="G72" s="733" t="str">
        <f>'[27]BM JAN-JUNI'!G71</f>
        <v>APBD T.A 2021</v>
      </c>
      <c r="H72" s="733" t="str">
        <f>'[27]BM JAN-JUNI'!H71</f>
        <v>SULAN, ST</v>
      </c>
      <c r="I72" s="738">
        <f>'[27]BM JAN-JUNI'!I71</f>
        <v>0</v>
      </c>
      <c r="J72" s="738">
        <f>'[27]BM JAN-JUNI'!J71</f>
        <v>0</v>
      </c>
      <c r="K72" s="738">
        <f>'[27]BM JAN-JUNI'!K71</f>
        <v>0</v>
      </c>
      <c r="L72" s="738">
        <f>'[27]BM JAN-JUNI'!L71</f>
        <v>0</v>
      </c>
      <c r="M72" s="738">
        <f>'[27]BM JAN-JUNI'!M71</f>
        <v>0</v>
      </c>
      <c r="N72" s="738">
        <f>'[27]BM JAN-JUNI'!N71</f>
        <v>0</v>
      </c>
      <c r="O72" s="738">
        <f>'[27]BM JAN-JUNI'!O71</f>
        <v>0</v>
      </c>
      <c r="P72" s="738">
        <f>'[27]BM JAN-JUNI'!P71</f>
        <v>0</v>
      </c>
      <c r="Q72" s="738">
        <f>'[27]BM JAN-JUNI'!Q71</f>
        <v>0</v>
      </c>
      <c r="R72" s="738">
        <f>'[27]BM JAN-JUNI'!R71</f>
        <v>0</v>
      </c>
      <c r="S72" s="738">
        <f>'[27]BM JAN-JUNI'!S71</f>
        <v>0</v>
      </c>
      <c r="T72" s="738">
        <f>'[27]BM JAN-JUNI'!T71</f>
        <v>0</v>
      </c>
      <c r="U72" s="739" t="str">
        <f>'[27]BM JAN-JUNI'!U71</f>
        <v>PROSES DED (ULP)</v>
      </c>
      <c r="V72" s="727"/>
      <c r="W72" s="727"/>
      <c r="X72" s="728"/>
    </row>
    <row r="73" spans="1:25" ht="48" customHeight="1">
      <c r="A73" s="736">
        <v>53</v>
      </c>
      <c r="B73" s="756" t="s">
        <v>1053</v>
      </c>
      <c r="C73" s="756"/>
      <c r="D73" s="756"/>
      <c r="E73" s="738">
        <f>'[27]BM JAN-JUNI'!E22</f>
        <v>200000000</v>
      </c>
      <c r="F73" s="733" t="str">
        <f>'[27]BM JAN-JUNI'!F22</f>
        <v>PL</v>
      </c>
      <c r="G73" s="733" t="str">
        <f>'[27]BM JAN-JUNI'!G22</f>
        <v>APBD T.A 2021</v>
      </c>
      <c r="H73" s="733" t="str">
        <f>'[27]BM JAN-JUNI'!H22</f>
        <v>ICHSAN, ST</v>
      </c>
      <c r="I73" s="738">
        <f>'[27]BM JAN-JUNI'!I22</f>
        <v>0</v>
      </c>
      <c r="J73" s="738">
        <f>'[27]BM JAN-JUNI'!J22</f>
        <v>0</v>
      </c>
      <c r="K73" s="738">
        <f>'[27]BM JAN-JUNI'!K22</f>
        <v>0</v>
      </c>
      <c r="L73" s="738">
        <f>'[27]BM JAN-JUNI'!L22</f>
        <v>0</v>
      </c>
      <c r="M73" s="738">
        <f>'[27]BM JAN-JUNI'!M22</f>
        <v>0</v>
      </c>
      <c r="N73" s="738">
        <f>'[27]BM JAN-JUNI'!N22</f>
        <v>0</v>
      </c>
      <c r="O73" s="738">
        <f>'[27]BM JAN-JUNI'!O22</f>
        <v>0</v>
      </c>
      <c r="P73" s="738">
        <f>'[27]BM JAN-JUNI'!P22</f>
        <v>0</v>
      </c>
      <c r="Q73" s="738">
        <f>'[27]BM JAN-JUNI'!Q22</f>
        <v>0</v>
      </c>
      <c r="R73" s="738">
        <f>'[27]BM JAN-JUNI'!R22</f>
        <v>0</v>
      </c>
      <c r="S73" s="738">
        <f>'[27]BM JAN-JUNI'!S22</f>
        <v>0</v>
      </c>
      <c r="T73" s="738">
        <f>'[27]BM JAN-JUNI'!T22</f>
        <v>0</v>
      </c>
      <c r="U73" s="739" t="str">
        <f>'[27]BM JAN-JUNI'!U22</f>
        <v>PROSES DED (ULP)</v>
      </c>
      <c r="V73" s="727"/>
      <c r="W73" s="727"/>
      <c r="X73" s="728"/>
    </row>
    <row r="74" spans="1:25" ht="48" customHeight="1">
      <c r="A74" s="730">
        <v>54</v>
      </c>
      <c r="B74" s="756" t="s">
        <v>234</v>
      </c>
      <c r="C74" s="756"/>
      <c r="D74" s="756"/>
      <c r="E74" s="738">
        <f>'[27]BM JAN-JUNI'!E27</f>
        <v>180000000</v>
      </c>
      <c r="F74" s="733" t="str">
        <f>'[27]BM JAN-JUNI'!F27</f>
        <v>PL</v>
      </c>
      <c r="G74" s="733" t="str">
        <f>'[27]BM JAN-JUNI'!G27</f>
        <v>APBD T.A 2021</v>
      </c>
      <c r="H74" s="733" t="str">
        <f>'[27]BM JAN-JUNI'!H27</f>
        <v>ICHSAN, ST</v>
      </c>
      <c r="I74" s="738">
        <f>'[27]BM JAN-JUNI'!I27</f>
        <v>0</v>
      </c>
      <c r="J74" s="738">
        <f>'[27]BM JAN-JUNI'!J27</f>
        <v>0</v>
      </c>
      <c r="K74" s="738">
        <f>'[27]BM JAN-JUNI'!K27</f>
        <v>0</v>
      </c>
      <c r="L74" s="738">
        <f>'[27]BM JAN-JUNI'!L27</f>
        <v>0</v>
      </c>
      <c r="M74" s="738">
        <f>'[27]BM JAN-JUNI'!M27</f>
        <v>0</v>
      </c>
      <c r="N74" s="738">
        <f>'[27]BM JAN-JUNI'!N27</f>
        <v>0</v>
      </c>
      <c r="O74" s="738">
        <f>'[27]BM JAN-JUNI'!O27</f>
        <v>0</v>
      </c>
      <c r="P74" s="738">
        <f>'[27]BM JAN-JUNI'!P27</f>
        <v>0</v>
      </c>
      <c r="Q74" s="738">
        <f>'[27]BM JAN-JUNI'!Q27</f>
        <v>0</v>
      </c>
      <c r="R74" s="738">
        <f>'[27]BM JAN-JUNI'!R27</f>
        <v>0</v>
      </c>
      <c r="S74" s="738">
        <f>'[27]BM JAN-JUNI'!S27</f>
        <v>0</v>
      </c>
      <c r="T74" s="738">
        <f>'[27]BM JAN-JUNI'!T27</f>
        <v>0</v>
      </c>
      <c r="U74" s="739" t="str">
        <f>'[27]BM JAN-JUNI'!U27</f>
        <v>PROSES DED (ULP)</v>
      </c>
      <c r="V74" s="727"/>
      <c r="W74" s="727"/>
      <c r="X74" s="728"/>
    </row>
    <row r="75" spans="1:25" ht="48" customHeight="1">
      <c r="A75" s="736">
        <v>55</v>
      </c>
      <c r="B75" s="756" t="s">
        <v>566</v>
      </c>
      <c r="C75" s="756"/>
      <c r="D75" s="756"/>
      <c r="E75" s="738">
        <f>'[27]BM JAN-JUNI'!E76</f>
        <v>200000000</v>
      </c>
      <c r="F75" s="733" t="str">
        <f>'[27]BM JAN-JUNI'!F76</f>
        <v>PL</v>
      </c>
      <c r="G75" s="733" t="str">
        <f>'[27]BM JAN-JUNI'!G76</f>
        <v>APBD T.A 2021</v>
      </c>
      <c r="H75" s="733" t="str">
        <f>'[27]BM JAN-JUNI'!H76</f>
        <v>ICHSAN, ST</v>
      </c>
      <c r="I75" s="738">
        <f>'[27]BM JAN-JUNI'!I76</f>
        <v>0</v>
      </c>
      <c r="J75" s="738">
        <f>'[27]BM JAN-JUNI'!J76</f>
        <v>0</v>
      </c>
      <c r="K75" s="738">
        <f>'[27]BM JAN-JUNI'!K76</f>
        <v>0</v>
      </c>
      <c r="L75" s="738">
        <f>'[27]BM JAN-JUNI'!L76</f>
        <v>0</v>
      </c>
      <c r="M75" s="738">
        <f>'[27]BM JAN-JUNI'!M76</f>
        <v>0</v>
      </c>
      <c r="N75" s="738">
        <f>'[27]BM JAN-JUNI'!N76</f>
        <v>0</v>
      </c>
      <c r="O75" s="738">
        <f>'[27]BM JAN-JUNI'!O76</f>
        <v>0</v>
      </c>
      <c r="P75" s="738">
        <f>'[27]BM JAN-JUNI'!P76</f>
        <v>0</v>
      </c>
      <c r="Q75" s="738">
        <f>'[27]BM JAN-JUNI'!Q76</f>
        <v>0</v>
      </c>
      <c r="R75" s="738">
        <f>'[27]BM JAN-JUNI'!R76</f>
        <v>0</v>
      </c>
      <c r="S75" s="738">
        <f>'[27]BM JAN-JUNI'!S76</f>
        <v>0</v>
      </c>
      <c r="T75" s="738">
        <f>'[27]BM JAN-JUNI'!T76</f>
        <v>0</v>
      </c>
      <c r="U75" s="739" t="str">
        <f>'[27]BM JAN-JUNI'!U76</f>
        <v>PROSES DED (ULP)</v>
      </c>
      <c r="V75" s="727"/>
      <c r="W75" s="727"/>
      <c r="X75" s="728"/>
    </row>
    <row r="76" spans="1:25" ht="48" customHeight="1">
      <c r="A76" s="730">
        <v>56</v>
      </c>
      <c r="B76" s="756" t="s">
        <v>1348</v>
      </c>
      <c r="C76" s="756"/>
      <c r="D76" s="756"/>
      <c r="E76" s="738">
        <f>'[27]BM JAN-JUNI'!E77</f>
        <v>200000000</v>
      </c>
      <c r="F76" s="733" t="str">
        <f>'[27]BM JAN-JUNI'!F77</f>
        <v>PL</v>
      </c>
      <c r="G76" s="733" t="str">
        <f>'[27]BM JAN-JUNI'!G77</f>
        <v>APBD T.A 2021</v>
      </c>
      <c r="H76" s="733" t="str">
        <f>'[27]BM JAN-JUNI'!H77</f>
        <v>ICHSAN, ST</v>
      </c>
      <c r="I76" s="738">
        <f>'[27]BM JAN-JUNI'!I77</f>
        <v>0</v>
      </c>
      <c r="J76" s="738">
        <f>'[27]BM JAN-JUNI'!J77</f>
        <v>0</v>
      </c>
      <c r="K76" s="738">
        <f>'[27]BM JAN-JUNI'!K77</f>
        <v>0</v>
      </c>
      <c r="L76" s="738">
        <f>'[27]BM JAN-JUNI'!L77</f>
        <v>0</v>
      </c>
      <c r="M76" s="738">
        <f>'[27]BM JAN-JUNI'!M77</f>
        <v>0</v>
      </c>
      <c r="N76" s="738">
        <f>'[27]BM JAN-JUNI'!N77</f>
        <v>0</v>
      </c>
      <c r="O76" s="738">
        <f>'[27]BM JAN-JUNI'!O77</f>
        <v>0</v>
      </c>
      <c r="P76" s="738">
        <f>'[27]BM JAN-JUNI'!P77</f>
        <v>0</v>
      </c>
      <c r="Q76" s="738">
        <f>'[27]BM JAN-JUNI'!Q77</f>
        <v>0</v>
      </c>
      <c r="R76" s="738">
        <f>'[27]BM JAN-JUNI'!R77</f>
        <v>0</v>
      </c>
      <c r="S76" s="738">
        <f>'[27]BM JAN-JUNI'!S77</f>
        <v>0</v>
      </c>
      <c r="T76" s="738">
        <f>'[27]BM JAN-JUNI'!T77</f>
        <v>0</v>
      </c>
      <c r="U76" s="739" t="str">
        <f>'[27]BM JAN-JUNI'!U77</f>
        <v>PROSES DED (ULP)</v>
      </c>
      <c r="V76" s="727"/>
      <c r="W76" s="727"/>
      <c r="X76" s="728"/>
    </row>
    <row r="77" spans="1:25" ht="48" customHeight="1">
      <c r="A77" s="736">
        <v>57</v>
      </c>
      <c r="B77" s="756" t="s">
        <v>608</v>
      </c>
      <c r="C77" s="756"/>
      <c r="D77" s="756"/>
      <c r="E77" s="738">
        <f>'[27]BM JAN-JUNI'!E83</f>
        <v>200000000</v>
      </c>
      <c r="F77" s="733" t="str">
        <f>'[27]BM JAN-JUNI'!F83</f>
        <v>PL</v>
      </c>
      <c r="G77" s="733" t="str">
        <f>'[27]BM JAN-JUNI'!G83</f>
        <v>APBD T.A 2021</v>
      </c>
      <c r="H77" s="733" t="str">
        <f>'[27]BM JAN-JUNI'!H83</f>
        <v>ABDUL GAFFAR, ST</v>
      </c>
      <c r="I77" s="738">
        <f>'[27]BM JAN-JUNI'!I83</f>
        <v>0</v>
      </c>
      <c r="J77" s="738">
        <f>'[27]BM JAN-JUNI'!J83</f>
        <v>0</v>
      </c>
      <c r="K77" s="738">
        <f>'[27]BM JAN-JUNI'!K83</f>
        <v>0</v>
      </c>
      <c r="L77" s="738">
        <f>'[27]BM JAN-JUNI'!L83</f>
        <v>0</v>
      </c>
      <c r="M77" s="738">
        <f>'[27]BM JAN-JUNI'!M83</f>
        <v>0</v>
      </c>
      <c r="N77" s="738">
        <f>'[27]BM JAN-JUNI'!N83</f>
        <v>0</v>
      </c>
      <c r="O77" s="738">
        <f>'[27]BM JAN-JUNI'!O83</f>
        <v>0</v>
      </c>
      <c r="P77" s="738">
        <f>'[27]BM JAN-JUNI'!P83</f>
        <v>0</v>
      </c>
      <c r="Q77" s="738">
        <f>'[27]BM JAN-JUNI'!Q83</f>
        <v>0</v>
      </c>
      <c r="R77" s="738">
        <f>'[27]BM JAN-JUNI'!R83</f>
        <v>0</v>
      </c>
      <c r="S77" s="738">
        <f>'[27]BM JAN-JUNI'!S83</f>
        <v>0</v>
      </c>
      <c r="T77" s="738">
        <f>'[27]BM JAN-JUNI'!T83</f>
        <v>0</v>
      </c>
      <c r="U77" s="739" t="str">
        <f>'[27]BM JAN-JUNI'!U83</f>
        <v>PROSES DED (ULP)</v>
      </c>
      <c r="V77" s="727"/>
      <c r="W77" s="727"/>
      <c r="X77" s="728"/>
    </row>
    <row r="78" spans="1:25" ht="48" customHeight="1">
      <c r="A78" s="730">
        <v>58</v>
      </c>
      <c r="B78" s="756" t="s">
        <v>390</v>
      </c>
      <c r="C78" s="756"/>
      <c r="D78" s="756"/>
      <c r="E78" s="738">
        <f>'[27]BM JAN-JUNI'!E46</f>
        <v>200000000</v>
      </c>
      <c r="F78" s="733" t="str">
        <f>'[27]BM JAN-JUNI'!F46</f>
        <v>PL</v>
      </c>
      <c r="G78" s="733" t="str">
        <f>'[27]BM JAN-JUNI'!G46</f>
        <v>APBD T.A 2021</v>
      </c>
      <c r="H78" s="733" t="str">
        <f>'[27]BM JAN-JUNI'!H46</f>
        <v>ABDUL GAFFAR, ST</v>
      </c>
      <c r="I78" s="738">
        <f>'[27]BM JAN-JUNI'!I46</f>
        <v>0</v>
      </c>
      <c r="J78" s="738">
        <f>'[27]BM JAN-JUNI'!J46</f>
        <v>0</v>
      </c>
      <c r="K78" s="738">
        <f>'[27]BM JAN-JUNI'!K46</f>
        <v>0</v>
      </c>
      <c r="L78" s="738">
        <f>'[27]BM JAN-JUNI'!L46</f>
        <v>0</v>
      </c>
      <c r="M78" s="738">
        <f>'[27]BM JAN-JUNI'!M46</f>
        <v>0</v>
      </c>
      <c r="N78" s="738">
        <f>'[27]BM JAN-JUNI'!N46</f>
        <v>0</v>
      </c>
      <c r="O78" s="738">
        <f>'[27]BM JAN-JUNI'!O46</f>
        <v>0</v>
      </c>
      <c r="P78" s="738">
        <f>'[27]BM JAN-JUNI'!P46</f>
        <v>0</v>
      </c>
      <c r="Q78" s="738">
        <f>'[27]BM JAN-JUNI'!Q46</f>
        <v>0</v>
      </c>
      <c r="R78" s="738">
        <f>'[27]BM JAN-JUNI'!R46</f>
        <v>0</v>
      </c>
      <c r="S78" s="738">
        <f>'[27]BM JAN-JUNI'!S46</f>
        <v>0</v>
      </c>
      <c r="T78" s="738">
        <f>'[27]BM JAN-JUNI'!T46</f>
        <v>0</v>
      </c>
      <c r="U78" s="739" t="str">
        <f>'[27]BM JAN-JUNI'!U46</f>
        <v>PROSES DED (ULP)</v>
      </c>
      <c r="V78" s="727"/>
      <c r="W78" s="727"/>
      <c r="X78" s="728"/>
    </row>
    <row r="79" spans="1:25" ht="48" customHeight="1">
      <c r="A79" s="736">
        <v>59</v>
      </c>
      <c r="B79" s="756" t="s">
        <v>423</v>
      </c>
      <c r="C79" s="756"/>
      <c r="D79" s="756"/>
      <c r="E79" s="738">
        <f>'[27]BM JAN-JUNI'!E54</f>
        <v>200000000</v>
      </c>
      <c r="F79" s="733" t="str">
        <f>'[27]BM JAN-JUNI'!F54</f>
        <v>PL</v>
      </c>
      <c r="G79" s="733" t="str">
        <f>'[27]BM JAN-JUNI'!G54</f>
        <v>APBD T.A 2021</v>
      </c>
      <c r="H79" s="733" t="str">
        <f>'[27]BM JAN-JUNI'!H54</f>
        <v>ABDUL GAFFAR, ST</v>
      </c>
      <c r="I79" s="738">
        <f>'[27]BM JAN-JUNI'!I54</f>
        <v>0</v>
      </c>
      <c r="J79" s="738">
        <f>'[27]BM JAN-JUNI'!J54</f>
        <v>0</v>
      </c>
      <c r="K79" s="738">
        <f>'[27]BM JAN-JUNI'!K54</f>
        <v>0</v>
      </c>
      <c r="L79" s="738">
        <f>'[27]BM JAN-JUNI'!L54</f>
        <v>0</v>
      </c>
      <c r="M79" s="738">
        <f>'[27]BM JAN-JUNI'!M54</f>
        <v>0</v>
      </c>
      <c r="N79" s="738">
        <f>'[27]BM JAN-JUNI'!N54</f>
        <v>0</v>
      </c>
      <c r="O79" s="738">
        <f>'[27]BM JAN-JUNI'!O54</f>
        <v>0</v>
      </c>
      <c r="P79" s="738">
        <f>'[27]BM JAN-JUNI'!P54</f>
        <v>0</v>
      </c>
      <c r="Q79" s="738">
        <f>'[27]BM JAN-JUNI'!Q54</f>
        <v>0</v>
      </c>
      <c r="R79" s="738">
        <f>'[27]BM JAN-JUNI'!R54</f>
        <v>0</v>
      </c>
      <c r="S79" s="738">
        <f>'[27]BM JAN-JUNI'!S54</f>
        <v>0</v>
      </c>
      <c r="T79" s="738">
        <f>'[27]BM JAN-JUNI'!T54</f>
        <v>0</v>
      </c>
      <c r="U79" s="739" t="str">
        <f>'[27]BM JAN-JUNI'!U54</f>
        <v>PROSES DED (ULP)</v>
      </c>
      <c r="V79" s="727"/>
      <c r="W79" s="727"/>
      <c r="X79" s="728"/>
    </row>
    <row r="80" spans="1:25" ht="48" customHeight="1">
      <c r="A80" s="730">
        <v>60</v>
      </c>
      <c r="B80" s="756" t="s">
        <v>495</v>
      </c>
      <c r="C80" s="756"/>
      <c r="D80" s="756"/>
      <c r="E80" s="738">
        <f>'[27]BM JAN-JUNI'!E95</f>
        <v>200000000</v>
      </c>
      <c r="F80" s="733" t="str">
        <f>'[27]BM JAN-JUNI'!F95</f>
        <v>PL</v>
      </c>
      <c r="G80" s="733" t="str">
        <f>'[27]BM JAN-JUNI'!G95</f>
        <v>APBD T.A 2021</v>
      </c>
      <c r="H80" s="733" t="str">
        <f>'[27]BM JAN-JUNI'!H95</f>
        <v>SULAN, ST</v>
      </c>
      <c r="I80" s="738">
        <f>'[27]BM JAN-JUNI'!I95</f>
        <v>0</v>
      </c>
      <c r="J80" s="738">
        <f>'[27]BM JAN-JUNI'!J95</f>
        <v>0</v>
      </c>
      <c r="K80" s="738">
        <f>'[27]BM JAN-JUNI'!K95</f>
        <v>0</v>
      </c>
      <c r="L80" s="738">
        <f>'[27]BM JAN-JUNI'!L95</f>
        <v>0</v>
      </c>
      <c r="M80" s="738">
        <f>'[27]BM JAN-JUNI'!M95</f>
        <v>0</v>
      </c>
      <c r="N80" s="738">
        <f>'[27]BM JAN-JUNI'!N95</f>
        <v>0</v>
      </c>
      <c r="O80" s="738">
        <f>'[27]BM JAN-JUNI'!O95</f>
        <v>0</v>
      </c>
      <c r="P80" s="738">
        <f>'[27]BM JAN-JUNI'!P95</f>
        <v>0</v>
      </c>
      <c r="Q80" s="738">
        <f>'[27]BM JAN-JUNI'!Q95</f>
        <v>0</v>
      </c>
      <c r="R80" s="738">
        <f>'[27]BM JAN-JUNI'!R95</f>
        <v>0</v>
      </c>
      <c r="S80" s="738">
        <f>'[27]BM JAN-JUNI'!S95</f>
        <v>0</v>
      </c>
      <c r="T80" s="738">
        <f>'[27]BM JAN-JUNI'!T95</f>
        <v>0</v>
      </c>
      <c r="U80" s="739" t="str">
        <f>'[27]BM JAN-JUNI'!U95</f>
        <v>PROSES DED (ULP)</v>
      </c>
      <c r="V80" s="727"/>
      <c r="W80" s="727"/>
      <c r="X80" s="728"/>
    </row>
    <row r="81" spans="1:32" ht="48" customHeight="1">
      <c r="A81" s="736">
        <v>61</v>
      </c>
      <c r="B81" s="756" t="s">
        <v>157</v>
      </c>
      <c r="C81" s="756"/>
      <c r="D81" s="756"/>
      <c r="E81" s="738">
        <f>'[27]BM JAN-JUNI'!E88</f>
        <v>200000000</v>
      </c>
      <c r="F81" s="733" t="str">
        <f>'[27]BM JAN-JUNI'!F88</f>
        <v>PL</v>
      </c>
      <c r="G81" s="733" t="str">
        <f>'[27]BM JAN-JUNI'!G88</f>
        <v>APBD T.A 2021</v>
      </c>
      <c r="H81" s="733" t="str">
        <f>'[27]BM JAN-JUNI'!H88</f>
        <v>ABDUL GAFFAR, ST</v>
      </c>
      <c r="I81" s="738">
        <f>'[27]BM JAN-JUNI'!I88</f>
        <v>0</v>
      </c>
      <c r="J81" s="738">
        <f>'[27]BM JAN-JUNI'!J88</f>
        <v>0</v>
      </c>
      <c r="K81" s="738">
        <f>'[27]BM JAN-JUNI'!K88</f>
        <v>0</v>
      </c>
      <c r="L81" s="738">
        <f>'[27]BM JAN-JUNI'!L88</f>
        <v>0</v>
      </c>
      <c r="M81" s="738">
        <f>'[27]BM JAN-JUNI'!M88</f>
        <v>0</v>
      </c>
      <c r="N81" s="738">
        <f>'[27]BM JAN-JUNI'!N88</f>
        <v>0</v>
      </c>
      <c r="O81" s="738">
        <f>'[27]BM JAN-JUNI'!O88</f>
        <v>0</v>
      </c>
      <c r="P81" s="738">
        <f>'[27]BM JAN-JUNI'!P88</f>
        <v>0</v>
      </c>
      <c r="Q81" s="738">
        <f>'[27]BM JAN-JUNI'!Q88</f>
        <v>0</v>
      </c>
      <c r="R81" s="738">
        <f>'[27]BM JAN-JUNI'!R88</f>
        <v>0</v>
      </c>
      <c r="S81" s="738">
        <f>'[27]BM JAN-JUNI'!S88</f>
        <v>0</v>
      </c>
      <c r="T81" s="738">
        <f>'[27]BM JAN-JUNI'!T88</f>
        <v>0</v>
      </c>
      <c r="U81" s="739" t="str">
        <f>'[27]BM JAN-JUNI'!U88</f>
        <v>PROSES DED (ULP)</v>
      </c>
      <c r="V81" s="727"/>
      <c r="W81" s="727"/>
      <c r="X81" s="728"/>
    </row>
    <row r="82" spans="1:32" ht="48" customHeight="1">
      <c r="A82" s="730">
        <v>62</v>
      </c>
      <c r="B82" s="756" t="s">
        <v>398</v>
      </c>
      <c r="C82" s="756"/>
      <c r="D82" s="756"/>
      <c r="E82" s="738">
        <f>'[27]BM JAN-JUNI'!E93</f>
        <v>200000000</v>
      </c>
      <c r="F82" s="733" t="str">
        <f>'[27]BM JAN-JUNI'!F93</f>
        <v>PL</v>
      </c>
      <c r="G82" s="733" t="str">
        <f>'[27]BM JAN-JUNI'!G93</f>
        <v>APBD T.A 2021</v>
      </c>
      <c r="H82" s="733" t="str">
        <f>'[27]BM JAN-JUNI'!H93</f>
        <v>ABDUL GAFFAR, ST</v>
      </c>
      <c r="I82" s="738">
        <f>'[27]BM JAN-JUNI'!I93</f>
        <v>0</v>
      </c>
      <c r="J82" s="738">
        <f>'[27]BM JAN-JUNI'!J93</f>
        <v>0</v>
      </c>
      <c r="K82" s="738">
        <f>'[27]BM JAN-JUNI'!K93</f>
        <v>0</v>
      </c>
      <c r="L82" s="738">
        <f>'[27]BM JAN-JUNI'!L93</f>
        <v>0</v>
      </c>
      <c r="M82" s="738">
        <f>'[27]BM JAN-JUNI'!M93</f>
        <v>0</v>
      </c>
      <c r="N82" s="738">
        <f>'[27]BM JAN-JUNI'!N93</f>
        <v>0</v>
      </c>
      <c r="O82" s="738">
        <f>'[27]BM JAN-JUNI'!O93</f>
        <v>0</v>
      </c>
      <c r="P82" s="738">
        <f>'[27]BM JAN-JUNI'!P93</f>
        <v>0</v>
      </c>
      <c r="Q82" s="738">
        <f>'[27]BM JAN-JUNI'!Q93</f>
        <v>0</v>
      </c>
      <c r="R82" s="738">
        <f>'[27]BM JAN-JUNI'!R93</f>
        <v>0</v>
      </c>
      <c r="S82" s="738">
        <f>'[27]BM JAN-JUNI'!S93</f>
        <v>0</v>
      </c>
      <c r="T82" s="738">
        <f>'[27]BM JAN-JUNI'!T93</f>
        <v>0</v>
      </c>
      <c r="U82" s="739" t="str">
        <f>'[27]BM JAN-JUNI'!U93</f>
        <v>PROSES DED (ULP)</v>
      </c>
      <c r="V82" s="727"/>
      <c r="W82" s="727"/>
      <c r="X82" s="728"/>
    </row>
    <row r="83" spans="1:32" ht="48" customHeight="1">
      <c r="A83" s="736">
        <v>63</v>
      </c>
      <c r="B83" s="756" t="s">
        <v>1349</v>
      </c>
      <c r="C83" s="756"/>
      <c r="D83" s="756"/>
      <c r="E83" s="738">
        <f>'[27]BM JAN-JUNI'!E79</f>
        <v>2000000000</v>
      </c>
      <c r="F83" s="733" t="str">
        <f>'[27]BM JAN-JUNI'!F79</f>
        <v>TENDER</v>
      </c>
      <c r="G83" s="733" t="str">
        <f>'[27]BM JAN-JUNI'!G79</f>
        <v>APBD T.A 2021</v>
      </c>
      <c r="H83" s="733" t="str">
        <f>'[27]BM JAN-JUNI'!H79</f>
        <v>ICHSAN, ST</v>
      </c>
      <c r="I83" s="738">
        <f>'[27]BM JAN-JUNI'!I79</f>
        <v>0</v>
      </c>
      <c r="J83" s="738">
        <f>'[27]BM JAN-JUNI'!J79</f>
        <v>0</v>
      </c>
      <c r="K83" s="738">
        <f>'[27]BM JAN-JUNI'!K79</f>
        <v>0</v>
      </c>
      <c r="L83" s="738">
        <f>'[27]BM JAN-JUNI'!L79</f>
        <v>0</v>
      </c>
      <c r="M83" s="738">
        <f>'[27]BM JAN-JUNI'!M79</f>
        <v>0</v>
      </c>
      <c r="N83" s="738">
        <f>'[27]BM JAN-JUNI'!N79</f>
        <v>0</v>
      </c>
      <c r="O83" s="738">
        <f>'[27]BM JAN-JUNI'!O79</f>
        <v>0</v>
      </c>
      <c r="P83" s="738">
        <f>'[27]BM JAN-JUNI'!P79</f>
        <v>0</v>
      </c>
      <c r="Q83" s="738">
        <f>'[27]BM JAN-JUNI'!Q79</f>
        <v>0</v>
      </c>
      <c r="R83" s="738">
        <f>'[27]BM JAN-JUNI'!R79</f>
        <v>0</v>
      </c>
      <c r="S83" s="738">
        <f>'[27]BM JAN-JUNI'!S79</f>
        <v>0</v>
      </c>
      <c r="T83" s="738">
        <f>'[27]BM JAN-JUNI'!T79</f>
        <v>0</v>
      </c>
      <c r="U83" s="739" t="str">
        <f>'[27]BM JAN-JUNI'!U79</f>
        <v>PENYUSUNAN HPS</v>
      </c>
      <c r="V83" s="727"/>
      <c r="W83" s="727"/>
      <c r="X83" s="728"/>
    </row>
    <row r="84" spans="1:32" ht="48" customHeight="1">
      <c r="A84" s="730">
        <v>64</v>
      </c>
      <c r="B84" s="756" t="s">
        <v>1350</v>
      </c>
      <c r="C84" s="756"/>
      <c r="D84" s="756"/>
      <c r="E84" s="738">
        <f>'[27]BM JAN-JUNI'!E26</f>
        <v>2000000000</v>
      </c>
      <c r="F84" s="733" t="str">
        <f>'[27]BM JAN-JUNI'!F26</f>
        <v>TENDER</v>
      </c>
      <c r="G84" s="733" t="str">
        <f>'[27]BM JAN-JUNI'!G26</f>
        <v>APBD T.A 2021</v>
      </c>
      <c r="H84" s="733" t="str">
        <f>'[27]BM JAN-JUNI'!H26</f>
        <v>ABDUL GAFFAR, ST</v>
      </c>
      <c r="I84" s="738">
        <f>'[27]BM JAN-JUNI'!I26</f>
        <v>0</v>
      </c>
      <c r="J84" s="738">
        <f>'[27]BM JAN-JUNI'!J26</f>
        <v>0</v>
      </c>
      <c r="K84" s="738">
        <f>'[27]BM JAN-JUNI'!K26</f>
        <v>0</v>
      </c>
      <c r="L84" s="738">
        <f>'[27]BM JAN-JUNI'!L26</f>
        <v>0</v>
      </c>
      <c r="M84" s="738">
        <f>'[27]BM JAN-JUNI'!M26</f>
        <v>0</v>
      </c>
      <c r="N84" s="738">
        <f>'[27]BM JAN-JUNI'!N26</f>
        <v>0</v>
      </c>
      <c r="O84" s="738">
        <f>'[27]BM JAN-JUNI'!O26</f>
        <v>0</v>
      </c>
      <c r="P84" s="738">
        <f>'[27]BM JAN-JUNI'!P26</f>
        <v>0</v>
      </c>
      <c r="Q84" s="738">
        <f>'[27]BM JAN-JUNI'!Q26</f>
        <v>0</v>
      </c>
      <c r="R84" s="738">
        <f>'[27]BM JAN-JUNI'!R26</f>
        <v>0</v>
      </c>
      <c r="S84" s="738">
        <f>'[27]BM JAN-JUNI'!S26</f>
        <v>0</v>
      </c>
      <c r="T84" s="738">
        <f>'[27]BM JAN-JUNI'!T26</f>
        <v>0</v>
      </c>
      <c r="U84" s="739" t="str">
        <f>'[27]BM JAN-JUNI'!U26</f>
        <v>PROSES DED (ULP)</v>
      </c>
      <c r="V84" s="727"/>
      <c r="W84" s="727"/>
      <c r="X84" s="728"/>
    </row>
    <row r="85" spans="1:32" ht="48" customHeight="1">
      <c r="A85" s="736">
        <v>65</v>
      </c>
      <c r="B85" s="756" t="s">
        <v>1084</v>
      </c>
      <c r="C85" s="756"/>
      <c r="D85" s="756"/>
      <c r="E85" s="738">
        <f>'[27]BM JAN-JUNI'!E57</f>
        <v>11324843000</v>
      </c>
      <c r="F85" s="733" t="str">
        <f>'[27]BM JAN-JUNI'!F57</f>
        <v>TENDER</v>
      </c>
      <c r="G85" s="753" t="str">
        <f>'[27]BM JAN-JUNI'!G57</f>
        <v>DAK P. T.A 2021</v>
      </c>
      <c r="H85" s="733" t="str">
        <f>'[27]BM JAN-JUNI'!H57</f>
        <v>ABDUL GAFFAR, ST</v>
      </c>
      <c r="I85" s="738">
        <f>'[27]BM JAN-JUNI'!I57</f>
        <v>0</v>
      </c>
      <c r="J85" s="738">
        <f>'[27]BM JAN-JUNI'!J57</f>
        <v>0</v>
      </c>
      <c r="K85" s="738">
        <f>'[27]BM JAN-JUNI'!K57</f>
        <v>0</v>
      </c>
      <c r="L85" s="738">
        <f>'[27]BM JAN-JUNI'!L57</f>
        <v>0</v>
      </c>
      <c r="M85" s="738">
        <f>'[27]BM JAN-JUNI'!M57</f>
        <v>0</v>
      </c>
      <c r="N85" s="738">
        <f>'[27]BM JAN-JUNI'!N57</f>
        <v>0</v>
      </c>
      <c r="O85" s="738">
        <f>'[27]BM JAN-JUNI'!O57</f>
        <v>0</v>
      </c>
      <c r="P85" s="738">
        <f>'[27]BM JAN-JUNI'!P57</f>
        <v>0</v>
      </c>
      <c r="Q85" s="738">
        <f>'[27]BM JAN-JUNI'!Q57</f>
        <v>0</v>
      </c>
      <c r="R85" s="738">
        <f>'[27]BM JAN-JUNI'!R57</f>
        <v>0</v>
      </c>
      <c r="S85" s="738">
        <f>'[27]BM JAN-JUNI'!S57</f>
        <v>0</v>
      </c>
      <c r="T85" s="738">
        <f>'[27]BM JAN-JUNI'!T57</f>
        <v>0</v>
      </c>
      <c r="U85" s="739" t="str">
        <f>'[27]BM JAN-JUNI'!U57</f>
        <v>PROSES TENDER</v>
      </c>
      <c r="V85" s="727"/>
      <c r="W85" s="727"/>
      <c r="X85" s="728"/>
    </row>
    <row r="86" spans="1:32" ht="48" customHeight="1">
      <c r="A86" s="730">
        <v>66</v>
      </c>
      <c r="B86" s="756" t="s">
        <v>162</v>
      </c>
      <c r="C86" s="756"/>
      <c r="D86" s="756"/>
      <c r="E86" s="738">
        <f>'[27]BM JAN-JUNI'!E89</f>
        <v>1303190000</v>
      </c>
      <c r="F86" s="733" t="str">
        <f>'[27]BM JAN-JUNI'!F89</f>
        <v>TENDER</v>
      </c>
      <c r="G86" s="733" t="str">
        <f>'[27]BM JAN-JUNI'!G89</f>
        <v>APBD T.A 2021</v>
      </c>
      <c r="H86" s="733" t="str">
        <f>'[27]BM JAN-JUNI'!H89</f>
        <v>ICHSAN, ST</v>
      </c>
      <c r="I86" s="738">
        <f>'[27]BM JAN-JUNI'!I89</f>
        <v>0</v>
      </c>
      <c r="J86" s="738">
        <f>'[27]BM JAN-JUNI'!J89</f>
        <v>0</v>
      </c>
      <c r="K86" s="738">
        <f>'[27]BM JAN-JUNI'!K89</f>
        <v>0</v>
      </c>
      <c r="L86" s="738">
        <f>'[27]BM JAN-JUNI'!L89</f>
        <v>0</v>
      </c>
      <c r="M86" s="738">
        <f>'[27]BM JAN-JUNI'!M89</f>
        <v>0</v>
      </c>
      <c r="N86" s="738">
        <f>'[27]BM JAN-JUNI'!N89</f>
        <v>0</v>
      </c>
      <c r="O86" s="738">
        <f>'[27]BM JAN-JUNI'!O89</f>
        <v>0</v>
      </c>
      <c r="P86" s="738">
        <f>'[27]BM JAN-JUNI'!P89</f>
        <v>0</v>
      </c>
      <c r="Q86" s="738">
        <f>'[27]BM JAN-JUNI'!Q89</f>
        <v>0</v>
      </c>
      <c r="R86" s="738">
        <f>'[27]BM JAN-JUNI'!R89</f>
        <v>0</v>
      </c>
      <c r="S86" s="738">
        <f>'[27]BM JAN-JUNI'!S89</f>
        <v>0</v>
      </c>
      <c r="T86" s="738">
        <f>'[27]BM JAN-JUNI'!T89</f>
        <v>0</v>
      </c>
      <c r="U86" s="739" t="str">
        <f>'[27]BM JAN-JUNI'!U89</f>
        <v>PENYUSUNAN HPS</v>
      </c>
      <c r="V86" s="727"/>
      <c r="W86" s="727"/>
      <c r="X86" s="728"/>
    </row>
    <row r="87" spans="1:32" ht="48" customHeight="1">
      <c r="A87" s="736">
        <v>67</v>
      </c>
      <c r="B87" s="756" t="s">
        <v>572</v>
      </c>
      <c r="C87" s="756"/>
      <c r="D87" s="756"/>
      <c r="E87" s="738">
        <f>'[27]BM JAN-JUNI'!E97</f>
        <v>1174390000</v>
      </c>
      <c r="F87" s="733" t="str">
        <f>'[27]BM JAN-JUNI'!F97</f>
        <v>TENDER</v>
      </c>
      <c r="G87" s="733" t="str">
        <f>'[27]BM JAN-JUNI'!G97</f>
        <v>APBD T.A 2021</v>
      </c>
      <c r="H87" s="733" t="str">
        <f>'[27]BM JAN-JUNI'!H97</f>
        <v>SULAN, ST</v>
      </c>
      <c r="I87" s="738">
        <f>'[27]BM JAN-JUNI'!I97</f>
        <v>0</v>
      </c>
      <c r="J87" s="738">
        <f>'[27]BM JAN-JUNI'!J97</f>
        <v>0</v>
      </c>
      <c r="K87" s="738">
        <f>'[27]BM JAN-JUNI'!K97</f>
        <v>0</v>
      </c>
      <c r="L87" s="738">
        <f>'[27]BM JAN-JUNI'!L97</f>
        <v>0</v>
      </c>
      <c r="M87" s="738">
        <f>'[27]BM JAN-JUNI'!M97</f>
        <v>0</v>
      </c>
      <c r="N87" s="738">
        <f>'[27]BM JAN-JUNI'!N97</f>
        <v>0</v>
      </c>
      <c r="O87" s="738">
        <f>'[27]BM JAN-JUNI'!O97</f>
        <v>0</v>
      </c>
      <c r="P87" s="738">
        <f>'[27]BM JAN-JUNI'!P97</f>
        <v>0</v>
      </c>
      <c r="Q87" s="738">
        <f>'[27]BM JAN-JUNI'!Q97</f>
        <v>0</v>
      </c>
      <c r="R87" s="738">
        <f>'[27]BM JAN-JUNI'!R97</f>
        <v>0</v>
      </c>
      <c r="S87" s="738">
        <f>'[27]BM JAN-JUNI'!S97</f>
        <v>0</v>
      </c>
      <c r="T87" s="738">
        <f>'[27]BM JAN-JUNI'!T97</f>
        <v>0</v>
      </c>
      <c r="U87" s="739" t="str">
        <f>'[27]BM JAN-JUNI'!U97</f>
        <v>PROSES DED (ULP)</v>
      </c>
      <c r="V87" s="727"/>
      <c r="W87" s="727"/>
      <c r="X87" s="728"/>
    </row>
    <row r="88" spans="1:32" ht="48" customHeight="1">
      <c r="A88" s="730">
        <v>68</v>
      </c>
      <c r="B88" s="756" t="s">
        <v>613</v>
      </c>
      <c r="C88" s="756"/>
      <c r="D88" s="756"/>
      <c r="E88" s="738">
        <f>'[27]BM JAN-JUNI'!E99</f>
        <v>1000000000</v>
      </c>
      <c r="F88" s="733" t="str">
        <f>'[27]BM JAN-JUNI'!F99</f>
        <v>TENDER</v>
      </c>
      <c r="G88" s="733" t="str">
        <f>'[27]BM JAN-JUNI'!G99</f>
        <v>APBD T.A 2021</v>
      </c>
      <c r="H88" s="733" t="str">
        <f>'[27]BM JAN-JUNI'!H99</f>
        <v>ABDUL GAFFAR, ST</v>
      </c>
      <c r="I88" s="738">
        <f>'[27]BM JAN-JUNI'!I99</f>
        <v>0</v>
      </c>
      <c r="J88" s="738">
        <f>'[27]BM JAN-JUNI'!J99</f>
        <v>0</v>
      </c>
      <c r="K88" s="738">
        <f>'[27]BM JAN-JUNI'!K99</f>
        <v>0</v>
      </c>
      <c r="L88" s="738">
        <f>'[27]BM JAN-JUNI'!L99</f>
        <v>0</v>
      </c>
      <c r="M88" s="738">
        <f>'[27]BM JAN-JUNI'!M99</f>
        <v>0</v>
      </c>
      <c r="N88" s="738">
        <f>'[27]BM JAN-JUNI'!N99</f>
        <v>0</v>
      </c>
      <c r="O88" s="738">
        <f>'[27]BM JAN-JUNI'!O99</f>
        <v>0</v>
      </c>
      <c r="P88" s="738">
        <f>'[27]BM JAN-JUNI'!P99</f>
        <v>0</v>
      </c>
      <c r="Q88" s="738">
        <f>'[27]BM JAN-JUNI'!Q99</f>
        <v>0</v>
      </c>
      <c r="R88" s="738">
        <f>'[27]BM JAN-JUNI'!R99</f>
        <v>0</v>
      </c>
      <c r="S88" s="738">
        <f>'[27]BM JAN-JUNI'!S99</f>
        <v>0</v>
      </c>
      <c r="T88" s="738">
        <f>'[27]BM JAN-JUNI'!T99</f>
        <v>0</v>
      </c>
      <c r="U88" s="739" t="str">
        <f>'[27]BM JAN-JUNI'!U99</f>
        <v>PROSES DED (ULP)</v>
      </c>
      <c r="V88" s="727"/>
      <c r="W88" s="727"/>
      <c r="X88" s="728"/>
    </row>
    <row r="89" spans="1:32" ht="48" customHeight="1" thickBot="1">
      <c r="A89" s="736">
        <v>69</v>
      </c>
      <c r="B89" s="757" t="s">
        <v>128</v>
      </c>
      <c r="C89" s="757"/>
      <c r="D89" s="757"/>
      <c r="E89" s="758">
        <f>'[27]BM JAN-JUNI'!E86</f>
        <v>357000000</v>
      </c>
      <c r="F89" s="733" t="str">
        <f>'[27]BM JAN-JUNI'!F86</f>
        <v>TENDER</v>
      </c>
      <c r="G89" s="733" t="str">
        <f>'[27]BM JAN-JUNI'!G86</f>
        <v>APBD T.A 2021</v>
      </c>
      <c r="H89" s="733" t="str">
        <f>'[27]BM JAN-JUNI'!H86</f>
        <v>ICHSAN, ST</v>
      </c>
      <c r="I89" s="758">
        <f>'[27]BM JAN-JUNI'!I86</f>
        <v>0</v>
      </c>
      <c r="J89" s="758">
        <f>'[27]BM JAN-JUNI'!J86</f>
        <v>0</v>
      </c>
      <c r="K89" s="758">
        <f>'[27]BM JAN-JUNI'!K86</f>
        <v>0</v>
      </c>
      <c r="L89" s="758">
        <f>'[27]BM JAN-JUNI'!L86</f>
        <v>0</v>
      </c>
      <c r="M89" s="758">
        <f>'[27]BM JAN-JUNI'!M86</f>
        <v>0</v>
      </c>
      <c r="N89" s="758">
        <f>'[27]BM JAN-JUNI'!N86</f>
        <v>0</v>
      </c>
      <c r="O89" s="758">
        <f>'[27]BM JAN-JUNI'!O86</f>
        <v>0</v>
      </c>
      <c r="P89" s="758">
        <f>'[27]BM JAN-JUNI'!P86</f>
        <v>0</v>
      </c>
      <c r="Q89" s="758">
        <f>'[27]BM JAN-JUNI'!Q86</f>
        <v>0</v>
      </c>
      <c r="R89" s="758">
        <f>'[27]BM JAN-JUNI'!R86</f>
        <v>0</v>
      </c>
      <c r="S89" s="758">
        <f>'[27]BM JAN-JUNI'!S86</f>
        <v>0</v>
      </c>
      <c r="T89" s="758">
        <f>'[27]BM JAN-JUNI'!T86</f>
        <v>0</v>
      </c>
      <c r="U89" s="759" t="str">
        <f>'[27]BM JAN-JUNI'!U86</f>
        <v>PROSES DED (ULP)</v>
      </c>
      <c r="V89" s="727"/>
      <c r="W89" s="727"/>
      <c r="X89" s="728"/>
    </row>
    <row r="90" spans="1:32" ht="35.15" customHeight="1" thickBot="1">
      <c r="A90" s="1641"/>
      <c r="B90" s="1642"/>
      <c r="C90" s="1352"/>
      <c r="D90" s="1352"/>
      <c r="E90" s="760">
        <f>SUM(E13:E89)</f>
        <v>66823320000</v>
      </c>
      <c r="F90" s="1648"/>
      <c r="G90" s="1649"/>
      <c r="H90" s="1649"/>
      <c r="I90" s="1650"/>
      <c r="J90" s="760">
        <f>SUM(J13:J89)</f>
        <v>0</v>
      </c>
      <c r="K90" s="1644"/>
      <c r="L90" s="1645"/>
      <c r="M90" s="1645"/>
      <c r="N90" s="1645"/>
      <c r="O90" s="1646"/>
      <c r="P90" s="760">
        <f>SUM(P13:P89)</f>
        <v>0</v>
      </c>
      <c r="Q90" s="760">
        <f>SUM(Q13:Q89)</f>
        <v>0</v>
      </c>
      <c r="R90" s="760">
        <f>SUM(R13:R89)</f>
        <v>0</v>
      </c>
      <c r="S90" s="761"/>
      <c r="T90" s="760">
        <f>SUM(T13:T89)</f>
        <v>0</v>
      </c>
      <c r="U90" s="762"/>
      <c r="V90" s="763"/>
      <c r="W90" s="763"/>
      <c r="X90" s="764"/>
      <c r="Z90" s="765">
        <f t="shared" ref="Z90:AF90" si="0">SUM(Z12:Z89)</f>
        <v>0</v>
      </c>
      <c r="AA90" s="765">
        <f t="shared" si="0"/>
        <v>0</v>
      </c>
      <c r="AB90" s="765">
        <f t="shared" si="0"/>
        <v>0</v>
      </c>
      <c r="AC90" s="765">
        <f t="shared" si="0"/>
        <v>0</v>
      </c>
      <c r="AD90" s="765">
        <f t="shared" si="0"/>
        <v>0</v>
      </c>
      <c r="AE90" s="765">
        <f t="shared" si="0"/>
        <v>0</v>
      </c>
      <c r="AF90" s="765">
        <f t="shared" si="0"/>
        <v>0</v>
      </c>
    </row>
    <row r="91" spans="1:32" ht="10.5" customHeight="1" thickTop="1">
      <c r="A91" s="766"/>
      <c r="B91" s="767"/>
      <c r="C91" s="767"/>
      <c r="D91" s="767"/>
      <c r="E91" s="767"/>
      <c r="F91" s="767"/>
      <c r="G91" s="768"/>
      <c r="H91" s="769"/>
      <c r="I91" s="769"/>
      <c r="J91" s="770"/>
      <c r="K91" s="771"/>
      <c r="L91" s="772"/>
      <c r="M91" s="773"/>
      <c r="N91" s="774"/>
      <c r="O91" s="775"/>
      <c r="P91" s="776"/>
      <c r="Q91" s="776"/>
      <c r="R91" s="777"/>
      <c r="S91" s="778"/>
      <c r="T91" s="779"/>
      <c r="U91" s="780"/>
      <c r="V91" s="780"/>
      <c r="W91" s="780"/>
      <c r="X91" s="780"/>
    </row>
    <row r="92" spans="1:32" ht="25" customHeight="1">
      <c r="A92" s="781"/>
      <c r="B92" s="782" t="s">
        <v>1351</v>
      </c>
      <c r="C92" s="782"/>
      <c r="D92" s="782"/>
      <c r="E92" s="782"/>
      <c r="F92" s="782"/>
      <c r="G92" s="783"/>
      <c r="H92" s="784"/>
      <c r="I92" s="784"/>
      <c r="J92" s="785"/>
      <c r="K92" s="786"/>
      <c r="L92" s="772"/>
      <c r="M92" s="773"/>
      <c r="N92" s="774"/>
      <c r="O92" s="774"/>
      <c r="P92" s="787" t="s">
        <v>1352</v>
      </c>
      <c r="Q92" s="787"/>
      <c r="R92" s="788"/>
      <c r="S92" s="789"/>
      <c r="T92" s="790"/>
      <c r="U92" s="780"/>
      <c r="V92" s="780"/>
      <c r="W92" s="780"/>
      <c r="X92" s="780"/>
    </row>
    <row r="93" spans="1:32" ht="18.75" customHeight="1">
      <c r="A93" s="791"/>
      <c r="B93" s="792" t="s">
        <v>1353</v>
      </c>
      <c r="C93" s="792"/>
      <c r="D93" s="792"/>
      <c r="E93" s="792"/>
      <c r="F93" s="782">
        <f>'[27]BM JAN-JUNI'!F103</f>
        <v>69</v>
      </c>
      <c r="G93" s="783"/>
      <c r="H93" s="784"/>
      <c r="I93" s="784"/>
      <c r="J93" s="785"/>
      <c r="K93" s="786"/>
      <c r="L93" s="772"/>
      <c r="M93" s="773"/>
      <c r="N93" s="774"/>
      <c r="O93" s="793"/>
      <c r="P93" s="787" t="s">
        <v>1354</v>
      </c>
      <c r="Q93" s="794"/>
      <c r="R93" s="788"/>
      <c r="S93" s="789"/>
      <c r="T93" s="790"/>
      <c r="U93" s="780"/>
      <c r="V93" s="780"/>
      <c r="W93" s="780"/>
      <c r="X93" s="780"/>
    </row>
    <row r="94" spans="1:32" ht="19.5" hidden="1" customHeight="1">
      <c r="A94" s="791"/>
      <c r="B94" s="792" t="s">
        <v>1355</v>
      </c>
      <c r="C94" s="792"/>
      <c r="D94" s="792"/>
      <c r="E94" s="792"/>
      <c r="F94" s="782" t="str">
        <f>'[27]BM JAN-JUNI'!F104</f>
        <v>-</v>
      </c>
      <c r="G94" s="783"/>
      <c r="H94" s="784"/>
      <c r="I94" s="784"/>
      <c r="J94" s="785"/>
      <c r="K94" s="786"/>
      <c r="L94" s="772"/>
      <c r="M94" s="773"/>
      <c r="N94" s="774"/>
      <c r="O94" s="793"/>
      <c r="P94" s="787"/>
      <c r="Q94" s="794"/>
      <c r="R94" s="788"/>
      <c r="S94" s="789"/>
      <c r="T94" s="790"/>
      <c r="U94" s="780"/>
      <c r="V94" s="780"/>
      <c r="W94" s="780"/>
      <c r="X94" s="780"/>
    </row>
    <row r="95" spans="1:32" ht="20.149999999999999" customHeight="1">
      <c r="A95" s="791"/>
      <c r="B95" s="795" t="s">
        <v>1356</v>
      </c>
      <c r="C95" s="795"/>
      <c r="D95" s="795"/>
      <c r="E95" s="795"/>
      <c r="F95" s="782">
        <f>'[27]BM JAN-JUNI'!F105</f>
        <v>36</v>
      </c>
      <c r="J95" s="797"/>
      <c r="P95" s="787"/>
      <c r="Q95" s="801"/>
      <c r="R95" s="802"/>
    </row>
    <row r="96" spans="1:32" ht="20.149999999999999" customHeight="1">
      <c r="A96" s="791"/>
      <c r="B96" s="806" t="s">
        <v>1357</v>
      </c>
      <c r="C96" s="806"/>
      <c r="D96" s="806"/>
      <c r="E96" s="806"/>
      <c r="F96" s="782">
        <f>'[27]BM JAN-JUNI'!F106</f>
        <v>33</v>
      </c>
      <c r="J96" s="797"/>
      <c r="Q96" s="801"/>
      <c r="R96" s="802"/>
    </row>
    <row r="97" spans="1:24" ht="20.149999999999999" customHeight="1">
      <c r="A97" s="791"/>
      <c r="B97" s="806" t="s">
        <v>1358</v>
      </c>
      <c r="C97" s="806"/>
      <c r="D97" s="806"/>
      <c r="E97" s="806"/>
      <c r="F97" s="782">
        <f>'[27]BM JAN-JUNI'!F107</f>
        <v>47</v>
      </c>
      <c r="J97" s="797"/>
      <c r="Q97" s="801"/>
      <c r="R97" s="802"/>
    </row>
    <row r="98" spans="1:24" ht="20.149999999999999" customHeight="1">
      <c r="A98" s="791"/>
      <c r="B98" s="806" t="s">
        <v>1359</v>
      </c>
      <c r="C98" s="806"/>
      <c r="D98" s="806"/>
      <c r="E98" s="806"/>
      <c r="F98" s="782">
        <f>'[27]BM JAN-JUNI'!F108</f>
        <v>19</v>
      </c>
      <c r="J98" s="797"/>
      <c r="P98" s="807" t="s">
        <v>1360</v>
      </c>
      <c r="Q98" s="801"/>
      <c r="R98" s="802"/>
    </row>
    <row r="99" spans="1:24" ht="20.149999999999999" customHeight="1">
      <c r="A99" s="791"/>
      <c r="B99" s="795" t="s">
        <v>1361</v>
      </c>
      <c r="C99" s="795"/>
      <c r="D99" s="795"/>
      <c r="E99" s="795"/>
      <c r="F99" s="782">
        <f>'[27]BM JAN-JUNI'!F109</f>
        <v>3</v>
      </c>
      <c r="J99" s="797"/>
      <c r="P99" s="808" t="s">
        <v>1362</v>
      </c>
      <c r="Q99" s="801"/>
      <c r="R99" s="802"/>
    </row>
    <row r="100" spans="1:24" ht="20.149999999999999" customHeight="1">
      <c r="A100" s="791"/>
      <c r="B100" s="795" t="s">
        <v>1363</v>
      </c>
      <c r="C100" s="795"/>
      <c r="D100" s="795"/>
      <c r="E100" s="795"/>
      <c r="F100" s="782" t="str">
        <f>'[27]BM JAN-JUNI'!F110</f>
        <v>-</v>
      </c>
      <c r="J100" s="797"/>
      <c r="P100" s="808"/>
      <c r="Q100" s="801"/>
      <c r="R100" s="802"/>
    </row>
    <row r="101" spans="1:24" ht="20.149999999999999" customHeight="1">
      <c r="A101" s="791"/>
      <c r="B101" s="795" t="s">
        <v>263</v>
      </c>
      <c r="C101" s="795"/>
      <c r="D101" s="795"/>
      <c r="E101" s="795"/>
      <c r="F101" s="782" t="str">
        <f>'[27]BM JAN-JUNI'!F111</f>
        <v>-</v>
      </c>
      <c r="J101" s="797"/>
      <c r="Q101" s="801"/>
      <c r="R101" s="802"/>
    </row>
    <row r="102" spans="1:24" ht="20.149999999999999" customHeight="1">
      <c r="A102" s="791"/>
      <c r="B102" s="795" t="s">
        <v>1364</v>
      </c>
      <c r="C102" s="795"/>
      <c r="D102" s="795"/>
      <c r="E102" s="795"/>
      <c r="F102" s="782" t="str">
        <f>'[27]BM JAN-JUNI'!F112</f>
        <v>-</v>
      </c>
      <c r="G102" s="783"/>
      <c r="H102" s="784"/>
      <c r="I102" s="784"/>
      <c r="J102" s="785"/>
      <c r="K102" s="786"/>
      <c r="L102" s="772"/>
      <c r="M102" s="773"/>
      <c r="N102" s="774"/>
      <c r="O102" s="774"/>
      <c r="P102" s="787"/>
      <c r="Q102" s="794"/>
      <c r="R102" s="788"/>
      <c r="S102" s="789"/>
      <c r="T102" s="790"/>
      <c r="U102" s="780"/>
      <c r="V102" s="780"/>
      <c r="W102" s="780"/>
      <c r="X102" s="780"/>
    </row>
    <row r="103" spans="1:24" ht="18.75" customHeight="1">
      <c r="A103" s="791"/>
      <c r="B103" s="795" t="s">
        <v>208</v>
      </c>
      <c r="C103" s="795"/>
      <c r="D103" s="795"/>
      <c r="E103" s="795"/>
      <c r="F103" s="782" t="str">
        <f>'[27]BM JAN-JUNI'!F113</f>
        <v>-</v>
      </c>
      <c r="G103" s="783"/>
      <c r="H103" s="784"/>
      <c r="I103" s="784"/>
      <c r="J103" s="785"/>
      <c r="K103" s="786"/>
      <c r="L103" s="772"/>
      <c r="M103" s="773"/>
      <c r="N103" s="774"/>
      <c r="O103" s="774"/>
      <c r="Q103" s="794"/>
      <c r="R103" s="788"/>
      <c r="S103" s="789"/>
      <c r="T103" s="790"/>
      <c r="U103" s="780"/>
      <c r="V103" s="780"/>
      <c r="W103" s="780"/>
      <c r="X103" s="780"/>
    </row>
    <row r="104" spans="1:24" ht="19.5" hidden="1" customHeight="1">
      <c r="A104" s="791"/>
      <c r="B104" s="795" t="s">
        <v>156</v>
      </c>
      <c r="C104" s="795"/>
      <c r="D104" s="795"/>
      <c r="E104" s="795"/>
      <c r="F104" s="809" t="s">
        <v>57</v>
      </c>
      <c r="G104" s="783"/>
      <c r="H104" s="784"/>
      <c r="I104" s="784"/>
      <c r="J104" s="785"/>
      <c r="K104" s="786"/>
      <c r="L104" s="772"/>
      <c r="M104" s="773"/>
      <c r="N104" s="774"/>
      <c r="O104" s="774"/>
      <c r="Q104" s="794"/>
      <c r="R104" s="788"/>
      <c r="S104" s="789"/>
      <c r="T104" s="790"/>
      <c r="U104" s="780"/>
      <c r="V104" s="780"/>
      <c r="W104" s="780"/>
      <c r="X104" s="780"/>
    </row>
    <row r="105" spans="1:24" ht="0.75" hidden="1" customHeight="1">
      <c r="A105" s="791"/>
      <c r="B105" s="795" t="s">
        <v>127</v>
      </c>
      <c r="C105" s="795"/>
      <c r="D105" s="795"/>
      <c r="E105" s="795"/>
      <c r="F105" s="809" t="s">
        <v>57</v>
      </c>
      <c r="G105" s="783"/>
      <c r="H105" s="784"/>
      <c r="I105" s="784"/>
      <c r="J105" s="785"/>
      <c r="K105" s="786"/>
      <c r="L105" s="772"/>
      <c r="M105" s="773"/>
      <c r="N105" s="774"/>
      <c r="O105" s="774"/>
      <c r="P105" s="701"/>
      <c r="Q105" s="794"/>
      <c r="R105" s="788"/>
      <c r="S105" s="789"/>
      <c r="T105" s="790"/>
      <c r="U105" s="780"/>
      <c r="V105" s="780"/>
      <c r="W105" s="780"/>
      <c r="X105" s="780"/>
    </row>
    <row r="106" spans="1:24" ht="19.5" hidden="1" customHeight="1">
      <c r="A106" s="791"/>
      <c r="B106" s="795" t="s">
        <v>1365</v>
      </c>
      <c r="C106" s="795"/>
      <c r="D106" s="795"/>
      <c r="E106" s="795"/>
      <c r="F106" s="809" t="s">
        <v>57</v>
      </c>
      <c r="J106" s="797"/>
      <c r="P106" s="701"/>
    </row>
    <row r="107" spans="1:24" ht="19.5" hidden="1" customHeight="1">
      <c r="A107" s="810"/>
      <c r="B107" s="795" t="s">
        <v>1366</v>
      </c>
      <c r="C107" s="795"/>
      <c r="D107" s="795"/>
      <c r="E107" s="795"/>
      <c r="F107" s="809" t="s">
        <v>57</v>
      </c>
      <c r="G107" s="811"/>
      <c r="H107" s="812"/>
      <c r="I107" s="812"/>
      <c r="J107" s="1647"/>
      <c r="K107" s="1647"/>
      <c r="L107" s="1350"/>
    </row>
    <row r="108" spans="1:24" ht="35.15" customHeight="1">
      <c r="A108" s="781"/>
      <c r="B108" s="813"/>
      <c r="C108" s="813"/>
      <c r="D108" s="813"/>
      <c r="E108" s="813"/>
      <c r="F108" s="813"/>
      <c r="G108" s="811"/>
      <c r="H108" s="812"/>
      <c r="I108" s="812"/>
    </row>
    <row r="109" spans="1:24" ht="35.15" customHeight="1">
      <c r="A109" s="781"/>
      <c r="B109" s="815"/>
      <c r="C109" s="815"/>
      <c r="D109" s="815"/>
      <c r="E109" s="815"/>
      <c r="F109" s="815"/>
      <c r="G109" s="816"/>
      <c r="H109" s="817"/>
      <c r="I109" s="817"/>
      <c r="J109" s="1647"/>
      <c r="K109" s="1647"/>
      <c r="L109" s="1350"/>
    </row>
    <row r="110" spans="1:24" ht="35.15" customHeight="1">
      <c r="A110" s="781"/>
      <c r="B110" s="815"/>
      <c r="C110" s="815"/>
      <c r="D110" s="815"/>
      <c r="E110" s="815"/>
      <c r="F110" s="815"/>
      <c r="G110" s="818"/>
      <c r="H110" s="819"/>
      <c r="I110" s="819"/>
    </row>
    <row r="111" spans="1:24" ht="35.15" customHeight="1">
      <c r="A111" s="781"/>
      <c r="B111" s="815"/>
      <c r="C111" s="815"/>
      <c r="D111" s="815"/>
      <c r="E111" s="815"/>
      <c r="F111" s="815"/>
      <c r="G111" s="820"/>
      <c r="H111" s="821"/>
      <c r="I111" s="821"/>
      <c r="J111" s="1647"/>
      <c r="K111" s="1647"/>
      <c r="L111" s="1350"/>
    </row>
    <row r="112" spans="1:24" ht="35.15" customHeight="1">
      <c r="A112" s="781"/>
      <c r="B112" s="815"/>
      <c r="C112" s="815"/>
      <c r="D112" s="815"/>
      <c r="E112" s="815"/>
      <c r="F112" s="815"/>
      <c r="G112" s="822"/>
      <c r="H112" s="823"/>
      <c r="I112" s="823"/>
    </row>
    <row r="113" spans="1:24" ht="35.15" customHeight="1">
      <c r="B113" s="815"/>
      <c r="C113" s="815"/>
      <c r="D113" s="815"/>
      <c r="E113" s="815"/>
      <c r="F113" s="815"/>
      <c r="H113" s="824"/>
      <c r="I113" s="824"/>
    </row>
    <row r="114" spans="1:24" s="825" customFormat="1" ht="35.15" customHeight="1">
      <c r="A114" s="810"/>
      <c r="B114" s="701"/>
      <c r="C114" s="701"/>
      <c r="D114" s="701"/>
      <c r="E114" s="701"/>
      <c r="F114" s="701"/>
      <c r="G114" s="740"/>
      <c r="H114" s="796"/>
      <c r="I114" s="796"/>
      <c r="J114" s="814"/>
      <c r="K114" s="798"/>
      <c r="L114" s="799"/>
      <c r="M114" s="701"/>
      <c r="N114" s="800"/>
      <c r="O114" s="800"/>
      <c r="P114" s="740"/>
      <c r="Q114" s="740"/>
      <c r="R114" s="701"/>
      <c r="S114" s="803"/>
      <c r="T114" s="804"/>
      <c r="U114" s="805"/>
      <c r="V114" s="805"/>
      <c r="W114" s="805"/>
      <c r="X114" s="805"/>
    </row>
    <row r="115" spans="1:24" s="825" customFormat="1" ht="35.15" customHeight="1">
      <c r="A115" s="781"/>
      <c r="B115" s="813"/>
      <c r="C115" s="813"/>
      <c r="D115" s="813"/>
      <c r="E115" s="813"/>
      <c r="F115" s="813"/>
      <c r="G115" s="740"/>
      <c r="H115" s="796"/>
      <c r="I115" s="796"/>
      <c r="J115" s="814"/>
      <c r="K115" s="798"/>
      <c r="L115" s="799"/>
      <c r="M115" s="701"/>
      <c r="N115" s="800"/>
      <c r="O115" s="800"/>
      <c r="P115" s="740"/>
      <c r="Q115" s="740"/>
      <c r="R115" s="701"/>
      <c r="S115" s="803"/>
      <c r="T115" s="804"/>
      <c r="U115" s="805"/>
      <c r="V115" s="805"/>
      <c r="W115" s="805"/>
      <c r="X115" s="805"/>
    </row>
    <row r="116" spans="1:24" s="825" customFormat="1" ht="35.15" customHeight="1">
      <c r="A116" s="781"/>
      <c r="B116" s="815"/>
      <c r="C116" s="815"/>
      <c r="D116" s="815"/>
      <c r="E116" s="815"/>
      <c r="F116" s="815"/>
      <c r="G116" s="740"/>
      <c r="H116" s="796"/>
      <c r="I116" s="796"/>
      <c r="J116" s="814"/>
      <c r="K116" s="798"/>
      <c r="L116" s="799"/>
      <c r="M116" s="701"/>
      <c r="N116" s="800"/>
      <c r="O116" s="800"/>
      <c r="P116" s="740"/>
      <c r="Q116" s="740"/>
      <c r="R116" s="701"/>
      <c r="S116" s="803"/>
      <c r="T116" s="804"/>
      <c r="U116" s="805"/>
      <c r="V116" s="805"/>
      <c r="W116" s="805"/>
      <c r="X116" s="805"/>
    </row>
    <row r="117" spans="1:24" s="825" customFormat="1" ht="33" customHeight="1">
      <c r="A117" s="781"/>
      <c r="B117" s="815"/>
      <c r="C117" s="815"/>
      <c r="D117" s="815"/>
      <c r="E117" s="815"/>
      <c r="F117" s="815"/>
      <c r="G117" s="740"/>
      <c r="H117" s="796"/>
      <c r="I117" s="796"/>
      <c r="J117" s="814"/>
      <c r="K117" s="798"/>
      <c r="L117" s="799"/>
      <c r="M117" s="701"/>
      <c r="N117" s="800"/>
      <c r="O117" s="800"/>
      <c r="P117" s="740"/>
      <c r="Q117" s="740"/>
      <c r="R117" s="701"/>
      <c r="S117" s="803"/>
      <c r="T117" s="804"/>
      <c r="U117" s="805"/>
      <c r="V117" s="805"/>
      <c r="W117" s="805"/>
      <c r="X117" s="805"/>
    </row>
    <row r="118" spans="1:24" s="825" customFormat="1" ht="32.25" customHeight="1">
      <c r="A118" s="781"/>
      <c r="B118" s="815"/>
      <c r="C118" s="815"/>
      <c r="D118" s="815"/>
      <c r="E118" s="815"/>
      <c r="F118" s="815"/>
      <c r="G118" s="740"/>
      <c r="H118" s="796"/>
      <c r="I118" s="796"/>
      <c r="J118" s="814"/>
      <c r="K118" s="798"/>
      <c r="L118" s="799"/>
      <c r="M118" s="701"/>
      <c r="N118" s="800"/>
      <c r="O118" s="800"/>
      <c r="P118" s="740"/>
      <c r="Q118" s="740"/>
      <c r="R118" s="701"/>
      <c r="S118" s="803"/>
      <c r="T118" s="804"/>
      <c r="U118" s="805"/>
      <c r="V118" s="805"/>
      <c r="W118" s="805"/>
      <c r="X118" s="805"/>
    </row>
    <row r="119" spans="1:24" s="825" customFormat="1" ht="33.75" customHeight="1">
      <c r="A119" s="826"/>
      <c r="B119" s="815"/>
      <c r="C119" s="815"/>
      <c r="D119" s="815"/>
      <c r="E119" s="815"/>
      <c r="F119" s="815"/>
      <c r="G119" s="740"/>
      <c r="H119" s="796"/>
      <c r="I119" s="796"/>
      <c r="J119" s="814"/>
      <c r="K119" s="798"/>
      <c r="L119" s="799"/>
      <c r="M119" s="701"/>
      <c r="N119" s="800"/>
      <c r="O119" s="800"/>
      <c r="P119" s="740"/>
      <c r="Q119" s="740"/>
      <c r="R119" s="701"/>
      <c r="S119" s="803"/>
      <c r="T119" s="804"/>
      <c r="U119" s="805"/>
      <c r="V119" s="805"/>
      <c r="W119" s="805"/>
      <c r="X119" s="805"/>
    </row>
    <row r="120" spans="1:24" s="825" customFormat="1" ht="33.75" customHeight="1">
      <c r="A120" s="740"/>
      <c r="B120" s="815"/>
      <c r="C120" s="815"/>
      <c r="D120" s="815"/>
      <c r="E120" s="815"/>
      <c r="F120" s="815"/>
      <c r="G120" s="1643"/>
      <c r="H120" s="1643"/>
      <c r="I120" s="1349"/>
      <c r="J120" s="827"/>
      <c r="K120" s="828"/>
      <c r="L120" s="829"/>
      <c r="M120" s="701"/>
      <c r="N120" s="800"/>
      <c r="O120" s="800"/>
      <c r="P120" s="740"/>
      <c r="Q120" s="740"/>
      <c r="R120" s="701"/>
      <c r="S120" s="803"/>
      <c r="T120" s="804"/>
      <c r="U120" s="805"/>
      <c r="V120" s="805"/>
      <c r="W120" s="805"/>
      <c r="X120" s="805"/>
    </row>
    <row r="121" spans="1:24" s="825" customFormat="1" ht="33.75" customHeight="1">
      <c r="A121" s="740"/>
      <c r="B121" s="815"/>
      <c r="C121" s="815"/>
      <c r="D121" s="815"/>
      <c r="E121" s="815"/>
      <c r="F121" s="815"/>
      <c r="G121" s="1643"/>
      <c r="H121" s="1643"/>
      <c r="I121" s="1643"/>
      <c r="J121" s="1643"/>
      <c r="K121" s="830"/>
      <c r="L121" s="831"/>
      <c r="M121" s="701"/>
      <c r="N121" s="800"/>
      <c r="O121" s="800"/>
      <c r="P121" s="740"/>
      <c r="Q121" s="740"/>
      <c r="R121" s="701"/>
      <c r="S121" s="803"/>
      <c r="T121" s="804"/>
      <c r="U121" s="805"/>
      <c r="V121" s="805"/>
      <c r="W121" s="805"/>
      <c r="X121" s="805"/>
    </row>
    <row r="122" spans="1:24" s="825" customFormat="1" ht="34.5" customHeight="1">
      <c r="A122" s="740"/>
      <c r="B122" s="832"/>
      <c r="C122" s="832"/>
      <c r="D122" s="832"/>
      <c r="E122" s="832"/>
      <c r="F122" s="832"/>
      <c r="G122" s="833"/>
      <c r="H122" s="834"/>
      <c r="I122" s="834"/>
      <c r="J122" s="827"/>
      <c r="K122" s="1643"/>
      <c r="L122" s="1643"/>
      <c r="M122" s="1643"/>
      <c r="N122" s="800"/>
      <c r="O122" s="800"/>
      <c r="P122" s="740"/>
      <c r="Q122" s="740"/>
      <c r="R122" s="701"/>
      <c r="S122" s="803"/>
      <c r="T122" s="804"/>
      <c r="U122" s="805"/>
      <c r="V122" s="805"/>
      <c r="W122" s="805"/>
      <c r="X122" s="805"/>
    </row>
    <row r="123" spans="1:24" s="825" customFormat="1" ht="34.5" customHeight="1">
      <c r="A123" s="740"/>
      <c r="B123" s="832"/>
      <c r="C123" s="832"/>
      <c r="D123" s="832"/>
      <c r="E123" s="832"/>
      <c r="F123" s="832"/>
      <c r="G123" s="1643"/>
      <c r="H123" s="1643"/>
      <c r="I123" s="1349"/>
      <c r="J123" s="827"/>
      <c r="K123" s="830"/>
      <c r="L123" s="831"/>
      <c r="M123" s="701"/>
      <c r="N123" s="800"/>
      <c r="O123" s="800"/>
      <c r="P123" s="740"/>
      <c r="Q123" s="740"/>
      <c r="R123" s="701"/>
      <c r="S123" s="803"/>
      <c r="T123" s="804"/>
      <c r="U123" s="805"/>
      <c r="V123" s="805"/>
      <c r="W123" s="805"/>
      <c r="X123" s="805"/>
    </row>
    <row r="124" spans="1:24" ht="37.5" customHeight="1">
      <c r="B124" s="832"/>
      <c r="C124" s="832"/>
      <c r="D124" s="832"/>
      <c r="E124" s="832"/>
      <c r="F124" s="832"/>
      <c r="G124" s="833"/>
      <c r="H124" s="834"/>
      <c r="I124" s="834"/>
      <c r="J124" s="827"/>
      <c r="K124" s="830"/>
      <c r="L124" s="831"/>
    </row>
    <row r="125" spans="1:24" ht="37.5" customHeight="1">
      <c r="B125" s="832"/>
      <c r="C125" s="832"/>
      <c r="D125" s="832"/>
      <c r="E125" s="832"/>
      <c r="F125" s="832"/>
      <c r="G125" s="833"/>
      <c r="H125" s="834"/>
      <c r="I125" s="834"/>
      <c r="J125" s="827"/>
      <c r="K125" s="828"/>
      <c r="L125" s="829"/>
    </row>
    <row r="126" spans="1:24" ht="33.75" customHeight="1">
      <c r="B126" s="815"/>
      <c r="C126" s="815"/>
      <c r="D126" s="815"/>
      <c r="E126" s="815"/>
      <c r="F126" s="815"/>
      <c r="G126" s="833"/>
      <c r="H126" s="834"/>
      <c r="I126" s="834"/>
      <c r="J126" s="827"/>
      <c r="K126" s="828"/>
      <c r="L126" s="829"/>
    </row>
    <row r="127" spans="1:24">
      <c r="B127" s="1349"/>
      <c r="C127" s="1349"/>
      <c r="D127" s="1349"/>
      <c r="E127" s="1349"/>
      <c r="F127" s="1349"/>
      <c r="G127" s="833"/>
      <c r="H127" s="834"/>
      <c r="I127" s="834"/>
      <c r="J127" s="827"/>
      <c r="K127" s="828"/>
      <c r="L127" s="829"/>
    </row>
    <row r="128" spans="1:24">
      <c r="B128" s="832"/>
      <c r="C128" s="832"/>
      <c r="D128" s="832"/>
      <c r="E128" s="832"/>
      <c r="F128" s="832"/>
    </row>
  </sheetData>
  <mergeCells count="47">
    <mergeCell ref="K122:M122"/>
    <mergeCell ref="G123:H123"/>
    <mergeCell ref="K90:O90"/>
    <mergeCell ref="J107:K107"/>
    <mergeCell ref="J109:K109"/>
    <mergeCell ref="J111:K111"/>
    <mergeCell ref="G120:H120"/>
    <mergeCell ref="G121:J121"/>
    <mergeCell ref="F90:I90"/>
    <mergeCell ref="A36:B36"/>
    <mergeCell ref="A39:B39"/>
    <mergeCell ref="A42:B42"/>
    <mergeCell ref="A45:B45"/>
    <mergeCell ref="A90:B90"/>
    <mergeCell ref="A11:U11"/>
    <mergeCell ref="A12:B12"/>
    <mergeCell ref="A17:B17"/>
    <mergeCell ref="A20:B20"/>
    <mergeCell ref="A26:B26"/>
    <mergeCell ref="A31:B31"/>
    <mergeCell ref="Q6:S6"/>
    <mergeCell ref="T6:T9"/>
    <mergeCell ref="U6:U9"/>
    <mergeCell ref="V6:V9"/>
    <mergeCell ref="J6:J9"/>
    <mergeCell ref="K6:K9"/>
    <mergeCell ref="L6:L9"/>
    <mergeCell ref="M6:M9"/>
    <mergeCell ref="N6:O7"/>
    <mergeCell ref="P6:P9"/>
    <mergeCell ref="N8:N9"/>
    <mergeCell ref="O8:O9"/>
    <mergeCell ref="A6:A9"/>
    <mergeCell ref="B6:B9"/>
    <mergeCell ref="E6:E9"/>
    <mergeCell ref="X6:X9"/>
    <mergeCell ref="Q7:Q9"/>
    <mergeCell ref="R7:S7"/>
    <mergeCell ref="R8:R9"/>
    <mergeCell ref="S8:S9"/>
    <mergeCell ref="G6:G9"/>
    <mergeCell ref="H6:H9"/>
    <mergeCell ref="A1:U1"/>
    <mergeCell ref="A2:U2"/>
    <mergeCell ref="A3:U3"/>
    <mergeCell ref="A4:U4"/>
    <mergeCell ref="A5:U5"/>
  </mergeCells>
  <pageMargins left="0.23622047244094491" right="0" top="0.23622047244094491" bottom="0.23622047244094491" header="0.23622047244094491" footer="0.23622047244094491"/>
  <pageSetup paperSize="5" scale="37" fitToHeight="0" orientation="landscape" horizontalDpi="4294967293" verticalDpi="4294967293" r:id="rId1"/>
  <headerFooter>
    <oddFooter>&amp;CHalaman &amp;P Dari &amp;N</oddFooter>
  </headerFooter>
  <rowBreaks count="1" manualBreakCount="1">
    <brk id="64" max="2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Q18"/>
  <sheetViews>
    <sheetView workbookViewId="0">
      <pane xSplit="11" ySplit="2" topLeftCell="L6" activePane="bottomRight" state="frozen"/>
      <selection pane="topRight" activeCell="L1" sqref="L1"/>
      <selection pane="bottomLeft" activeCell="A3" sqref="A3"/>
      <selection pane="bottomRight" activeCell="L1" sqref="L1"/>
    </sheetView>
  </sheetViews>
  <sheetFormatPr defaultRowHeight="14.5"/>
  <cols>
    <col min="2" max="2" width="22.81640625" customWidth="1"/>
    <col min="3" max="7" width="5.7265625" customWidth="1"/>
    <col min="8" max="8" width="4.7265625" customWidth="1"/>
    <col min="9" max="9" width="5.54296875" customWidth="1"/>
    <col min="10" max="10" width="18.26953125" customWidth="1"/>
    <col min="11" max="11" width="17.26953125" customWidth="1"/>
    <col min="12" max="12" width="14.81640625" customWidth="1"/>
    <col min="13" max="13" width="15.7265625" customWidth="1"/>
    <col min="14" max="14" width="15.81640625" customWidth="1"/>
    <col min="17" max="17" width="16.81640625" customWidth="1"/>
  </cols>
  <sheetData>
    <row r="2" spans="2:17" ht="65">
      <c r="L2" s="287" t="s">
        <v>1367</v>
      </c>
      <c r="M2" s="287" t="s">
        <v>1368</v>
      </c>
      <c r="N2" s="287" t="s">
        <v>1369</v>
      </c>
      <c r="O2" s="287" t="s">
        <v>1370</v>
      </c>
      <c r="P2" s="287" t="s">
        <v>1371</v>
      </c>
      <c r="Q2" s="93"/>
    </row>
    <row r="3" spans="2:17" ht="43.5">
      <c r="B3" s="285" t="s">
        <v>1372</v>
      </c>
      <c r="C3" s="284" t="s">
        <v>17</v>
      </c>
      <c r="D3" s="284" t="s">
        <v>1373</v>
      </c>
      <c r="E3" s="284" t="s">
        <v>1374</v>
      </c>
      <c r="F3" s="284" t="s">
        <v>1375</v>
      </c>
      <c r="G3" s="284" t="s">
        <v>1374</v>
      </c>
      <c r="H3" s="284" t="s">
        <v>1376</v>
      </c>
      <c r="I3" s="284"/>
      <c r="J3" s="286">
        <v>61699600</v>
      </c>
      <c r="K3" s="286">
        <v>61699600</v>
      </c>
      <c r="L3" s="288">
        <v>3040000</v>
      </c>
      <c r="M3" s="288">
        <v>58659600</v>
      </c>
      <c r="N3" s="288">
        <v>0</v>
      </c>
      <c r="O3" s="288">
        <v>0</v>
      </c>
      <c r="P3" s="288"/>
      <c r="Q3" s="289">
        <f t="shared" ref="Q3:Q8" si="0">SUM(L3:P3)</f>
        <v>61699600</v>
      </c>
    </row>
    <row r="4" spans="2:17" ht="43.5">
      <c r="B4" s="285" t="s">
        <v>1372</v>
      </c>
      <c r="C4" s="284" t="s">
        <v>17</v>
      </c>
      <c r="D4" s="284" t="s">
        <v>1373</v>
      </c>
      <c r="E4" s="284" t="s">
        <v>1374</v>
      </c>
      <c r="F4" s="284" t="s">
        <v>1375</v>
      </c>
      <c r="G4" s="284" t="s">
        <v>1377</v>
      </c>
      <c r="H4" s="284" t="s">
        <v>1378</v>
      </c>
      <c r="I4" s="284"/>
      <c r="J4" s="286">
        <v>184940000</v>
      </c>
      <c r="K4" s="286">
        <v>184940000</v>
      </c>
      <c r="L4" s="288">
        <v>5340000</v>
      </c>
      <c r="M4" s="288">
        <v>179600000</v>
      </c>
      <c r="N4" s="288">
        <v>0</v>
      </c>
      <c r="O4" s="288">
        <v>0</v>
      </c>
      <c r="P4" s="288"/>
      <c r="Q4" s="289">
        <f t="shared" si="0"/>
        <v>184940000</v>
      </c>
    </row>
    <row r="5" spans="2:17" ht="43.5">
      <c r="B5" s="285" t="s">
        <v>1379</v>
      </c>
      <c r="C5" s="284" t="s">
        <v>17</v>
      </c>
      <c r="D5" s="284" t="s">
        <v>1373</v>
      </c>
      <c r="E5" s="284" t="s">
        <v>1380</v>
      </c>
      <c r="F5" s="284" t="s">
        <v>1381</v>
      </c>
      <c r="G5" s="284" t="s">
        <v>1382</v>
      </c>
      <c r="H5" s="284" t="s">
        <v>1383</v>
      </c>
      <c r="I5" s="284"/>
      <c r="J5" s="286">
        <v>539999500</v>
      </c>
      <c r="K5" s="286">
        <v>152700000</v>
      </c>
      <c r="L5" s="288">
        <v>30000000</v>
      </c>
      <c r="M5" s="288">
        <v>0</v>
      </c>
      <c r="N5" s="288">
        <f>K5-L5</f>
        <v>122700000</v>
      </c>
      <c r="O5" s="288">
        <v>0</v>
      </c>
      <c r="P5" s="288"/>
      <c r="Q5" s="289">
        <f t="shared" si="0"/>
        <v>152700000</v>
      </c>
    </row>
    <row r="6" spans="2:17" ht="43.5">
      <c r="B6" s="285" t="s">
        <v>1379</v>
      </c>
      <c r="C6" s="284" t="s">
        <v>17</v>
      </c>
      <c r="D6" s="284" t="s">
        <v>1373</v>
      </c>
      <c r="E6" s="284" t="s">
        <v>1380</v>
      </c>
      <c r="F6" s="284" t="s">
        <v>1381</v>
      </c>
      <c r="G6" s="284" t="s">
        <v>26</v>
      </c>
      <c r="H6" s="284" t="s">
        <v>1384</v>
      </c>
      <c r="I6" s="284"/>
      <c r="J6" s="286">
        <v>7171346578</v>
      </c>
      <c r="K6" s="286">
        <v>6000000</v>
      </c>
      <c r="L6" s="288">
        <v>6000000</v>
      </c>
      <c r="M6" s="288">
        <v>0</v>
      </c>
      <c r="N6" s="288">
        <v>0</v>
      </c>
      <c r="O6" s="288">
        <v>0</v>
      </c>
      <c r="P6" s="288"/>
      <c r="Q6" s="289">
        <f t="shared" si="0"/>
        <v>6000000</v>
      </c>
    </row>
    <row r="7" spans="2:17" ht="43.5">
      <c r="B7" s="285" t="s">
        <v>1379</v>
      </c>
      <c r="C7" s="284" t="s">
        <v>17</v>
      </c>
      <c r="D7" s="284" t="s">
        <v>1373</v>
      </c>
      <c r="E7" s="284" t="s">
        <v>1380</v>
      </c>
      <c r="F7" s="284" t="s">
        <v>1385</v>
      </c>
      <c r="G7" s="284" t="s">
        <v>30</v>
      </c>
      <c r="H7" s="284" t="s">
        <v>1386</v>
      </c>
      <c r="I7" s="284"/>
      <c r="J7" s="286">
        <v>12102259787</v>
      </c>
      <c r="K7" s="286">
        <v>56000000</v>
      </c>
      <c r="L7" s="288">
        <v>56000000</v>
      </c>
      <c r="M7" s="288">
        <v>0</v>
      </c>
      <c r="N7" s="288">
        <v>0</v>
      </c>
      <c r="O7" s="288">
        <v>0</v>
      </c>
      <c r="P7" s="288"/>
      <c r="Q7" s="289">
        <f t="shared" si="0"/>
        <v>56000000</v>
      </c>
    </row>
    <row r="8" spans="2:17" ht="43.5">
      <c r="B8" s="285" t="s">
        <v>1379</v>
      </c>
      <c r="C8" s="284" t="s">
        <v>17</v>
      </c>
      <c r="D8" s="284" t="s">
        <v>1373</v>
      </c>
      <c r="E8" s="284" t="s">
        <v>1373</v>
      </c>
      <c r="F8" s="284" t="s">
        <v>1381</v>
      </c>
      <c r="G8" s="284" t="s">
        <v>1387</v>
      </c>
      <c r="H8" s="284" t="s">
        <v>1388</v>
      </c>
      <c r="I8" s="284"/>
      <c r="J8" s="286">
        <v>2059225000</v>
      </c>
      <c r="K8" s="286">
        <v>406445000</v>
      </c>
      <c r="L8" s="288">
        <v>57000000</v>
      </c>
      <c r="M8" s="288">
        <v>0</v>
      </c>
      <c r="N8" s="288">
        <f>K8-L8</f>
        <v>349445000</v>
      </c>
      <c r="O8" s="288">
        <v>0</v>
      </c>
      <c r="P8" s="288"/>
      <c r="Q8" s="289">
        <f t="shared" si="0"/>
        <v>406445000</v>
      </c>
    </row>
    <row r="9" spans="2:17" ht="43.5">
      <c r="B9" s="285" t="s">
        <v>1379</v>
      </c>
      <c r="C9" s="284" t="s">
        <v>17</v>
      </c>
      <c r="D9" s="284" t="s">
        <v>1373</v>
      </c>
      <c r="E9" s="284" t="s">
        <v>1373</v>
      </c>
      <c r="F9" s="284" t="s">
        <v>1381</v>
      </c>
      <c r="G9" s="284" t="s">
        <v>1377</v>
      </c>
      <c r="H9" s="284" t="s">
        <v>1389</v>
      </c>
      <c r="I9" s="284"/>
      <c r="J9" s="286">
        <v>839760000</v>
      </c>
      <c r="K9" s="286">
        <v>188404000</v>
      </c>
      <c r="L9" s="288">
        <v>126700000</v>
      </c>
      <c r="M9" s="288">
        <v>0</v>
      </c>
      <c r="N9" s="288">
        <f>K9-L9</f>
        <v>61704000</v>
      </c>
      <c r="O9" s="288">
        <v>0</v>
      </c>
      <c r="P9" s="288"/>
      <c r="Q9" s="289">
        <f>SUM(L9:P9)</f>
        <v>188404000</v>
      </c>
    </row>
    <row r="10" spans="2:17" ht="43.5">
      <c r="B10" s="285" t="s">
        <v>1379</v>
      </c>
      <c r="C10" s="284" t="s">
        <v>17</v>
      </c>
      <c r="D10" s="284" t="s">
        <v>1373</v>
      </c>
      <c r="E10" s="284" t="s">
        <v>1373</v>
      </c>
      <c r="F10" s="284" t="s">
        <v>1381</v>
      </c>
      <c r="G10" s="284" t="s">
        <v>1390</v>
      </c>
      <c r="H10" s="284" t="s">
        <v>1391</v>
      </c>
      <c r="I10" s="284"/>
      <c r="J10" s="286">
        <v>4892922998</v>
      </c>
      <c r="K10" s="286">
        <v>960612519</v>
      </c>
      <c r="L10" s="288"/>
      <c r="M10" s="288">
        <v>0</v>
      </c>
      <c r="N10" s="288"/>
      <c r="O10" s="288">
        <v>0</v>
      </c>
      <c r="P10" s="288"/>
      <c r="Q10" s="289">
        <f t="shared" ref="Q10:Q18" si="1">SUM(L10:P10)</f>
        <v>0</v>
      </c>
    </row>
    <row r="11" spans="2:17" ht="58">
      <c r="B11" s="285" t="s">
        <v>1392</v>
      </c>
      <c r="C11" s="284" t="s">
        <v>17</v>
      </c>
      <c r="D11" s="284" t="s">
        <v>1373</v>
      </c>
      <c r="E11" s="284" t="s">
        <v>1373</v>
      </c>
      <c r="F11" s="284" t="s">
        <v>1381</v>
      </c>
      <c r="G11" s="284" t="s">
        <v>1393</v>
      </c>
      <c r="H11" s="284" t="s">
        <v>1394</v>
      </c>
      <c r="I11" s="284"/>
      <c r="J11" s="286">
        <v>2571797440</v>
      </c>
      <c r="K11" s="286">
        <v>495579488</v>
      </c>
      <c r="L11" s="288"/>
      <c r="M11" s="288">
        <v>0</v>
      </c>
      <c r="N11" s="288"/>
      <c r="O11" s="288"/>
      <c r="P11" s="288"/>
      <c r="Q11" s="289">
        <f t="shared" si="1"/>
        <v>0</v>
      </c>
    </row>
    <row r="12" spans="2:17" ht="43.5">
      <c r="B12" s="285" t="s">
        <v>1379</v>
      </c>
      <c r="C12" s="284" t="s">
        <v>17</v>
      </c>
      <c r="D12" s="284" t="s">
        <v>1373</v>
      </c>
      <c r="E12" s="284" t="s">
        <v>1390</v>
      </c>
      <c r="F12" s="284" t="s">
        <v>1381</v>
      </c>
      <c r="G12" s="284" t="s">
        <v>28</v>
      </c>
      <c r="H12" s="284" t="s">
        <v>1395</v>
      </c>
      <c r="I12" s="284"/>
      <c r="J12" s="286">
        <v>2946261950</v>
      </c>
      <c r="K12" s="286">
        <v>636297190</v>
      </c>
      <c r="L12" s="288"/>
      <c r="M12" s="288">
        <v>0</v>
      </c>
      <c r="N12" s="288"/>
      <c r="O12" s="288">
        <v>0</v>
      </c>
      <c r="P12" s="288"/>
      <c r="Q12" s="289">
        <f t="shared" si="1"/>
        <v>0</v>
      </c>
    </row>
    <row r="13" spans="2:17" ht="72.5">
      <c r="B13" s="285" t="s">
        <v>1396</v>
      </c>
      <c r="C13" s="284" t="s">
        <v>17</v>
      </c>
      <c r="D13" s="284" t="s">
        <v>1373</v>
      </c>
      <c r="E13" s="284" t="s">
        <v>1382</v>
      </c>
      <c r="F13" s="284" t="s">
        <v>1381</v>
      </c>
      <c r="G13" s="284" t="s">
        <v>1373</v>
      </c>
      <c r="H13" s="284" t="s">
        <v>1397</v>
      </c>
      <c r="I13" s="284"/>
      <c r="J13" s="286">
        <v>12019248500</v>
      </c>
      <c r="K13" s="286">
        <v>3123921400</v>
      </c>
      <c r="L13" s="288"/>
      <c r="M13" s="288"/>
      <c r="N13" s="288"/>
      <c r="O13" s="288"/>
      <c r="P13" s="288"/>
      <c r="Q13" s="289">
        <f t="shared" si="1"/>
        <v>0</v>
      </c>
    </row>
    <row r="14" spans="2:17" ht="43.5">
      <c r="B14" s="285" t="s">
        <v>1372</v>
      </c>
      <c r="C14" s="284" t="s">
        <v>17</v>
      </c>
      <c r="D14" s="284" t="s">
        <v>1373</v>
      </c>
      <c r="E14" s="284" t="s">
        <v>26</v>
      </c>
      <c r="F14" s="284" t="s">
        <v>1381</v>
      </c>
      <c r="G14" s="284" t="s">
        <v>1387</v>
      </c>
      <c r="H14" s="284" t="s">
        <v>1398</v>
      </c>
      <c r="I14" s="284"/>
      <c r="J14" s="286">
        <v>814945910</v>
      </c>
      <c r="K14" s="286">
        <v>773345910</v>
      </c>
      <c r="L14" s="288">
        <v>615245910</v>
      </c>
      <c r="M14" s="288">
        <f>K14-L14</f>
        <v>158100000</v>
      </c>
      <c r="N14" s="288">
        <v>0</v>
      </c>
      <c r="O14" s="288">
        <v>0</v>
      </c>
      <c r="P14" s="288">
        <v>0</v>
      </c>
      <c r="Q14" s="289">
        <f t="shared" si="1"/>
        <v>773345910</v>
      </c>
    </row>
    <row r="15" spans="2:17" ht="43.5">
      <c r="B15" s="285" t="s">
        <v>1379</v>
      </c>
      <c r="C15" s="284" t="s">
        <v>17</v>
      </c>
      <c r="D15" s="284" t="s">
        <v>1373</v>
      </c>
      <c r="E15" s="284" t="s">
        <v>26</v>
      </c>
      <c r="F15" s="284" t="s">
        <v>1381</v>
      </c>
      <c r="G15" s="284" t="s">
        <v>1377</v>
      </c>
      <c r="H15" s="284" t="s">
        <v>1399</v>
      </c>
      <c r="I15" s="284"/>
      <c r="J15" s="286">
        <v>63923053498</v>
      </c>
      <c r="K15" s="286">
        <v>5991131100</v>
      </c>
      <c r="L15" s="288"/>
      <c r="M15" s="288"/>
      <c r="N15" s="288"/>
      <c r="O15" s="288"/>
      <c r="P15" s="288"/>
      <c r="Q15" s="289">
        <f t="shared" si="1"/>
        <v>0</v>
      </c>
    </row>
    <row r="16" spans="2:17" ht="43.5">
      <c r="B16" s="285" t="s">
        <v>1379</v>
      </c>
      <c r="C16" s="284" t="s">
        <v>17</v>
      </c>
      <c r="D16" s="284" t="s">
        <v>1373</v>
      </c>
      <c r="E16" s="284" t="s">
        <v>26</v>
      </c>
      <c r="F16" s="284" t="s">
        <v>1381</v>
      </c>
      <c r="G16" s="284" t="s">
        <v>1390</v>
      </c>
      <c r="H16" s="284" t="s">
        <v>1400</v>
      </c>
      <c r="I16" s="284"/>
      <c r="J16" s="286">
        <v>8499000000</v>
      </c>
      <c r="K16" s="286">
        <v>160000000</v>
      </c>
      <c r="L16" s="288">
        <v>160000000</v>
      </c>
      <c r="M16" s="288">
        <v>0</v>
      </c>
      <c r="N16" s="288">
        <v>0</v>
      </c>
      <c r="O16" s="288">
        <v>0</v>
      </c>
      <c r="P16" s="288">
        <v>0</v>
      </c>
      <c r="Q16" s="289">
        <f t="shared" si="1"/>
        <v>160000000</v>
      </c>
    </row>
    <row r="17" spans="2:17" ht="43.5">
      <c r="B17" s="285" t="s">
        <v>1379</v>
      </c>
      <c r="C17" s="284" t="s">
        <v>17</v>
      </c>
      <c r="D17" s="284" t="s">
        <v>1373</v>
      </c>
      <c r="E17" s="284" t="s">
        <v>26</v>
      </c>
      <c r="F17" s="284" t="s">
        <v>1381</v>
      </c>
      <c r="G17" s="284" t="s">
        <v>28</v>
      </c>
      <c r="H17" s="284" t="s">
        <v>47</v>
      </c>
      <c r="I17" s="284"/>
      <c r="J17" s="286">
        <v>5992454865</v>
      </c>
      <c r="K17" s="286">
        <v>243000000</v>
      </c>
      <c r="L17" s="288">
        <v>243000</v>
      </c>
      <c r="M17" s="288">
        <v>0</v>
      </c>
      <c r="N17" s="288">
        <v>0</v>
      </c>
      <c r="O17" s="288">
        <v>0</v>
      </c>
      <c r="P17" s="288">
        <v>0</v>
      </c>
      <c r="Q17" s="289">
        <f t="shared" si="1"/>
        <v>243000</v>
      </c>
    </row>
    <row r="18" spans="2:17" ht="43.5">
      <c r="B18" s="285" t="s">
        <v>1379</v>
      </c>
      <c r="C18" s="284" t="s">
        <v>17</v>
      </c>
      <c r="D18" s="284" t="s">
        <v>1373</v>
      </c>
      <c r="E18" s="284" t="s">
        <v>26</v>
      </c>
      <c r="F18" s="284" t="s">
        <v>1381</v>
      </c>
      <c r="G18" s="284" t="s">
        <v>1401</v>
      </c>
      <c r="H18" s="284" t="s">
        <v>1402</v>
      </c>
      <c r="I18" s="284"/>
      <c r="J18" s="286">
        <v>532500000</v>
      </c>
      <c r="K18" s="286">
        <v>6000000</v>
      </c>
      <c r="L18" s="288">
        <v>6000000</v>
      </c>
      <c r="M18" s="288">
        <v>0</v>
      </c>
      <c r="N18" s="288">
        <v>0</v>
      </c>
      <c r="O18" s="288">
        <v>0</v>
      </c>
      <c r="P18" s="288">
        <v>0</v>
      </c>
      <c r="Q18" s="289">
        <f t="shared" si="1"/>
        <v>6000000</v>
      </c>
    </row>
  </sheetData>
  <autoFilter ref="B2:Q18" xr:uid="{00000000-0009-0000-0000-000010000000}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78"/>
  <sheetViews>
    <sheetView tabSelected="1" view="pageBreakPreview" zoomScale="96" zoomScaleNormal="96" zoomScaleSheetLayoutView="96" workbookViewId="0">
      <pane xSplit="2" ySplit="9" topLeftCell="C10" activePane="bottomRight" state="frozen"/>
      <selection pane="topRight" activeCell="F1" sqref="F1"/>
      <selection pane="bottomLeft" activeCell="A9" sqref="A9"/>
      <selection pane="bottomRight" activeCell="B13" sqref="B13"/>
    </sheetView>
  </sheetViews>
  <sheetFormatPr defaultRowHeight="14.5"/>
  <cols>
    <col min="1" max="1" width="7" customWidth="1"/>
    <col min="2" max="2" width="66" customWidth="1"/>
    <col min="3" max="3" width="10.81640625" bestFit="1" customWidth="1"/>
    <col min="4" max="4" width="10.81640625" customWidth="1"/>
    <col min="5" max="5" width="16.1796875" style="93" customWidth="1"/>
    <col min="8" max="8" width="16.81640625" bestFit="1" customWidth="1"/>
  </cols>
  <sheetData>
    <row r="1" spans="1:5">
      <c r="A1" s="1651" t="s">
        <v>1491</v>
      </c>
      <c r="B1" s="1651"/>
      <c r="C1" s="1651"/>
      <c r="D1" s="1651"/>
      <c r="E1" s="1651"/>
    </row>
    <row r="2" spans="1:5">
      <c r="A2" s="1651" t="s">
        <v>1403</v>
      </c>
      <c r="B2" s="1651"/>
      <c r="C2" s="1651"/>
      <c r="D2" s="1651"/>
      <c r="E2" s="1651"/>
    </row>
    <row r="3" spans="1:5">
      <c r="A3" s="1651" t="s">
        <v>1410</v>
      </c>
      <c r="B3" s="1651"/>
      <c r="C3" s="1651"/>
      <c r="D3" s="1651"/>
      <c r="E3" s="1651"/>
    </row>
    <row r="4" spans="1:5">
      <c r="A4" s="1651" t="s">
        <v>1489</v>
      </c>
      <c r="B4" s="1651"/>
      <c r="C4" s="1651"/>
      <c r="D4" s="1651"/>
      <c r="E4" s="1651"/>
    </row>
    <row r="5" spans="1:5">
      <c r="A5" s="1392"/>
      <c r="B5" s="1392"/>
      <c r="C5" s="1392"/>
      <c r="D5" s="1392"/>
      <c r="E5" s="1400"/>
    </row>
    <row r="6" spans="1:5" ht="15" customHeight="1">
      <c r="A6" s="1652" t="s">
        <v>3</v>
      </c>
      <c r="B6" s="1653" t="s">
        <v>1404</v>
      </c>
      <c r="C6" s="1660" t="s">
        <v>1405</v>
      </c>
      <c r="D6" s="1660"/>
      <c r="E6" s="1657" t="s">
        <v>1406</v>
      </c>
    </row>
    <row r="7" spans="1:5">
      <c r="A7" s="1652"/>
      <c r="B7" s="1653"/>
      <c r="C7" s="1654" t="s">
        <v>1407</v>
      </c>
      <c r="D7" s="1654" t="s">
        <v>1408</v>
      </c>
      <c r="E7" s="1658"/>
    </row>
    <row r="8" spans="1:5" ht="15" customHeight="1">
      <c r="A8" s="1652"/>
      <c r="B8" s="1653"/>
      <c r="C8" s="1655"/>
      <c r="D8" s="1655"/>
      <c r="E8" s="1658"/>
    </row>
    <row r="9" spans="1:5" ht="15" customHeight="1">
      <c r="A9" s="1652"/>
      <c r="B9" s="1653"/>
      <c r="C9" s="1656"/>
      <c r="D9" s="1656"/>
      <c r="E9" s="1659"/>
    </row>
    <row r="10" spans="1:5">
      <c r="A10" s="1401">
        <v>1</v>
      </c>
      <c r="B10" s="1401">
        <v>2</v>
      </c>
      <c r="C10" s="1401">
        <v>10</v>
      </c>
      <c r="D10" s="1401">
        <v>11</v>
      </c>
      <c r="E10" s="1401">
        <v>18</v>
      </c>
    </row>
    <row r="11" spans="1:5" ht="25.5" customHeight="1">
      <c r="A11" s="1411"/>
      <c r="B11" s="1412" t="s">
        <v>1411</v>
      </c>
      <c r="C11" s="1417"/>
      <c r="D11" s="1417"/>
      <c r="E11" s="1402"/>
    </row>
    <row r="12" spans="1:5" ht="33" customHeight="1">
      <c r="A12" s="1396">
        <v>1</v>
      </c>
      <c r="B12" s="1397" t="s">
        <v>1413</v>
      </c>
      <c r="C12" s="1394"/>
      <c r="D12" s="1394"/>
      <c r="E12" s="1403" t="s">
        <v>1469</v>
      </c>
    </row>
    <row r="13" spans="1:5" ht="33" customHeight="1">
      <c r="A13" s="1396">
        <v>2</v>
      </c>
      <c r="B13" s="1397" t="s">
        <v>1414</v>
      </c>
      <c r="C13" s="1394"/>
      <c r="D13" s="1394"/>
      <c r="E13" s="1403" t="s">
        <v>1469</v>
      </c>
    </row>
    <row r="14" spans="1:5" ht="33" customHeight="1">
      <c r="A14" s="1396">
        <v>3</v>
      </c>
      <c r="B14" s="1397" t="s">
        <v>1415</v>
      </c>
      <c r="C14" s="1394"/>
      <c r="D14" s="1394"/>
      <c r="E14" s="1403" t="s">
        <v>1469</v>
      </c>
    </row>
    <row r="15" spans="1:5" ht="33" customHeight="1">
      <c r="A15" s="1396">
        <v>4</v>
      </c>
      <c r="B15" s="1397" t="s">
        <v>1416</v>
      </c>
      <c r="C15" s="1394"/>
      <c r="D15" s="1394"/>
      <c r="E15" s="1403" t="s">
        <v>1469</v>
      </c>
    </row>
    <row r="16" spans="1:5" ht="33" customHeight="1">
      <c r="A16" s="1396">
        <v>5</v>
      </c>
      <c r="B16" s="1397" t="s">
        <v>1417</v>
      </c>
      <c r="C16" s="1394"/>
      <c r="D16" s="1394"/>
      <c r="E16" s="1403" t="s">
        <v>1469</v>
      </c>
    </row>
    <row r="17" spans="1:5" ht="33" customHeight="1">
      <c r="A17" s="1396">
        <v>6</v>
      </c>
      <c r="B17" s="1397" t="s">
        <v>1418</v>
      </c>
      <c r="C17" s="1398"/>
      <c r="D17" s="1398"/>
      <c r="E17" s="1403" t="s">
        <v>1469</v>
      </c>
    </row>
    <row r="18" spans="1:5" ht="33" customHeight="1">
      <c r="A18" s="1396">
        <v>7</v>
      </c>
      <c r="B18" s="1397" t="s">
        <v>1419</v>
      </c>
      <c r="C18" s="1398" t="s">
        <v>1470</v>
      </c>
      <c r="D18" s="1418" t="s">
        <v>1471</v>
      </c>
      <c r="E18" s="1403" t="s">
        <v>1474</v>
      </c>
    </row>
    <row r="19" spans="1:5" ht="33" customHeight="1">
      <c r="A19" s="1396">
        <v>8</v>
      </c>
      <c r="B19" s="1397" t="s">
        <v>1420</v>
      </c>
      <c r="C19" s="1398" t="s">
        <v>1477</v>
      </c>
      <c r="D19" s="1398" t="s">
        <v>1478</v>
      </c>
      <c r="E19" s="1403" t="s">
        <v>1474</v>
      </c>
    </row>
    <row r="20" spans="1:5" ht="33" customHeight="1">
      <c r="A20" s="1396">
        <v>9</v>
      </c>
      <c r="B20" s="1397" t="s">
        <v>1421</v>
      </c>
      <c r="C20" s="1398"/>
      <c r="D20" s="1398"/>
      <c r="E20" s="1403" t="s">
        <v>1469</v>
      </c>
    </row>
    <row r="21" spans="1:5" ht="33" customHeight="1">
      <c r="A21" s="1396">
        <v>10</v>
      </c>
      <c r="B21" s="1397" t="s">
        <v>1422</v>
      </c>
      <c r="C21" s="1398"/>
      <c r="D21" s="1398"/>
      <c r="E21" s="1403" t="s">
        <v>1469</v>
      </c>
    </row>
    <row r="22" spans="1:5" ht="33" customHeight="1">
      <c r="A22" s="1396">
        <v>11</v>
      </c>
      <c r="B22" s="1397" t="s">
        <v>1423</v>
      </c>
      <c r="C22" s="1398" t="s">
        <v>1475</v>
      </c>
      <c r="D22" s="1398" t="s">
        <v>1476</v>
      </c>
      <c r="E22" s="1403" t="s">
        <v>1474</v>
      </c>
    </row>
    <row r="23" spans="1:5" ht="33" customHeight="1">
      <c r="A23" s="1396">
        <v>12</v>
      </c>
      <c r="B23" s="1397" t="s">
        <v>1424</v>
      </c>
      <c r="C23" s="1398" t="s">
        <v>1475</v>
      </c>
      <c r="D23" s="1398" t="s">
        <v>1485</v>
      </c>
      <c r="E23" s="1403" t="s">
        <v>1474</v>
      </c>
    </row>
    <row r="24" spans="1:5" ht="33" customHeight="1">
      <c r="A24" s="1396">
        <v>13</v>
      </c>
      <c r="B24" s="1397" t="s">
        <v>1425</v>
      </c>
      <c r="C24" s="1395"/>
      <c r="D24" s="1395"/>
      <c r="E24" s="1403" t="s">
        <v>1469</v>
      </c>
    </row>
    <row r="25" spans="1:5" ht="33" customHeight="1">
      <c r="A25" s="1396">
        <v>14</v>
      </c>
      <c r="B25" s="1397" t="s">
        <v>1426</v>
      </c>
      <c r="C25" s="1398"/>
      <c r="D25" s="1398"/>
      <c r="E25" s="1403" t="s">
        <v>1469</v>
      </c>
    </row>
    <row r="26" spans="1:5" ht="33" customHeight="1">
      <c r="A26" s="1396">
        <v>15</v>
      </c>
      <c r="B26" s="1397" t="s">
        <v>1427</v>
      </c>
      <c r="C26" s="1398" t="s">
        <v>1486</v>
      </c>
      <c r="D26" s="1398" t="s">
        <v>1488</v>
      </c>
      <c r="E26" s="1403" t="s">
        <v>1474</v>
      </c>
    </row>
    <row r="27" spans="1:5" ht="33" customHeight="1">
      <c r="A27" s="1396">
        <v>16</v>
      </c>
      <c r="B27" s="1397" t="s">
        <v>1428</v>
      </c>
      <c r="C27" s="1398" t="s">
        <v>1472</v>
      </c>
      <c r="D27" s="1398" t="s">
        <v>1473</v>
      </c>
      <c r="E27" s="1403" t="s">
        <v>1474</v>
      </c>
    </row>
    <row r="28" spans="1:5" ht="33" customHeight="1">
      <c r="A28" s="1396">
        <v>17</v>
      </c>
      <c r="B28" s="1397" t="s">
        <v>1429</v>
      </c>
      <c r="C28" s="1395"/>
      <c r="D28" s="1395"/>
      <c r="E28" s="1403" t="s">
        <v>1468</v>
      </c>
    </row>
    <row r="29" spans="1:5" ht="33" customHeight="1">
      <c r="A29" s="1396">
        <v>18</v>
      </c>
      <c r="B29" s="1397" t="s">
        <v>1430</v>
      </c>
      <c r="C29" s="1395"/>
      <c r="D29" s="1395"/>
      <c r="E29" s="1403" t="s">
        <v>1469</v>
      </c>
    </row>
    <row r="30" spans="1:5" ht="33" customHeight="1">
      <c r="A30" s="1396">
        <v>19</v>
      </c>
      <c r="B30" s="1397" t="s">
        <v>1431</v>
      </c>
      <c r="C30" s="1398"/>
      <c r="D30" s="1398"/>
      <c r="E30" s="1403" t="s">
        <v>1469</v>
      </c>
    </row>
    <row r="31" spans="1:5" ht="33" customHeight="1">
      <c r="A31" s="1396">
        <v>20</v>
      </c>
      <c r="B31" s="1397" t="s">
        <v>1432</v>
      </c>
      <c r="C31" s="1395"/>
      <c r="D31" s="1395"/>
      <c r="E31" s="1403" t="s">
        <v>1469</v>
      </c>
    </row>
    <row r="32" spans="1:5" ht="33" customHeight="1">
      <c r="A32" s="1396">
        <v>21</v>
      </c>
      <c r="B32" s="1397" t="s">
        <v>1433</v>
      </c>
      <c r="C32" s="1398"/>
      <c r="D32" s="1398"/>
      <c r="E32" s="1403" t="s">
        <v>1468</v>
      </c>
    </row>
    <row r="33" spans="1:5" ht="33" customHeight="1">
      <c r="A33" s="1396">
        <v>22</v>
      </c>
      <c r="B33" s="1397" t="s">
        <v>1434</v>
      </c>
      <c r="C33" s="1398"/>
      <c r="D33" s="1398"/>
      <c r="E33" s="1403" t="s">
        <v>1469</v>
      </c>
    </row>
    <row r="34" spans="1:5" ht="33" customHeight="1">
      <c r="A34" s="1396">
        <v>23</v>
      </c>
      <c r="B34" s="1397" t="s">
        <v>1435</v>
      </c>
      <c r="C34" s="1398" t="s">
        <v>1486</v>
      </c>
      <c r="D34" s="1398" t="s">
        <v>1487</v>
      </c>
      <c r="E34" s="1403" t="s">
        <v>1474</v>
      </c>
    </row>
    <row r="35" spans="1:5" ht="33" customHeight="1">
      <c r="A35" s="1396">
        <v>24</v>
      </c>
      <c r="B35" s="1397" t="s">
        <v>1436</v>
      </c>
      <c r="C35" s="1399"/>
      <c r="D35" s="1399"/>
      <c r="E35" s="1403" t="s">
        <v>1469</v>
      </c>
    </row>
    <row r="36" spans="1:5" ht="33" customHeight="1">
      <c r="A36" s="1396">
        <v>25</v>
      </c>
      <c r="B36" s="1397" t="s">
        <v>1437</v>
      </c>
      <c r="C36" s="1398"/>
      <c r="D36" s="1398"/>
      <c r="E36" s="1403" t="s">
        <v>1469</v>
      </c>
    </row>
    <row r="37" spans="1:5" ht="30" customHeight="1">
      <c r="A37" s="1415"/>
      <c r="B37" s="1416" t="s">
        <v>1412</v>
      </c>
      <c r="C37" s="1417"/>
      <c r="D37" s="1417"/>
      <c r="E37" s="1404"/>
    </row>
    <row r="38" spans="1:5" ht="30" customHeight="1">
      <c r="A38" s="1396">
        <v>1</v>
      </c>
      <c r="B38" s="1397" t="s">
        <v>1438</v>
      </c>
      <c r="C38" s="1413"/>
      <c r="D38" s="1413"/>
      <c r="E38" s="1403" t="s">
        <v>1469</v>
      </c>
    </row>
    <row r="39" spans="1:5" ht="30" customHeight="1">
      <c r="A39" s="1396">
        <v>2</v>
      </c>
      <c r="B39" s="1397" t="s">
        <v>1439</v>
      </c>
      <c r="C39" s="1413"/>
      <c r="D39" s="1413"/>
      <c r="E39" s="1403" t="s">
        <v>1469</v>
      </c>
    </row>
    <row r="40" spans="1:5" ht="30" customHeight="1">
      <c r="A40" s="1396">
        <v>3</v>
      </c>
      <c r="B40" s="1397" t="s">
        <v>1440</v>
      </c>
      <c r="C40" s="1413"/>
      <c r="D40" s="1413"/>
      <c r="E40" s="1403" t="s">
        <v>1469</v>
      </c>
    </row>
    <row r="41" spans="1:5" ht="30" customHeight="1">
      <c r="A41" s="1396">
        <v>4</v>
      </c>
      <c r="B41" s="1397" t="s">
        <v>1441</v>
      </c>
      <c r="C41" s="1413"/>
      <c r="D41" s="1413"/>
      <c r="E41" s="1403" t="s">
        <v>1469</v>
      </c>
    </row>
    <row r="42" spans="1:5" ht="30" customHeight="1">
      <c r="A42" s="1396">
        <v>5</v>
      </c>
      <c r="B42" s="1397" t="s">
        <v>1442</v>
      </c>
      <c r="C42" s="1413"/>
      <c r="D42" s="1413"/>
      <c r="E42" s="1403" t="s">
        <v>1490</v>
      </c>
    </row>
    <row r="43" spans="1:5" ht="30" customHeight="1">
      <c r="A43" s="1396">
        <v>6</v>
      </c>
      <c r="B43" s="1397" t="s">
        <v>1443</v>
      </c>
      <c r="C43" s="1413"/>
      <c r="D43" s="1413"/>
      <c r="E43" s="1403" t="s">
        <v>1490</v>
      </c>
    </row>
    <row r="44" spans="1:5" ht="30" customHeight="1">
      <c r="A44" s="1396">
        <v>7</v>
      </c>
      <c r="B44" s="1397" t="s">
        <v>1444</v>
      </c>
      <c r="C44" s="1413"/>
      <c r="D44" s="1413"/>
      <c r="E44" s="1403" t="s">
        <v>1490</v>
      </c>
    </row>
    <row r="45" spans="1:5" ht="30" customHeight="1">
      <c r="A45" s="1396">
        <v>8</v>
      </c>
      <c r="B45" s="1397" t="s">
        <v>1445</v>
      </c>
      <c r="C45" s="1413"/>
      <c r="D45" s="1413"/>
      <c r="E45" s="1403" t="s">
        <v>1469</v>
      </c>
    </row>
    <row r="46" spans="1:5" ht="30" customHeight="1">
      <c r="A46" s="1396">
        <v>9</v>
      </c>
      <c r="B46" s="1397" t="s">
        <v>1446</v>
      </c>
      <c r="C46" s="1413"/>
      <c r="D46" s="1413"/>
      <c r="E46" s="1403" t="s">
        <v>1469</v>
      </c>
    </row>
    <row r="47" spans="1:5" ht="33.75" customHeight="1">
      <c r="A47" s="1396">
        <v>10</v>
      </c>
      <c r="B47" s="1397" t="s">
        <v>1447</v>
      </c>
      <c r="C47" s="1413"/>
      <c r="D47" s="1413"/>
      <c r="E47" s="1403" t="s">
        <v>1490</v>
      </c>
    </row>
    <row r="48" spans="1:5" ht="38.5" customHeight="1">
      <c r="A48" s="1396">
        <v>11</v>
      </c>
      <c r="B48" s="1397" t="s">
        <v>1448</v>
      </c>
      <c r="C48" s="1413"/>
      <c r="D48" s="1413"/>
      <c r="E48" s="1403" t="s">
        <v>1490</v>
      </c>
    </row>
    <row r="49" spans="1:8" ht="30" customHeight="1">
      <c r="A49" s="1396">
        <v>12</v>
      </c>
      <c r="B49" s="1397" t="s">
        <v>1449</v>
      </c>
      <c r="C49" s="1414"/>
      <c r="D49" s="1414"/>
      <c r="E49" s="1403" t="s">
        <v>1469</v>
      </c>
      <c r="H49" s="1393"/>
    </row>
    <row r="50" spans="1:8" ht="34.5" customHeight="1">
      <c r="A50" s="1396">
        <v>13</v>
      </c>
      <c r="B50" s="1397" t="s">
        <v>1450</v>
      </c>
      <c r="C50" s="1414"/>
      <c r="D50" s="1414"/>
      <c r="E50" s="1403" t="s">
        <v>1490</v>
      </c>
    </row>
    <row r="51" spans="1:8" ht="30" customHeight="1">
      <c r="A51" s="1396">
        <v>14</v>
      </c>
      <c r="B51" s="1397" t="s">
        <v>1451</v>
      </c>
      <c r="C51" s="1414"/>
      <c r="D51" s="1414"/>
      <c r="E51" s="1403" t="s">
        <v>1490</v>
      </c>
    </row>
    <row r="52" spans="1:8" ht="30" customHeight="1">
      <c r="A52" s="1409">
        <v>15</v>
      </c>
      <c r="B52" s="1397" t="s">
        <v>1452</v>
      </c>
      <c r="C52" s="1414"/>
      <c r="D52" s="1414"/>
      <c r="E52" s="1403" t="s">
        <v>1469</v>
      </c>
    </row>
    <row r="53" spans="1:8" ht="30" customHeight="1">
      <c r="A53" s="1409">
        <v>16</v>
      </c>
      <c r="B53" s="1397" t="s">
        <v>1453</v>
      </c>
      <c r="C53" s="1420" t="s">
        <v>1481</v>
      </c>
      <c r="D53" s="1420" t="s">
        <v>1482</v>
      </c>
      <c r="E53" s="1403" t="s">
        <v>1474</v>
      </c>
    </row>
    <row r="54" spans="1:8" ht="30" customHeight="1">
      <c r="A54" s="1409">
        <v>17</v>
      </c>
      <c r="B54" s="1397" t="s">
        <v>1454</v>
      </c>
      <c r="C54" s="1420" t="s">
        <v>1483</v>
      </c>
      <c r="D54" s="1420" t="s">
        <v>1484</v>
      </c>
      <c r="E54" s="1403" t="s">
        <v>1474</v>
      </c>
    </row>
    <row r="55" spans="1:8" ht="30" customHeight="1">
      <c r="A55" s="1409">
        <v>18</v>
      </c>
      <c r="B55" s="1397" t="s">
        <v>1455</v>
      </c>
      <c r="C55" s="1413"/>
      <c r="D55" s="1413"/>
      <c r="E55" s="1403" t="s">
        <v>1469</v>
      </c>
    </row>
    <row r="56" spans="1:8" ht="30" customHeight="1">
      <c r="A56" s="1409">
        <v>19</v>
      </c>
      <c r="B56" s="1397" t="s">
        <v>1456</v>
      </c>
      <c r="C56" s="1419" t="s">
        <v>1480</v>
      </c>
      <c r="D56" s="1419" t="s">
        <v>1479</v>
      </c>
      <c r="E56" s="1403" t="s">
        <v>1474</v>
      </c>
    </row>
    <row r="57" spans="1:8" ht="30" customHeight="1">
      <c r="A57" s="1409">
        <v>20</v>
      </c>
      <c r="B57" s="1397" t="s">
        <v>1457</v>
      </c>
      <c r="C57" s="1413"/>
      <c r="D57" s="1413"/>
      <c r="E57" s="1403" t="s">
        <v>1469</v>
      </c>
    </row>
    <row r="58" spans="1:8" ht="33.75" customHeight="1">
      <c r="A58" s="1409">
        <v>21</v>
      </c>
      <c r="B58" s="1397" t="s">
        <v>1458</v>
      </c>
      <c r="C58" s="1413"/>
      <c r="D58" s="1413"/>
      <c r="E58" s="1403" t="s">
        <v>1469</v>
      </c>
    </row>
    <row r="59" spans="1:8" ht="30" customHeight="1">
      <c r="A59" s="1409">
        <v>22</v>
      </c>
      <c r="B59" s="1397" t="s">
        <v>1459</v>
      </c>
      <c r="C59" s="1419" t="s">
        <v>1480</v>
      </c>
      <c r="D59" s="1419" t="s">
        <v>1479</v>
      </c>
      <c r="E59" s="1403" t="s">
        <v>1474</v>
      </c>
    </row>
    <row r="60" spans="1:8" ht="30" customHeight="1">
      <c r="A60" s="1409">
        <v>23</v>
      </c>
      <c r="B60" s="1397" t="s">
        <v>1460</v>
      </c>
      <c r="C60" s="1413"/>
      <c r="D60" s="1413"/>
      <c r="E60" s="1403" t="s">
        <v>1469</v>
      </c>
    </row>
    <row r="61" spans="1:8" ht="30" customHeight="1">
      <c r="A61" s="1409">
        <v>24</v>
      </c>
      <c r="B61" s="1397" t="s">
        <v>1461</v>
      </c>
      <c r="C61" s="1419" t="s">
        <v>1481</v>
      </c>
      <c r="D61" s="1419" t="s">
        <v>1482</v>
      </c>
      <c r="E61" s="1403" t="s">
        <v>1474</v>
      </c>
    </row>
    <row r="62" spans="1:8" ht="30" customHeight="1">
      <c r="A62" s="1409">
        <v>25</v>
      </c>
      <c r="B62" s="1397" t="s">
        <v>1462</v>
      </c>
      <c r="C62" s="1413"/>
      <c r="D62" s="1413"/>
      <c r="E62" s="1403" t="s">
        <v>1469</v>
      </c>
    </row>
    <row r="63" spans="1:8" ht="30" customHeight="1">
      <c r="A63" s="1409">
        <v>26</v>
      </c>
      <c r="B63" s="1397" t="s">
        <v>1463</v>
      </c>
      <c r="C63" s="1413"/>
      <c r="D63" s="1413"/>
      <c r="E63" s="1403" t="s">
        <v>1469</v>
      </c>
    </row>
    <row r="64" spans="1:8" ht="30" customHeight="1">
      <c r="A64" s="1409">
        <v>27</v>
      </c>
      <c r="B64" s="1397" t="s">
        <v>1464</v>
      </c>
      <c r="C64" s="1419" t="s">
        <v>1480</v>
      </c>
      <c r="D64" s="1419" t="s">
        <v>1479</v>
      </c>
      <c r="E64" s="1403" t="s">
        <v>1474</v>
      </c>
    </row>
    <row r="65" spans="1:5" ht="30" customHeight="1">
      <c r="A65" s="1415"/>
      <c r="B65" s="1416" t="s">
        <v>1465</v>
      </c>
      <c r="C65" s="1417"/>
      <c r="D65" s="1417"/>
      <c r="E65" s="1404"/>
    </row>
    <row r="66" spans="1:5" ht="41.25" customHeight="1">
      <c r="A66" s="1409">
        <v>1</v>
      </c>
      <c r="B66" s="1397" t="s">
        <v>1466</v>
      </c>
      <c r="C66" s="1413"/>
      <c r="D66" s="1413"/>
      <c r="E66" s="1403" t="s">
        <v>1469</v>
      </c>
    </row>
    <row r="67" spans="1:5" ht="41.25" customHeight="1">
      <c r="A67" s="1409">
        <v>2</v>
      </c>
      <c r="B67" s="1397" t="s">
        <v>1467</v>
      </c>
      <c r="C67" s="1413"/>
      <c r="D67" s="1413"/>
      <c r="E67" s="1403" t="s">
        <v>1469</v>
      </c>
    </row>
    <row r="68" spans="1:5">
      <c r="A68" s="1405"/>
      <c r="B68" s="1410" t="s">
        <v>1409</v>
      </c>
      <c r="C68" s="1405"/>
      <c r="D68" s="1405"/>
      <c r="E68" s="1405"/>
    </row>
    <row r="71" spans="1:5">
      <c r="E71" s="1406"/>
    </row>
    <row r="72" spans="1:5">
      <c r="E72" s="1407"/>
    </row>
    <row r="73" spans="1:5">
      <c r="E73" s="1661"/>
    </row>
    <row r="74" spans="1:5">
      <c r="E74" s="1661"/>
    </row>
    <row r="75" spans="1:5">
      <c r="E75" s="1407"/>
    </row>
    <row r="76" spans="1:5">
      <c r="E76" s="1407"/>
    </row>
    <row r="77" spans="1:5">
      <c r="E77" s="1407"/>
    </row>
    <row r="78" spans="1:5">
      <c r="E78" s="1408"/>
    </row>
  </sheetData>
  <mergeCells count="11">
    <mergeCell ref="A1:E1"/>
    <mergeCell ref="E73:E74"/>
    <mergeCell ref="C6:D6"/>
    <mergeCell ref="A2:E2"/>
    <mergeCell ref="A3:E3"/>
    <mergeCell ref="A4:E4"/>
    <mergeCell ref="A6:A9"/>
    <mergeCell ref="B6:B9"/>
    <mergeCell ref="E6:E9"/>
    <mergeCell ref="C7:C9"/>
    <mergeCell ref="D7:D9"/>
  </mergeCells>
  <phoneticPr fontId="122" type="noConversion"/>
  <pageMargins left="0.5" right="0.7" top="0.75" bottom="0.75" header="0.3" footer="0.3"/>
  <pageSetup paperSize="5" scale="5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WWC296"/>
  <sheetViews>
    <sheetView view="pageBreakPreview" zoomScale="85" zoomScaleSheetLayoutView="85" workbookViewId="0">
      <pane xSplit="2" ySplit="10" topLeftCell="F263" activePane="bottomRight" state="frozen"/>
      <selection pane="topRight"/>
      <selection pane="bottomLeft"/>
      <selection pane="bottomRight"/>
    </sheetView>
  </sheetViews>
  <sheetFormatPr defaultRowHeight="14.5" outlineLevelCol="1"/>
  <cols>
    <col min="1" max="1" width="4.1796875" style="72" customWidth="1"/>
    <col min="2" max="2" width="29.1796875" style="167" customWidth="1"/>
    <col min="3" max="3" width="18.54296875" style="1096" customWidth="1"/>
    <col min="4" max="4" width="10.81640625" style="168" customWidth="1"/>
    <col min="5" max="5" width="14.1796875" style="72" customWidth="1"/>
    <col min="6" max="6" width="12.26953125" style="161" customWidth="1"/>
    <col min="7" max="7" width="17.453125" style="52" customWidth="1" outlineLevel="1"/>
    <col min="8" max="8" width="16.453125" style="1089" customWidth="1" outlineLevel="1"/>
    <col min="9" max="9" width="12.26953125" style="52" customWidth="1" outlineLevel="1"/>
    <col min="10" max="10" width="12.54296875" style="52" customWidth="1" outlineLevel="1"/>
    <col min="11" max="11" width="11.26953125" style="52" customWidth="1" outlineLevel="1"/>
    <col min="12" max="12" width="9.1796875" style="1332" customWidth="1" outlineLevel="1"/>
    <col min="13" max="13" width="14.7265625" style="1332" customWidth="1" outlineLevel="1"/>
    <col min="14" max="14" width="8.26953125" style="1238" customWidth="1" outlineLevel="1"/>
    <col min="15" max="15" width="8.1796875" style="1238" customWidth="1"/>
    <col min="16" max="16" width="14.81640625" style="1089" customWidth="1"/>
    <col min="17" max="17" width="9.726562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276" customWidth="1"/>
    <col min="22" max="22" width="9.1796875" style="1290"/>
    <col min="23" max="25" width="9.1796875" style="282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</cols>
  <sheetData>
    <row r="1" spans="1:25" ht="15" customHeight="1">
      <c r="A1" s="1456" t="s">
        <v>73</v>
      </c>
      <c r="B1" s="1456"/>
      <c r="C1" s="1457"/>
      <c r="D1" s="1456"/>
      <c r="E1" s="1456"/>
      <c r="F1" s="1456"/>
      <c r="G1" s="1456"/>
      <c r="H1" s="1457"/>
      <c r="I1" s="1456"/>
      <c r="J1" s="1456"/>
      <c r="K1" s="1456"/>
      <c r="L1" s="1456"/>
      <c r="M1" s="1456"/>
      <c r="N1" s="1456"/>
      <c r="O1" s="1456"/>
      <c r="P1" s="1457"/>
      <c r="Q1" s="1456"/>
      <c r="R1" s="1456"/>
      <c r="S1" s="1456"/>
    </row>
    <row r="2" spans="1:25" ht="15" customHeight="1">
      <c r="A2" s="1458" t="s">
        <v>74</v>
      </c>
      <c r="B2" s="1458"/>
      <c r="C2" s="1459"/>
      <c r="D2" s="1458"/>
      <c r="E2" s="1458"/>
      <c r="F2" s="1458"/>
      <c r="G2" s="1458"/>
      <c r="H2" s="1459"/>
      <c r="I2" s="1458"/>
      <c r="J2" s="1458"/>
      <c r="K2" s="1458"/>
      <c r="L2" s="1458"/>
      <c r="M2" s="1458"/>
      <c r="N2" s="1458"/>
      <c r="O2" s="1458"/>
      <c r="P2" s="1459"/>
      <c r="Q2" s="1458"/>
      <c r="R2" s="1458"/>
      <c r="S2" s="1458"/>
    </row>
    <row r="3" spans="1:25" ht="15" customHeight="1">
      <c r="A3" s="1460" t="s">
        <v>75</v>
      </c>
      <c r="B3" s="1460"/>
      <c r="C3" s="1461"/>
      <c r="D3" s="1460"/>
      <c r="E3" s="1460"/>
      <c r="F3" s="1460"/>
      <c r="G3" s="1460"/>
      <c r="H3" s="1461"/>
      <c r="I3" s="1460"/>
      <c r="J3" s="1460"/>
      <c r="K3" s="1460"/>
      <c r="L3" s="1460"/>
      <c r="M3" s="1460"/>
      <c r="N3" s="1460"/>
      <c r="O3" s="1460"/>
      <c r="P3" s="1461"/>
      <c r="Q3" s="1460"/>
      <c r="R3" s="1460"/>
      <c r="S3" s="1460"/>
    </row>
    <row r="4" spans="1:25" s="52" customFormat="1" ht="15" customHeight="1">
      <c r="A4" s="1460" t="s">
        <v>76</v>
      </c>
      <c r="B4" s="1460"/>
      <c r="C4" s="1461"/>
      <c r="D4" s="1460"/>
      <c r="E4" s="1460"/>
      <c r="F4" s="1460"/>
      <c r="G4" s="1460"/>
      <c r="H4" s="1461"/>
      <c r="I4" s="1460"/>
      <c r="J4" s="1460"/>
      <c r="K4" s="1460"/>
      <c r="L4" s="1460"/>
      <c r="M4" s="1460"/>
      <c r="N4" s="1460"/>
      <c r="O4" s="1460"/>
      <c r="P4" s="1461"/>
      <c r="Q4" s="1460"/>
      <c r="R4" s="1460"/>
      <c r="S4" s="1460"/>
      <c r="T4" s="276"/>
      <c r="U4" s="276"/>
      <c r="V4" s="276"/>
      <c r="W4" s="276"/>
      <c r="X4" s="276"/>
      <c r="Y4" s="276"/>
    </row>
    <row r="5" spans="1:25" s="52" customFormat="1" ht="9" customHeight="1">
      <c r="A5" s="108"/>
      <c r="B5" s="109"/>
      <c r="C5" s="1036"/>
      <c r="D5" s="110"/>
      <c r="E5" s="108"/>
      <c r="F5" s="111"/>
      <c r="G5" s="1348"/>
      <c r="H5" s="1037"/>
      <c r="I5" s="1348"/>
      <c r="J5" s="1348"/>
      <c r="K5" s="1348"/>
      <c r="L5" s="1328"/>
      <c r="M5" s="1328"/>
      <c r="N5" s="1231"/>
      <c r="O5" s="1374"/>
      <c r="P5" s="1037"/>
      <c r="Q5" s="1348"/>
      <c r="R5" s="1348"/>
      <c r="S5" s="112"/>
      <c r="T5" s="276"/>
      <c r="U5" s="276"/>
      <c r="V5" s="276"/>
      <c r="W5" s="276"/>
      <c r="X5" s="276"/>
      <c r="Y5" s="276"/>
    </row>
    <row r="6" spans="1:25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90" t="s">
        <v>88</v>
      </c>
      <c r="M6" s="1491"/>
      <c r="N6" s="1474" t="s">
        <v>89</v>
      </c>
      <c r="O6" s="1477" t="s">
        <v>90</v>
      </c>
      <c r="P6" s="1478"/>
      <c r="Q6" s="1479"/>
      <c r="R6" s="1480" t="s">
        <v>91</v>
      </c>
      <c r="S6" s="1462" t="s">
        <v>92</v>
      </c>
      <c r="U6" s="276"/>
      <c r="V6" s="276"/>
      <c r="W6" s="276"/>
      <c r="X6" s="276"/>
      <c r="Y6" s="276"/>
    </row>
    <row r="7" spans="1:25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83" t="s">
        <v>93</v>
      </c>
      <c r="M7" s="1483" t="s">
        <v>94</v>
      </c>
      <c r="N7" s="1475"/>
      <c r="O7" s="1485" t="s">
        <v>95</v>
      </c>
      <c r="P7" s="1477" t="s">
        <v>96</v>
      </c>
      <c r="Q7" s="1479"/>
      <c r="R7" s="1481"/>
      <c r="S7" s="1463"/>
      <c r="T7" s="276"/>
      <c r="U7" s="276"/>
      <c r="V7" s="276"/>
      <c r="W7" s="276"/>
      <c r="X7" s="276"/>
      <c r="Y7" s="276"/>
    </row>
    <row r="8" spans="1:25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84"/>
      <c r="M8" s="1484"/>
      <c r="N8" s="1476"/>
      <c r="O8" s="1486"/>
      <c r="P8" s="445" t="s">
        <v>97</v>
      </c>
      <c r="Q8" s="446" t="s">
        <v>98</v>
      </c>
      <c r="R8" s="1482"/>
      <c r="S8" s="1464"/>
      <c r="T8" s="276"/>
      <c r="U8" s="276"/>
      <c r="V8" s="276"/>
      <c r="W8" s="276"/>
      <c r="X8" s="276"/>
      <c r="Y8" s="276"/>
    </row>
    <row r="9" spans="1:25" s="113" customFormat="1" ht="10.5" customHeight="1" thickBot="1">
      <c r="A9" s="442">
        <v>1</v>
      </c>
      <c r="B9" s="443">
        <v>2</v>
      </c>
      <c r="C9" s="1038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  <c r="U9" s="277"/>
      <c r="V9" s="277"/>
      <c r="W9" s="277"/>
      <c r="X9" s="277"/>
      <c r="Y9" s="277"/>
    </row>
    <row r="10" spans="1:25" s="52" customFormat="1" ht="15" customHeight="1" thickTop="1">
      <c r="A10" s="177"/>
      <c r="B10" s="178"/>
      <c r="C10" s="1040"/>
      <c r="D10" s="179"/>
      <c r="E10" s="177"/>
      <c r="F10" s="180"/>
      <c r="G10" s="177"/>
      <c r="H10" s="1041"/>
      <c r="I10" s="182"/>
      <c r="J10" s="177"/>
      <c r="K10" s="183"/>
      <c r="L10" s="1181"/>
      <c r="M10" s="1156"/>
      <c r="N10" s="1232"/>
      <c r="O10" s="1244"/>
      <c r="P10" s="1042"/>
      <c r="Q10" s="184"/>
      <c r="R10" s="177"/>
      <c r="S10" s="185"/>
      <c r="T10" s="276"/>
      <c r="U10" s="276"/>
      <c r="V10" s="276"/>
      <c r="W10" s="276"/>
      <c r="X10" s="276"/>
      <c r="Y10" s="276"/>
    </row>
    <row r="11" spans="1:25" s="78" customFormat="1" ht="15" customHeight="1">
      <c r="A11" s="1504" t="s">
        <v>99</v>
      </c>
      <c r="B11" s="1505"/>
      <c r="C11" s="907"/>
      <c r="D11" s="907"/>
      <c r="E11" s="907"/>
      <c r="F11" s="907"/>
      <c r="G11" s="907"/>
      <c r="H11" s="907"/>
      <c r="I11" s="907"/>
      <c r="J11" s="907"/>
      <c r="K11" s="907"/>
      <c r="L11" s="1329"/>
      <c r="M11" s="1329"/>
      <c r="N11" s="1233"/>
      <c r="O11" s="1375"/>
      <c r="P11" s="907"/>
      <c r="Q11" s="907"/>
      <c r="R11" s="907"/>
      <c r="S11" s="907"/>
      <c r="T11" s="275"/>
      <c r="U11" s="275"/>
      <c r="V11" s="282"/>
      <c r="W11" s="275"/>
      <c r="X11" s="275"/>
      <c r="Y11" s="275"/>
    </row>
    <row r="12" spans="1:25" s="78" customFormat="1" ht="17.25" customHeight="1">
      <c r="A12" s="1506" t="s">
        <v>100</v>
      </c>
      <c r="B12" s="1507"/>
      <c r="C12" s="1226"/>
      <c r="D12" s="1226"/>
      <c r="E12" s="1226"/>
      <c r="F12" s="1226"/>
      <c r="G12" s="1226"/>
      <c r="H12" s="1226"/>
      <c r="I12" s="1226"/>
      <c r="J12" s="1226"/>
      <c r="K12" s="1226"/>
      <c r="L12" s="1330"/>
      <c r="M12" s="1330"/>
      <c r="N12" s="1234"/>
      <c r="O12" s="1376"/>
      <c r="P12" s="1226"/>
      <c r="Q12" s="1226"/>
      <c r="R12" s="1226"/>
      <c r="S12" s="1226"/>
      <c r="T12" s="275"/>
      <c r="U12" s="275"/>
      <c r="V12" s="282"/>
      <c r="W12" s="275"/>
      <c r="X12" s="275"/>
      <c r="Y12" s="275"/>
    </row>
    <row r="13" spans="1:25" s="78" customFormat="1" ht="39.4" customHeight="1">
      <c r="A13" s="60">
        <f>SUBTOTAL(3,$B$13:B13)</f>
        <v>1</v>
      </c>
      <c r="B13" s="1191" t="s">
        <v>101</v>
      </c>
      <c r="C13" s="1043">
        <v>1000000000</v>
      </c>
      <c r="D13" s="1192" t="s">
        <v>102</v>
      </c>
      <c r="E13" s="301" t="s">
        <v>103</v>
      </c>
      <c r="F13" s="685" t="s">
        <v>104</v>
      </c>
      <c r="G13" s="855" t="s">
        <v>105</v>
      </c>
      <c r="H13" s="1044">
        <v>863774938.24000001</v>
      </c>
      <c r="I13" s="855" t="s">
        <v>106</v>
      </c>
      <c r="J13" s="1192" t="s">
        <v>107</v>
      </c>
      <c r="K13" s="1192" t="s">
        <v>108</v>
      </c>
      <c r="L13" s="1193">
        <v>44400</v>
      </c>
      <c r="M13" s="1193">
        <v>44549</v>
      </c>
      <c r="N13" s="1389">
        <v>67.64</v>
      </c>
      <c r="O13" s="1377">
        <v>57.86</v>
      </c>
      <c r="P13" s="1224">
        <v>259132481.47284296</v>
      </c>
      <c r="Q13" s="1194">
        <f t="shared" ref="Q13:Q18" si="0">IFERROR(P13/H13,0)*100</f>
        <v>30.000000000097586</v>
      </c>
      <c r="R13" s="1195">
        <f t="shared" ref="R13:R18" si="1">O13-N13</f>
        <v>-9.7800000000000011</v>
      </c>
      <c r="S13" s="1196" t="s">
        <v>109</v>
      </c>
      <c r="T13" s="275" t="s">
        <v>110</v>
      </c>
      <c r="U13" s="276" t="s">
        <v>102</v>
      </c>
      <c r="V13" s="1291" t="s">
        <v>103</v>
      </c>
      <c r="W13" s="276" t="s">
        <v>111</v>
      </c>
      <c r="X13" s="275"/>
      <c r="Y13" s="275"/>
    </row>
    <row r="14" spans="1:25" s="78" customFormat="1" ht="38.15" customHeight="1">
      <c r="A14" s="60">
        <f>SUBTOTAL(3,$B$13:B14)</f>
        <v>2</v>
      </c>
      <c r="B14" s="1191" t="s">
        <v>112</v>
      </c>
      <c r="C14" s="1043">
        <v>2000000000</v>
      </c>
      <c r="D14" s="1192" t="s">
        <v>102</v>
      </c>
      <c r="E14" s="301" t="s">
        <v>103</v>
      </c>
      <c r="F14" s="685" t="s">
        <v>104</v>
      </c>
      <c r="G14" s="855" t="s">
        <v>105</v>
      </c>
      <c r="H14" s="1044">
        <v>1775166293.5999999</v>
      </c>
      <c r="I14" s="855" t="s">
        <v>106</v>
      </c>
      <c r="J14" s="1192" t="s">
        <v>107</v>
      </c>
      <c r="K14" s="1192" t="s">
        <v>108</v>
      </c>
      <c r="L14" s="1193">
        <v>44400</v>
      </c>
      <c r="M14" s="1193">
        <v>44549</v>
      </c>
      <c r="N14" s="1390">
        <v>66.819999999999993</v>
      </c>
      <c r="O14" s="1378">
        <v>99.07</v>
      </c>
      <c r="P14" s="1224">
        <v>532549888.08004487</v>
      </c>
      <c r="Q14" s="1194">
        <f t="shared" si="0"/>
        <v>30.00000000000253</v>
      </c>
      <c r="R14" s="1195">
        <f t="shared" si="1"/>
        <v>32.25</v>
      </c>
      <c r="S14" s="1196" t="s">
        <v>109</v>
      </c>
      <c r="T14" s="275" t="s">
        <v>110</v>
      </c>
      <c r="U14" s="276" t="s">
        <v>102</v>
      </c>
      <c r="V14" s="1291" t="s">
        <v>103</v>
      </c>
      <c r="W14" s="276" t="s">
        <v>111</v>
      </c>
      <c r="X14" s="275"/>
      <c r="Y14" s="275"/>
    </row>
    <row r="15" spans="1:25" s="78" customFormat="1" ht="37.4" customHeight="1">
      <c r="A15" s="60">
        <f>SUBTOTAL(3,$B$13:B15)</f>
        <v>3</v>
      </c>
      <c r="B15" s="1191" t="s">
        <v>113</v>
      </c>
      <c r="C15" s="1043">
        <v>200000000</v>
      </c>
      <c r="D15" s="1192" t="s">
        <v>114</v>
      </c>
      <c r="E15" s="301" t="s">
        <v>103</v>
      </c>
      <c r="F15" s="685" t="s">
        <v>104</v>
      </c>
      <c r="G15" s="855" t="s">
        <v>115</v>
      </c>
      <c r="H15" s="1044">
        <v>199218900</v>
      </c>
      <c r="I15" s="855" t="s">
        <v>116</v>
      </c>
      <c r="J15" s="1192" t="s">
        <v>117</v>
      </c>
      <c r="K15" s="1192" t="s">
        <v>118</v>
      </c>
      <c r="L15" s="1197">
        <v>44426</v>
      </c>
      <c r="M15" s="1197">
        <v>44515</v>
      </c>
      <c r="N15" s="1391">
        <v>38.659999999999997</v>
      </c>
      <c r="O15" s="1379">
        <v>39</v>
      </c>
      <c r="P15" s="1224">
        <v>0</v>
      </c>
      <c r="Q15" s="1194">
        <f>IFERROR(P15/H15,0)*100</f>
        <v>0</v>
      </c>
      <c r="R15" s="1277">
        <f t="shared" si="1"/>
        <v>0.34000000000000341</v>
      </c>
      <c r="S15" s="1196" t="s">
        <v>109</v>
      </c>
      <c r="T15" s="275" t="s">
        <v>110</v>
      </c>
      <c r="U15" s="276" t="s">
        <v>114</v>
      </c>
      <c r="V15" s="1291" t="s">
        <v>103</v>
      </c>
      <c r="W15" s="276" t="s">
        <v>111</v>
      </c>
      <c r="X15" s="275"/>
      <c r="Y15" s="275"/>
    </row>
    <row r="16" spans="1:25" s="78" customFormat="1" ht="39.4" customHeight="1">
      <c r="A16" s="60">
        <f>SUBTOTAL(3,$B$13:B16)</f>
        <v>4</v>
      </c>
      <c r="B16" s="1191" t="s">
        <v>119</v>
      </c>
      <c r="C16" s="1043">
        <v>150000000</v>
      </c>
      <c r="D16" s="1192" t="s">
        <v>114</v>
      </c>
      <c r="E16" s="301" t="s">
        <v>103</v>
      </c>
      <c r="F16" s="685" t="s">
        <v>104</v>
      </c>
      <c r="G16" s="855" t="s">
        <v>120</v>
      </c>
      <c r="H16" s="1044">
        <v>149233800</v>
      </c>
      <c r="I16" s="855" t="s">
        <v>116</v>
      </c>
      <c r="J16" s="1192" t="s">
        <v>117</v>
      </c>
      <c r="K16" s="1192" t="s">
        <v>121</v>
      </c>
      <c r="L16" s="1197">
        <v>44426</v>
      </c>
      <c r="M16" s="1197">
        <v>44515</v>
      </c>
      <c r="N16" s="1391">
        <v>58.557000000000002</v>
      </c>
      <c r="O16" s="1379">
        <v>89.45</v>
      </c>
      <c r="P16" s="1224">
        <v>0</v>
      </c>
      <c r="Q16" s="1194">
        <f t="shared" si="0"/>
        <v>0</v>
      </c>
      <c r="R16" s="1277">
        <f t="shared" si="1"/>
        <v>30.893000000000001</v>
      </c>
      <c r="S16" s="1196" t="s">
        <v>122</v>
      </c>
      <c r="T16" s="275" t="s">
        <v>110</v>
      </c>
      <c r="U16" s="276" t="s">
        <v>114</v>
      </c>
      <c r="V16" s="1291" t="s">
        <v>103</v>
      </c>
      <c r="W16" s="276" t="s">
        <v>111</v>
      </c>
      <c r="X16" s="275"/>
      <c r="Y16" s="275"/>
    </row>
    <row r="17" spans="1:25" s="78" customFormat="1" ht="37.75" customHeight="1">
      <c r="A17" s="60">
        <f>SUBTOTAL(3,$B$13:B17)</f>
        <v>5</v>
      </c>
      <c r="B17" s="1191" t="s">
        <v>123</v>
      </c>
      <c r="C17" s="1043">
        <v>200000000</v>
      </c>
      <c r="D17" s="1192" t="s">
        <v>114</v>
      </c>
      <c r="E17" s="301" t="s">
        <v>103</v>
      </c>
      <c r="F17" s="685" t="s">
        <v>104</v>
      </c>
      <c r="G17" s="855" t="s">
        <v>124</v>
      </c>
      <c r="H17" s="1044">
        <v>196531700</v>
      </c>
      <c r="I17" s="855" t="s">
        <v>116</v>
      </c>
      <c r="J17" s="1192" t="s">
        <v>117</v>
      </c>
      <c r="K17" s="1192" t="s">
        <v>125</v>
      </c>
      <c r="L17" s="1197">
        <v>44424</v>
      </c>
      <c r="M17" s="1188">
        <v>44513</v>
      </c>
      <c r="N17" s="1391">
        <v>100</v>
      </c>
      <c r="O17" s="1379">
        <v>100</v>
      </c>
      <c r="P17" s="1224">
        <v>0</v>
      </c>
      <c r="Q17" s="1194">
        <f t="shared" si="0"/>
        <v>0</v>
      </c>
      <c r="R17" s="1277">
        <f t="shared" si="1"/>
        <v>0</v>
      </c>
      <c r="S17" s="1196" t="s">
        <v>126</v>
      </c>
      <c r="T17" s="275" t="s">
        <v>110</v>
      </c>
      <c r="U17" s="276" t="s">
        <v>114</v>
      </c>
      <c r="V17" s="1291" t="s">
        <v>103</v>
      </c>
      <c r="W17" s="276" t="s">
        <v>127</v>
      </c>
      <c r="X17" s="275"/>
      <c r="Y17" s="275"/>
    </row>
    <row r="18" spans="1:25" s="78" customFormat="1" ht="38.15" customHeight="1">
      <c r="A18" s="60">
        <f>SUBTOTAL(3,$B$13:B18)</f>
        <v>6</v>
      </c>
      <c r="B18" s="1198" t="s">
        <v>128</v>
      </c>
      <c r="C18" s="1043">
        <v>357000000</v>
      </c>
      <c r="D18" s="114" t="s">
        <v>102</v>
      </c>
      <c r="E18" s="301" t="s">
        <v>103</v>
      </c>
      <c r="F18" s="685" t="s">
        <v>104</v>
      </c>
      <c r="G18" s="1192" t="s">
        <v>129</v>
      </c>
      <c r="H18" s="1292">
        <f>VLOOKUP($B18,'[25]BM SEPT'!$B$14:$U$99,9,FALSE)</f>
        <v>329129966.68000001</v>
      </c>
      <c r="I18" s="452" t="s">
        <v>130</v>
      </c>
      <c r="J18" s="453" t="s">
        <v>130</v>
      </c>
      <c r="K18" s="1224" t="str">
        <f>VLOOKUP($B18,'[25]BM SEPT'!$B$14:$U$99,12,FALSE)</f>
        <v>CV. PUTRI MANDIRI</v>
      </c>
      <c r="L18" s="1197">
        <v>44448</v>
      </c>
      <c r="M18" s="1197">
        <v>44561</v>
      </c>
      <c r="N18" s="1380">
        <v>17.529</v>
      </c>
      <c r="O18" s="1380">
        <v>51.893000000000001</v>
      </c>
      <c r="P18" s="1224">
        <v>0</v>
      </c>
      <c r="Q18" s="1194">
        <f t="shared" si="0"/>
        <v>0</v>
      </c>
      <c r="R18" s="1277">
        <f t="shared" si="1"/>
        <v>34.364000000000004</v>
      </c>
      <c r="S18" s="1196" t="s">
        <v>109</v>
      </c>
      <c r="T18" s="275" t="s">
        <v>110</v>
      </c>
      <c r="U18" s="276" t="s">
        <v>102</v>
      </c>
      <c r="V18" s="1291" t="s">
        <v>103</v>
      </c>
      <c r="W18" s="276" t="s">
        <v>111</v>
      </c>
      <c r="X18" s="275"/>
      <c r="Y18" s="275"/>
    </row>
    <row r="19" spans="1:25" s="78" customFormat="1" ht="17.25" customHeight="1">
      <c r="A19" s="1492" t="s">
        <v>131</v>
      </c>
      <c r="B19" s="1493"/>
      <c r="C19" s="1227"/>
      <c r="D19" s="1227"/>
      <c r="E19" s="1227"/>
      <c r="F19" s="1227"/>
      <c r="G19" s="1227"/>
      <c r="H19" s="1293"/>
      <c r="I19" s="1227"/>
      <c r="J19" s="1227"/>
      <c r="K19" s="1227"/>
      <c r="L19" s="1346"/>
      <c r="M19" s="1346"/>
      <c r="N19" s="1373"/>
      <c r="O19" s="1381"/>
      <c r="P19" s="1227"/>
      <c r="Q19" s="1227"/>
      <c r="R19" s="1227"/>
      <c r="S19" s="1227"/>
      <c r="T19" s="275"/>
      <c r="U19" s="275"/>
      <c r="V19" s="1294"/>
      <c r="W19" s="275"/>
      <c r="X19" s="275"/>
      <c r="Y19" s="275"/>
    </row>
    <row r="20" spans="1:25" s="78" customFormat="1" ht="57.4" customHeight="1">
      <c r="A20" s="302">
        <f>SUBTOTAL(3,$B$13:B20)</f>
        <v>7</v>
      </c>
      <c r="B20" s="43" t="s">
        <v>132</v>
      </c>
      <c r="C20" s="299">
        <v>510000000</v>
      </c>
      <c r="D20" s="300" t="s">
        <v>102</v>
      </c>
      <c r="E20" s="207" t="s">
        <v>133</v>
      </c>
      <c r="F20" s="631" t="s">
        <v>134</v>
      </c>
      <c r="G20" s="300" t="s">
        <v>135</v>
      </c>
      <c r="H20" s="1295">
        <v>453905691.36000001</v>
      </c>
      <c r="I20" s="115" t="s">
        <v>136</v>
      </c>
      <c r="J20" s="187" t="s">
        <v>137</v>
      </c>
      <c r="K20" s="188" t="s">
        <v>138</v>
      </c>
      <c r="L20" s="189">
        <v>44398</v>
      </c>
      <c r="M20" s="189">
        <v>44517</v>
      </c>
      <c r="N20" s="888">
        <v>87.48</v>
      </c>
      <c r="O20" s="888">
        <v>82.96</v>
      </c>
      <c r="P20" s="849">
        <v>136171704.41</v>
      </c>
      <c r="Q20" s="1194">
        <v>60</v>
      </c>
      <c r="R20" s="887">
        <f>O20-N20</f>
        <v>-4.5200000000000102</v>
      </c>
      <c r="S20" s="1340" t="s">
        <v>109</v>
      </c>
      <c r="T20" s="275" t="s">
        <v>139</v>
      </c>
      <c r="U20" s="276" t="s">
        <v>102</v>
      </c>
      <c r="V20" s="1291" t="s">
        <v>133</v>
      </c>
      <c r="W20" s="276" t="s">
        <v>111</v>
      </c>
      <c r="X20" s="275"/>
      <c r="Y20" s="275"/>
    </row>
    <row r="21" spans="1:25" s="78" customFormat="1" ht="45.75" customHeight="1">
      <c r="A21" s="305">
        <f>SUBTOTAL(3,$B$13:B21)</f>
        <v>8</v>
      </c>
      <c r="B21" s="390" t="s">
        <v>140</v>
      </c>
      <c r="C21" s="1494" t="s">
        <v>141</v>
      </c>
      <c r="D21" s="1495"/>
      <c r="E21" s="1495"/>
      <c r="F21" s="1495"/>
      <c r="G21" s="1495"/>
      <c r="H21" s="1495"/>
      <c r="I21" s="1495"/>
      <c r="J21" s="1495"/>
      <c r="K21" s="1495"/>
      <c r="L21" s="1495"/>
      <c r="M21" s="1495"/>
      <c r="N21" s="1495"/>
      <c r="O21" s="1495"/>
      <c r="P21" s="1495"/>
      <c r="Q21" s="1495"/>
      <c r="R21" s="1496"/>
      <c r="S21" s="686" t="s">
        <v>142</v>
      </c>
      <c r="T21" s="275" t="s">
        <v>139</v>
      </c>
      <c r="U21" s="275"/>
      <c r="V21" s="1294"/>
      <c r="W21" s="275"/>
      <c r="X21" s="275"/>
      <c r="Y21" s="275"/>
    </row>
    <row r="22" spans="1:25" s="78" customFormat="1" ht="18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499"/>
      <c r="T22" s="275"/>
      <c r="U22" s="275"/>
      <c r="V22" s="1294"/>
      <c r="W22" s="275"/>
      <c r="X22" s="275"/>
      <c r="Y22" s="275"/>
    </row>
    <row r="23" spans="1:25" s="78" customFormat="1" ht="15" customHeight="1">
      <c r="A23" s="1500" t="s">
        <v>100</v>
      </c>
      <c r="B23" s="1501"/>
      <c r="C23" s="1228"/>
      <c r="D23" s="1228"/>
      <c r="E23" s="1228"/>
      <c r="F23" s="1228"/>
      <c r="G23" s="1228"/>
      <c r="H23" s="1228"/>
      <c r="I23" s="1228"/>
      <c r="J23" s="1228"/>
      <c r="K23" s="1228"/>
      <c r="L23" s="1331"/>
      <c r="M23" s="1331"/>
      <c r="N23" s="1236"/>
      <c r="O23" s="1382"/>
      <c r="P23" s="1228"/>
      <c r="Q23" s="1228"/>
      <c r="R23" s="1228"/>
      <c r="S23" s="1229"/>
      <c r="T23" s="275"/>
      <c r="U23" s="275"/>
      <c r="V23" s="1294"/>
      <c r="W23" s="275"/>
      <c r="X23" s="275"/>
      <c r="Y23" s="275"/>
    </row>
    <row r="24" spans="1:25" s="78" customFormat="1" ht="41.15" customHeight="1">
      <c r="A24" s="60">
        <f>SUBTOTAL(3,$B$13:B24)</f>
        <v>9</v>
      </c>
      <c r="B24" s="1191" t="s">
        <v>144</v>
      </c>
      <c r="C24" s="1043">
        <v>2000000000</v>
      </c>
      <c r="D24" s="1192" t="s">
        <v>102</v>
      </c>
      <c r="E24" s="125" t="s">
        <v>103</v>
      </c>
      <c r="F24" s="687" t="s">
        <v>104</v>
      </c>
      <c r="G24" s="855" t="s">
        <v>145</v>
      </c>
      <c r="H24" s="1044">
        <v>1925205988.3299999</v>
      </c>
      <c r="I24" s="1192" t="s">
        <v>107</v>
      </c>
      <c r="J24" s="1192" t="s">
        <v>146</v>
      </c>
      <c r="K24" s="1192" t="s">
        <v>147</v>
      </c>
      <c r="L24" s="1197">
        <v>44424</v>
      </c>
      <c r="M24" s="1197">
        <v>44561</v>
      </c>
      <c r="N24" s="888">
        <v>64.430000000000007</v>
      </c>
      <c r="O24" s="888">
        <v>12.475</v>
      </c>
      <c r="P24" s="1224">
        <v>577561796.79999995</v>
      </c>
      <c r="Q24" s="1194">
        <f>IFERROR(P24/H24,0)*100</f>
        <v>30.000000015634686</v>
      </c>
      <c r="R24" s="1205">
        <f>O24-N24</f>
        <v>-51.955000000000005</v>
      </c>
      <c r="S24" s="1200" t="s">
        <v>122</v>
      </c>
      <c r="T24" s="275" t="s">
        <v>110</v>
      </c>
      <c r="U24" s="276" t="s">
        <v>102</v>
      </c>
      <c r="V24" s="1291" t="s">
        <v>103</v>
      </c>
      <c r="W24" s="276" t="s">
        <v>111</v>
      </c>
      <c r="X24" s="275"/>
      <c r="Y24" s="275"/>
    </row>
    <row r="25" spans="1:25" s="78" customFormat="1" ht="41.65" customHeight="1">
      <c r="A25" s="60">
        <f>SUBTOTAL(3,$B$13:B25)</f>
        <v>10</v>
      </c>
      <c r="B25" s="1191" t="s">
        <v>148</v>
      </c>
      <c r="C25" s="1043">
        <v>750000000</v>
      </c>
      <c r="D25" s="1192" t="s">
        <v>102</v>
      </c>
      <c r="E25" s="125" t="s">
        <v>103</v>
      </c>
      <c r="F25" s="687" t="s">
        <v>104</v>
      </c>
      <c r="G25" s="855" t="s">
        <v>145</v>
      </c>
      <c r="H25" s="1044">
        <v>695601815.29999995</v>
      </c>
      <c r="I25" s="1192" t="s">
        <v>149</v>
      </c>
      <c r="J25" s="1192" t="s">
        <v>146</v>
      </c>
      <c r="K25" s="1192" t="s">
        <v>147</v>
      </c>
      <c r="L25" s="1197">
        <v>44424</v>
      </c>
      <c r="M25" s="1197">
        <v>44561</v>
      </c>
      <c r="N25" s="888">
        <v>74.540000000000006</v>
      </c>
      <c r="O25" s="888">
        <v>100</v>
      </c>
      <c r="P25" s="1224">
        <v>208680544.59</v>
      </c>
      <c r="Q25" s="1194">
        <f>IFERROR(P25/H25,0)*100</f>
        <v>30.000000000000004</v>
      </c>
      <c r="R25" s="1205">
        <f>O25-N25</f>
        <v>25.459999999999994</v>
      </c>
      <c r="S25" s="1200" t="s">
        <v>150</v>
      </c>
      <c r="T25" s="275" t="s">
        <v>110</v>
      </c>
      <c r="U25" s="276" t="s">
        <v>102</v>
      </c>
      <c r="V25" s="1291" t="s">
        <v>103</v>
      </c>
      <c r="W25" s="276" t="s">
        <v>127</v>
      </c>
      <c r="X25" s="275"/>
      <c r="Y25" s="275"/>
    </row>
    <row r="26" spans="1:25" s="78" customFormat="1" ht="44.65" customHeight="1">
      <c r="A26" s="60">
        <f>SUBTOTAL(3,$B$13:B26)</f>
        <v>11</v>
      </c>
      <c r="B26" s="1191" t="s">
        <v>151</v>
      </c>
      <c r="C26" s="1043">
        <v>200000000</v>
      </c>
      <c r="D26" s="1192" t="s">
        <v>114</v>
      </c>
      <c r="E26" s="125" t="s">
        <v>103</v>
      </c>
      <c r="F26" s="687" t="s">
        <v>104</v>
      </c>
      <c r="G26" s="855" t="s">
        <v>152</v>
      </c>
      <c r="H26" s="1044">
        <v>198805000</v>
      </c>
      <c r="I26" s="1192" t="s">
        <v>153</v>
      </c>
      <c r="J26" s="1192" t="s">
        <v>154</v>
      </c>
      <c r="K26" s="1192" t="s">
        <v>155</v>
      </c>
      <c r="L26" s="1197">
        <v>44427</v>
      </c>
      <c r="M26" s="1197">
        <v>44516</v>
      </c>
      <c r="N26" s="888">
        <v>35</v>
      </c>
      <c r="O26" s="888">
        <v>100</v>
      </c>
      <c r="P26" s="1224">
        <v>0</v>
      </c>
      <c r="Q26" s="1194">
        <f>IFERROR(P26/H26,0)*100</f>
        <v>0</v>
      </c>
      <c r="R26" s="1199">
        <f>O26-N26</f>
        <v>65</v>
      </c>
      <c r="S26" s="1200" t="s">
        <v>156</v>
      </c>
      <c r="T26" s="275" t="s">
        <v>110</v>
      </c>
      <c r="U26" s="276" t="s">
        <v>114</v>
      </c>
      <c r="V26" s="1291" t="s">
        <v>103</v>
      </c>
      <c r="W26" s="276" t="s">
        <v>127</v>
      </c>
      <c r="X26" s="275"/>
      <c r="Y26" s="275"/>
    </row>
    <row r="27" spans="1:25" s="78" customFormat="1" ht="56.25" customHeight="1">
      <c r="A27" s="393">
        <f>SUBTOTAL(3,$B$13:B27)</f>
        <v>12</v>
      </c>
      <c r="B27" s="1201" t="s">
        <v>157</v>
      </c>
      <c r="C27" s="1049">
        <v>200000000</v>
      </c>
      <c r="D27" s="1202" t="s">
        <v>114</v>
      </c>
      <c r="E27" s="325" t="s">
        <v>103</v>
      </c>
      <c r="F27" s="845" t="s">
        <v>104</v>
      </c>
      <c r="G27" s="1202" t="s">
        <v>158</v>
      </c>
      <c r="H27" s="1296">
        <v>196415700</v>
      </c>
      <c r="I27" s="313" t="s">
        <v>130</v>
      </c>
      <c r="J27" s="313" t="s">
        <v>159</v>
      </c>
      <c r="K27" s="1225" t="s">
        <v>160</v>
      </c>
      <c r="L27" s="1324">
        <v>44386</v>
      </c>
      <c r="M27" s="1324">
        <v>44358</v>
      </c>
      <c r="N27" s="1278">
        <v>38.340000000000003</v>
      </c>
      <c r="O27" s="1203">
        <v>35.61</v>
      </c>
      <c r="P27" s="1225">
        <v>0</v>
      </c>
      <c r="Q27" s="1203">
        <f>IFERROR(P27/H27,0)*100</f>
        <v>0</v>
      </c>
      <c r="R27" s="1055">
        <f>O27-N27</f>
        <v>-2.730000000000004</v>
      </c>
      <c r="S27" s="966" t="s">
        <v>161</v>
      </c>
      <c r="T27" s="275" t="s">
        <v>110</v>
      </c>
      <c r="U27" s="276" t="s">
        <v>114</v>
      </c>
      <c r="V27" s="1291" t="s">
        <v>103</v>
      </c>
      <c r="W27" s="276" t="s">
        <v>111</v>
      </c>
      <c r="X27" s="275"/>
      <c r="Y27" s="275"/>
    </row>
    <row r="28" spans="1:25" s="78" customFormat="1" ht="55.5" customHeight="1">
      <c r="A28" s="855">
        <f>SUBTOTAL(3,$B$13:B28)</f>
        <v>13</v>
      </c>
      <c r="B28" s="1198" t="s">
        <v>162</v>
      </c>
      <c r="C28" s="1043">
        <v>1303190000</v>
      </c>
      <c r="D28" s="1192" t="s">
        <v>102</v>
      </c>
      <c r="E28" s="294" t="s">
        <v>103</v>
      </c>
      <c r="F28" s="967" t="s">
        <v>104</v>
      </c>
      <c r="G28" s="855" t="s">
        <v>163</v>
      </c>
      <c r="H28" s="1044">
        <v>928755800</v>
      </c>
      <c r="I28" s="1192" t="s">
        <v>130</v>
      </c>
      <c r="J28" s="1192" t="s">
        <v>130</v>
      </c>
      <c r="K28" s="1192" t="s">
        <v>164</v>
      </c>
      <c r="L28" s="1197">
        <v>44424</v>
      </c>
      <c r="M28" s="1197">
        <v>44561</v>
      </c>
      <c r="N28" s="1276">
        <v>31.087</v>
      </c>
      <c r="O28" s="1276">
        <v>47.71</v>
      </c>
      <c r="P28" s="1224">
        <v>0</v>
      </c>
      <c r="Q28" s="1194">
        <f>IFERROR(P28/H28,0)*100</f>
        <v>0</v>
      </c>
      <c r="R28" s="1199">
        <f>O28-N28</f>
        <v>16.623000000000001</v>
      </c>
      <c r="S28" s="1196" t="s">
        <v>109</v>
      </c>
      <c r="T28" s="275" t="s">
        <v>110</v>
      </c>
      <c r="U28" s="276" t="s">
        <v>102</v>
      </c>
      <c r="V28" s="1291" t="s">
        <v>103</v>
      </c>
      <c r="W28" s="276" t="s">
        <v>111</v>
      </c>
      <c r="X28" s="275"/>
      <c r="Y28" s="275"/>
    </row>
    <row r="29" spans="1:25" s="78" customFormat="1" ht="15" customHeight="1">
      <c r="A29" s="1492" t="s">
        <v>165</v>
      </c>
      <c r="B29" s="1493"/>
      <c r="C29" s="1227"/>
      <c r="D29" s="1227"/>
      <c r="E29" s="1227"/>
      <c r="F29" s="1227"/>
      <c r="G29" s="1227"/>
      <c r="H29" s="1227"/>
      <c r="I29" s="1227"/>
      <c r="J29" s="1227"/>
      <c r="K29" s="1227"/>
      <c r="L29" s="1346"/>
      <c r="M29" s="1346"/>
      <c r="N29" s="1235"/>
      <c r="O29" s="1382"/>
      <c r="P29" s="1227"/>
      <c r="Q29" s="1227"/>
      <c r="R29" s="1227"/>
      <c r="S29" s="1230"/>
      <c r="T29" s="275"/>
      <c r="U29" s="275"/>
      <c r="V29" s="1294"/>
      <c r="W29" s="275"/>
      <c r="X29" s="275"/>
      <c r="Y29" s="275"/>
    </row>
    <row r="30" spans="1:25" s="78" customFormat="1" ht="66" customHeight="1">
      <c r="A30" s="305">
        <f>SUBTOTAL(3,$B$13:B30)</f>
        <v>14</v>
      </c>
      <c r="B30" s="323" t="s">
        <v>166</v>
      </c>
      <c r="C30" s="319">
        <v>400000340</v>
      </c>
      <c r="D30" s="324" t="s">
        <v>102</v>
      </c>
      <c r="E30" s="325" t="s">
        <v>103</v>
      </c>
      <c r="F30" s="337" t="s">
        <v>167</v>
      </c>
      <c r="G30" s="327" t="s">
        <v>168</v>
      </c>
      <c r="H30" s="327">
        <v>319184871</v>
      </c>
      <c r="I30" s="313" t="s">
        <v>153</v>
      </c>
      <c r="J30" s="313" t="s">
        <v>169</v>
      </c>
      <c r="K30" s="314" t="s">
        <v>164</v>
      </c>
      <c r="L30" s="315">
        <v>44428</v>
      </c>
      <c r="M30" s="998">
        <v>44547</v>
      </c>
      <c r="N30" s="1057">
        <v>26.57</v>
      </c>
      <c r="O30" s="1056">
        <v>100</v>
      </c>
      <c r="P30" s="319">
        <v>0</v>
      </c>
      <c r="Q30" s="1203">
        <f t="shared" ref="Q30:Q35" si="2">IFERROR(P30/H30,0)*100</f>
        <v>0</v>
      </c>
      <c r="R30" s="1048">
        <f t="shared" ref="R30:R36" si="3">O30-N30</f>
        <v>73.430000000000007</v>
      </c>
      <c r="S30" s="686" t="s">
        <v>170</v>
      </c>
      <c r="T30" s="275" t="s">
        <v>171</v>
      </c>
      <c r="U30" s="276" t="s">
        <v>102</v>
      </c>
      <c r="V30" s="1291" t="s">
        <v>103</v>
      </c>
      <c r="W30" s="276" t="s">
        <v>127</v>
      </c>
      <c r="X30" s="275"/>
      <c r="Y30" s="275"/>
    </row>
    <row r="31" spans="1:25" s="56" customFormat="1" ht="65.150000000000006" customHeight="1">
      <c r="A31" s="305">
        <f>SUBTOTAL(3,$B$13:B31)</f>
        <v>15</v>
      </c>
      <c r="B31" s="323" t="s">
        <v>172</v>
      </c>
      <c r="C31" s="319">
        <v>400000063</v>
      </c>
      <c r="D31" s="330" t="s">
        <v>102</v>
      </c>
      <c r="E31" s="309" t="s">
        <v>103</v>
      </c>
      <c r="F31" s="337" t="s">
        <v>167</v>
      </c>
      <c r="G31" s="327" t="s">
        <v>173</v>
      </c>
      <c r="H31" s="1297">
        <v>362001486</v>
      </c>
      <c r="I31" s="313" t="s">
        <v>153</v>
      </c>
      <c r="J31" s="313" t="s">
        <v>169</v>
      </c>
      <c r="K31" s="314" t="s">
        <v>174</v>
      </c>
      <c r="L31" s="315">
        <v>44428</v>
      </c>
      <c r="M31" s="315">
        <v>44542</v>
      </c>
      <c r="N31" s="1056">
        <v>28.34</v>
      </c>
      <c r="O31" s="1056">
        <v>100</v>
      </c>
      <c r="P31" s="1067">
        <f>H31*50%</f>
        <v>181000743</v>
      </c>
      <c r="Q31" s="1203">
        <f t="shared" si="2"/>
        <v>50</v>
      </c>
      <c r="R31" s="1048">
        <f t="shared" si="3"/>
        <v>71.66</v>
      </c>
      <c r="S31" s="686" t="s">
        <v>175</v>
      </c>
      <c r="T31" s="275" t="s">
        <v>171</v>
      </c>
      <c r="U31" s="276" t="s">
        <v>102</v>
      </c>
      <c r="V31" s="1291" t="s">
        <v>103</v>
      </c>
      <c r="W31" s="276" t="s">
        <v>127</v>
      </c>
      <c r="X31" s="278"/>
      <c r="Y31" s="278"/>
    </row>
    <row r="32" spans="1:25" s="56" customFormat="1" ht="45" customHeight="1">
      <c r="A32" s="302">
        <f>SUBTOTAL(3,$B$13:B32)</f>
        <v>16</v>
      </c>
      <c r="B32" s="122" t="s">
        <v>176</v>
      </c>
      <c r="C32" s="123">
        <v>200001188</v>
      </c>
      <c r="D32" s="304" t="s">
        <v>114</v>
      </c>
      <c r="E32" s="301" t="s">
        <v>103</v>
      </c>
      <c r="F32" s="631" t="s">
        <v>167</v>
      </c>
      <c r="G32" s="126" t="s">
        <v>177</v>
      </c>
      <c r="H32" s="1298">
        <v>199643000</v>
      </c>
      <c r="I32" s="187" t="s">
        <v>178</v>
      </c>
      <c r="J32" s="187" t="s">
        <v>169</v>
      </c>
      <c r="K32" s="188" t="s">
        <v>179</v>
      </c>
      <c r="L32" s="189">
        <v>44435</v>
      </c>
      <c r="M32" s="189">
        <v>44524</v>
      </c>
      <c r="N32" s="1194">
        <v>4.2</v>
      </c>
      <c r="O32" s="1194">
        <v>100</v>
      </c>
      <c r="P32" s="1224">
        <v>99821500</v>
      </c>
      <c r="Q32" s="1194">
        <f t="shared" si="2"/>
        <v>50</v>
      </c>
      <c r="R32" s="1199">
        <f t="shared" si="3"/>
        <v>95.8</v>
      </c>
      <c r="S32" s="1196" t="s">
        <v>180</v>
      </c>
      <c r="T32" s="275" t="s">
        <v>171</v>
      </c>
      <c r="U32" s="276" t="s">
        <v>114</v>
      </c>
      <c r="V32" s="1291" t="s">
        <v>103</v>
      </c>
      <c r="W32" s="276" t="s">
        <v>127</v>
      </c>
      <c r="X32" s="278"/>
      <c r="Y32" s="278"/>
    </row>
    <row r="33" spans="1:25" s="56" customFormat="1" ht="45.4" customHeight="1">
      <c r="A33" s="302">
        <f>SUBTOTAL(3,$B$13:B33)</f>
        <v>17</v>
      </c>
      <c r="B33" s="122" t="s">
        <v>181</v>
      </c>
      <c r="C33" s="123">
        <v>200000110</v>
      </c>
      <c r="D33" s="304" t="s">
        <v>114</v>
      </c>
      <c r="E33" s="301" t="s">
        <v>103</v>
      </c>
      <c r="F33" s="631" t="s">
        <v>167</v>
      </c>
      <c r="G33" s="126" t="s">
        <v>182</v>
      </c>
      <c r="H33" s="1298">
        <v>199455000</v>
      </c>
      <c r="I33" s="187" t="s">
        <v>178</v>
      </c>
      <c r="J33" s="187" t="s">
        <v>169</v>
      </c>
      <c r="K33" s="188" t="s">
        <v>183</v>
      </c>
      <c r="L33" s="189">
        <v>44435</v>
      </c>
      <c r="M33" s="189">
        <v>44524</v>
      </c>
      <c r="N33" s="1194">
        <v>13.24</v>
      </c>
      <c r="O33" s="1194">
        <v>100</v>
      </c>
      <c r="P33" s="1275">
        <v>0</v>
      </c>
      <c r="Q33" s="1194">
        <f t="shared" si="2"/>
        <v>0</v>
      </c>
      <c r="R33" s="1199">
        <f t="shared" si="3"/>
        <v>86.76</v>
      </c>
      <c r="S33" s="1196" t="s">
        <v>180</v>
      </c>
      <c r="T33" s="275" t="s">
        <v>171</v>
      </c>
      <c r="U33" s="276" t="s">
        <v>114</v>
      </c>
      <c r="V33" s="1291" t="s">
        <v>103</v>
      </c>
      <c r="W33" s="276" t="s">
        <v>127</v>
      </c>
      <c r="X33" s="278"/>
      <c r="Y33" s="278"/>
    </row>
    <row r="34" spans="1:25" s="78" customFormat="1" ht="45.75" customHeight="1">
      <c r="A34" s="302">
        <f>SUBTOTAL(3,$B$13:B34)</f>
        <v>18</v>
      </c>
      <c r="B34" s="122" t="s">
        <v>184</v>
      </c>
      <c r="C34" s="123">
        <v>200000110</v>
      </c>
      <c r="D34" s="304" t="s">
        <v>114</v>
      </c>
      <c r="E34" s="301" t="s">
        <v>103</v>
      </c>
      <c r="F34" s="631" t="s">
        <v>167</v>
      </c>
      <c r="G34" s="126" t="s">
        <v>185</v>
      </c>
      <c r="H34" s="1298">
        <v>199690000</v>
      </c>
      <c r="I34" s="187" t="s">
        <v>178</v>
      </c>
      <c r="J34" s="197" t="s">
        <v>169</v>
      </c>
      <c r="K34" s="188" t="s">
        <v>183</v>
      </c>
      <c r="L34" s="189">
        <v>44435</v>
      </c>
      <c r="M34" s="189">
        <v>44524</v>
      </c>
      <c r="N34" s="1194">
        <v>14.1</v>
      </c>
      <c r="O34" s="1194">
        <v>100</v>
      </c>
      <c r="P34" s="1275">
        <f>H34*50%</f>
        <v>99845000</v>
      </c>
      <c r="Q34" s="1194">
        <f t="shared" si="2"/>
        <v>50</v>
      </c>
      <c r="R34" s="1199">
        <f t="shared" si="3"/>
        <v>85.9</v>
      </c>
      <c r="S34" s="1196" t="s">
        <v>180</v>
      </c>
      <c r="T34" s="275" t="s">
        <v>171</v>
      </c>
      <c r="U34" s="276" t="s">
        <v>114</v>
      </c>
      <c r="V34" s="1291" t="s">
        <v>103</v>
      </c>
      <c r="W34" s="276" t="s">
        <v>127</v>
      </c>
      <c r="X34" s="275"/>
      <c r="Y34" s="275"/>
    </row>
    <row r="35" spans="1:25" s="56" customFormat="1" ht="44.25" customHeight="1">
      <c r="A35" s="302">
        <f>SUBTOTAL(3,$B$13:B35)</f>
        <v>19</v>
      </c>
      <c r="B35" s="122" t="s">
        <v>186</v>
      </c>
      <c r="C35" s="123">
        <v>500000000</v>
      </c>
      <c r="D35" s="304" t="s">
        <v>102</v>
      </c>
      <c r="E35" s="301" t="s">
        <v>103</v>
      </c>
      <c r="F35" s="631" t="s">
        <v>167</v>
      </c>
      <c r="G35" s="126" t="s">
        <v>187</v>
      </c>
      <c r="H35" s="1298">
        <v>414198979.08999997</v>
      </c>
      <c r="I35" s="187" t="s">
        <v>107</v>
      </c>
      <c r="J35" s="197" t="s">
        <v>188</v>
      </c>
      <c r="K35" s="188" t="s">
        <v>174</v>
      </c>
      <c r="L35" s="1197">
        <v>44427</v>
      </c>
      <c r="M35" s="1197">
        <v>44561</v>
      </c>
      <c r="N35" s="887">
        <v>46.73</v>
      </c>
      <c r="O35" s="930">
        <v>72.31</v>
      </c>
      <c r="P35" s="199">
        <f>H35*30%</f>
        <v>124259693.72699998</v>
      </c>
      <c r="Q35" s="1194">
        <f t="shared" si="2"/>
        <v>30</v>
      </c>
      <c r="R35" s="925">
        <f t="shared" si="3"/>
        <v>25.580000000000005</v>
      </c>
      <c r="S35" s="1196" t="s">
        <v>109</v>
      </c>
      <c r="T35" s="275" t="s">
        <v>171</v>
      </c>
      <c r="U35" s="276" t="s">
        <v>102</v>
      </c>
      <c r="V35" s="1291" t="s">
        <v>103</v>
      </c>
      <c r="W35" s="276" t="s">
        <v>111</v>
      </c>
      <c r="X35" s="278"/>
      <c r="Y35" s="278"/>
    </row>
    <row r="36" spans="1:25" s="56" customFormat="1" ht="57" customHeight="1">
      <c r="A36" s="305">
        <f>SUBTOTAL(3,$B$13:B36)</f>
        <v>20</v>
      </c>
      <c r="B36" s="323" t="s">
        <v>189</v>
      </c>
      <c r="C36" s="319">
        <v>800000000</v>
      </c>
      <c r="D36" s="330" t="s">
        <v>102</v>
      </c>
      <c r="E36" s="309" t="s">
        <v>103</v>
      </c>
      <c r="F36" s="412" t="s">
        <v>167</v>
      </c>
      <c r="G36" s="327" t="s">
        <v>190</v>
      </c>
      <c r="H36" s="1297">
        <v>638249600</v>
      </c>
      <c r="I36" s="313" t="s">
        <v>107</v>
      </c>
      <c r="J36" s="335" t="s">
        <v>188</v>
      </c>
      <c r="K36" s="314" t="s">
        <v>191</v>
      </c>
      <c r="L36" s="315">
        <v>44427</v>
      </c>
      <c r="M36" s="315">
        <v>44561</v>
      </c>
      <c r="N36" s="1057">
        <v>47.49</v>
      </c>
      <c r="O36" s="1056">
        <v>73.150000000000006</v>
      </c>
      <c r="P36" s="337">
        <f>H36*30%</f>
        <v>191474880</v>
      </c>
      <c r="Q36" s="1203">
        <f>IFERROR(P36/H36,0)*100</f>
        <v>30</v>
      </c>
      <c r="R36" s="1048">
        <f t="shared" si="3"/>
        <v>25.660000000000004</v>
      </c>
      <c r="S36" s="686" t="s">
        <v>192</v>
      </c>
      <c r="T36" s="275" t="s">
        <v>171</v>
      </c>
      <c r="U36" s="276" t="s">
        <v>102</v>
      </c>
      <c r="V36" s="1291" t="s">
        <v>103</v>
      </c>
      <c r="W36" s="276" t="s">
        <v>111</v>
      </c>
      <c r="X36" s="278"/>
      <c r="Y36" s="278"/>
    </row>
    <row r="37" spans="1:25" s="56" customFormat="1" ht="17.25" customHeight="1">
      <c r="A37" s="1492" t="s">
        <v>131</v>
      </c>
      <c r="B37" s="1493"/>
      <c r="C37" s="1227"/>
      <c r="D37" s="1227"/>
      <c r="E37" s="1227"/>
      <c r="F37" s="1227"/>
      <c r="G37" s="1227"/>
      <c r="H37" s="1227"/>
      <c r="I37" s="1227"/>
      <c r="J37" s="1227"/>
      <c r="K37" s="1227"/>
      <c r="L37" s="1346"/>
      <c r="M37" s="1346"/>
      <c r="N37" s="1235"/>
      <c r="O37" s="1382"/>
      <c r="P37" s="1227"/>
      <c r="Q37" s="1227"/>
      <c r="R37" s="1227"/>
      <c r="S37" s="1230"/>
      <c r="T37" s="278"/>
      <c r="U37" s="275"/>
      <c r="V37" s="1294"/>
      <c r="W37" s="278"/>
      <c r="X37" s="278"/>
      <c r="Y37" s="278"/>
    </row>
    <row r="38" spans="1:25" s="56" customFormat="1" ht="37.5" customHeight="1">
      <c r="A38" s="302">
        <f>SUBTOTAL(3,$B$13:B38)</f>
        <v>21</v>
      </c>
      <c r="B38" s="122" t="s">
        <v>193</v>
      </c>
      <c r="C38" s="401">
        <v>412500000</v>
      </c>
      <c r="D38" s="304" t="s">
        <v>102</v>
      </c>
      <c r="E38" s="207" t="s">
        <v>133</v>
      </c>
      <c r="F38" s="631" t="s">
        <v>134</v>
      </c>
      <c r="G38" s="126" t="s">
        <v>194</v>
      </c>
      <c r="H38" s="231">
        <v>356982224</v>
      </c>
      <c r="I38" s="187" t="s">
        <v>195</v>
      </c>
      <c r="J38" s="187" t="s">
        <v>137</v>
      </c>
      <c r="K38" s="201" t="s">
        <v>196</v>
      </c>
      <c r="L38" s="1160">
        <v>44396</v>
      </c>
      <c r="M38" s="1197">
        <v>44515</v>
      </c>
      <c r="N38" s="888">
        <v>74.3</v>
      </c>
      <c r="O38" s="888">
        <v>100</v>
      </c>
      <c r="P38" s="204">
        <v>89245556</v>
      </c>
      <c r="Q38" s="1194">
        <v>100</v>
      </c>
      <c r="R38" s="887">
        <f>O38-N38</f>
        <v>25.700000000000003</v>
      </c>
      <c r="S38" s="1196" t="s">
        <v>180</v>
      </c>
      <c r="T38" s="278" t="s">
        <v>139</v>
      </c>
      <c r="U38" s="276" t="s">
        <v>102</v>
      </c>
      <c r="V38" s="1291" t="s">
        <v>133</v>
      </c>
      <c r="W38" s="276" t="s">
        <v>127</v>
      </c>
      <c r="X38" s="278"/>
      <c r="Y38" s="278"/>
    </row>
    <row r="39" spans="1:25" s="56" customFormat="1" ht="41.25" customHeight="1">
      <c r="A39" s="302">
        <f>SUBTOTAL(3,$B$13:B39)</f>
        <v>22</v>
      </c>
      <c r="B39" s="122" t="s">
        <v>197</v>
      </c>
      <c r="C39" s="401">
        <v>385000000</v>
      </c>
      <c r="D39" s="304" t="s">
        <v>198</v>
      </c>
      <c r="E39" s="207" t="s">
        <v>133</v>
      </c>
      <c r="F39" s="631" t="s">
        <v>134</v>
      </c>
      <c r="G39" s="1194" t="s">
        <v>199</v>
      </c>
      <c r="H39" s="231">
        <v>385000000</v>
      </c>
      <c r="I39" s="187" t="s">
        <v>200</v>
      </c>
      <c r="J39" s="187" t="s">
        <v>200</v>
      </c>
      <c r="K39" s="187" t="s">
        <v>200</v>
      </c>
      <c r="L39" s="1160">
        <v>44410</v>
      </c>
      <c r="M39" s="1197">
        <v>44559</v>
      </c>
      <c r="N39" s="1194">
        <v>0</v>
      </c>
      <c r="O39" s="1194">
        <v>0</v>
      </c>
      <c r="P39" s="1299">
        <v>96250000</v>
      </c>
      <c r="Q39" s="1194">
        <f>IFERROR(P39/H39,0)*100</f>
        <v>25</v>
      </c>
      <c r="R39" s="1199">
        <f t="shared" ref="R39:R44" si="4">O39-N39</f>
        <v>0</v>
      </c>
      <c r="S39" s="684" t="s">
        <v>201</v>
      </c>
      <c r="T39" s="278" t="s">
        <v>139</v>
      </c>
      <c r="U39" s="276" t="s">
        <v>198</v>
      </c>
      <c r="V39" s="1291" t="s">
        <v>133</v>
      </c>
      <c r="W39" s="276" t="s">
        <v>111</v>
      </c>
      <c r="X39" s="278"/>
      <c r="Y39" s="278"/>
    </row>
    <row r="40" spans="1:25" s="56" customFormat="1" ht="40" customHeight="1">
      <c r="A40" s="302">
        <f>SUBTOTAL(3,$B$13:B40)</f>
        <v>23</v>
      </c>
      <c r="B40" s="122" t="s">
        <v>202</v>
      </c>
      <c r="C40" s="401">
        <v>184000000</v>
      </c>
      <c r="D40" s="304" t="s">
        <v>114</v>
      </c>
      <c r="E40" s="301" t="s">
        <v>203</v>
      </c>
      <c r="F40" s="631" t="s">
        <v>134</v>
      </c>
      <c r="G40" s="126" t="s">
        <v>204</v>
      </c>
      <c r="H40" s="231">
        <v>183286000</v>
      </c>
      <c r="I40" s="187" t="s">
        <v>205</v>
      </c>
      <c r="J40" s="142" t="s">
        <v>206</v>
      </c>
      <c r="K40" s="1139" t="s">
        <v>207</v>
      </c>
      <c r="L40" s="1161">
        <v>44421</v>
      </c>
      <c r="M40" s="1161">
        <v>44510</v>
      </c>
      <c r="N40" s="1194">
        <v>0</v>
      </c>
      <c r="O40" s="1194">
        <v>0</v>
      </c>
      <c r="P40" s="1275">
        <v>0</v>
      </c>
      <c r="Q40" s="1194">
        <f>IFERROR(P40/H40,0)*100</f>
        <v>0</v>
      </c>
      <c r="R40" s="1199">
        <f t="shared" si="4"/>
        <v>0</v>
      </c>
      <c r="S40" s="684" t="s">
        <v>208</v>
      </c>
      <c r="T40" s="278" t="s">
        <v>139</v>
      </c>
      <c r="U40" s="276" t="s">
        <v>114</v>
      </c>
      <c r="V40" s="1291" t="s">
        <v>203</v>
      </c>
      <c r="W40" s="276" t="s">
        <v>111</v>
      </c>
      <c r="X40" s="278"/>
      <c r="Y40" s="278"/>
    </row>
    <row r="41" spans="1:25" s="78" customFormat="1" ht="36" customHeight="1">
      <c r="A41" s="302">
        <f>SUBTOTAL(3,$B$13:B41)</f>
        <v>24</v>
      </c>
      <c r="B41" s="122" t="s">
        <v>209</v>
      </c>
      <c r="C41" s="402">
        <v>184000000</v>
      </c>
      <c r="D41" s="301" t="s">
        <v>114</v>
      </c>
      <c r="E41" s="631" t="s">
        <v>203</v>
      </c>
      <c r="F41" s="631" t="s">
        <v>134</v>
      </c>
      <c r="G41" s="126" t="s">
        <v>210</v>
      </c>
      <c r="H41" s="231">
        <v>183401000</v>
      </c>
      <c r="I41" s="187" t="s">
        <v>205</v>
      </c>
      <c r="J41" s="142" t="s">
        <v>206</v>
      </c>
      <c r="K41" s="142" t="s">
        <v>211</v>
      </c>
      <c r="L41" s="1197">
        <v>44426</v>
      </c>
      <c r="M41" s="1160">
        <v>44515</v>
      </c>
      <c r="N41" s="1194">
        <v>56.2</v>
      </c>
      <c r="O41" s="1194">
        <v>100</v>
      </c>
      <c r="P41" s="1275">
        <v>183401000</v>
      </c>
      <c r="Q41" s="1194">
        <v>100</v>
      </c>
      <c r="R41" s="1199">
        <f t="shared" si="4"/>
        <v>43.8</v>
      </c>
      <c r="S41" s="684" t="s">
        <v>156</v>
      </c>
      <c r="T41" s="278" t="s">
        <v>139</v>
      </c>
      <c r="U41" s="276" t="s">
        <v>114</v>
      </c>
      <c r="V41" s="1291" t="s">
        <v>203</v>
      </c>
      <c r="W41" s="276" t="s">
        <v>127</v>
      </c>
      <c r="X41" s="275"/>
      <c r="Y41" s="275"/>
    </row>
    <row r="42" spans="1:25" s="78" customFormat="1" ht="37.75" customHeight="1">
      <c r="A42" s="302">
        <f>SUBTOTAL(3,$B$13:B42)</f>
        <v>25</v>
      </c>
      <c r="B42" s="122" t="s">
        <v>212</v>
      </c>
      <c r="C42" s="401">
        <v>195000000</v>
      </c>
      <c r="D42" s="304" t="s">
        <v>114</v>
      </c>
      <c r="E42" s="301" t="s">
        <v>203</v>
      </c>
      <c r="F42" s="631" t="s">
        <v>134</v>
      </c>
      <c r="G42" s="1194" t="s">
        <v>213</v>
      </c>
      <c r="H42" s="1341">
        <v>183119000</v>
      </c>
      <c r="I42" s="187" t="s">
        <v>178</v>
      </c>
      <c r="J42" s="140" t="s">
        <v>153</v>
      </c>
      <c r="K42" s="143" t="s">
        <v>214</v>
      </c>
      <c r="L42" s="1286">
        <v>44440</v>
      </c>
      <c r="M42" s="1286">
        <v>44559</v>
      </c>
      <c r="N42" s="1194">
        <v>21.36</v>
      </c>
      <c r="O42" s="1194">
        <v>36.729999999999997</v>
      </c>
      <c r="P42" s="1275">
        <v>91559500</v>
      </c>
      <c r="Q42" s="1194">
        <v>50</v>
      </c>
      <c r="R42" s="1199">
        <f t="shared" si="4"/>
        <v>15.369999999999997</v>
      </c>
      <c r="S42" s="684" t="s">
        <v>208</v>
      </c>
      <c r="T42" s="278" t="s">
        <v>139</v>
      </c>
      <c r="U42" s="276" t="s">
        <v>114</v>
      </c>
      <c r="V42" s="1291" t="s">
        <v>203</v>
      </c>
      <c r="W42" s="276" t="s">
        <v>111</v>
      </c>
      <c r="X42" s="275"/>
      <c r="Y42" s="275"/>
    </row>
    <row r="43" spans="1:25" s="78" customFormat="1" ht="45.75" customHeight="1">
      <c r="A43" s="305">
        <f>SUBTOTAL(3,$B$13:B43)</f>
        <v>26</v>
      </c>
      <c r="B43" s="323" t="s">
        <v>215</v>
      </c>
      <c r="C43" s="1494" t="s">
        <v>141</v>
      </c>
      <c r="D43" s="1495"/>
      <c r="E43" s="1495"/>
      <c r="F43" s="1495"/>
      <c r="G43" s="1495"/>
      <c r="H43" s="1495"/>
      <c r="I43" s="1495"/>
      <c r="J43" s="1495"/>
      <c r="K43" s="1495"/>
      <c r="L43" s="1495"/>
      <c r="M43" s="1495"/>
      <c r="N43" s="1495"/>
      <c r="O43" s="1495"/>
      <c r="P43" s="1495"/>
      <c r="Q43" s="1495"/>
      <c r="R43" s="1496"/>
      <c r="S43" s="689" t="s">
        <v>142</v>
      </c>
      <c r="T43" s="278" t="s">
        <v>139</v>
      </c>
      <c r="U43" s="275"/>
      <c r="V43" s="1294"/>
      <c r="W43" s="275"/>
      <c r="X43" s="275"/>
      <c r="Y43" s="275"/>
    </row>
    <row r="44" spans="1:25" s="1274" customFormat="1" ht="192" customHeight="1">
      <c r="A44" s="1260">
        <f>SUBTOTAL(3,$B$13:B44)</f>
        <v>27</v>
      </c>
      <c r="B44" s="1261" t="s">
        <v>216</v>
      </c>
      <c r="C44" s="1262">
        <v>196000000</v>
      </c>
      <c r="D44" s="1263" t="s">
        <v>198</v>
      </c>
      <c r="E44" s="1264" t="s">
        <v>203</v>
      </c>
      <c r="F44" s="1265"/>
      <c r="G44" s="1266" t="s">
        <v>217</v>
      </c>
      <c r="H44" s="1280">
        <v>196000000</v>
      </c>
      <c r="I44" s="1267" t="s">
        <v>200</v>
      </c>
      <c r="J44" s="1268" t="s">
        <v>200</v>
      </c>
      <c r="K44" s="1269" t="s">
        <v>200</v>
      </c>
      <c r="L44" s="1270">
        <v>44410</v>
      </c>
      <c r="M44" s="1270">
        <v>44559</v>
      </c>
      <c r="N44" s="1266">
        <v>0</v>
      </c>
      <c r="O44" s="1266">
        <v>0</v>
      </c>
      <c r="P44" s="1301">
        <v>49000000</v>
      </c>
      <c r="Q44" s="1194">
        <f>IFERROR(P44/H44,0)*100</f>
        <v>25</v>
      </c>
      <c r="R44" s="1271">
        <f t="shared" si="4"/>
        <v>0</v>
      </c>
      <c r="S44" s="1272" t="s">
        <v>218</v>
      </c>
      <c r="T44" s="1273" t="s">
        <v>139</v>
      </c>
      <c r="U44" s="276" t="s">
        <v>198</v>
      </c>
      <c r="V44" s="1291" t="s">
        <v>203</v>
      </c>
      <c r="W44" s="276" t="s">
        <v>111</v>
      </c>
      <c r="X44" s="1273"/>
      <c r="Y44" s="1273"/>
    </row>
    <row r="45" spans="1:25" ht="17.25" customHeight="1">
      <c r="A45" s="1497" t="s">
        <v>219</v>
      </c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8"/>
      <c r="Q45" s="1498"/>
      <c r="R45" s="1498"/>
      <c r="S45" s="1499"/>
      <c r="U45" s="275"/>
      <c r="V45" s="1294"/>
    </row>
    <row r="46" spans="1:25" ht="16.5" customHeight="1">
      <c r="A46" s="1500" t="s">
        <v>100</v>
      </c>
      <c r="B46" s="1501"/>
      <c r="C46" s="1228"/>
      <c r="D46" s="1228"/>
      <c r="E46" s="1228"/>
      <c r="F46" s="1228"/>
      <c r="G46" s="1228"/>
      <c r="H46" s="1228"/>
      <c r="I46" s="1228"/>
      <c r="J46" s="1228"/>
      <c r="K46" s="1228"/>
      <c r="L46" s="1331"/>
      <c r="M46" s="1331"/>
      <c r="N46" s="1236"/>
      <c r="O46" s="1382"/>
      <c r="P46" s="1228"/>
      <c r="Q46" s="1228"/>
      <c r="R46" s="1228"/>
      <c r="S46" s="1229"/>
      <c r="U46" s="275"/>
      <c r="V46" s="1294"/>
    </row>
    <row r="47" spans="1:25" s="14" customFormat="1" ht="39.4" customHeight="1">
      <c r="A47" s="60">
        <f>SUBTOTAL(3,$B$13:B47)</f>
        <v>28</v>
      </c>
      <c r="B47" s="1191" t="s">
        <v>220</v>
      </c>
      <c r="C47" s="402">
        <v>2300000000</v>
      </c>
      <c r="D47" s="1192" t="s">
        <v>102</v>
      </c>
      <c r="E47" s="682" t="s">
        <v>103</v>
      </c>
      <c r="F47" s="687" t="s">
        <v>104</v>
      </c>
      <c r="G47" s="855" t="s">
        <v>221</v>
      </c>
      <c r="H47" s="151">
        <v>1743245320</v>
      </c>
      <c r="I47" s="855" t="s">
        <v>222</v>
      </c>
      <c r="J47" s="1192" t="s">
        <v>116</v>
      </c>
      <c r="K47" s="1192" t="s">
        <v>223</v>
      </c>
      <c r="L47" s="1197">
        <v>44403</v>
      </c>
      <c r="M47" s="1197">
        <v>44558</v>
      </c>
      <c r="N47" s="1276">
        <v>24.45</v>
      </c>
      <c r="O47" s="1276">
        <v>26.26</v>
      </c>
      <c r="P47" s="1224">
        <v>522973596</v>
      </c>
      <c r="Q47" s="1194">
        <f>IFERROR(P47/H47,0)*100</f>
        <v>30</v>
      </c>
      <c r="R47" s="1205">
        <f>O47-N47</f>
        <v>1.8100000000000023</v>
      </c>
      <c r="S47" s="1196" t="s">
        <v>109</v>
      </c>
      <c r="T47" s="275" t="s">
        <v>110</v>
      </c>
      <c r="U47" s="276" t="s">
        <v>102</v>
      </c>
      <c r="V47" s="1291" t="s">
        <v>103</v>
      </c>
      <c r="W47" s="276" t="s">
        <v>111</v>
      </c>
      <c r="X47" s="1302"/>
      <c r="Y47" s="1302"/>
    </row>
    <row r="48" spans="1:25" ht="41.15" customHeight="1">
      <c r="A48" s="60">
        <f>SUBTOTAL(3,$B$13:B48)</f>
        <v>29</v>
      </c>
      <c r="B48" s="1191" t="s">
        <v>224</v>
      </c>
      <c r="C48" s="402">
        <v>1000000000</v>
      </c>
      <c r="D48" s="1192" t="s">
        <v>102</v>
      </c>
      <c r="E48" s="682" t="s">
        <v>103</v>
      </c>
      <c r="F48" s="687" t="s">
        <v>104</v>
      </c>
      <c r="G48" s="855" t="s">
        <v>225</v>
      </c>
      <c r="H48" s="151">
        <v>990738011.89999998</v>
      </c>
      <c r="I48" s="855" t="s">
        <v>226</v>
      </c>
      <c r="J48" s="1192" t="s">
        <v>227</v>
      </c>
      <c r="K48" s="1192" t="s">
        <v>228</v>
      </c>
      <c r="L48" s="1197">
        <v>44424</v>
      </c>
      <c r="M48" s="1197">
        <v>44561</v>
      </c>
      <c r="N48" s="1194">
        <v>1.53</v>
      </c>
      <c r="O48" s="1194">
        <v>7.89</v>
      </c>
      <c r="P48" s="1224">
        <v>297221403.56999999</v>
      </c>
      <c r="Q48" s="1194">
        <f>IFERROR(P48/H48,0)*100</f>
        <v>30</v>
      </c>
      <c r="R48" s="1199">
        <f>O48-N48</f>
        <v>6.3599999999999994</v>
      </c>
      <c r="S48" s="1196" t="s">
        <v>109</v>
      </c>
      <c r="T48" s="275" t="s">
        <v>110</v>
      </c>
      <c r="U48" s="276" t="s">
        <v>102</v>
      </c>
      <c r="V48" s="1291" t="s">
        <v>103</v>
      </c>
      <c r="W48" s="276" t="s">
        <v>111</v>
      </c>
    </row>
    <row r="49" spans="1:25" s="78" customFormat="1" ht="81" customHeight="1">
      <c r="A49" s="393">
        <f>SUBTOTAL(3,$B$13:B49)</f>
        <v>30</v>
      </c>
      <c r="B49" s="873" t="s">
        <v>229</v>
      </c>
      <c r="C49" s="1058">
        <v>2000000000</v>
      </c>
      <c r="D49" s="1202" t="s">
        <v>102</v>
      </c>
      <c r="E49" s="975" t="s">
        <v>103</v>
      </c>
      <c r="F49" s="845" t="s">
        <v>104</v>
      </c>
      <c r="G49" s="393" t="s">
        <v>230</v>
      </c>
      <c r="H49" s="409">
        <v>1926565357.8199999</v>
      </c>
      <c r="I49" s="393" t="s">
        <v>231</v>
      </c>
      <c r="J49" s="1202" t="s">
        <v>153</v>
      </c>
      <c r="K49" s="1202" t="s">
        <v>232</v>
      </c>
      <c r="L49" s="998">
        <v>44400</v>
      </c>
      <c r="M49" s="998">
        <v>44529</v>
      </c>
      <c r="N49" s="1278">
        <v>82.203000000000003</v>
      </c>
      <c r="O49" s="1278">
        <v>99.1</v>
      </c>
      <c r="P49" s="1225">
        <v>577969607.34599996</v>
      </c>
      <c r="Q49" s="1203">
        <f>IFERROR(P49/H49,0)*100</f>
        <v>30</v>
      </c>
      <c r="R49" s="1206">
        <f>O49-N49</f>
        <v>16.896999999999991</v>
      </c>
      <c r="S49" s="1207" t="s">
        <v>233</v>
      </c>
      <c r="T49" s="275" t="s">
        <v>110</v>
      </c>
      <c r="U49" s="276" t="s">
        <v>102</v>
      </c>
      <c r="V49" s="1291" t="s">
        <v>103</v>
      </c>
      <c r="W49" s="276" t="s">
        <v>111</v>
      </c>
      <c r="X49" s="275"/>
      <c r="Y49" s="275"/>
    </row>
    <row r="50" spans="1:25" s="78" customFormat="1" ht="40.4" customHeight="1">
      <c r="A50" s="855">
        <f>SUBTOTAL(3,$B$13:B50)</f>
        <v>31</v>
      </c>
      <c r="B50" s="1191" t="s">
        <v>234</v>
      </c>
      <c r="C50" s="402">
        <v>180000000</v>
      </c>
      <c r="D50" s="1192" t="s">
        <v>235</v>
      </c>
      <c r="E50" s="44" t="s">
        <v>103</v>
      </c>
      <c r="F50" s="967" t="s">
        <v>104</v>
      </c>
      <c r="G50" s="855" t="s">
        <v>236</v>
      </c>
      <c r="H50" s="151">
        <v>177371900</v>
      </c>
      <c r="I50" s="855" t="s">
        <v>153</v>
      </c>
      <c r="J50" s="1192" t="s">
        <v>237</v>
      </c>
      <c r="K50" s="1192" t="s">
        <v>238</v>
      </c>
      <c r="L50" s="1197">
        <v>44427</v>
      </c>
      <c r="M50" s="1197">
        <v>44516</v>
      </c>
      <c r="N50" s="1284">
        <v>100</v>
      </c>
      <c r="O50" s="1194">
        <v>100</v>
      </c>
      <c r="P50" s="1224">
        <v>0</v>
      </c>
      <c r="Q50" s="1194">
        <f>IFERROR(P50/H50,0)*100</f>
        <v>0</v>
      </c>
      <c r="R50" s="1285">
        <f>O50-N50</f>
        <v>0</v>
      </c>
      <c r="S50" s="1196" t="s">
        <v>239</v>
      </c>
      <c r="T50" s="275" t="s">
        <v>110</v>
      </c>
      <c r="U50" s="276" t="s">
        <v>114</v>
      </c>
      <c r="V50" s="1291" t="s">
        <v>103</v>
      </c>
      <c r="W50" s="276" t="s">
        <v>127</v>
      </c>
      <c r="X50" s="275"/>
      <c r="Y50" s="275"/>
    </row>
    <row r="51" spans="1:25" s="78" customFormat="1" ht="17.25" customHeight="1">
      <c r="A51" s="1502" t="s">
        <v>165</v>
      </c>
      <c r="B51" s="1503"/>
      <c r="C51" s="1227"/>
      <c r="D51" s="1227"/>
      <c r="E51" s="1227"/>
      <c r="F51" s="1227"/>
      <c r="G51" s="1227"/>
      <c r="H51" s="1227"/>
      <c r="I51" s="1227"/>
      <c r="J51" s="1227"/>
      <c r="K51" s="1227"/>
      <c r="L51" s="1346"/>
      <c r="M51" s="1346"/>
      <c r="N51" s="1235"/>
      <c r="O51" s="1382"/>
      <c r="P51" s="1227"/>
      <c r="Q51" s="1227"/>
      <c r="R51" s="1227"/>
      <c r="S51" s="1227"/>
      <c r="T51" s="275"/>
      <c r="U51" s="275"/>
      <c r="V51" s="1294"/>
      <c r="W51" s="275"/>
      <c r="X51" s="275"/>
      <c r="Y51" s="275"/>
    </row>
    <row r="52" spans="1:25" s="78" customFormat="1" ht="45.75" customHeight="1">
      <c r="A52" s="302">
        <f>SUBTOTAL(3,$B$13:B52)</f>
        <v>32</v>
      </c>
      <c r="B52" s="122" t="s">
        <v>240</v>
      </c>
      <c r="C52" s="123">
        <v>300000164</v>
      </c>
      <c r="D52" s="124" t="s">
        <v>102</v>
      </c>
      <c r="E52" s="294" t="s">
        <v>103</v>
      </c>
      <c r="F52" s="631" t="s">
        <v>241</v>
      </c>
      <c r="G52" s="1281" t="s">
        <v>242</v>
      </c>
      <c r="H52" s="217">
        <v>239316927</v>
      </c>
      <c r="I52" s="215" t="s">
        <v>153</v>
      </c>
      <c r="J52" s="208" t="s">
        <v>243</v>
      </c>
      <c r="K52" s="114" t="s">
        <v>244</v>
      </c>
      <c r="L52" s="1160">
        <v>44452</v>
      </c>
      <c r="M52" s="1160">
        <v>44561</v>
      </c>
      <c r="N52" s="1194">
        <v>32.68</v>
      </c>
      <c r="O52" s="1194">
        <v>48.67</v>
      </c>
      <c r="P52" s="1275">
        <v>119658463.5</v>
      </c>
      <c r="Q52" s="1194">
        <f>IFERROR(P52/H52,0)*100</f>
        <v>50</v>
      </c>
      <c r="R52" s="1199">
        <f>O52-N52</f>
        <v>15.990000000000002</v>
      </c>
      <c r="S52" s="1196" t="s">
        <v>109</v>
      </c>
      <c r="T52" s="275" t="s">
        <v>171</v>
      </c>
      <c r="U52" s="276" t="s">
        <v>102</v>
      </c>
      <c r="V52" s="1291" t="s">
        <v>103</v>
      </c>
      <c r="W52" s="276" t="s">
        <v>111</v>
      </c>
      <c r="X52" s="275"/>
      <c r="Y52" s="275"/>
    </row>
    <row r="53" spans="1:25" s="78" customFormat="1" ht="16.5" customHeight="1">
      <c r="A53" s="1492" t="s">
        <v>245</v>
      </c>
      <c r="B53" s="1493"/>
      <c r="C53" s="1493"/>
      <c r="D53" s="1493"/>
      <c r="E53" s="1493"/>
      <c r="F53" s="1493"/>
      <c r="G53" s="1493"/>
      <c r="H53" s="1493"/>
      <c r="I53" s="1493"/>
      <c r="J53" s="1493"/>
      <c r="K53" s="1493"/>
      <c r="L53" s="1493"/>
      <c r="M53" s="1493"/>
      <c r="N53" s="1493"/>
      <c r="O53" s="1493"/>
      <c r="P53" s="1493"/>
      <c r="Q53" s="1493"/>
      <c r="R53" s="1493"/>
      <c r="S53" s="1493"/>
      <c r="T53" s="275"/>
      <c r="U53" s="275"/>
      <c r="V53" s="1294"/>
      <c r="W53" s="275"/>
      <c r="X53" s="275"/>
      <c r="Y53" s="275"/>
    </row>
    <row r="54" spans="1:25" s="78" customFormat="1">
      <c r="A54" s="1497" t="s">
        <v>246</v>
      </c>
      <c r="B54" s="1498"/>
      <c r="C54" s="1498"/>
      <c r="D54" s="1498"/>
      <c r="E54" s="1498"/>
      <c r="F54" s="1498"/>
      <c r="G54" s="1498"/>
      <c r="H54" s="1498"/>
      <c r="I54" s="1498"/>
      <c r="J54" s="1498"/>
      <c r="K54" s="1498"/>
      <c r="L54" s="1498"/>
      <c r="M54" s="1498"/>
      <c r="N54" s="1498"/>
      <c r="O54" s="1498"/>
      <c r="P54" s="1498"/>
      <c r="Q54" s="1498"/>
      <c r="R54" s="1498"/>
      <c r="S54" s="1509"/>
      <c r="T54" s="275"/>
      <c r="U54" s="275"/>
      <c r="V54" s="1294"/>
      <c r="W54" s="275"/>
      <c r="X54" s="275"/>
      <c r="Y54" s="275"/>
    </row>
    <row r="55" spans="1:25" s="78" customFormat="1">
      <c r="A55" s="1500" t="s">
        <v>247</v>
      </c>
      <c r="B55" s="1501"/>
      <c r="C55" s="1501"/>
      <c r="D55" s="1501"/>
      <c r="E55" s="1501"/>
      <c r="F55" s="1501"/>
      <c r="G55" s="1501"/>
      <c r="H55" s="1501"/>
      <c r="I55" s="1501"/>
      <c r="J55" s="1501"/>
      <c r="K55" s="1501"/>
      <c r="L55" s="1501"/>
      <c r="M55" s="1501"/>
      <c r="N55" s="1501"/>
      <c r="O55" s="1501"/>
      <c r="P55" s="1501"/>
      <c r="Q55" s="1501"/>
      <c r="R55" s="1501"/>
      <c r="S55" s="1501"/>
      <c r="T55" s="275"/>
      <c r="U55" s="275"/>
      <c r="V55" s="1294"/>
      <c r="W55" s="275"/>
      <c r="X55" s="275"/>
      <c r="Y55" s="275"/>
    </row>
    <row r="56" spans="1:25" s="52" customFormat="1" ht="50.65" customHeight="1">
      <c r="A56" s="60">
        <f>SUBTOTAL(3,$B$13:B56)</f>
        <v>33</v>
      </c>
      <c r="B56" s="1191" t="s">
        <v>248</v>
      </c>
      <c r="C56" s="639">
        <v>200000000</v>
      </c>
      <c r="D56" s="1192" t="s">
        <v>235</v>
      </c>
      <c r="E56" s="125" t="s">
        <v>103</v>
      </c>
      <c r="F56" s="500" t="s">
        <v>104</v>
      </c>
      <c r="G56" s="855" t="s">
        <v>249</v>
      </c>
      <c r="H56" s="1059">
        <v>199411100</v>
      </c>
      <c r="I56" s="855" t="s">
        <v>116</v>
      </c>
      <c r="J56" s="1192" t="s">
        <v>117</v>
      </c>
      <c r="K56" s="1192" t="s">
        <v>250</v>
      </c>
      <c r="L56" s="1197">
        <v>44431</v>
      </c>
      <c r="M56" s="1197">
        <v>44520</v>
      </c>
      <c r="N56" s="1276">
        <v>55.932000000000002</v>
      </c>
      <c r="O56" s="1276">
        <v>79.45</v>
      </c>
      <c r="P56" s="1224">
        <v>0</v>
      </c>
      <c r="Q56" s="1194">
        <f t="shared" ref="Q56:Q69" si="5">IFERROR(P56/H56,0)*100</f>
        <v>0</v>
      </c>
      <c r="R56" s="1205">
        <f t="shared" ref="R56:R68" si="6">O56-N56</f>
        <v>23.518000000000001</v>
      </c>
      <c r="S56" s="1196" t="s">
        <v>109</v>
      </c>
      <c r="T56" s="275" t="s">
        <v>110</v>
      </c>
      <c r="U56" s="276" t="s">
        <v>114</v>
      </c>
      <c r="V56" s="1291" t="s">
        <v>103</v>
      </c>
      <c r="W56" s="276" t="s">
        <v>111</v>
      </c>
      <c r="X56" s="276"/>
      <c r="Y56" s="276"/>
    </row>
    <row r="57" spans="1:25" s="78" customFormat="1" ht="39" customHeight="1">
      <c r="A57" s="855">
        <f>SUBTOTAL(3,$B$13:B57)</f>
        <v>34</v>
      </c>
      <c r="B57" s="1191" t="s">
        <v>251</v>
      </c>
      <c r="C57" s="639">
        <v>200000000</v>
      </c>
      <c r="D57" s="1192" t="s">
        <v>235</v>
      </c>
      <c r="E57" s="294" t="s">
        <v>103</v>
      </c>
      <c r="F57" s="981" t="s">
        <v>104</v>
      </c>
      <c r="G57" s="855" t="s">
        <v>252</v>
      </c>
      <c r="H57" s="1059">
        <v>199842200</v>
      </c>
      <c r="I57" s="855" t="s">
        <v>116</v>
      </c>
      <c r="J57" s="1192" t="s">
        <v>117</v>
      </c>
      <c r="K57" s="1192" t="s">
        <v>253</v>
      </c>
      <c r="L57" s="1197">
        <v>44431</v>
      </c>
      <c r="M57" s="1197">
        <v>44520</v>
      </c>
      <c r="N57" s="1276">
        <v>31.45</v>
      </c>
      <c r="O57" s="1276">
        <v>28.689</v>
      </c>
      <c r="P57" s="1224">
        <v>0</v>
      </c>
      <c r="Q57" s="1194">
        <f t="shared" si="5"/>
        <v>0</v>
      </c>
      <c r="R57" s="1205">
        <f t="shared" si="6"/>
        <v>-2.7609999999999992</v>
      </c>
      <c r="S57" s="1196" t="s">
        <v>109</v>
      </c>
      <c r="T57" s="275" t="s">
        <v>110</v>
      </c>
      <c r="U57" s="276" t="s">
        <v>114</v>
      </c>
      <c r="V57" s="1291" t="s">
        <v>103</v>
      </c>
      <c r="W57" s="276" t="s">
        <v>111</v>
      </c>
      <c r="X57" s="275"/>
      <c r="Y57" s="275"/>
    </row>
    <row r="58" spans="1:25" s="78" customFormat="1" ht="48.4" customHeight="1">
      <c r="A58" s="60">
        <f>SUBTOTAL(3,$B$13:B58)</f>
        <v>35</v>
      </c>
      <c r="B58" s="1191" t="s">
        <v>254</v>
      </c>
      <c r="C58" s="639">
        <v>1000000000</v>
      </c>
      <c r="D58" s="1192" t="s">
        <v>102</v>
      </c>
      <c r="E58" s="301" t="s">
        <v>103</v>
      </c>
      <c r="F58" s="500" t="s">
        <v>104</v>
      </c>
      <c r="G58" s="855" t="s">
        <v>255</v>
      </c>
      <c r="H58" s="1059">
        <v>982295422.28999996</v>
      </c>
      <c r="I58" s="855" t="s">
        <v>153</v>
      </c>
      <c r="J58" s="1192" t="s">
        <v>256</v>
      </c>
      <c r="K58" s="1192" t="s">
        <v>257</v>
      </c>
      <c r="L58" s="1197">
        <v>44424</v>
      </c>
      <c r="M58" s="1197">
        <v>44561</v>
      </c>
      <c r="N58" s="1194">
        <v>4.5</v>
      </c>
      <c r="O58" s="1194">
        <v>0</v>
      </c>
      <c r="P58" s="1224">
        <v>294688626.68699998</v>
      </c>
      <c r="Q58" s="1194">
        <f t="shared" si="5"/>
        <v>30</v>
      </c>
      <c r="R58" s="1199">
        <f t="shared" si="6"/>
        <v>-4.5</v>
      </c>
      <c r="S58" s="1196" t="s">
        <v>122</v>
      </c>
      <c r="T58" s="275" t="s">
        <v>110</v>
      </c>
      <c r="U58" s="276" t="s">
        <v>102</v>
      </c>
      <c r="V58" s="1291" t="s">
        <v>103</v>
      </c>
      <c r="W58" s="276" t="s">
        <v>111</v>
      </c>
      <c r="X58" s="275"/>
      <c r="Y58" s="275"/>
    </row>
    <row r="59" spans="1:25" s="56" customFormat="1" ht="77.150000000000006" customHeight="1">
      <c r="A59" s="393">
        <f>SUBTOTAL(3,$B$13:B59)</f>
        <v>36</v>
      </c>
      <c r="B59" s="873" t="s">
        <v>258</v>
      </c>
      <c r="C59" s="1054">
        <v>1000000000</v>
      </c>
      <c r="D59" s="1202" t="s">
        <v>102</v>
      </c>
      <c r="E59" s="975" t="s">
        <v>103</v>
      </c>
      <c r="F59" s="510" t="s">
        <v>104</v>
      </c>
      <c r="G59" s="393" t="s">
        <v>255</v>
      </c>
      <c r="H59" s="1060">
        <v>978773618.91999996</v>
      </c>
      <c r="I59" s="393" t="s">
        <v>222</v>
      </c>
      <c r="J59" s="1202" t="s">
        <v>222</v>
      </c>
      <c r="K59" s="1202" t="s">
        <v>257</v>
      </c>
      <c r="L59" s="998">
        <v>44424</v>
      </c>
      <c r="M59" s="315">
        <v>44561</v>
      </c>
      <c r="N59" s="1278">
        <v>7.76</v>
      </c>
      <c r="O59" s="1203">
        <v>16.54</v>
      </c>
      <c r="P59" s="1225">
        <v>293632085.67000002</v>
      </c>
      <c r="Q59" s="1203">
        <f t="shared" si="5"/>
        <v>29.99999999938699</v>
      </c>
      <c r="R59" s="1204">
        <f t="shared" si="6"/>
        <v>8.7799999999999994</v>
      </c>
      <c r="S59" s="1207" t="s">
        <v>259</v>
      </c>
      <c r="T59" s="275" t="s">
        <v>110</v>
      </c>
      <c r="U59" s="276" t="s">
        <v>102</v>
      </c>
      <c r="V59" s="1291" t="s">
        <v>103</v>
      </c>
      <c r="W59" s="276" t="s">
        <v>111</v>
      </c>
      <c r="X59" s="278"/>
      <c r="Y59" s="278"/>
    </row>
    <row r="60" spans="1:25" s="78" customFormat="1" ht="51" customHeight="1">
      <c r="A60" s="60">
        <f>SUBTOTAL(3,$B$13:B60)</f>
        <v>37</v>
      </c>
      <c r="B60" s="1191" t="s">
        <v>260</v>
      </c>
      <c r="C60" s="639">
        <v>700000000</v>
      </c>
      <c r="D60" s="1192" t="s">
        <v>102</v>
      </c>
      <c r="E60" s="683" t="s">
        <v>103</v>
      </c>
      <c r="F60" s="500" t="s">
        <v>104</v>
      </c>
      <c r="G60" s="855" t="s">
        <v>255</v>
      </c>
      <c r="H60" s="1059">
        <v>693706896.02999997</v>
      </c>
      <c r="I60" s="855" t="s">
        <v>116</v>
      </c>
      <c r="J60" s="1192" t="s">
        <v>256</v>
      </c>
      <c r="K60" s="1192" t="s">
        <v>257</v>
      </c>
      <c r="L60" s="1197">
        <v>44424</v>
      </c>
      <c r="M60" s="1197">
        <v>44561</v>
      </c>
      <c r="N60" s="1276">
        <v>26.74</v>
      </c>
      <c r="O60" s="1194">
        <v>29.33</v>
      </c>
      <c r="P60" s="1224">
        <v>208112068.80899999</v>
      </c>
      <c r="Q60" s="1194">
        <f t="shared" si="5"/>
        <v>30</v>
      </c>
      <c r="R60" s="1199">
        <f t="shared" si="6"/>
        <v>2.59</v>
      </c>
      <c r="S60" s="1196" t="s">
        <v>122</v>
      </c>
      <c r="T60" s="275" t="s">
        <v>110</v>
      </c>
      <c r="U60" s="276" t="s">
        <v>102</v>
      </c>
      <c r="V60" s="1291" t="s">
        <v>103</v>
      </c>
      <c r="W60" s="276" t="s">
        <v>111</v>
      </c>
      <c r="X60" s="275"/>
      <c r="Y60" s="275"/>
    </row>
    <row r="61" spans="1:25" s="78" customFormat="1" ht="50.65" customHeight="1">
      <c r="A61" s="855">
        <f>SUBTOTAL(3,$B$13:B61)</f>
        <v>38</v>
      </c>
      <c r="B61" s="1191" t="s">
        <v>261</v>
      </c>
      <c r="C61" s="639">
        <v>150000000</v>
      </c>
      <c r="D61" s="1192" t="s">
        <v>235</v>
      </c>
      <c r="E61" s="44" t="s">
        <v>103</v>
      </c>
      <c r="F61" s="981" t="s">
        <v>104</v>
      </c>
      <c r="G61" s="1192"/>
      <c r="H61" s="1224"/>
      <c r="I61" s="855" t="s">
        <v>116</v>
      </c>
      <c r="J61" s="1192" t="s">
        <v>154</v>
      </c>
      <c r="K61" s="1224"/>
      <c r="L61" s="1224"/>
      <c r="M61" s="1224"/>
      <c r="N61" s="1194"/>
      <c r="O61" s="1194"/>
      <c r="P61" s="1224">
        <v>0</v>
      </c>
      <c r="Q61" s="1194">
        <f t="shared" si="5"/>
        <v>0</v>
      </c>
      <c r="R61" s="1199">
        <f t="shared" si="6"/>
        <v>0</v>
      </c>
      <c r="S61" s="1208" t="s">
        <v>262</v>
      </c>
      <c r="T61" s="275" t="s">
        <v>110</v>
      </c>
      <c r="U61" s="276" t="s">
        <v>114</v>
      </c>
      <c r="V61" s="1291" t="s">
        <v>103</v>
      </c>
      <c r="W61" s="276" t="s">
        <v>263</v>
      </c>
      <c r="X61" s="275"/>
      <c r="Y61" s="275"/>
    </row>
    <row r="62" spans="1:25" s="72" customFormat="1" ht="40.75" customHeight="1">
      <c r="A62" s="60">
        <f>SUBTOTAL(3,$B$13:B62)</f>
        <v>39</v>
      </c>
      <c r="B62" s="1191" t="s">
        <v>264</v>
      </c>
      <c r="C62" s="639">
        <v>200000000</v>
      </c>
      <c r="D62" s="1192" t="s">
        <v>235</v>
      </c>
      <c r="E62" s="301" t="s">
        <v>103</v>
      </c>
      <c r="F62" s="500" t="s">
        <v>104</v>
      </c>
      <c r="G62" s="855" t="s">
        <v>265</v>
      </c>
      <c r="H62" s="1059">
        <v>197691800</v>
      </c>
      <c r="I62" s="855" t="s">
        <v>149</v>
      </c>
      <c r="J62" s="1192" t="s">
        <v>149</v>
      </c>
      <c r="K62" s="1192" t="s">
        <v>266</v>
      </c>
      <c r="L62" s="1197">
        <v>44424</v>
      </c>
      <c r="M62" s="1188">
        <v>44513</v>
      </c>
      <c r="N62" s="1194">
        <v>45.01</v>
      </c>
      <c r="O62" s="1194">
        <v>100</v>
      </c>
      <c r="P62" s="1224">
        <v>98845900</v>
      </c>
      <c r="Q62" s="1194">
        <f t="shared" si="5"/>
        <v>50</v>
      </c>
      <c r="R62" s="1199">
        <f t="shared" si="6"/>
        <v>54.99</v>
      </c>
      <c r="S62" s="1196" t="s">
        <v>267</v>
      </c>
      <c r="T62" s="275" t="s">
        <v>110</v>
      </c>
      <c r="U62" s="276" t="s">
        <v>114</v>
      </c>
      <c r="V62" s="1291" t="s">
        <v>103</v>
      </c>
      <c r="W62" s="276" t="s">
        <v>127</v>
      </c>
      <c r="X62" s="1303"/>
      <c r="Y62" s="1303"/>
    </row>
    <row r="63" spans="1:25" s="72" customFormat="1" ht="43.75" customHeight="1">
      <c r="A63" s="60">
        <f>SUBTOTAL(3,$B$13:B63)</f>
        <v>40</v>
      </c>
      <c r="B63" s="1191" t="s">
        <v>268</v>
      </c>
      <c r="C63" s="639">
        <v>200000000</v>
      </c>
      <c r="D63" s="1192" t="s">
        <v>235</v>
      </c>
      <c r="E63" s="301" t="s">
        <v>103</v>
      </c>
      <c r="F63" s="500" t="s">
        <v>104</v>
      </c>
      <c r="G63" s="855" t="s">
        <v>269</v>
      </c>
      <c r="H63" s="1059">
        <v>198930200</v>
      </c>
      <c r="I63" s="855" t="s">
        <v>149</v>
      </c>
      <c r="J63" s="1192" t="s">
        <v>149</v>
      </c>
      <c r="K63" s="1192" t="s">
        <v>118</v>
      </c>
      <c r="L63" s="1197">
        <v>44426</v>
      </c>
      <c r="M63" s="1197">
        <v>44515</v>
      </c>
      <c r="N63" s="1194">
        <v>4.92</v>
      </c>
      <c r="O63" s="1194">
        <v>100</v>
      </c>
      <c r="P63" s="1224">
        <v>0</v>
      </c>
      <c r="Q63" s="1194">
        <f t="shared" si="5"/>
        <v>0</v>
      </c>
      <c r="R63" s="1199">
        <f t="shared" si="6"/>
        <v>95.08</v>
      </c>
      <c r="S63" s="1196" t="s">
        <v>270</v>
      </c>
      <c r="T63" s="275" t="s">
        <v>110</v>
      </c>
      <c r="U63" s="276" t="s">
        <v>114</v>
      </c>
      <c r="V63" s="1291" t="s">
        <v>103</v>
      </c>
      <c r="W63" s="276" t="s">
        <v>127</v>
      </c>
      <c r="X63" s="1303"/>
      <c r="Y63" s="1303"/>
    </row>
    <row r="64" spans="1:25" s="72" customFormat="1" ht="66.75" customHeight="1">
      <c r="A64" s="393">
        <f>SUBTOTAL(3,$B$13:B64)</f>
        <v>41</v>
      </c>
      <c r="B64" s="873" t="s">
        <v>271</v>
      </c>
      <c r="C64" s="1054">
        <v>150000000</v>
      </c>
      <c r="D64" s="1202" t="s">
        <v>235</v>
      </c>
      <c r="E64" s="309" t="s">
        <v>103</v>
      </c>
      <c r="F64" s="510" t="s">
        <v>104</v>
      </c>
      <c r="G64" s="393" t="s">
        <v>272</v>
      </c>
      <c r="H64" s="1060">
        <v>149766800</v>
      </c>
      <c r="I64" s="393" t="s">
        <v>149</v>
      </c>
      <c r="J64" s="1202" t="s">
        <v>149</v>
      </c>
      <c r="K64" s="1202" t="s">
        <v>273</v>
      </c>
      <c r="L64" s="998">
        <v>44426</v>
      </c>
      <c r="M64" s="998">
        <v>44515</v>
      </c>
      <c r="N64" s="1203">
        <v>21.56</v>
      </c>
      <c r="O64" s="1203">
        <v>23.46</v>
      </c>
      <c r="P64" s="1225">
        <v>0</v>
      </c>
      <c r="Q64" s="1203">
        <f t="shared" si="5"/>
        <v>0</v>
      </c>
      <c r="R64" s="1204">
        <f t="shared" si="6"/>
        <v>1.9000000000000021</v>
      </c>
      <c r="S64" s="1370" t="s">
        <v>109</v>
      </c>
      <c r="T64" s="275" t="s">
        <v>110</v>
      </c>
      <c r="U64" s="276" t="s">
        <v>114</v>
      </c>
      <c r="V64" s="1291" t="s">
        <v>103</v>
      </c>
      <c r="W64" s="276" t="s">
        <v>111</v>
      </c>
      <c r="X64" s="1303"/>
      <c r="Y64" s="1303"/>
    </row>
    <row r="65" spans="1:25" s="72" customFormat="1" ht="39.4" customHeight="1">
      <c r="A65" s="60">
        <f>SUBTOTAL(3,$B$13:B65)</f>
        <v>42</v>
      </c>
      <c r="B65" s="1191" t="s">
        <v>274</v>
      </c>
      <c r="C65" s="639">
        <v>150000000</v>
      </c>
      <c r="D65" s="855" t="s">
        <v>235</v>
      </c>
      <c r="E65" s="987" t="s">
        <v>103</v>
      </c>
      <c r="F65" s="500" t="s">
        <v>104</v>
      </c>
      <c r="G65" s="855" t="s">
        <v>275</v>
      </c>
      <c r="H65" s="1059">
        <v>149572300</v>
      </c>
      <c r="I65" s="855" t="s">
        <v>149</v>
      </c>
      <c r="J65" s="1192" t="s">
        <v>149</v>
      </c>
      <c r="K65" s="1192" t="s">
        <v>276</v>
      </c>
      <c r="L65" s="1197">
        <v>44431</v>
      </c>
      <c r="M65" s="1197">
        <v>44520</v>
      </c>
      <c r="N65" s="1194">
        <v>5.46</v>
      </c>
      <c r="O65" s="1194">
        <v>100</v>
      </c>
      <c r="P65" s="1224">
        <v>0</v>
      </c>
      <c r="Q65" s="1194">
        <f t="shared" si="5"/>
        <v>0</v>
      </c>
      <c r="R65" s="1199">
        <f t="shared" si="6"/>
        <v>94.54</v>
      </c>
      <c r="S65" s="1196" t="s">
        <v>277</v>
      </c>
      <c r="T65" s="275" t="s">
        <v>110</v>
      </c>
      <c r="U65" s="276" t="s">
        <v>114</v>
      </c>
      <c r="V65" s="1291" t="s">
        <v>103</v>
      </c>
      <c r="W65" s="276" t="s">
        <v>127</v>
      </c>
      <c r="X65" s="1303"/>
      <c r="Y65" s="1303"/>
    </row>
    <row r="66" spans="1:25" s="72" customFormat="1" ht="40" customHeight="1">
      <c r="A66" s="60">
        <f>SUBTOTAL(3,$B$13:B66)</f>
        <v>43</v>
      </c>
      <c r="B66" s="1191" t="s">
        <v>278</v>
      </c>
      <c r="C66" s="639">
        <v>200000000</v>
      </c>
      <c r="D66" s="855" t="s">
        <v>235</v>
      </c>
      <c r="E66" s="987" t="s">
        <v>103</v>
      </c>
      <c r="F66" s="500" t="s">
        <v>104</v>
      </c>
      <c r="G66" s="855" t="s">
        <v>279</v>
      </c>
      <c r="H66" s="1059">
        <v>198932500</v>
      </c>
      <c r="I66" s="855" t="s">
        <v>149</v>
      </c>
      <c r="J66" s="1192" t="s">
        <v>149</v>
      </c>
      <c r="K66" s="1192" t="s">
        <v>118</v>
      </c>
      <c r="L66" s="1197">
        <v>44426</v>
      </c>
      <c r="M66" s="1197">
        <v>44515</v>
      </c>
      <c r="N66" s="1194">
        <v>5.98</v>
      </c>
      <c r="O66" s="1194">
        <v>100</v>
      </c>
      <c r="P66" s="1224">
        <v>0</v>
      </c>
      <c r="Q66" s="1194">
        <f t="shared" si="5"/>
        <v>0</v>
      </c>
      <c r="R66" s="1199">
        <f t="shared" si="6"/>
        <v>94.02</v>
      </c>
      <c r="S66" s="1196" t="s">
        <v>280</v>
      </c>
      <c r="T66" s="275" t="s">
        <v>110</v>
      </c>
      <c r="U66" s="276" t="s">
        <v>114</v>
      </c>
      <c r="V66" s="1291" t="s">
        <v>103</v>
      </c>
      <c r="W66" s="276" t="s">
        <v>127</v>
      </c>
      <c r="X66" s="1303"/>
      <c r="Y66" s="1303"/>
    </row>
    <row r="67" spans="1:25" s="78" customFormat="1" ht="37" customHeight="1">
      <c r="A67" s="60">
        <f>SUBTOTAL(3,$B$13:B67)</f>
        <v>44</v>
      </c>
      <c r="B67" s="1191" t="s">
        <v>281</v>
      </c>
      <c r="C67" s="639">
        <v>2000000000</v>
      </c>
      <c r="D67" s="855" t="s">
        <v>102</v>
      </c>
      <c r="E67" s="988" t="s">
        <v>103</v>
      </c>
      <c r="F67" s="500" t="s">
        <v>104</v>
      </c>
      <c r="G67" s="855" t="s">
        <v>282</v>
      </c>
      <c r="H67" s="1059">
        <v>1915670635</v>
      </c>
      <c r="I67" s="855" t="s">
        <v>222</v>
      </c>
      <c r="J67" s="1192" t="s">
        <v>222</v>
      </c>
      <c r="K67" s="1192" t="s">
        <v>283</v>
      </c>
      <c r="L67" s="1193">
        <v>44400</v>
      </c>
      <c r="M67" s="1193">
        <v>44549</v>
      </c>
      <c r="N67" s="1276">
        <v>10.901999999999999</v>
      </c>
      <c r="O67" s="1276">
        <v>74.210999999999999</v>
      </c>
      <c r="P67" s="1224">
        <v>574701190.5</v>
      </c>
      <c r="Q67" s="1194">
        <f t="shared" si="5"/>
        <v>30</v>
      </c>
      <c r="R67" s="1205">
        <f t="shared" si="6"/>
        <v>63.308999999999997</v>
      </c>
      <c r="S67" s="1196" t="s">
        <v>109</v>
      </c>
      <c r="T67" s="275" t="s">
        <v>110</v>
      </c>
      <c r="U67" s="276" t="s">
        <v>102</v>
      </c>
      <c r="V67" s="1291" t="s">
        <v>103</v>
      </c>
      <c r="W67" s="276" t="s">
        <v>111</v>
      </c>
      <c r="X67" s="275"/>
      <c r="Y67" s="275"/>
    </row>
    <row r="68" spans="1:25" s="78" customFormat="1" ht="40.4" customHeight="1">
      <c r="A68" s="989">
        <f>SUBTOTAL(3,$B$13:B68)</f>
        <v>45</v>
      </c>
      <c r="B68" s="1191" t="s">
        <v>284</v>
      </c>
      <c r="C68" s="639">
        <v>1310000000</v>
      </c>
      <c r="D68" s="855" t="s">
        <v>102</v>
      </c>
      <c r="E68" s="987" t="s">
        <v>103</v>
      </c>
      <c r="F68" s="500" t="s">
        <v>104</v>
      </c>
      <c r="G68" s="855" t="s">
        <v>285</v>
      </c>
      <c r="H68" s="1059">
        <v>1217382873</v>
      </c>
      <c r="I68" s="855" t="s">
        <v>231</v>
      </c>
      <c r="J68" s="1192" t="s">
        <v>222</v>
      </c>
      <c r="K68" s="1192" t="s">
        <v>283</v>
      </c>
      <c r="L68" s="1193">
        <v>44400</v>
      </c>
      <c r="M68" s="1193">
        <v>44549</v>
      </c>
      <c r="N68" s="1276">
        <v>0.745</v>
      </c>
      <c r="O68" s="1276">
        <v>11.65</v>
      </c>
      <c r="P68" s="1224">
        <v>365214861.89999998</v>
      </c>
      <c r="Q68" s="1194">
        <f t="shared" si="5"/>
        <v>30</v>
      </c>
      <c r="R68" s="1205">
        <f t="shared" si="6"/>
        <v>10.905000000000001</v>
      </c>
      <c r="S68" s="1196" t="s">
        <v>109</v>
      </c>
      <c r="T68" s="275" t="s">
        <v>110</v>
      </c>
      <c r="U68" s="276" t="s">
        <v>102</v>
      </c>
      <c r="V68" s="1291" t="s">
        <v>103</v>
      </c>
      <c r="W68" s="276" t="s">
        <v>111</v>
      </c>
      <c r="X68" s="275"/>
      <c r="Y68" s="275"/>
    </row>
    <row r="69" spans="1:25" s="78" customFormat="1" ht="36" customHeight="1">
      <c r="A69" s="60">
        <f>SUBTOTAL(3,$B$13:B69)</f>
        <v>46</v>
      </c>
      <c r="B69" s="1198" t="s">
        <v>286</v>
      </c>
      <c r="C69" s="639">
        <v>250000000</v>
      </c>
      <c r="D69" s="855" t="s">
        <v>114</v>
      </c>
      <c r="E69" s="301" t="s">
        <v>103</v>
      </c>
      <c r="F69" s="500" t="s">
        <v>104</v>
      </c>
      <c r="G69" s="855" t="s">
        <v>287</v>
      </c>
      <c r="H69" s="1059">
        <v>191280000</v>
      </c>
      <c r="I69" s="452" t="s">
        <v>130</v>
      </c>
      <c r="J69" s="60" t="s">
        <v>288</v>
      </c>
      <c r="K69" s="500" t="s">
        <v>289</v>
      </c>
      <c r="L69" s="189">
        <v>44435</v>
      </c>
      <c r="M69" s="189">
        <v>44479</v>
      </c>
      <c r="N69" s="1194">
        <v>42.18</v>
      </c>
      <c r="O69" s="1194">
        <v>65.099999999999994</v>
      </c>
      <c r="P69" s="1224">
        <v>0</v>
      </c>
      <c r="Q69" s="1194">
        <f t="shared" si="5"/>
        <v>0</v>
      </c>
      <c r="R69" s="1199">
        <f>O69-N69</f>
        <v>22.919999999999995</v>
      </c>
      <c r="S69" s="1196" t="s">
        <v>109</v>
      </c>
      <c r="T69" s="275" t="s">
        <v>110</v>
      </c>
      <c r="U69" s="276" t="s">
        <v>114</v>
      </c>
      <c r="V69" s="1291" t="s">
        <v>103</v>
      </c>
      <c r="W69" s="276" t="s">
        <v>111</v>
      </c>
      <c r="X69" s="275"/>
      <c r="Y69" s="275"/>
    </row>
    <row r="70" spans="1:25" s="78" customFormat="1" ht="51.75" customHeight="1">
      <c r="A70" s="393">
        <f>SUBTOTAL(3,$B$13:B70)</f>
        <v>47</v>
      </c>
      <c r="B70" s="474" t="s">
        <v>290</v>
      </c>
      <c r="C70" s="1494" t="s">
        <v>141</v>
      </c>
      <c r="D70" s="1495"/>
      <c r="E70" s="1495"/>
      <c r="F70" s="1495"/>
      <c r="G70" s="1495"/>
      <c r="H70" s="1495"/>
      <c r="I70" s="1495"/>
      <c r="J70" s="1495"/>
      <c r="K70" s="1495"/>
      <c r="L70" s="1495"/>
      <c r="M70" s="1495"/>
      <c r="N70" s="1495"/>
      <c r="O70" s="1495"/>
      <c r="P70" s="1495"/>
      <c r="Q70" s="1495"/>
      <c r="R70" s="1496"/>
      <c r="S70" s="686" t="s">
        <v>291</v>
      </c>
      <c r="T70" s="275" t="s">
        <v>110</v>
      </c>
      <c r="U70" s="275"/>
      <c r="V70" s="1294"/>
      <c r="W70" s="275"/>
      <c r="X70" s="275"/>
      <c r="Y70" s="275"/>
    </row>
    <row r="71" spans="1:25" s="78" customFormat="1" ht="14.25" customHeight="1">
      <c r="A71" s="1492" t="s">
        <v>292</v>
      </c>
      <c r="B71" s="1493"/>
      <c r="C71" s="1493"/>
      <c r="D71" s="1493"/>
      <c r="E71" s="1493"/>
      <c r="F71" s="1493"/>
      <c r="G71" s="1493"/>
      <c r="H71" s="1493"/>
      <c r="I71" s="1493"/>
      <c r="J71" s="1493"/>
      <c r="K71" s="1493"/>
      <c r="L71" s="1493"/>
      <c r="M71" s="1493"/>
      <c r="N71" s="1493"/>
      <c r="O71" s="1493"/>
      <c r="P71" s="1493"/>
      <c r="Q71" s="1493"/>
      <c r="R71" s="1493"/>
      <c r="S71" s="1510"/>
      <c r="T71" s="275"/>
      <c r="U71" s="275"/>
      <c r="V71" s="1294"/>
      <c r="W71" s="275"/>
      <c r="X71" s="275"/>
      <c r="Y71" s="275"/>
    </row>
    <row r="72" spans="1:25" s="78" customFormat="1" ht="48" customHeight="1">
      <c r="A72" s="302">
        <f>SUBTOTAL(3,$B$13:B72)</f>
        <v>48</v>
      </c>
      <c r="B72" s="122" t="s">
        <v>293</v>
      </c>
      <c r="C72" s="291">
        <v>200001188</v>
      </c>
      <c r="D72" s="291" t="s">
        <v>114</v>
      </c>
      <c r="E72" s="44" t="s">
        <v>103</v>
      </c>
      <c r="F72" s="500" t="s">
        <v>241</v>
      </c>
      <c r="G72" s="138" t="s">
        <v>294</v>
      </c>
      <c r="H72" s="126">
        <v>199162000</v>
      </c>
      <c r="I72" s="136" t="s">
        <v>178</v>
      </c>
      <c r="J72" s="304" t="s">
        <v>243</v>
      </c>
      <c r="K72" s="304" t="s">
        <v>295</v>
      </c>
      <c r="L72" s="117">
        <v>44438</v>
      </c>
      <c r="M72" s="117">
        <v>44527</v>
      </c>
      <c r="N72" s="1194">
        <v>19.14</v>
      </c>
      <c r="O72" s="1194">
        <v>3.25</v>
      </c>
      <c r="P72" s="1275">
        <f>H72/2</f>
        <v>99581000</v>
      </c>
      <c r="Q72" s="1194">
        <f>IFERROR(P72/H72,0)*100</f>
        <v>50</v>
      </c>
      <c r="R72" s="1199">
        <f>O72-N72</f>
        <v>-15.89</v>
      </c>
      <c r="S72" s="1196" t="s">
        <v>296</v>
      </c>
      <c r="T72" s="275" t="s">
        <v>171</v>
      </c>
      <c r="U72" s="276" t="s">
        <v>114</v>
      </c>
      <c r="V72" s="1291" t="s">
        <v>103</v>
      </c>
      <c r="W72" s="276" t="s">
        <v>111</v>
      </c>
      <c r="X72" s="275"/>
      <c r="Y72" s="275"/>
    </row>
    <row r="73" spans="1:25" s="78" customFormat="1" ht="45.75" customHeight="1">
      <c r="A73" s="60">
        <f>SUBTOTAL(3,$B$13:B73)</f>
        <v>49</v>
      </c>
      <c r="B73" s="456" t="s">
        <v>297</v>
      </c>
      <c r="C73" s="297">
        <v>200001188</v>
      </c>
      <c r="D73" s="293" t="s">
        <v>114</v>
      </c>
      <c r="E73" s="294" t="s">
        <v>103</v>
      </c>
      <c r="F73" s="500" t="s">
        <v>241</v>
      </c>
      <c r="G73" s="1251" t="s">
        <v>298</v>
      </c>
      <c r="H73" s="517">
        <v>199841000</v>
      </c>
      <c r="I73" s="549" t="s">
        <v>178</v>
      </c>
      <c r="J73" s="60" t="s">
        <v>243</v>
      </c>
      <c r="K73" s="60" t="s">
        <v>299</v>
      </c>
      <c r="L73" s="117">
        <v>44438</v>
      </c>
      <c r="M73" s="117">
        <v>44527</v>
      </c>
      <c r="N73" s="1194">
        <v>34.26</v>
      </c>
      <c r="O73" s="1194">
        <v>52.68</v>
      </c>
      <c r="P73" s="1275">
        <f>H73/2</f>
        <v>99920500</v>
      </c>
      <c r="Q73" s="1194">
        <f>IFERROR(P73/H73,0)*100</f>
        <v>50</v>
      </c>
      <c r="R73" s="1199">
        <f>O73-N73</f>
        <v>18.420000000000002</v>
      </c>
      <c r="S73" s="1208" t="s">
        <v>109</v>
      </c>
      <c r="T73" s="275" t="s">
        <v>171</v>
      </c>
      <c r="U73" s="276" t="s">
        <v>114</v>
      </c>
      <c r="V73" s="1291" t="s">
        <v>103</v>
      </c>
      <c r="W73" s="276" t="s">
        <v>111</v>
      </c>
      <c r="X73" s="275"/>
      <c r="Y73" s="275"/>
    </row>
    <row r="74" spans="1:25" s="78" customFormat="1" ht="75.75" customHeight="1">
      <c r="A74" s="305">
        <f>SUBTOTAL(3,$B$13:B74)</f>
        <v>50</v>
      </c>
      <c r="B74" s="323" t="s">
        <v>300</v>
      </c>
      <c r="C74" s="319">
        <v>300000163</v>
      </c>
      <c r="D74" s="324" t="s">
        <v>102</v>
      </c>
      <c r="E74" s="325" t="s">
        <v>103</v>
      </c>
      <c r="F74" s="510" t="s">
        <v>241</v>
      </c>
      <c r="G74" s="1282" t="s">
        <v>301</v>
      </c>
      <c r="H74" s="327">
        <v>263560181</v>
      </c>
      <c r="I74" s="328" t="s">
        <v>302</v>
      </c>
      <c r="J74" s="330" t="s">
        <v>243</v>
      </c>
      <c r="K74" s="330" t="s">
        <v>303</v>
      </c>
      <c r="L74" s="343">
        <v>44452</v>
      </c>
      <c r="M74" s="1162">
        <v>44561</v>
      </c>
      <c r="N74" s="1057">
        <v>18.850000000000001</v>
      </c>
      <c r="O74" s="1056">
        <v>0</v>
      </c>
      <c r="P74" s="319">
        <v>131780091</v>
      </c>
      <c r="Q74" s="1203">
        <f>IFERROR(P74/H74,0)*100</f>
        <v>50.000000189709993</v>
      </c>
      <c r="R74" s="1048">
        <f>O74-N74</f>
        <v>-18.850000000000001</v>
      </c>
      <c r="S74" s="686" t="s">
        <v>304</v>
      </c>
      <c r="T74" s="275" t="s">
        <v>171</v>
      </c>
      <c r="U74" s="276" t="s">
        <v>102</v>
      </c>
      <c r="V74" s="1291" t="s">
        <v>103</v>
      </c>
      <c r="W74" s="276" t="s">
        <v>111</v>
      </c>
      <c r="X74" s="275"/>
      <c r="Y74" s="275"/>
    </row>
    <row r="75" spans="1:25" s="78" customFormat="1" ht="47.25" customHeight="1">
      <c r="A75" s="302">
        <f>SUBTOTAL(3,$B$13:B75)</f>
        <v>51</v>
      </c>
      <c r="B75" s="122" t="s">
        <v>305</v>
      </c>
      <c r="C75" s="292">
        <v>200000110</v>
      </c>
      <c r="D75" s="293" t="s">
        <v>114</v>
      </c>
      <c r="E75" s="294" t="s">
        <v>103</v>
      </c>
      <c r="F75" s="500" t="s">
        <v>241</v>
      </c>
      <c r="G75" s="138" t="s">
        <v>306</v>
      </c>
      <c r="H75" s="126">
        <v>199130000</v>
      </c>
      <c r="I75" s="136" t="s">
        <v>178</v>
      </c>
      <c r="J75" s="304" t="s">
        <v>243</v>
      </c>
      <c r="K75" s="304" t="s">
        <v>307</v>
      </c>
      <c r="L75" s="117">
        <v>44438</v>
      </c>
      <c r="M75" s="117">
        <v>44527</v>
      </c>
      <c r="N75" s="1194">
        <v>6.12</v>
      </c>
      <c r="O75" s="1194">
        <v>100</v>
      </c>
      <c r="P75" s="1275">
        <v>0</v>
      </c>
      <c r="Q75" s="1194">
        <f>IFERROR(P75/H75,0)*100</f>
        <v>0</v>
      </c>
      <c r="R75" s="1199">
        <f>O75-N75</f>
        <v>93.88</v>
      </c>
      <c r="S75" s="684" t="s">
        <v>156</v>
      </c>
      <c r="T75" s="275" t="s">
        <v>171</v>
      </c>
      <c r="U75" s="276" t="s">
        <v>114</v>
      </c>
      <c r="V75" s="1291" t="s">
        <v>103</v>
      </c>
      <c r="W75" s="276" t="s">
        <v>127</v>
      </c>
      <c r="X75" s="275"/>
      <c r="Y75" s="275"/>
    </row>
    <row r="76" spans="1:25" s="78" customFormat="1" ht="46.5" customHeight="1">
      <c r="A76" s="302">
        <f>SUBTOTAL(3,$B$13:B76)</f>
        <v>52</v>
      </c>
      <c r="B76" s="122" t="s">
        <v>308</v>
      </c>
      <c r="C76" s="292">
        <v>500000000</v>
      </c>
      <c r="D76" s="293" t="s">
        <v>102</v>
      </c>
      <c r="E76" s="294" t="s">
        <v>103</v>
      </c>
      <c r="F76" s="500" t="s">
        <v>241</v>
      </c>
      <c r="G76" s="663" t="s">
        <v>309</v>
      </c>
      <c r="H76" s="126">
        <v>399144162</v>
      </c>
      <c r="I76" s="136" t="s">
        <v>107</v>
      </c>
      <c r="J76" s="304" t="s">
        <v>188</v>
      </c>
      <c r="K76" s="304" t="s">
        <v>310</v>
      </c>
      <c r="L76" s="117">
        <v>44434</v>
      </c>
      <c r="M76" s="1197">
        <v>44561</v>
      </c>
      <c r="N76" s="1194">
        <v>40.090000000000003</v>
      </c>
      <c r="O76" s="1194">
        <v>31.15</v>
      </c>
      <c r="P76" s="1224">
        <v>199572081</v>
      </c>
      <c r="Q76" s="1194">
        <f>IFERROR(P76/H76,0)*100</f>
        <v>50</v>
      </c>
      <c r="R76" s="1199">
        <f>O76-N76</f>
        <v>-8.9400000000000048</v>
      </c>
      <c r="S76" s="684" t="s">
        <v>208</v>
      </c>
      <c r="T76" s="275" t="s">
        <v>171</v>
      </c>
      <c r="U76" s="276" t="s">
        <v>102</v>
      </c>
      <c r="V76" s="1291" t="s">
        <v>103</v>
      </c>
      <c r="W76" s="276" t="s">
        <v>111</v>
      </c>
      <c r="X76" s="275"/>
      <c r="Y76" s="275"/>
    </row>
    <row r="77" spans="1:25" s="78" customFormat="1" ht="15.75" customHeight="1">
      <c r="A77" s="1492" t="s">
        <v>311</v>
      </c>
      <c r="B77" s="1493"/>
      <c r="C77" s="1493"/>
      <c r="D77" s="1493"/>
      <c r="E77" s="1493"/>
      <c r="F77" s="1493"/>
      <c r="G77" s="1493"/>
      <c r="H77" s="1493"/>
      <c r="I77" s="1493"/>
      <c r="J77" s="1493"/>
      <c r="K77" s="1493"/>
      <c r="L77" s="1493"/>
      <c r="M77" s="1493"/>
      <c r="N77" s="1493"/>
      <c r="O77" s="1493"/>
      <c r="P77" s="1493"/>
      <c r="Q77" s="1493"/>
      <c r="R77" s="1493"/>
      <c r="S77" s="1510"/>
      <c r="T77" s="275"/>
      <c r="U77" s="275"/>
      <c r="V77" s="1294"/>
      <c r="W77" s="275"/>
      <c r="X77" s="275"/>
      <c r="Y77" s="275"/>
    </row>
    <row r="78" spans="1:25" s="78" customFormat="1" ht="45.75" customHeight="1">
      <c r="A78" s="305">
        <f>SUBTOTAL(3,$B$13:B78)</f>
        <v>53</v>
      </c>
      <c r="B78" s="323" t="s">
        <v>312</v>
      </c>
      <c r="C78" s="1494" t="s">
        <v>141</v>
      </c>
      <c r="D78" s="1495"/>
      <c r="E78" s="1495"/>
      <c r="F78" s="1495"/>
      <c r="G78" s="1495"/>
      <c r="H78" s="1495"/>
      <c r="I78" s="1495"/>
      <c r="J78" s="1495"/>
      <c r="K78" s="1495"/>
      <c r="L78" s="1495"/>
      <c r="M78" s="1495"/>
      <c r="N78" s="1495"/>
      <c r="O78" s="1495"/>
      <c r="P78" s="1495"/>
      <c r="Q78" s="1495"/>
      <c r="R78" s="1496"/>
      <c r="S78" s="686" t="s">
        <v>313</v>
      </c>
      <c r="T78" s="278" t="s">
        <v>139</v>
      </c>
      <c r="U78" s="275"/>
      <c r="V78" s="1294"/>
      <c r="W78" s="275"/>
      <c r="X78" s="275"/>
      <c r="Y78" s="275"/>
    </row>
    <row r="79" spans="1:25" s="78" customFormat="1" ht="58.75" customHeight="1">
      <c r="A79" s="302">
        <f>SUBTOTAL(3,$B$13:B79)</f>
        <v>54</v>
      </c>
      <c r="B79" s="122" t="s">
        <v>314</v>
      </c>
      <c r="C79" s="124">
        <v>255000000</v>
      </c>
      <c r="D79" s="304" t="s">
        <v>102</v>
      </c>
      <c r="E79" s="207" t="s">
        <v>133</v>
      </c>
      <c r="F79" s="500" t="s">
        <v>134</v>
      </c>
      <c r="G79" s="663" t="s">
        <v>315</v>
      </c>
      <c r="H79" s="126">
        <v>235066000</v>
      </c>
      <c r="I79" s="136" t="s">
        <v>136</v>
      </c>
      <c r="J79" s="304" t="s">
        <v>137</v>
      </c>
      <c r="K79" s="304" t="s">
        <v>316</v>
      </c>
      <c r="L79" s="1160">
        <v>44396</v>
      </c>
      <c r="M79" s="1197">
        <v>44515</v>
      </c>
      <c r="N79" s="1194">
        <v>74.84</v>
      </c>
      <c r="O79" s="1194">
        <v>45.54</v>
      </c>
      <c r="P79" s="1299">
        <v>117533000</v>
      </c>
      <c r="Q79" s="1194">
        <f t="shared" ref="Q79:Q87" si="7">IFERROR(P79/H79,0)*100</f>
        <v>50</v>
      </c>
      <c r="R79" s="1199">
        <f t="shared" ref="R79:R88" si="8">O79-N79</f>
        <v>-29.300000000000004</v>
      </c>
      <c r="S79" s="684" t="s">
        <v>208</v>
      </c>
      <c r="T79" s="278" t="s">
        <v>139</v>
      </c>
      <c r="U79" s="276" t="s">
        <v>102</v>
      </c>
      <c r="V79" s="1291" t="s">
        <v>133</v>
      </c>
      <c r="W79" s="276" t="s">
        <v>111</v>
      </c>
      <c r="X79" s="275"/>
      <c r="Y79" s="275"/>
    </row>
    <row r="80" spans="1:25" s="78" customFormat="1" ht="39" customHeight="1">
      <c r="A80" s="302">
        <f>SUBTOTAL(3,$B$13:B80)</f>
        <v>55</v>
      </c>
      <c r="B80" s="122" t="s">
        <v>317</v>
      </c>
      <c r="C80" s="124">
        <v>500094000</v>
      </c>
      <c r="D80" s="304" t="s">
        <v>102</v>
      </c>
      <c r="E80" s="304" t="s">
        <v>103</v>
      </c>
      <c r="F80" s="500" t="s">
        <v>134</v>
      </c>
      <c r="G80" s="663" t="s">
        <v>318</v>
      </c>
      <c r="H80" s="126">
        <v>489186813.25</v>
      </c>
      <c r="I80" s="136" t="s">
        <v>178</v>
      </c>
      <c r="J80" s="304" t="s">
        <v>319</v>
      </c>
      <c r="K80" s="304" t="s">
        <v>320</v>
      </c>
      <c r="L80" s="117">
        <v>44405</v>
      </c>
      <c r="M80" s="117">
        <v>44525</v>
      </c>
      <c r="N80" s="1194">
        <v>74</v>
      </c>
      <c r="O80" s="1194">
        <v>62.12</v>
      </c>
      <c r="P80" s="1299">
        <v>244593406.63</v>
      </c>
      <c r="Q80" s="1194">
        <f t="shared" si="7"/>
        <v>50.000000001022102</v>
      </c>
      <c r="R80" s="1199">
        <f t="shared" si="8"/>
        <v>-11.880000000000003</v>
      </c>
      <c r="S80" s="684" t="s">
        <v>208</v>
      </c>
      <c r="T80" s="278" t="s">
        <v>139</v>
      </c>
      <c r="U80" s="276" t="s">
        <v>102</v>
      </c>
      <c r="V80" s="1291" t="s">
        <v>103</v>
      </c>
      <c r="W80" s="276" t="s">
        <v>111</v>
      </c>
      <c r="X80" s="275"/>
      <c r="Y80" s="275"/>
    </row>
    <row r="81" spans="1:25" s="78" customFormat="1" ht="54.4" customHeight="1">
      <c r="A81" s="305">
        <f>SUBTOTAL(3,$B$13:B81)</f>
        <v>56</v>
      </c>
      <c r="B81" s="323" t="s">
        <v>321</v>
      </c>
      <c r="C81" s="324">
        <v>5000009000</v>
      </c>
      <c r="D81" s="330" t="s">
        <v>102</v>
      </c>
      <c r="E81" s="330" t="s">
        <v>103</v>
      </c>
      <c r="F81" s="510" t="s">
        <v>134</v>
      </c>
      <c r="G81" s="1203" t="s">
        <v>322</v>
      </c>
      <c r="H81" s="1304">
        <v>4910413042</v>
      </c>
      <c r="I81" s="328" t="s">
        <v>323</v>
      </c>
      <c r="J81" s="330" t="s">
        <v>324</v>
      </c>
      <c r="K81" s="330" t="s">
        <v>325</v>
      </c>
      <c r="L81" s="343">
        <v>44480</v>
      </c>
      <c r="M81" s="343">
        <v>44559</v>
      </c>
      <c r="N81" s="1203">
        <v>0</v>
      </c>
      <c r="O81" s="1203">
        <v>0</v>
      </c>
      <c r="P81" s="319">
        <v>0</v>
      </c>
      <c r="Q81" s="1203">
        <f t="shared" si="7"/>
        <v>0</v>
      </c>
      <c r="R81" s="1048">
        <f t="shared" si="8"/>
        <v>0</v>
      </c>
      <c r="S81" s="916" t="s">
        <v>208</v>
      </c>
      <c r="T81" s="278" t="s">
        <v>139</v>
      </c>
      <c r="U81" s="276" t="s">
        <v>102</v>
      </c>
      <c r="V81" s="1291" t="s">
        <v>103</v>
      </c>
      <c r="W81" s="276" t="s">
        <v>111</v>
      </c>
      <c r="X81" s="275"/>
      <c r="Y81" s="275"/>
    </row>
    <row r="82" spans="1:25" s="78" customFormat="1" ht="57" customHeight="1">
      <c r="A82" s="305">
        <f>SUBTOTAL(3,$B$13:B82)</f>
        <v>57</v>
      </c>
      <c r="B82" s="323" t="s">
        <v>326</v>
      </c>
      <c r="C82" s="324">
        <v>3004925000</v>
      </c>
      <c r="D82" s="330" t="s">
        <v>102</v>
      </c>
      <c r="E82" s="330" t="s">
        <v>103</v>
      </c>
      <c r="F82" s="510" t="s">
        <v>134</v>
      </c>
      <c r="G82" s="1203" t="s">
        <v>327</v>
      </c>
      <c r="H82" s="1339">
        <v>2458283532</v>
      </c>
      <c r="I82" s="328" t="s">
        <v>107</v>
      </c>
      <c r="J82" s="328" t="s">
        <v>107</v>
      </c>
      <c r="K82" s="330" t="s">
        <v>328</v>
      </c>
      <c r="L82" s="343">
        <v>44480</v>
      </c>
      <c r="M82" s="343">
        <v>44559</v>
      </c>
      <c r="N82" s="1203">
        <v>0</v>
      </c>
      <c r="O82" s="1203">
        <v>0</v>
      </c>
      <c r="P82" s="319">
        <v>0</v>
      </c>
      <c r="Q82" s="1203">
        <f t="shared" si="7"/>
        <v>0</v>
      </c>
      <c r="R82" s="1048">
        <f t="shared" si="8"/>
        <v>0</v>
      </c>
      <c r="S82" s="916" t="s">
        <v>208</v>
      </c>
      <c r="T82" s="278" t="s">
        <v>139</v>
      </c>
      <c r="U82" s="276" t="s">
        <v>102</v>
      </c>
      <c r="V82" s="1291" t="s">
        <v>103</v>
      </c>
      <c r="W82" s="276" t="s">
        <v>111</v>
      </c>
      <c r="X82" s="275"/>
      <c r="Y82" s="275"/>
    </row>
    <row r="83" spans="1:25" s="78" customFormat="1" ht="37.5" customHeight="1">
      <c r="A83" s="302">
        <f>SUBTOTAL(3,$B$13:B83)</f>
        <v>58</v>
      </c>
      <c r="B83" s="122" t="s">
        <v>329</v>
      </c>
      <c r="C83" s="124">
        <v>195000000</v>
      </c>
      <c r="D83" s="304" t="s">
        <v>114</v>
      </c>
      <c r="E83" s="304" t="s">
        <v>103</v>
      </c>
      <c r="F83" s="500" t="s">
        <v>134</v>
      </c>
      <c r="G83" s="1194" t="s">
        <v>330</v>
      </c>
      <c r="H83" s="1275">
        <v>194796000</v>
      </c>
      <c r="I83" s="136" t="s">
        <v>178</v>
      </c>
      <c r="J83" s="304" t="s">
        <v>153</v>
      </c>
      <c r="K83" s="304" t="s">
        <v>331</v>
      </c>
      <c r="L83" s="117">
        <v>44456</v>
      </c>
      <c r="M83" s="117">
        <v>44545</v>
      </c>
      <c r="N83" s="1194">
        <v>28.57</v>
      </c>
      <c r="O83" s="1194">
        <v>34.31</v>
      </c>
      <c r="P83" s="1275">
        <v>0</v>
      </c>
      <c r="Q83" s="1194">
        <f t="shared" si="7"/>
        <v>0</v>
      </c>
      <c r="R83" s="1199">
        <f t="shared" si="8"/>
        <v>5.740000000000002</v>
      </c>
      <c r="S83" s="684" t="s">
        <v>208</v>
      </c>
      <c r="T83" s="278" t="s">
        <v>139</v>
      </c>
      <c r="U83" s="276" t="s">
        <v>114</v>
      </c>
      <c r="V83" s="1291" t="s">
        <v>103</v>
      </c>
      <c r="W83" s="276" t="s">
        <v>111</v>
      </c>
      <c r="X83" s="275"/>
      <c r="Y83" s="275"/>
    </row>
    <row r="84" spans="1:25" s="78" customFormat="1" ht="40" customHeight="1">
      <c r="A84" s="302">
        <f>SUBTOTAL(3,$B$13:B84)</f>
        <v>59</v>
      </c>
      <c r="B84" s="122" t="s">
        <v>332</v>
      </c>
      <c r="C84" s="124">
        <v>166680000</v>
      </c>
      <c r="D84" s="304" t="s">
        <v>114</v>
      </c>
      <c r="E84" s="304" t="s">
        <v>103</v>
      </c>
      <c r="F84" s="500" t="s">
        <v>134</v>
      </c>
      <c r="G84" s="663" t="s">
        <v>333</v>
      </c>
      <c r="H84" s="1305">
        <v>166600000</v>
      </c>
      <c r="I84" s="136" t="s">
        <v>178</v>
      </c>
      <c r="J84" s="304" t="s">
        <v>153</v>
      </c>
      <c r="K84" s="136" t="s">
        <v>334</v>
      </c>
      <c r="L84" s="1197">
        <v>44426</v>
      </c>
      <c r="M84" s="1197">
        <v>44515</v>
      </c>
      <c r="N84" s="1194">
        <v>75</v>
      </c>
      <c r="O84" s="1194">
        <v>95.03</v>
      </c>
      <c r="P84" s="1299">
        <v>83300000</v>
      </c>
      <c r="Q84" s="1194">
        <f t="shared" si="7"/>
        <v>50</v>
      </c>
      <c r="R84" s="1199">
        <f t="shared" si="8"/>
        <v>20.03</v>
      </c>
      <c r="S84" s="684" t="s">
        <v>208</v>
      </c>
      <c r="T84" s="278" t="s">
        <v>139</v>
      </c>
      <c r="U84" s="276" t="s">
        <v>114</v>
      </c>
      <c r="V84" s="1291" t="s">
        <v>103</v>
      </c>
      <c r="W84" s="276" t="s">
        <v>111</v>
      </c>
      <c r="X84" s="275"/>
      <c r="Y84" s="275"/>
    </row>
    <row r="85" spans="1:25" s="78" customFormat="1" ht="37.5" customHeight="1">
      <c r="A85" s="302">
        <f>SUBTOTAL(3,$B$13:B85)</f>
        <v>60</v>
      </c>
      <c r="B85" s="122" t="s">
        <v>335</v>
      </c>
      <c r="C85" s="124">
        <v>171310000</v>
      </c>
      <c r="D85" s="304" t="s">
        <v>114</v>
      </c>
      <c r="E85" s="304" t="s">
        <v>103</v>
      </c>
      <c r="F85" s="500" t="s">
        <v>134</v>
      </c>
      <c r="G85" s="1194" t="s">
        <v>336</v>
      </c>
      <c r="H85" s="1368">
        <v>171102000</v>
      </c>
      <c r="I85" s="136" t="s">
        <v>178</v>
      </c>
      <c r="J85" s="304" t="s">
        <v>153</v>
      </c>
      <c r="K85" s="304" t="s">
        <v>337</v>
      </c>
      <c r="L85" s="1286">
        <v>44470</v>
      </c>
      <c r="M85" s="1286">
        <v>44559</v>
      </c>
      <c r="N85" s="1194">
        <v>5.25</v>
      </c>
      <c r="O85" s="1194">
        <v>0</v>
      </c>
      <c r="P85" s="1275">
        <v>85551000</v>
      </c>
      <c r="Q85" s="1194">
        <v>50</v>
      </c>
      <c r="R85" s="1199">
        <f t="shared" si="8"/>
        <v>-5.25</v>
      </c>
      <c r="S85" s="684" t="s">
        <v>208</v>
      </c>
      <c r="T85" s="278" t="s">
        <v>139</v>
      </c>
      <c r="U85" s="276" t="s">
        <v>114</v>
      </c>
      <c r="V85" s="1291" t="s">
        <v>103</v>
      </c>
      <c r="W85" s="276" t="s">
        <v>111</v>
      </c>
      <c r="X85" s="275"/>
      <c r="Y85" s="275"/>
    </row>
    <row r="86" spans="1:25" s="78" customFormat="1" ht="37.5" customHeight="1">
      <c r="A86" s="302">
        <f>SUBTOTAL(3,$B$13:B86)</f>
        <v>61</v>
      </c>
      <c r="B86" s="122" t="s">
        <v>338</v>
      </c>
      <c r="C86" s="124">
        <v>463012200</v>
      </c>
      <c r="D86" s="304" t="s">
        <v>102</v>
      </c>
      <c r="E86" s="304" t="s">
        <v>103</v>
      </c>
      <c r="F86" s="500" t="s">
        <v>134</v>
      </c>
      <c r="G86" s="663" t="s">
        <v>339</v>
      </c>
      <c r="H86" s="1367">
        <v>452466536.55000001</v>
      </c>
      <c r="I86" s="136" t="s">
        <v>178</v>
      </c>
      <c r="J86" s="304" t="s">
        <v>319</v>
      </c>
      <c r="K86" s="136" t="s">
        <v>340</v>
      </c>
      <c r="L86" s="1197">
        <v>44431</v>
      </c>
      <c r="M86" s="117">
        <v>44550</v>
      </c>
      <c r="N86" s="1194">
        <v>33.380000000000003</v>
      </c>
      <c r="O86" s="1194">
        <v>51.92</v>
      </c>
      <c r="P86" s="1299">
        <v>226233268.28</v>
      </c>
      <c r="Q86" s="1194">
        <f t="shared" si="7"/>
        <v>50.00000000110505</v>
      </c>
      <c r="R86" s="1199">
        <f t="shared" si="8"/>
        <v>18.54</v>
      </c>
      <c r="S86" s="684" t="s">
        <v>208</v>
      </c>
      <c r="T86" s="278" t="s">
        <v>139</v>
      </c>
      <c r="U86" s="276" t="s">
        <v>102</v>
      </c>
      <c r="V86" s="1291" t="s">
        <v>103</v>
      </c>
      <c r="W86" s="276" t="s">
        <v>111</v>
      </c>
      <c r="X86" s="275"/>
      <c r="Y86" s="275"/>
    </row>
    <row r="87" spans="1:25" s="78" customFormat="1" ht="36" customHeight="1">
      <c r="A87" s="302">
        <f>SUBTOTAL(3,$B$13:B87)</f>
        <v>62</v>
      </c>
      <c r="B87" s="122" t="s">
        <v>341</v>
      </c>
      <c r="C87" s="124">
        <v>500094000</v>
      </c>
      <c r="D87" s="304" t="s">
        <v>102</v>
      </c>
      <c r="E87" s="304" t="s">
        <v>103</v>
      </c>
      <c r="F87" s="500" t="s">
        <v>134</v>
      </c>
      <c r="G87" s="663" t="s">
        <v>342</v>
      </c>
      <c r="H87" s="1305">
        <v>484847600</v>
      </c>
      <c r="I87" s="136" t="s">
        <v>178</v>
      </c>
      <c r="J87" s="304" t="s">
        <v>319</v>
      </c>
      <c r="K87" s="136" t="s">
        <v>343</v>
      </c>
      <c r="L87" s="1197">
        <v>44431</v>
      </c>
      <c r="M87" s="117">
        <v>44550</v>
      </c>
      <c r="N87" s="1194">
        <v>46.72</v>
      </c>
      <c r="O87" s="1194">
        <v>34.32</v>
      </c>
      <c r="P87" s="1299">
        <v>242423800</v>
      </c>
      <c r="Q87" s="1194">
        <f t="shared" si="7"/>
        <v>50</v>
      </c>
      <c r="R87" s="1199">
        <f t="shared" si="8"/>
        <v>-12.399999999999999</v>
      </c>
      <c r="S87" s="684" t="s">
        <v>208</v>
      </c>
      <c r="T87" s="278" t="s">
        <v>139</v>
      </c>
      <c r="U87" s="276" t="s">
        <v>102</v>
      </c>
      <c r="V87" s="1291" t="s">
        <v>103</v>
      </c>
      <c r="W87" s="276" t="s">
        <v>111</v>
      </c>
      <c r="X87" s="275"/>
      <c r="Y87" s="275"/>
    </row>
    <row r="88" spans="1:25" s="78" customFormat="1" ht="37.5" customHeight="1">
      <c r="A88" s="302">
        <f>SUBTOTAL(3,$B$13:B88)</f>
        <v>63</v>
      </c>
      <c r="B88" s="122" t="s">
        <v>344</v>
      </c>
      <c r="C88" s="124">
        <v>200000000</v>
      </c>
      <c r="D88" s="304" t="s">
        <v>114</v>
      </c>
      <c r="E88" s="304" t="s">
        <v>103</v>
      </c>
      <c r="F88" s="500" t="s">
        <v>134</v>
      </c>
      <c r="G88" s="1194" t="s">
        <v>345</v>
      </c>
      <c r="H88" s="1275">
        <v>44462000</v>
      </c>
      <c r="I88" s="406" t="s">
        <v>346</v>
      </c>
      <c r="J88" s="304" t="s">
        <v>57</v>
      </c>
      <c r="K88" s="304" t="s">
        <v>57</v>
      </c>
      <c r="L88" s="1286">
        <v>44432</v>
      </c>
      <c r="M88" s="1286">
        <v>44463</v>
      </c>
      <c r="N88" s="1194">
        <v>0</v>
      </c>
      <c r="O88" s="1194">
        <v>0</v>
      </c>
      <c r="P88" s="1275">
        <v>44462000</v>
      </c>
      <c r="Q88" s="1194">
        <v>100</v>
      </c>
      <c r="R88" s="1199">
        <f t="shared" si="8"/>
        <v>0</v>
      </c>
      <c r="S88" s="684" t="s">
        <v>208</v>
      </c>
      <c r="T88" s="278" t="s">
        <v>139</v>
      </c>
      <c r="U88" s="276" t="s">
        <v>114</v>
      </c>
      <c r="V88" s="1291" t="s">
        <v>103</v>
      </c>
      <c r="W88" s="276" t="s">
        <v>111</v>
      </c>
      <c r="X88" s="275"/>
      <c r="Y88" s="275"/>
    </row>
    <row r="89" spans="1:25" s="78" customFormat="1">
      <c r="A89" s="1504" t="s">
        <v>347</v>
      </c>
      <c r="B89" s="1505"/>
      <c r="C89" s="1505"/>
      <c r="D89" s="1505"/>
      <c r="E89" s="1505"/>
      <c r="F89" s="1505"/>
      <c r="G89" s="1505"/>
      <c r="H89" s="1505"/>
      <c r="I89" s="1505"/>
      <c r="J89" s="1505"/>
      <c r="K89" s="1505"/>
      <c r="L89" s="1505"/>
      <c r="M89" s="1505"/>
      <c r="N89" s="1505"/>
      <c r="O89" s="1505"/>
      <c r="P89" s="1505"/>
      <c r="Q89" s="1505"/>
      <c r="R89" s="1505"/>
      <c r="S89" s="1508"/>
      <c r="T89" s="275"/>
      <c r="U89" s="275"/>
      <c r="V89" s="1294"/>
      <c r="W89" s="275"/>
      <c r="X89" s="275"/>
      <c r="Y89" s="275"/>
    </row>
    <row r="90" spans="1:25" s="78" customFormat="1">
      <c r="A90" s="1506" t="s">
        <v>348</v>
      </c>
      <c r="B90" s="1507"/>
      <c r="C90" s="1507"/>
      <c r="D90" s="1507"/>
      <c r="E90" s="1507"/>
      <c r="F90" s="1507"/>
      <c r="G90" s="1507"/>
      <c r="H90" s="1507"/>
      <c r="I90" s="1507"/>
      <c r="J90" s="1507"/>
      <c r="K90" s="1507"/>
      <c r="L90" s="1507"/>
      <c r="M90" s="1507"/>
      <c r="N90" s="1507"/>
      <c r="O90" s="1507"/>
      <c r="P90" s="1507"/>
      <c r="Q90" s="1507"/>
      <c r="R90" s="1507"/>
      <c r="S90" s="1507"/>
      <c r="T90" s="275"/>
      <c r="U90" s="275"/>
      <c r="V90" s="1294"/>
      <c r="W90" s="275"/>
      <c r="X90" s="275"/>
      <c r="Y90" s="275"/>
    </row>
    <row r="91" spans="1:25" s="78" customFormat="1" ht="43.75" customHeight="1">
      <c r="A91" s="60">
        <f>SUBTOTAL(3,$B$13:B91)</f>
        <v>64</v>
      </c>
      <c r="B91" s="1191" t="s">
        <v>349</v>
      </c>
      <c r="C91" s="639">
        <v>1000000000</v>
      </c>
      <c r="D91" s="1192" t="s">
        <v>350</v>
      </c>
      <c r="E91" s="301" t="s">
        <v>103</v>
      </c>
      <c r="F91" s="114" t="s">
        <v>104</v>
      </c>
      <c r="G91" s="855" t="s">
        <v>225</v>
      </c>
      <c r="H91" s="1059">
        <v>976899848.51999998</v>
      </c>
      <c r="I91" s="1192" t="s">
        <v>351</v>
      </c>
      <c r="J91" s="1192" t="s">
        <v>227</v>
      </c>
      <c r="K91" s="1192" t="s">
        <v>228</v>
      </c>
      <c r="L91" s="1197">
        <v>44424</v>
      </c>
      <c r="M91" s="1197">
        <v>44561</v>
      </c>
      <c r="N91" s="1194">
        <v>0</v>
      </c>
      <c r="O91" s="1194">
        <v>0</v>
      </c>
      <c r="P91" s="1224">
        <v>293069954.55599999</v>
      </c>
      <c r="Q91" s="1194">
        <f>IFERROR(P91/H91,0)*100</f>
        <v>30</v>
      </c>
      <c r="R91" s="1199">
        <f>O91-N91</f>
        <v>0</v>
      </c>
      <c r="S91" s="1196" t="s">
        <v>122</v>
      </c>
      <c r="T91" s="275" t="s">
        <v>110</v>
      </c>
      <c r="U91" s="276" t="s">
        <v>102</v>
      </c>
      <c r="V91" s="1291" t="s">
        <v>103</v>
      </c>
      <c r="W91" s="276" t="s">
        <v>111</v>
      </c>
      <c r="X91" s="275"/>
      <c r="Y91" s="275"/>
    </row>
    <row r="92" spans="1:25" s="78" customFormat="1" ht="44.65" customHeight="1">
      <c r="A92" s="393">
        <f>SUBTOTAL(3,$B$13:B92)</f>
        <v>65</v>
      </c>
      <c r="B92" s="525" t="s">
        <v>352</v>
      </c>
      <c r="C92" s="1494" t="s">
        <v>141</v>
      </c>
      <c r="D92" s="1495"/>
      <c r="E92" s="1495"/>
      <c r="F92" s="1495"/>
      <c r="G92" s="1495"/>
      <c r="H92" s="1495"/>
      <c r="I92" s="1495"/>
      <c r="J92" s="1495"/>
      <c r="K92" s="1495"/>
      <c r="L92" s="1495"/>
      <c r="M92" s="1495"/>
      <c r="N92" s="1495"/>
      <c r="O92" s="1495"/>
      <c r="P92" s="1495"/>
      <c r="Q92" s="1495"/>
      <c r="R92" s="1496"/>
      <c r="S92" s="686" t="s">
        <v>353</v>
      </c>
      <c r="T92" s="275" t="s">
        <v>110</v>
      </c>
      <c r="U92" s="275"/>
      <c r="V92" s="1294"/>
      <c r="W92" s="275"/>
      <c r="X92" s="275"/>
      <c r="Y92" s="275"/>
    </row>
    <row r="93" spans="1:25" s="78" customFormat="1" ht="15" customHeight="1">
      <c r="A93" s="1492" t="s">
        <v>354</v>
      </c>
      <c r="B93" s="1493"/>
      <c r="C93" s="1493"/>
      <c r="D93" s="1493"/>
      <c r="E93" s="1493"/>
      <c r="F93" s="1493"/>
      <c r="G93" s="1493"/>
      <c r="H93" s="1493"/>
      <c r="I93" s="1493"/>
      <c r="J93" s="1493"/>
      <c r="K93" s="1493"/>
      <c r="L93" s="1493"/>
      <c r="M93" s="1493"/>
      <c r="N93" s="1493"/>
      <c r="O93" s="1493"/>
      <c r="P93" s="1493"/>
      <c r="Q93" s="1493"/>
      <c r="R93" s="1493"/>
      <c r="S93" s="1493"/>
      <c r="T93" s="275"/>
      <c r="U93" s="275"/>
      <c r="V93" s="1294"/>
      <c r="W93" s="275"/>
      <c r="X93" s="275"/>
      <c r="Y93" s="275"/>
    </row>
    <row r="94" spans="1:25" s="78" customFormat="1" ht="67" customHeight="1">
      <c r="A94" s="305">
        <f>SUBTOTAL(3,$B$13:B94)</f>
        <v>66</v>
      </c>
      <c r="B94" s="348" t="s">
        <v>355</v>
      </c>
      <c r="C94" s="349">
        <v>300000164</v>
      </c>
      <c r="D94" s="350" t="s">
        <v>102</v>
      </c>
      <c r="E94" s="325" t="s">
        <v>103</v>
      </c>
      <c r="F94" s="360" t="s">
        <v>241</v>
      </c>
      <c r="G94" s="308" t="s">
        <v>356</v>
      </c>
      <c r="H94" s="352">
        <v>239342700</v>
      </c>
      <c r="I94" s="353" t="s">
        <v>153</v>
      </c>
      <c r="J94" s="354" t="s">
        <v>243</v>
      </c>
      <c r="K94" s="353" t="s">
        <v>357</v>
      </c>
      <c r="L94" s="415">
        <v>44452</v>
      </c>
      <c r="M94" s="1162">
        <v>44561</v>
      </c>
      <c r="N94" s="1057">
        <v>21.58</v>
      </c>
      <c r="O94" s="1056">
        <v>100</v>
      </c>
      <c r="P94" s="1067">
        <v>119671350</v>
      </c>
      <c r="Q94" s="1203">
        <f>IFERROR(P94/H94,0)*100</f>
        <v>50</v>
      </c>
      <c r="R94" s="1048">
        <f>O94-N94</f>
        <v>78.42</v>
      </c>
      <c r="S94" s="686" t="s">
        <v>358</v>
      </c>
      <c r="T94" s="275" t="s">
        <v>171</v>
      </c>
      <c r="U94" s="276" t="s">
        <v>102</v>
      </c>
      <c r="V94" s="1291" t="s">
        <v>103</v>
      </c>
      <c r="W94" s="276" t="s">
        <v>127</v>
      </c>
      <c r="X94" s="275"/>
      <c r="Y94" s="275"/>
    </row>
    <row r="95" spans="1:25" s="78" customFormat="1" ht="16.5" customHeight="1">
      <c r="A95" s="1492" t="s">
        <v>359</v>
      </c>
      <c r="B95" s="1493"/>
      <c r="C95" s="1493"/>
      <c r="D95" s="1493"/>
      <c r="E95" s="1493"/>
      <c r="F95" s="1493"/>
      <c r="G95" s="1493"/>
      <c r="H95" s="1493"/>
      <c r="I95" s="1493"/>
      <c r="J95" s="1493"/>
      <c r="K95" s="1493"/>
      <c r="L95" s="1493"/>
      <c r="M95" s="1493"/>
      <c r="N95" s="1493"/>
      <c r="O95" s="1493"/>
      <c r="P95" s="1493"/>
      <c r="Q95" s="1493"/>
      <c r="R95" s="1493"/>
      <c r="S95" s="1493"/>
      <c r="T95" s="275"/>
      <c r="U95" s="275"/>
      <c r="V95" s="1294"/>
      <c r="W95" s="275"/>
      <c r="X95" s="275"/>
      <c r="Y95" s="275"/>
    </row>
    <row r="96" spans="1:25" s="146" customFormat="1" ht="39" customHeight="1">
      <c r="A96" s="302">
        <f>SUBTOTAL(3,$B$13:B96)</f>
        <v>67</v>
      </c>
      <c r="B96" s="122" t="s">
        <v>360</v>
      </c>
      <c r="C96" s="123">
        <v>700000000</v>
      </c>
      <c r="D96" s="304" t="s">
        <v>102</v>
      </c>
      <c r="E96" s="304" t="s">
        <v>103</v>
      </c>
      <c r="F96" s="114" t="s">
        <v>134</v>
      </c>
      <c r="G96" s="126" t="s">
        <v>361</v>
      </c>
      <c r="H96" s="231">
        <v>615762305.48000002</v>
      </c>
      <c r="I96" s="187" t="s">
        <v>149</v>
      </c>
      <c r="J96" s="187" t="s">
        <v>149</v>
      </c>
      <c r="K96" s="188" t="s">
        <v>362</v>
      </c>
      <c r="L96" s="1197">
        <v>44426</v>
      </c>
      <c r="M96" s="189">
        <v>44545</v>
      </c>
      <c r="N96" s="1194">
        <v>0</v>
      </c>
      <c r="O96" s="1194">
        <v>0</v>
      </c>
      <c r="P96" s="1224">
        <v>307881152.74000001</v>
      </c>
      <c r="Q96" s="1194">
        <f>IFERROR(P96/H96,0)*100</f>
        <v>50</v>
      </c>
      <c r="R96" s="1199">
        <f>O96-N96</f>
        <v>0</v>
      </c>
      <c r="S96" s="684" t="s">
        <v>208</v>
      </c>
      <c r="T96" s="278" t="s">
        <v>139</v>
      </c>
      <c r="U96" s="276" t="s">
        <v>102</v>
      </c>
      <c r="V96" s="1291" t="s">
        <v>103</v>
      </c>
      <c r="W96" s="276" t="s">
        <v>111</v>
      </c>
      <c r="X96" s="1306"/>
      <c r="Y96" s="1306"/>
    </row>
    <row r="97" spans="1:25" s="146" customFormat="1" ht="41.25" customHeight="1">
      <c r="A97" s="302">
        <f>SUBTOTAL(3,$B$13:B97)</f>
        <v>68</v>
      </c>
      <c r="B97" s="130" t="s">
        <v>363</v>
      </c>
      <c r="C97" s="141">
        <v>385000000</v>
      </c>
      <c r="D97" s="304" t="s">
        <v>198</v>
      </c>
      <c r="E97" s="207" t="s">
        <v>133</v>
      </c>
      <c r="F97" s="631" t="s">
        <v>134</v>
      </c>
      <c r="G97" s="1194" t="s">
        <v>364</v>
      </c>
      <c r="H97" s="1194">
        <v>0</v>
      </c>
      <c r="I97" s="187" t="s">
        <v>200</v>
      </c>
      <c r="J97" s="187" t="s">
        <v>200</v>
      </c>
      <c r="K97" s="188" t="s">
        <v>200</v>
      </c>
      <c r="L97" s="1197">
        <v>44410</v>
      </c>
      <c r="M97" s="189">
        <v>44559</v>
      </c>
      <c r="N97" s="1194">
        <v>0</v>
      </c>
      <c r="O97" s="1194">
        <v>0</v>
      </c>
      <c r="P97" s="1299">
        <v>96250000</v>
      </c>
      <c r="Q97" s="1194">
        <f>IFERROR(P97/H97,0)*100</f>
        <v>0</v>
      </c>
      <c r="R97" s="1199">
        <f>O97-N97</f>
        <v>0</v>
      </c>
      <c r="S97" s="684" t="s">
        <v>201</v>
      </c>
      <c r="T97" s="278" t="s">
        <v>139</v>
      </c>
      <c r="U97" s="276" t="s">
        <v>198</v>
      </c>
      <c r="V97" s="1291" t="s">
        <v>133</v>
      </c>
      <c r="W97" s="276" t="s">
        <v>111</v>
      </c>
      <c r="X97" s="1306"/>
      <c r="Y97" s="1306"/>
    </row>
    <row r="98" spans="1:25" s="78" customFormat="1" ht="44.25" customHeight="1">
      <c r="A98" s="305">
        <f>SUBTOTAL(3,$B$13:B98)</f>
        <v>69</v>
      </c>
      <c r="B98" s="323" t="s">
        <v>365</v>
      </c>
      <c r="C98" s="1494" t="s">
        <v>141</v>
      </c>
      <c r="D98" s="1495"/>
      <c r="E98" s="1495"/>
      <c r="F98" s="1495"/>
      <c r="G98" s="1495"/>
      <c r="H98" s="1495"/>
      <c r="I98" s="1495"/>
      <c r="J98" s="1495"/>
      <c r="K98" s="1495"/>
      <c r="L98" s="1495"/>
      <c r="M98" s="1495"/>
      <c r="N98" s="1495"/>
      <c r="O98" s="1495"/>
      <c r="P98" s="1495"/>
      <c r="Q98" s="1495"/>
      <c r="R98" s="1496"/>
      <c r="S98" s="689" t="s">
        <v>366</v>
      </c>
      <c r="T98" s="278" t="s">
        <v>139</v>
      </c>
      <c r="U98" s="275"/>
      <c r="V98" s="1294"/>
      <c r="W98" s="275"/>
      <c r="X98" s="275"/>
      <c r="Y98" s="275"/>
    </row>
    <row r="99" spans="1:25" s="78" customFormat="1" ht="38.25" customHeight="1">
      <c r="A99" s="530">
        <f>SUBTOTAL(3,$B$13:B99)</f>
        <v>70</v>
      </c>
      <c r="B99" s="531" t="s">
        <v>367</v>
      </c>
      <c r="C99" s="532">
        <v>180570000</v>
      </c>
      <c r="D99" s="533" t="s">
        <v>114</v>
      </c>
      <c r="E99" s="304" t="s">
        <v>103</v>
      </c>
      <c r="F99" s="691" t="s">
        <v>134</v>
      </c>
      <c r="G99" s="535" t="s">
        <v>368</v>
      </c>
      <c r="H99" s="536">
        <v>180244000</v>
      </c>
      <c r="I99" s="537" t="s">
        <v>178</v>
      </c>
      <c r="J99" s="537" t="s">
        <v>369</v>
      </c>
      <c r="K99" s="538" t="s">
        <v>370</v>
      </c>
      <c r="L99" s="539">
        <v>44428</v>
      </c>
      <c r="M99" s="189">
        <v>44517</v>
      </c>
      <c r="N99" s="1194">
        <v>47.67</v>
      </c>
      <c r="O99" s="1194">
        <v>61.95</v>
      </c>
      <c r="P99" s="1299">
        <v>90122000</v>
      </c>
      <c r="Q99" s="1194">
        <f>IFERROR(P99/H99,0)*100</f>
        <v>50</v>
      </c>
      <c r="R99" s="1199">
        <f>O99-N99</f>
        <v>14.280000000000001</v>
      </c>
      <c r="S99" s="695" t="s">
        <v>208</v>
      </c>
      <c r="T99" s="275" t="s">
        <v>139</v>
      </c>
      <c r="U99" s="276" t="s">
        <v>114</v>
      </c>
      <c r="V99" s="1291" t="s">
        <v>103</v>
      </c>
      <c r="W99" s="276" t="s">
        <v>111</v>
      </c>
      <c r="X99" s="275"/>
      <c r="Y99" s="275"/>
    </row>
    <row r="100" spans="1:25" s="78" customFormat="1">
      <c r="A100" s="1497" t="s">
        <v>371</v>
      </c>
      <c r="B100" s="1498"/>
      <c r="C100" s="1498"/>
      <c r="D100" s="1498"/>
      <c r="E100" s="1498"/>
      <c r="F100" s="1498"/>
      <c r="G100" s="1498"/>
      <c r="H100" s="1498"/>
      <c r="I100" s="1498"/>
      <c r="J100" s="1498"/>
      <c r="K100" s="1498"/>
      <c r="L100" s="1498"/>
      <c r="M100" s="1498"/>
      <c r="N100" s="1498"/>
      <c r="O100" s="1498"/>
      <c r="P100" s="1498"/>
      <c r="Q100" s="1498"/>
      <c r="R100" s="1498"/>
      <c r="S100" s="1499"/>
      <c r="T100" s="275"/>
      <c r="U100" s="275"/>
      <c r="V100" s="1294"/>
      <c r="W100" s="275"/>
      <c r="X100" s="275"/>
      <c r="Y100" s="275"/>
    </row>
    <row r="101" spans="1:25" s="78" customFormat="1">
      <c r="A101" s="1500" t="s">
        <v>247</v>
      </c>
      <c r="B101" s="1501"/>
      <c r="C101" s="1501"/>
      <c r="D101" s="1501"/>
      <c r="E101" s="1501"/>
      <c r="F101" s="1501"/>
      <c r="G101" s="1501"/>
      <c r="H101" s="1501"/>
      <c r="I101" s="1501"/>
      <c r="J101" s="1501"/>
      <c r="K101" s="1501"/>
      <c r="L101" s="1501"/>
      <c r="M101" s="1501"/>
      <c r="N101" s="1501"/>
      <c r="O101" s="1501"/>
      <c r="P101" s="1501"/>
      <c r="Q101" s="1501"/>
      <c r="R101" s="1501"/>
      <c r="S101" s="1511"/>
      <c r="T101" s="275"/>
      <c r="U101" s="275"/>
      <c r="V101" s="1294"/>
      <c r="W101" s="275"/>
      <c r="X101" s="275"/>
      <c r="Y101" s="275"/>
    </row>
    <row r="102" spans="1:25" s="78" customFormat="1" ht="77.150000000000006" customHeight="1">
      <c r="A102" s="393">
        <f>SUBTOTAL(3,$B$13:B102)</f>
        <v>71</v>
      </c>
      <c r="B102" s="474" t="s">
        <v>372</v>
      </c>
      <c r="C102" s="1494" t="s">
        <v>141</v>
      </c>
      <c r="D102" s="1495"/>
      <c r="E102" s="1495"/>
      <c r="F102" s="1495"/>
      <c r="G102" s="1495"/>
      <c r="H102" s="1495"/>
      <c r="I102" s="1495"/>
      <c r="J102" s="1495"/>
      <c r="K102" s="1495"/>
      <c r="L102" s="1495"/>
      <c r="M102" s="1495"/>
      <c r="N102" s="1495"/>
      <c r="O102" s="1495"/>
      <c r="P102" s="1495"/>
      <c r="Q102" s="1495"/>
      <c r="R102" s="1496"/>
      <c r="S102" s="686" t="s">
        <v>373</v>
      </c>
      <c r="T102" s="275" t="s">
        <v>110</v>
      </c>
      <c r="U102" s="275"/>
      <c r="V102" s="1294"/>
      <c r="W102" s="275"/>
      <c r="X102" s="275"/>
      <c r="Y102" s="275"/>
    </row>
    <row r="103" spans="1:25" s="78" customFormat="1" ht="14.25" customHeight="1">
      <c r="A103" s="1492" t="s">
        <v>292</v>
      </c>
      <c r="B103" s="1493"/>
      <c r="C103" s="1493"/>
      <c r="D103" s="1493"/>
      <c r="E103" s="1493"/>
      <c r="F103" s="1493"/>
      <c r="G103" s="1493"/>
      <c r="H103" s="1493"/>
      <c r="I103" s="1493"/>
      <c r="J103" s="1493"/>
      <c r="K103" s="1493"/>
      <c r="L103" s="1493"/>
      <c r="M103" s="1493"/>
      <c r="N103" s="1493"/>
      <c r="O103" s="1493"/>
      <c r="P103" s="1493"/>
      <c r="Q103" s="1493"/>
      <c r="R103" s="1493"/>
      <c r="S103" s="1510"/>
      <c r="T103" s="275"/>
      <c r="U103" s="275"/>
      <c r="V103" s="1294"/>
      <c r="W103" s="275"/>
      <c r="X103" s="275"/>
      <c r="Y103" s="275"/>
    </row>
    <row r="104" spans="1:25" s="78" customFormat="1" ht="42" customHeight="1">
      <c r="A104" s="60">
        <f>SUBTOTAL(3,$B$13:B104)</f>
        <v>72</v>
      </c>
      <c r="B104" s="456" t="s">
        <v>374</v>
      </c>
      <c r="C104" s="449">
        <v>1000000000</v>
      </c>
      <c r="D104" s="246" t="s">
        <v>102</v>
      </c>
      <c r="E104" s="44" t="s">
        <v>103</v>
      </c>
      <c r="F104" s="685" t="s">
        <v>375</v>
      </c>
      <c r="G104" s="1252" t="s">
        <v>376</v>
      </c>
      <c r="H104" s="1253">
        <v>946569029</v>
      </c>
      <c r="I104" s="906" t="s">
        <v>178</v>
      </c>
      <c r="J104" s="906" t="s">
        <v>178</v>
      </c>
      <c r="K104" s="906" t="s">
        <v>377</v>
      </c>
      <c r="L104" s="117">
        <v>44428</v>
      </c>
      <c r="M104" s="117">
        <v>44557</v>
      </c>
      <c r="N104" s="925">
        <v>47.71</v>
      </c>
      <c r="O104" s="925">
        <v>72.290000000000006</v>
      </c>
      <c r="P104" s="132">
        <v>283970708.69999999</v>
      </c>
      <c r="Q104" s="1194">
        <f>IFERROR(P104/H104,0)*100</f>
        <v>30</v>
      </c>
      <c r="R104" s="1325">
        <f>O104-N104</f>
        <v>24.580000000000005</v>
      </c>
      <c r="S104" s="1208" t="s">
        <v>109</v>
      </c>
      <c r="T104" s="275" t="s">
        <v>171</v>
      </c>
      <c r="U104" s="276" t="s">
        <v>102</v>
      </c>
      <c r="V104" s="1291" t="s">
        <v>103</v>
      </c>
      <c r="W104" s="276" t="s">
        <v>111</v>
      </c>
      <c r="X104" s="275"/>
      <c r="Y104" s="275"/>
    </row>
    <row r="105" spans="1:25" s="78" customFormat="1" ht="15" customHeight="1">
      <c r="A105" s="1492" t="s">
        <v>311</v>
      </c>
      <c r="B105" s="1493"/>
      <c r="C105" s="1493"/>
      <c r="D105" s="1493"/>
      <c r="E105" s="1493"/>
      <c r="F105" s="1493"/>
      <c r="G105" s="1493"/>
      <c r="H105" s="1493"/>
      <c r="I105" s="1493"/>
      <c r="J105" s="1493"/>
      <c r="K105" s="1493"/>
      <c r="L105" s="1493"/>
      <c r="M105" s="1493"/>
      <c r="N105" s="1493"/>
      <c r="O105" s="1493"/>
      <c r="P105" s="1493"/>
      <c r="Q105" s="1493"/>
      <c r="R105" s="1493"/>
      <c r="S105" s="1493"/>
      <c r="T105" s="275"/>
      <c r="U105" s="275"/>
      <c r="V105" s="1294"/>
      <c r="W105" s="275"/>
      <c r="X105" s="275"/>
      <c r="Y105" s="275"/>
    </row>
    <row r="106" spans="1:25" s="78" customFormat="1" ht="40" customHeight="1">
      <c r="A106" s="530">
        <f>SUBTOTAL(3,$B$13:B106)</f>
        <v>73</v>
      </c>
      <c r="B106" s="546" t="s">
        <v>378</v>
      </c>
      <c r="C106" s="547">
        <v>138900000</v>
      </c>
      <c r="D106" s="533" t="s">
        <v>114</v>
      </c>
      <c r="E106" s="44" t="s">
        <v>103</v>
      </c>
      <c r="F106" s="691" t="s">
        <v>134</v>
      </c>
      <c r="G106" s="1194" t="s">
        <v>379</v>
      </c>
      <c r="H106" s="1299">
        <v>138667000</v>
      </c>
      <c r="I106" s="537" t="s">
        <v>178</v>
      </c>
      <c r="J106" s="46" t="s">
        <v>153</v>
      </c>
      <c r="K106" s="1194" t="s">
        <v>380</v>
      </c>
      <c r="L106" s="1286">
        <v>44470</v>
      </c>
      <c r="M106" s="1286">
        <v>44559</v>
      </c>
      <c r="N106" s="1194">
        <v>13.34</v>
      </c>
      <c r="O106" s="1194">
        <v>21.38</v>
      </c>
      <c r="P106" s="1275">
        <v>0</v>
      </c>
      <c r="Q106" s="1194">
        <f>IFERROR(P106/H106,0)*100</f>
        <v>0</v>
      </c>
      <c r="R106" s="1199">
        <f>O106-N106</f>
        <v>8.0399999999999991</v>
      </c>
      <c r="S106" s="1208" t="s">
        <v>109</v>
      </c>
      <c r="T106" s="278" t="s">
        <v>139</v>
      </c>
      <c r="U106" s="276" t="s">
        <v>114</v>
      </c>
      <c r="V106" s="1291" t="s">
        <v>103</v>
      </c>
      <c r="W106" s="276" t="s">
        <v>111</v>
      </c>
      <c r="X106" s="275"/>
      <c r="Y106" s="275"/>
    </row>
    <row r="107" spans="1:25" s="78" customFormat="1" ht="41.15" customHeight="1">
      <c r="A107" s="302">
        <f>SUBTOTAL(3,$B$13:B107)</f>
        <v>74</v>
      </c>
      <c r="B107" s="43" t="s">
        <v>381</v>
      </c>
      <c r="C107" s="299">
        <v>695499954</v>
      </c>
      <c r="D107" s="304" t="s">
        <v>102</v>
      </c>
      <c r="E107" s="207" t="s">
        <v>133</v>
      </c>
      <c r="F107" s="500" t="s">
        <v>134</v>
      </c>
      <c r="G107" s="126" t="s">
        <v>382</v>
      </c>
      <c r="H107" s="150">
        <v>641430746.96000004</v>
      </c>
      <c r="I107" s="116" t="s">
        <v>383</v>
      </c>
      <c r="J107" s="116" t="s">
        <v>137</v>
      </c>
      <c r="K107" s="116" t="s">
        <v>384</v>
      </c>
      <c r="L107" s="1160">
        <v>44396</v>
      </c>
      <c r="M107" s="1197">
        <v>44515</v>
      </c>
      <c r="N107" s="1194">
        <v>84.34</v>
      </c>
      <c r="O107" s="1194">
        <v>72.84</v>
      </c>
      <c r="P107" s="1224">
        <v>320715373.48000002</v>
      </c>
      <c r="Q107" s="1194">
        <f>IFERROR(P107/H107,0)*100</f>
        <v>50</v>
      </c>
      <c r="R107" s="927">
        <f>O107-N107</f>
        <v>-11.5</v>
      </c>
      <c r="S107" s="1196" t="s">
        <v>109</v>
      </c>
      <c r="T107" s="278" t="s">
        <v>139</v>
      </c>
      <c r="U107" s="276" t="s">
        <v>102</v>
      </c>
      <c r="V107" s="1291" t="s">
        <v>133</v>
      </c>
      <c r="W107" s="276" t="s">
        <v>111</v>
      </c>
      <c r="X107" s="275"/>
      <c r="Y107" s="275"/>
    </row>
    <row r="108" spans="1:25" s="78" customFormat="1">
      <c r="A108" s="1497" t="s">
        <v>385</v>
      </c>
      <c r="B108" s="1498"/>
      <c r="C108" s="1498"/>
      <c r="D108" s="1498"/>
      <c r="E108" s="1498"/>
      <c r="F108" s="1498"/>
      <c r="G108" s="1498"/>
      <c r="H108" s="1498"/>
      <c r="I108" s="1498"/>
      <c r="J108" s="1498"/>
      <c r="K108" s="1498"/>
      <c r="L108" s="1498"/>
      <c r="M108" s="1498"/>
      <c r="N108" s="1498"/>
      <c r="O108" s="1498"/>
      <c r="P108" s="1498"/>
      <c r="Q108" s="1498"/>
      <c r="R108" s="1498"/>
      <c r="S108" s="1499"/>
      <c r="T108" s="275"/>
      <c r="U108" s="275"/>
      <c r="V108" s="1294"/>
      <c r="W108" s="275"/>
      <c r="X108" s="275"/>
      <c r="Y108" s="275"/>
    </row>
    <row r="109" spans="1:25" s="78" customFormat="1">
      <c r="A109" s="1500" t="s">
        <v>386</v>
      </c>
      <c r="B109" s="1501"/>
      <c r="C109" s="1501"/>
      <c r="D109" s="1501"/>
      <c r="E109" s="1501"/>
      <c r="F109" s="1501"/>
      <c r="G109" s="1501"/>
      <c r="H109" s="1501"/>
      <c r="I109" s="1501"/>
      <c r="J109" s="1501"/>
      <c r="K109" s="1501"/>
      <c r="L109" s="1501"/>
      <c r="M109" s="1501"/>
      <c r="N109" s="1501"/>
      <c r="O109" s="1501"/>
      <c r="P109" s="1501"/>
      <c r="Q109" s="1501"/>
      <c r="R109" s="1501"/>
      <c r="S109" s="1511"/>
      <c r="T109" s="275"/>
      <c r="U109" s="275"/>
      <c r="V109" s="1294"/>
      <c r="W109" s="275"/>
      <c r="X109" s="275"/>
      <c r="Y109" s="275"/>
    </row>
    <row r="110" spans="1:25" s="56" customFormat="1" ht="36.75" customHeight="1">
      <c r="A110" s="60">
        <f>SUBTOTAL(3,$B$13:B110)</f>
        <v>75</v>
      </c>
      <c r="B110" s="1191" t="s">
        <v>387</v>
      </c>
      <c r="C110" s="1043">
        <v>750000000</v>
      </c>
      <c r="D110" s="1192" t="s">
        <v>350</v>
      </c>
      <c r="E110" s="301" t="s">
        <v>103</v>
      </c>
      <c r="F110" s="500" t="s">
        <v>104</v>
      </c>
      <c r="G110" s="855" t="s">
        <v>388</v>
      </c>
      <c r="H110" s="1044">
        <v>733755610</v>
      </c>
      <c r="I110" s="1192" t="s">
        <v>107</v>
      </c>
      <c r="J110" s="1192" t="s">
        <v>153</v>
      </c>
      <c r="K110" s="1192" t="s">
        <v>389</v>
      </c>
      <c r="L110" s="1197">
        <v>44424</v>
      </c>
      <c r="M110" s="1197">
        <v>44561</v>
      </c>
      <c r="N110" s="1276">
        <v>99.528999999999996</v>
      </c>
      <c r="O110" s="1194">
        <v>100</v>
      </c>
      <c r="P110" s="1224">
        <v>220126683</v>
      </c>
      <c r="Q110" s="1194">
        <f t="shared" ref="Q110:Q115" si="9">IFERROR(P110/H110,0)*100</f>
        <v>30</v>
      </c>
      <c r="R110" s="1205">
        <f t="shared" ref="R110:R115" si="10">O110-N110</f>
        <v>0.47100000000000364</v>
      </c>
      <c r="S110" s="1196" t="s">
        <v>156</v>
      </c>
      <c r="T110" s="275" t="s">
        <v>110</v>
      </c>
      <c r="U110" s="276" t="s">
        <v>102</v>
      </c>
      <c r="V110" s="1291" t="s">
        <v>103</v>
      </c>
      <c r="W110" s="276" t="s">
        <v>127</v>
      </c>
      <c r="X110" s="278"/>
      <c r="Y110" s="278"/>
    </row>
    <row r="111" spans="1:25" s="78" customFormat="1" ht="35.25" customHeight="1">
      <c r="A111" s="60">
        <f>SUBTOTAL(3,$B$13:B111)</f>
        <v>76</v>
      </c>
      <c r="B111" s="1191" t="s">
        <v>390</v>
      </c>
      <c r="C111" s="1043">
        <v>200000000</v>
      </c>
      <c r="D111" s="1192" t="s">
        <v>235</v>
      </c>
      <c r="E111" s="301" t="s">
        <v>103</v>
      </c>
      <c r="F111" s="500" t="s">
        <v>104</v>
      </c>
      <c r="G111" s="855" t="s">
        <v>391</v>
      </c>
      <c r="H111" s="1044">
        <v>198680600</v>
      </c>
      <c r="I111" s="1192" t="s">
        <v>222</v>
      </c>
      <c r="J111" s="1192" t="s">
        <v>169</v>
      </c>
      <c r="K111" s="1192" t="s">
        <v>392</v>
      </c>
      <c r="L111" s="1197">
        <v>44424</v>
      </c>
      <c r="M111" s="1188">
        <v>44513</v>
      </c>
      <c r="N111" s="1276">
        <v>37.700000000000003</v>
      </c>
      <c r="O111" s="1276">
        <v>61.281999999999996</v>
      </c>
      <c r="P111" s="1224">
        <v>0</v>
      </c>
      <c r="Q111" s="1194">
        <f t="shared" si="9"/>
        <v>0</v>
      </c>
      <c r="R111" s="1205">
        <f t="shared" si="10"/>
        <v>23.581999999999994</v>
      </c>
      <c r="S111" s="1196" t="s">
        <v>122</v>
      </c>
      <c r="T111" s="275" t="s">
        <v>110</v>
      </c>
      <c r="U111" s="276" t="s">
        <v>114</v>
      </c>
      <c r="V111" s="1291" t="s">
        <v>103</v>
      </c>
      <c r="W111" s="276" t="s">
        <v>111</v>
      </c>
      <c r="X111" s="275"/>
      <c r="Y111" s="275"/>
    </row>
    <row r="112" spans="1:25" s="78" customFormat="1" ht="36" customHeight="1">
      <c r="A112" s="60">
        <f>SUBTOTAL(3,$B$13:B112)</f>
        <v>77</v>
      </c>
      <c r="B112" s="1191" t="s">
        <v>393</v>
      </c>
      <c r="C112" s="1043">
        <v>1000000000</v>
      </c>
      <c r="D112" s="1192" t="s">
        <v>350</v>
      </c>
      <c r="E112" s="301" t="s">
        <v>103</v>
      </c>
      <c r="F112" s="500" t="s">
        <v>104</v>
      </c>
      <c r="G112" s="855" t="s">
        <v>394</v>
      </c>
      <c r="H112" s="150">
        <v>998035532.17999995</v>
      </c>
      <c r="I112" s="1192" t="s">
        <v>231</v>
      </c>
      <c r="J112" s="1192" t="s">
        <v>153</v>
      </c>
      <c r="K112" s="1192" t="s">
        <v>228</v>
      </c>
      <c r="L112" s="1197">
        <v>44424</v>
      </c>
      <c r="M112" s="1197">
        <v>44561</v>
      </c>
      <c r="N112" s="1194">
        <v>9.85</v>
      </c>
      <c r="O112" s="1194">
        <v>21.74</v>
      </c>
      <c r="P112" s="1224">
        <v>299410659.65399998</v>
      </c>
      <c r="Q112" s="1194">
        <f t="shared" si="9"/>
        <v>30</v>
      </c>
      <c r="R112" s="1199">
        <f t="shared" si="10"/>
        <v>11.889999999999999</v>
      </c>
      <c r="S112" s="1196" t="s">
        <v>122</v>
      </c>
      <c r="T112" s="275" t="s">
        <v>110</v>
      </c>
      <c r="U112" s="276" t="s">
        <v>102</v>
      </c>
      <c r="V112" s="1291" t="s">
        <v>103</v>
      </c>
      <c r="W112" s="276" t="s">
        <v>111</v>
      </c>
      <c r="X112" s="275"/>
      <c r="Y112" s="275"/>
    </row>
    <row r="113" spans="1:25" s="78" customFormat="1" ht="33.75" customHeight="1">
      <c r="A113" s="60">
        <f>SUBTOTAL(3,$B$13:B113)</f>
        <v>78</v>
      </c>
      <c r="B113" s="1191" t="s">
        <v>395</v>
      </c>
      <c r="C113" s="1043">
        <v>1000000000</v>
      </c>
      <c r="D113" s="1192" t="s">
        <v>350</v>
      </c>
      <c r="E113" s="301" t="s">
        <v>103</v>
      </c>
      <c r="F113" s="500" t="s">
        <v>104</v>
      </c>
      <c r="G113" s="855" t="s">
        <v>394</v>
      </c>
      <c r="H113" s="1044">
        <v>992096885.27999997</v>
      </c>
      <c r="I113" s="1192" t="s">
        <v>396</v>
      </c>
      <c r="J113" s="1192" t="s">
        <v>222</v>
      </c>
      <c r="K113" s="1192" t="s">
        <v>228</v>
      </c>
      <c r="L113" s="1197">
        <v>44424</v>
      </c>
      <c r="M113" s="1197">
        <v>44561</v>
      </c>
      <c r="N113" s="1194">
        <v>8.33</v>
      </c>
      <c r="O113" s="1194">
        <v>23.08</v>
      </c>
      <c r="P113" s="1224">
        <v>297629065.58399999</v>
      </c>
      <c r="Q113" s="1194">
        <f t="shared" si="9"/>
        <v>30</v>
      </c>
      <c r="R113" s="1199">
        <f t="shared" si="10"/>
        <v>14.749999999999998</v>
      </c>
      <c r="S113" s="1196" t="s">
        <v>122</v>
      </c>
      <c r="T113" s="275" t="s">
        <v>110</v>
      </c>
      <c r="U113" s="276" t="s">
        <v>102</v>
      </c>
      <c r="V113" s="1291" t="s">
        <v>103</v>
      </c>
      <c r="W113" s="276" t="s">
        <v>111</v>
      </c>
      <c r="X113" s="275"/>
      <c r="Y113" s="275"/>
    </row>
    <row r="114" spans="1:25" s="78" customFormat="1" ht="36" customHeight="1">
      <c r="A114" s="60">
        <f>SUBTOTAL(3,$B$13:B114)</f>
        <v>79</v>
      </c>
      <c r="B114" s="1191" t="s">
        <v>397</v>
      </c>
      <c r="C114" s="1043">
        <v>1000000000</v>
      </c>
      <c r="D114" s="1192" t="s">
        <v>350</v>
      </c>
      <c r="E114" s="301" t="s">
        <v>103</v>
      </c>
      <c r="F114" s="500" t="s">
        <v>104</v>
      </c>
      <c r="G114" s="855" t="s">
        <v>388</v>
      </c>
      <c r="H114" s="1044">
        <v>973439340</v>
      </c>
      <c r="I114" s="1192" t="s">
        <v>227</v>
      </c>
      <c r="J114" s="1192" t="s">
        <v>222</v>
      </c>
      <c r="K114" s="1192" t="s">
        <v>389</v>
      </c>
      <c r="L114" s="1197">
        <v>44424</v>
      </c>
      <c r="M114" s="1197">
        <v>44561</v>
      </c>
      <c r="N114" s="1276">
        <v>13.78</v>
      </c>
      <c r="O114" s="1276">
        <v>94.075999999999993</v>
      </c>
      <c r="P114" s="1224">
        <v>293031670</v>
      </c>
      <c r="Q114" s="1194">
        <f t="shared" si="9"/>
        <v>30.102714977596857</v>
      </c>
      <c r="R114" s="1205">
        <f t="shared" si="10"/>
        <v>80.295999999999992</v>
      </c>
      <c r="S114" s="1196" t="s">
        <v>122</v>
      </c>
      <c r="T114" s="275" t="s">
        <v>110</v>
      </c>
      <c r="U114" s="276" t="s">
        <v>102</v>
      </c>
      <c r="V114" s="1291" t="s">
        <v>103</v>
      </c>
      <c r="W114" s="276" t="s">
        <v>111</v>
      </c>
      <c r="X114" s="275"/>
      <c r="Y114" s="275"/>
    </row>
    <row r="115" spans="1:25" s="78" customFormat="1" ht="37.5" customHeight="1">
      <c r="A115" s="60">
        <f>SUBTOTAL(3,$B$13:B115)</f>
        <v>80</v>
      </c>
      <c r="B115" s="1198" t="s">
        <v>398</v>
      </c>
      <c r="C115" s="1043">
        <v>200000000</v>
      </c>
      <c r="D115" s="1192" t="s">
        <v>235</v>
      </c>
      <c r="E115" s="301" t="s">
        <v>103</v>
      </c>
      <c r="F115" s="500" t="s">
        <v>104</v>
      </c>
      <c r="G115" s="855" t="s">
        <v>399</v>
      </c>
      <c r="H115" s="1044">
        <v>188382300</v>
      </c>
      <c r="I115" s="1209" t="s">
        <v>130</v>
      </c>
      <c r="J115" s="1209" t="s">
        <v>288</v>
      </c>
      <c r="K115" s="1224" t="str">
        <f>VLOOKUP($B115,'[25]BM SEPT'!$B$14:$U$99,12,FALSE)</f>
        <v>CV. AFRI JAYA UTAMA</v>
      </c>
      <c r="L115" s="1197">
        <v>44435</v>
      </c>
      <c r="M115" s="1197">
        <v>44495</v>
      </c>
      <c r="N115" s="1194">
        <v>43.39</v>
      </c>
      <c r="O115" s="1194">
        <v>100</v>
      </c>
      <c r="P115" s="1224">
        <v>0</v>
      </c>
      <c r="Q115" s="1194">
        <f t="shared" si="9"/>
        <v>0</v>
      </c>
      <c r="R115" s="1199">
        <f t="shared" si="10"/>
        <v>56.61</v>
      </c>
      <c r="S115" s="1196" t="s">
        <v>400</v>
      </c>
      <c r="T115" s="275" t="s">
        <v>110</v>
      </c>
      <c r="U115" s="276" t="s">
        <v>114</v>
      </c>
      <c r="V115" s="1291" t="s">
        <v>103</v>
      </c>
      <c r="W115" s="276" t="s">
        <v>127</v>
      </c>
      <c r="X115" s="275"/>
      <c r="Y115" s="275"/>
    </row>
    <row r="116" spans="1:25" s="56" customFormat="1" ht="15" customHeight="1">
      <c r="A116" s="1492" t="s">
        <v>401</v>
      </c>
      <c r="B116" s="1493"/>
      <c r="C116" s="1493"/>
      <c r="D116" s="1493"/>
      <c r="E116" s="1493"/>
      <c r="F116" s="1493"/>
      <c r="G116" s="1493"/>
      <c r="H116" s="1493"/>
      <c r="I116" s="1493"/>
      <c r="J116" s="1493"/>
      <c r="K116" s="1493"/>
      <c r="L116" s="1493"/>
      <c r="M116" s="1493"/>
      <c r="N116" s="1493"/>
      <c r="O116" s="1493"/>
      <c r="P116" s="1493"/>
      <c r="Q116" s="1493"/>
      <c r="R116" s="1493"/>
      <c r="S116" s="1493"/>
      <c r="T116" s="278"/>
      <c r="U116" s="275"/>
      <c r="V116" s="1294"/>
      <c r="W116" s="278"/>
      <c r="X116" s="278"/>
      <c r="Y116" s="278"/>
    </row>
    <row r="117" spans="1:25" s="56" customFormat="1" ht="44.25" customHeight="1">
      <c r="A117" s="302">
        <f>SUBTOTAL(3,$B$13:B117)</f>
        <v>81</v>
      </c>
      <c r="B117" s="43" t="s">
        <v>402</v>
      </c>
      <c r="C117" s="297">
        <v>300000000</v>
      </c>
      <c r="D117" s="298" t="s">
        <v>102</v>
      </c>
      <c r="E117" s="294" t="s">
        <v>103</v>
      </c>
      <c r="F117" s="631" t="s">
        <v>241</v>
      </c>
      <c r="G117" s="300" t="s">
        <v>403</v>
      </c>
      <c r="H117" s="199">
        <v>251588000</v>
      </c>
      <c r="I117" s="227" t="s">
        <v>178</v>
      </c>
      <c r="J117" s="116" t="s">
        <v>178</v>
      </c>
      <c r="K117" s="237" t="s">
        <v>404</v>
      </c>
      <c r="L117" s="117">
        <v>44452</v>
      </c>
      <c r="M117" s="117">
        <v>44561</v>
      </c>
      <c r="N117" s="1194">
        <v>18.53</v>
      </c>
      <c r="O117" s="1194">
        <v>31</v>
      </c>
      <c r="P117" s="1224">
        <v>125794000</v>
      </c>
      <c r="Q117" s="1194">
        <f>IFERROR(P117/H117,0)*100</f>
        <v>50</v>
      </c>
      <c r="R117" s="1199">
        <f>O117-N117</f>
        <v>12.469999999999999</v>
      </c>
      <c r="S117" s="1196" t="s">
        <v>109</v>
      </c>
      <c r="T117" s="278" t="s">
        <v>171</v>
      </c>
      <c r="U117" s="276" t="s">
        <v>102</v>
      </c>
      <c r="V117" s="1291" t="s">
        <v>103</v>
      </c>
      <c r="W117" s="276" t="s">
        <v>111</v>
      </c>
      <c r="X117" s="278"/>
      <c r="Y117" s="278"/>
    </row>
    <row r="118" spans="1:25" s="56" customFormat="1" ht="16.5" customHeight="1">
      <c r="A118" s="1492" t="s">
        <v>405</v>
      </c>
      <c r="B118" s="1493"/>
      <c r="C118" s="1493"/>
      <c r="D118" s="1493"/>
      <c r="E118" s="1493"/>
      <c r="F118" s="1493"/>
      <c r="G118" s="1493"/>
      <c r="H118" s="1493"/>
      <c r="I118" s="1493"/>
      <c r="J118" s="1493"/>
      <c r="K118" s="1493"/>
      <c r="L118" s="1493"/>
      <c r="M118" s="1493"/>
      <c r="N118" s="1493"/>
      <c r="O118" s="1493"/>
      <c r="P118" s="1493"/>
      <c r="Q118" s="1493"/>
      <c r="R118" s="1493"/>
      <c r="S118" s="1493"/>
      <c r="T118" s="278"/>
      <c r="U118" s="275"/>
      <c r="V118" s="1294"/>
      <c r="W118" s="278"/>
      <c r="X118" s="278"/>
      <c r="Y118" s="278"/>
    </row>
    <row r="119" spans="1:25" s="56" customFormat="1" ht="37.4" customHeight="1">
      <c r="A119" s="302">
        <f>SUBTOTAL(3,$B$13:B119)</f>
        <v>82</v>
      </c>
      <c r="B119" s="43" t="s">
        <v>406</v>
      </c>
      <c r="C119" s="299">
        <v>184000000</v>
      </c>
      <c r="D119" s="304" t="s">
        <v>114</v>
      </c>
      <c r="E119" s="304" t="s">
        <v>103</v>
      </c>
      <c r="F119" s="300" t="s">
        <v>134</v>
      </c>
      <c r="G119" s="300" t="s">
        <v>407</v>
      </c>
      <c r="H119" s="150">
        <v>183364000</v>
      </c>
      <c r="I119" s="115" t="s">
        <v>205</v>
      </c>
      <c r="J119" s="115" t="s">
        <v>206</v>
      </c>
      <c r="K119" s="55" t="s">
        <v>408</v>
      </c>
      <c r="L119" s="117">
        <v>44421</v>
      </c>
      <c r="M119" s="117">
        <v>44510</v>
      </c>
      <c r="N119" s="1194">
        <v>5.32</v>
      </c>
      <c r="O119" s="1194">
        <v>100</v>
      </c>
      <c r="P119" s="1299">
        <v>91682000</v>
      </c>
      <c r="Q119" s="1194">
        <f>IFERROR(P119/H119,0)*100</f>
        <v>50</v>
      </c>
      <c r="R119" s="1199">
        <f>O119-N119</f>
        <v>94.68</v>
      </c>
      <c r="S119" s="684" t="s">
        <v>127</v>
      </c>
      <c r="T119" s="278" t="s">
        <v>139</v>
      </c>
      <c r="U119" s="276" t="s">
        <v>114</v>
      </c>
      <c r="V119" s="1291" t="s">
        <v>103</v>
      </c>
      <c r="W119" s="276" t="s">
        <v>127</v>
      </c>
      <c r="X119" s="278"/>
      <c r="Y119" s="278"/>
    </row>
    <row r="120" spans="1:25" s="56" customFormat="1" ht="34.5" customHeight="1">
      <c r="A120" s="302">
        <f>SUBTOTAL(3,$B$13:B120)</f>
        <v>83</v>
      </c>
      <c r="B120" s="43" t="s">
        <v>409</v>
      </c>
      <c r="C120" s="299">
        <v>199985000</v>
      </c>
      <c r="D120" s="304" t="s">
        <v>114</v>
      </c>
      <c r="E120" s="304" t="s">
        <v>103</v>
      </c>
      <c r="F120" s="300" t="s">
        <v>134</v>
      </c>
      <c r="G120" s="300" t="s">
        <v>410</v>
      </c>
      <c r="H120" s="150">
        <v>199817000</v>
      </c>
      <c r="I120" s="115" t="s">
        <v>383</v>
      </c>
      <c r="J120" s="1210" t="s">
        <v>206</v>
      </c>
      <c r="K120" s="55" t="s">
        <v>411</v>
      </c>
      <c r="L120" s="513">
        <v>44420</v>
      </c>
      <c r="M120" s="513">
        <v>44509</v>
      </c>
      <c r="N120" s="1194">
        <v>58</v>
      </c>
      <c r="O120" s="1194">
        <v>100</v>
      </c>
      <c r="P120" s="1224">
        <v>99908500</v>
      </c>
      <c r="Q120" s="1194">
        <v>100</v>
      </c>
      <c r="R120" s="1199">
        <f>O120-N120</f>
        <v>42</v>
      </c>
      <c r="S120" s="684" t="s">
        <v>127</v>
      </c>
      <c r="T120" s="278"/>
      <c r="U120" s="276" t="s">
        <v>114</v>
      </c>
      <c r="V120" s="1291" t="s">
        <v>103</v>
      </c>
      <c r="W120" s="276" t="s">
        <v>127</v>
      </c>
      <c r="X120" s="278"/>
      <c r="Y120" s="278"/>
    </row>
    <row r="121" spans="1:25" s="78" customFormat="1">
      <c r="A121" s="1497" t="s">
        <v>412</v>
      </c>
      <c r="B121" s="1498"/>
      <c r="C121" s="1498"/>
      <c r="D121" s="1498"/>
      <c r="E121" s="1498"/>
      <c r="F121" s="1498"/>
      <c r="G121" s="1498"/>
      <c r="H121" s="1498"/>
      <c r="I121" s="1498"/>
      <c r="J121" s="1498"/>
      <c r="K121" s="1498"/>
      <c r="L121" s="1498"/>
      <c r="M121" s="1498"/>
      <c r="N121" s="1498"/>
      <c r="O121" s="1498"/>
      <c r="P121" s="1498"/>
      <c r="Q121" s="1498"/>
      <c r="R121" s="1498"/>
      <c r="S121" s="1499"/>
      <c r="T121" s="278"/>
      <c r="U121" s="275"/>
      <c r="V121" s="1294"/>
      <c r="W121" s="275"/>
      <c r="X121" s="275"/>
      <c r="Y121" s="275"/>
    </row>
    <row r="122" spans="1:25" s="78" customFormat="1">
      <c r="A122" s="1500" t="s">
        <v>413</v>
      </c>
      <c r="B122" s="1501"/>
      <c r="C122" s="1501"/>
      <c r="D122" s="1501"/>
      <c r="E122" s="1501"/>
      <c r="F122" s="1501"/>
      <c r="G122" s="1501"/>
      <c r="H122" s="1501"/>
      <c r="I122" s="1501"/>
      <c r="J122" s="1501"/>
      <c r="K122" s="1501"/>
      <c r="L122" s="1501"/>
      <c r="M122" s="1501"/>
      <c r="N122" s="1501"/>
      <c r="O122" s="1501"/>
      <c r="P122" s="1501"/>
      <c r="Q122" s="1501"/>
      <c r="R122" s="1501"/>
      <c r="S122" s="1511"/>
      <c r="T122" s="275"/>
      <c r="U122" s="275"/>
      <c r="V122" s="1294"/>
      <c r="W122" s="275"/>
      <c r="X122" s="275"/>
      <c r="Y122" s="275"/>
    </row>
    <row r="123" spans="1:25" s="78" customFormat="1" ht="39" customHeight="1">
      <c r="A123" s="60">
        <f>SUBTOTAL(3,$B$13:B123)</f>
        <v>84</v>
      </c>
      <c r="B123" s="1191" t="s">
        <v>414</v>
      </c>
      <c r="C123" s="1043">
        <v>750000000</v>
      </c>
      <c r="D123" s="1192" t="s">
        <v>350</v>
      </c>
      <c r="E123" s="125" t="s">
        <v>103</v>
      </c>
      <c r="F123" s="500" t="s">
        <v>104</v>
      </c>
      <c r="G123" s="855" t="s">
        <v>415</v>
      </c>
      <c r="H123" s="1044">
        <v>732318750</v>
      </c>
      <c r="I123" s="1192" t="s">
        <v>416</v>
      </c>
      <c r="J123" s="1192" t="s">
        <v>416</v>
      </c>
      <c r="K123" s="1192" t="s">
        <v>389</v>
      </c>
      <c r="L123" s="1197">
        <v>44424</v>
      </c>
      <c r="M123" s="1197">
        <v>44561</v>
      </c>
      <c r="N123" s="1276">
        <v>12.82</v>
      </c>
      <c r="O123" s="1276">
        <v>99.254000000000005</v>
      </c>
      <c r="P123" s="1224">
        <v>219695625</v>
      </c>
      <c r="Q123" s="1194">
        <f>IFERROR(P123/H123,0)*100</f>
        <v>30</v>
      </c>
      <c r="R123" s="1205">
        <f>O123-N123</f>
        <v>86.433999999999997</v>
      </c>
      <c r="S123" s="1196" t="s">
        <v>122</v>
      </c>
      <c r="T123" s="275" t="s">
        <v>110</v>
      </c>
      <c r="U123" s="276" t="s">
        <v>102</v>
      </c>
      <c r="V123" s="1291" t="s">
        <v>103</v>
      </c>
      <c r="W123" s="276" t="s">
        <v>111</v>
      </c>
      <c r="X123" s="275"/>
      <c r="Y123" s="275"/>
    </row>
    <row r="124" spans="1:25" s="78" customFormat="1" ht="35.15" customHeight="1">
      <c r="A124" s="60">
        <f>SUBTOTAL(3,$B$13:B124)</f>
        <v>85</v>
      </c>
      <c r="B124" s="1191" t="s">
        <v>417</v>
      </c>
      <c r="C124" s="1043">
        <v>750000000</v>
      </c>
      <c r="D124" s="1192" t="s">
        <v>350</v>
      </c>
      <c r="E124" s="125" t="s">
        <v>103</v>
      </c>
      <c r="F124" s="500" t="s">
        <v>104</v>
      </c>
      <c r="G124" s="855" t="s">
        <v>415</v>
      </c>
      <c r="H124" s="1044">
        <v>733583000</v>
      </c>
      <c r="I124" s="1192" t="s">
        <v>418</v>
      </c>
      <c r="J124" s="1192" t="s">
        <v>419</v>
      </c>
      <c r="K124" s="1192" t="s">
        <v>389</v>
      </c>
      <c r="L124" s="1197">
        <v>44424</v>
      </c>
      <c r="M124" s="1197">
        <v>44561</v>
      </c>
      <c r="N124" s="1276">
        <v>17.43</v>
      </c>
      <c r="O124" s="1276">
        <v>98.376000000000005</v>
      </c>
      <c r="P124" s="1224">
        <v>220074900</v>
      </c>
      <c r="Q124" s="1194">
        <f>IFERROR(P124/H124,0)*100</f>
        <v>30</v>
      </c>
      <c r="R124" s="1205">
        <f>O124-N124</f>
        <v>80.945999999999998</v>
      </c>
      <c r="S124" s="1196" t="s">
        <v>122</v>
      </c>
      <c r="T124" s="275" t="s">
        <v>110</v>
      </c>
      <c r="U124" s="276" t="s">
        <v>102</v>
      </c>
      <c r="V124" s="1291" t="s">
        <v>103</v>
      </c>
      <c r="W124" s="276" t="s">
        <v>111</v>
      </c>
      <c r="X124" s="275"/>
      <c r="Y124" s="275"/>
    </row>
    <row r="125" spans="1:25" s="56" customFormat="1" ht="36" customHeight="1">
      <c r="A125" s="60">
        <f>SUBTOTAL(3,$B$13:B125)</f>
        <v>86</v>
      </c>
      <c r="B125" s="1191" t="s">
        <v>420</v>
      </c>
      <c r="C125" s="1043">
        <v>1000000000</v>
      </c>
      <c r="D125" s="1192" t="s">
        <v>350</v>
      </c>
      <c r="E125" s="125" t="s">
        <v>103</v>
      </c>
      <c r="F125" s="500" t="s">
        <v>104</v>
      </c>
      <c r="G125" s="855" t="s">
        <v>415</v>
      </c>
      <c r="H125" s="1044">
        <v>976771900</v>
      </c>
      <c r="I125" s="1192" t="s">
        <v>421</v>
      </c>
      <c r="J125" s="1192" t="s">
        <v>422</v>
      </c>
      <c r="K125" s="1192" t="s">
        <v>389</v>
      </c>
      <c r="L125" s="1197">
        <v>44424</v>
      </c>
      <c r="M125" s="1197">
        <v>44561</v>
      </c>
      <c r="N125" s="1276">
        <v>13.084</v>
      </c>
      <c r="O125" s="1276">
        <v>97.244</v>
      </c>
      <c r="P125" s="1224">
        <v>293031670</v>
      </c>
      <c r="Q125" s="1194">
        <f>IFERROR(P125/H125,0)*100</f>
        <v>30.000010237804752</v>
      </c>
      <c r="R125" s="1205">
        <f>O125-N125</f>
        <v>84.16</v>
      </c>
      <c r="S125" s="1196" t="s">
        <v>122</v>
      </c>
      <c r="T125" s="275" t="s">
        <v>110</v>
      </c>
      <c r="U125" s="276" t="s">
        <v>102</v>
      </c>
      <c r="V125" s="1291" t="s">
        <v>103</v>
      </c>
      <c r="W125" s="276" t="s">
        <v>111</v>
      </c>
      <c r="X125" s="278"/>
      <c r="Y125" s="278"/>
    </row>
    <row r="126" spans="1:25" s="56" customFormat="1" ht="34.5" customHeight="1">
      <c r="A126" s="60">
        <f>SUBTOTAL(3,$B$13:B126)</f>
        <v>87</v>
      </c>
      <c r="B126" s="1191" t="s">
        <v>423</v>
      </c>
      <c r="C126" s="1043">
        <v>200000000</v>
      </c>
      <c r="D126" s="1192" t="s">
        <v>235</v>
      </c>
      <c r="E126" s="125" t="s">
        <v>103</v>
      </c>
      <c r="F126" s="500" t="s">
        <v>104</v>
      </c>
      <c r="G126" s="1192" t="s">
        <v>424</v>
      </c>
      <c r="H126" s="1224">
        <v>199735400</v>
      </c>
      <c r="I126" s="1192" t="s">
        <v>222</v>
      </c>
      <c r="J126" s="1192" t="s">
        <v>425</v>
      </c>
      <c r="K126" s="1224" t="s">
        <v>426</v>
      </c>
      <c r="L126" s="1286">
        <v>44386</v>
      </c>
      <c r="M126" s="1287">
        <v>44328</v>
      </c>
      <c r="N126" s="1194">
        <v>10.8</v>
      </c>
      <c r="O126" s="1194">
        <v>29.97</v>
      </c>
      <c r="P126" s="1275">
        <v>0</v>
      </c>
      <c r="Q126" s="1194">
        <f>IFERROR(P126/H126,0)*100</f>
        <v>0</v>
      </c>
      <c r="R126" s="1211">
        <f>O126-N126</f>
        <v>19.169999999999998</v>
      </c>
      <c r="S126" s="1212" t="s">
        <v>208</v>
      </c>
      <c r="T126" s="275" t="s">
        <v>110</v>
      </c>
      <c r="U126" s="276" t="s">
        <v>114</v>
      </c>
      <c r="V126" s="1291" t="s">
        <v>103</v>
      </c>
      <c r="W126" s="276" t="s">
        <v>111</v>
      </c>
      <c r="X126" s="278"/>
      <c r="Y126" s="278"/>
    </row>
    <row r="127" spans="1:25" s="56" customFormat="1" ht="50.25" customHeight="1">
      <c r="A127" s="60">
        <f>SUBTOTAL(3,$B$13:B127)</f>
        <v>88</v>
      </c>
      <c r="B127" s="1191" t="s">
        <v>427</v>
      </c>
      <c r="C127" s="1043">
        <v>200000000</v>
      </c>
      <c r="D127" s="1192" t="s">
        <v>235</v>
      </c>
      <c r="E127" s="125" t="s">
        <v>103</v>
      </c>
      <c r="F127" s="500" t="s">
        <v>104</v>
      </c>
      <c r="G127" s="855" t="s">
        <v>428</v>
      </c>
      <c r="H127" s="1044">
        <v>184404300</v>
      </c>
      <c r="I127" s="1192" t="s">
        <v>429</v>
      </c>
      <c r="J127" s="1192" t="s">
        <v>425</v>
      </c>
      <c r="K127" s="1192" t="s">
        <v>392</v>
      </c>
      <c r="L127" s="539">
        <v>44428</v>
      </c>
      <c r="M127" s="1197">
        <v>44477</v>
      </c>
      <c r="N127" s="1276">
        <v>0.67</v>
      </c>
      <c r="O127" s="1194">
        <v>100</v>
      </c>
      <c r="P127" s="1275">
        <v>0</v>
      </c>
      <c r="Q127" s="1194">
        <f>IFERROR(P127/H127,0)*100</f>
        <v>0</v>
      </c>
      <c r="R127" s="1288">
        <f>O127-N127</f>
        <v>99.33</v>
      </c>
      <c r="S127" s="1196" t="s">
        <v>430</v>
      </c>
      <c r="T127" s="275" t="s">
        <v>110</v>
      </c>
      <c r="U127" s="276" t="s">
        <v>114</v>
      </c>
      <c r="V127" s="1291" t="s">
        <v>103</v>
      </c>
      <c r="W127" s="276" t="s">
        <v>127</v>
      </c>
      <c r="X127" s="278"/>
      <c r="Y127" s="278"/>
    </row>
    <row r="128" spans="1:25" s="56" customFormat="1" ht="15" customHeight="1">
      <c r="A128" s="1492" t="s">
        <v>431</v>
      </c>
      <c r="B128" s="1493"/>
      <c r="C128" s="1493"/>
      <c r="D128" s="1493"/>
      <c r="E128" s="1493"/>
      <c r="F128" s="1493"/>
      <c r="G128" s="1493"/>
      <c r="H128" s="1493"/>
      <c r="I128" s="1493"/>
      <c r="J128" s="1493"/>
      <c r="K128" s="1493"/>
      <c r="L128" s="1493"/>
      <c r="M128" s="1493"/>
      <c r="N128" s="1493"/>
      <c r="O128" s="1493"/>
      <c r="P128" s="1493"/>
      <c r="Q128" s="1493"/>
      <c r="R128" s="1493"/>
      <c r="S128" s="1510"/>
      <c r="T128" s="278"/>
      <c r="U128" s="275"/>
      <c r="V128" s="1294"/>
      <c r="W128" s="278"/>
      <c r="X128" s="278"/>
      <c r="Y128" s="278"/>
    </row>
    <row r="129" spans="1:25" s="56" customFormat="1" ht="45" customHeight="1">
      <c r="A129" s="60">
        <f>SUBTOTAL(3,$B$13:B129)</f>
        <v>89</v>
      </c>
      <c r="B129" s="43" t="s">
        <v>432</v>
      </c>
      <c r="C129" s="299">
        <v>300000164</v>
      </c>
      <c r="D129" s="124" t="s">
        <v>102</v>
      </c>
      <c r="E129" s="125" t="s">
        <v>103</v>
      </c>
      <c r="F129" s="300" t="s">
        <v>241</v>
      </c>
      <c r="G129" s="300" t="s">
        <v>433</v>
      </c>
      <c r="H129" s="199">
        <v>239560800</v>
      </c>
      <c r="I129" s="152" t="s">
        <v>302</v>
      </c>
      <c r="J129" s="116" t="s">
        <v>243</v>
      </c>
      <c r="K129" s="60" t="s">
        <v>434</v>
      </c>
      <c r="L129" s="117">
        <v>44452</v>
      </c>
      <c r="M129" s="117">
        <v>44561</v>
      </c>
      <c r="N129" s="1194">
        <v>27.22</v>
      </c>
      <c r="O129" s="1194">
        <v>40.58</v>
      </c>
      <c r="P129" s="1275">
        <f>H129/2</f>
        <v>119780400</v>
      </c>
      <c r="Q129" s="1194">
        <f>IFERROR(P129/H129,0)*100</f>
        <v>50</v>
      </c>
      <c r="R129" s="1211">
        <f>O129-N129</f>
        <v>13.36</v>
      </c>
      <c r="S129" s="1196" t="s">
        <v>109</v>
      </c>
      <c r="T129" s="278" t="s">
        <v>171</v>
      </c>
      <c r="U129" s="276" t="s">
        <v>102</v>
      </c>
      <c r="V129" s="1291" t="s">
        <v>103</v>
      </c>
      <c r="W129" s="276" t="s">
        <v>111</v>
      </c>
      <c r="X129" s="278"/>
      <c r="Y129" s="278"/>
    </row>
    <row r="130" spans="1:25" s="56" customFormat="1" ht="15.75" customHeight="1">
      <c r="A130" s="1492" t="s">
        <v>435</v>
      </c>
      <c r="B130" s="1493"/>
      <c r="C130" s="1493"/>
      <c r="D130" s="1493"/>
      <c r="E130" s="1493"/>
      <c r="F130" s="1493"/>
      <c r="G130" s="1493"/>
      <c r="H130" s="1493"/>
      <c r="I130" s="1493"/>
      <c r="J130" s="1493"/>
      <c r="K130" s="1493"/>
      <c r="L130" s="1493"/>
      <c r="M130" s="1493"/>
      <c r="N130" s="1493"/>
      <c r="O130" s="1493"/>
      <c r="P130" s="1493"/>
      <c r="Q130" s="1493"/>
      <c r="R130" s="1493"/>
      <c r="S130" s="1510"/>
      <c r="T130" s="278"/>
      <c r="U130" s="275"/>
      <c r="V130" s="1294"/>
      <c r="W130" s="278"/>
      <c r="X130" s="278"/>
      <c r="Y130" s="278"/>
    </row>
    <row r="131" spans="1:25" s="56" customFormat="1" ht="58.5" customHeight="1">
      <c r="A131" s="302">
        <f>SUBTOTAL(3,$B$13:B131)</f>
        <v>90</v>
      </c>
      <c r="B131" s="43" t="s">
        <v>436</v>
      </c>
      <c r="C131" s="299">
        <v>450000000</v>
      </c>
      <c r="D131" s="304" t="s">
        <v>102</v>
      </c>
      <c r="E131" s="207" t="s">
        <v>133</v>
      </c>
      <c r="F131" s="300" t="s">
        <v>134</v>
      </c>
      <c r="G131" s="300" t="s">
        <v>437</v>
      </c>
      <c r="H131" s="199">
        <v>392405255</v>
      </c>
      <c r="I131" s="152" t="s">
        <v>136</v>
      </c>
      <c r="J131" s="116" t="s">
        <v>137</v>
      </c>
      <c r="K131" s="60" t="s">
        <v>438</v>
      </c>
      <c r="L131" s="1160">
        <v>44396</v>
      </c>
      <c r="M131" s="1197">
        <v>44515</v>
      </c>
      <c r="N131" s="1194">
        <v>77.78</v>
      </c>
      <c r="O131" s="1194">
        <v>100</v>
      </c>
      <c r="P131" s="1224">
        <v>196202627.5</v>
      </c>
      <c r="Q131" s="1194">
        <f>IFERROR(P131/H131,0)*100</f>
        <v>50</v>
      </c>
      <c r="R131" s="927">
        <f>O131-N131</f>
        <v>22.22</v>
      </c>
      <c r="S131" s="1196" t="s">
        <v>150</v>
      </c>
      <c r="T131" s="278" t="s">
        <v>139</v>
      </c>
      <c r="U131" s="276" t="s">
        <v>102</v>
      </c>
      <c r="V131" s="1291" t="s">
        <v>133</v>
      </c>
      <c r="W131" s="276" t="s">
        <v>127</v>
      </c>
      <c r="X131" s="278"/>
      <c r="Y131" s="278"/>
    </row>
    <row r="132" spans="1:25" s="56" customFormat="1" ht="66" customHeight="1">
      <c r="A132" s="305">
        <f>SUBTOTAL(3,$B$13:B132)</f>
        <v>91</v>
      </c>
      <c r="B132" s="390" t="s">
        <v>439</v>
      </c>
      <c r="C132" s="307">
        <v>217000000</v>
      </c>
      <c r="D132" s="330" t="s">
        <v>198</v>
      </c>
      <c r="E132" s="330" t="s">
        <v>103</v>
      </c>
      <c r="F132" s="308" t="s">
        <v>134</v>
      </c>
      <c r="G132" s="1203" t="s">
        <v>440</v>
      </c>
      <c r="H132" s="337">
        <v>217000000</v>
      </c>
      <c r="I132" s="392" t="s">
        <v>200</v>
      </c>
      <c r="J132" s="392" t="s">
        <v>200</v>
      </c>
      <c r="K132" s="392" t="s">
        <v>200</v>
      </c>
      <c r="L132" s="1334">
        <v>44410</v>
      </c>
      <c r="M132" s="998">
        <v>44559</v>
      </c>
      <c r="N132" s="1203">
        <v>0</v>
      </c>
      <c r="O132" s="1203">
        <v>0</v>
      </c>
      <c r="P132" s="1307">
        <v>54250000</v>
      </c>
      <c r="Q132" s="1203">
        <f>IFERROR(P132/H132,0)*100</f>
        <v>25</v>
      </c>
      <c r="R132" s="1048">
        <f>O132-N132</f>
        <v>0</v>
      </c>
      <c r="S132" s="686" t="s">
        <v>441</v>
      </c>
      <c r="T132" s="278" t="s">
        <v>139</v>
      </c>
      <c r="U132" s="276" t="s">
        <v>198</v>
      </c>
      <c r="V132" s="1291" t="s">
        <v>103</v>
      </c>
      <c r="W132" s="276" t="s">
        <v>111</v>
      </c>
      <c r="X132" s="278"/>
      <c r="Y132" s="278"/>
    </row>
    <row r="133" spans="1:25" s="56" customFormat="1" ht="41.25" customHeight="1">
      <c r="A133" s="302">
        <f>SUBTOTAL(3,$B$13:B133)</f>
        <v>92</v>
      </c>
      <c r="B133" s="43" t="s">
        <v>442</v>
      </c>
      <c r="C133" s="299">
        <v>385000000</v>
      </c>
      <c r="D133" s="304" t="s">
        <v>198</v>
      </c>
      <c r="E133" s="207" t="s">
        <v>133</v>
      </c>
      <c r="F133" s="300" t="s">
        <v>134</v>
      </c>
      <c r="G133" s="1194" t="s">
        <v>443</v>
      </c>
      <c r="H133" s="1194"/>
      <c r="I133" s="152" t="s">
        <v>200</v>
      </c>
      <c r="J133" s="116" t="s">
        <v>200</v>
      </c>
      <c r="K133" s="60" t="s">
        <v>200</v>
      </c>
      <c r="L133" s="1160">
        <v>44410</v>
      </c>
      <c r="M133" s="1197">
        <v>44559</v>
      </c>
      <c r="N133" s="1194">
        <v>0</v>
      </c>
      <c r="O133" s="1194">
        <v>0</v>
      </c>
      <c r="P133" s="1275">
        <v>0</v>
      </c>
      <c r="Q133" s="1194">
        <f>IFERROR(P133/H133,0)*100</f>
        <v>0</v>
      </c>
      <c r="R133" s="1213">
        <f>O133-N133</f>
        <v>0</v>
      </c>
      <c r="S133" s="684" t="s">
        <v>201</v>
      </c>
      <c r="T133" s="278" t="s">
        <v>139</v>
      </c>
      <c r="U133" s="276" t="s">
        <v>198</v>
      </c>
      <c r="V133" s="1291" t="s">
        <v>133</v>
      </c>
      <c r="W133" s="276" t="s">
        <v>111</v>
      </c>
      <c r="X133" s="278"/>
      <c r="Y133" s="278"/>
    </row>
    <row r="134" spans="1:25" s="56" customFormat="1" ht="57" customHeight="1">
      <c r="A134" s="305">
        <f>SUBTOTAL(3,$B$13:B134)</f>
        <v>93</v>
      </c>
      <c r="B134" s="390" t="s">
        <v>444</v>
      </c>
      <c r="C134" s="307">
        <v>275100000</v>
      </c>
      <c r="D134" s="324" t="s">
        <v>198</v>
      </c>
      <c r="E134" s="325" t="s">
        <v>103</v>
      </c>
      <c r="F134" s="308" t="s">
        <v>134</v>
      </c>
      <c r="G134" s="308" t="s">
        <v>445</v>
      </c>
      <c r="H134" s="337">
        <v>275000000</v>
      </c>
      <c r="I134" s="392" t="s">
        <v>200</v>
      </c>
      <c r="J134" s="370" t="s">
        <v>200</v>
      </c>
      <c r="K134" s="393" t="s">
        <v>200</v>
      </c>
      <c r="L134" s="343">
        <v>44361</v>
      </c>
      <c r="M134" s="343">
        <v>44512</v>
      </c>
      <c r="N134" s="1203">
        <v>58.96</v>
      </c>
      <c r="O134" s="1203">
        <v>49.25</v>
      </c>
      <c r="P134" s="1225">
        <v>110000000</v>
      </c>
      <c r="Q134" s="1203">
        <f>IFERROR(P134/H134,0)*100</f>
        <v>40</v>
      </c>
      <c r="R134" s="1048">
        <f>O134-N134</f>
        <v>-9.7100000000000009</v>
      </c>
      <c r="S134" s="689" t="s">
        <v>446</v>
      </c>
      <c r="T134" s="278" t="s">
        <v>139</v>
      </c>
      <c r="U134" s="276" t="s">
        <v>198</v>
      </c>
      <c r="V134" s="1291" t="s">
        <v>103</v>
      </c>
      <c r="W134" s="276" t="s">
        <v>111</v>
      </c>
      <c r="X134" s="278"/>
      <c r="Y134" s="278"/>
    </row>
    <row r="135" spans="1:25" s="78" customFormat="1">
      <c r="A135" s="1497" t="s">
        <v>447</v>
      </c>
      <c r="B135" s="1498"/>
      <c r="C135" s="1498"/>
      <c r="D135" s="1498"/>
      <c r="E135" s="1498"/>
      <c r="F135" s="1498"/>
      <c r="G135" s="1498"/>
      <c r="H135" s="1498"/>
      <c r="I135" s="1498"/>
      <c r="J135" s="1498"/>
      <c r="K135" s="1498"/>
      <c r="L135" s="1498"/>
      <c r="M135" s="1498"/>
      <c r="N135" s="1498"/>
      <c r="O135" s="1498"/>
      <c r="P135" s="1498"/>
      <c r="Q135" s="1498"/>
      <c r="R135" s="1498"/>
      <c r="S135" s="1499"/>
      <c r="T135" s="275"/>
      <c r="U135" s="275"/>
      <c r="V135" s="1294"/>
      <c r="W135" s="275"/>
      <c r="X135" s="275"/>
      <c r="Y135" s="275"/>
    </row>
    <row r="136" spans="1:25" s="78" customFormat="1">
      <c r="A136" s="1500" t="s">
        <v>247</v>
      </c>
      <c r="B136" s="1501"/>
      <c r="C136" s="1501"/>
      <c r="D136" s="1501"/>
      <c r="E136" s="1501"/>
      <c r="F136" s="1501"/>
      <c r="G136" s="1501"/>
      <c r="H136" s="1501"/>
      <c r="I136" s="1501"/>
      <c r="J136" s="1501"/>
      <c r="K136" s="1501"/>
      <c r="L136" s="1501"/>
      <c r="M136" s="1501"/>
      <c r="N136" s="1501"/>
      <c r="O136" s="1501"/>
      <c r="P136" s="1501"/>
      <c r="Q136" s="1501"/>
      <c r="R136" s="1501"/>
      <c r="S136" s="1511"/>
      <c r="T136" s="275"/>
      <c r="U136" s="275"/>
      <c r="V136" s="1294"/>
      <c r="W136" s="275"/>
      <c r="X136" s="275"/>
      <c r="Y136" s="275"/>
    </row>
    <row r="137" spans="1:25" s="78" customFormat="1" ht="42" customHeight="1">
      <c r="A137" s="60">
        <f>SUBTOTAL(3,$B$13:B137)</f>
        <v>94</v>
      </c>
      <c r="B137" s="1191" t="s">
        <v>448</v>
      </c>
      <c r="C137" s="1043">
        <v>11324843000</v>
      </c>
      <c r="D137" s="1192" t="s">
        <v>350</v>
      </c>
      <c r="E137" s="1214" t="s">
        <v>133</v>
      </c>
      <c r="F137" s="498" t="s">
        <v>104</v>
      </c>
      <c r="G137" s="855" t="s">
        <v>449</v>
      </c>
      <c r="H137" s="1044">
        <v>10973233245.549999</v>
      </c>
      <c r="I137" s="855" t="s">
        <v>450</v>
      </c>
      <c r="J137" s="855" t="s">
        <v>351</v>
      </c>
      <c r="K137" s="855" t="s">
        <v>451</v>
      </c>
      <c r="L137" s="1215">
        <v>44371</v>
      </c>
      <c r="M137" s="117">
        <v>44550</v>
      </c>
      <c r="N137" s="1194">
        <v>67.171999999999997</v>
      </c>
      <c r="O137" s="1194">
        <v>91.707999999999998</v>
      </c>
      <c r="P137" s="1224">
        <v>2194646649.1100001</v>
      </c>
      <c r="Q137" s="1194">
        <f t="shared" ref="Q137:Q152" si="11">IFERROR(P137/H137,0)*100</f>
        <v>20.000000000000004</v>
      </c>
      <c r="R137" s="1211">
        <f>O137-N137</f>
        <v>24.536000000000001</v>
      </c>
      <c r="S137" s="1196" t="s">
        <v>109</v>
      </c>
      <c r="T137" s="275" t="s">
        <v>110</v>
      </c>
      <c r="U137" s="276" t="s">
        <v>102</v>
      </c>
      <c r="V137" s="1291" t="s">
        <v>133</v>
      </c>
      <c r="W137" s="276" t="s">
        <v>111</v>
      </c>
      <c r="X137" s="275"/>
      <c r="Y137" s="275"/>
    </row>
    <row r="138" spans="1:25" s="78" customFormat="1" ht="37.75" customHeight="1">
      <c r="A138" s="60">
        <f>SUBTOTAL(3,$B$13:B138)</f>
        <v>95</v>
      </c>
      <c r="B138" s="1191" t="s">
        <v>452</v>
      </c>
      <c r="C138" s="1043">
        <v>1250000000</v>
      </c>
      <c r="D138" s="1192" t="s">
        <v>350</v>
      </c>
      <c r="E138" s="1214" t="s">
        <v>453</v>
      </c>
      <c r="F138" s="498" t="s">
        <v>104</v>
      </c>
      <c r="G138" s="855" t="s">
        <v>454</v>
      </c>
      <c r="H138" s="1044">
        <v>1185516686.3099999</v>
      </c>
      <c r="I138" s="855" t="s">
        <v>130</v>
      </c>
      <c r="J138" s="855" t="s">
        <v>117</v>
      </c>
      <c r="K138" s="855" t="s">
        <v>455</v>
      </c>
      <c r="L138" s="1215">
        <v>44392</v>
      </c>
      <c r="M138" s="513">
        <v>44541</v>
      </c>
      <c r="N138" s="1284">
        <v>100</v>
      </c>
      <c r="O138" s="1194">
        <v>100</v>
      </c>
      <c r="P138" s="1224">
        <v>1066965017.6799999</v>
      </c>
      <c r="Q138" s="1194">
        <f t="shared" si="11"/>
        <v>90.000000000084341</v>
      </c>
      <c r="R138" s="1288">
        <f>O138-N138</f>
        <v>0</v>
      </c>
      <c r="S138" s="1196" t="s">
        <v>456</v>
      </c>
      <c r="T138" s="275" t="s">
        <v>110</v>
      </c>
      <c r="U138" s="276" t="s">
        <v>102</v>
      </c>
      <c r="V138" s="1291" t="s">
        <v>453</v>
      </c>
      <c r="W138" s="276" t="s">
        <v>127</v>
      </c>
      <c r="X138" s="275"/>
      <c r="Y138" s="275"/>
    </row>
    <row r="139" spans="1:25" s="78" customFormat="1" ht="40.75" customHeight="1">
      <c r="A139" s="60">
        <f>SUBTOTAL(3,$B$13:B139)</f>
        <v>96</v>
      </c>
      <c r="B139" s="1191" t="s">
        <v>457</v>
      </c>
      <c r="C139" s="1043">
        <v>750000000</v>
      </c>
      <c r="D139" s="1192" t="s">
        <v>350</v>
      </c>
      <c r="E139" s="1214" t="s">
        <v>453</v>
      </c>
      <c r="F139" s="498" t="s">
        <v>104</v>
      </c>
      <c r="G139" s="855" t="s">
        <v>458</v>
      </c>
      <c r="H139" s="1044">
        <v>654653056</v>
      </c>
      <c r="I139" s="855" t="s">
        <v>130</v>
      </c>
      <c r="J139" s="855" t="s">
        <v>130</v>
      </c>
      <c r="K139" s="855" t="s">
        <v>459</v>
      </c>
      <c r="L139" s="1215">
        <v>44391</v>
      </c>
      <c r="M139" s="513">
        <v>44540</v>
      </c>
      <c r="N139" s="1276">
        <v>22.481999999999999</v>
      </c>
      <c r="O139" s="1194">
        <v>100</v>
      </c>
      <c r="P139" s="1224">
        <v>196395916.79999998</v>
      </c>
      <c r="Q139" s="1194">
        <f t="shared" si="11"/>
        <v>30</v>
      </c>
      <c r="R139" s="1326">
        <f>O139-N139</f>
        <v>77.518000000000001</v>
      </c>
      <c r="S139" s="1196" t="s">
        <v>460</v>
      </c>
      <c r="T139" s="275" t="s">
        <v>110</v>
      </c>
      <c r="U139" s="276" t="s">
        <v>102</v>
      </c>
      <c r="V139" s="1291" t="s">
        <v>453</v>
      </c>
      <c r="W139" s="276" t="s">
        <v>127</v>
      </c>
      <c r="X139" s="275"/>
      <c r="Y139" s="275"/>
    </row>
    <row r="140" spans="1:25" s="78" customFormat="1" ht="38.65" customHeight="1">
      <c r="A140" s="60">
        <f>SUBTOTAL(3,$B$13:B140)</f>
        <v>97</v>
      </c>
      <c r="B140" s="1191" t="s">
        <v>461</v>
      </c>
      <c r="C140" s="1043">
        <v>700000000</v>
      </c>
      <c r="D140" s="1192" t="s">
        <v>350</v>
      </c>
      <c r="E140" s="1214" t="s">
        <v>453</v>
      </c>
      <c r="F140" s="498" t="s">
        <v>104</v>
      </c>
      <c r="G140" s="855" t="s">
        <v>462</v>
      </c>
      <c r="H140" s="1044">
        <v>593084000</v>
      </c>
      <c r="I140" s="855" t="s">
        <v>130</v>
      </c>
      <c r="J140" s="855" t="s">
        <v>130</v>
      </c>
      <c r="K140" s="855" t="s">
        <v>463</v>
      </c>
      <c r="L140" s="1215">
        <v>44391</v>
      </c>
      <c r="M140" s="513">
        <v>44540</v>
      </c>
      <c r="N140" s="1276">
        <v>22.308</v>
      </c>
      <c r="O140" s="1194">
        <v>100</v>
      </c>
      <c r="P140" s="1224">
        <v>237233600</v>
      </c>
      <c r="Q140" s="1194">
        <f t="shared" si="11"/>
        <v>40</v>
      </c>
      <c r="R140" s="1288">
        <f t="shared" ref="R140:R148" si="12">O140-N140</f>
        <v>77.692000000000007</v>
      </c>
      <c r="S140" s="1196" t="s">
        <v>464</v>
      </c>
      <c r="T140" s="275" t="s">
        <v>110</v>
      </c>
      <c r="U140" s="276" t="s">
        <v>102</v>
      </c>
      <c r="V140" s="1291" t="s">
        <v>453</v>
      </c>
      <c r="W140" s="276" t="s">
        <v>127</v>
      </c>
      <c r="X140" s="275"/>
      <c r="Y140" s="275"/>
    </row>
    <row r="141" spans="1:25" ht="38.25" customHeight="1">
      <c r="A141" s="60">
        <f>SUBTOTAL(3,$B$13:B141)</f>
        <v>98</v>
      </c>
      <c r="B141" s="1191" t="s">
        <v>465</v>
      </c>
      <c r="C141" s="1043">
        <v>200000000</v>
      </c>
      <c r="D141" s="1192" t="s">
        <v>235</v>
      </c>
      <c r="E141" s="301" t="s">
        <v>103</v>
      </c>
      <c r="F141" s="498" t="s">
        <v>104</v>
      </c>
      <c r="G141" s="855" t="s">
        <v>466</v>
      </c>
      <c r="H141" s="1044">
        <v>198796800</v>
      </c>
      <c r="I141" s="855" t="s">
        <v>222</v>
      </c>
      <c r="J141" s="855" t="s">
        <v>227</v>
      </c>
      <c r="K141" s="855" t="s">
        <v>179</v>
      </c>
      <c r="L141" s="1197">
        <v>44431</v>
      </c>
      <c r="M141" s="189">
        <v>44517</v>
      </c>
      <c r="N141" s="1284">
        <v>100</v>
      </c>
      <c r="O141" s="1194">
        <v>100</v>
      </c>
      <c r="P141" s="1224">
        <v>0</v>
      </c>
      <c r="Q141" s="1194">
        <f t="shared" si="11"/>
        <v>0</v>
      </c>
      <c r="R141" s="1213">
        <f t="shared" si="12"/>
        <v>0</v>
      </c>
      <c r="S141" s="684" t="s">
        <v>467</v>
      </c>
      <c r="T141" s="275" t="s">
        <v>110</v>
      </c>
      <c r="U141" s="276" t="s">
        <v>114</v>
      </c>
      <c r="V141" s="1291" t="s">
        <v>103</v>
      </c>
      <c r="W141" s="276" t="s">
        <v>127</v>
      </c>
    </row>
    <row r="142" spans="1:25" ht="37.5" customHeight="1">
      <c r="A142" s="60">
        <f>SUBTOTAL(3,$B$13:B142)</f>
        <v>99</v>
      </c>
      <c r="B142" s="1191" t="s">
        <v>468</v>
      </c>
      <c r="C142" s="1043">
        <v>200000000</v>
      </c>
      <c r="D142" s="1192" t="s">
        <v>235</v>
      </c>
      <c r="E142" s="301" t="s">
        <v>103</v>
      </c>
      <c r="F142" s="498" t="s">
        <v>104</v>
      </c>
      <c r="G142" s="855" t="s">
        <v>469</v>
      </c>
      <c r="H142" s="1044">
        <v>196740000</v>
      </c>
      <c r="I142" s="855" t="s">
        <v>222</v>
      </c>
      <c r="J142" s="855" t="s">
        <v>227</v>
      </c>
      <c r="K142" s="855" t="s">
        <v>470</v>
      </c>
      <c r="L142" s="1197">
        <v>44427</v>
      </c>
      <c r="M142" s="189">
        <v>44517</v>
      </c>
      <c r="N142" s="1194">
        <v>70</v>
      </c>
      <c r="O142" s="1194">
        <v>82.6</v>
      </c>
      <c r="P142" s="1224">
        <v>0</v>
      </c>
      <c r="Q142" s="1194">
        <f t="shared" si="11"/>
        <v>0</v>
      </c>
      <c r="R142" s="1213">
        <f t="shared" si="12"/>
        <v>12.599999999999994</v>
      </c>
      <c r="S142" s="684" t="s">
        <v>109</v>
      </c>
      <c r="T142" s="275" t="s">
        <v>110</v>
      </c>
      <c r="U142" s="276" t="s">
        <v>114</v>
      </c>
      <c r="V142" s="1291" t="s">
        <v>103</v>
      </c>
      <c r="W142" s="276" t="s">
        <v>111</v>
      </c>
    </row>
    <row r="143" spans="1:25" ht="39" customHeight="1">
      <c r="A143" s="60">
        <f>SUBTOTAL(3,$B$13:B143)</f>
        <v>100</v>
      </c>
      <c r="B143" s="1191" t="s">
        <v>471</v>
      </c>
      <c r="C143" s="1043">
        <v>200000000</v>
      </c>
      <c r="D143" s="1192" t="s">
        <v>235</v>
      </c>
      <c r="E143" s="301" t="s">
        <v>103</v>
      </c>
      <c r="F143" s="498" t="s">
        <v>104</v>
      </c>
      <c r="G143" s="855" t="s">
        <v>472</v>
      </c>
      <c r="H143" s="1044">
        <v>199030100</v>
      </c>
      <c r="I143" s="855" t="s">
        <v>222</v>
      </c>
      <c r="J143" s="855" t="s">
        <v>227</v>
      </c>
      <c r="K143" s="855" t="s">
        <v>473</v>
      </c>
      <c r="L143" s="47">
        <v>44439</v>
      </c>
      <c r="M143" s="189">
        <v>44517</v>
      </c>
      <c r="N143" s="1194">
        <v>68.5</v>
      </c>
      <c r="O143" s="1194">
        <v>100</v>
      </c>
      <c r="P143" s="1224">
        <v>0</v>
      </c>
      <c r="Q143" s="1194">
        <f t="shared" si="11"/>
        <v>0</v>
      </c>
      <c r="R143" s="1213">
        <f t="shared" si="12"/>
        <v>31.5</v>
      </c>
      <c r="S143" s="684" t="s">
        <v>150</v>
      </c>
      <c r="T143" s="275" t="s">
        <v>110</v>
      </c>
      <c r="U143" s="276" t="s">
        <v>114</v>
      </c>
      <c r="V143" s="1291" t="s">
        <v>103</v>
      </c>
      <c r="W143" s="276" t="s">
        <v>127</v>
      </c>
    </row>
    <row r="144" spans="1:25" ht="40.4" customHeight="1">
      <c r="A144" s="60">
        <f>SUBTOTAL(3,$B$13:B144)</f>
        <v>101</v>
      </c>
      <c r="B144" s="1191" t="s">
        <v>474</v>
      </c>
      <c r="C144" s="1043">
        <v>200000000</v>
      </c>
      <c r="D144" s="1192" t="s">
        <v>235</v>
      </c>
      <c r="E144" s="301" t="s">
        <v>103</v>
      </c>
      <c r="F144" s="498" t="s">
        <v>104</v>
      </c>
      <c r="G144" s="855" t="s">
        <v>475</v>
      </c>
      <c r="H144" s="1044">
        <v>199295900</v>
      </c>
      <c r="I144" s="855" t="s">
        <v>222</v>
      </c>
      <c r="J144" s="855" t="s">
        <v>227</v>
      </c>
      <c r="K144" s="855" t="s">
        <v>476</v>
      </c>
      <c r="L144" s="1197">
        <v>44431</v>
      </c>
      <c r="M144" s="189">
        <v>44517</v>
      </c>
      <c r="N144" s="1194">
        <v>77.2</v>
      </c>
      <c r="O144" s="1194">
        <v>85.5</v>
      </c>
      <c r="P144" s="1224">
        <v>0</v>
      </c>
      <c r="Q144" s="1194">
        <f t="shared" si="11"/>
        <v>0</v>
      </c>
      <c r="R144" s="1213">
        <f t="shared" si="12"/>
        <v>8.2999999999999972</v>
      </c>
      <c r="S144" s="684" t="s">
        <v>109</v>
      </c>
      <c r="T144" s="275" t="s">
        <v>110</v>
      </c>
      <c r="U144" s="276" t="s">
        <v>114</v>
      </c>
      <c r="V144" s="1291" t="s">
        <v>103</v>
      </c>
      <c r="W144" s="276" t="s">
        <v>111</v>
      </c>
    </row>
    <row r="145" spans="1:25" ht="36" customHeight="1">
      <c r="A145" s="60">
        <f>SUBTOTAL(3,$B$13:B145)</f>
        <v>102</v>
      </c>
      <c r="B145" s="1191" t="s">
        <v>477</v>
      </c>
      <c r="C145" s="1043">
        <v>150000000</v>
      </c>
      <c r="D145" s="1192" t="s">
        <v>235</v>
      </c>
      <c r="E145" s="301" t="s">
        <v>103</v>
      </c>
      <c r="F145" s="498" t="s">
        <v>104</v>
      </c>
      <c r="G145" s="855" t="s">
        <v>478</v>
      </c>
      <c r="H145" s="1043">
        <v>149310100</v>
      </c>
      <c r="I145" s="855" t="s">
        <v>222</v>
      </c>
      <c r="J145" s="855" t="s">
        <v>227</v>
      </c>
      <c r="K145" s="855" t="s">
        <v>476</v>
      </c>
      <c r="L145" s="1197">
        <v>44431</v>
      </c>
      <c r="M145" s="189">
        <v>44517</v>
      </c>
      <c r="N145" s="1194">
        <v>79.3</v>
      </c>
      <c r="O145" s="1194">
        <v>82.1</v>
      </c>
      <c r="P145" s="1224">
        <v>0</v>
      </c>
      <c r="Q145" s="1194">
        <f t="shared" si="11"/>
        <v>0</v>
      </c>
      <c r="R145" s="1213">
        <f t="shared" si="12"/>
        <v>2.7999999999999972</v>
      </c>
      <c r="S145" s="684" t="s">
        <v>109</v>
      </c>
      <c r="T145" s="275" t="s">
        <v>110</v>
      </c>
      <c r="U145" s="276" t="s">
        <v>114</v>
      </c>
      <c r="V145" s="1291" t="s">
        <v>103</v>
      </c>
      <c r="W145" s="276" t="s">
        <v>111</v>
      </c>
    </row>
    <row r="146" spans="1:25" ht="38.15" customHeight="1">
      <c r="A146" s="60">
        <f>SUBTOTAL(3,$B$13:B146)</f>
        <v>103</v>
      </c>
      <c r="B146" s="1191" t="s">
        <v>479</v>
      </c>
      <c r="C146" s="1043">
        <v>200000000</v>
      </c>
      <c r="D146" s="1192" t="s">
        <v>235</v>
      </c>
      <c r="E146" s="301" t="s">
        <v>103</v>
      </c>
      <c r="F146" s="498" t="s">
        <v>104</v>
      </c>
      <c r="G146" s="855" t="s">
        <v>480</v>
      </c>
      <c r="H146" s="1044">
        <v>199287000</v>
      </c>
      <c r="I146" s="855" t="s">
        <v>481</v>
      </c>
      <c r="J146" s="855" t="s">
        <v>482</v>
      </c>
      <c r="K146" s="855" t="s">
        <v>470</v>
      </c>
      <c r="L146" s="1215">
        <v>44433</v>
      </c>
      <c r="M146" s="1215">
        <v>44523</v>
      </c>
      <c r="N146" s="1194">
        <v>64.23</v>
      </c>
      <c r="O146" s="1194">
        <v>72.150000000000006</v>
      </c>
      <c r="P146" s="1224">
        <v>0</v>
      </c>
      <c r="Q146" s="1194">
        <f t="shared" si="11"/>
        <v>0</v>
      </c>
      <c r="R146" s="1213">
        <f t="shared" si="12"/>
        <v>7.9200000000000017</v>
      </c>
      <c r="S146" s="684" t="s">
        <v>109</v>
      </c>
      <c r="T146" s="275" t="s">
        <v>110</v>
      </c>
      <c r="U146" s="276" t="s">
        <v>114</v>
      </c>
      <c r="V146" s="1291" t="s">
        <v>103</v>
      </c>
      <c r="W146" s="276" t="s">
        <v>111</v>
      </c>
    </row>
    <row r="147" spans="1:25" ht="38.65" customHeight="1">
      <c r="A147" s="60">
        <f>SUBTOTAL(3,$B$13:B147)</f>
        <v>104</v>
      </c>
      <c r="B147" s="1191" t="s">
        <v>483</v>
      </c>
      <c r="C147" s="1043">
        <v>200000000</v>
      </c>
      <c r="D147" s="1192" t="s">
        <v>235</v>
      </c>
      <c r="E147" s="301" t="s">
        <v>103</v>
      </c>
      <c r="F147" s="685" t="s">
        <v>104</v>
      </c>
      <c r="G147" s="855" t="s">
        <v>484</v>
      </c>
      <c r="H147" s="1044">
        <v>199024000</v>
      </c>
      <c r="I147" s="855" t="s">
        <v>481</v>
      </c>
      <c r="J147" s="855" t="s">
        <v>482</v>
      </c>
      <c r="K147" s="855" t="s">
        <v>470</v>
      </c>
      <c r="L147" s="1215">
        <v>44433</v>
      </c>
      <c r="M147" s="1215">
        <v>44523</v>
      </c>
      <c r="N147" s="1194">
        <v>54.52</v>
      </c>
      <c r="O147" s="1194">
        <v>100</v>
      </c>
      <c r="P147" s="1224">
        <v>0</v>
      </c>
      <c r="Q147" s="1194">
        <f t="shared" si="11"/>
        <v>0</v>
      </c>
      <c r="R147" s="1213">
        <f t="shared" si="12"/>
        <v>45.48</v>
      </c>
      <c r="S147" s="684" t="s">
        <v>485</v>
      </c>
      <c r="T147" s="275" t="s">
        <v>110</v>
      </c>
      <c r="U147" s="276" t="s">
        <v>114</v>
      </c>
      <c r="V147" s="1291" t="s">
        <v>103</v>
      </c>
      <c r="W147" s="276" t="s">
        <v>127</v>
      </c>
    </row>
    <row r="148" spans="1:25" ht="37.4" customHeight="1">
      <c r="A148" s="60">
        <f>SUBTOTAL(3,$B$13:B148)</f>
        <v>105</v>
      </c>
      <c r="B148" s="1191" t="s">
        <v>486</v>
      </c>
      <c r="C148" s="1043">
        <v>200000000</v>
      </c>
      <c r="D148" s="1192" t="s">
        <v>235</v>
      </c>
      <c r="E148" s="301" t="s">
        <v>103</v>
      </c>
      <c r="F148" s="685" t="s">
        <v>104</v>
      </c>
      <c r="G148" s="855" t="s">
        <v>487</v>
      </c>
      <c r="H148" s="1044">
        <v>198905000</v>
      </c>
      <c r="I148" s="855" t="s">
        <v>481</v>
      </c>
      <c r="J148" s="855" t="s">
        <v>482</v>
      </c>
      <c r="K148" s="855" t="s">
        <v>488</v>
      </c>
      <c r="L148" s="1215">
        <v>44433</v>
      </c>
      <c r="M148" s="1215">
        <v>44523</v>
      </c>
      <c r="N148" s="1194">
        <v>54.52</v>
      </c>
      <c r="O148" s="1194">
        <v>100</v>
      </c>
      <c r="P148" s="1224">
        <v>0</v>
      </c>
      <c r="Q148" s="1194">
        <f t="shared" si="11"/>
        <v>0</v>
      </c>
      <c r="R148" s="1213">
        <f t="shared" si="12"/>
        <v>45.48</v>
      </c>
      <c r="S148" s="684" t="s">
        <v>485</v>
      </c>
      <c r="T148" s="275" t="s">
        <v>110</v>
      </c>
      <c r="U148" s="276" t="s">
        <v>114</v>
      </c>
      <c r="V148" s="1291" t="s">
        <v>103</v>
      </c>
      <c r="W148" s="276" t="s">
        <v>127</v>
      </c>
    </row>
    <row r="149" spans="1:25" ht="37.5" customHeight="1">
      <c r="A149" s="60">
        <f>SUBTOTAL(3,$B$13:B149)</f>
        <v>106</v>
      </c>
      <c r="B149" s="1191" t="s">
        <v>489</v>
      </c>
      <c r="C149" s="1043">
        <v>150000000</v>
      </c>
      <c r="D149" s="1192" t="s">
        <v>235</v>
      </c>
      <c r="E149" s="301" t="s">
        <v>103</v>
      </c>
      <c r="F149" s="685" t="s">
        <v>104</v>
      </c>
      <c r="G149" s="855" t="s">
        <v>490</v>
      </c>
      <c r="H149" s="1308">
        <v>149106900</v>
      </c>
      <c r="I149" s="855" t="s">
        <v>481</v>
      </c>
      <c r="J149" s="855" t="s">
        <v>482</v>
      </c>
      <c r="K149" s="855" t="s">
        <v>380</v>
      </c>
      <c r="L149" s="47">
        <v>44439</v>
      </c>
      <c r="M149" s="1215">
        <v>44523</v>
      </c>
      <c r="N149" s="1194">
        <v>62.91</v>
      </c>
      <c r="O149" s="1194">
        <v>97.12</v>
      </c>
      <c r="P149" s="1224">
        <v>0</v>
      </c>
      <c r="Q149" s="1194">
        <f t="shared" si="11"/>
        <v>0</v>
      </c>
      <c r="R149" s="248">
        <f>O149-N149</f>
        <v>34.210000000000008</v>
      </c>
      <c r="S149" s="684" t="s">
        <v>109</v>
      </c>
      <c r="T149" s="275" t="s">
        <v>110</v>
      </c>
      <c r="U149" s="276" t="s">
        <v>114</v>
      </c>
      <c r="V149" s="1291" t="s">
        <v>103</v>
      </c>
      <c r="W149" s="276" t="s">
        <v>111</v>
      </c>
    </row>
    <row r="150" spans="1:25" ht="35.25" customHeight="1">
      <c r="A150" s="60">
        <f>SUBTOTAL(3,$B$13:B150)</f>
        <v>107</v>
      </c>
      <c r="B150" s="1191" t="s">
        <v>491</v>
      </c>
      <c r="C150" s="1043">
        <v>150000000</v>
      </c>
      <c r="D150" s="1192" t="s">
        <v>235</v>
      </c>
      <c r="E150" s="301" t="s">
        <v>103</v>
      </c>
      <c r="F150" s="685" t="s">
        <v>104</v>
      </c>
      <c r="G150" s="855" t="s">
        <v>492</v>
      </c>
      <c r="H150" s="1308">
        <v>149272656</v>
      </c>
      <c r="I150" s="855" t="s">
        <v>481</v>
      </c>
      <c r="J150" s="855" t="s">
        <v>482</v>
      </c>
      <c r="K150" s="855" t="s">
        <v>380</v>
      </c>
      <c r="L150" s="1215">
        <v>44433</v>
      </c>
      <c r="M150" s="47">
        <v>44540</v>
      </c>
      <c r="N150" s="1194">
        <v>62.9</v>
      </c>
      <c r="O150" s="1194">
        <v>97.09</v>
      </c>
      <c r="P150" s="1224">
        <v>0</v>
      </c>
      <c r="Q150" s="1194">
        <f t="shared" si="11"/>
        <v>0</v>
      </c>
      <c r="R150" s="248">
        <f>O150-N150</f>
        <v>34.190000000000005</v>
      </c>
      <c r="S150" s="684" t="s">
        <v>109</v>
      </c>
      <c r="T150" s="275" t="s">
        <v>110</v>
      </c>
      <c r="U150" s="276" t="s">
        <v>114</v>
      </c>
      <c r="V150" s="1291" t="s">
        <v>103</v>
      </c>
      <c r="W150" s="276" t="s">
        <v>111</v>
      </c>
    </row>
    <row r="151" spans="1:25" ht="37.5" customHeight="1">
      <c r="A151" s="60">
        <f>SUBTOTAL(3,$B$13:B151)</f>
        <v>108</v>
      </c>
      <c r="B151" s="1191" t="s">
        <v>493</v>
      </c>
      <c r="C151" s="1043">
        <v>100000000</v>
      </c>
      <c r="D151" s="1192" t="s">
        <v>235</v>
      </c>
      <c r="E151" s="301" t="s">
        <v>103</v>
      </c>
      <c r="F151" s="685" t="s">
        <v>104</v>
      </c>
      <c r="G151" s="855" t="s">
        <v>490</v>
      </c>
      <c r="H151" s="1308">
        <v>99334600</v>
      </c>
      <c r="I151" s="855" t="s">
        <v>481</v>
      </c>
      <c r="J151" s="855" t="s">
        <v>482</v>
      </c>
      <c r="K151" s="855" t="s">
        <v>494</v>
      </c>
      <c r="L151" s="47">
        <v>44439</v>
      </c>
      <c r="M151" s="1215">
        <v>44523</v>
      </c>
      <c r="N151" s="1194">
        <v>61.66</v>
      </c>
      <c r="O151" s="1194">
        <v>53.49</v>
      </c>
      <c r="P151" s="1224">
        <v>0</v>
      </c>
      <c r="Q151" s="1194">
        <f t="shared" si="11"/>
        <v>0</v>
      </c>
      <c r="R151" s="248">
        <f>O151-N151</f>
        <v>-8.1699999999999946</v>
      </c>
      <c r="S151" s="684" t="s">
        <v>109</v>
      </c>
      <c r="T151" s="275" t="s">
        <v>110</v>
      </c>
      <c r="U151" s="276" t="s">
        <v>114</v>
      </c>
      <c r="V151" s="1291" t="s">
        <v>103</v>
      </c>
      <c r="W151" s="276" t="s">
        <v>111</v>
      </c>
    </row>
    <row r="152" spans="1:25" ht="39.4" customHeight="1">
      <c r="A152" s="60">
        <f>SUBTOTAL(3,$B$13:B152)</f>
        <v>109</v>
      </c>
      <c r="B152" s="1198" t="s">
        <v>495</v>
      </c>
      <c r="C152" s="1043">
        <v>200000000</v>
      </c>
      <c r="D152" s="1192" t="s">
        <v>235</v>
      </c>
      <c r="E152" s="301" t="s">
        <v>103</v>
      </c>
      <c r="F152" s="685" t="s">
        <v>104</v>
      </c>
      <c r="G152" s="855" t="s">
        <v>496</v>
      </c>
      <c r="H152" s="1224">
        <v>199311300</v>
      </c>
      <c r="I152" s="855" t="s">
        <v>231</v>
      </c>
      <c r="J152" s="855" t="s">
        <v>159</v>
      </c>
      <c r="K152" s="1224" t="s">
        <v>497</v>
      </c>
      <c r="L152" s="1286">
        <v>44453</v>
      </c>
      <c r="M152" s="1287">
        <v>44267</v>
      </c>
      <c r="N152" s="1194">
        <v>52.13</v>
      </c>
      <c r="O152" s="1194">
        <v>47.52</v>
      </c>
      <c r="P152" s="1275">
        <v>0</v>
      </c>
      <c r="Q152" s="1194">
        <f t="shared" si="11"/>
        <v>0</v>
      </c>
      <c r="R152" s="1199">
        <f>O152-N152</f>
        <v>-4.6099999999999994</v>
      </c>
      <c r="S152" s="684" t="s">
        <v>208</v>
      </c>
      <c r="T152" s="275" t="s">
        <v>110</v>
      </c>
      <c r="U152" s="276" t="s">
        <v>114</v>
      </c>
      <c r="V152" s="1291" t="s">
        <v>103</v>
      </c>
      <c r="W152" s="276" t="s">
        <v>111</v>
      </c>
    </row>
    <row r="153" spans="1:25" ht="13.5" customHeight="1">
      <c r="A153" s="1492" t="s">
        <v>292</v>
      </c>
      <c r="B153" s="1493"/>
      <c r="C153" s="1493"/>
      <c r="D153" s="1493"/>
      <c r="E153" s="1493"/>
      <c r="F153" s="1493"/>
      <c r="G153" s="1493"/>
      <c r="H153" s="1493"/>
      <c r="I153" s="1493"/>
      <c r="J153" s="1493"/>
      <c r="K153" s="1493"/>
      <c r="L153" s="1493"/>
      <c r="M153" s="1493"/>
      <c r="N153" s="1493"/>
      <c r="O153" s="1493"/>
      <c r="P153" s="1493"/>
      <c r="Q153" s="1493"/>
      <c r="R153" s="1493"/>
      <c r="S153" s="1493"/>
      <c r="U153" s="275"/>
      <c r="V153" s="1294"/>
    </row>
    <row r="154" spans="1:25" ht="67.400000000000006" customHeight="1">
      <c r="A154" s="305">
        <f>SUBTOTAL(3,$B$13:B154)</f>
        <v>110</v>
      </c>
      <c r="B154" s="359" t="s">
        <v>498</v>
      </c>
      <c r="C154" s="319">
        <v>300000163</v>
      </c>
      <c r="D154" s="330" t="s">
        <v>102</v>
      </c>
      <c r="E154" s="309" t="s">
        <v>103</v>
      </c>
      <c r="F154" s="412" t="s">
        <v>375</v>
      </c>
      <c r="G154" s="360" t="s">
        <v>499</v>
      </c>
      <c r="H154" s="361">
        <v>275017442</v>
      </c>
      <c r="I154" s="362" t="s">
        <v>302</v>
      </c>
      <c r="J154" s="362" t="s">
        <v>107</v>
      </c>
      <c r="K154" s="363" t="s">
        <v>500</v>
      </c>
      <c r="L154" s="1168">
        <v>44446</v>
      </c>
      <c r="M154" s="343">
        <v>44557</v>
      </c>
      <c r="N154" s="1057">
        <v>8.3699999999999992</v>
      </c>
      <c r="O154" s="1056">
        <v>5</v>
      </c>
      <c r="P154" s="1067">
        <v>137508721</v>
      </c>
      <c r="Q154" s="1203">
        <f t="shared" ref="Q154:Q164" si="13">IFERROR(P154/H154,0)*100</f>
        <v>50</v>
      </c>
      <c r="R154" s="1048">
        <f t="shared" ref="R154:R164" si="14">O154-N154</f>
        <v>-3.3699999999999992</v>
      </c>
      <c r="S154" s="686" t="s">
        <v>304</v>
      </c>
      <c r="T154" s="275" t="s">
        <v>171</v>
      </c>
      <c r="U154" s="276" t="s">
        <v>102</v>
      </c>
      <c r="V154" s="1291" t="s">
        <v>103</v>
      </c>
      <c r="W154" s="276" t="s">
        <v>111</v>
      </c>
    </row>
    <row r="155" spans="1:25" ht="45" customHeight="1">
      <c r="A155" s="302">
        <f>SUBTOTAL(3,$B$13:B155)</f>
        <v>111</v>
      </c>
      <c r="B155" s="149" t="s">
        <v>501</v>
      </c>
      <c r="C155" s="123">
        <v>200001188</v>
      </c>
      <c r="D155" s="304" t="s">
        <v>114</v>
      </c>
      <c r="E155" s="301" t="s">
        <v>103</v>
      </c>
      <c r="F155" s="631" t="s">
        <v>375</v>
      </c>
      <c r="G155" s="114" t="s">
        <v>502</v>
      </c>
      <c r="H155" s="235">
        <v>197422000</v>
      </c>
      <c r="I155" s="227" t="s">
        <v>351</v>
      </c>
      <c r="J155" s="227" t="s">
        <v>107</v>
      </c>
      <c r="K155" s="242" t="s">
        <v>503</v>
      </c>
      <c r="L155" s="1161">
        <v>44447</v>
      </c>
      <c r="M155" s="117">
        <v>44536</v>
      </c>
      <c r="N155" s="1194">
        <v>23.75</v>
      </c>
      <c r="O155" s="1194">
        <v>10</v>
      </c>
      <c r="P155" s="1275">
        <v>0</v>
      </c>
      <c r="Q155" s="1194">
        <f t="shared" si="13"/>
        <v>0</v>
      </c>
      <c r="R155" s="1199">
        <f t="shared" si="14"/>
        <v>-13.75</v>
      </c>
      <c r="S155" s="684" t="s">
        <v>208</v>
      </c>
      <c r="T155" s="275" t="s">
        <v>171</v>
      </c>
      <c r="U155" s="276" t="s">
        <v>114</v>
      </c>
      <c r="V155" s="1291" t="s">
        <v>103</v>
      </c>
      <c r="W155" s="276" t="s">
        <v>111</v>
      </c>
    </row>
    <row r="156" spans="1:25" ht="45.75" customHeight="1">
      <c r="A156" s="302">
        <f>SUBTOTAL(3,$B$13:B156)</f>
        <v>112</v>
      </c>
      <c r="B156" s="149" t="s">
        <v>504</v>
      </c>
      <c r="C156" s="123">
        <v>200000110</v>
      </c>
      <c r="D156" s="304" t="s">
        <v>114</v>
      </c>
      <c r="E156" s="301" t="s">
        <v>103</v>
      </c>
      <c r="F156" s="631" t="s">
        <v>375</v>
      </c>
      <c r="G156" s="114" t="s">
        <v>505</v>
      </c>
      <c r="H156" s="1327">
        <v>199586000</v>
      </c>
      <c r="I156" s="227" t="s">
        <v>351</v>
      </c>
      <c r="J156" s="140" t="s">
        <v>107</v>
      </c>
      <c r="K156" s="228" t="s">
        <v>503</v>
      </c>
      <c r="L156" s="1161">
        <v>44453</v>
      </c>
      <c r="M156" s="1161">
        <v>44542</v>
      </c>
      <c r="N156" s="1194">
        <v>0.43</v>
      </c>
      <c r="O156" s="1194">
        <v>0</v>
      </c>
      <c r="P156" s="1275">
        <v>0</v>
      </c>
      <c r="Q156" s="1194">
        <f t="shared" si="13"/>
        <v>0</v>
      </c>
      <c r="R156" s="1199">
        <f t="shared" si="14"/>
        <v>-0.43</v>
      </c>
      <c r="S156" s="1196" t="s">
        <v>109</v>
      </c>
      <c r="T156" s="275" t="s">
        <v>171</v>
      </c>
      <c r="U156" s="276" t="s">
        <v>114</v>
      </c>
      <c r="V156" s="1291" t="s">
        <v>103</v>
      </c>
      <c r="W156" s="276" t="s">
        <v>111</v>
      </c>
    </row>
    <row r="157" spans="1:25" s="78" customFormat="1" ht="66" customHeight="1">
      <c r="A157" s="305">
        <f>SUBTOTAL(3,$B$13:B157)</f>
        <v>113</v>
      </c>
      <c r="B157" s="359" t="s">
        <v>506</v>
      </c>
      <c r="C157" s="319">
        <v>300000163</v>
      </c>
      <c r="D157" s="330" t="s">
        <v>102</v>
      </c>
      <c r="E157" s="309" t="s">
        <v>103</v>
      </c>
      <c r="F157" s="412" t="s">
        <v>375</v>
      </c>
      <c r="G157" s="308" t="s">
        <v>507</v>
      </c>
      <c r="H157" s="369">
        <v>270334712</v>
      </c>
      <c r="I157" s="362" t="s">
        <v>302</v>
      </c>
      <c r="J157" s="370" t="s">
        <v>107</v>
      </c>
      <c r="K157" s="371" t="s">
        <v>508</v>
      </c>
      <c r="L157" s="1168">
        <v>44453</v>
      </c>
      <c r="M157" s="343">
        <v>44557</v>
      </c>
      <c r="N157" s="1057">
        <v>11.49</v>
      </c>
      <c r="O157" s="1056">
        <v>7.38</v>
      </c>
      <c r="P157" s="1067">
        <v>135167356</v>
      </c>
      <c r="Q157" s="1203">
        <f t="shared" si="13"/>
        <v>50</v>
      </c>
      <c r="R157" s="1048">
        <f t="shared" si="14"/>
        <v>-4.1100000000000003</v>
      </c>
      <c r="S157" s="686" t="s">
        <v>304</v>
      </c>
      <c r="T157" s="275" t="s">
        <v>171</v>
      </c>
      <c r="U157" s="276" t="s">
        <v>102</v>
      </c>
      <c r="V157" s="1291" t="s">
        <v>103</v>
      </c>
      <c r="W157" s="276" t="s">
        <v>111</v>
      </c>
      <c r="X157" s="275"/>
      <c r="Y157" s="275"/>
    </row>
    <row r="158" spans="1:25" s="78" customFormat="1" ht="46.5" customHeight="1">
      <c r="A158" s="302">
        <f>SUBTOTAL(3,$B$13:B158)</f>
        <v>114</v>
      </c>
      <c r="B158" s="43" t="s">
        <v>509</v>
      </c>
      <c r="C158" s="299">
        <v>200001188</v>
      </c>
      <c r="D158" s="246" t="s">
        <v>114</v>
      </c>
      <c r="E158" s="125" t="s">
        <v>103</v>
      </c>
      <c r="F158" s="300" t="s">
        <v>375</v>
      </c>
      <c r="G158" s="1281" t="s">
        <v>510</v>
      </c>
      <c r="H158" s="150">
        <v>199229000</v>
      </c>
      <c r="I158" s="116" t="s">
        <v>351</v>
      </c>
      <c r="J158" s="116" t="s">
        <v>107</v>
      </c>
      <c r="K158" s="55" t="s">
        <v>511</v>
      </c>
      <c r="L158" s="244">
        <v>44459</v>
      </c>
      <c r="M158" s="117">
        <v>44548</v>
      </c>
      <c r="N158" s="1194">
        <v>13.5</v>
      </c>
      <c r="O158" s="1194">
        <v>13.47</v>
      </c>
      <c r="P158" s="1224">
        <v>99614500</v>
      </c>
      <c r="Q158" s="1194">
        <f t="shared" si="13"/>
        <v>50</v>
      </c>
      <c r="R158" s="1199">
        <f t="shared" si="14"/>
        <v>-2.9999999999999361E-2</v>
      </c>
      <c r="S158" s="1196" t="s">
        <v>109</v>
      </c>
      <c r="T158" s="275" t="s">
        <v>171</v>
      </c>
      <c r="U158" s="276" t="s">
        <v>114</v>
      </c>
      <c r="V158" s="1291" t="s">
        <v>103</v>
      </c>
      <c r="W158" s="276" t="s">
        <v>111</v>
      </c>
      <c r="X158" s="275"/>
      <c r="Y158" s="275"/>
    </row>
    <row r="159" spans="1:25" s="78" customFormat="1" ht="45" customHeight="1">
      <c r="A159" s="302">
        <f>SUBTOTAL(3,$B$13:B159)</f>
        <v>115</v>
      </c>
      <c r="B159" s="43" t="s">
        <v>512</v>
      </c>
      <c r="C159" s="299">
        <v>200001188</v>
      </c>
      <c r="D159" s="246" t="s">
        <v>114</v>
      </c>
      <c r="E159" s="125" t="s">
        <v>103</v>
      </c>
      <c r="F159" s="300" t="s">
        <v>375</v>
      </c>
      <c r="G159" s="300" t="s">
        <v>513</v>
      </c>
      <c r="H159" s="150">
        <v>199786000</v>
      </c>
      <c r="I159" s="116" t="s">
        <v>351</v>
      </c>
      <c r="J159" s="116" t="s">
        <v>107</v>
      </c>
      <c r="K159" s="55" t="s">
        <v>411</v>
      </c>
      <c r="L159" s="1161">
        <v>44453</v>
      </c>
      <c r="M159" s="117">
        <v>44542</v>
      </c>
      <c r="N159" s="1194">
        <v>1.1399999999999999</v>
      </c>
      <c r="O159" s="1194">
        <v>4.2699999999999996</v>
      </c>
      <c r="P159" s="1275">
        <v>0</v>
      </c>
      <c r="Q159" s="1194">
        <f t="shared" si="13"/>
        <v>0</v>
      </c>
      <c r="R159" s="1199">
        <f t="shared" si="14"/>
        <v>3.13</v>
      </c>
      <c r="S159" s="1196" t="s">
        <v>109</v>
      </c>
      <c r="T159" s="275" t="s">
        <v>171</v>
      </c>
      <c r="U159" s="276" t="s">
        <v>114</v>
      </c>
      <c r="V159" s="1291" t="s">
        <v>103</v>
      </c>
      <c r="W159" s="276" t="s">
        <v>111</v>
      </c>
      <c r="X159" s="275"/>
      <c r="Y159" s="275"/>
    </row>
    <row r="160" spans="1:25" s="78" customFormat="1" ht="45.75" customHeight="1">
      <c r="A160" s="302">
        <f>SUBTOTAL(3,$B$13:B160)</f>
        <v>116</v>
      </c>
      <c r="B160" s="43" t="s">
        <v>514</v>
      </c>
      <c r="C160" s="299">
        <v>100002996</v>
      </c>
      <c r="D160" s="246" t="s">
        <v>114</v>
      </c>
      <c r="E160" s="125" t="s">
        <v>103</v>
      </c>
      <c r="F160" s="300" t="s">
        <v>375</v>
      </c>
      <c r="G160" s="300" t="s">
        <v>515</v>
      </c>
      <c r="H160" s="150">
        <v>99773000</v>
      </c>
      <c r="I160" s="116" t="s">
        <v>351</v>
      </c>
      <c r="J160" s="116" t="s">
        <v>107</v>
      </c>
      <c r="K160" s="55" t="s">
        <v>516</v>
      </c>
      <c r="L160" s="1161">
        <v>44453</v>
      </c>
      <c r="M160" s="117">
        <v>44542</v>
      </c>
      <c r="N160" s="1194">
        <v>2.11</v>
      </c>
      <c r="O160" s="1194">
        <v>8.35</v>
      </c>
      <c r="P160" s="1275">
        <v>0</v>
      </c>
      <c r="Q160" s="1194">
        <f t="shared" si="13"/>
        <v>0</v>
      </c>
      <c r="R160" s="1199">
        <f t="shared" si="14"/>
        <v>6.24</v>
      </c>
      <c r="S160" s="1196" t="s">
        <v>109</v>
      </c>
      <c r="T160" s="275" t="s">
        <v>171</v>
      </c>
      <c r="U160" s="276" t="s">
        <v>114</v>
      </c>
      <c r="V160" s="1291" t="s">
        <v>103</v>
      </c>
      <c r="W160" s="276" t="s">
        <v>111</v>
      </c>
      <c r="X160" s="275"/>
      <c r="Y160" s="275"/>
    </row>
    <row r="161" spans="1:25" s="78" customFormat="1" ht="45.75" customHeight="1">
      <c r="A161" s="302">
        <f>SUBTOTAL(3,$B$13:B161)</f>
        <v>117</v>
      </c>
      <c r="B161" s="43" t="s">
        <v>517</v>
      </c>
      <c r="C161" s="299">
        <v>200000050</v>
      </c>
      <c r="D161" s="246" t="s">
        <v>114</v>
      </c>
      <c r="E161" s="125" t="s">
        <v>103</v>
      </c>
      <c r="F161" s="300" t="s">
        <v>375</v>
      </c>
      <c r="G161" s="300" t="s">
        <v>518</v>
      </c>
      <c r="H161" s="150">
        <v>199280000</v>
      </c>
      <c r="I161" s="116" t="s">
        <v>178</v>
      </c>
      <c r="J161" s="116" t="s">
        <v>178</v>
      </c>
      <c r="K161" s="55" t="s">
        <v>519</v>
      </c>
      <c r="L161" s="244">
        <v>44440</v>
      </c>
      <c r="M161" s="117">
        <v>44529</v>
      </c>
      <c r="N161" s="1194">
        <v>40.119999999999997</v>
      </c>
      <c r="O161" s="1194">
        <v>69.8</v>
      </c>
      <c r="P161" s="1224">
        <v>99640000</v>
      </c>
      <c r="Q161" s="1194">
        <f t="shared" si="13"/>
        <v>50</v>
      </c>
      <c r="R161" s="1199">
        <f t="shared" si="14"/>
        <v>29.68</v>
      </c>
      <c r="S161" s="684" t="s">
        <v>208</v>
      </c>
      <c r="T161" s="275" t="s">
        <v>171</v>
      </c>
      <c r="U161" s="276" t="s">
        <v>114</v>
      </c>
      <c r="V161" s="1291" t="s">
        <v>103</v>
      </c>
      <c r="W161" s="276" t="s">
        <v>111</v>
      </c>
      <c r="X161" s="275"/>
      <c r="Y161" s="275"/>
    </row>
    <row r="162" spans="1:25" s="78" customFormat="1" ht="44.25" customHeight="1">
      <c r="A162" s="302">
        <f>SUBTOTAL(3,$B$13:B162)</f>
        <v>118</v>
      </c>
      <c r="B162" s="43" t="s">
        <v>520</v>
      </c>
      <c r="C162" s="299">
        <v>360000500</v>
      </c>
      <c r="D162" s="246" t="s">
        <v>102</v>
      </c>
      <c r="E162" s="125" t="s">
        <v>103</v>
      </c>
      <c r="F162" s="300" t="s">
        <v>375</v>
      </c>
      <c r="G162" s="300" t="s">
        <v>521</v>
      </c>
      <c r="H162" s="150">
        <v>310870000</v>
      </c>
      <c r="I162" s="116" t="s">
        <v>178</v>
      </c>
      <c r="J162" s="116" t="s">
        <v>178</v>
      </c>
      <c r="K162" s="55" t="s">
        <v>253</v>
      </c>
      <c r="L162" s="244">
        <v>44447</v>
      </c>
      <c r="M162" s="117">
        <v>44557</v>
      </c>
      <c r="N162" s="1194">
        <v>31.5</v>
      </c>
      <c r="O162" s="1194">
        <v>64.41</v>
      </c>
      <c r="P162" s="1224">
        <v>155435000</v>
      </c>
      <c r="Q162" s="1194">
        <f t="shared" si="13"/>
        <v>50</v>
      </c>
      <c r="R162" s="1199">
        <f t="shared" si="14"/>
        <v>32.909999999999997</v>
      </c>
      <c r="S162" s="1196" t="s">
        <v>109</v>
      </c>
      <c r="T162" s="275" t="s">
        <v>171</v>
      </c>
      <c r="U162" s="276" t="s">
        <v>102</v>
      </c>
      <c r="V162" s="1291" t="s">
        <v>103</v>
      </c>
      <c r="W162" s="276" t="s">
        <v>111</v>
      </c>
      <c r="X162" s="275"/>
      <c r="Y162" s="275"/>
    </row>
    <row r="163" spans="1:25" s="78" customFormat="1" ht="57" customHeight="1">
      <c r="A163" s="302">
        <f>SUBTOTAL(3,$B$13:B163)</f>
        <v>119</v>
      </c>
      <c r="B163" s="43" t="s">
        <v>522</v>
      </c>
      <c r="C163" s="299">
        <v>10104903050</v>
      </c>
      <c r="D163" s="246" t="s">
        <v>102</v>
      </c>
      <c r="E163" s="239" t="s">
        <v>133</v>
      </c>
      <c r="F163" s="300" t="s">
        <v>523</v>
      </c>
      <c r="G163" s="300" t="s">
        <v>524</v>
      </c>
      <c r="H163" s="150">
        <v>9589973011</v>
      </c>
      <c r="I163" s="116" t="s">
        <v>178</v>
      </c>
      <c r="J163" s="116" t="s">
        <v>149</v>
      </c>
      <c r="K163" s="55" t="s">
        <v>525</v>
      </c>
      <c r="L163" s="244">
        <v>44379</v>
      </c>
      <c r="M163" s="117">
        <v>44559</v>
      </c>
      <c r="N163" s="925">
        <v>72.08</v>
      </c>
      <c r="O163" s="925">
        <v>78.5</v>
      </c>
      <c r="P163" s="132">
        <v>1917994602</v>
      </c>
      <c r="Q163" s="1194">
        <f t="shared" si="13"/>
        <v>19.99999999791449</v>
      </c>
      <c r="R163" s="925">
        <f t="shared" si="14"/>
        <v>6.4200000000000017</v>
      </c>
      <c r="S163" s="1196" t="s">
        <v>109</v>
      </c>
      <c r="T163" s="275" t="s">
        <v>171</v>
      </c>
      <c r="U163" s="276" t="s">
        <v>102</v>
      </c>
      <c r="V163" s="1291" t="s">
        <v>133</v>
      </c>
      <c r="W163" s="276" t="s">
        <v>111</v>
      </c>
      <c r="X163" s="275"/>
      <c r="Y163" s="275"/>
    </row>
    <row r="164" spans="1:25" s="78" customFormat="1" ht="44.25" customHeight="1">
      <c r="A164" s="302">
        <f>SUBTOTAL(3,$B$13:B164)</f>
        <v>120</v>
      </c>
      <c r="B164" s="43" t="s">
        <v>526</v>
      </c>
      <c r="C164" s="299">
        <v>55020000</v>
      </c>
      <c r="D164" s="246" t="s">
        <v>114</v>
      </c>
      <c r="E164" s="125" t="s">
        <v>103</v>
      </c>
      <c r="F164" s="300" t="s">
        <v>523</v>
      </c>
      <c r="G164" s="300"/>
      <c r="H164" s="150"/>
      <c r="I164" s="116" t="s">
        <v>178</v>
      </c>
      <c r="J164" s="116" t="s">
        <v>178</v>
      </c>
      <c r="K164" s="55"/>
      <c r="L164" s="244"/>
      <c r="M164" s="117"/>
      <c r="N164" s="1194"/>
      <c r="O164" s="1194"/>
      <c r="P164" s="1275">
        <v>0</v>
      </c>
      <c r="Q164" s="1194">
        <f t="shared" si="13"/>
        <v>0</v>
      </c>
      <c r="R164" s="1199">
        <f t="shared" si="14"/>
        <v>0</v>
      </c>
      <c r="S164" s="684" t="s">
        <v>527</v>
      </c>
      <c r="T164" s="275" t="s">
        <v>171</v>
      </c>
      <c r="U164" s="276" t="s">
        <v>114</v>
      </c>
      <c r="V164" s="1291" t="s">
        <v>103</v>
      </c>
      <c r="W164" s="276" t="s">
        <v>263</v>
      </c>
      <c r="X164" s="275"/>
      <c r="Y164" s="275"/>
    </row>
    <row r="165" spans="1:25" s="78" customFormat="1" ht="15.75" customHeight="1">
      <c r="A165" s="1492" t="s">
        <v>311</v>
      </c>
      <c r="B165" s="1493"/>
      <c r="C165" s="1493"/>
      <c r="D165" s="1493"/>
      <c r="E165" s="1493"/>
      <c r="F165" s="1493"/>
      <c r="G165" s="1493"/>
      <c r="H165" s="1493"/>
      <c r="I165" s="1493"/>
      <c r="J165" s="1493"/>
      <c r="K165" s="1493"/>
      <c r="L165" s="1493"/>
      <c r="M165" s="1493"/>
      <c r="N165" s="1493"/>
      <c r="O165" s="1493"/>
      <c r="P165" s="1493"/>
      <c r="Q165" s="1493"/>
      <c r="R165" s="1493"/>
      <c r="S165" s="1493"/>
      <c r="T165" s="275"/>
      <c r="U165" s="275"/>
      <c r="V165" s="1294"/>
      <c r="W165" s="275"/>
      <c r="X165" s="275"/>
      <c r="Y165" s="275"/>
    </row>
    <row r="166" spans="1:25" s="78" customFormat="1" ht="100.4" customHeight="1">
      <c r="A166" s="305">
        <f>SUBTOTAL(3,$B$13:B166)</f>
        <v>121</v>
      </c>
      <c r="B166" s="390" t="s">
        <v>528</v>
      </c>
      <c r="C166" s="307">
        <v>1500000000</v>
      </c>
      <c r="D166" s="330" t="s">
        <v>102</v>
      </c>
      <c r="E166" s="330" t="s">
        <v>103</v>
      </c>
      <c r="F166" s="308" t="s">
        <v>134</v>
      </c>
      <c r="G166" s="308" t="s">
        <v>529</v>
      </c>
      <c r="H166" s="369">
        <v>1068556418</v>
      </c>
      <c r="I166" s="370" t="s">
        <v>383</v>
      </c>
      <c r="J166" s="370" t="s">
        <v>149</v>
      </c>
      <c r="K166" s="371" t="s">
        <v>530</v>
      </c>
      <c r="L166" s="998">
        <v>44426</v>
      </c>
      <c r="M166" s="999">
        <v>44545</v>
      </c>
      <c r="N166" s="1278">
        <v>52.78</v>
      </c>
      <c r="O166" s="1278">
        <v>66.102999999999994</v>
      </c>
      <c r="P166" s="1279">
        <v>534278209</v>
      </c>
      <c r="Q166" s="1203">
        <f t="shared" ref="Q166:Q173" si="15">IFERROR(P166/H166,0)*100</f>
        <v>50</v>
      </c>
      <c r="R166" s="1048">
        <f>O166-N166</f>
        <v>13.322999999999993</v>
      </c>
      <c r="S166" s="686" t="s">
        <v>531</v>
      </c>
      <c r="T166" s="278" t="s">
        <v>139</v>
      </c>
      <c r="U166" s="276" t="s">
        <v>102</v>
      </c>
      <c r="V166" s="1291" t="s">
        <v>103</v>
      </c>
      <c r="W166" s="276" t="s">
        <v>111</v>
      </c>
      <c r="X166" s="275"/>
      <c r="Y166" s="275"/>
    </row>
    <row r="167" spans="1:25" s="78" customFormat="1" ht="36.75" customHeight="1">
      <c r="A167" s="302">
        <f>SUBTOTAL(3,$B$13:B167)</f>
        <v>122</v>
      </c>
      <c r="B167" s="43" t="s">
        <v>532</v>
      </c>
      <c r="C167" s="299">
        <v>1189499982</v>
      </c>
      <c r="D167" s="304" t="s">
        <v>102</v>
      </c>
      <c r="E167" s="207" t="s">
        <v>133</v>
      </c>
      <c r="F167" s="300" t="s">
        <v>134</v>
      </c>
      <c r="G167" s="300" t="s">
        <v>533</v>
      </c>
      <c r="H167" s="150">
        <v>1097415000</v>
      </c>
      <c r="I167" s="116" t="s">
        <v>534</v>
      </c>
      <c r="J167" s="116" t="s">
        <v>137</v>
      </c>
      <c r="K167" s="55" t="s">
        <v>438</v>
      </c>
      <c r="L167" s="1160">
        <v>44396</v>
      </c>
      <c r="M167" s="1197">
        <v>44515</v>
      </c>
      <c r="N167" s="1194">
        <v>68.72</v>
      </c>
      <c r="O167" s="1276">
        <v>50.027000000000001</v>
      </c>
      <c r="P167" s="1224">
        <v>548707500</v>
      </c>
      <c r="Q167" s="1194">
        <f t="shared" si="15"/>
        <v>50</v>
      </c>
      <c r="R167" s="925">
        <f>O167-N167</f>
        <v>-18.692999999999998</v>
      </c>
      <c r="S167" s="1196" t="s">
        <v>109</v>
      </c>
      <c r="T167" s="278" t="s">
        <v>139</v>
      </c>
      <c r="U167" s="276" t="s">
        <v>102</v>
      </c>
      <c r="V167" s="1291" t="s">
        <v>133</v>
      </c>
      <c r="W167" s="276" t="s">
        <v>111</v>
      </c>
      <c r="X167" s="275"/>
      <c r="Y167" s="275"/>
    </row>
    <row r="168" spans="1:25" s="78" customFormat="1" ht="43.5" customHeight="1">
      <c r="A168" s="302">
        <f>SUBTOTAL(3,$B$13:B168)</f>
        <v>123</v>
      </c>
      <c r="B168" s="43" t="s">
        <v>535</v>
      </c>
      <c r="C168" s="299">
        <v>350000000</v>
      </c>
      <c r="D168" s="304" t="s">
        <v>198</v>
      </c>
      <c r="E168" s="207" t="s">
        <v>133</v>
      </c>
      <c r="F168" s="300" t="s">
        <v>134</v>
      </c>
      <c r="G168" s="1194" t="s">
        <v>536</v>
      </c>
      <c r="H168" s="150">
        <v>350000000</v>
      </c>
      <c r="I168" s="116" t="s">
        <v>200</v>
      </c>
      <c r="J168" s="116" t="s">
        <v>200</v>
      </c>
      <c r="K168" s="55" t="s">
        <v>200</v>
      </c>
      <c r="L168" s="1335">
        <v>44410</v>
      </c>
      <c r="M168" s="1197">
        <v>44559</v>
      </c>
      <c r="N168" s="1194">
        <v>0</v>
      </c>
      <c r="O168" s="1194">
        <v>0</v>
      </c>
      <c r="P168" s="1299">
        <v>87500000</v>
      </c>
      <c r="Q168" s="1194">
        <f t="shared" si="15"/>
        <v>25</v>
      </c>
      <c r="R168" s="1199">
        <f t="shared" ref="R168:R175" si="16">O168-N168</f>
        <v>0</v>
      </c>
      <c r="S168" s="684" t="s">
        <v>201</v>
      </c>
      <c r="T168" s="278" t="s">
        <v>139</v>
      </c>
      <c r="U168" s="276" t="s">
        <v>198</v>
      </c>
      <c r="V168" s="1291" t="s">
        <v>133</v>
      </c>
      <c r="W168" s="276" t="s">
        <v>111</v>
      </c>
      <c r="X168" s="275"/>
      <c r="Y168" s="275"/>
    </row>
    <row r="169" spans="1:25" s="78" customFormat="1" ht="38.25" customHeight="1">
      <c r="A169" s="302">
        <f>SUBTOTAL(3,$B$13:B169)</f>
        <v>124</v>
      </c>
      <c r="B169" s="43" t="s">
        <v>537</v>
      </c>
      <c r="C169" s="299">
        <v>184000000</v>
      </c>
      <c r="D169" s="304" t="s">
        <v>114</v>
      </c>
      <c r="E169" s="304" t="s">
        <v>103</v>
      </c>
      <c r="F169" s="300" t="s">
        <v>134</v>
      </c>
      <c r="G169" s="300" t="s">
        <v>538</v>
      </c>
      <c r="H169" s="150">
        <v>183897000</v>
      </c>
      <c r="I169" s="116" t="s">
        <v>205</v>
      </c>
      <c r="J169" s="116" t="s">
        <v>206</v>
      </c>
      <c r="K169" s="1216" t="s">
        <v>539</v>
      </c>
      <c r="L169" s="1197">
        <v>44426</v>
      </c>
      <c r="M169" s="1197">
        <v>44515</v>
      </c>
      <c r="N169" s="1194">
        <v>82</v>
      </c>
      <c r="O169" s="1194">
        <v>100</v>
      </c>
      <c r="P169" s="1299">
        <v>91948500</v>
      </c>
      <c r="Q169" s="1194">
        <v>50</v>
      </c>
      <c r="R169" s="1199">
        <f t="shared" si="16"/>
        <v>18</v>
      </c>
      <c r="S169" s="684" t="s">
        <v>156</v>
      </c>
      <c r="T169" s="278" t="s">
        <v>139</v>
      </c>
      <c r="U169" s="276" t="s">
        <v>114</v>
      </c>
      <c r="V169" s="1291" t="s">
        <v>103</v>
      </c>
      <c r="W169" s="276" t="s">
        <v>127</v>
      </c>
      <c r="X169" s="275"/>
      <c r="Y169" s="275"/>
    </row>
    <row r="170" spans="1:25" s="78" customFormat="1" ht="37.5" customHeight="1">
      <c r="A170" s="302">
        <f>SUBTOTAL(3,$B$13:B170)</f>
        <v>125</v>
      </c>
      <c r="B170" s="43" t="s">
        <v>540</v>
      </c>
      <c r="C170" s="299">
        <v>184000000</v>
      </c>
      <c r="D170" s="304" t="s">
        <v>114</v>
      </c>
      <c r="E170" s="304" t="s">
        <v>103</v>
      </c>
      <c r="F170" s="300" t="s">
        <v>134</v>
      </c>
      <c r="G170" s="300" t="s">
        <v>541</v>
      </c>
      <c r="H170" s="150">
        <v>183908000</v>
      </c>
      <c r="I170" s="116" t="s">
        <v>205</v>
      </c>
      <c r="J170" s="116" t="s">
        <v>206</v>
      </c>
      <c r="K170" s="1216" t="s">
        <v>539</v>
      </c>
      <c r="L170" s="1197">
        <v>44426</v>
      </c>
      <c r="M170" s="1197">
        <v>44515</v>
      </c>
      <c r="N170" s="1194">
        <v>82</v>
      </c>
      <c r="O170" s="1194">
        <v>66.319999999999993</v>
      </c>
      <c r="P170" s="1299">
        <v>91954000</v>
      </c>
      <c r="Q170" s="1194">
        <v>50</v>
      </c>
      <c r="R170" s="1199">
        <f t="shared" si="16"/>
        <v>-15.680000000000007</v>
      </c>
      <c r="S170" s="684" t="s">
        <v>208</v>
      </c>
      <c r="T170" s="278" t="s">
        <v>139</v>
      </c>
      <c r="U170" s="276" t="s">
        <v>114</v>
      </c>
      <c r="V170" s="1291" t="s">
        <v>103</v>
      </c>
      <c r="W170" s="276" t="s">
        <v>111</v>
      </c>
      <c r="X170" s="275"/>
      <c r="Y170" s="275"/>
    </row>
    <row r="171" spans="1:25" s="78" customFormat="1" ht="36.75" customHeight="1">
      <c r="A171" s="302">
        <f>SUBTOTAL(3,$B$13:B171)</f>
        <v>126</v>
      </c>
      <c r="B171" s="43" t="s">
        <v>542</v>
      </c>
      <c r="C171" s="299">
        <v>184000000</v>
      </c>
      <c r="D171" s="304" t="s">
        <v>114</v>
      </c>
      <c r="E171" s="304" t="s">
        <v>103</v>
      </c>
      <c r="F171" s="300" t="s">
        <v>134</v>
      </c>
      <c r="G171" s="300" t="s">
        <v>543</v>
      </c>
      <c r="H171" s="150">
        <v>183922000</v>
      </c>
      <c r="I171" s="116" t="s">
        <v>205</v>
      </c>
      <c r="J171" s="116" t="s">
        <v>206</v>
      </c>
      <c r="K171" s="1216" t="s">
        <v>519</v>
      </c>
      <c r="L171" s="1000">
        <v>44432</v>
      </c>
      <c r="M171" s="513">
        <v>44521</v>
      </c>
      <c r="N171" s="1194">
        <v>82</v>
      </c>
      <c r="O171" s="1194">
        <v>100</v>
      </c>
      <c r="P171" s="1299">
        <v>91961000</v>
      </c>
      <c r="Q171" s="1194">
        <v>50</v>
      </c>
      <c r="R171" s="1199">
        <f t="shared" si="16"/>
        <v>18</v>
      </c>
      <c r="S171" s="684" t="s">
        <v>156</v>
      </c>
      <c r="T171" s="278" t="s">
        <v>139</v>
      </c>
      <c r="U171" s="276" t="s">
        <v>114</v>
      </c>
      <c r="V171" s="1291" t="s">
        <v>103</v>
      </c>
      <c r="W171" s="276" t="s">
        <v>127</v>
      </c>
      <c r="X171" s="275"/>
      <c r="Y171" s="275"/>
    </row>
    <row r="172" spans="1:25" s="78" customFormat="1" ht="37.5" customHeight="1">
      <c r="A172" s="302">
        <f>SUBTOTAL(3,$B$13:B172)</f>
        <v>127</v>
      </c>
      <c r="B172" s="43" t="s">
        <v>544</v>
      </c>
      <c r="C172" s="299">
        <v>184000000</v>
      </c>
      <c r="D172" s="304" t="s">
        <v>114</v>
      </c>
      <c r="E172" s="304" t="s">
        <v>103</v>
      </c>
      <c r="F172" s="300" t="s">
        <v>134</v>
      </c>
      <c r="G172" s="1194" t="s">
        <v>545</v>
      </c>
      <c r="H172" s="1299">
        <v>183860000</v>
      </c>
      <c r="I172" s="116" t="s">
        <v>205</v>
      </c>
      <c r="J172" s="116" t="s">
        <v>206</v>
      </c>
      <c r="K172" s="1194" t="s">
        <v>546</v>
      </c>
      <c r="L172" s="1197">
        <v>44441</v>
      </c>
      <c r="M172" s="1286">
        <v>44530</v>
      </c>
      <c r="N172" s="1194">
        <v>80.599999999999994</v>
      </c>
      <c r="O172" s="1194">
        <v>100</v>
      </c>
      <c r="P172" s="1299">
        <v>91930000</v>
      </c>
      <c r="Q172" s="1194">
        <v>50</v>
      </c>
      <c r="R172" s="1199">
        <f t="shared" si="16"/>
        <v>19.400000000000006</v>
      </c>
      <c r="S172" s="684" t="s">
        <v>156</v>
      </c>
      <c r="T172" s="278" t="s">
        <v>139</v>
      </c>
      <c r="U172" s="276" t="s">
        <v>114</v>
      </c>
      <c r="V172" s="1291" t="s">
        <v>103</v>
      </c>
      <c r="W172" s="276" t="s">
        <v>127</v>
      </c>
      <c r="X172" s="275"/>
      <c r="Y172" s="275"/>
    </row>
    <row r="173" spans="1:25" s="78" customFormat="1" ht="37.5" customHeight="1">
      <c r="A173" s="302">
        <f>SUBTOTAL(3,$B$13:B173)</f>
        <v>128</v>
      </c>
      <c r="B173" s="43" t="s">
        <v>547</v>
      </c>
      <c r="C173" s="299">
        <v>184000000</v>
      </c>
      <c r="D173" s="304" t="s">
        <v>114</v>
      </c>
      <c r="E173" s="304" t="s">
        <v>103</v>
      </c>
      <c r="F173" s="300" t="s">
        <v>134</v>
      </c>
      <c r="G173" s="300" t="s">
        <v>548</v>
      </c>
      <c r="H173" s="150">
        <v>183795000</v>
      </c>
      <c r="I173" s="116" t="s">
        <v>205</v>
      </c>
      <c r="J173" s="116" t="s">
        <v>206</v>
      </c>
      <c r="K173" s="55" t="s">
        <v>549</v>
      </c>
      <c r="L173" s="1197">
        <v>44426</v>
      </c>
      <c r="M173" s="1197">
        <v>44515</v>
      </c>
      <c r="N173" s="1194">
        <v>55</v>
      </c>
      <c r="O173" s="1194">
        <v>100</v>
      </c>
      <c r="P173" s="1275"/>
      <c r="Q173" s="1194">
        <f t="shared" si="15"/>
        <v>0</v>
      </c>
      <c r="R173" s="1199">
        <f t="shared" si="16"/>
        <v>45</v>
      </c>
      <c r="S173" s="684" t="s">
        <v>156</v>
      </c>
      <c r="T173" s="278" t="s">
        <v>139</v>
      </c>
      <c r="U173" s="276" t="s">
        <v>114</v>
      </c>
      <c r="V173" s="1291" t="s">
        <v>103</v>
      </c>
      <c r="W173" s="276" t="s">
        <v>127</v>
      </c>
      <c r="X173" s="275"/>
      <c r="Y173" s="275"/>
    </row>
    <row r="174" spans="1:25" s="78" customFormat="1" ht="45" customHeight="1">
      <c r="A174" s="305">
        <f>SUBTOTAL(3,$B$13:B174)</f>
        <v>129</v>
      </c>
      <c r="B174" s="390" t="s">
        <v>550</v>
      </c>
      <c r="C174" s="1494" t="s">
        <v>141</v>
      </c>
      <c r="D174" s="1495"/>
      <c r="E174" s="1495"/>
      <c r="F174" s="1495"/>
      <c r="G174" s="1495"/>
      <c r="H174" s="1495"/>
      <c r="I174" s="1495"/>
      <c r="J174" s="1495"/>
      <c r="K174" s="1495"/>
      <c r="L174" s="1495"/>
      <c r="M174" s="1495"/>
      <c r="N174" s="1495"/>
      <c r="O174" s="1495"/>
      <c r="P174" s="1495"/>
      <c r="Q174" s="1495"/>
      <c r="R174" s="1496"/>
      <c r="S174" s="686" t="s">
        <v>551</v>
      </c>
      <c r="T174" s="278" t="s">
        <v>139</v>
      </c>
      <c r="U174" s="275"/>
      <c r="V174" s="1294"/>
      <c r="W174" s="275"/>
      <c r="X174" s="275"/>
      <c r="Y174" s="275"/>
    </row>
    <row r="175" spans="1:25" s="78" customFormat="1" ht="45.4" customHeight="1">
      <c r="A175" s="305">
        <f>SUBTOTAL(3,$B$13:B175)</f>
        <v>130</v>
      </c>
      <c r="B175" s="410" t="s">
        <v>552</v>
      </c>
      <c r="C175" s="375">
        <v>199995000</v>
      </c>
      <c r="D175" s="330" t="s">
        <v>114</v>
      </c>
      <c r="E175" s="330" t="s">
        <v>103</v>
      </c>
      <c r="F175" s="308" t="s">
        <v>134</v>
      </c>
      <c r="G175" s="308" t="s">
        <v>553</v>
      </c>
      <c r="H175" s="369">
        <v>199812000</v>
      </c>
      <c r="I175" s="370" t="s">
        <v>178</v>
      </c>
      <c r="J175" s="370" t="s">
        <v>319</v>
      </c>
      <c r="K175" s="371" t="s">
        <v>554</v>
      </c>
      <c r="L175" s="372">
        <v>44406</v>
      </c>
      <c r="M175" s="343">
        <v>44525</v>
      </c>
      <c r="N175" s="1203">
        <v>0</v>
      </c>
      <c r="O175" s="1203">
        <v>0</v>
      </c>
      <c r="P175" s="1225">
        <v>99906000</v>
      </c>
      <c r="Q175" s="1203">
        <f>P175/H175*100</f>
        <v>50</v>
      </c>
      <c r="R175" s="1048">
        <f t="shared" si="16"/>
        <v>0</v>
      </c>
      <c r="S175" s="689" t="s">
        <v>555</v>
      </c>
      <c r="T175" s="278" t="s">
        <v>139</v>
      </c>
      <c r="U175" s="276" t="s">
        <v>114</v>
      </c>
      <c r="V175" s="1291" t="s">
        <v>103</v>
      </c>
      <c r="W175" s="276" t="s">
        <v>111</v>
      </c>
      <c r="X175" s="275"/>
      <c r="Y175" s="275"/>
    </row>
    <row r="176" spans="1:25" s="78" customFormat="1" ht="18" customHeight="1">
      <c r="A176" s="1497" t="s">
        <v>556</v>
      </c>
      <c r="B176" s="1498"/>
      <c r="C176" s="1498"/>
      <c r="D176" s="1498"/>
      <c r="E176" s="1498"/>
      <c r="F176" s="1498"/>
      <c r="G176" s="1498"/>
      <c r="H176" s="1498"/>
      <c r="I176" s="1498"/>
      <c r="J176" s="1498"/>
      <c r="K176" s="1498"/>
      <c r="L176" s="1498"/>
      <c r="M176" s="1498"/>
      <c r="N176" s="1498"/>
      <c r="O176" s="1498"/>
      <c r="P176" s="1498"/>
      <c r="Q176" s="1498"/>
      <c r="R176" s="1498"/>
      <c r="S176" s="1499"/>
      <c r="T176" s="275"/>
      <c r="U176" s="275"/>
      <c r="V176" s="1294"/>
      <c r="W176" s="275"/>
      <c r="X176" s="275"/>
      <c r="Y176" s="275"/>
    </row>
    <row r="177" spans="1:25" s="78" customFormat="1">
      <c r="A177" s="1500" t="s">
        <v>348</v>
      </c>
      <c r="B177" s="1501"/>
      <c r="C177" s="1501"/>
      <c r="D177" s="1501"/>
      <c r="E177" s="1501"/>
      <c r="F177" s="1501"/>
      <c r="G177" s="1501"/>
      <c r="H177" s="1501"/>
      <c r="I177" s="1501"/>
      <c r="J177" s="1501"/>
      <c r="K177" s="1501"/>
      <c r="L177" s="1501"/>
      <c r="M177" s="1501"/>
      <c r="N177" s="1501"/>
      <c r="O177" s="1501"/>
      <c r="P177" s="1501"/>
      <c r="Q177" s="1501"/>
      <c r="R177" s="1501"/>
      <c r="S177" s="1511"/>
      <c r="T177" s="275"/>
      <c r="U177" s="275"/>
      <c r="V177" s="1294"/>
      <c r="W177" s="275"/>
      <c r="X177" s="275"/>
      <c r="Y177" s="275"/>
    </row>
    <row r="178" spans="1:25" s="78" customFormat="1" ht="38.65" customHeight="1">
      <c r="A178" s="60">
        <f>SUBTOTAL(3,$B$13:B178)</f>
        <v>131</v>
      </c>
      <c r="B178" s="1191" t="s">
        <v>557</v>
      </c>
      <c r="C178" s="1043">
        <v>1509897000</v>
      </c>
      <c r="D178" s="1192" t="s">
        <v>350</v>
      </c>
      <c r="E178" s="239" t="s">
        <v>558</v>
      </c>
      <c r="F178" s="498" t="s">
        <v>104</v>
      </c>
      <c r="G178" s="855" t="s">
        <v>559</v>
      </c>
      <c r="H178" s="1044">
        <v>1504035523.9100001</v>
      </c>
      <c r="I178" s="1192" t="s">
        <v>178</v>
      </c>
      <c r="J178" s="1192" t="s">
        <v>560</v>
      </c>
      <c r="K178" s="1192" t="s">
        <v>228</v>
      </c>
      <c r="L178" s="1215">
        <v>44391</v>
      </c>
      <c r="M178" s="117">
        <v>44559</v>
      </c>
      <c r="N178" s="1194">
        <v>11.32</v>
      </c>
      <c r="O178" s="1194">
        <v>14.26</v>
      </c>
      <c r="P178" s="1224">
        <v>300807104.78200001</v>
      </c>
      <c r="Q178" s="1194">
        <f t="shared" ref="Q178:Q183" si="17">IFERROR(P178/H178,0)*100</f>
        <v>20</v>
      </c>
      <c r="R178" s="1199">
        <f t="shared" ref="R178:R183" si="18">O178-N178</f>
        <v>2.9399999999999995</v>
      </c>
      <c r="S178" s="1196" t="s">
        <v>109</v>
      </c>
      <c r="T178" s="275" t="s">
        <v>110</v>
      </c>
      <c r="U178" s="276" t="s">
        <v>102</v>
      </c>
      <c r="V178" s="1291" t="s">
        <v>558</v>
      </c>
      <c r="W178" s="276" t="s">
        <v>111</v>
      </c>
      <c r="X178" s="275"/>
      <c r="Y178" s="275"/>
    </row>
    <row r="179" spans="1:25" s="78" customFormat="1" ht="38.15" customHeight="1">
      <c r="A179" s="60">
        <f>SUBTOTAL(3,$B$13:B179)</f>
        <v>132</v>
      </c>
      <c r="B179" s="1217" t="s">
        <v>561</v>
      </c>
      <c r="C179" s="1043">
        <v>9964000000</v>
      </c>
      <c r="D179" s="1192" t="s">
        <v>350</v>
      </c>
      <c r="E179" s="239" t="s">
        <v>558</v>
      </c>
      <c r="F179" s="498" t="s">
        <v>104</v>
      </c>
      <c r="G179" s="855" t="s">
        <v>559</v>
      </c>
      <c r="H179" s="1044">
        <v>9747852856.5799999</v>
      </c>
      <c r="I179" s="1192" t="s">
        <v>562</v>
      </c>
      <c r="J179" s="1192" t="s">
        <v>563</v>
      </c>
      <c r="K179" s="1192" t="s">
        <v>228</v>
      </c>
      <c r="L179" s="1215">
        <v>44391</v>
      </c>
      <c r="M179" s="117">
        <v>44559</v>
      </c>
      <c r="N179" s="1194">
        <v>10.46</v>
      </c>
      <c r="O179" s="1194">
        <v>12.09</v>
      </c>
      <c r="P179" s="1224">
        <v>1949570571.316</v>
      </c>
      <c r="Q179" s="1194">
        <f t="shared" si="17"/>
        <v>20</v>
      </c>
      <c r="R179" s="1199">
        <f t="shared" si="18"/>
        <v>1.629999999999999</v>
      </c>
      <c r="S179" s="1196" t="s">
        <v>109</v>
      </c>
      <c r="T179" s="275" t="s">
        <v>110</v>
      </c>
      <c r="U179" s="276" t="s">
        <v>102</v>
      </c>
      <c r="V179" s="1291" t="s">
        <v>558</v>
      </c>
      <c r="W179" s="276" t="s">
        <v>111</v>
      </c>
      <c r="X179" s="275"/>
      <c r="Y179" s="275"/>
    </row>
    <row r="180" spans="1:25" s="78" customFormat="1" ht="40" customHeight="1">
      <c r="A180" s="60">
        <f>SUBTOTAL(3,$B$13:B180)</f>
        <v>133</v>
      </c>
      <c r="B180" s="1217" t="s">
        <v>564</v>
      </c>
      <c r="C180" s="1043">
        <v>1000000000</v>
      </c>
      <c r="D180" s="1192" t="s">
        <v>350</v>
      </c>
      <c r="E180" s="301" t="s">
        <v>103</v>
      </c>
      <c r="F180" s="498" t="s">
        <v>104</v>
      </c>
      <c r="G180" s="855" t="s">
        <v>255</v>
      </c>
      <c r="H180" s="1044">
        <v>985127741.89999998</v>
      </c>
      <c r="I180" s="1192" t="s">
        <v>565</v>
      </c>
      <c r="J180" s="1192" t="s">
        <v>222</v>
      </c>
      <c r="K180" s="1192" t="s">
        <v>257</v>
      </c>
      <c r="L180" s="1197">
        <v>44424</v>
      </c>
      <c r="M180" s="1197">
        <v>44561</v>
      </c>
      <c r="N180" s="1194">
        <v>6.76</v>
      </c>
      <c r="O180" s="1194">
        <v>8.5399999999999991</v>
      </c>
      <c r="P180" s="1224">
        <v>295538322.56999999</v>
      </c>
      <c r="Q180" s="1194">
        <f t="shared" si="17"/>
        <v>30</v>
      </c>
      <c r="R180" s="1199">
        <f t="shared" si="18"/>
        <v>1.7799999999999994</v>
      </c>
      <c r="S180" s="1196" t="s">
        <v>122</v>
      </c>
      <c r="T180" s="275" t="s">
        <v>110</v>
      </c>
      <c r="U180" s="276" t="s">
        <v>102</v>
      </c>
      <c r="V180" s="1291" t="s">
        <v>103</v>
      </c>
      <c r="W180" s="276" t="s">
        <v>111</v>
      </c>
      <c r="X180" s="275"/>
      <c r="Y180" s="275"/>
    </row>
    <row r="181" spans="1:25" s="56" customFormat="1" ht="44.15" customHeight="1">
      <c r="A181" s="60">
        <f>SUBTOTAL(3,$B$13:B181)</f>
        <v>134</v>
      </c>
      <c r="B181" s="1217" t="s">
        <v>566</v>
      </c>
      <c r="C181" s="1043">
        <v>200000000</v>
      </c>
      <c r="D181" s="1192" t="s">
        <v>235</v>
      </c>
      <c r="E181" s="301" t="s">
        <v>103</v>
      </c>
      <c r="F181" s="498" t="s">
        <v>104</v>
      </c>
      <c r="G181" s="855" t="s">
        <v>567</v>
      </c>
      <c r="H181" s="1044">
        <v>197003300</v>
      </c>
      <c r="I181" s="1192" t="s">
        <v>153</v>
      </c>
      <c r="J181" s="1192" t="s">
        <v>568</v>
      </c>
      <c r="K181" s="1192" t="s">
        <v>569</v>
      </c>
      <c r="L181" s="1197">
        <v>44431</v>
      </c>
      <c r="M181" s="1197">
        <v>44520</v>
      </c>
      <c r="N181" s="1194">
        <v>23.75</v>
      </c>
      <c r="O181" s="1194">
        <v>26.69</v>
      </c>
      <c r="P181" s="1224">
        <v>0</v>
      </c>
      <c r="Q181" s="1194">
        <f t="shared" si="17"/>
        <v>0</v>
      </c>
      <c r="R181" s="1199">
        <f t="shared" si="18"/>
        <v>2.9400000000000013</v>
      </c>
      <c r="S181" s="1196" t="s">
        <v>109</v>
      </c>
      <c r="T181" s="275" t="s">
        <v>110</v>
      </c>
      <c r="U181" s="276" t="s">
        <v>114</v>
      </c>
      <c r="V181" s="1291" t="s">
        <v>103</v>
      </c>
      <c r="W181" s="276" t="s">
        <v>111</v>
      </c>
      <c r="X181" s="278"/>
      <c r="Y181" s="278"/>
    </row>
    <row r="182" spans="1:25" s="56" customFormat="1" ht="45" customHeight="1">
      <c r="A182" s="60">
        <f>SUBTOTAL(3,$B$13:B182)</f>
        <v>135</v>
      </c>
      <c r="B182" s="1217" t="s">
        <v>570</v>
      </c>
      <c r="C182" s="1043">
        <v>200000000</v>
      </c>
      <c r="D182" s="1192" t="s">
        <v>235</v>
      </c>
      <c r="E182" s="301" t="s">
        <v>103</v>
      </c>
      <c r="F182" s="498" t="s">
        <v>104</v>
      </c>
      <c r="G182" s="855" t="s">
        <v>571</v>
      </c>
      <c r="H182" s="1044">
        <v>199311000</v>
      </c>
      <c r="I182" s="1192" t="s">
        <v>153</v>
      </c>
      <c r="J182" s="1192" t="s">
        <v>568</v>
      </c>
      <c r="K182" s="1192" t="s">
        <v>539</v>
      </c>
      <c r="L182" s="1215">
        <v>44433</v>
      </c>
      <c r="M182" s="1197">
        <v>44522</v>
      </c>
      <c r="N182" s="1194">
        <v>17.5</v>
      </c>
      <c r="O182" s="1194">
        <v>9.23</v>
      </c>
      <c r="P182" s="1224">
        <v>0</v>
      </c>
      <c r="Q182" s="1194">
        <f t="shared" si="17"/>
        <v>0</v>
      </c>
      <c r="R182" s="1199">
        <f t="shared" si="18"/>
        <v>-8.27</v>
      </c>
      <c r="S182" s="1196" t="s">
        <v>109</v>
      </c>
      <c r="T182" s="275" t="s">
        <v>110</v>
      </c>
      <c r="U182" s="276" t="s">
        <v>114</v>
      </c>
      <c r="V182" s="1291" t="s">
        <v>103</v>
      </c>
      <c r="W182" s="276" t="s">
        <v>111</v>
      </c>
      <c r="X182" s="278"/>
      <c r="Y182" s="278"/>
    </row>
    <row r="183" spans="1:25" s="56" customFormat="1" ht="42" customHeight="1">
      <c r="A183" s="60">
        <f>SUBTOTAL(3,$B$13:B183)</f>
        <v>136</v>
      </c>
      <c r="B183" s="1198" t="s">
        <v>572</v>
      </c>
      <c r="C183" s="1043">
        <v>1174390000</v>
      </c>
      <c r="D183" s="1192" t="s">
        <v>350</v>
      </c>
      <c r="E183" s="301" t="s">
        <v>103</v>
      </c>
      <c r="F183" s="498" t="s">
        <v>104</v>
      </c>
      <c r="G183" s="855" t="s">
        <v>573</v>
      </c>
      <c r="H183" s="1044">
        <v>1011557720.23</v>
      </c>
      <c r="I183" s="498" t="s">
        <v>130</v>
      </c>
      <c r="J183" s="500" t="s">
        <v>130</v>
      </c>
      <c r="K183" s="500" t="s">
        <v>574</v>
      </c>
      <c r="L183" s="1197">
        <v>44424</v>
      </c>
      <c r="M183" s="1197">
        <v>44561</v>
      </c>
      <c r="N183" s="1276">
        <v>19.628</v>
      </c>
      <c r="O183" s="1276">
        <v>61.567999999999998</v>
      </c>
      <c r="P183" s="1224">
        <v>0</v>
      </c>
      <c r="Q183" s="1194">
        <f t="shared" si="17"/>
        <v>0</v>
      </c>
      <c r="R183" s="1205">
        <f t="shared" si="18"/>
        <v>41.94</v>
      </c>
      <c r="S183" s="1196" t="s">
        <v>109</v>
      </c>
      <c r="T183" s="275" t="s">
        <v>110</v>
      </c>
      <c r="U183" s="276" t="s">
        <v>102</v>
      </c>
      <c r="V183" s="1291" t="s">
        <v>103</v>
      </c>
      <c r="W183" s="276" t="s">
        <v>111</v>
      </c>
      <c r="X183" s="278"/>
      <c r="Y183" s="278"/>
    </row>
    <row r="184" spans="1:25" s="56" customFormat="1" ht="14.25" customHeight="1">
      <c r="A184" s="1492" t="s">
        <v>354</v>
      </c>
      <c r="B184" s="1493"/>
      <c r="C184" s="1493"/>
      <c r="D184" s="1493"/>
      <c r="E184" s="1493"/>
      <c r="F184" s="1493"/>
      <c r="G184" s="1493"/>
      <c r="H184" s="1493"/>
      <c r="I184" s="1493"/>
      <c r="J184" s="1493"/>
      <c r="K184" s="1493"/>
      <c r="L184" s="1493"/>
      <c r="M184" s="1493"/>
      <c r="N184" s="1493"/>
      <c r="O184" s="1493"/>
      <c r="P184" s="1493"/>
      <c r="Q184" s="1493"/>
      <c r="R184" s="1493"/>
      <c r="S184" s="1510"/>
      <c r="T184" s="278"/>
      <c r="U184" s="275"/>
      <c r="V184" s="1294"/>
      <c r="W184" s="278"/>
      <c r="X184" s="278"/>
      <c r="Y184" s="278"/>
    </row>
    <row r="185" spans="1:25" s="56" customFormat="1" ht="67" customHeight="1">
      <c r="A185" s="305">
        <f>SUBTOTAL(3,$B$13:B185)</f>
        <v>137</v>
      </c>
      <c r="B185" s="323" t="s">
        <v>575</v>
      </c>
      <c r="C185" s="319">
        <v>300000163</v>
      </c>
      <c r="D185" s="330" t="s">
        <v>102</v>
      </c>
      <c r="E185" s="309" t="s">
        <v>103</v>
      </c>
      <c r="F185" s="412" t="s">
        <v>375</v>
      </c>
      <c r="G185" s="327" t="s">
        <v>576</v>
      </c>
      <c r="H185" s="1309">
        <v>292421863</v>
      </c>
      <c r="I185" s="313" t="s">
        <v>302</v>
      </c>
      <c r="J185" s="335" t="s">
        <v>107</v>
      </c>
      <c r="K185" s="314" t="s">
        <v>310</v>
      </c>
      <c r="L185" s="1168">
        <v>44453</v>
      </c>
      <c r="M185" s="343">
        <v>44557</v>
      </c>
      <c r="N185" s="1057">
        <v>1.55</v>
      </c>
      <c r="O185" s="1056">
        <v>3.79</v>
      </c>
      <c r="P185" s="319">
        <v>0</v>
      </c>
      <c r="Q185" s="1203">
        <f>IFERROR(P185/H185,0)*100</f>
        <v>0</v>
      </c>
      <c r="R185" s="1048">
        <f>O185-N185</f>
        <v>2.2400000000000002</v>
      </c>
      <c r="S185" s="686" t="s">
        <v>304</v>
      </c>
      <c r="T185" s="278" t="s">
        <v>171</v>
      </c>
      <c r="U185" s="276" t="s">
        <v>102</v>
      </c>
      <c r="V185" s="1291" t="s">
        <v>103</v>
      </c>
      <c r="W185" s="276" t="s">
        <v>111</v>
      </c>
      <c r="X185" s="278"/>
      <c r="Y185" s="278"/>
    </row>
    <row r="186" spans="1:25" s="56" customFormat="1" ht="45.75" customHeight="1">
      <c r="A186" s="302">
        <f>SUBTOTAL(3,$B$13:B186)</f>
        <v>138</v>
      </c>
      <c r="B186" s="122" t="s">
        <v>577</v>
      </c>
      <c r="C186" s="123">
        <v>200000110</v>
      </c>
      <c r="D186" s="304" t="s">
        <v>114</v>
      </c>
      <c r="E186" s="301" t="s">
        <v>103</v>
      </c>
      <c r="F186" s="631" t="s">
        <v>523</v>
      </c>
      <c r="G186" s="114" t="s">
        <v>578</v>
      </c>
      <c r="H186" s="1032">
        <v>199560000</v>
      </c>
      <c r="I186" s="227" t="s">
        <v>351</v>
      </c>
      <c r="J186" s="114" t="s">
        <v>107</v>
      </c>
      <c r="K186" s="142" t="s">
        <v>579</v>
      </c>
      <c r="L186" s="1160">
        <v>44438</v>
      </c>
      <c r="M186" s="1160">
        <v>44527</v>
      </c>
      <c r="N186" s="887">
        <v>50</v>
      </c>
      <c r="O186" s="930">
        <v>79.010000000000005</v>
      </c>
      <c r="P186" s="1224">
        <v>99780000</v>
      </c>
      <c r="Q186" s="1194">
        <f>IFERROR(P186/H186,0)*100</f>
        <v>50</v>
      </c>
      <c r="R186" s="894">
        <f>O186-N186</f>
        <v>29.010000000000005</v>
      </c>
      <c r="S186" s="684" t="s">
        <v>208</v>
      </c>
      <c r="T186" s="278" t="s">
        <v>171</v>
      </c>
      <c r="U186" s="276" t="s">
        <v>114</v>
      </c>
      <c r="V186" s="1291" t="s">
        <v>103</v>
      </c>
      <c r="W186" s="276" t="s">
        <v>111</v>
      </c>
      <c r="X186" s="278"/>
      <c r="Y186" s="278"/>
    </row>
    <row r="187" spans="1:25" s="56" customFormat="1" ht="45.75" customHeight="1">
      <c r="A187" s="302">
        <f>SUBTOTAL(3,$B$13:B187)</f>
        <v>139</v>
      </c>
      <c r="B187" s="122" t="s">
        <v>580</v>
      </c>
      <c r="C187" s="123">
        <v>200001188</v>
      </c>
      <c r="D187" s="304" t="s">
        <v>114</v>
      </c>
      <c r="E187" s="301" t="s">
        <v>103</v>
      </c>
      <c r="F187" s="631" t="s">
        <v>523</v>
      </c>
      <c r="G187" s="114" t="s">
        <v>581</v>
      </c>
      <c r="H187" s="1032">
        <v>199260000</v>
      </c>
      <c r="I187" s="227" t="s">
        <v>351</v>
      </c>
      <c r="J187" s="114" t="s">
        <v>107</v>
      </c>
      <c r="K187" s="142" t="s">
        <v>519</v>
      </c>
      <c r="L187" s="1160">
        <v>44438</v>
      </c>
      <c r="M187" s="1160">
        <v>44527</v>
      </c>
      <c r="N187" s="1194">
        <v>44.62</v>
      </c>
      <c r="O187" s="1194">
        <v>100</v>
      </c>
      <c r="P187" s="1275">
        <v>0</v>
      </c>
      <c r="Q187" s="1194">
        <f>IFERROR(P187/H187,0)*100</f>
        <v>0</v>
      </c>
      <c r="R187" s="1199">
        <f>O187-N187</f>
        <v>55.38</v>
      </c>
      <c r="S187" s="684" t="s">
        <v>156</v>
      </c>
      <c r="T187" s="278" t="s">
        <v>171</v>
      </c>
      <c r="U187" s="276" t="s">
        <v>114</v>
      </c>
      <c r="V187" s="1291" t="s">
        <v>103</v>
      </c>
      <c r="W187" s="276" t="s">
        <v>127</v>
      </c>
      <c r="X187" s="278"/>
      <c r="Y187" s="278"/>
    </row>
    <row r="188" spans="1:25" s="56" customFormat="1" ht="45.75" customHeight="1">
      <c r="A188" s="302">
        <f>SUBTOTAL(3,$B$13:B188)</f>
        <v>140</v>
      </c>
      <c r="B188" s="122" t="s">
        <v>582</v>
      </c>
      <c r="C188" s="123">
        <v>200005991</v>
      </c>
      <c r="D188" s="304" t="s">
        <v>114</v>
      </c>
      <c r="E188" s="301" t="s">
        <v>103</v>
      </c>
      <c r="F188" s="631" t="s">
        <v>523</v>
      </c>
      <c r="G188" s="114" t="s">
        <v>583</v>
      </c>
      <c r="H188" s="1032">
        <v>199486000</v>
      </c>
      <c r="I188" s="227" t="s">
        <v>351</v>
      </c>
      <c r="J188" s="208" t="s">
        <v>107</v>
      </c>
      <c r="K188" s="142" t="s">
        <v>584</v>
      </c>
      <c r="L188" s="1160">
        <v>44438</v>
      </c>
      <c r="M188" s="1160">
        <v>44527</v>
      </c>
      <c r="N188" s="1194">
        <v>42.23</v>
      </c>
      <c r="O188" s="1194">
        <v>100</v>
      </c>
      <c r="P188" s="1224">
        <v>99743000</v>
      </c>
      <c r="Q188" s="1194">
        <f>IFERROR(P188/H188,0)*100</f>
        <v>50</v>
      </c>
      <c r="R188" s="1199">
        <f>O188-N188</f>
        <v>57.77</v>
      </c>
      <c r="S188" s="684" t="s">
        <v>156</v>
      </c>
      <c r="T188" s="278" t="s">
        <v>171</v>
      </c>
      <c r="U188" s="276" t="s">
        <v>114</v>
      </c>
      <c r="V188" s="1291" t="s">
        <v>103</v>
      </c>
      <c r="W188" s="276" t="s">
        <v>127</v>
      </c>
      <c r="X188" s="278"/>
      <c r="Y188" s="278"/>
    </row>
    <row r="189" spans="1:25" s="57" customFormat="1" ht="14.25" customHeight="1">
      <c r="A189" s="1492" t="s">
        <v>359</v>
      </c>
      <c r="B189" s="1493"/>
      <c r="C189" s="1493"/>
      <c r="D189" s="1493"/>
      <c r="E189" s="1493"/>
      <c r="F189" s="1493"/>
      <c r="G189" s="1493"/>
      <c r="H189" s="1493"/>
      <c r="I189" s="1493"/>
      <c r="J189" s="1493"/>
      <c r="K189" s="1493"/>
      <c r="L189" s="1493"/>
      <c r="M189" s="1493"/>
      <c r="N189" s="1493"/>
      <c r="O189" s="1493"/>
      <c r="P189" s="1493"/>
      <c r="Q189" s="1493"/>
      <c r="R189" s="1493"/>
      <c r="S189" s="1493"/>
      <c r="T189" s="278"/>
      <c r="U189" s="275"/>
      <c r="V189" s="1294"/>
      <c r="W189" s="1310"/>
      <c r="X189" s="1310"/>
      <c r="Y189" s="1310"/>
    </row>
    <row r="190" spans="1:25" s="57" customFormat="1" ht="119.15" customHeight="1">
      <c r="A190" s="305">
        <f>SUBTOTAL(3,$B$13:B190)</f>
        <v>141</v>
      </c>
      <c r="B190" s="323" t="s">
        <v>585</v>
      </c>
      <c r="C190" s="319">
        <v>184000000</v>
      </c>
      <c r="D190" s="330" t="s">
        <v>114</v>
      </c>
      <c r="E190" s="330" t="s">
        <v>103</v>
      </c>
      <c r="F190" s="412" t="s">
        <v>134</v>
      </c>
      <c r="G190" s="360" t="s">
        <v>586</v>
      </c>
      <c r="H190" s="411">
        <v>183886000</v>
      </c>
      <c r="I190" s="412" t="s">
        <v>149</v>
      </c>
      <c r="J190" s="412" t="s">
        <v>149</v>
      </c>
      <c r="K190" s="414" t="s">
        <v>587</v>
      </c>
      <c r="L190" s="415">
        <v>44440</v>
      </c>
      <c r="M190" s="415">
        <v>44559</v>
      </c>
      <c r="N190" s="1203">
        <v>0</v>
      </c>
      <c r="O190" s="1203">
        <v>0</v>
      </c>
      <c r="P190" s="319">
        <v>91943000</v>
      </c>
      <c r="Q190" s="1203">
        <v>50</v>
      </c>
      <c r="R190" s="1048">
        <f>O190-N190</f>
        <v>0</v>
      </c>
      <c r="S190" s="686" t="s">
        <v>588</v>
      </c>
      <c r="T190" s="278" t="s">
        <v>139</v>
      </c>
      <c r="U190" s="276" t="s">
        <v>114</v>
      </c>
      <c r="V190" s="1291" t="s">
        <v>103</v>
      </c>
      <c r="W190" s="276" t="s">
        <v>111</v>
      </c>
      <c r="X190" s="1310"/>
      <c r="Y190" s="1310"/>
    </row>
    <row r="191" spans="1:25" s="56" customFormat="1" ht="38.25" customHeight="1">
      <c r="A191" s="302">
        <f>SUBTOTAL(3,$B$13:B191)</f>
        <v>142</v>
      </c>
      <c r="B191" s="43" t="s">
        <v>589</v>
      </c>
      <c r="C191" s="299">
        <v>175945000</v>
      </c>
      <c r="D191" s="304" t="s">
        <v>114</v>
      </c>
      <c r="E191" s="304" t="s">
        <v>103</v>
      </c>
      <c r="F191" s="631" t="s">
        <v>134</v>
      </c>
      <c r="G191" s="300" t="s">
        <v>590</v>
      </c>
      <c r="H191" s="150">
        <v>174875000</v>
      </c>
      <c r="I191" s="116" t="s">
        <v>149</v>
      </c>
      <c r="J191" s="631" t="s">
        <v>149</v>
      </c>
      <c r="K191" s="55" t="s">
        <v>303</v>
      </c>
      <c r="L191" s="628">
        <v>44440</v>
      </c>
      <c r="M191" s="117">
        <v>44559</v>
      </c>
      <c r="N191" s="1194">
        <v>0</v>
      </c>
      <c r="O191" s="1194">
        <v>0</v>
      </c>
      <c r="P191" s="1275">
        <v>87437500</v>
      </c>
      <c r="Q191" s="1194">
        <v>50</v>
      </c>
      <c r="R191" s="1199">
        <f>O191-N191</f>
        <v>0</v>
      </c>
      <c r="S191" s="684" t="s">
        <v>208</v>
      </c>
      <c r="T191" s="278" t="s">
        <v>139</v>
      </c>
      <c r="U191" s="276" t="s">
        <v>114</v>
      </c>
      <c r="V191" s="1291" t="s">
        <v>103</v>
      </c>
      <c r="W191" s="276" t="s">
        <v>111</v>
      </c>
      <c r="X191" s="278"/>
      <c r="Y191" s="278"/>
    </row>
    <row r="192" spans="1:25" s="56" customFormat="1" ht="43.5" customHeight="1">
      <c r="A192" s="302">
        <f>SUBTOTAL(3,$B$13:B192)</f>
        <v>143</v>
      </c>
      <c r="B192" s="43" t="s">
        <v>591</v>
      </c>
      <c r="C192" s="299">
        <v>350000000</v>
      </c>
      <c r="D192" s="304" t="s">
        <v>198</v>
      </c>
      <c r="E192" s="207" t="s">
        <v>133</v>
      </c>
      <c r="F192" s="300" t="s">
        <v>134</v>
      </c>
      <c r="G192" s="1194" t="s">
        <v>592</v>
      </c>
      <c r="H192" s="150">
        <f>C192</f>
        <v>350000000</v>
      </c>
      <c r="I192" s="116" t="s">
        <v>200</v>
      </c>
      <c r="J192" s="116" t="s">
        <v>200</v>
      </c>
      <c r="K192" s="55" t="s">
        <v>200</v>
      </c>
      <c r="L192" s="117">
        <v>44410</v>
      </c>
      <c r="M192" s="117">
        <v>44559</v>
      </c>
      <c r="N192" s="1194">
        <v>0</v>
      </c>
      <c r="O192" s="1194">
        <v>0</v>
      </c>
      <c r="P192" s="1275">
        <v>0</v>
      </c>
      <c r="Q192" s="1194">
        <f>IFERROR(P192/H192,0)*100</f>
        <v>0</v>
      </c>
      <c r="R192" s="1199">
        <f>O192-N192</f>
        <v>0</v>
      </c>
      <c r="S192" s="684" t="s">
        <v>208</v>
      </c>
      <c r="T192" s="278" t="s">
        <v>139</v>
      </c>
      <c r="U192" s="276" t="s">
        <v>198</v>
      </c>
      <c r="V192" s="1291" t="s">
        <v>133</v>
      </c>
      <c r="W192" s="276" t="s">
        <v>111</v>
      </c>
      <c r="X192" s="278"/>
      <c r="Y192" s="278"/>
    </row>
    <row r="193" spans="1:25" s="56" customFormat="1" ht="48.75" customHeight="1">
      <c r="A193" s="302">
        <f>SUBTOTAL(3,$B$13:B193)</f>
        <v>144</v>
      </c>
      <c r="B193" s="43" t="s">
        <v>593</v>
      </c>
      <c r="C193" s="299">
        <v>149500000</v>
      </c>
      <c r="D193" s="304" t="s">
        <v>114</v>
      </c>
      <c r="E193" s="304" t="s">
        <v>103</v>
      </c>
      <c r="F193" s="300" t="s">
        <v>134</v>
      </c>
      <c r="G193" s="300" t="s">
        <v>594</v>
      </c>
      <c r="H193" s="150">
        <v>149372000</v>
      </c>
      <c r="I193" s="116" t="s">
        <v>205</v>
      </c>
      <c r="J193" s="116" t="s">
        <v>206</v>
      </c>
      <c r="K193" s="55" t="s">
        <v>595</v>
      </c>
      <c r="L193" s="1197">
        <v>44426</v>
      </c>
      <c r="M193" s="1197">
        <v>44515</v>
      </c>
      <c r="N193" s="1194">
        <v>0</v>
      </c>
      <c r="O193" s="1194">
        <v>0</v>
      </c>
      <c r="P193" s="1275">
        <v>0</v>
      </c>
      <c r="Q193" s="1194">
        <f>IFERROR(P193/H193,0)*100</f>
        <v>0</v>
      </c>
      <c r="R193" s="1199">
        <f>O193-N193</f>
        <v>0</v>
      </c>
      <c r="S193" s="684" t="s">
        <v>208</v>
      </c>
      <c r="T193" s="278" t="s">
        <v>139</v>
      </c>
      <c r="U193" s="276" t="s">
        <v>114</v>
      </c>
      <c r="V193" s="1291" t="s">
        <v>103</v>
      </c>
      <c r="W193" s="276" t="s">
        <v>111</v>
      </c>
      <c r="X193" s="278"/>
      <c r="Y193" s="278"/>
    </row>
    <row r="194" spans="1:25" s="78" customFormat="1">
      <c r="A194" s="1497" t="s">
        <v>596</v>
      </c>
      <c r="B194" s="1498"/>
      <c r="C194" s="1498"/>
      <c r="D194" s="1498"/>
      <c r="E194" s="1498"/>
      <c r="F194" s="1498"/>
      <c r="G194" s="1498"/>
      <c r="H194" s="1498"/>
      <c r="I194" s="1498"/>
      <c r="J194" s="1498"/>
      <c r="K194" s="1498"/>
      <c r="L194" s="1498"/>
      <c r="M194" s="1498"/>
      <c r="N194" s="1498"/>
      <c r="O194" s="1498"/>
      <c r="P194" s="1498"/>
      <c r="Q194" s="1498"/>
      <c r="R194" s="1498"/>
      <c r="S194" s="1499"/>
      <c r="T194" s="275"/>
      <c r="U194" s="275"/>
      <c r="V194" s="1294"/>
      <c r="W194" s="275"/>
      <c r="X194" s="275"/>
      <c r="Y194" s="275"/>
    </row>
    <row r="195" spans="1:25" s="78" customFormat="1">
      <c r="A195" s="1500" t="s">
        <v>247</v>
      </c>
      <c r="B195" s="1501"/>
      <c r="C195" s="1501"/>
      <c r="D195" s="1501"/>
      <c r="E195" s="1501"/>
      <c r="F195" s="1501"/>
      <c r="G195" s="1501"/>
      <c r="H195" s="1501"/>
      <c r="I195" s="1501"/>
      <c r="J195" s="1501"/>
      <c r="K195" s="1501"/>
      <c r="L195" s="1501"/>
      <c r="M195" s="1501"/>
      <c r="N195" s="1501"/>
      <c r="O195" s="1501"/>
      <c r="P195" s="1501"/>
      <c r="Q195" s="1501"/>
      <c r="R195" s="1501"/>
      <c r="S195" s="1511"/>
      <c r="T195" s="275"/>
      <c r="U195" s="275"/>
      <c r="V195" s="1294"/>
      <c r="W195" s="275"/>
      <c r="X195" s="275"/>
      <c r="Y195" s="275"/>
    </row>
    <row r="196" spans="1:25" s="78" customFormat="1" ht="66.400000000000006" customHeight="1">
      <c r="A196" s="393">
        <f>SUBTOTAL(3,$B$13:B196)</f>
        <v>145</v>
      </c>
      <c r="B196" s="873" t="s">
        <v>597</v>
      </c>
      <c r="C196" s="1049">
        <v>2000000000</v>
      </c>
      <c r="D196" s="1202" t="s">
        <v>350</v>
      </c>
      <c r="E196" s="325" t="s">
        <v>103</v>
      </c>
      <c r="F196" s="499" t="s">
        <v>104</v>
      </c>
      <c r="G196" s="393" t="s">
        <v>598</v>
      </c>
      <c r="H196" s="1050">
        <v>1875546150</v>
      </c>
      <c r="I196" s="1202" t="s">
        <v>599</v>
      </c>
      <c r="J196" s="1202" t="s">
        <v>222</v>
      </c>
      <c r="K196" s="1202" t="s">
        <v>600</v>
      </c>
      <c r="L196" s="998">
        <v>44396</v>
      </c>
      <c r="M196" s="998">
        <v>44546</v>
      </c>
      <c r="N196" s="1278">
        <v>50.465000000000003</v>
      </c>
      <c r="O196" s="1278">
        <v>99.881</v>
      </c>
      <c r="P196" s="1225">
        <v>562663845</v>
      </c>
      <c r="Q196" s="1203">
        <f>IFERROR(P196/H196,0)*100</f>
        <v>30</v>
      </c>
      <c r="R196" s="1289">
        <f t="shared" ref="R196:R202" si="19">O196-N196</f>
        <v>49.415999999999997</v>
      </c>
      <c r="S196" s="1207" t="s">
        <v>601</v>
      </c>
      <c r="T196" s="275" t="s">
        <v>110</v>
      </c>
      <c r="U196" s="276" t="s">
        <v>102</v>
      </c>
      <c r="V196" s="1291" t="s">
        <v>103</v>
      </c>
      <c r="W196" s="276" t="s">
        <v>111</v>
      </c>
      <c r="X196" s="275"/>
      <c r="Y196" s="275"/>
    </row>
    <row r="197" spans="1:25" s="78" customFormat="1" ht="78.400000000000006" customHeight="1">
      <c r="A197" s="393">
        <f>SUBTOTAL(3,$B$13:B197)</f>
        <v>146</v>
      </c>
      <c r="B197" s="873" t="s">
        <v>602</v>
      </c>
      <c r="C197" s="1049">
        <v>1300000000</v>
      </c>
      <c r="D197" s="1202" t="s">
        <v>350</v>
      </c>
      <c r="E197" s="325" t="s">
        <v>103</v>
      </c>
      <c r="F197" s="499" t="s">
        <v>104</v>
      </c>
      <c r="G197" s="393" t="s">
        <v>145</v>
      </c>
      <c r="H197" s="1050">
        <v>1166725403.96</v>
      </c>
      <c r="I197" s="1202" t="s">
        <v>603</v>
      </c>
      <c r="J197" s="1202" t="s">
        <v>130</v>
      </c>
      <c r="K197" s="1202" t="s">
        <v>147</v>
      </c>
      <c r="L197" s="998">
        <v>44424</v>
      </c>
      <c r="M197" s="315">
        <v>44561</v>
      </c>
      <c r="N197" s="1278">
        <v>11.515000000000001</v>
      </c>
      <c r="O197" s="1278">
        <v>11.952</v>
      </c>
      <c r="P197" s="1225">
        <v>350017621.19</v>
      </c>
      <c r="Q197" s="1203">
        <f>IFERROR(P197/H197,0)*100</f>
        <v>30.000000000171418</v>
      </c>
      <c r="R197" s="1289">
        <f t="shared" si="19"/>
        <v>0.43699999999999939</v>
      </c>
      <c r="S197" s="1207" t="s">
        <v>604</v>
      </c>
      <c r="T197" s="275" t="s">
        <v>110</v>
      </c>
      <c r="U197" s="276" t="s">
        <v>102</v>
      </c>
      <c r="V197" s="1291" t="s">
        <v>103</v>
      </c>
      <c r="W197" s="276" t="s">
        <v>111</v>
      </c>
      <c r="X197" s="275"/>
      <c r="Y197" s="275"/>
    </row>
    <row r="198" spans="1:25" s="78" customFormat="1" ht="39" customHeight="1">
      <c r="A198" s="60">
        <f>SUBTOTAL(3,$B$13:B198)</f>
        <v>147</v>
      </c>
      <c r="B198" s="1191" t="s">
        <v>605</v>
      </c>
      <c r="C198" s="1043">
        <v>1000000000</v>
      </c>
      <c r="D198" s="1192" t="s">
        <v>350</v>
      </c>
      <c r="E198" s="125" t="s">
        <v>103</v>
      </c>
      <c r="F198" s="498" t="s">
        <v>104</v>
      </c>
      <c r="G198" s="855" t="s">
        <v>145</v>
      </c>
      <c r="H198" s="1044">
        <v>967683458.07000005</v>
      </c>
      <c r="I198" s="1192" t="s">
        <v>222</v>
      </c>
      <c r="J198" s="1192" t="s">
        <v>130</v>
      </c>
      <c r="K198" s="1192" t="s">
        <v>147</v>
      </c>
      <c r="L198" s="1197">
        <v>44424</v>
      </c>
      <c r="M198" s="1197">
        <v>44561</v>
      </c>
      <c r="N198" s="1276">
        <v>19.818999999999999</v>
      </c>
      <c r="O198" s="1276">
        <v>49.145000000000003</v>
      </c>
      <c r="P198" s="1224">
        <v>290305037.42000002</v>
      </c>
      <c r="Q198" s="1194">
        <f>IFERROR(P198/H198,0)*100</f>
        <v>29.999999999896659</v>
      </c>
      <c r="R198" s="1199">
        <f t="shared" si="19"/>
        <v>29.326000000000004</v>
      </c>
      <c r="S198" s="1196" t="s">
        <v>122</v>
      </c>
      <c r="T198" s="275" t="s">
        <v>110</v>
      </c>
      <c r="U198" s="276" t="s">
        <v>102</v>
      </c>
      <c r="V198" s="1291" t="s">
        <v>103</v>
      </c>
      <c r="W198" s="276" t="s">
        <v>111</v>
      </c>
      <c r="X198" s="275"/>
      <c r="Y198" s="275"/>
    </row>
    <row r="199" spans="1:25" s="78" customFormat="1" ht="35.25" customHeight="1">
      <c r="A199" s="60">
        <f>SUBTOTAL(3,$B$13:B199)</f>
        <v>148</v>
      </c>
      <c r="B199" s="1191" t="s">
        <v>606</v>
      </c>
      <c r="C199" s="1043">
        <v>1500000000</v>
      </c>
      <c r="D199" s="1192" t="s">
        <v>350</v>
      </c>
      <c r="E199" s="125" t="s">
        <v>103</v>
      </c>
      <c r="F199" s="498" t="s">
        <v>104</v>
      </c>
      <c r="G199" s="855" t="s">
        <v>221</v>
      </c>
      <c r="H199" s="1044">
        <v>1304814060</v>
      </c>
      <c r="I199" s="1192" t="s">
        <v>222</v>
      </c>
      <c r="J199" s="1192" t="s">
        <v>607</v>
      </c>
      <c r="K199" s="1192" t="s">
        <v>223</v>
      </c>
      <c r="L199" s="1197">
        <v>44403</v>
      </c>
      <c r="M199" s="1197">
        <v>44558</v>
      </c>
      <c r="N199" s="1276">
        <v>94.106999999999999</v>
      </c>
      <c r="O199" s="1276">
        <v>96.629000000000005</v>
      </c>
      <c r="P199" s="1224">
        <v>391444218</v>
      </c>
      <c r="Q199" s="1194">
        <f>IFERROR(P199/H199,0)*100</f>
        <v>30</v>
      </c>
      <c r="R199" s="1205">
        <f t="shared" si="19"/>
        <v>2.5220000000000056</v>
      </c>
      <c r="S199" s="1196" t="s">
        <v>109</v>
      </c>
      <c r="T199" s="275" t="s">
        <v>110</v>
      </c>
      <c r="U199" s="276" t="s">
        <v>102</v>
      </c>
      <c r="V199" s="1291" t="s">
        <v>103</v>
      </c>
      <c r="W199" s="276" t="s">
        <v>111</v>
      </c>
      <c r="X199" s="275"/>
      <c r="Y199" s="275"/>
    </row>
    <row r="200" spans="1:25" s="78" customFormat="1" ht="38.65" customHeight="1">
      <c r="A200" s="60">
        <f>SUBTOTAL(3,$B$13:B200)</f>
        <v>149</v>
      </c>
      <c r="B200" s="1191" t="s">
        <v>608</v>
      </c>
      <c r="C200" s="1043">
        <v>200000000</v>
      </c>
      <c r="D200" s="1192" t="s">
        <v>235</v>
      </c>
      <c r="E200" s="125" t="s">
        <v>103</v>
      </c>
      <c r="F200" s="498" t="s">
        <v>104</v>
      </c>
      <c r="G200" s="855" t="s">
        <v>609</v>
      </c>
      <c r="H200" s="1044">
        <v>198993000</v>
      </c>
      <c r="I200" s="1192" t="s">
        <v>222</v>
      </c>
      <c r="J200" s="1192" t="s">
        <v>169</v>
      </c>
      <c r="K200" s="1192" t="s">
        <v>426</v>
      </c>
      <c r="L200" s="189">
        <v>44435</v>
      </c>
      <c r="M200" s="189">
        <v>44524</v>
      </c>
      <c r="N200" s="1284">
        <v>4.83</v>
      </c>
      <c r="O200" s="1194">
        <v>100</v>
      </c>
      <c r="P200" s="1224">
        <v>99496500</v>
      </c>
      <c r="Q200" s="1194">
        <f>IFERROR(P200/H200,0)*100</f>
        <v>50</v>
      </c>
      <c r="R200" s="1199">
        <f t="shared" si="19"/>
        <v>95.17</v>
      </c>
      <c r="S200" s="1196" t="s">
        <v>610</v>
      </c>
      <c r="T200" s="275" t="s">
        <v>110</v>
      </c>
      <c r="U200" s="276" t="s">
        <v>114</v>
      </c>
      <c r="V200" s="1291" t="s">
        <v>103</v>
      </c>
      <c r="W200" s="276" t="s">
        <v>127</v>
      </c>
      <c r="X200" s="275"/>
      <c r="Y200" s="275"/>
    </row>
    <row r="201" spans="1:25" s="78" customFormat="1" ht="48" customHeight="1">
      <c r="A201" s="393">
        <f>SUBTOTAL(3,$B$13:B201)</f>
        <v>150</v>
      </c>
      <c r="B201" s="474" t="s">
        <v>611</v>
      </c>
      <c r="C201" s="1494" t="s">
        <v>141</v>
      </c>
      <c r="D201" s="1495"/>
      <c r="E201" s="1495"/>
      <c r="F201" s="1495"/>
      <c r="G201" s="1495"/>
      <c r="H201" s="1495"/>
      <c r="I201" s="1495"/>
      <c r="J201" s="1495"/>
      <c r="K201" s="1495"/>
      <c r="L201" s="1495"/>
      <c r="M201" s="1495"/>
      <c r="N201" s="1495"/>
      <c r="O201" s="1495"/>
      <c r="P201" s="1495"/>
      <c r="Q201" s="1495"/>
      <c r="R201" s="1496"/>
      <c r="S201" s="686" t="s">
        <v>612</v>
      </c>
      <c r="T201" s="275" t="s">
        <v>110</v>
      </c>
      <c r="U201" s="275"/>
      <c r="V201" s="1294"/>
      <c r="W201" s="275"/>
      <c r="X201" s="275"/>
      <c r="Y201" s="275"/>
    </row>
    <row r="202" spans="1:25" s="78" customFormat="1" ht="37.5" customHeight="1">
      <c r="A202" s="60">
        <f>SUBTOTAL(3,$B$13:B202)</f>
        <v>151</v>
      </c>
      <c r="B202" s="1198" t="s">
        <v>613</v>
      </c>
      <c r="C202" s="1043">
        <v>1000000000</v>
      </c>
      <c r="D202" s="125" t="s">
        <v>350</v>
      </c>
      <c r="E202" s="125" t="s">
        <v>103</v>
      </c>
      <c r="F202" s="498" t="s">
        <v>104</v>
      </c>
      <c r="G202" s="1192" t="s">
        <v>614</v>
      </c>
      <c r="H202" s="1224">
        <v>880397109.19000006</v>
      </c>
      <c r="I202" s="114" t="s">
        <v>130</v>
      </c>
      <c r="J202" s="140" t="s">
        <v>159</v>
      </c>
      <c r="K202" s="1224" t="s">
        <v>488</v>
      </c>
      <c r="L202" s="1286">
        <v>44386</v>
      </c>
      <c r="M202" s="1287">
        <v>44560</v>
      </c>
      <c r="N202" s="1194">
        <v>2.073</v>
      </c>
      <c r="O202" s="1194">
        <v>3.2069999999999999</v>
      </c>
      <c r="P202" s="1224">
        <v>352158843.68000001</v>
      </c>
      <c r="Q202" s="1194">
        <f>IFERROR(P202/H202,0)*100</f>
        <v>40.000000000454335</v>
      </c>
      <c r="R202" s="1199">
        <f t="shared" si="19"/>
        <v>1.1339999999999999</v>
      </c>
      <c r="S202" s="684" t="s">
        <v>122</v>
      </c>
      <c r="T202" s="275" t="s">
        <v>110</v>
      </c>
      <c r="U202" s="276" t="s">
        <v>102</v>
      </c>
      <c r="V202" s="1291" t="s">
        <v>103</v>
      </c>
      <c r="W202" s="276" t="s">
        <v>111</v>
      </c>
      <c r="X202" s="275"/>
      <c r="Y202" s="275"/>
    </row>
    <row r="203" spans="1:25" ht="44.25" customHeight="1">
      <c r="A203" s="393">
        <f>SUBTOTAL(3,$B$13:B203)</f>
        <v>152</v>
      </c>
      <c r="B203" s="474" t="s">
        <v>615</v>
      </c>
      <c r="C203" s="1494" t="s">
        <v>141</v>
      </c>
      <c r="D203" s="1495"/>
      <c r="E203" s="1495"/>
      <c r="F203" s="1495"/>
      <c r="G203" s="1495"/>
      <c r="H203" s="1495"/>
      <c r="I203" s="1495"/>
      <c r="J203" s="1495"/>
      <c r="K203" s="1495"/>
      <c r="L203" s="1495"/>
      <c r="M203" s="1495"/>
      <c r="N203" s="1495"/>
      <c r="O203" s="1495"/>
      <c r="P203" s="1495"/>
      <c r="Q203" s="1495"/>
      <c r="R203" s="1496"/>
      <c r="S203" s="686" t="s">
        <v>616</v>
      </c>
      <c r="T203" s="275" t="s">
        <v>110</v>
      </c>
      <c r="U203" s="275"/>
      <c r="V203" s="1294"/>
    </row>
    <row r="204" spans="1:25" s="56" customFormat="1" ht="45" customHeight="1">
      <c r="A204" s="393">
        <f>SUBTOTAL(3,$B$13:B204)</f>
        <v>153</v>
      </c>
      <c r="B204" s="306" t="s">
        <v>617</v>
      </c>
      <c r="C204" s="1494" t="s">
        <v>141</v>
      </c>
      <c r="D204" s="1495"/>
      <c r="E204" s="1495"/>
      <c r="F204" s="1495"/>
      <c r="G204" s="1495"/>
      <c r="H204" s="1495"/>
      <c r="I204" s="1495"/>
      <c r="J204" s="1495"/>
      <c r="K204" s="1495"/>
      <c r="L204" s="1495"/>
      <c r="M204" s="1495"/>
      <c r="N204" s="1495"/>
      <c r="O204" s="1495"/>
      <c r="P204" s="1495"/>
      <c r="Q204" s="1495"/>
      <c r="R204" s="1496"/>
      <c r="S204" s="686" t="s">
        <v>618</v>
      </c>
      <c r="T204" s="275" t="s">
        <v>110</v>
      </c>
      <c r="U204" s="275"/>
      <c r="V204" s="1294"/>
      <c r="W204" s="278"/>
      <c r="X204" s="278"/>
      <c r="Y204" s="278"/>
    </row>
    <row r="205" spans="1:25" s="78" customFormat="1" ht="15" customHeight="1">
      <c r="A205" s="1492" t="s">
        <v>292</v>
      </c>
      <c r="B205" s="1493"/>
      <c r="C205" s="1493"/>
      <c r="D205" s="1493"/>
      <c r="E205" s="1493"/>
      <c r="F205" s="1493"/>
      <c r="G205" s="1493"/>
      <c r="H205" s="1493"/>
      <c r="I205" s="1493"/>
      <c r="J205" s="1493"/>
      <c r="K205" s="1493"/>
      <c r="L205" s="1493"/>
      <c r="M205" s="1493"/>
      <c r="N205" s="1493"/>
      <c r="O205" s="1493"/>
      <c r="P205" s="1493"/>
      <c r="Q205" s="1493"/>
      <c r="R205" s="1493"/>
      <c r="S205" s="1510"/>
      <c r="T205" s="275"/>
      <c r="U205" s="275"/>
      <c r="V205" s="1294"/>
      <c r="W205" s="275"/>
      <c r="X205" s="275"/>
      <c r="Y205" s="275"/>
    </row>
    <row r="206" spans="1:25" s="78" customFormat="1" ht="47.25" customHeight="1">
      <c r="A206" s="302">
        <f>SUBTOTAL(3,$B$13:B206)</f>
        <v>154</v>
      </c>
      <c r="B206" s="122" t="s">
        <v>619</v>
      </c>
      <c r="C206" s="124">
        <v>200003500</v>
      </c>
      <c r="D206" s="304" t="s">
        <v>114</v>
      </c>
      <c r="E206" s="301" t="s">
        <v>103</v>
      </c>
      <c r="F206" s="631" t="s">
        <v>167</v>
      </c>
      <c r="G206" s="114" t="s">
        <v>620</v>
      </c>
      <c r="H206" s="249">
        <v>199226000</v>
      </c>
      <c r="I206" s="227" t="s">
        <v>178</v>
      </c>
      <c r="J206" s="227" t="s">
        <v>169</v>
      </c>
      <c r="K206" s="232" t="s">
        <v>621</v>
      </c>
      <c r="L206" s="1215">
        <v>44433</v>
      </c>
      <c r="M206" s="1197">
        <v>44522</v>
      </c>
      <c r="N206" s="1194">
        <v>18.46</v>
      </c>
      <c r="O206" s="1194">
        <v>100</v>
      </c>
      <c r="P206" s="1224">
        <v>99613000</v>
      </c>
      <c r="Q206" s="1194">
        <f>IFERROR(P206/H206,0)*100</f>
        <v>50</v>
      </c>
      <c r="R206" s="1199">
        <f>O206-N206</f>
        <v>81.539999999999992</v>
      </c>
      <c r="S206" s="684" t="s">
        <v>156</v>
      </c>
      <c r="T206" s="275" t="s">
        <v>171</v>
      </c>
      <c r="U206" s="276" t="s">
        <v>114</v>
      </c>
      <c r="V206" s="1291" t="s">
        <v>103</v>
      </c>
      <c r="W206" s="276" t="s">
        <v>127</v>
      </c>
      <c r="X206" s="275"/>
      <c r="Y206" s="275"/>
    </row>
    <row r="207" spans="1:25" s="56" customFormat="1" ht="68.150000000000006" customHeight="1">
      <c r="A207" s="305">
        <f>SUBTOTAL(3,$B$13:B207)</f>
        <v>155</v>
      </c>
      <c r="B207" s="323" t="s">
        <v>622</v>
      </c>
      <c r="C207" s="324">
        <v>300000163</v>
      </c>
      <c r="D207" s="330" t="s">
        <v>102</v>
      </c>
      <c r="E207" s="309" t="s">
        <v>103</v>
      </c>
      <c r="F207" s="412" t="s">
        <v>167</v>
      </c>
      <c r="G207" s="360" t="s">
        <v>623</v>
      </c>
      <c r="H207" s="1311">
        <v>285815932</v>
      </c>
      <c r="I207" s="353" t="s">
        <v>153</v>
      </c>
      <c r="J207" s="353" t="s">
        <v>169</v>
      </c>
      <c r="K207" s="376" t="s">
        <v>624</v>
      </c>
      <c r="L207" s="377">
        <v>44434</v>
      </c>
      <c r="M207" s="315">
        <v>44561</v>
      </c>
      <c r="N207" s="1057">
        <v>13.76</v>
      </c>
      <c r="O207" s="1056">
        <v>100</v>
      </c>
      <c r="P207" s="1067">
        <v>142907966</v>
      </c>
      <c r="Q207" s="1203">
        <f>IFERROR(P207/H207,0)*100</f>
        <v>50</v>
      </c>
      <c r="R207" s="1048">
        <f>O207-N207</f>
        <v>86.24</v>
      </c>
      <c r="S207" s="686" t="s">
        <v>625</v>
      </c>
      <c r="T207" s="275" t="s">
        <v>171</v>
      </c>
      <c r="U207" s="276" t="s">
        <v>102</v>
      </c>
      <c r="V207" s="1291" t="s">
        <v>103</v>
      </c>
      <c r="W207" s="276" t="s">
        <v>127</v>
      </c>
      <c r="X207" s="278"/>
      <c r="Y207" s="278"/>
    </row>
    <row r="208" spans="1:25" s="154" customFormat="1" ht="15" customHeight="1">
      <c r="A208" s="1492" t="s">
        <v>311</v>
      </c>
      <c r="B208" s="1493"/>
      <c r="C208" s="1493"/>
      <c r="D208" s="1493"/>
      <c r="E208" s="1493"/>
      <c r="F208" s="1493"/>
      <c r="G208" s="1493"/>
      <c r="H208" s="1493"/>
      <c r="I208" s="1493"/>
      <c r="J208" s="1493"/>
      <c r="K208" s="1493"/>
      <c r="L208" s="1493"/>
      <c r="M208" s="1493"/>
      <c r="N208" s="1493"/>
      <c r="O208" s="1493"/>
      <c r="P208" s="1493"/>
      <c r="Q208" s="1493"/>
      <c r="R208" s="1493"/>
      <c r="S208" s="1510"/>
      <c r="T208" s="278"/>
      <c r="U208" s="275"/>
      <c r="V208" s="1294"/>
      <c r="W208" s="278"/>
      <c r="X208" s="278"/>
      <c r="Y208" s="278"/>
    </row>
    <row r="209" spans="1:25" s="154" customFormat="1" ht="54.75" customHeight="1">
      <c r="A209" s="302">
        <f>SUBTOTAL(3,$B$13:B209)</f>
        <v>156</v>
      </c>
      <c r="B209" s="122" t="s">
        <v>626</v>
      </c>
      <c r="C209" s="124">
        <v>450000000</v>
      </c>
      <c r="D209" s="304" t="s">
        <v>102</v>
      </c>
      <c r="E209" s="207" t="s">
        <v>133</v>
      </c>
      <c r="F209" s="631" t="s">
        <v>134</v>
      </c>
      <c r="G209" s="1072" t="s">
        <v>627</v>
      </c>
      <c r="H209" s="1312">
        <v>418481171</v>
      </c>
      <c r="I209" s="1074" t="s">
        <v>136</v>
      </c>
      <c r="J209" s="1075" t="s">
        <v>137</v>
      </c>
      <c r="K209" s="1076" t="s">
        <v>628</v>
      </c>
      <c r="L209" s="1077">
        <v>44398</v>
      </c>
      <c r="M209" s="189">
        <v>44517</v>
      </c>
      <c r="N209" s="1194">
        <v>88.85</v>
      </c>
      <c r="O209" s="1194">
        <v>80.5</v>
      </c>
      <c r="P209" s="1224">
        <v>209240585.5</v>
      </c>
      <c r="Q209" s="1194">
        <f t="shared" ref="Q209:Q221" si="20">IFERROR(P209/H209,0)*100</f>
        <v>50</v>
      </c>
      <c r="R209" s="1259">
        <f>O209-N209</f>
        <v>-8.3499999999999943</v>
      </c>
      <c r="S209" s="1196" t="s">
        <v>109</v>
      </c>
      <c r="T209" s="278" t="s">
        <v>139</v>
      </c>
      <c r="U209" s="276" t="s">
        <v>102</v>
      </c>
      <c r="V209" s="1291" t="s">
        <v>133</v>
      </c>
      <c r="W209" s="276" t="s">
        <v>111</v>
      </c>
      <c r="X209" s="278"/>
      <c r="Y209" s="278"/>
    </row>
    <row r="210" spans="1:25" s="154" customFormat="1" ht="66.400000000000006" customHeight="1">
      <c r="A210" s="305">
        <f>SUBTOTAL(3,$B$13:B210)</f>
        <v>157</v>
      </c>
      <c r="B210" s="323" t="s">
        <v>629</v>
      </c>
      <c r="C210" s="324">
        <v>217000000</v>
      </c>
      <c r="D210" s="330" t="s">
        <v>198</v>
      </c>
      <c r="E210" s="330" t="s">
        <v>103</v>
      </c>
      <c r="F210" s="412" t="s">
        <v>134</v>
      </c>
      <c r="G210" s="1203" t="s">
        <v>630</v>
      </c>
      <c r="H210" s="1307">
        <v>217000000</v>
      </c>
      <c r="I210" s="1218" t="s">
        <v>200</v>
      </c>
      <c r="J210" s="362" t="s">
        <v>200</v>
      </c>
      <c r="K210" s="439" t="s">
        <v>200</v>
      </c>
      <c r="L210" s="343">
        <v>44410</v>
      </c>
      <c r="M210" s="343">
        <v>44559</v>
      </c>
      <c r="N210" s="1203">
        <v>0</v>
      </c>
      <c r="O210" s="1203">
        <v>0</v>
      </c>
      <c r="P210" s="1307">
        <v>54250000</v>
      </c>
      <c r="Q210" s="1203">
        <f t="shared" si="20"/>
        <v>25</v>
      </c>
      <c r="R210" s="1148">
        <f>O210-N210</f>
        <v>0</v>
      </c>
      <c r="S210" s="686" t="s">
        <v>631</v>
      </c>
      <c r="T210" s="278" t="s">
        <v>139</v>
      </c>
      <c r="U210" s="276" t="s">
        <v>198</v>
      </c>
      <c r="V210" s="1291" t="s">
        <v>103</v>
      </c>
      <c r="W210" s="276" t="s">
        <v>111</v>
      </c>
      <c r="X210" s="278"/>
      <c r="Y210" s="278"/>
    </row>
    <row r="211" spans="1:25" s="154" customFormat="1" ht="67" customHeight="1">
      <c r="A211" s="305">
        <f>SUBTOTAL(3,$B$13:B211)</f>
        <v>158</v>
      </c>
      <c r="B211" s="323" t="s">
        <v>632</v>
      </c>
      <c r="C211" s="324">
        <v>217000000</v>
      </c>
      <c r="D211" s="330" t="s">
        <v>198</v>
      </c>
      <c r="E211" s="330" t="s">
        <v>103</v>
      </c>
      <c r="F211" s="412" t="s">
        <v>134</v>
      </c>
      <c r="G211" s="1203" t="s">
        <v>633</v>
      </c>
      <c r="H211" s="1279"/>
      <c r="I211" s="1218" t="s">
        <v>200</v>
      </c>
      <c r="J211" s="362" t="s">
        <v>200</v>
      </c>
      <c r="K211" s="439" t="s">
        <v>200</v>
      </c>
      <c r="L211" s="1254">
        <v>44410</v>
      </c>
      <c r="M211" s="314">
        <v>44559</v>
      </c>
      <c r="N211" s="1203">
        <v>0</v>
      </c>
      <c r="O211" s="1203">
        <v>0</v>
      </c>
      <c r="P211" s="319">
        <v>0</v>
      </c>
      <c r="Q211" s="1203">
        <f t="shared" si="20"/>
        <v>0</v>
      </c>
      <c r="R211" s="1149">
        <f>O211-N211</f>
        <v>0</v>
      </c>
      <c r="S211" s="686" t="s">
        <v>631</v>
      </c>
      <c r="T211" s="278" t="s">
        <v>139</v>
      </c>
      <c r="U211" s="276" t="s">
        <v>198</v>
      </c>
      <c r="V211" s="1291" t="s">
        <v>103</v>
      </c>
      <c r="W211" s="276" t="s">
        <v>111</v>
      </c>
      <c r="X211" s="278"/>
      <c r="Y211" s="278"/>
    </row>
    <row r="212" spans="1:25" s="154" customFormat="1" ht="38.25" customHeight="1">
      <c r="A212" s="302">
        <f>SUBTOTAL(3,$B$13:B212)</f>
        <v>159</v>
      </c>
      <c r="B212" s="122" t="s">
        <v>634</v>
      </c>
      <c r="C212" s="124">
        <v>385000000</v>
      </c>
      <c r="D212" s="304" t="s">
        <v>198</v>
      </c>
      <c r="E212" s="207" t="s">
        <v>133</v>
      </c>
      <c r="F212" s="631" t="s">
        <v>134</v>
      </c>
      <c r="G212" s="1194" t="s">
        <v>635</v>
      </c>
      <c r="H212" s="1299">
        <v>385000000</v>
      </c>
      <c r="I212" s="1219" t="s">
        <v>200</v>
      </c>
      <c r="J212" s="227" t="s">
        <v>200</v>
      </c>
      <c r="K212" s="67" t="s">
        <v>200</v>
      </c>
      <c r="L212" s="117">
        <v>44410</v>
      </c>
      <c r="M212" s="117">
        <v>44559</v>
      </c>
      <c r="N212" s="1194">
        <v>0</v>
      </c>
      <c r="O212" s="1194">
        <v>0</v>
      </c>
      <c r="P212" s="1195">
        <v>96250000</v>
      </c>
      <c r="Q212" s="1194">
        <f t="shared" si="20"/>
        <v>25</v>
      </c>
      <c r="R212" s="1199">
        <f>O212-N212</f>
        <v>0</v>
      </c>
      <c r="S212" s="684" t="s">
        <v>208</v>
      </c>
      <c r="T212" s="278" t="s">
        <v>139</v>
      </c>
      <c r="U212" s="276" t="s">
        <v>198</v>
      </c>
      <c r="V212" s="1291" t="s">
        <v>133</v>
      </c>
      <c r="W212" s="276" t="s">
        <v>111</v>
      </c>
      <c r="X212" s="278"/>
      <c r="Y212" s="278"/>
    </row>
    <row r="213" spans="1:25" s="154" customFormat="1" ht="65.25" customHeight="1">
      <c r="A213" s="305">
        <f>SUBTOTAL(3,$B$13:B213)</f>
        <v>160</v>
      </c>
      <c r="B213" s="323" t="s">
        <v>636</v>
      </c>
      <c r="C213" s="324">
        <v>217000000</v>
      </c>
      <c r="D213" s="330" t="s">
        <v>198</v>
      </c>
      <c r="E213" s="330" t="s">
        <v>103</v>
      </c>
      <c r="F213" s="412" t="s">
        <v>134</v>
      </c>
      <c r="G213" s="1203" t="s">
        <v>637</v>
      </c>
      <c r="H213" s="1307">
        <v>217000000</v>
      </c>
      <c r="I213" s="1218" t="s">
        <v>200</v>
      </c>
      <c r="J213" s="362" t="s">
        <v>200</v>
      </c>
      <c r="K213" s="439" t="s">
        <v>200</v>
      </c>
      <c r="L213" s="1254">
        <v>44410</v>
      </c>
      <c r="M213" s="314">
        <v>44559</v>
      </c>
      <c r="N213" s="1203">
        <v>0</v>
      </c>
      <c r="O213" s="1203">
        <v>0</v>
      </c>
      <c r="P213" s="1307">
        <v>54250000</v>
      </c>
      <c r="Q213" s="1203">
        <f t="shared" si="20"/>
        <v>25</v>
      </c>
      <c r="R213" s="1149">
        <f>O213-N213</f>
        <v>0</v>
      </c>
      <c r="S213" s="686" t="s">
        <v>631</v>
      </c>
      <c r="T213" s="278" t="s">
        <v>139</v>
      </c>
      <c r="U213" s="276" t="s">
        <v>198</v>
      </c>
      <c r="V213" s="1291" t="s">
        <v>103</v>
      </c>
      <c r="W213" s="276" t="s">
        <v>111</v>
      </c>
      <c r="X213" s="278"/>
      <c r="Y213" s="278"/>
    </row>
    <row r="214" spans="1:25" s="154" customFormat="1" ht="37.5" customHeight="1">
      <c r="A214" s="302">
        <f>SUBTOTAL(3,$B$13:B214)</f>
        <v>161</v>
      </c>
      <c r="B214" s="122" t="s">
        <v>638</v>
      </c>
      <c r="C214" s="124">
        <v>184000000</v>
      </c>
      <c r="D214" s="304" t="s">
        <v>114</v>
      </c>
      <c r="E214" s="304" t="s">
        <v>103</v>
      </c>
      <c r="F214" s="631" t="s">
        <v>134</v>
      </c>
      <c r="G214" s="1077" t="s">
        <v>639</v>
      </c>
      <c r="H214" s="1313">
        <v>183445000</v>
      </c>
      <c r="I214" s="1220" t="s">
        <v>205</v>
      </c>
      <c r="J214" s="1074" t="s">
        <v>640</v>
      </c>
      <c r="K214" s="1076" t="s">
        <v>310</v>
      </c>
      <c r="L214" s="539">
        <v>44428</v>
      </c>
      <c r="M214" s="189">
        <v>44517</v>
      </c>
      <c r="N214" s="1194">
        <v>28</v>
      </c>
      <c r="O214" s="1194">
        <v>95.04</v>
      </c>
      <c r="P214" s="1275">
        <v>183445000</v>
      </c>
      <c r="Q214" s="1194">
        <v>100</v>
      </c>
      <c r="R214" s="1199">
        <f t="shared" ref="R214:R221" si="21">O214-N214</f>
        <v>67.040000000000006</v>
      </c>
      <c r="S214" s="684" t="s">
        <v>208</v>
      </c>
      <c r="T214" s="278" t="s">
        <v>139</v>
      </c>
      <c r="U214" s="276" t="s">
        <v>114</v>
      </c>
      <c r="V214" s="1291" t="s">
        <v>103</v>
      </c>
      <c r="W214" s="276" t="s">
        <v>111</v>
      </c>
      <c r="X214" s="278"/>
      <c r="Y214" s="278"/>
    </row>
    <row r="215" spans="1:25" s="154" customFormat="1" ht="37.5" customHeight="1">
      <c r="A215" s="302">
        <f>SUBTOTAL(3,$B$13:B215)</f>
        <v>162</v>
      </c>
      <c r="B215" s="122" t="s">
        <v>641</v>
      </c>
      <c r="C215" s="124">
        <v>165600000</v>
      </c>
      <c r="D215" s="304" t="s">
        <v>114</v>
      </c>
      <c r="E215" s="304" t="s">
        <v>103</v>
      </c>
      <c r="F215" s="631" t="s">
        <v>134</v>
      </c>
      <c r="G215" s="1072" t="s">
        <v>642</v>
      </c>
      <c r="H215" s="1313">
        <v>165000000</v>
      </c>
      <c r="I215" s="1220" t="s">
        <v>205</v>
      </c>
      <c r="J215" s="1074" t="s">
        <v>640</v>
      </c>
      <c r="K215" s="1076" t="s">
        <v>643</v>
      </c>
      <c r="L215" s="1197">
        <v>44426</v>
      </c>
      <c r="M215" s="1197">
        <v>44515</v>
      </c>
      <c r="N215" s="1194">
        <v>29.01</v>
      </c>
      <c r="O215" s="1194">
        <v>46.68</v>
      </c>
      <c r="P215" s="1275">
        <v>0</v>
      </c>
      <c r="Q215" s="1194">
        <f t="shared" si="20"/>
        <v>0</v>
      </c>
      <c r="R215" s="1199">
        <f t="shared" si="21"/>
        <v>17.669999999999998</v>
      </c>
      <c r="S215" s="684" t="s">
        <v>208</v>
      </c>
      <c r="T215" s="278" t="s">
        <v>139</v>
      </c>
      <c r="U215" s="276" t="s">
        <v>114</v>
      </c>
      <c r="V215" s="1291" t="s">
        <v>103</v>
      </c>
      <c r="W215" s="276" t="s">
        <v>111</v>
      </c>
      <c r="X215" s="278"/>
      <c r="Y215" s="278"/>
    </row>
    <row r="216" spans="1:25" s="154" customFormat="1" ht="34.5" customHeight="1">
      <c r="A216" s="302">
        <f>SUBTOTAL(3,$B$13:B216)</f>
        <v>163</v>
      </c>
      <c r="B216" s="122" t="s">
        <v>644</v>
      </c>
      <c r="C216" s="124">
        <v>149500000</v>
      </c>
      <c r="D216" s="304" t="s">
        <v>114</v>
      </c>
      <c r="E216" s="304" t="s">
        <v>103</v>
      </c>
      <c r="F216" s="631" t="s">
        <v>134</v>
      </c>
      <c r="G216" s="1072" t="s">
        <v>645</v>
      </c>
      <c r="H216" s="1313">
        <v>148895000</v>
      </c>
      <c r="I216" s="1220" t="s">
        <v>205</v>
      </c>
      <c r="J216" s="1074" t="s">
        <v>640</v>
      </c>
      <c r="K216" s="1076" t="s">
        <v>646</v>
      </c>
      <c r="L216" s="117">
        <v>44421</v>
      </c>
      <c r="M216" s="1077">
        <v>44480</v>
      </c>
      <c r="N216" s="1194">
        <v>37.15</v>
      </c>
      <c r="O216" s="1194">
        <v>82.01</v>
      </c>
      <c r="P216" s="1299">
        <v>74447500</v>
      </c>
      <c r="Q216" s="1194">
        <v>100</v>
      </c>
      <c r="R216" s="1199">
        <f t="shared" si="21"/>
        <v>44.860000000000007</v>
      </c>
      <c r="S216" s="684" t="s">
        <v>208</v>
      </c>
      <c r="T216" s="278" t="s">
        <v>139</v>
      </c>
      <c r="U216" s="276" t="s">
        <v>114</v>
      </c>
      <c r="V216" s="1291" t="s">
        <v>103</v>
      </c>
      <c r="W216" s="276" t="s">
        <v>111</v>
      </c>
      <c r="X216" s="278"/>
      <c r="Y216" s="278"/>
    </row>
    <row r="217" spans="1:25" s="154" customFormat="1" ht="36.75" customHeight="1">
      <c r="A217" s="302">
        <f>SUBTOTAL(3,$B$13:B217)</f>
        <v>164</v>
      </c>
      <c r="B217" s="122" t="s">
        <v>647</v>
      </c>
      <c r="C217" s="124">
        <v>184000000</v>
      </c>
      <c r="D217" s="304" t="s">
        <v>114</v>
      </c>
      <c r="E217" s="304" t="s">
        <v>103</v>
      </c>
      <c r="F217" s="631" t="s">
        <v>134</v>
      </c>
      <c r="G217" s="1072" t="s">
        <v>648</v>
      </c>
      <c r="H217" s="1313">
        <v>183300000</v>
      </c>
      <c r="I217" s="1220" t="s">
        <v>205</v>
      </c>
      <c r="J217" s="1074" t="s">
        <v>640</v>
      </c>
      <c r="K217" s="1076" t="s">
        <v>649</v>
      </c>
      <c r="L217" s="1197">
        <v>44426</v>
      </c>
      <c r="M217" s="1197">
        <v>44515</v>
      </c>
      <c r="N217" s="1194">
        <v>28</v>
      </c>
      <c r="O217" s="1194">
        <v>73.349999999999994</v>
      </c>
      <c r="P217" s="1275">
        <v>183300000</v>
      </c>
      <c r="Q217" s="1194">
        <v>100</v>
      </c>
      <c r="R217" s="1199">
        <f t="shared" si="21"/>
        <v>45.349999999999994</v>
      </c>
      <c r="S217" s="684" t="s">
        <v>208</v>
      </c>
      <c r="T217" s="278" t="s">
        <v>139</v>
      </c>
      <c r="U217" s="276" t="s">
        <v>114</v>
      </c>
      <c r="V217" s="1291" t="s">
        <v>103</v>
      </c>
      <c r="W217" s="276" t="s">
        <v>111</v>
      </c>
      <c r="X217" s="278"/>
      <c r="Y217" s="278"/>
    </row>
    <row r="218" spans="1:25" s="154" customFormat="1" ht="37.5" customHeight="1">
      <c r="A218" s="302">
        <f>SUBTOTAL(3,$B$13:B218)</f>
        <v>165</v>
      </c>
      <c r="B218" s="122" t="s">
        <v>650</v>
      </c>
      <c r="C218" s="124">
        <v>184000000</v>
      </c>
      <c r="D218" s="304" t="s">
        <v>114</v>
      </c>
      <c r="E218" s="304" t="s">
        <v>103</v>
      </c>
      <c r="F218" s="631" t="s">
        <v>134</v>
      </c>
      <c r="G218" s="1072" t="s">
        <v>651</v>
      </c>
      <c r="H218" s="1313">
        <v>183185000</v>
      </c>
      <c r="I218" s="1220" t="s">
        <v>205</v>
      </c>
      <c r="J218" s="1074" t="s">
        <v>640</v>
      </c>
      <c r="K218" s="1076" t="s">
        <v>519</v>
      </c>
      <c r="L218" s="1365">
        <v>44428</v>
      </c>
      <c r="M218" s="189">
        <v>44517</v>
      </c>
      <c r="N218" s="1194"/>
      <c r="O218" s="1194"/>
      <c r="P218" s="1275">
        <v>0</v>
      </c>
      <c r="Q218" s="1194">
        <f t="shared" si="20"/>
        <v>0</v>
      </c>
      <c r="R218" s="1199">
        <f t="shared" si="21"/>
        <v>0</v>
      </c>
      <c r="S218" s="684" t="s">
        <v>208</v>
      </c>
      <c r="T218" s="278" t="s">
        <v>139</v>
      </c>
      <c r="U218" s="276" t="s">
        <v>114</v>
      </c>
      <c r="V218" s="1291" t="s">
        <v>103</v>
      </c>
      <c r="W218" s="276" t="s">
        <v>111</v>
      </c>
      <c r="X218" s="278"/>
      <c r="Y218" s="278"/>
    </row>
    <row r="219" spans="1:25" s="154" customFormat="1" ht="36.75" customHeight="1">
      <c r="A219" s="302">
        <f>SUBTOTAL(3,$B$13:B219)</f>
        <v>166</v>
      </c>
      <c r="B219" s="122" t="s">
        <v>652</v>
      </c>
      <c r="C219" s="124">
        <v>500094000</v>
      </c>
      <c r="D219" s="304" t="s">
        <v>102</v>
      </c>
      <c r="E219" s="304" t="s">
        <v>103</v>
      </c>
      <c r="F219" s="631" t="s">
        <v>134</v>
      </c>
      <c r="G219" s="1194" t="s">
        <v>653</v>
      </c>
      <c r="H219" s="1299">
        <v>460312259</v>
      </c>
      <c r="I219" s="1219" t="s">
        <v>178</v>
      </c>
      <c r="J219" s="253"/>
      <c r="K219" s="1076" t="s">
        <v>654</v>
      </c>
      <c r="L219" s="1371">
        <v>44436</v>
      </c>
      <c r="M219" s="1372">
        <v>44555</v>
      </c>
      <c r="N219" s="1194">
        <v>27.7</v>
      </c>
      <c r="O219" s="1194">
        <v>30.33</v>
      </c>
      <c r="P219" s="1366">
        <v>230156129.5</v>
      </c>
      <c r="Q219" s="1194">
        <v>50</v>
      </c>
      <c r="R219" s="1199">
        <f>O219-N219</f>
        <v>2.629999999999999</v>
      </c>
      <c r="S219" s="684" t="s">
        <v>208</v>
      </c>
      <c r="T219" s="278" t="s">
        <v>139</v>
      </c>
      <c r="U219" s="276" t="s">
        <v>102</v>
      </c>
      <c r="V219" s="1291" t="s">
        <v>103</v>
      </c>
      <c r="W219" s="276" t="s">
        <v>111</v>
      </c>
      <c r="X219" s="278"/>
      <c r="Y219" s="278"/>
    </row>
    <row r="220" spans="1:25" s="154" customFormat="1" ht="55.4" customHeight="1">
      <c r="A220" s="305">
        <f>SUBTOTAL(3,$B$13:B220)</f>
        <v>167</v>
      </c>
      <c r="B220" s="323" t="s">
        <v>655</v>
      </c>
      <c r="C220" s="324">
        <v>199849320</v>
      </c>
      <c r="D220" s="330" t="s">
        <v>114</v>
      </c>
      <c r="E220" s="330" t="s">
        <v>103</v>
      </c>
      <c r="F220" s="412" t="s">
        <v>134</v>
      </c>
      <c r="G220" s="1203"/>
      <c r="H220" s="1203"/>
      <c r="I220" s="1218" t="s">
        <v>117</v>
      </c>
      <c r="J220" s="1369" t="s">
        <v>153</v>
      </c>
      <c r="K220" s="422"/>
      <c r="L220" s="423"/>
      <c r="M220" s="423"/>
      <c r="N220" s="1057"/>
      <c r="O220" s="1056"/>
      <c r="P220" s="319">
        <v>0</v>
      </c>
      <c r="Q220" s="1203">
        <f t="shared" si="20"/>
        <v>0</v>
      </c>
      <c r="R220" s="1048">
        <f t="shared" si="21"/>
        <v>0</v>
      </c>
      <c r="S220" s="686" t="s">
        <v>656</v>
      </c>
      <c r="T220" s="278" t="s">
        <v>139</v>
      </c>
      <c r="U220" s="276" t="s">
        <v>114</v>
      </c>
      <c r="V220" s="1291" t="s">
        <v>103</v>
      </c>
      <c r="W220" s="276" t="s">
        <v>657</v>
      </c>
      <c r="X220" s="278"/>
      <c r="Y220" s="278"/>
    </row>
    <row r="221" spans="1:25" s="154" customFormat="1" ht="181.4" customHeight="1">
      <c r="A221" s="305">
        <f>SUBTOTAL(3,$B$13:B221)</f>
        <v>168</v>
      </c>
      <c r="B221" s="323" t="s">
        <v>658</v>
      </c>
      <c r="C221" s="324">
        <v>280000000</v>
      </c>
      <c r="D221" s="330" t="s">
        <v>198</v>
      </c>
      <c r="E221" s="330" t="s">
        <v>103</v>
      </c>
      <c r="F221" s="412" t="s">
        <v>134</v>
      </c>
      <c r="G221" s="1203" t="s">
        <v>659</v>
      </c>
      <c r="H221" s="1307">
        <v>280000000</v>
      </c>
      <c r="I221" s="1218" t="s">
        <v>200</v>
      </c>
      <c r="J221" s="362" t="s">
        <v>200</v>
      </c>
      <c r="K221" s="439" t="s">
        <v>200</v>
      </c>
      <c r="L221" s="1254">
        <v>44410</v>
      </c>
      <c r="M221" s="1254">
        <v>44559</v>
      </c>
      <c r="N221" s="1057">
        <v>0</v>
      </c>
      <c r="O221" s="1056">
        <v>0</v>
      </c>
      <c r="P221" s="1067">
        <v>70000000</v>
      </c>
      <c r="Q221" s="1203">
        <f t="shared" si="20"/>
        <v>25</v>
      </c>
      <c r="R221" s="1048">
        <f t="shared" si="21"/>
        <v>0</v>
      </c>
      <c r="S221" s="689" t="s">
        <v>660</v>
      </c>
      <c r="T221" s="278" t="s">
        <v>139</v>
      </c>
      <c r="U221" s="276" t="s">
        <v>198</v>
      </c>
      <c r="V221" s="1291" t="s">
        <v>103</v>
      </c>
      <c r="W221" s="276" t="s">
        <v>111</v>
      </c>
      <c r="X221" s="278"/>
      <c r="Y221" s="278"/>
    </row>
    <row r="222" spans="1:25">
      <c r="A222" s="1512" t="s">
        <v>661</v>
      </c>
      <c r="B222" s="1513"/>
      <c r="C222" s="1513"/>
      <c r="D222" s="1513"/>
      <c r="E222" s="1513"/>
      <c r="F222" s="1513"/>
      <c r="G222" s="1513"/>
      <c r="H222" s="1513"/>
      <c r="I222" s="1513"/>
      <c r="J222" s="1513"/>
      <c r="K222" s="1513"/>
      <c r="L222" s="1513"/>
      <c r="M222" s="1513"/>
      <c r="N222" s="1513"/>
      <c r="O222" s="1513"/>
      <c r="P222" s="1513"/>
      <c r="Q222" s="1513"/>
      <c r="R222" s="1513"/>
      <c r="S222" s="1514"/>
      <c r="T222" s="282"/>
      <c r="U222" s="275"/>
      <c r="V222" s="1294"/>
    </row>
    <row r="223" spans="1:25" ht="97.4" customHeight="1">
      <c r="A223" s="393">
        <f>SUBTOTAL(3,$B$13:B223)</f>
        <v>169</v>
      </c>
      <c r="B223" s="474" t="s">
        <v>662</v>
      </c>
      <c r="C223" s="1083">
        <v>876036000</v>
      </c>
      <c r="D223" s="393" t="s">
        <v>114</v>
      </c>
      <c r="E223" s="309" t="s">
        <v>103</v>
      </c>
      <c r="F223" s="690" t="s">
        <v>104</v>
      </c>
      <c r="G223" s="1202"/>
      <c r="H223" s="1225"/>
      <c r="I223" s="393"/>
      <c r="J223" s="393"/>
      <c r="K223" s="1225"/>
      <c r="L223" s="1202"/>
      <c r="M223" s="1225"/>
      <c r="N223" s="1203"/>
      <c r="O223" s="1203"/>
      <c r="P223" s="319">
        <v>0</v>
      </c>
      <c r="Q223" s="1203">
        <f t="shared" ref="Q223:Q259" si="22">IFERROR(P223/H223,0)*100</f>
        <v>0</v>
      </c>
      <c r="R223" s="1048">
        <f t="shared" ref="R223:R231" si="23">O223-N223</f>
        <v>0</v>
      </c>
      <c r="S223" s="686" t="s">
        <v>663</v>
      </c>
      <c r="T223" s="278" t="s">
        <v>110</v>
      </c>
      <c r="U223" s="276" t="s">
        <v>114</v>
      </c>
      <c r="V223" s="1291" t="s">
        <v>103</v>
      </c>
      <c r="W223" s="276" t="s">
        <v>664</v>
      </c>
    </row>
    <row r="224" spans="1:25" ht="100" customHeight="1">
      <c r="A224" s="393">
        <f>SUBTOTAL(3,$B$13:B224)</f>
        <v>170</v>
      </c>
      <c r="B224" s="474" t="s">
        <v>665</v>
      </c>
      <c r="C224" s="1083">
        <v>444250000</v>
      </c>
      <c r="D224" s="393" t="s">
        <v>114</v>
      </c>
      <c r="E224" s="309" t="s">
        <v>103</v>
      </c>
      <c r="F224" s="690" t="s">
        <v>104</v>
      </c>
      <c r="G224" s="1202"/>
      <c r="H224" s="1225"/>
      <c r="I224" s="393"/>
      <c r="J224" s="393"/>
      <c r="K224" s="1225"/>
      <c r="L224" s="1202"/>
      <c r="M224" s="1225"/>
      <c r="N224" s="1203"/>
      <c r="O224" s="1203"/>
      <c r="P224" s="319">
        <v>0</v>
      </c>
      <c r="Q224" s="1203">
        <f t="shared" si="22"/>
        <v>0</v>
      </c>
      <c r="R224" s="1048">
        <f t="shared" si="23"/>
        <v>0</v>
      </c>
      <c r="S224" s="686" t="s">
        <v>666</v>
      </c>
      <c r="T224" s="278" t="s">
        <v>110</v>
      </c>
      <c r="U224" s="276" t="s">
        <v>114</v>
      </c>
      <c r="V224" s="1291" t="s">
        <v>103</v>
      </c>
      <c r="W224" s="276" t="s">
        <v>664</v>
      </c>
    </row>
    <row r="225" spans="1:25" ht="44.25" customHeight="1">
      <c r="A225" s="302">
        <f>SUBTOTAL(3,$B$13:B225)</f>
        <v>171</v>
      </c>
      <c r="B225" s="456" t="s">
        <v>667</v>
      </c>
      <c r="C225" s="62">
        <v>323999700</v>
      </c>
      <c r="D225" s="304" t="s">
        <v>198</v>
      </c>
      <c r="E225" s="301" t="s">
        <v>103</v>
      </c>
      <c r="F225" s="631" t="s">
        <v>241</v>
      </c>
      <c r="G225" s="55"/>
      <c r="H225" s="63"/>
      <c r="I225" s="55"/>
      <c r="J225" s="55"/>
      <c r="K225" s="55"/>
      <c r="L225" s="1174"/>
      <c r="M225" s="1174"/>
      <c r="N225" s="1194"/>
      <c r="O225" s="1194"/>
      <c r="P225" s="1275">
        <v>0</v>
      </c>
      <c r="Q225" s="1194">
        <f t="shared" si="22"/>
        <v>0</v>
      </c>
      <c r="R225" s="1199">
        <f t="shared" si="23"/>
        <v>0</v>
      </c>
      <c r="S225" s="60" t="s">
        <v>668</v>
      </c>
      <c r="T225" s="278" t="s">
        <v>171</v>
      </c>
      <c r="U225" s="276" t="s">
        <v>198</v>
      </c>
      <c r="V225" s="1291" t="s">
        <v>103</v>
      </c>
      <c r="W225" s="276" t="s">
        <v>668</v>
      </c>
    </row>
    <row r="226" spans="1:25" ht="46.5" customHeight="1">
      <c r="A226" s="302">
        <f>SUBTOTAL(3,$B$13:B226)</f>
        <v>172</v>
      </c>
      <c r="B226" s="456" t="s">
        <v>669</v>
      </c>
      <c r="C226" s="62">
        <v>539999500</v>
      </c>
      <c r="D226" s="304" t="s">
        <v>198</v>
      </c>
      <c r="E226" s="301" t="s">
        <v>103</v>
      </c>
      <c r="F226" s="631" t="s">
        <v>241</v>
      </c>
      <c r="G226" s="55"/>
      <c r="H226" s="63"/>
      <c r="I226" s="55"/>
      <c r="J226" s="55"/>
      <c r="K226" s="55"/>
      <c r="L226" s="1174"/>
      <c r="M226" s="1174"/>
      <c r="N226" s="1194"/>
      <c r="O226" s="1194"/>
      <c r="P226" s="1275">
        <v>0</v>
      </c>
      <c r="Q226" s="1194">
        <f t="shared" si="22"/>
        <v>0</v>
      </c>
      <c r="R226" s="1199">
        <f t="shared" si="23"/>
        <v>0</v>
      </c>
      <c r="S226" s="60" t="s">
        <v>668</v>
      </c>
      <c r="T226" s="278" t="s">
        <v>171</v>
      </c>
      <c r="U226" s="276" t="s">
        <v>198</v>
      </c>
      <c r="V226" s="1291" t="s">
        <v>103</v>
      </c>
      <c r="W226" s="276" t="s">
        <v>668</v>
      </c>
    </row>
    <row r="227" spans="1:25" ht="45" customHeight="1">
      <c r="A227" s="302">
        <f>SUBTOTAL(3,$B$13:B227)</f>
        <v>173</v>
      </c>
      <c r="B227" s="456" t="s">
        <v>670</v>
      </c>
      <c r="C227" s="62">
        <v>107990000</v>
      </c>
      <c r="D227" s="304" t="s">
        <v>198</v>
      </c>
      <c r="E227" s="301" t="s">
        <v>103</v>
      </c>
      <c r="F227" s="631" t="s">
        <v>241</v>
      </c>
      <c r="G227" s="55"/>
      <c r="H227" s="63"/>
      <c r="I227" s="55"/>
      <c r="J227" s="55"/>
      <c r="K227" s="55"/>
      <c r="L227" s="1174"/>
      <c r="M227" s="1174"/>
      <c r="N227" s="1194"/>
      <c r="O227" s="1194"/>
      <c r="P227" s="1275">
        <v>0</v>
      </c>
      <c r="Q227" s="1194">
        <f t="shared" si="22"/>
        <v>0</v>
      </c>
      <c r="R227" s="1199">
        <f t="shared" si="23"/>
        <v>0</v>
      </c>
      <c r="S227" s="60" t="s">
        <v>668</v>
      </c>
      <c r="T227" s="278" t="s">
        <v>171</v>
      </c>
      <c r="U227" s="276" t="s">
        <v>198</v>
      </c>
      <c r="V227" s="1291" t="s">
        <v>103</v>
      </c>
      <c r="W227" s="276" t="s">
        <v>668</v>
      </c>
    </row>
    <row r="228" spans="1:25" s="57" customFormat="1" ht="45.75" customHeight="1">
      <c r="A228" s="302">
        <f>SUBTOTAL(3,$B$13:B228)</f>
        <v>174</v>
      </c>
      <c r="B228" s="456" t="s">
        <v>671</v>
      </c>
      <c r="C228" s="62">
        <v>324000000</v>
      </c>
      <c r="D228" s="304" t="s">
        <v>198</v>
      </c>
      <c r="E228" s="301" t="s">
        <v>103</v>
      </c>
      <c r="F228" s="631" t="s">
        <v>241</v>
      </c>
      <c r="G228" s="55"/>
      <c r="H228" s="63"/>
      <c r="I228" s="55"/>
      <c r="J228" s="55"/>
      <c r="K228" s="55"/>
      <c r="L228" s="1174"/>
      <c r="M228" s="1174"/>
      <c r="N228" s="1194"/>
      <c r="O228" s="1194"/>
      <c r="P228" s="1275">
        <v>0</v>
      </c>
      <c r="Q228" s="1194">
        <f t="shared" si="22"/>
        <v>0</v>
      </c>
      <c r="R228" s="1199">
        <f t="shared" si="23"/>
        <v>0</v>
      </c>
      <c r="S228" s="60" t="s">
        <v>668</v>
      </c>
      <c r="T228" s="278" t="s">
        <v>171</v>
      </c>
      <c r="U228" s="276" t="s">
        <v>198</v>
      </c>
      <c r="V228" s="1291" t="s">
        <v>103</v>
      </c>
      <c r="W228" s="276" t="s">
        <v>668</v>
      </c>
      <c r="X228" s="1310"/>
      <c r="Y228" s="1310"/>
    </row>
    <row r="229" spans="1:25" s="57" customFormat="1" ht="45" customHeight="1">
      <c r="A229" s="302">
        <f>SUBTOTAL(3,$B$13:B229)</f>
        <v>175</v>
      </c>
      <c r="B229" s="456" t="s">
        <v>672</v>
      </c>
      <c r="C229" s="62">
        <v>1357005000</v>
      </c>
      <c r="D229" s="304" t="s">
        <v>198</v>
      </c>
      <c r="E229" s="301" t="s">
        <v>103</v>
      </c>
      <c r="F229" s="631" t="s">
        <v>241</v>
      </c>
      <c r="G229" s="55"/>
      <c r="H229" s="63"/>
      <c r="I229" s="55"/>
      <c r="J229" s="55"/>
      <c r="K229" s="55"/>
      <c r="L229" s="1174"/>
      <c r="M229" s="1174"/>
      <c r="N229" s="1194"/>
      <c r="O229" s="1194"/>
      <c r="P229" s="1275">
        <v>0</v>
      </c>
      <c r="Q229" s="1194">
        <f t="shared" si="22"/>
        <v>0</v>
      </c>
      <c r="R229" s="1199">
        <f t="shared" si="23"/>
        <v>0</v>
      </c>
      <c r="S229" s="60" t="s">
        <v>668</v>
      </c>
      <c r="T229" s="278" t="s">
        <v>171</v>
      </c>
      <c r="U229" s="276" t="s">
        <v>198</v>
      </c>
      <c r="V229" s="1291" t="s">
        <v>103</v>
      </c>
      <c r="W229" s="276" t="s">
        <v>668</v>
      </c>
      <c r="X229" s="1310"/>
      <c r="Y229" s="1310"/>
    </row>
    <row r="230" spans="1:25" s="57" customFormat="1" ht="45.75" customHeight="1">
      <c r="A230" s="302">
        <f>SUBTOTAL(3,$B$13:B230)</f>
        <v>176</v>
      </c>
      <c r="B230" s="456" t="s">
        <v>673</v>
      </c>
      <c r="C230" s="62">
        <v>1055335055</v>
      </c>
      <c r="D230" s="304" t="s">
        <v>198</v>
      </c>
      <c r="E230" s="301" t="s">
        <v>103</v>
      </c>
      <c r="F230" s="631" t="s">
        <v>241</v>
      </c>
      <c r="G230" s="55"/>
      <c r="H230" s="63"/>
      <c r="I230" s="55"/>
      <c r="J230" s="55"/>
      <c r="K230" s="55"/>
      <c r="L230" s="1174"/>
      <c r="M230" s="1174"/>
      <c r="N230" s="1194"/>
      <c r="O230" s="1194"/>
      <c r="P230" s="1275">
        <v>0</v>
      </c>
      <c r="Q230" s="1194">
        <f t="shared" si="22"/>
        <v>0</v>
      </c>
      <c r="R230" s="1199">
        <f t="shared" si="23"/>
        <v>0</v>
      </c>
      <c r="S230" s="60" t="s">
        <v>668</v>
      </c>
      <c r="T230" s="278" t="s">
        <v>171</v>
      </c>
      <c r="U230" s="276" t="s">
        <v>198</v>
      </c>
      <c r="V230" s="1291" t="s">
        <v>103</v>
      </c>
      <c r="W230" s="276" t="s">
        <v>668</v>
      </c>
      <c r="X230" s="1310"/>
      <c r="Y230" s="1310"/>
    </row>
    <row r="231" spans="1:25" s="57" customFormat="1" ht="46.5" customHeight="1">
      <c r="A231" s="302">
        <f>SUBTOTAL(3,$B$13:B231)</f>
        <v>177</v>
      </c>
      <c r="B231" s="456" t="s">
        <v>674</v>
      </c>
      <c r="C231" s="62">
        <v>710096000</v>
      </c>
      <c r="D231" s="304" t="s">
        <v>198</v>
      </c>
      <c r="E231" s="60" t="s">
        <v>103</v>
      </c>
      <c r="F231" s="631" t="s">
        <v>241</v>
      </c>
      <c r="G231" s="55"/>
      <c r="H231" s="63"/>
      <c r="I231" s="55"/>
      <c r="J231" s="55"/>
      <c r="K231" s="55"/>
      <c r="L231" s="1174"/>
      <c r="M231" s="1174"/>
      <c r="N231" s="1194"/>
      <c r="O231" s="1194"/>
      <c r="P231" s="1275">
        <v>0</v>
      </c>
      <c r="Q231" s="1194">
        <f t="shared" si="22"/>
        <v>0</v>
      </c>
      <c r="R231" s="1199">
        <f t="shared" si="23"/>
        <v>0</v>
      </c>
      <c r="S231" s="60" t="s">
        <v>668</v>
      </c>
      <c r="T231" s="278" t="s">
        <v>171</v>
      </c>
      <c r="U231" s="276" t="s">
        <v>198</v>
      </c>
      <c r="V231" s="1291" t="s">
        <v>103</v>
      </c>
      <c r="W231" s="276" t="s">
        <v>668</v>
      </c>
      <c r="X231" s="1310"/>
      <c r="Y231" s="1310"/>
    </row>
    <row r="232" spans="1:25" s="57" customFormat="1" ht="37.5" customHeight="1">
      <c r="A232" s="302">
        <v>178</v>
      </c>
      <c r="B232" s="456" t="s">
        <v>675</v>
      </c>
      <c r="C232" s="62">
        <v>169997440</v>
      </c>
      <c r="D232" s="304" t="s">
        <v>114</v>
      </c>
      <c r="E232" s="304" t="s">
        <v>103</v>
      </c>
      <c r="F232" s="114" t="s">
        <v>134</v>
      </c>
      <c r="G232" s="55" t="s">
        <v>676</v>
      </c>
      <c r="H232" s="1314">
        <v>169784000</v>
      </c>
      <c r="I232" s="55" t="s">
        <v>677</v>
      </c>
      <c r="J232" s="55" t="s">
        <v>288</v>
      </c>
      <c r="K232" s="55" t="s">
        <v>678</v>
      </c>
      <c r="L232" s="1174">
        <v>44410</v>
      </c>
      <c r="M232" s="1174">
        <v>44499</v>
      </c>
      <c r="N232" s="1194">
        <v>91.32</v>
      </c>
      <c r="O232" s="1194">
        <v>100</v>
      </c>
      <c r="P232" s="1224">
        <v>84892000</v>
      </c>
      <c r="Q232" s="1194">
        <f t="shared" si="22"/>
        <v>50</v>
      </c>
      <c r="R232" s="928">
        <f>O232-N232</f>
        <v>8.6800000000000068</v>
      </c>
      <c r="S232" s="684" t="s">
        <v>156</v>
      </c>
      <c r="T232" s="278" t="s">
        <v>139</v>
      </c>
      <c r="U232" s="276" t="s">
        <v>114</v>
      </c>
      <c r="V232" s="1291" t="s">
        <v>103</v>
      </c>
      <c r="W232" s="276" t="s">
        <v>127</v>
      </c>
      <c r="X232" s="1310"/>
      <c r="Y232" s="1310"/>
    </row>
    <row r="233" spans="1:25" s="57" customFormat="1" ht="37.5" customHeight="1">
      <c r="A233" s="302">
        <v>179</v>
      </c>
      <c r="B233" s="456" t="s">
        <v>679</v>
      </c>
      <c r="C233" s="62">
        <v>170000000</v>
      </c>
      <c r="D233" s="304" t="s">
        <v>114</v>
      </c>
      <c r="E233" s="304" t="s">
        <v>103</v>
      </c>
      <c r="F233" s="114" t="s">
        <v>134</v>
      </c>
      <c r="G233" s="55" t="s">
        <v>680</v>
      </c>
      <c r="H233" s="1314">
        <v>169866000</v>
      </c>
      <c r="I233" s="55" t="s">
        <v>677</v>
      </c>
      <c r="J233" s="55" t="s">
        <v>288</v>
      </c>
      <c r="K233" s="55" t="s">
        <v>681</v>
      </c>
      <c r="L233" s="1174">
        <v>44405</v>
      </c>
      <c r="M233" s="1174">
        <v>44494</v>
      </c>
      <c r="N233" s="928">
        <v>89.34</v>
      </c>
      <c r="O233" s="928">
        <v>100</v>
      </c>
      <c r="P233" s="1315">
        <v>84933000</v>
      </c>
      <c r="Q233" s="1194">
        <f t="shared" si="22"/>
        <v>50</v>
      </c>
      <c r="R233" s="928">
        <f>O233-N233</f>
        <v>10.659999999999997</v>
      </c>
      <c r="S233" s="1196" t="s">
        <v>150</v>
      </c>
      <c r="T233" s="278"/>
      <c r="U233" s="276" t="s">
        <v>114</v>
      </c>
      <c r="V233" s="1291" t="s">
        <v>103</v>
      </c>
      <c r="W233" s="276" t="s">
        <v>127</v>
      </c>
      <c r="X233" s="1310"/>
      <c r="Y233" s="1310"/>
    </row>
    <row r="234" spans="1:25" s="57" customFormat="1" ht="75" customHeight="1">
      <c r="A234" s="305">
        <v>180</v>
      </c>
      <c r="B234" s="474" t="s">
        <v>682</v>
      </c>
      <c r="C234" s="434"/>
      <c r="D234" s="330" t="s">
        <v>114</v>
      </c>
      <c r="E234" s="330"/>
      <c r="F234" s="360"/>
      <c r="G234" s="371"/>
      <c r="H234" s="1316"/>
      <c r="I234" s="371"/>
      <c r="J234" s="371"/>
      <c r="K234" s="371"/>
      <c r="L234" s="1175"/>
      <c r="M234" s="1175"/>
      <c r="N234" s="1057"/>
      <c r="O234" s="1056"/>
      <c r="P234" s="319">
        <v>0</v>
      </c>
      <c r="Q234" s="1203">
        <f t="shared" si="22"/>
        <v>0</v>
      </c>
      <c r="R234" s="1048"/>
      <c r="S234" s="916" t="s">
        <v>683</v>
      </c>
      <c r="T234" s="278"/>
      <c r="U234" s="276" t="s">
        <v>114</v>
      </c>
      <c r="V234" s="1291" t="s">
        <v>103</v>
      </c>
      <c r="W234" s="276" t="s">
        <v>111</v>
      </c>
      <c r="X234" s="1310"/>
      <c r="Y234" s="1310"/>
    </row>
    <row r="235" spans="1:25" s="57" customFormat="1" ht="37.4" customHeight="1">
      <c r="A235" s="305"/>
      <c r="B235" s="474" t="s">
        <v>684</v>
      </c>
      <c r="C235" s="434">
        <v>93650000</v>
      </c>
      <c r="D235" s="330" t="s">
        <v>114</v>
      </c>
      <c r="E235" s="330" t="s">
        <v>103</v>
      </c>
      <c r="F235" s="360" t="s">
        <v>134</v>
      </c>
      <c r="G235" s="371" t="s">
        <v>685</v>
      </c>
      <c r="H235" s="1316">
        <v>93024000</v>
      </c>
      <c r="I235" s="371" t="s">
        <v>677</v>
      </c>
      <c r="J235" s="371" t="s">
        <v>288</v>
      </c>
      <c r="K235" s="371" t="s">
        <v>686</v>
      </c>
      <c r="L235" s="1175">
        <v>44448</v>
      </c>
      <c r="M235" s="1175">
        <v>44507</v>
      </c>
      <c r="N235" s="1057">
        <v>27.57</v>
      </c>
      <c r="O235" s="1056">
        <v>28.05</v>
      </c>
      <c r="P235" s="319">
        <v>0</v>
      </c>
      <c r="Q235" s="1203">
        <f t="shared" si="22"/>
        <v>0</v>
      </c>
      <c r="R235" s="1048"/>
      <c r="S235" s="916" t="s">
        <v>687</v>
      </c>
      <c r="T235" s="278"/>
      <c r="U235" s="276"/>
      <c r="V235" s="1291"/>
      <c r="W235" s="1310"/>
      <c r="X235" s="1310"/>
      <c r="Y235" s="1310"/>
    </row>
    <row r="236" spans="1:25" s="57" customFormat="1" ht="35.65" customHeight="1">
      <c r="A236" s="305"/>
      <c r="B236" s="474" t="s">
        <v>688</v>
      </c>
      <c r="C236" s="434">
        <v>80000000</v>
      </c>
      <c r="D236" s="330" t="s">
        <v>114</v>
      </c>
      <c r="E236" s="330" t="s">
        <v>103</v>
      </c>
      <c r="F236" s="360" t="s">
        <v>134</v>
      </c>
      <c r="G236" s="371" t="s">
        <v>689</v>
      </c>
      <c r="H236" s="1316">
        <v>79904000</v>
      </c>
      <c r="I236" s="371" t="s">
        <v>677</v>
      </c>
      <c r="J236" s="371" t="s">
        <v>288</v>
      </c>
      <c r="K236" s="371" t="s">
        <v>690</v>
      </c>
      <c r="L236" s="1175">
        <v>44406</v>
      </c>
      <c r="M236" s="1175">
        <v>44526</v>
      </c>
      <c r="N236" s="931">
        <v>83.24</v>
      </c>
      <c r="O236" s="931">
        <v>45.54</v>
      </c>
      <c r="P236" s="1067">
        <v>79904000</v>
      </c>
      <c r="Q236" s="1203">
        <v>100</v>
      </c>
      <c r="R236" s="931">
        <f t="shared" ref="R236:R241" si="24">O236-N236</f>
        <v>-37.699999999999996</v>
      </c>
      <c r="S236" s="916" t="s">
        <v>156</v>
      </c>
      <c r="T236" s="278" t="s">
        <v>691</v>
      </c>
      <c r="U236" s="276"/>
      <c r="V236" s="1291"/>
      <c r="W236" s="1310"/>
      <c r="X236" s="1310"/>
      <c r="Y236" s="1310"/>
    </row>
    <row r="237" spans="1:25" s="57" customFormat="1" ht="37.75" customHeight="1">
      <c r="A237" s="305"/>
      <c r="B237" s="474" t="s">
        <v>692</v>
      </c>
      <c r="C237" s="434">
        <v>47100000</v>
      </c>
      <c r="D237" s="330" t="s">
        <v>114</v>
      </c>
      <c r="E237" s="330" t="s">
        <v>103</v>
      </c>
      <c r="F237" s="360" t="s">
        <v>134</v>
      </c>
      <c r="G237" s="371" t="s">
        <v>693</v>
      </c>
      <c r="H237" s="1316">
        <v>46931000</v>
      </c>
      <c r="I237" s="371" t="s">
        <v>677</v>
      </c>
      <c r="J237" s="371" t="s">
        <v>288</v>
      </c>
      <c r="K237" s="371" t="s">
        <v>694</v>
      </c>
      <c r="L237" s="1175">
        <v>44411</v>
      </c>
      <c r="M237" s="1175">
        <v>44470</v>
      </c>
      <c r="N237" s="931">
        <v>13.77</v>
      </c>
      <c r="O237" s="931">
        <v>100</v>
      </c>
      <c r="P237" s="1317">
        <v>46931000</v>
      </c>
      <c r="Q237" s="1203">
        <f t="shared" si="22"/>
        <v>100</v>
      </c>
      <c r="R237" s="931">
        <f t="shared" si="24"/>
        <v>86.23</v>
      </c>
      <c r="S237" s="916" t="s">
        <v>156</v>
      </c>
      <c r="T237" s="278"/>
      <c r="U237" s="276"/>
      <c r="V237" s="1291"/>
      <c r="W237" s="1310"/>
      <c r="X237" s="1310"/>
      <c r="Y237" s="1310"/>
    </row>
    <row r="238" spans="1:25" s="57" customFormat="1" ht="35.15" customHeight="1">
      <c r="A238" s="305"/>
      <c r="B238" s="474" t="s">
        <v>695</v>
      </c>
      <c r="C238" s="434">
        <v>50000000</v>
      </c>
      <c r="D238" s="330" t="s">
        <v>114</v>
      </c>
      <c r="E238" s="330" t="s">
        <v>103</v>
      </c>
      <c r="F238" s="360" t="s">
        <v>134</v>
      </c>
      <c r="G238" s="371" t="s">
        <v>696</v>
      </c>
      <c r="H238" s="1316">
        <v>49779000</v>
      </c>
      <c r="I238" s="371" t="s">
        <v>677</v>
      </c>
      <c r="J238" s="371" t="s">
        <v>288</v>
      </c>
      <c r="K238" s="371" t="s">
        <v>697</v>
      </c>
      <c r="L238" s="1175">
        <v>44411</v>
      </c>
      <c r="M238" s="1175">
        <v>44501</v>
      </c>
      <c r="N238" s="1057">
        <v>43.81</v>
      </c>
      <c r="O238" s="1056">
        <v>100</v>
      </c>
      <c r="P238" s="1067">
        <v>49779000</v>
      </c>
      <c r="Q238" s="1203">
        <v>100</v>
      </c>
      <c r="R238" s="1048">
        <f t="shared" si="24"/>
        <v>56.19</v>
      </c>
      <c r="S238" s="916" t="s">
        <v>156</v>
      </c>
      <c r="T238" s="278"/>
      <c r="U238" s="276"/>
      <c r="V238" s="1291"/>
      <c r="W238" s="1310"/>
      <c r="X238" s="1310"/>
      <c r="Y238" s="1310"/>
    </row>
    <row r="239" spans="1:25" s="57" customFormat="1" ht="37" customHeight="1">
      <c r="A239" s="305"/>
      <c r="B239" s="474" t="s">
        <v>698</v>
      </c>
      <c r="C239" s="434">
        <v>80000000</v>
      </c>
      <c r="D239" s="330" t="s">
        <v>114</v>
      </c>
      <c r="E239" s="330" t="s">
        <v>103</v>
      </c>
      <c r="F239" s="360" t="s">
        <v>134</v>
      </c>
      <c r="G239" s="371" t="s">
        <v>699</v>
      </c>
      <c r="H239" s="1316">
        <v>79807000</v>
      </c>
      <c r="I239" s="371" t="s">
        <v>677</v>
      </c>
      <c r="J239" s="371" t="s">
        <v>288</v>
      </c>
      <c r="K239" s="371" t="s">
        <v>697</v>
      </c>
      <c r="L239" s="1175">
        <v>44411</v>
      </c>
      <c r="M239" s="1175">
        <v>44501</v>
      </c>
      <c r="N239" s="1057">
        <v>26.21</v>
      </c>
      <c r="O239" s="1056">
        <v>100</v>
      </c>
      <c r="P239" s="319">
        <v>0</v>
      </c>
      <c r="Q239" s="1203">
        <f t="shared" si="22"/>
        <v>0</v>
      </c>
      <c r="R239" s="1048">
        <f t="shared" si="24"/>
        <v>73.789999999999992</v>
      </c>
      <c r="S239" s="916" t="s">
        <v>156</v>
      </c>
      <c r="T239" s="278"/>
      <c r="U239" s="276"/>
      <c r="V239" s="1291"/>
      <c r="W239" s="1310"/>
      <c r="X239" s="1310"/>
      <c r="Y239" s="1310"/>
    </row>
    <row r="240" spans="1:25" s="57" customFormat="1" ht="36.75" customHeight="1">
      <c r="A240" s="302">
        <v>181</v>
      </c>
      <c r="B240" s="456" t="s">
        <v>700</v>
      </c>
      <c r="C240" s="62">
        <v>2000000000</v>
      </c>
      <c r="D240" s="599" t="s">
        <v>701</v>
      </c>
      <c r="E240" s="60" t="s">
        <v>702</v>
      </c>
      <c r="F240" s="114" t="s">
        <v>134</v>
      </c>
      <c r="G240" s="55" t="s">
        <v>703</v>
      </c>
      <c r="H240" s="1283">
        <v>1911329000</v>
      </c>
      <c r="I240" s="116" t="s">
        <v>704</v>
      </c>
      <c r="J240" s="116" t="s">
        <v>704</v>
      </c>
      <c r="K240" s="55" t="s">
        <v>705</v>
      </c>
      <c r="L240" s="1160">
        <v>44396</v>
      </c>
      <c r="M240" s="1174">
        <v>44485</v>
      </c>
      <c r="N240" s="1258">
        <v>80.027000000000001</v>
      </c>
      <c r="O240" s="1258">
        <v>82.102999999999994</v>
      </c>
      <c r="P240" s="1315">
        <v>437885473.89999998</v>
      </c>
      <c r="Q240" s="1276">
        <v>72.91</v>
      </c>
      <c r="R240" s="1258">
        <f t="shared" si="24"/>
        <v>2.0759999999999934</v>
      </c>
      <c r="S240" s="684" t="s">
        <v>208</v>
      </c>
      <c r="T240" s="278" t="s">
        <v>139</v>
      </c>
      <c r="U240" s="276" t="s">
        <v>102</v>
      </c>
      <c r="V240" s="1291" t="s">
        <v>702</v>
      </c>
      <c r="W240" s="276" t="s">
        <v>111</v>
      </c>
      <c r="X240" s="1310"/>
      <c r="Y240" s="1310"/>
    </row>
    <row r="241" spans="1:25" s="57" customFormat="1" ht="51.75" customHeight="1">
      <c r="A241" s="302">
        <v>182</v>
      </c>
      <c r="B241" s="456" t="s">
        <v>706</v>
      </c>
      <c r="C241" s="62"/>
      <c r="D241" s="599" t="s">
        <v>701</v>
      </c>
      <c r="E241" s="304"/>
      <c r="F241" s="114"/>
      <c r="G241" s="1194"/>
      <c r="H241" s="1224">
        <f>SUBTOTAL(9,H242:H244)</f>
        <v>2224487820</v>
      </c>
      <c r="J241" s="55"/>
      <c r="K241" s="55"/>
      <c r="L241" s="1160">
        <v>44396</v>
      </c>
      <c r="M241" s="1174">
        <v>44500</v>
      </c>
      <c r="N241" s="1194">
        <v>0</v>
      </c>
      <c r="O241" s="1194">
        <v>0</v>
      </c>
      <c r="P241" s="1224">
        <v>556121955</v>
      </c>
      <c r="Q241" s="1194">
        <v>75</v>
      </c>
      <c r="R241" s="928">
        <f t="shared" si="24"/>
        <v>0</v>
      </c>
      <c r="S241" s="684" t="s">
        <v>208</v>
      </c>
      <c r="T241" s="278" t="s">
        <v>139</v>
      </c>
      <c r="U241" s="276" t="s">
        <v>102</v>
      </c>
      <c r="V241" s="1291" t="s">
        <v>702</v>
      </c>
      <c r="W241" s="276" t="s">
        <v>111</v>
      </c>
      <c r="X241" s="1310"/>
      <c r="Y241" s="1310"/>
    </row>
    <row r="242" spans="1:25" s="57" customFormat="1" ht="51.75" customHeight="1">
      <c r="A242" s="302"/>
      <c r="B242" s="61" t="s">
        <v>707</v>
      </c>
      <c r="C242" s="62">
        <v>406000000</v>
      </c>
      <c r="D242" s="599" t="s">
        <v>701</v>
      </c>
      <c r="E242" s="60" t="s">
        <v>708</v>
      </c>
      <c r="F242" s="114" t="s">
        <v>134</v>
      </c>
      <c r="G242" s="55" t="s">
        <v>709</v>
      </c>
      <c r="H242" s="1283">
        <v>405795333.89999998</v>
      </c>
      <c r="I242" s="55" t="s">
        <v>710</v>
      </c>
      <c r="J242" s="55" t="s">
        <v>710</v>
      </c>
      <c r="K242" s="55" t="s">
        <v>628</v>
      </c>
      <c r="L242" s="1160">
        <v>44396</v>
      </c>
      <c r="M242" s="1174">
        <v>44500</v>
      </c>
      <c r="N242" s="928">
        <v>22.22</v>
      </c>
      <c r="O242" s="928">
        <v>83.74</v>
      </c>
      <c r="P242" s="1275">
        <v>0</v>
      </c>
      <c r="Q242" s="1194">
        <f t="shared" si="22"/>
        <v>0</v>
      </c>
      <c r="R242" s="928">
        <f t="shared" ref="R242:R250" si="25">O242-N242</f>
        <v>61.519999999999996</v>
      </c>
      <c r="S242" s="684" t="s">
        <v>208</v>
      </c>
      <c r="T242" s="278"/>
      <c r="U242" s="276"/>
      <c r="V242" s="1291"/>
      <c r="W242" s="1310"/>
      <c r="X242" s="1310"/>
      <c r="Y242" s="1310"/>
    </row>
    <row r="243" spans="1:25" s="57" customFormat="1" ht="51.75" customHeight="1">
      <c r="A243" s="302"/>
      <c r="B243" s="61" t="s">
        <v>711</v>
      </c>
      <c r="C243" s="62">
        <v>840000000</v>
      </c>
      <c r="D243" s="599" t="s">
        <v>701</v>
      </c>
      <c r="E243" s="60" t="s">
        <v>708</v>
      </c>
      <c r="F243" s="114" t="s">
        <v>134</v>
      </c>
      <c r="G243" s="55" t="s">
        <v>709</v>
      </c>
      <c r="H243" s="1283">
        <v>839458541.02999997</v>
      </c>
      <c r="I243" s="55" t="s">
        <v>710</v>
      </c>
      <c r="J243" s="55" t="s">
        <v>710</v>
      </c>
      <c r="K243" s="55" t="s">
        <v>628</v>
      </c>
      <c r="L243" s="1160">
        <v>44396</v>
      </c>
      <c r="M243" s="1174">
        <v>44500</v>
      </c>
      <c r="N243" s="928">
        <v>22.58</v>
      </c>
      <c r="O243" s="928">
        <v>78.400000000000006</v>
      </c>
      <c r="P243" s="1275">
        <v>0</v>
      </c>
      <c r="Q243" s="1194">
        <f t="shared" si="22"/>
        <v>0</v>
      </c>
      <c r="R243" s="928">
        <f t="shared" si="25"/>
        <v>55.820000000000007</v>
      </c>
      <c r="S243" s="684" t="s">
        <v>208</v>
      </c>
      <c r="T243" s="278"/>
      <c r="U243" s="276"/>
      <c r="V243" s="1291"/>
      <c r="W243" s="1310"/>
      <c r="X243" s="1310"/>
      <c r="Y243" s="1310"/>
    </row>
    <row r="244" spans="1:25" s="57" customFormat="1" ht="51.75" customHeight="1">
      <c r="A244" s="302"/>
      <c r="B244" s="61" t="s">
        <v>712</v>
      </c>
      <c r="C244" s="62">
        <v>980000000</v>
      </c>
      <c r="D244" s="599" t="s">
        <v>701</v>
      </c>
      <c r="E244" s="60" t="s">
        <v>708</v>
      </c>
      <c r="F244" s="114" t="s">
        <v>134</v>
      </c>
      <c r="G244" s="55" t="s">
        <v>709</v>
      </c>
      <c r="H244" s="1283">
        <v>979233945.07000005</v>
      </c>
      <c r="I244" s="55" t="s">
        <v>710</v>
      </c>
      <c r="J244" s="55" t="s">
        <v>710</v>
      </c>
      <c r="K244" s="55" t="s">
        <v>628</v>
      </c>
      <c r="L244" s="1160">
        <v>44396</v>
      </c>
      <c r="M244" s="1174">
        <v>44500</v>
      </c>
      <c r="N244" s="928">
        <v>22.07</v>
      </c>
      <c r="O244" s="928">
        <v>72.61</v>
      </c>
      <c r="P244" s="1275">
        <v>0</v>
      </c>
      <c r="Q244" s="1194">
        <f t="shared" si="22"/>
        <v>0</v>
      </c>
      <c r="R244" s="928">
        <f t="shared" si="25"/>
        <v>50.54</v>
      </c>
      <c r="S244" s="684" t="s">
        <v>208</v>
      </c>
      <c r="T244" s="278"/>
      <c r="U244" s="276"/>
      <c r="V244" s="1291"/>
      <c r="W244" s="1310"/>
      <c r="X244" s="1310"/>
      <c r="Y244" s="1310"/>
    </row>
    <row r="245" spans="1:25" s="57" customFormat="1" ht="51.75" customHeight="1">
      <c r="A245" s="302">
        <v>183</v>
      </c>
      <c r="B245" s="61" t="s">
        <v>713</v>
      </c>
      <c r="C245" s="62"/>
      <c r="D245" s="599" t="s">
        <v>701</v>
      </c>
      <c r="E245" s="60"/>
      <c r="F245" s="114"/>
      <c r="G245" s="55"/>
      <c r="H245" s="1283">
        <f>SUBTOTAL(9,H246:H251)</f>
        <v>2945450975</v>
      </c>
      <c r="I245" s="55"/>
      <c r="J245" s="55"/>
      <c r="K245" s="55"/>
      <c r="L245" s="1160">
        <v>44396</v>
      </c>
      <c r="M245" s="1174">
        <v>44500</v>
      </c>
      <c r="N245" s="928"/>
      <c r="O245" s="928"/>
      <c r="P245" s="1315">
        <v>883635292.5</v>
      </c>
      <c r="Q245" s="1194">
        <v>60</v>
      </c>
      <c r="R245" s="928"/>
      <c r="S245" s="684" t="s">
        <v>208</v>
      </c>
      <c r="T245" s="278"/>
      <c r="U245" s="276" t="s">
        <v>102</v>
      </c>
      <c r="V245" s="1291" t="s">
        <v>708</v>
      </c>
      <c r="W245" s="276" t="s">
        <v>111</v>
      </c>
      <c r="X245" s="1310"/>
      <c r="Y245" s="1310"/>
    </row>
    <row r="246" spans="1:25" s="57" customFormat="1" ht="51.75" customHeight="1">
      <c r="A246" s="302"/>
      <c r="B246" s="61" t="s">
        <v>714</v>
      </c>
      <c r="C246" s="62">
        <v>728000000</v>
      </c>
      <c r="D246" s="599" t="s">
        <v>701</v>
      </c>
      <c r="E246" s="60" t="s">
        <v>708</v>
      </c>
      <c r="F246" s="114" t="s">
        <v>134</v>
      </c>
      <c r="G246" s="55" t="s">
        <v>715</v>
      </c>
      <c r="H246" s="1283">
        <v>691510182</v>
      </c>
      <c r="I246" s="55" t="s">
        <v>117</v>
      </c>
      <c r="J246" s="55" t="s">
        <v>117</v>
      </c>
      <c r="K246" s="55" t="s">
        <v>716</v>
      </c>
      <c r="L246" s="1160">
        <v>44396</v>
      </c>
      <c r="M246" s="1174">
        <v>44500</v>
      </c>
      <c r="N246" s="928">
        <v>99.95</v>
      </c>
      <c r="O246" s="928">
        <v>98.03</v>
      </c>
      <c r="P246" s="1275">
        <v>0</v>
      </c>
      <c r="Q246" s="1194">
        <f t="shared" si="22"/>
        <v>0</v>
      </c>
      <c r="R246" s="928">
        <f t="shared" si="25"/>
        <v>-1.9200000000000017</v>
      </c>
      <c r="S246" s="684" t="s">
        <v>208</v>
      </c>
      <c r="T246" s="278"/>
      <c r="U246" s="276"/>
      <c r="V246" s="1291"/>
      <c r="W246" s="1310"/>
      <c r="X246" s="1310"/>
      <c r="Y246" s="1310"/>
    </row>
    <row r="247" spans="1:25" s="57" customFormat="1" ht="51.75" customHeight="1">
      <c r="A247" s="302"/>
      <c r="B247" s="61" t="s">
        <v>717</v>
      </c>
      <c r="C247" s="62">
        <v>560000000</v>
      </c>
      <c r="D247" s="599" t="s">
        <v>701</v>
      </c>
      <c r="E247" s="60" t="s">
        <v>708</v>
      </c>
      <c r="F247" s="114" t="s">
        <v>134</v>
      </c>
      <c r="G247" s="55" t="s">
        <v>715</v>
      </c>
      <c r="H247" s="1283">
        <v>531957932</v>
      </c>
      <c r="I247" s="55" t="s">
        <v>117</v>
      </c>
      <c r="J247" s="55" t="s">
        <v>117</v>
      </c>
      <c r="K247" s="55" t="s">
        <v>716</v>
      </c>
      <c r="L247" s="1160">
        <v>44396</v>
      </c>
      <c r="M247" s="1174">
        <v>44500</v>
      </c>
      <c r="N247" s="928">
        <v>99.95</v>
      </c>
      <c r="O247" s="928">
        <v>99.34</v>
      </c>
      <c r="P247" s="1275">
        <v>0</v>
      </c>
      <c r="Q247" s="1194">
        <f t="shared" si="22"/>
        <v>0</v>
      </c>
      <c r="R247" s="928">
        <f t="shared" si="25"/>
        <v>-0.60999999999999943</v>
      </c>
      <c r="S247" s="684" t="s">
        <v>208</v>
      </c>
      <c r="T247" s="278"/>
      <c r="U247" s="276"/>
      <c r="V247" s="1291"/>
      <c r="W247" s="1310"/>
      <c r="X247" s="1310"/>
      <c r="Y247" s="1310"/>
    </row>
    <row r="248" spans="1:25" s="57" customFormat="1" ht="51.75" customHeight="1">
      <c r="A248" s="302"/>
      <c r="B248" s="61" t="s">
        <v>718</v>
      </c>
      <c r="C248" s="62">
        <v>567000000</v>
      </c>
      <c r="D248" s="599" t="s">
        <v>701</v>
      </c>
      <c r="E248" s="60" t="s">
        <v>708</v>
      </c>
      <c r="F248" s="114" t="s">
        <v>134</v>
      </c>
      <c r="G248" s="55" t="s">
        <v>715</v>
      </c>
      <c r="H248" s="1283">
        <v>538720917</v>
      </c>
      <c r="I248" s="55" t="s">
        <v>117</v>
      </c>
      <c r="J248" s="55" t="s">
        <v>117</v>
      </c>
      <c r="K248" s="55" t="s">
        <v>716</v>
      </c>
      <c r="L248" s="1160">
        <v>44396</v>
      </c>
      <c r="M248" s="1174">
        <v>44500</v>
      </c>
      <c r="N248" s="928">
        <v>99.95</v>
      </c>
      <c r="O248" s="928">
        <v>99.07</v>
      </c>
      <c r="P248" s="1275">
        <v>0</v>
      </c>
      <c r="Q248" s="1194">
        <f t="shared" si="22"/>
        <v>0</v>
      </c>
      <c r="R248" s="928">
        <f t="shared" si="25"/>
        <v>-0.88000000000000966</v>
      </c>
      <c r="S248" s="684" t="s">
        <v>208</v>
      </c>
      <c r="T248" s="278"/>
      <c r="U248" s="276"/>
      <c r="V248" s="1291"/>
      <c r="W248" s="1310"/>
      <c r="X248" s="1310"/>
      <c r="Y248" s="1310"/>
    </row>
    <row r="249" spans="1:25" s="57" customFormat="1" ht="51.75" customHeight="1">
      <c r="A249" s="302"/>
      <c r="B249" s="61" t="s">
        <v>719</v>
      </c>
      <c r="C249" s="62">
        <v>497000000</v>
      </c>
      <c r="D249" s="599" t="s">
        <v>701</v>
      </c>
      <c r="E249" s="60" t="s">
        <v>708</v>
      </c>
      <c r="F249" s="114" t="s">
        <v>134</v>
      </c>
      <c r="G249" s="55" t="s">
        <v>715</v>
      </c>
      <c r="H249" s="1283">
        <v>472132396</v>
      </c>
      <c r="I249" s="55" t="s">
        <v>117</v>
      </c>
      <c r="J249" s="55" t="s">
        <v>117</v>
      </c>
      <c r="K249" s="55" t="s">
        <v>716</v>
      </c>
      <c r="L249" s="1160">
        <v>44396</v>
      </c>
      <c r="M249" s="1174">
        <v>44500</v>
      </c>
      <c r="N249" s="928">
        <v>99.94</v>
      </c>
      <c r="O249" s="928">
        <v>99.1</v>
      </c>
      <c r="P249" s="1275">
        <v>0</v>
      </c>
      <c r="Q249" s="1194">
        <f t="shared" si="22"/>
        <v>0</v>
      </c>
      <c r="R249" s="928">
        <f t="shared" si="25"/>
        <v>-0.84000000000000341</v>
      </c>
      <c r="S249" s="684" t="s">
        <v>208</v>
      </c>
      <c r="T249" s="278"/>
      <c r="U249" s="276"/>
      <c r="V249" s="1291"/>
      <c r="W249" s="1310"/>
      <c r="X249" s="1310"/>
      <c r="Y249" s="1310"/>
    </row>
    <row r="250" spans="1:25" s="57" customFormat="1" ht="51.75" customHeight="1">
      <c r="A250" s="302"/>
      <c r="B250" s="61" t="s">
        <v>720</v>
      </c>
      <c r="C250" s="62">
        <v>434000000</v>
      </c>
      <c r="D250" s="599" t="s">
        <v>701</v>
      </c>
      <c r="E250" s="60" t="s">
        <v>708</v>
      </c>
      <c r="F250" s="114" t="s">
        <v>134</v>
      </c>
      <c r="G250" s="55" t="s">
        <v>715</v>
      </c>
      <c r="H250" s="1283">
        <v>299116972</v>
      </c>
      <c r="I250" s="55" t="s">
        <v>117</v>
      </c>
      <c r="J250" s="55" t="s">
        <v>117</v>
      </c>
      <c r="K250" s="55" t="s">
        <v>716</v>
      </c>
      <c r="L250" s="1160">
        <v>44396</v>
      </c>
      <c r="M250" s="1174">
        <v>44500</v>
      </c>
      <c r="N250" s="928">
        <v>99.94</v>
      </c>
      <c r="O250" s="928">
        <v>99.14</v>
      </c>
      <c r="P250" s="1275">
        <v>0</v>
      </c>
      <c r="Q250" s="1194">
        <f t="shared" si="22"/>
        <v>0</v>
      </c>
      <c r="R250" s="928">
        <f t="shared" si="25"/>
        <v>-0.79999999999999716</v>
      </c>
      <c r="S250" s="684" t="s">
        <v>208</v>
      </c>
      <c r="T250" s="278"/>
      <c r="U250" s="276"/>
      <c r="V250" s="1291"/>
      <c r="W250" s="1310"/>
      <c r="X250" s="1310"/>
      <c r="Y250" s="1310"/>
    </row>
    <row r="251" spans="1:25" s="57" customFormat="1" ht="51.75" customHeight="1">
      <c r="A251" s="302"/>
      <c r="B251" s="61" t="s">
        <v>721</v>
      </c>
      <c r="C251" s="62">
        <v>315000000</v>
      </c>
      <c r="D251" s="599" t="s">
        <v>701</v>
      </c>
      <c r="E251" s="60" t="s">
        <v>708</v>
      </c>
      <c r="F251" s="114" t="s">
        <v>134</v>
      </c>
      <c r="G251" s="55" t="s">
        <v>715</v>
      </c>
      <c r="H251" s="1283">
        <v>412012576</v>
      </c>
      <c r="I251" s="55" t="s">
        <v>117</v>
      </c>
      <c r="J251" s="55" t="s">
        <v>117</v>
      </c>
      <c r="K251" s="55" t="s">
        <v>716</v>
      </c>
      <c r="L251" s="1160">
        <v>44396</v>
      </c>
      <c r="M251" s="1174">
        <v>44500</v>
      </c>
      <c r="N251" s="928">
        <v>99.93</v>
      </c>
      <c r="O251" s="928">
        <v>99.34</v>
      </c>
      <c r="P251" s="1275">
        <v>0</v>
      </c>
      <c r="Q251" s="1194">
        <f t="shared" si="22"/>
        <v>0</v>
      </c>
      <c r="R251" s="928">
        <f>O251-N251</f>
        <v>-0.59000000000000341</v>
      </c>
      <c r="S251" s="684" t="s">
        <v>208</v>
      </c>
      <c r="T251" s="278"/>
      <c r="U251" s="276"/>
      <c r="V251" s="1291"/>
      <c r="W251" s="1310"/>
      <c r="X251" s="1310"/>
      <c r="Y251" s="1310"/>
    </row>
    <row r="252" spans="1:25" s="57" customFormat="1" ht="51.75" customHeight="1">
      <c r="A252" s="302">
        <v>184</v>
      </c>
      <c r="B252" s="61" t="s">
        <v>722</v>
      </c>
      <c r="C252" s="62"/>
      <c r="D252" s="599" t="s">
        <v>701</v>
      </c>
      <c r="E252" s="60"/>
      <c r="F252" s="114"/>
      <c r="G252" s="55"/>
      <c r="H252" s="1283">
        <f>SUBTOTAL(9,H253:H259)</f>
        <v>3225942000</v>
      </c>
      <c r="I252" s="55"/>
      <c r="J252" s="55"/>
      <c r="K252" s="55"/>
      <c r="L252" s="1174">
        <v>44396</v>
      </c>
      <c r="M252" s="1174">
        <v>44500</v>
      </c>
      <c r="N252" s="928"/>
      <c r="O252" s="1086"/>
      <c r="P252" s="1315">
        <v>938094300</v>
      </c>
      <c r="Q252" s="1194">
        <f t="shared" si="22"/>
        <v>29.079701370948392</v>
      </c>
      <c r="R252" s="928"/>
      <c r="S252" s="684" t="s">
        <v>208</v>
      </c>
      <c r="T252" s="278"/>
      <c r="U252" s="276" t="s">
        <v>102</v>
      </c>
      <c r="V252" s="1291" t="s">
        <v>708</v>
      </c>
      <c r="W252" s="276" t="s">
        <v>111</v>
      </c>
      <c r="X252" s="1310"/>
      <c r="Y252" s="1310"/>
    </row>
    <row r="253" spans="1:25" s="57" customFormat="1" ht="51.75" customHeight="1">
      <c r="A253" s="302"/>
      <c r="B253" s="61" t="s">
        <v>723</v>
      </c>
      <c r="C253" s="62">
        <v>287000000</v>
      </c>
      <c r="D253" s="599" t="s">
        <v>701</v>
      </c>
      <c r="E253" s="60" t="s">
        <v>708</v>
      </c>
      <c r="F253" s="114" t="s">
        <v>134</v>
      </c>
      <c r="G253" s="55" t="s">
        <v>724</v>
      </c>
      <c r="H253" s="1283">
        <v>286782000</v>
      </c>
      <c r="I253" s="55" t="s">
        <v>725</v>
      </c>
      <c r="J253" s="55" t="s">
        <v>710</v>
      </c>
      <c r="K253" s="55" t="s">
        <v>726</v>
      </c>
      <c r="L253" s="1174">
        <v>44396</v>
      </c>
      <c r="M253" s="1174">
        <v>44500</v>
      </c>
      <c r="N253" s="934">
        <v>46.13</v>
      </c>
      <c r="O253" s="935">
        <v>69.739999999999995</v>
      </c>
      <c r="P253" s="1275">
        <v>0</v>
      </c>
      <c r="Q253" s="1194">
        <f t="shared" si="22"/>
        <v>0</v>
      </c>
      <c r="R253" s="928">
        <f t="shared" ref="R253:R258" si="26">O253-N253</f>
        <v>23.609999999999992</v>
      </c>
      <c r="S253" s="684" t="s">
        <v>208</v>
      </c>
      <c r="T253" s="278"/>
      <c r="U253" s="276"/>
      <c r="V253" s="1291"/>
      <c r="W253" s="1310"/>
      <c r="X253" s="1310"/>
      <c r="Y253" s="1310"/>
    </row>
    <row r="254" spans="1:25" s="57" customFormat="1" ht="51.75" customHeight="1">
      <c r="A254" s="302"/>
      <c r="B254" s="61" t="s">
        <v>727</v>
      </c>
      <c r="C254" s="62">
        <v>560000000</v>
      </c>
      <c r="D254" s="599" t="s">
        <v>701</v>
      </c>
      <c r="E254" s="60" t="s">
        <v>708</v>
      </c>
      <c r="F254" s="114" t="s">
        <v>134</v>
      </c>
      <c r="G254" s="55" t="s">
        <v>724</v>
      </c>
      <c r="H254" s="1283">
        <v>559130000</v>
      </c>
      <c r="I254" s="55" t="s">
        <v>725</v>
      </c>
      <c r="J254" s="55" t="s">
        <v>710</v>
      </c>
      <c r="K254" s="55" t="s">
        <v>726</v>
      </c>
      <c r="L254" s="1174">
        <v>44396</v>
      </c>
      <c r="M254" s="1174">
        <v>44500</v>
      </c>
      <c r="N254" s="934">
        <v>45.87</v>
      </c>
      <c r="O254" s="935">
        <v>70.13</v>
      </c>
      <c r="P254" s="1275">
        <v>0</v>
      </c>
      <c r="Q254" s="1194">
        <f t="shared" si="22"/>
        <v>0</v>
      </c>
      <c r="R254" s="928">
        <f t="shared" si="26"/>
        <v>24.259999999999998</v>
      </c>
      <c r="S254" s="684" t="s">
        <v>208</v>
      </c>
      <c r="T254" s="278"/>
      <c r="U254" s="276"/>
      <c r="V254" s="1291"/>
      <c r="W254" s="1310"/>
      <c r="X254" s="1310"/>
      <c r="Y254" s="1310"/>
    </row>
    <row r="255" spans="1:25" s="57" customFormat="1" ht="51.75" customHeight="1">
      <c r="A255" s="302"/>
      <c r="B255" s="61" t="s">
        <v>728</v>
      </c>
      <c r="C255" s="62">
        <v>462000000</v>
      </c>
      <c r="D255" s="599" t="s">
        <v>701</v>
      </c>
      <c r="E255" s="60" t="s">
        <v>708</v>
      </c>
      <c r="F255" s="114" t="s">
        <v>134</v>
      </c>
      <c r="G255" s="55" t="s">
        <v>724</v>
      </c>
      <c r="H255" s="1283">
        <v>461852000</v>
      </c>
      <c r="I255" s="55" t="s">
        <v>725</v>
      </c>
      <c r="J255" s="55" t="s">
        <v>710</v>
      </c>
      <c r="K255" s="55" t="s">
        <v>726</v>
      </c>
      <c r="L255" s="1174">
        <v>44396</v>
      </c>
      <c r="M255" s="1174">
        <v>44500</v>
      </c>
      <c r="N255" s="934">
        <v>45.99</v>
      </c>
      <c r="O255" s="935">
        <v>65.61</v>
      </c>
      <c r="P255" s="1275">
        <v>0</v>
      </c>
      <c r="Q255" s="1194">
        <f t="shared" si="22"/>
        <v>0</v>
      </c>
      <c r="R255" s="928">
        <f t="shared" si="26"/>
        <v>19.619999999999997</v>
      </c>
      <c r="S255" s="684" t="s">
        <v>208</v>
      </c>
      <c r="T255" s="278"/>
      <c r="U255" s="276"/>
      <c r="V255" s="1291"/>
      <c r="W255" s="1310"/>
      <c r="X255" s="1310"/>
      <c r="Y255" s="1310"/>
    </row>
    <row r="256" spans="1:25" s="57" customFormat="1" ht="51.75" customHeight="1">
      <c r="A256" s="302"/>
      <c r="B256" s="61" t="s">
        <v>729</v>
      </c>
      <c r="C256" s="62">
        <v>287000000</v>
      </c>
      <c r="D256" s="599" t="s">
        <v>701</v>
      </c>
      <c r="E256" s="60" t="s">
        <v>708</v>
      </c>
      <c r="F256" s="114" t="s">
        <v>134</v>
      </c>
      <c r="G256" s="55" t="s">
        <v>724</v>
      </c>
      <c r="H256" s="1283">
        <v>286930000</v>
      </c>
      <c r="I256" s="55" t="s">
        <v>725</v>
      </c>
      <c r="J256" s="55" t="s">
        <v>710</v>
      </c>
      <c r="K256" s="55" t="s">
        <v>726</v>
      </c>
      <c r="L256" s="1174">
        <v>44396</v>
      </c>
      <c r="M256" s="1174">
        <v>44500</v>
      </c>
      <c r="N256" s="934">
        <v>46.18</v>
      </c>
      <c r="O256" s="935">
        <v>70.52</v>
      </c>
      <c r="P256" s="1275">
        <v>0</v>
      </c>
      <c r="Q256" s="1194">
        <f t="shared" si="22"/>
        <v>0</v>
      </c>
      <c r="R256" s="928">
        <f t="shared" si="26"/>
        <v>24.339999999999996</v>
      </c>
      <c r="S256" s="684" t="s">
        <v>208</v>
      </c>
      <c r="T256" s="278"/>
      <c r="U256" s="276"/>
      <c r="V256" s="1291"/>
      <c r="W256" s="1310"/>
      <c r="X256" s="1310"/>
      <c r="Y256" s="1310"/>
    </row>
    <row r="257" spans="1:25" s="57" customFormat="1" ht="51.75" customHeight="1">
      <c r="A257" s="302"/>
      <c r="B257" s="61" t="s">
        <v>730</v>
      </c>
      <c r="C257" s="62">
        <v>525000000</v>
      </c>
      <c r="D257" s="599" t="s">
        <v>701</v>
      </c>
      <c r="E257" s="60" t="s">
        <v>708</v>
      </c>
      <c r="F257" s="114" t="s">
        <v>134</v>
      </c>
      <c r="G257" s="55" t="s">
        <v>724</v>
      </c>
      <c r="H257" s="1283">
        <v>524543000</v>
      </c>
      <c r="I257" s="55" t="s">
        <v>725</v>
      </c>
      <c r="J257" s="55" t="s">
        <v>710</v>
      </c>
      <c r="K257" s="55" t="s">
        <v>726</v>
      </c>
      <c r="L257" s="1174">
        <v>44396</v>
      </c>
      <c r="M257" s="1174">
        <v>44500</v>
      </c>
      <c r="N257" s="934">
        <v>41.28</v>
      </c>
      <c r="O257" s="935">
        <v>64.14</v>
      </c>
      <c r="P257" s="1275">
        <v>0</v>
      </c>
      <c r="Q257" s="1194">
        <f t="shared" si="22"/>
        <v>0</v>
      </c>
      <c r="R257" s="928">
        <f t="shared" si="26"/>
        <v>22.86</v>
      </c>
      <c r="S257" s="684" t="s">
        <v>208</v>
      </c>
      <c r="T257" s="278"/>
      <c r="U257" s="276"/>
      <c r="V257" s="1291"/>
      <c r="W257" s="1310"/>
      <c r="X257" s="1310"/>
      <c r="Y257" s="1310"/>
    </row>
    <row r="258" spans="1:25" s="57" customFormat="1" ht="51.75" customHeight="1">
      <c r="A258" s="302"/>
      <c r="B258" s="61" t="s">
        <v>731</v>
      </c>
      <c r="C258" s="62">
        <v>1008000000</v>
      </c>
      <c r="D258" s="599" t="s">
        <v>701</v>
      </c>
      <c r="E258" s="60" t="s">
        <v>708</v>
      </c>
      <c r="F258" s="114" t="s">
        <v>134</v>
      </c>
      <c r="G258" s="55" t="s">
        <v>724</v>
      </c>
      <c r="H258" s="1283">
        <v>1007744000</v>
      </c>
      <c r="I258" s="55" t="s">
        <v>725</v>
      </c>
      <c r="J258" s="55" t="s">
        <v>710</v>
      </c>
      <c r="K258" s="55" t="s">
        <v>726</v>
      </c>
      <c r="L258" s="1174">
        <v>44396</v>
      </c>
      <c r="M258" s="1174">
        <v>44500</v>
      </c>
      <c r="N258" s="934">
        <v>41.31</v>
      </c>
      <c r="O258" s="935">
        <v>60.48</v>
      </c>
      <c r="P258" s="1275">
        <v>0</v>
      </c>
      <c r="Q258" s="1194">
        <f t="shared" si="22"/>
        <v>0</v>
      </c>
      <c r="R258" s="928">
        <f t="shared" si="26"/>
        <v>19.169999999999995</v>
      </c>
      <c r="S258" s="684" t="s">
        <v>208</v>
      </c>
      <c r="T258" s="278"/>
      <c r="U258" s="276"/>
      <c r="V258" s="1291"/>
      <c r="W258" s="1310"/>
      <c r="X258" s="1310"/>
      <c r="Y258" s="1310"/>
    </row>
    <row r="259" spans="1:25" s="57" customFormat="1" ht="39.75" customHeight="1">
      <c r="A259" s="856">
        <v>185</v>
      </c>
      <c r="B259" s="857" t="s">
        <v>732</v>
      </c>
      <c r="C259" s="858">
        <v>100000000</v>
      </c>
      <c r="D259" s="859" t="s">
        <v>114</v>
      </c>
      <c r="E259" s="859" t="s">
        <v>103</v>
      </c>
      <c r="F259" s="860" t="s">
        <v>134</v>
      </c>
      <c r="G259" s="861" t="s">
        <v>733</v>
      </c>
      <c r="H259" s="1318">
        <v>98961000</v>
      </c>
      <c r="I259" s="861" t="s">
        <v>677</v>
      </c>
      <c r="J259" s="861" t="s">
        <v>288</v>
      </c>
      <c r="K259" s="861" t="s">
        <v>595</v>
      </c>
      <c r="L259" s="1221">
        <v>44428</v>
      </c>
      <c r="M259" s="1222">
        <v>44487</v>
      </c>
      <c r="N259" s="1194">
        <v>71.19</v>
      </c>
      <c r="O259" s="1194">
        <v>100</v>
      </c>
      <c r="P259" s="1275">
        <v>0</v>
      </c>
      <c r="Q259" s="1194">
        <f t="shared" si="22"/>
        <v>0</v>
      </c>
      <c r="R259" s="1223">
        <f>O259-N259</f>
        <v>28.810000000000002</v>
      </c>
      <c r="S259" s="684" t="s">
        <v>156</v>
      </c>
      <c r="T259" s="278" t="s">
        <v>139</v>
      </c>
      <c r="U259" s="276" t="s">
        <v>114</v>
      </c>
      <c r="V259" s="1291" t="s">
        <v>103</v>
      </c>
      <c r="W259" s="276" t="s">
        <v>127</v>
      </c>
      <c r="X259" s="1310"/>
      <c r="Y259" s="1310"/>
    </row>
    <row r="260" spans="1:25" s="159" customFormat="1" ht="23.25" customHeight="1">
      <c r="A260" s="1515" t="s">
        <v>734</v>
      </c>
      <c r="B260" s="1516"/>
      <c r="C260" s="157">
        <f>SUBTOTAL(9,C13:C259)</f>
        <v>128414387814</v>
      </c>
      <c r="D260" s="157"/>
      <c r="E260" s="266"/>
      <c r="F260" s="694"/>
      <c r="G260" s="158"/>
      <c r="H260" s="157">
        <f>SUBTOTAL(9,H13:H259)</f>
        <v>114190577055.48001</v>
      </c>
      <c r="I260" s="268"/>
      <c r="J260" s="268"/>
      <c r="K260" s="269"/>
      <c r="L260" s="1336"/>
      <c r="M260" s="1333"/>
      <c r="N260" s="1237"/>
      <c r="O260" s="1245"/>
      <c r="P260" s="157">
        <f>SUBTOTAL(9,P13:P259)</f>
        <v>29409948917.133884</v>
      </c>
      <c r="Q260" s="274"/>
      <c r="R260" s="274"/>
      <c r="S260" s="274"/>
      <c r="T260" s="283"/>
      <c r="U260" s="1319"/>
      <c r="V260" s="1320"/>
      <c r="W260" s="283"/>
      <c r="X260" s="283"/>
      <c r="Y260" s="283"/>
    </row>
    <row r="261" spans="1:25" s="78" customFormat="1">
      <c r="A261" s="69"/>
      <c r="B261" s="70"/>
      <c r="C261" s="81"/>
      <c r="D261" s="106"/>
      <c r="E261" s="72"/>
      <c r="F261" s="1137"/>
      <c r="G261" s="52"/>
      <c r="H261" s="1089"/>
      <c r="I261" s="52"/>
      <c r="J261" s="52"/>
      <c r="K261" s="52"/>
      <c r="L261" s="1332"/>
      <c r="M261" s="1332"/>
      <c r="N261" s="1238"/>
      <c r="O261" s="1238"/>
      <c r="P261" s="1089"/>
      <c r="Q261" s="52"/>
      <c r="R261" s="52"/>
      <c r="S261" s="52"/>
      <c r="T261" s="275"/>
      <c r="U261" s="276"/>
      <c r="V261" s="1290"/>
      <c r="W261" s="275"/>
      <c r="X261" s="275"/>
      <c r="Y261" s="275"/>
    </row>
    <row r="262" spans="1:25" s="58" customFormat="1" ht="15" customHeight="1">
      <c r="A262" s="1517" t="s">
        <v>735</v>
      </c>
      <c r="B262" s="1517"/>
      <c r="C262" s="1518"/>
      <c r="D262" s="1517"/>
      <c r="E262" s="1517"/>
      <c r="F262" s="1517"/>
      <c r="G262" s="71"/>
      <c r="H262" s="1090"/>
      <c r="I262" s="1345"/>
      <c r="J262" s="1519"/>
      <c r="K262" s="1519"/>
      <c r="L262" s="1185"/>
      <c r="M262" s="1190"/>
      <c r="N262" s="1239"/>
      <c r="O262" s="1246"/>
      <c r="P262" s="1091"/>
      <c r="Q262" s="77"/>
      <c r="R262" s="75"/>
      <c r="S262" s="78"/>
      <c r="T262" s="279"/>
      <c r="U262" s="1321"/>
      <c r="V262" s="1321"/>
      <c r="W262" s="279"/>
      <c r="X262" s="279"/>
      <c r="Y262" s="279"/>
    </row>
    <row r="263" spans="1:25" s="4" customFormat="1" ht="14.25" customHeight="1">
      <c r="A263" s="94"/>
      <c r="B263" s="1520" t="s">
        <v>736</v>
      </c>
      <c r="C263" s="1521"/>
      <c r="D263" s="1522"/>
      <c r="E263" s="1523"/>
      <c r="F263" s="162">
        <v>185</v>
      </c>
      <c r="G263" s="79"/>
      <c r="H263" s="1092"/>
      <c r="I263" s="80"/>
      <c r="J263" s="81"/>
      <c r="K263" s="81"/>
      <c r="L263" s="1186"/>
      <c r="M263" s="1186"/>
      <c r="N263" s="1240"/>
      <c r="O263" s="1383" t="s">
        <v>737</v>
      </c>
      <c r="P263" s="1094"/>
      <c r="Q263" s="938"/>
      <c r="R263" s="938"/>
      <c r="S263" s="85"/>
      <c r="T263" s="280"/>
      <c r="U263" s="1322"/>
      <c r="V263" s="1322"/>
      <c r="W263" s="280"/>
      <c r="X263" s="280"/>
      <c r="Y263" s="280"/>
    </row>
    <row r="264" spans="1:25" s="4" customFormat="1" ht="14.25" customHeight="1">
      <c r="A264" s="94"/>
      <c r="B264" s="1520" t="s">
        <v>738</v>
      </c>
      <c r="C264" s="1521"/>
      <c r="D264" s="1522"/>
      <c r="E264" s="1523"/>
      <c r="F264" s="162">
        <v>11</v>
      </c>
      <c r="G264" s="79"/>
      <c r="H264" s="1092"/>
      <c r="I264" s="80"/>
      <c r="J264" s="81"/>
      <c r="K264" s="81"/>
      <c r="L264" s="1186"/>
      <c r="M264" s="1186"/>
      <c r="N264" s="1240"/>
      <c r="O264" s="1383" t="s">
        <v>70</v>
      </c>
      <c r="P264" s="1094"/>
      <c r="Q264" s="938"/>
      <c r="R264" s="938"/>
      <c r="S264" s="85"/>
      <c r="T264" s="280"/>
      <c r="U264" s="1322"/>
      <c r="V264" s="1322"/>
      <c r="W264" s="280"/>
      <c r="X264" s="280"/>
      <c r="Y264" s="280"/>
    </row>
    <row r="265" spans="1:25" s="4" customFormat="1" ht="14.25" customHeight="1">
      <c r="A265" s="94"/>
      <c r="B265" s="1520" t="s">
        <v>739</v>
      </c>
      <c r="C265" s="1521"/>
      <c r="D265" s="1522"/>
      <c r="E265" s="1523"/>
      <c r="F265" s="162">
        <f>F263-F264</f>
        <v>174</v>
      </c>
      <c r="G265" s="79"/>
      <c r="H265" s="1092"/>
      <c r="I265" s="80"/>
      <c r="J265" s="81"/>
      <c r="K265" s="81"/>
      <c r="L265" s="1186"/>
      <c r="M265" s="1186"/>
      <c r="N265" s="1240"/>
      <c r="O265" s="1383"/>
      <c r="P265" s="1094"/>
      <c r="Q265" s="938"/>
      <c r="R265" s="938"/>
      <c r="S265" s="85"/>
      <c r="T265" s="280"/>
      <c r="U265" s="1322"/>
      <c r="V265" s="1322"/>
      <c r="W265" s="280"/>
      <c r="X265" s="280"/>
      <c r="Y265" s="280"/>
    </row>
    <row r="266" spans="1:25" s="90" customFormat="1" ht="14.25" customHeight="1">
      <c r="A266" s="163"/>
      <c r="B266" s="1524" t="s">
        <v>740</v>
      </c>
      <c r="C266" s="1527"/>
      <c r="D266" s="1525"/>
      <c r="E266" s="1526"/>
      <c r="F266" s="162">
        <f>COUNTIF($U$13:$U$259,"TENDER")</f>
        <v>71</v>
      </c>
      <c r="G266" s="86"/>
      <c r="H266" s="1093"/>
      <c r="I266" s="87"/>
      <c r="J266" s="88"/>
      <c r="K266" s="88"/>
      <c r="L266" s="1187"/>
      <c r="M266" s="1187"/>
      <c r="N266" s="1241"/>
      <c r="O266" s="1383"/>
      <c r="P266" s="1094"/>
      <c r="Q266" s="938"/>
      <c r="R266" s="938"/>
      <c r="S266" s="165"/>
      <c r="T266" s="281" t="s">
        <v>741</v>
      </c>
      <c r="U266" s="1323"/>
      <c r="V266" s="1323"/>
      <c r="W266" s="281"/>
      <c r="X266" s="281"/>
      <c r="Y266" s="281"/>
    </row>
    <row r="267" spans="1:25" s="90" customFormat="1" ht="14.25" customHeight="1">
      <c r="A267" s="163"/>
      <c r="B267" s="1524" t="s">
        <v>742</v>
      </c>
      <c r="C267" s="1527"/>
      <c r="D267" s="1525"/>
      <c r="E267" s="1526"/>
      <c r="F267" s="162">
        <f>COUNTIF($U$13:$U$259,"PL")</f>
        <v>83</v>
      </c>
      <c r="G267" s="86"/>
      <c r="H267" s="1093"/>
      <c r="I267" s="87"/>
      <c r="J267" s="88"/>
      <c r="K267" s="88"/>
      <c r="L267" s="1187"/>
      <c r="M267" s="1187"/>
      <c r="N267" s="1241"/>
      <c r="O267" s="1384"/>
      <c r="P267" s="1094"/>
      <c r="Q267" s="938"/>
      <c r="R267" s="938"/>
      <c r="S267" s="165"/>
      <c r="T267" s="281" t="s">
        <v>114</v>
      </c>
      <c r="U267" s="1323"/>
      <c r="V267" s="1323"/>
      <c r="W267" s="281"/>
      <c r="X267" s="281"/>
      <c r="Y267" s="281"/>
    </row>
    <row r="268" spans="1:25" s="90" customFormat="1" ht="14.25" customHeight="1">
      <c r="A268" s="163"/>
      <c r="B268" s="1524" t="s">
        <v>743</v>
      </c>
      <c r="C268" s="1527"/>
      <c r="D268" s="1525"/>
      <c r="E268" s="1526"/>
      <c r="F268" s="162">
        <f>COUNTIF(U15:U261,"SWAKELOLA")</f>
        <v>20</v>
      </c>
      <c r="G268" s="86"/>
      <c r="H268" s="1093"/>
      <c r="I268" s="87"/>
      <c r="J268" s="88"/>
      <c r="K268" s="88"/>
      <c r="L268" s="1187"/>
      <c r="M268" s="1187"/>
      <c r="N268" s="1241"/>
      <c r="O268" s="1384"/>
      <c r="P268" s="1094"/>
      <c r="Q268" s="938"/>
      <c r="R268" s="938"/>
      <c r="S268" s="165"/>
      <c r="T268" s="281" t="s">
        <v>744</v>
      </c>
      <c r="U268" s="1323"/>
      <c r="V268" s="1323"/>
      <c r="W268" s="281"/>
      <c r="X268" s="281"/>
      <c r="Y268" s="281"/>
    </row>
    <row r="269" spans="1:25" s="90" customFormat="1" ht="14.25" customHeight="1">
      <c r="A269" s="163"/>
      <c r="B269" s="1520" t="s">
        <v>745</v>
      </c>
      <c r="C269" s="1522"/>
      <c r="D269" s="1522"/>
      <c r="E269" s="1523"/>
      <c r="F269" s="162">
        <f>SUM(F270:F272)</f>
        <v>120</v>
      </c>
      <c r="G269" s="86"/>
      <c r="H269" s="1093"/>
      <c r="I269" s="87"/>
      <c r="J269" s="88"/>
      <c r="K269" s="88"/>
      <c r="L269" s="1187"/>
      <c r="M269" s="1187"/>
      <c r="N269" s="1241"/>
      <c r="O269" s="1385" t="s">
        <v>746</v>
      </c>
      <c r="P269" s="1094"/>
      <c r="Q269" s="938"/>
      <c r="R269" s="938"/>
      <c r="S269" s="165"/>
      <c r="T269" s="281"/>
      <c r="U269" s="1323"/>
      <c r="V269" s="1323"/>
      <c r="W269" s="281"/>
      <c r="X269" s="281"/>
      <c r="Y269" s="281"/>
    </row>
    <row r="270" spans="1:25" s="90" customFormat="1" ht="13.5" customHeight="1">
      <c r="A270" s="163"/>
      <c r="B270" s="1524" t="s">
        <v>740</v>
      </c>
      <c r="C270" s="1525"/>
      <c r="D270" s="1525"/>
      <c r="E270" s="1526"/>
      <c r="F270" s="162">
        <f>COUNTIFS($U$13:$U$259,$U$13,$W$13:$W$259,$W$13)</f>
        <v>60</v>
      </c>
      <c r="G270" s="86"/>
      <c r="H270" s="1093"/>
      <c r="I270" s="87"/>
      <c r="J270" s="88"/>
      <c r="K270" s="88"/>
      <c r="L270" s="1187"/>
      <c r="M270" s="1187"/>
      <c r="N270" s="1241"/>
      <c r="O270" s="1383" t="s">
        <v>747</v>
      </c>
      <c r="P270" s="164"/>
      <c r="Q270" s="938"/>
      <c r="R270" s="938"/>
      <c r="S270" s="165"/>
      <c r="T270" s="281"/>
      <c r="U270" s="1323"/>
      <c r="V270" s="1323"/>
      <c r="W270" s="281"/>
      <c r="X270" s="281"/>
      <c r="Y270" s="281"/>
    </row>
    <row r="271" spans="1:25" s="90" customFormat="1" ht="13.5" customHeight="1">
      <c r="A271" s="163"/>
      <c r="B271" s="1524" t="s">
        <v>742</v>
      </c>
      <c r="C271" s="1525"/>
      <c r="D271" s="1525"/>
      <c r="E271" s="1526"/>
      <c r="F271" s="162">
        <f>COUNTIFS($U$13:$U$259,$U$15,$W$13:$W$259,$W$13)</f>
        <v>47</v>
      </c>
      <c r="G271" s="86"/>
      <c r="H271" s="1093"/>
      <c r="I271" s="87"/>
      <c r="J271" s="88"/>
      <c r="K271" s="88"/>
      <c r="L271" s="1187"/>
      <c r="M271" s="1187"/>
      <c r="N271" s="1241"/>
      <c r="O271" s="1383" t="s">
        <v>748</v>
      </c>
      <c r="P271" s="164"/>
      <c r="Q271" s="938"/>
      <c r="R271" s="938"/>
      <c r="S271" s="165"/>
      <c r="T271" s="281"/>
      <c r="U271" s="1323"/>
      <c r="V271" s="1323"/>
      <c r="W271" s="281"/>
      <c r="X271" s="281"/>
      <c r="Y271" s="281"/>
    </row>
    <row r="272" spans="1:25" s="90" customFormat="1" ht="14.25" customHeight="1">
      <c r="A272" s="163"/>
      <c r="B272" s="1524" t="s">
        <v>743</v>
      </c>
      <c r="C272" s="1525"/>
      <c r="D272" s="1525"/>
      <c r="E272" s="1526"/>
      <c r="F272" s="162">
        <f>COUNTIFS($U$13:$U$259,$U$39,$W$13:$W$259,$W$13)</f>
        <v>13</v>
      </c>
      <c r="G272" s="86"/>
      <c r="H272" s="1093"/>
      <c r="I272" s="87"/>
      <c r="J272" s="88"/>
      <c r="K272" s="88"/>
      <c r="L272" s="1187"/>
      <c r="M272" s="1187"/>
      <c r="N272" s="1241"/>
      <c r="O272" s="1383"/>
      <c r="P272" s="164"/>
      <c r="Q272" s="938"/>
      <c r="R272" s="938"/>
      <c r="S272" s="165"/>
      <c r="T272" s="281"/>
      <c r="U272" s="1323"/>
      <c r="V272" s="1323"/>
      <c r="W272" s="281"/>
      <c r="X272" s="281"/>
      <c r="Y272" s="281"/>
    </row>
    <row r="273" spans="1:16149" s="90" customFormat="1" ht="14.25" customHeight="1">
      <c r="A273" s="163"/>
      <c r="B273" s="1520" t="s">
        <v>749</v>
      </c>
      <c r="C273" s="1522"/>
      <c r="D273" s="1522"/>
      <c r="E273" s="1523"/>
      <c r="F273" s="162">
        <f>COUNTIF($W$13:$W$259,"PROSES DED")</f>
        <v>7</v>
      </c>
      <c r="G273" s="86"/>
      <c r="H273" s="1093"/>
      <c r="I273" s="87"/>
      <c r="J273" s="88"/>
      <c r="K273" s="88"/>
      <c r="L273" s="1187"/>
      <c r="M273" s="1187"/>
      <c r="N273" s="1241"/>
      <c r="O273" s="1386"/>
      <c r="P273" s="1094"/>
      <c r="Q273" s="938"/>
      <c r="R273" s="938"/>
      <c r="S273" s="165"/>
      <c r="T273" s="281"/>
      <c r="U273" s="1323"/>
      <c r="V273" s="1323"/>
      <c r="W273" s="281"/>
      <c r="X273" s="281"/>
      <c r="Y273" s="281"/>
    </row>
    <row r="274" spans="1:16149" s="90" customFormat="1" ht="14.25" customHeight="1">
      <c r="A274" s="163"/>
      <c r="B274" s="1520" t="s">
        <v>750</v>
      </c>
      <c r="C274" s="1522"/>
      <c r="D274" s="1522"/>
      <c r="E274" s="1523"/>
      <c r="F274" s="162">
        <f>COUNTIF($W13:$W$259,"PROSES ULP")</f>
        <v>2</v>
      </c>
      <c r="G274" s="86"/>
      <c r="H274" s="1255"/>
      <c r="I274" s="87"/>
      <c r="J274" s="88"/>
      <c r="K274" s="88"/>
      <c r="L274" s="1187"/>
      <c r="M274" s="1187"/>
      <c r="N274" s="1241"/>
      <c r="O274" s="1386"/>
      <c r="P274" s="1094"/>
      <c r="Q274" s="938"/>
      <c r="R274" s="938"/>
      <c r="S274" s="165"/>
      <c r="T274" s="281"/>
      <c r="U274" s="1323"/>
      <c r="V274" s="1323"/>
      <c r="W274" s="281"/>
      <c r="X274" s="281"/>
      <c r="Y274" s="281"/>
    </row>
    <row r="275" spans="1:16149" s="90" customFormat="1" ht="14.25" customHeight="1">
      <c r="A275" s="163"/>
      <c r="B275" s="1520" t="s">
        <v>751</v>
      </c>
      <c r="C275" s="1522"/>
      <c r="D275" s="1522"/>
      <c r="E275" s="1522"/>
      <c r="F275" s="162">
        <f>COUNTIF($W$13:$W$259,"SOSIALISASI DESA")</f>
        <v>0</v>
      </c>
      <c r="G275" s="86"/>
      <c r="H275" s="1093"/>
      <c r="I275" s="87"/>
      <c r="J275" s="88"/>
      <c r="K275" s="88"/>
      <c r="L275" s="1187"/>
      <c r="M275" s="1187"/>
      <c r="N275" s="1241"/>
      <c r="O275" s="1386"/>
      <c r="P275" s="1094"/>
      <c r="Q275" s="938"/>
      <c r="R275" s="938"/>
      <c r="S275" s="165"/>
      <c r="T275" s="281"/>
      <c r="U275" s="1323"/>
      <c r="V275" s="1323"/>
      <c r="W275" s="281"/>
      <c r="X275" s="281"/>
      <c r="Y275" s="281"/>
    </row>
    <row r="276" spans="1:16149" s="90" customFormat="1" ht="14.25" customHeight="1">
      <c r="A276" s="163"/>
      <c r="B276" s="1520" t="s">
        <v>752</v>
      </c>
      <c r="C276" s="1522"/>
      <c r="D276" s="1522"/>
      <c r="E276" s="1522"/>
      <c r="F276" s="162">
        <f>COUNTIF(W16:W262,"PROSES HPS")</f>
        <v>1</v>
      </c>
      <c r="G276" s="86"/>
      <c r="H276" s="1093"/>
      <c r="I276" s="87"/>
      <c r="J276" s="88"/>
      <c r="K276" s="88"/>
      <c r="L276" s="1187"/>
      <c r="M276" s="1187"/>
      <c r="N276" s="1241"/>
      <c r="O276" s="1386"/>
      <c r="P276" s="1094"/>
      <c r="Q276" s="938"/>
      <c r="R276" s="938"/>
      <c r="S276" s="165"/>
      <c r="T276" s="281"/>
      <c r="U276" s="1323"/>
      <c r="V276" s="1323"/>
      <c r="W276" s="281"/>
      <c r="X276" s="281"/>
      <c r="Y276" s="281"/>
    </row>
    <row r="277" spans="1:16149" s="90" customFormat="1" ht="14.25" customHeight="1">
      <c r="A277" s="163"/>
      <c r="B277" s="1520" t="s">
        <v>753</v>
      </c>
      <c r="C277" s="1522"/>
      <c r="D277" s="1522"/>
      <c r="E277" s="1522"/>
      <c r="F277" s="162">
        <f>COUNTIF($W$13:$W$259,"PROSES KONTRAK")</f>
        <v>0</v>
      </c>
      <c r="G277" s="86"/>
      <c r="H277" s="1093"/>
      <c r="I277" s="87"/>
      <c r="J277" s="88"/>
      <c r="K277" s="88"/>
      <c r="L277" s="1187"/>
      <c r="M277" s="1187"/>
      <c r="N277" s="1241"/>
      <c r="O277" s="1383"/>
      <c r="P277" s="164"/>
      <c r="Q277" s="938"/>
      <c r="R277" s="938"/>
      <c r="S277" s="165"/>
      <c r="T277" s="281"/>
      <c r="U277" s="1323"/>
      <c r="V277" s="1323"/>
      <c r="W277" s="281"/>
      <c r="X277" s="281"/>
      <c r="Y277" s="281"/>
    </row>
    <row r="278" spans="1:16149" s="90" customFormat="1" ht="14.25" customHeight="1">
      <c r="A278" s="163"/>
      <c r="B278" s="1343" t="s">
        <v>754</v>
      </c>
      <c r="C278" s="1344"/>
      <c r="D278" s="1344"/>
      <c r="E278" s="1344"/>
      <c r="F278" s="162">
        <f>COUNTIF($W$13:$W$259,"KONTRAK")</f>
        <v>0</v>
      </c>
      <c r="G278" s="86"/>
      <c r="H278" s="1093"/>
      <c r="I278" s="87"/>
      <c r="J278" s="88"/>
      <c r="K278" s="88"/>
      <c r="L278" s="1187"/>
      <c r="M278" s="1187"/>
      <c r="N278" s="1241"/>
      <c r="O278" s="1383"/>
      <c r="P278" s="164"/>
      <c r="Q278" s="938"/>
      <c r="R278" s="938"/>
      <c r="S278" s="165"/>
      <c r="T278" s="281"/>
      <c r="U278" s="1323"/>
      <c r="V278" s="1323"/>
      <c r="W278" s="281"/>
      <c r="X278" s="281"/>
      <c r="Y278" s="281"/>
    </row>
    <row r="279" spans="1:16149" s="90" customFormat="1" ht="14.25" customHeight="1">
      <c r="A279" s="163"/>
      <c r="B279" s="1520" t="s">
        <v>755</v>
      </c>
      <c r="C279" s="1522"/>
      <c r="D279" s="1522"/>
      <c r="E279" s="1530"/>
      <c r="F279" s="162">
        <f>COUNTIF($W$13:$W$259,"PROSES PENGADAAN")</f>
        <v>2</v>
      </c>
      <c r="G279" s="86"/>
      <c r="H279" s="1093"/>
      <c r="I279" s="87"/>
      <c r="J279" s="88"/>
      <c r="K279" s="88"/>
      <c r="L279" s="1187"/>
      <c r="M279" s="1187"/>
      <c r="N279" s="1241"/>
      <c r="O279" s="1387"/>
      <c r="P279" s="1094"/>
      <c r="Q279" s="938"/>
      <c r="R279" s="938"/>
      <c r="S279" s="165"/>
      <c r="T279" s="281"/>
      <c r="U279" s="1323"/>
      <c r="V279" s="1323"/>
      <c r="W279" s="281"/>
      <c r="X279" s="281"/>
      <c r="Y279" s="281"/>
    </row>
    <row r="280" spans="1:16149" s="90" customFormat="1" ht="14.25" customHeight="1">
      <c r="A280" s="163"/>
      <c r="B280" s="1520" t="s">
        <v>756</v>
      </c>
      <c r="C280" s="1522"/>
      <c r="D280" s="1522"/>
      <c r="E280" s="1522"/>
      <c r="F280" s="162">
        <f>COUNTIF($W$13:$W$259,"UKPBJ")</f>
        <v>0</v>
      </c>
      <c r="G280" s="86"/>
      <c r="H280" s="1093"/>
      <c r="I280" s="87"/>
      <c r="J280" s="88"/>
      <c r="K280" s="88"/>
      <c r="L280" s="1187"/>
      <c r="M280" s="1187"/>
      <c r="N280" s="1241"/>
      <c r="O280" s="1387"/>
      <c r="P280" s="1094"/>
      <c r="Q280" s="938"/>
      <c r="R280" s="938"/>
      <c r="S280" s="165"/>
      <c r="T280" s="281"/>
      <c r="U280" s="1323"/>
      <c r="V280" s="1323"/>
      <c r="W280" s="281"/>
      <c r="X280" s="281"/>
      <c r="Y280" s="281"/>
    </row>
    <row r="281" spans="1:16149" s="90" customFormat="1" ht="14.25" customHeight="1">
      <c r="A281" s="163"/>
      <c r="B281" s="1520" t="s">
        <v>757</v>
      </c>
      <c r="C281" s="1522"/>
      <c r="D281" s="1522"/>
      <c r="E281" s="1522"/>
      <c r="F281" s="162">
        <f>COUNTIF($W$13:$W$259,"PHO")</f>
        <v>42</v>
      </c>
      <c r="G281" s="86"/>
      <c r="H281" s="1093"/>
      <c r="I281" s="87"/>
      <c r="J281" s="88"/>
      <c r="K281" s="88"/>
      <c r="L281" s="1187"/>
      <c r="M281" s="1187"/>
      <c r="N281" s="1241"/>
      <c r="O281" s="1387"/>
      <c r="P281" s="1094"/>
      <c r="Q281" s="938"/>
      <c r="R281" s="938"/>
      <c r="S281" s="165"/>
      <c r="T281" s="281"/>
      <c r="U281" s="1323"/>
      <c r="V281" s="1323"/>
      <c r="W281" s="281"/>
      <c r="X281" s="281"/>
      <c r="Y281" s="281"/>
    </row>
    <row r="282" spans="1:16149" s="90" customFormat="1" ht="14.25" customHeight="1">
      <c r="A282" s="163"/>
      <c r="B282" s="447"/>
      <c r="C282" s="1095"/>
      <c r="D282" s="447"/>
      <c r="E282" s="447"/>
      <c r="F282" s="92"/>
      <c r="G282" s="86"/>
      <c r="H282" s="1093"/>
      <c r="I282" s="87"/>
      <c r="J282" s="88"/>
      <c r="K282" s="88"/>
      <c r="L282" s="1187"/>
      <c r="M282" s="1187"/>
      <c r="N282" s="1241"/>
      <c r="O282" s="1387"/>
      <c r="P282" s="1094"/>
      <c r="Q282" s="938"/>
      <c r="R282" s="938"/>
      <c r="S282" s="165"/>
      <c r="T282" s="281"/>
      <c r="U282" s="1323"/>
      <c r="V282" s="1323"/>
      <c r="W282" s="281"/>
      <c r="X282" s="281"/>
      <c r="Y282" s="281"/>
    </row>
    <row r="283" spans="1:16149" s="90" customFormat="1" ht="14.25" customHeight="1">
      <c r="A283" s="1135" t="s">
        <v>758</v>
      </c>
      <c r="B283" s="1135"/>
      <c r="C283" s="1095"/>
      <c r="D283" s="447"/>
      <c r="E283" s="447"/>
      <c r="F283" s="92"/>
      <c r="G283" s="86"/>
      <c r="H283" s="1093"/>
      <c r="I283" s="87"/>
      <c r="J283" s="88"/>
      <c r="K283" s="88"/>
      <c r="L283" s="1187"/>
      <c r="M283" s="1187"/>
      <c r="N283" s="1241"/>
      <c r="O283" s="1387"/>
      <c r="P283" s="1094"/>
      <c r="Q283" s="938"/>
      <c r="R283" s="938"/>
      <c r="S283" s="165"/>
      <c r="T283" s="281"/>
      <c r="U283" s="1323"/>
      <c r="V283" s="1323"/>
      <c r="W283" s="281"/>
      <c r="X283" s="281"/>
      <c r="Y283" s="281"/>
    </row>
    <row r="284" spans="1:16149" s="78" customFormat="1">
      <c r="A284" s="72"/>
      <c r="B284" s="595"/>
      <c r="C284" s="596" t="s">
        <v>759</v>
      </c>
      <c r="D284" s="168"/>
      <c r="E284" s="72"/>
      <c r="F284" s="1137"/>
      <c r="G284" s="52"/>
      <c r="H284" s="52"/>
      <c r="I284" s="52"/>
      <c r="J284" s="52"/>
      <c r="K284" s="52"/>
      <c r="L284" s="1332"/>
      <c r="M284" s="1332"/>
      <c r="N284" s="1242"/>
      <c r="O284" s="1387"/>
      <c r="P284" s="83"/>
      <c r="Q284" s="52"/>
      <c r="R284" s="52"/>
      <c r="S284" s="52"/>
      <c r="T284" s="275"/>
      <c r="U284" s="276"/>
      <c r="V284" s="1290"/>
      <c r="W284" s="282"/>
      <c r="X284" s="282"/>
      <c r="Y284" s="282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  <c r="AMK284"/>
      <c r="AML284"/>
      <c r="AMM284"/>
      <c r="AMN284"/>
      <c r="AMO284"/>
      <c r="AMP284"/>
      <c r="AMQ284"/>
      <c r="AMR284"/>
      <c r="AMS284"/>
      <c r="AMT284"/>
      <c r="AMU284"/>
      <c r="AMV284"/>
      <c r="AMW284"/>
      <c r="AMX284"/>
      <c r="AMY284"/>
      <c r="AMZ284"/>
      <c r="ANA284"/>
      <c r="ANB284"/>
      <c r="ANC284"/>
      <c r="AND284"/>
      <c r="ANE284"/>
      <c r="ANF284"/>
      <c r="ANG284"/>
      <c r="ANH284"/>
      <c r="ANI284"/>
      <c r="ANJ284"/>
      <c r="ANK284"/>
      <c r="ANL284"/>
      <c r="ANM284"/>
      <c r="ANN284"/>
      <c r="ANO284"/>
      <c r="ANP284"/>
      <c r="ANQ284"/>
      <c r="ANR284"/>
      <c r="ANS284"/>
      <c r="ANT284"/>
      <c r="ANU284"/>
      <c r="ANV284"/>
      <c r="ANW284"/>
      <c r="ANX284"/>
      <c r="ANY284"/>
      <c r="ANZ284"/>
      <c r="AOA284"/>
      <c r="AOB284"/>
      <c r="AOC284"/>
      <c r="AOD284"/>
      <c r="AOE284"/>
      <c r="AOF284"/>
      <c r="AOG284"/>
      <c r="AOH284"/>
      <c r="AOI284"/>
      <c r="AOJ284"/>
      <c r="AOK284"/>
      <c r="AOL284"/>
      <c r="AOM284"/>
      <c r="AON284"/>
      <c r="AOO284"/>
      <c r="AOP284"/>
      <c r="AOQ284"/>
      <c r="AOR284"/>
      <c r="AOS284"/>
      <c r="AOT284"/>
      <c r="AOU284"/>
      <c r="AOV284"/>
      <c r="AOW284"/>
      <c r="AOX284"/>
      <c r="AOY284"/>
      <c r="AOZ284"/>
      <c r="APA284"/>
      <c r="APB284"/>
      <c r="APC284"/>
      <c r="APD284"/>
      <c r="APE284"/>
      <c r="APF284"/>
      <c r="APG284"/>
      <c r="APH284"/>
      <c r="API284"/>
      <c r="APJ284"/>
      <c r="APK284"/>
      <c r="APL284"/>
      <c r="APM284"/>
      <c r="APN284"/>
      <c r="APO284"/>
      <c r="APP284"/>
      <c r="APQ284"/>
      <c r="APR284"/>
      <c r="APS284"/>
      <c r="APT284"/>
      <c r="APU284"/>
      <c r="APV284"/>
      <c r="APW284"/>
      <c r="APX284"/>
      <c r="APY284"/>
      <c r="APZ284"/>
      <c r="AQA284"/>
      <c r="AQB284"/>
      <c r="AQC284"/>
      <c r="AQD284"/>
      <c r="AQE284"/>
      <c r="AQF284"/>
      <c r="AQG284"/>
      <c r="AQH284"/>
      <c r="AQI284"/>
      <c r="AQJ284"/>
      <c r="AQK284"/>
      <c r="AQL284"/>
      <c r="AQM284"/>
      <c r="AQN284"/>
      <c r="AQO284"/>
      <c r="AQP284"/>
      <c r="AQQ284"/>
      <c r="AQR284"/>
      <c r="AQS284"/>
      <c r="AQT284"/>
      <c r="AQU284"/>
      <c r="AQV284"/>
      <c r="AQW284"/>
      <c r="AQX284"/>
      <c r="AQY284"/>
      <c r="AQZ284"/>
      <c r="ARA284"/>
      <c r="ARB284"/>
      <c r="ARC284"/>
      <c r="ARD284"/>
      <c r="ARE284"/>
      <c r="ARF284"/>
      <c r="ARG284"/>
      <c r="ARH284"/>
      <c r="ARI284"/>
      <c r="ARJ284"/>
      <c r="ARK284"/>
      <c r="ARL284"/>
      <c r="ARM284"/>
      <c r="ARN284"/>
      <c r="ARO284"/>
      <c r="ARP284"/>
      <c r="ARQ284"/>
      <c r="ARR284"/>
      <c r="ARS284"/>
      <c r="ART284"/>
      <c r="ARU284"/>
      <c r="ARV284"/>
      <c r="ARW284"/>
      <c r="ARX284"/>
      <c r="ARY284"/>
      <c r="ARZ284"/>
      <c r="ASA284"/>
      <c r="ASB284"/>
      <c r="ASC284"/>
      <c r="ASD284"/>
      <c r="ASE284"/>
      <c r="ASF284"/>
      <c r="ASG284"/>
      <c r="ASH284"/>
      <c r="ASI284"/>
      <c r="ASJ284"/>
      <c r="ASK284"/>
      <c r="ASL284"/>
      <c r="ASM284"/>
      <c r="ASN284"/>
      <c r="ASO284"/>
      <c r="ASP284"/>
      <c r="ASQ284"/>
      <c r="ASR284"/>
      <c r="ASS284"/>
      <c r="AST284"/>
      <c r="ASU284"/>
      <c r="ASV284"/>
      <c r="ASW284"/>
      <c r="ASX284"/>
      <c r="ASY284"/>
      <c r="ASZ284"/>
      <c r="ATA284"/>
      <c r="ATB284"/>
      <c r="ATC284"/>
      <c r="ATD284"/>
      <c r="ATE284"/>
      <c r="ATF284"/>
      <c r="ATG284"/>
      <c r="ATH284"/>
      <c r="ATI284"/>
      <c r="ATJ284"/>
      <c r="ATK284"/>
      <c r="ATL284"/>
      <c r="ATM284"/>
      <c r="ATN284"/>
      <c r="ATO284"/>
      <c r="ATP284"/>
      <c r="ATQ284"/>
      <c r="ATR284"/>
      <c r="ATS284"/>
      <c r="ATT284"/>
      <c r="ATU284"/>
      <c r="ATV284"/>
      <c r="ATW284"/>
      <c r="ATX284"/>
      <c r="ATY284"/>
      <c r="ATZ284"/>
      <c r="AUA284"/>
      <c r="AUB284"/>
      <c r="AUC284"/>
      <c r="AUD284"/>
      <c r="AUE284"/>
      <c r="AUF284"/>
      <c r="AUG284"/>
      <c r="AUH284"/>
      <c r="AUI284"/>
      <c r="AUJ284"/>
      <c r="AUK284"/>
      <c r="AUL284"/>
      <c r="AUM284"/>
      <c r="AUN284"/>
      <c r="AUO284"/>
      <c r="AUP284"/>
      <c r="AUQ284"/>
      <c r="AUR284"/>
      <c r="AUS284"/>
      <c r="AUT284"/>
      <c r="AUU284"/>
      <c r="AUV284"/>
      <c r="AUW284"/>
      <c r="AUX284"/>
      <c r="AUY284"/>
      <c r="AUZ284"/>
      <c r="AVA284"/>
      <c r="AVB284"/>
      <c r="AVC284"/>
      <c r="AVD284"/>
      <c r="AVE284"/>
      <c r="AVF284"/>
      <c r="AVG284"/>
      <c r="AVH284"/>
      <c r="AVI284"/>
      <c r="AVJ284"/>
      <c r="AVK284"/>
      <c r="AVL284"/>
      <c r="AVM284"/>
      <c r="AVN284"/>
      <c r="AVO284"/>
      <c r="AVP284"/>
      <c r="AVQ284"/>
      <c r="AVR284"/>
      <c r="AVS284"/>
      <c r="AVT284"/>
      <c r="AVU284"/>
      <c r="AVV284"/>
      <c r="AVW284"/>
      <c r="AVX284"/>
      <c r="AVY284"/>
      <c r="AVZ284"/>
      <c r="AWA284"/>
      <c r="AWB284"/>
      <c r="AWC284"/>
      <c r="AWD284"/>
      <c r="AWE284"/>
      <c r="AWF284"/>
      <c r="AWG284"/>
      <c r="AWH284"/>
      <c r="AWI284"/>
      <c r="AWJ284"/>
      <c r="AWK284"/>
      <c r="AWL284"/>
      <c r="AWM284"/>
      <c r="AWN284"/>
      <c r="AWO284"/>
      <c r="AWP284"/>
      <c r="AWQ284"/>
      <c r="AWR284"/>
      <c r="AWS284"/>
      <c r="AWT284"/>
      <c r="AWU284"/>
      <c r="AWV284"/>
      <c r="AWW284"/>
      <c r="AWX284"/>
      <c r="AWY284"/>
      <c r="AWZ284"/>
      <c r="AXA284"/>
      <c r="AXB284"/>
      <c r="AXC284"/>
      <c r="AXD284"/>
      <c r="AXE284"/>
      <c r="AXF284"/>
      <c r="AXG284"/>
      <c r="AXH284"/>
      <c r="AXI284"/>
      <c r="AXJ284"/>
      <c r="AXK284"/>
      <c r="AXL284"/>
      <c r="AXM284"/>
      <c r="AXN284"/>
      <c r="AXO284"/>
      <c r="AXP284"/>
      <c r="AXQ284"/>
      <c r="AXR284"/>
      <c r="AXS284"/>
      <c r="AXT284"/>
      <c r="AXU284"/>
      <c r="AXV284"/>
      <c r="AXW284"/>
      <c r="AXX284"/>
      <c r="AXY284"/>
      <c r="AXZ284"/>
      <c r="AYA284"/>
      <c r="AYB284"/>
      <c r="AYC284"/>
      <c r="AYD284"/>
      <c r="AYE284"/>
      <c r="AYF284"/>
      <c r="AYG284"/>
      <c r="AYH284"/>
      <c r="AYI284"/>
      <c r="AYJ284"/>
      <c r="AYK284"/>
      <c r="AYL284"/>
      <c r="AYM284"/>
      <c r="AYN284"/>
      <c r="AYO284"/>
      <c r="AYP284"/>
      <c r="AYQ284"/>
      <c r="AYR284"/>
      <c r="AYS284"/>
      <c r="AYT284"/>
      <c r="AYU284"/>
      <c r="AYV284"/>
      <c r="AYW284"/>
      <c r="AYX284"/>
      <c r="AYY284"/>
      <c r="AYZ284"/>
      <c r="AZA284"/>
      <c r="AZB284"/>
      <c r="AZC284"/>
      <c r="AZD284"/>
      <c r="AZE284"/>
      <c r="AZF284"/>
      <c r="AZG284"/>
      <c r="AZH284"/>
      <c r="AZI284"/>
      <c r="AZJ284"/>
      <c r="AZK284"/>
      <c r="AZL284"/>
      <c r="AZM284"/>
      <c r="AZN284"/>
      <c r="AZO284"/>
      <c r="AZP284"/>
      <c r="AZQ284"/>
      <c r="AZR284"/>
      <c r="AZS284"/>
      <c r="AZT284"/>
      <c r="AZU284"/>
      <c r="AZV284"/>
      <c r="AZW284"/>
      <c r="AZX284"/>
      <c r="AZY284"/>
      <c r="AZZ284"/>
      <c r="BAA284"/>
      <c r="BAB284"/>
      <c r="BAC284"/>
      <c r="BAD284"/>
      <c r="BAE284"/>
      <c r="BAF284"/>
      <c r="BAG284"/>
      <c r="BAH284"/>
      <c r="BAI284"/>
      <c r="BAJ284"/>
      <c r="BAK284"/>
      <c r="BAL284"/>
      <c r="BAM284"/>
      <c r="BAN284"/>
      <c r="BAO284"/>
      <c r="BAP284"/>
      <c r="BAQ284"/>
      <c r="BAR284"/>
      <c r="BAS284"/>
      <c r="BAT284"/>
      <c r="BAU284"/>
      <c r="BAV284"/>
      <c r="BAW284"/>
      <c r="BAX284"/>
      <c r="BAY284"/>
      <c r="BAZ284"/>
      <c r="BBA284"/>
      <c r="BBB284"/>
      <c r="BBC284"/>
      <c r="BBD284"/>
      <c r="BBE284"/>
      <c r="BBF284"/>
      <c r="BBG284"/>
      <c r="BBH284"/>
      <c r="BBI284"/>
      <c r="BBJ284"/>
      <c r="BBK284"/>
      <c r="BBL284"/>
      <c r="BBM284"/>
      <c r="BBN284"/>
      <c r="BBO284"/>
      <c r="BBP284"/>
      <c r="BBQ284"/>
      <c r="BBR284"/>
      <c r="BBS284"/>
      <c r="BBT284"/>
      <c r="BBU284"/>
      <c r="BBV284"/>
      <c r="BBW284"/>
      <c r="BBX284"/>
      <c r="BBY284"/>
      <c r="BBZ284"/>
      <c r="BCA284"/>
      <c r="BCB284"/>
      <c r="BCC284"/>
      <c r="BCD284"/>
      <c r="BCE284"/>
      <c r="BCF284"/>
      <c r="BCG284"/>
      <c r="BCH284"/>
      <c r="BCI284"/>
      <c r="BCJ284"/>
      <c r="BCK284"/>
      <c r="BCL284"/>
      <c r="BCM284"/>
      <c r="BCN284"/>
      <c r="BCO284"/>
      <c r="BCP284"/>
      <c r="BCQ284"/>
      <c r="BCR284"/>
      <c r="BCS284"/>
      <c r="BCT284"/>
      <c r="BCU284"/>
      <c r="BCV284"/>
      <c r="BCW284"/>
      <c r="BCX284"/>
      <c r="BCY284"/>
      <c r="BCZ284"/>
      <c r="BDA284"/>
      <c r="BDB284"/>
      <c r="BDC284"/>
      <c r="BDD284"/>
      <c r="BDE284"/>
      <c r="BDF284"/>
      <c r="BDG284"/>
      <c r="BDH284"/>
      <c r="BDI284"/>
      <c r="BDJ284"/>
      <c r="BDK284"/>
      <c r="BDL284"/>
      <c r="BDM284"/>
      <c r="BDN284"/>
      <c r="BDO284"/>
      <c r="BDP284"/>
      <c r="BDQ284"/>
      <c r="BDR284"/>
      <c r="BDS284"/>
      <c r="BDT284"/>
      <c r="BDU284"/>
      <c r="BDV284"/>
      <c r="BDW284"/>
      <c r="BDX284"/>
      <c r="BDY284"/>
      <c r="BDZ284"/>
      <c r="BEA284"/>
      <c r="BEB284"/>
      <c r="BEC284"/>
      <c r="BED284"/>
      <c r="BEE284"/>
      <c r="BEF284"/>
      <c r="BEG284"/>
      <c r="BEH284"/>
      <c r="BEI284"/>
      <c r="BEJ284"/>
      <c r="BEK284"/>
      <c r="BEL284"/>
      <c r="BEM284"/>
      <c r="BEN284"/>
      <c r="BEO284"/>
      <c r="BEP284"/>
      <c r="BEQ284"/>
      <c r="BER284"/>
      <c r="BES284"/>
      <c r="BET284"/>
      <c r="BEU284"/>
      <c r="BEV284"/>
      <c r="BEW284"/>
      <c r="BEX284"/>
      <c r="BEY284"/>
      <c r="BEZ284"/>
      <c r="BFA284"/>
      <c r="BFB284"/>
      <c r="BFC284"/>
      <c r="BFD284"/>
      <c r="BFE284"/>
      <c r="BFF284"/>
      <c r="BFG284"/>
      <c r="BFH284"/>
      <c r="BFI284"/>
      <c r="BFJ284"/>
      <c r="BFK284"/>
      <c r="BFL284"/>
      <c r="BFM284"/>
      <c r="BFN284"/>
      <c r="BFO284"/>
      <c r="BFP284"/>
      <c r="BFQ284"/>
      <c r="BFR284"/>
      <c r="BFS284"/>
      <c r="BFT284"/>
      <c r="BFU284"/>
      <c r="BFV284"/>
      <c r="BFW284"/>
      <c r="BFX284"/>
      <c r="BFY284"/>
      <c r="BFZ284"/>
      <c r="BGA284"/>
      <c r="BGB284"/>
      <c r="BGC284"/>
      <c r="BGD284"/>
      <c r="BGE284"/>
      <c r="BGF284"/>
      <c r="BGG284"/>
      <c r="BGH284"/>
      <c r="BGI284"/>
      <c r="BGJ284"/>
      <c r="BGK284"/>
      <c r="BGL284"/>
      <c r="BGM284"/>
      <c r="BGN284"/>
      <c r="BGO284"/>
      <c r="BGP284"/>
      <c r="BGQ284"/>
      <c r="BGR284"/>
      <c r="BGS284"/>
      <c r="BGT284"/>
      <c r="BGU284"/>
      <c r="BGV284"/>
      <c r="BGW284"/>
      <c r="BGX284"/>
      <c r="BGY284"/>
      <c r="BGZ284"/>
      <c r="BHA284"/>
      <c r="BHB284"/>
      <c r="BHC284"/>
      <c r="BHD284"/>
      <c r="BHE284"/>
      <c r="BHF284"/>
      <c r="BHG284"/>
      <c r="BHH284"/>
      <c r="BHI284"/>
      <c r="BHJ284"/>
      <c r="BHK284"/>
      <c r="BHL284"/>
      <c r="BHM284"/>
      <c r="BHN284"/>
      <c r="BHO284"/>
      <c r="BHP284"/>
      <c r="BHQ284"/>
      <c r="BHR284"/>
      <c r="BHS284"/>
      <c r="BHT284"/>
      <c r="BHU284"/>
      <c r="BHV284"/>
      <c r="BHW284"/>
      <c r="BHX284"/>
      <c r="BHY284"/>
      <c r="BHZ284"/>
      <c r="BIA284"/>
      <c r="BIB284"/>
      <c r="BIC284"/>
      <c r="BID284"/>
      <c r="BIE284"/>
      <c r="BIF284"/>
      <c r="BIG284"/>
      <c r="BIH284"/>
      <c r="BII284"/>
      <c r="BIJ284"/>
      <c r="BIK284"/>
      <c r="BIL284"/>
      <c r="BIM284"/>
      <c r="BIN284"/>
      <c r="BIO284"/>
      <c r="BIP284"/>
      <c r="BIQ284"/>
      <c r="BIR284"/>
      <c r="BIS284"/>
      <c r="BIT284"/>
      <c r="BIU284"/>
      <c r="BIV284"/>
      <c r="BIW284"/>
      <c r="BIX284"/>
      <c r="BIY284"/>
      <c r="BIZ284"/>
      <c r="BJA284"/>
      <c r="BJB284"/>
      <c r="BJC284"/>
      <c r="BJD284"/>
      <c r="BJE284"/>
      <c r="BJF284"/>
      <c r="BJG284"/>
      <c r="BJH284"/>
      <c r="BJI284"/>
      <c r="BJJ284"/>
      <c r="BJK284"/>
      <c r="BJL284"/>
      <c r="BJM284"/>
      <c r="BJN284"/>
      <c r="BJO284"/>
      <c r="BJP284"/>
      <c r="BJQ284"/>
      <c r="BJR284"/>
      <c r="BJS284"/>
      <c r="BJT284"/>
      <c r="BJU284"/>
      <c r="BJV284"/>
      <c r="BJW284"/>
      <c r="BJX284"/>
      <c r="BJY284"/>
      <c r="BJZ284"/>
      <c r="BKA284"/>
      <c r="BKB284"/>
      <c r="BKC284"/>
      <c r="BKD284"/>
      <c r="BKE284"/>
      <c r="BKF284"/>
      <c r="BKG284"/>
      <c r="BKH284"/>
      <c r="BKI284"/>
      <c r="BKJ284"/>
      <c r="BKK284"/>
      <c r="BKL284"/>
      <c r="BKM284"/>
      <c r="BKN284"/>
      <c r="BKO284"/>
      <c r="BKP284"/>
      <c r="BKQ284"/>
      <c r="BKR284"/>
      <c r="BKS284"/>
      <c r="BKT284"/>
      <c r="BKU284"/>
      <c r="BKV284"/>
      <c r="BKW284"/>
      <c r="BKX284"/>
      <c r="BKY284"/>
      <c r="BKZ284"/>
      <c r="BLA284"/>
      <c r="BLB284"/>
      <c r="BLC284"/>
      <c r="BLD284"/>
      <c r="BLE284"/>
      <c r="BLF284"/>
      <c r="BLG284"/>
      <c r="BLH284"/>
      <c r="BLI284"/>
      <c r="BLJ284"/>
      <c r="BLK284"/>
      <c r="BLL284"/>
      <c r="BLM284"/>
      <c r="BLN284"/>
      <c r="BLO284"/>
      <c r="BLP284"/>
      <c r="BLQ284"/>
      <c r="BLR284"/>
      <c r="BLS284"/>
      <c r="BLT284"/>
      <c r="BLU284"/>
      <c r="BLV284"/>
      <c r="BLW284"/>
      <c r="BLX284"/>
      <c r="BLY284"/>
      <c r="BLZ284"/>
      <c r="BMA284"/>
      <c r="BMB284"/>
      <c r="BMC284"/>
      <c r="BMD284"/>
      <c r="BME284"/>
      <c r="BMF284"/>
      <c r="BMG284"/>
      <c r="BMH284"/>
      <c r="BMI284"/>
      <c r="BMJ284"/>
      <c r="BMK284"/>
      <c r="BML284"/>
      <c r="BMM284"/>
      <c r="BMN284"/>
      <c r="BMO284"/>
      <c r="BMP284"/>
      <c r="BMQ284"/>
      <c r="BMR284"/>
      <c r="BMS284"/>
      <c r="BMT284"/>
      <c r="BMU284"/>
      <c r="BMV284"/>
      <c r="BMW284"/>
      <c r="BMX284"/>
      <c r="BMY284"/>
      <c r="BMZ284"/>
      <c r="BNA284"/>
      <c r="BNB284"/>
      <c r="BNC284"/>
      <c r="BND284"/>
      <c r="BNE284"/>
      <c r="BNF284"/>
      <c r="BNG284"/>
      <c r="BNH284"/>
      <c r="BNI284"/>
      <c r="BNJ284"/>
      <c r="BNK284"/>
      <c r="BNL284"/>
      <c r="BNM284"/>
      <c r="BNN284"/>
      <c r="BNO284"/>
      <c r="BNP284"/>
      <c r="BNQ284"/>
      <c r="BNR284"/>
      <c r="BNS284"/>
      <c r="BNT284"/>
      <c r="BNU284"/>
      <c r="BNV284"/>
      <c r="BNW284"/>
      <c r="BNX284"/>
      <c r="BNY284"/>
      <c r="BNZ284"/>
      <c r="BOA284"/>
      <c r="BOB284"/>
      <c r="BOC284"/>
      <c r="BOD284"/>
      <c r="BOE284"/>
      <c r="BOF284"/>
      <c r="BOG284"/>
      <c r="BOH284"/>
      <c r="BOI284"/>
      <c r="BOJ284"/>
      <c r="BOK284"/>
      <c r="BOL284"/>
      <c r="BOM284"/>
      <c r="BON284"/>
      <c r="BOO284"/>
      <c r="BOP284"/>
      <c r="BOQ284"/>
      <c r="BOR284"/>
      <c r="BOS284"/>
      <c r="BOT284"/>
      <c r="BOU284"/>
      <c r="BOV284"/>
      <c r="BOW284"/>
      <c r="BOX284"/>
      <c r="BOY284"/>
      <c r="BOZ284"/>
      <c r="BPA284"/>
      <c r="BPB284"/>
      <c r="BPC284"/>
      <c r="BPD284"/>
      <c r="BPE284"/>
      <c r="BPF284"/>
      <c r="BPG284"/>
      <c r="BPH284"/>
      <c r="BPI284"/>
      <c r="BPJ284"/>
      <c r="BPK284"/>
      <c r="BPL284"/>
      <c r="BPM284"/>
      <c r="BPN284"/>
      <c r="BPO284"/>
      <c r="BPP284"/>
      <c r="BPQ284"/>
      <c r="BPR284"/>
      <c r="BPS284"/>
      <c r="BPT284"/>
      <c r="BPU284"/>
      <c r="BPV284"/>
      <c r="BPW284"/>
      <c r="BPX284"/>
      <c r="BPY284"/>
      <c r="BPZ284"/>
      <c r="BQA284"/>
      <c r="BQB284"/>
      <c r="BQC284"/>
      <c r="BQD284"/>
      <c r="BQE284"/>
      <c r="BQF284"/>
      <c r="BQG284"/>
      <c r="BQH284"/>
      <c r="BQI284"/>
      <c r="BQJ284"/>
      <c r="BQK284"/>
      <c r="BQL284"/>
      <c r="BQM284"/>
      <c r="BQN284"/>
      <c r="BQO284"/>
      <c r="BQP284"/>
      <c r="BQQ284"/>
      <c r="BQR284"/>
      <c r="BQS284"/>
      <c r="BQT284"/>
      <c r="BQU284"/>
      <c r="BQV284"/>
      <c r="BQW284"/>
      <c r="BQX284"/>
      <c r="BQY284"/>
      <c r="BQZ284"/>
      <c r="BRA284"/>
      <c r="BRB284"/>
      <c r="BRC284"/>
      <c r="BRD284"/>
      <c r="BRE284"/>
      <c r="BRF284"/>
      <c r="BRG284"/>
      <c r="BRH284"/>
      <c r="BRI284"/>
      <c r="BRJ284"/>
      <c r="BRK284"/>
      <c r="BRL284"/>
      <c r="BRM284"/>
      <c r="BRN284"/>
      <c r="BRO284"/>
      <c r="BRP284"/>
      <c r="BRQ284"/>
      <c r="BRR284"/>
      <c r="BRS284"/>
      <c r="BRT284"/>
      <c r="BRU284"/>
      <c r="BRV284"/>
      <c r="BRW284"/>
      <c r="BRX284"/>
      <c r="BRY284"/>
      <c r="BRZ284"/>
      <c r="BSA284"/>
      <c r="BSB284"/>
      <c r="BSC284"/>
      <c r="BSD284"/>
      <c r="BSE284"/>
      <c r="BSF284"/>
      <c r="BSG284"/>
      <c r="BSH284"/>
      <c r="BSI284"/>
      <c r="BSJ284"/>
      <c r="BSK284"/>
      <c r="BSL284"/>
      <c r="BSM284"/>
      <c r="BSN284"/>
      <c r="BSO284"/>
      <c r="BSP284"/>
      <c r="BSQ284"/>
      <c r="BSR284"/>
      <c r="BSS284"/>
      <c r="BST284"/>
      <c r="BSU284"/>
      <c r="BSV284"/>
      <c r="BSW284"/>
      <c r="BSX284"/>
      <c r="BSY284"/>
      <c r="BSZ284"/>
      <c r="BTA284"/>
      <c r="BTB284"/>
      <c r="BTC284"/>
      <c r="BTD284"/>
      <c r="BTE284"/>
      <c r="BTF284"/>
      <c r="BTG284"/>
      <c r="BTH284"/>
      <c r="BTI284"/>
      <c r="BTJ284"/>
      <c r="BTK284"/>
      <c r="BTL284"/>
      <c r="BTM284"/>
      <c r="BTN284"/>
      <c r="BTO284"/>
      <c r="BTP284"/>
      <c r="BTQ284"/>
      <c r="BTR284"/>
      <c r="BTS284"/>
      <c r="BTT284"/>
      <c r="BTU284"/>
      <c r="BTV284"/>
      <c r="BTW284"/>
      <c r="BTX284"/>
      <c r="BTY284"/>
      <c r="BTZ284"/>
      <c r="BUA284"/>
      <c r="BUB284"/>
      <c r="BUC284"/>
      <c r="BUD284"/>
      <c r="BUE284"/>
      <c r="BUF284"/>
      <c r="BUG284"/>
      <c r="BUH284"/>
      <c r="BUI284"/>
      <c r="BUJ284"/>
      <c r="BUK284"/>
      <c r="BUL284"/>
      <c r="BUM284"/>
      <c r="BUN284"/>
      <c r="BUO284"/>
      <c r="BUP284"/>
      <c r="BUQ284"/>
      <c r="BUR284"/>
      <c r="BUS284"/>
      <c r="BUT284"/>
      <c r="BUU284"/>
      <c r="BUV284"/>
      <c r="BUW284"/>
      <c r="BUX284"/>
      <c r="BUY284"/>
      <c r="BUZ284"/>
      <c r="BVA284"/>
      <c r="BVB284"/>
      <c r="BVC284"/>
      <c r="BVD284"/>
      <c r="BVE284"/>
      <c r="BVF284"/>
      <c r="BVG284"/>
      <c r="BVH284"/>
      <c r="BVI284"/>
      <c r="BVJ284"/>
      <c r="BVK284"/>
      <c r="BVL284"/>
      <c r="BVM284"/>
      <c r="BVN284"/>
      <c r="BVO284"/>
      <c r="BVP284"/>
      <c r="BVQ284"/>
      <c r="BVR284"/>
      <c r="BVS284"/>
      <c r="BVT284"/>
      <c r="BVU284"/>
      <c r="BVV284"/>
      <c r="BVW284"/>
      <c r="BVX284"/>
      <c r="BVY284"/>
      <c r="BVZ284"/>
      <c r="BWA284"/>
      <c r="BWB284"/>
      <c r="BWC284"/>
      <c r="BWD284"/>
      <c r="BWE284"/>
      <c r="BWF284"/>
      <c r="BWG284"/>
      <c r="BWH284"/>
      <c r="BWI284"/>
      <c r="BWJ284"/>
      <c r="BWK284"/>
      <c r="BWL284"/>
      <c r="BWM284"/>
      <c r="BWN284"/>
      <c r="BWO284"/>
      <c r="BWP284"/>
      <c r="BWQ284"/>
      <c r="BWR284"/>
      <c r="BWS284"/>
      <c r="BWT284"/>
      <c r="BWU284"/>
      <c r="BWV284"/>
      <c r="BWW284"/>
      <c r="BWX284"/>
      <c r="BWY284"/>
      <c r="BWZ284"/>
      <c r="BXA284"/>
      <c r="BXB284"/>
      <c r="BXC284"/>
      <c r="BXD284"/>
      <c r="BXE284"/>
      <c r="BXF284"/>
      <c r="BXG284"/>
      <c r="BXH284"/>
      <c r="BXI284"/>
      <c r="BXJ284"/>
      <c r="BXK284"/>
      <c r="BXL284"/>
      <c r="BXM284"/>
      <c r="BXN284"/>
      <c r="BXO284"/>
      <c r="BXP284"/>
      <c r="BXQ284"/>
      <c r="BXR284"/>
      <c r="BXS284"/>
      <c r="BXT284"/>
      <c r="BXU284"/>
      <c r="BXV284"/>
      <c r="BXW284"/>
      <c r="BXX284"/>
      <c r="BXY284"/>
      <c r="BXZ284"/>
      <c r="BYA284"/>
      <c r="BYB284"/>
      <c r="BYC284"/>
      <c r="BYD284"/>
      <c r="BYE284"/>
      <c r="BYF284"/>
      <c r="BYG284"/>
      <c r="BYH284"/>
      <c r="BYI284"/>
      <c r="BYJ284"/>
      <c r="BYK284"/>
      <c r="BYL284"/>
      <c r="BYM284"/>
      <c r="BYN284"/>
      <c r="BYO284"/>
      <c r="BYP284"/>
      <c r="BYQ284"/>
      <c r="BYR284"/>
      <c r="BYS284"/>
      <c r="BYT284"/>
      <c r="BYU284"/>
      <c r="BYV284"/>
      <c r="BYW284"/>
      <c r="BYX284"/>
      <c r="BYY284"/>
      <c r="BYZ284"/>
      <c r="BZA284"/>
      <c r="BZB284"/>
      <c r="BZC284"/>
      <c r="BZD284"/>
      <c r="BZE284"/>
      <c r="BZF284"/>
      <c r="BZG284"/>
      <c r="BZH284"/>
      <c r="BZI284"/>
      <c r="BZJ284"/>
      <c r="BZK284"/>
      <c r="BZL284"/>
      <c r="BZM284"/>
      <c r="BZN284"/>
      <c r="BZO284"/>
      <c r="BZP284"/>
      <c r="BZQ284"/>
      <c r="BZR284"/>
      <c r="BZS284"/>
      <c r="BZT284"/>
      <c r="BZU284"/>
      <c r="BZV284"/>
      <c r="BZW284"/>
      <c r="BZX284"/>
      <c r="BZY284"/>
      <c r="BZZ284"/>
      <c r="CAA284"/>
      <c r="CAB284"/>
      <c r="CAC284"/>
      <c r="CAD284"/>
      <c r="CAE284"/>
      <c r="CAF284"/>
      <c r="CAG284"/>
      <c r="CAH284"/>
      <c r="CAI284"/>
      <c r="CAJ284"/>
      <c r="CAK284"/>
      <c r="CAL284"/>
      <c r="CAM284"/>
      <c r="CAN284"/>
      <c r="CAO284"/>
      <c r="CAP284"/>
      <c r="CAQ284"/>
      <c r="CAR284"/>
      <c r="CAS284"/>
      <c r="CAT284"/>
      <c r="CAU284"/>
      <c r="CAV284"/>
      <c r="CAW284"/>
      <c r="CAX284"/>
      <c r="CAY284"/>
      <c r="CAZ284"/>
      <c r="CBA284"/>
      <c r="CBB284"/>
      <c r="CBC284"/>
      <c r="CBD284"/>
      <c r="CBE284"/>
      <c r="CBF284"/>
      <c r="CBG284"/>
      <c r="CBH284"/>
      <c r="CBI284"/>
      <c r="CBJ284"/>
      <c r="CBK284"/>
      <c r="CBL284"/>
      <c r="CBM284"/>
      <c r="CBN284"/>
      <c r="CBO284"/>
      <c r="CBP284"/>
      <c r="CBQ284"/>
      <c r="CBR284"/>
      <c r="CBS284"/>
      <c r="CBT284"/>
      <c r="CBU284"/>
      <c r="CBV284"/>
      <c r="CBW284"/>
      <c r="CBX284"/>
      <c r="CBY284"/>
      <c r="CBZ284"/>
      <c r="CCA284"/>
      <c r="CCB284"/>
      <c r="CCC284"/>
      <c r="CCD284"/>
      <c r="CCE284"/>
      <c r="CCF284"/>
      <c r="CCG284"/>
      <c r="CCH284"/>
      <c r="CCI284"/>
      <c r="CCJ284"/>
      <c r="CCK284"/>
      <c r="CCL284"/>
      <c r="CCM284"/>
      <c r="CCN284"/>
      <c r="CCO284"/>
      <c r="CCP284"/>
      <c r="CCQ284"/>
      <c r="CCR284"/>
      <c r="CCS284"/>
      <c r="CCT284"/>
      <c r="CCU284"/>
      <c r="CCV284"/>
      <c r="CCW284"/>
      <c r="CCX284"/>
      <c r="CCY284"/>
      <c r="CCZ284"/>
      <c r="CDA284"/>
      <c r="CDB284"/>
      <c r="CDC284"/>
      <c r="CDD284"/>
      <c r="CDE284"/>
      <c r="CDF284"/>
      <c r="CDG284"/>
      <c r="CDH284"/>
      <c r="CDI284"/>
      <c r="CDJ284"/>
      <c r="CDK284"/>
      <c r="CDL284"/>
      <c r="CDM284"/>
      <c r="CDN284"/>
      <c r="CDO284"/>
      <c r="CDP284"/>
      <c r="CDQ284"/>
      <c r="CDR284"/>
      <c r="CDS284"/>
      <c r="CDT284"/>
      <c r="CDU284"/>
      <c r="CDV284"/>
      <c r="CDW284"/>
      <c r="CDX284"/>
      <c r="CDY284"/>
      <c r="CDZ284"/>
      <c r="CEA284"/>
      <c r="CEB284"/>
      <c r="CEC284"/>
      <c r="CED284"/>
      <c r="CEE284"/>
      <c r="CEF284"/>
      <c r="CEG284"/>
      <c r="CEH284"/>
      <c r="CEI284"/>
      <c r="CEJ284"/>
      <c r="CEK284"/>
      <c r="CEL284"/>
      <c r="CEM284"/>
      <c r="CEN284"/>
      <c r="CEO284"/>
      <c r="CEP284"/>
      <c r="CEQ284"/>
      <c r="CER284"/>
      <c r="CES284"/>
      <c r="CET284"/>
      <c r="CEU284"/>
      <c r="CEV284"/>
      <c r="CEW284"/>
      <c r="CEX284"/>
      <c r="CEY284"/>
      <c r="CEZ284"/>
      <c r="CFA284"/>
      <c r="CFB284"/>
      <c r="CFC284"/>
      <c r="CFD284"/>
      <c r="CFE284"/>
      <c r="CFF284"/>
      <c r="CFG284"/>
      <c r="CFH284"/>
      <c r="CFI284"/>
      <c r="CFJ284"/>
      <c r="CFK284"/>
      <c r="CFL284"/>
      <c r="CFM284"/>
      <c r="CFN284"/>
      <c r="CFO284"/>
      <c r="CFP284"/>
      <c r="CFQ284"/>
      <c r="CFR284"/>
      <c r="CFS284"/>
      <c r="CFT284"/>
      <c r="CFU284"/>
      <c r="CFV284"/>
      <c r="CFW284"/>
      <c r="CFX284"/>
      <c r="CFY284"/>
      <c r="CFZ284"/>
      <c r="CGA284"/>
      <c r="CGB284"/>
      <c r="CGC284"/>
      <c r="CGD284"/>
      <c r="CGE284"/>
      <c r="CGF284"/>
      <c r="CGG284"/>
      <c r="CGH284"/>
      <c r="CGI284"/>
      <c r="CGJ284"/>
      <c r="CGK284"/>
      <c r="CGL284"/>
      <c r="CGM284"/>
      <c r="CGN284"/>
      <c r="CGO284"/>
      <c r="CGP284"/>
      <c r="CGQ284"/>
      <c r="CGR284"/>
      <c r="CGS284"/>
      <c r="CGT284"/>
      <c r="CGU284"/>
      <c r="CGV284"/>
      <c r="CGW284"/>
      <c r="CGX284"/>
      <c r="CGY284"/>
      <c r="CGZ284"/>
      <c r="CHA284"/>
      <c r="CHB284"/>
      <c r="CHC284"/>
      <c r="CHD284"/>
      <c r="CHE284"/>
      <c r="CHF284"/>
      <c r="CHG284"/>
      <c r="CHH284"/>
      <c r="CHI284"/>
      <c r="CHJ284"/>
      <c r="CHK284"/>
      <c r="CHL284"/>
      <c r="CHM284"/>
      <c r="CHN284"/>
      <c r="CHO284"/>
      <c r="CHP284"/>
      <c r="CHQ284"/>
      <c r="CHR284"/>
      <c r="CHS284"/>
      <c r="CHT284"/>
      <c r="CHU284"/>
      <c r="CHV284"/>
      <c r="CHW284"/>
      <c r="CHX284"/>
      <c r="CHY284"/>
      <c r="CHZ284"/>
      <c r="CIA284"/>
      <c r="CIB284"/>
      <c r="CIC284"/>
      <c r="CID284"/>
      <c r="CIE284"/>
      <c r="CIF284"/>
      <c r="CIG284"/>
      <c r="CIH284"/>
      <c r="CII284"/>
      <c r="CIJ284"/>
      <c r="CIK284"/>
      <c r="CIL284"/>
      <c r="CIM284"/>
      <c r="CIN284"/>
      <c r="CIO284"/>
      <c r="CIP284"/>
      <c r="CIQ284"/>
      <c r="CIR284"/>
      <c r="CIS284"/>
      <c r="CIT284"/>
      <c r="CIU284"/>
      <c r="CIV284"/>
      <c r="CIW284"/>
      <c r="CIX284"/>
      <c r="CIY284"/>
      <c r="CIZ284"/>
      <c r="CJA284"/>
      <c r="CJB284"/>
      <c r="CJC284"/>
      <c r="CJD284"/>
      <c r="CJE284"/>
      <c r="CJF284"/>
      <c r="CJG284"/>
      <c r="CJH284"/>
      <c r="CJI284"/>
      <c r="CJJ284"/>
      <c r="CJK284"/>
      <c r="CJL284"/>
      <c r="CJM284"/>
      <c r="CJN284"/>
      <c r="CJO284"/>
      <c r="CJP284"/>
      <c r="CJQ284"/>
      <c r="CJR284"/>
      <c r="CJS284"/>
      <c r="CJT284"/>
      <c r="CJU284"/>
      <c r="CJV284"/>
      <c r="CJW284"/>
      <c r="CJX284"/>
      <c r="CJY284"/>
      <c r="CJZ284"/>
      <c r="CKA284"/>
      <c r="CKB284"/>
      <c r="CKC284"/>
      <c r="CKD284"/>
      <c r="CKE284"/>
      <c r="CKF284"/>
      <c r="CKG284"/>
      <c r="CKH284"/>
      <c r="CKI284"/>
      <c r="CKJ284"/>
      <c r="CKK284"/>
      <c r="CKL284"/>
      <c r="CKM284"/>
      <c r="CKN284"/>
      <c r="CKO284"/>
      <c r="CKP284"/>
      <c r="CKQ284"/>
      <c r="CKR284"/>
      <c r="CKS284"/>
      <c r="CKT284"/>
      <c r="CKU284"/>
      <c r="CKV284"/>
      <c r="CKW284"/>
      <c r="CKX284"/>
      <c r="CKY284"/>
      <c r="CKZ284"/>
      <c r="CLA284"/>
      <c r="CLB284"/>
      <c r="CLC284"/>
      <c r="CLD284"/>
      <c r="CLE284"/>
      <c r="CLF284"/>
      <c r="CLG284"/>
      <c r="CLH284"/>
      <c r="CLI284"/>
      <c r="CLJ284"/>
      <c r="CLK284"/>
      <c r="CLL284"/>
      <c r="CLM284"/>
      <c r="CLN284"/>
      <c r="CLO284"/>
      <c r="CLP284"/>
      <c r="CLQ284"/>
      <c r="CLR284"/>
      <c r="CLS284"/>
      <c r="CLT284"/>
      <c r="CLU284"/>
      <c r="CLV284"/>
      <c r="CLW284"/>
      <c r="CLX284"/>
      <c r="CLY284"/>
      <c r="CLZ284"/>
      <c r="CMA284"/>
      <c r="CMB284"/>
      <c r="CMC284"/>
      <c r="CMD284"/>
      <c r="CME284"/>
      <c r="CMF284"/>
      <c r="CMG284"/>
      <c r="CMH284"/>
      <c r="CMI284"/>
      <c r="CMJ284"/>
      <c r="CMK284"/>
      <c r="CML284"/>
      <c r="CMM284"/>
      <c r="CMN284"/>
      <c r="CMO284"/>
      <c r="CMP284"/>
      <c r="CMQ284"/>
      <c r="CMR284"/>
      <c r="CMS284"/>
      <c r="CMT284"/>
      <c r="CMU284"/>
      <c r="CMV284"/>
      <c r="CMW284"/>
      <c r="CMX284"/>
      <c r="CMY284"/>
      <c r="CMZ284"/>
      <c r="CNA284"/>
      <c r="CNB284"/>
      <c r="CNC284"/>
      <c r="CND284"/>
      <c r="CNE284"/>
      <c r="CNF284"/>
      <c r="CNG284"/>
      <c r="CNH284"/>
      <c r="CNI284"/>
      <c r="CNJ284"/>
      <c r="CNK284"/>
      <c r="CNL284"/>
      <c r="CNM284"/>
      <c r="CNN284"/>
      <c r="CNO284"/>
      <c r="CNP284"/>
      <c r="CNQ284"/>
      <c r="CNR284"/>
      <c r="CNS284"/>
      <c r="CNT284"/>
      <c r="CNU284"/>
      <c r="CNV284"/>
      <c r="CNW284"/>
      <c r="CNX284"/>
      <c r="CNY284"/>
      <c r="CNZ284"/>
      <c r="COA284"/>
      <c r="COB284"/>
      <c r="COC284"/>
      <c r="COD284"/>
      <c r="COE284"/>
      <c r="COF284"/>
      <c r="COG284"/>
      <c r="COH284"/>
      <c r="COI284"/>
      <c r="COJ284"/>
      <c r="COK284"/>
      <c r="COL284"/>
      <c r="COM284"/>
      <c r="CON284"/>
      <c r="COO284"/>
      <c r="COP284"/>
      <c r="COQ284"/>
      <c r="COR284"/>
      <c r="COS284"/>
      <c r="COT284"/>
      <c r="COU284"/>
      <c r="COV284"/>
      <c r="COW284"/>
      <c r="COX284"/>
      <c r="COY284"/>
      <c r="COZ284"/>
      <c r="CPA284"/>
      <c r="CPB284"/>
      <c r="CPC284"/>
      <c r="CPD284"/>
      <c r="CPE284"/>
      <c r="CPF284"/>
      <c r="CPG284"/>
      <c r="CPH284"/>
      <c r="CPI284"/>
      <c r="CPJ284"/>
      <c r="CPK284"/>
      <c r="CPL284"/>
      <c r="CPM284"/>
      <c r="CPN284"/>
      <c r="CPO284"/>
      <c r="CPP284"/>
      <c r="CPQ284"/>
      <c r="CPR284"/>
      <c r="CPS284"/>
      <c r="CPT284"/>
      <c r="CPU284"/>
      <c r="CPV284"/>
      <c r="CPW284"/>
      <c r="CPX284"/>
      <c r="CPY284"/>
      <c r="CPZ284"/>
      <c r="CQA284"/>
      <c r="CQB284"/>
      <c r="CQC284"/>
      <c r="CQD284"/>
      <c r="CQE284"/>
      <c r="CQF284"/>
      <c r="CQG284"/>
      <c r="CQH284"/>
      <c r="CQI284"/>
      <c r="CQJ284"/>
      <c r="CQK284"/>
      <c r="CQL284"/>
      <c r="CQM284"/>
      <c r="CQN284"/>
      <c r="CQO284"/>
      <c r="CQP284"/>
      <c r="CQQ284"/>
      <c r="CQR284"/>
      <c r="CQS284"/>
      <c r="CQT284"/>
      <c r="CQU284"/>
      <c r="CQV284"/>
      <c r="CQW284"/>
      <c r="CQX284"/>
      <c r="CQY284"/>
      <c r="CQZ284"/>
      <c r="CRA284"/>
      <c r="CRB284"/>
      <c r="CRC284"/>
      <c r="CRD284"/>
      <c r="CRE284"/>
      <c r="CRF284"/>
      <c r="CRG284"/>
      <c r="CRH284"/>
      <c r="CRI284"/>
      <c r="CRJ284"/>
      <c r="CRK284"/>
      <c r="CRL284"/>
      <c r="CRM284"/>
      <c r="CRN284"/>
      <c r="CRO284"/>
      <c r="CRP284"/>
      <c r="CRQ284"/>
      <c r="CRR284"/>
      <c r="CRS284"/>
      <c r="CRT284"/>
      <c r="CRU284"/>
      <c r="CRV284"/>
      <c r="CRW284"/>
      <c r="CRX284"/>
      <c r="CRY284"/>
      <c r="CRZ284"/>
      <c r="CSA284"/>
      <c r="CSB284"/>
      <c r="CSC284"/>
      <c r="CSD284"/>
      <c r="CSE284"/>
      <c r="CSF284"/>
      <c r="CSG284"/>
      <c r="CSH284"/>
      <c r="CSI284"/>
      <c r="CSJ284"/>
      <c r="CSK284"/>
      <c r="CSL284"/>
      <c r="CSM284"/>
      <c r="CSN284"/>
      <c r="CSO284"/>
      <c r="CSP284"/>
      <c r="CSQ284"/>
      <c r="CSR284"/>
      <c r="CSS284"/>
      <c r="CST284"/>
      <c r="CSU284"/>
      <c r="CSV284"/>
      <c r="CSW284"/>
      <c r="CSX284"/>
      <c r="CSY284"/>
      <c r="CSZ284"/>
      <c r="CTA284"/>
      <c r="CTB284"/>
      <c r="CTC284"/>
      <c r="CTD284"/>
      <c r="CTE284"/>
      <c r="CTF284"/>
      <c r="CTG284"/>
      <c r="CTH284"/>
      <c r="CTI284"/>
      <c r="CTJ284"/>
      <c r="CTK284"/>
      <c r="CTL284"/>
      <c r="CTM284"/>
      <c r="CTN284"/>
      <c r="CTO284"/>
      <c r="CTP284"/>
      <c r="CTQ284"/>
      <c r="CTR284"/>
      <c r="CTS284"/>
      <c r="CTT284"/>
      <c r="CTU284"/>
      <c r="CTV284"/>
      <c r="CTW284"/>
      <c r="CTX284"/>
      <c r="CTY284"/>
      <c r="CTZ284"/>
      <c r="CUA284"/>
      <c r="CUB284"/>
      <c r="CUC284"/>
      <c r="CUD284"/>
      <c r="CUE284"/>
      <c r="CUF284"/>
      <c r="CUG284"/>
      <c r="CUH284"/>
      <c r="CUI284"/>
      <c r="CUJ284"/>
      <c r="CUK284"/>
      <c r="CUL284"/>
      <c r="CUM284"/>
      <c r="CUN284"/>
      <c r="CUO284"/>
      <c r="CUP284"/>
      <c r="CUQ284"/>
      <c r="CUR284"/>
      <c r="CUS284"/>
      <c r="CUT284"/>
      <c r="CUU284"/>
      <c r="CUV284"/>
      <c r="CUW284"/>
      <c r="CUX284"/>
      <c r="CUY284"/>
      <c r="CUZ284"/>
      <c r="CVA284"/>
      <c r="CVB284"/>
      <c r="CVC284"/>
      <c r="CVD284"/>
      <c r="CVE284"/>
      <c r="CVF284"/>
      <c r="CVG284"/>
      <c r="CVH284"/>
      <c r="CVI284"/>
      <c r="CVJ284"/>
      <c r="CVK284"/>
      <c r="CVL284"/>
      <c r="CVM284"/>
      <c r="CVN284"/>
      <c r="CVO284"/>
      <c r="CVP284"/>
      <c r="CVQ284"/>
      <c r="CVR284"/>
      <c r="CVS284"/>
      <c r="CVT284"/>
      <c r="CVU284"/>
      <c r="CVV284"/>
      <c r="CVW284"/>
      <c r="CVX284"/>
      <c r="CVY284"/>
      <c r="CVZ284"/>
      <c r="CWA284"/>
      <c r="CWB284"/>
      <c r="CWC284"/>
      <c r="CWD284"/>
      <c r="CWE284"/>
      <c r="CWF284"/>
      <c r="CWG284"/>
      <c r="CWH284"/>
      <c r="CWI284"/>
      <c r="CWJ284"/>
      <c r="CWK284"/>
      <c r="CWL284"/>
      <c r="CWM284"/>
      <c r="CWN284"/>
      <c r="CWO284"/>
      <c r="CWP284"/>
      <c r="CWQ284"/>
      <c r="CWR284"/>
      <c r="CWS284"/>
      <c r="CWT284"/>
      <c r="CWU284"/>
      <c r="CWV284"/>
      <c r="CWW284"/>
      <c r="CWX284"/>
      <c r="CWY284"/>
      <c r="CWZ284"/>
      <c r="CXA284"/>
      <c r="CXB284"/>
      <c r="CXC284"/>
      <c r="CXD284"/>
      <c r="CXE284"/>
      <c r="CXF284"/>
      <c r="CXG284"/>
      <c r="CXH284"/>
      <c r="CXI284"/>
      <c r="CXJ284"/>
      <c r="CXK284"/>
      <c r="CXL284"/>
      <c r="CXM284"/>
      <c r="CXN284"/>
      <c r="CXO284"/>
      <c r="CXP284"/>
      <c r="CXQ284"/>
      <c r="CXR284"/>
      <c r="CXS284"/>
      <c r="CXT284"/>
      <c r="CXU284"/>
      <c r="CXV284"/>
      <c r="CXW284"/>
      <c r="CXX284"/>
      <c r="CXY284"/>
      <c r="CXZ284"/>
      <c r="CYA284"/>
      <c r="CYB284"/>
      <c r="CYC284"/>
      <c r="CYD284"/>
      <c r="CYE284"/>
      <c r="CYF284"/>
      <c r="CYG284"/>
      <c r="CYH284"/>
      <c r="CYI284"/>
      <c r="CYJ284"/>
      <c r="CYK284"/>
      <c r="CYL284"/>
      <c r="CYM284"/>
      <c r="CYN284"/>
      <c r="CYO284"/>
      <c r="CYP284"/>
      <c r="CYQ284"/>
      <c r="CYR284"/>
      <c r="CYS284"/>
      <c r="CYT284"/>
      <c r="CYU284"/>
      <c r="CYV284"/>
      <c r="CYW284"/>
      <c r="CYX284"/>
      <c r="CYY284"/>
      <c r="CYZ284"/>
      <c r="CZA284"/>
      <c r="CZB284"/>
      <c r="CZC284"/>
      <c r="CZD284"/>
      <c r="CZE284"/>
      <c r="CZF284"/>
      <c r="CZG284"/>
      <c r="CZH284"/>
      <c r="CZI284"/>
      <c r="CZJ284"/>
      <c r="CZK284"/>
      <c r="CZL284"/>
      <c r="CZM284"/>
      <c r="CZN284"/>
      <c r="CZO284"/>
      <c r="CZP284"/>
      <c r="CZQ284"/>
      <c r="CZR284"/>
      <c r="CZS284"/>
      <c r="CZT284"/>
      <c r="CZU284"/>
      <c r="CZV284"/>
      <c r="CZW284"/>
      <c r="CZX284"/>
      <c r="CZY284"/>
      <c r="CZZ284"/>
      <c r="DAA284"/>
      <c r="DAB284"/>
      <c r="DAC284"/>
      <c r="DAD284"/>
      <c r="DAE284"/>
      <c r="DAF284"/>
      <c r="DAG284"/>
      <c r="DAH284"/>
      <c r="DAI284"/>
      <c r="DAJ284"/>
      <c r="DAK284"/>
      <c r="DAL284"/>
      <c r="DAM284"/>
      <c r="DAN284"/>
      <c r="DAO284"/>
      <c r="DAP284"/>
      <c r="DAQ284"/>
      <c r="DAR284"/>
      <c r="DAS284"/>
      <c r="DAT284"/>
      <c r="DAU284"/>
      <c r="DAV284"/>
      <c r="DAW284"/>
      <c r="DAX284"/>
      <c r="DAY284"/>
      <c r="DAZ284"/>
      <c r="DBA284"/>
      <c r="DBB284"/>
      <c r="DBC284"/>
      <c r="DBD284"/>
      <c r="DBE284"/>
      <c r="DBF284"/>
      <c r="DBG284"/>
      <c r="DBH284"/>
      <c r="DBI284"/>
      <c r="DBJ284"/>
      <c r="DBK284"/>
      <c r="DBL284"/>
      <c r="DBM284"/>
      <c r="DBN284"/>
      <c r="DBO284"/>
      <c r="DBP284"/>
      <c r="DBQ284"/>
      <c r="DBR284"/>
      <c r="DBS284"/>
      <c r="DBT284"/>
      <c r="DBU284"/>
      <c r="DBV284"/>
      <c r="DBW284"/>
      <c r="DBX284"/>
      <c r="DBY284"/>
      <c r="DBZ284"/>
      <c r="DCA284"/>
      <c r="DCB284"/>
      <c r="DCC284"/>
      <c r="DCD284"/>
      <c r="DCE284"/>
      <c r="DCF284"/>
      <c r="DCG284"/>
      <c r="DCH284"/>
      <c r="DCI284"/>
      <c r="DCJ284"/>
      <c r="DCK284"/>
      <c r="DCL284"/>
      <c r="DCM284"/>
      <c r="DCN284"/>
      <c r="DCO284"/>
      <c r="DCP284"/>
      <c r="DCQ284"/>
      <c r="DCR284"/>
      <c r="DCS284"/>
      <c r="DCT284"/>
      <c r="DCU284"/>
      <c r="DCV284"/>
      <c r="DCW284"/>
      <c r="DCX284"/>
      <c r="DCY284"/>
      <c r="DCZ284"/>
      <c r="DDA284"/>
      <c r="DDB284"/>
      <c r="DDC284"/>
      <c r="DDD284"/>
      <c r="DDE284"/>
      <c r="DDF284"/>
      <c r="DDG284"/>
      <c r="DDH284"/>
      <c r="DDI284"/>
      <c r="DDJ284"/>
      <c r="DDK284"/>
      <c r="DDL284"/>
      <c r="DDM284"/>
      <c r="DDN284"/>
      <c r="DDO284"/>
      <c r="DDP284"/>
      <c r="DDQ284"/>
      <c r="DDR284"/>
      <c r="DDS284"/>
      <c r="DDT284"/>
      <c r="DDU284"/>
      <c r="DDV284"/>
      <c r="DDW284"/>
      <c r="DDX284"/>
      <c r="DDY284"/>
      <c r="DDZ284"/>
      <c r="DEA284"/>
      <c r="DEB284"/>
      <c r="DEC284"/>
      <c r="DED284"/>
      <c r="DEE284"/>
      <c r="DEF284"/>
      <c r="DEG284"/>
      <c r="DEH284"/>
      <c r="DEI284"/>
      <c r="DEJ284"/>
      <c r="DEK284"/>
      <c r="DEL284"/>
      <c r="DEM284"/>
      <c r="DEN284"/>
      <c r="DEO284"/>
      <c r="DEP284"/>
      <c r="DEQ284"/>
      <c r="DER284"/>
      <c r="DES284"/>
      <c r="DET284"/>
      <c r="DEU284"/>
      <c r="DEV284"/>
      <c r="DEW284"/>
      <c r="DEX284"/>
      <c r="DEY284"/>
      <c r="DEZ284"/>
      <c r="DFA284"/>
      <c r="DFB284"/>
      <c r="DFC284"/>
      <c r="DFD284"/>
      <c r="DFE284"/>
      <c r="DFF284"/>
      <c r="DFG284"/>
      <c r="DFH284"/>
      <c r="DFI284"/>
      <c r="DFJ284"/>
      <c r="DFK284"/>
      <c r="DFL284"/>
      <c r="DFM284"/>
      <c r="DFN284"/>
      <c r="DFO284"/>
      <c r="DFP284"/>
      <c r="DFQ284"/>
      <c r="DFR284"/>
      <c r="DFS284"/>
      <c r="DFT284"/>
      <c r="DFU284"/>
      <c r="DFV284"/>
      <c r="DFW284"/>
      <c r="DFX284"/>
      <c r="DFY284"/>
      <c r="DFZ284"/>
      <c r="DGA284"/>
      <c r="DGB284"/>
      <c r="DGC284"/>
      <c r="DGD284"/>
      <c r="DGE284"/>
      <c r="DGF284"/>
      <c r="DGG284"/>
      <c r="DGH284"/>
      <c r="DGI284"/>
      <c r="DGJ284"/>
      <c r="DGK284"/>
      <c r="DGL284"/>
      <c r="DGM284"/>
      <c r="DGN284"/>
      <c r="DGO284"/>
      <c r="DGP284"/>
      <c r="DGQ284"/>
      <c r="DGR284"/>
      <c r="DGS284"/>
      <c r="DGT284"/>
      <c r="DGU284"/>
      <c r="DGV284"/>
      <c r="DGW284"/>
      <c r="DGX284"/>
      <c r="DGY284"/>
      <c r="DGZ284"/>
      <c r="DHA284"/>
      <c r="DHB284"/>
      <c r="DHC284"/>
      <c r="DHD284"/>
      <c r="DHE284"/>
      <c r="DHF284"/>
      <c r="DHG284"/>
      <c r="DHH284"/>
      <c r="DHI284"/>
      <c r="DHJ284"/>
      <c r="DHK284"/>
      <c r="DHL284"/>
      <c r="DHM284"/>
      <c r="DHN284"/>
      <c r="DHO284"/>
      <c r="DHP284"/>
      <c r="DHQ284"/>
      <c r="DHR284"/>
      <c r="DHS284"/>
      <c r="DHT284"/>
      <c r="DHU284"/>
      <c r="DHV284"/>
      <c r="DHW284"/>
      <c r="DHX284"/>
      <c r="DHY284"/>
      <c r="DHZ284"/>
      <c r="DIA284"/>
      <c r="DIB284"/>
      <c r="DIC284"/>
      <c r="DID284"/>
      <c r="DIE284"/>
      <c r="DIF284"/>
      <c r="DIG284"/>
      <c r="DIH284"/>
      <c r="DII284"/>
      <c r="DIJ284"/>
      <c r="DIK284"/>
      <c r="DIL284"/>
      <c r="DIM284"/>
      <c r="DIN284"/>
      <c r="DIO284"/>
      <c r="DIP284"/>
      <c r="DIQ284"/>
      <c r="DIR284"/>
      <c r="DIS284"/>
      <c r="DIT284"/>
      <c r="DIU284"/>
      <c r="DIV284"/>
      <c r="DIW284"/>
      <c r="DIX284"/>
      <c r="DIY284"/>
      <c r="DIZ284"/>
      <c r="DJA284"/>
      <c r="DJB284"/>
      <c r="DJC284"/>
      <c r="DJD284"/>
      <c r="DJE284"/>
      <c r="DJF284"/>
      <c r="DJG284"/>
      <c r="DJH284"/>
      <c r="DJI284"/>
      <c r="DJJ284"/>
      <c r="DJK284"/>
      <c r="DJL284"/>
      <c r="DJM284"/>
      <c r="DJN284"/>
      <c r="DJO284"/>
      <c r="DJP284"/>
      <c r="DJQ284"/>
      <c r="DJR284"/>
      <c r="DJS284"/>
      <c r="DJT284"/>
      <c r="DJU284"/>
      <c r="DJV284"/>
      <c r="DJW284"/>
      <c r="DJX284"/>
      <c r="DJY284"/>
      <c r="DJZ284"/>
      <c r="DKA284"/>
      <c r="DKB284"/>
      <c r="DKC284"/>
      <c r="DKD284"/>
      <c r="DKE284"/>
      <c r="DKF284"/>
      <c r="DKG284"/>
      <c r="DKH284"/>
      <c r="DKI284"/>
      <c r="DKJ284"/>
      <c r="DKK284"/>
      <c r="DKL284"/>
      <c r="DKM284"/>
      <c r="DKN284"/>
      <c r="DKO284"/>
      <c r="DKP284"/>
      <c r="DKQ284"/>
      <c r="DKR284"/>
      <c r="DKS284"/>
      <c r="DKT284"/>
      <c r="DKU284"/>
      <c r="DKV284"/>
      <c r="DKW284"/>
      <c r="DKX284"/>
      <c r="DKY284"/>
      <c r="DKZ284"/>
      <c r="DLA284"/>
      <c r="DLB284"/>
      <c r="DLC284"/>
      <c r="DLD284"/>
      <c r="DLE284"/>
      <c r="DLF284"/>
      <c r="DLG284"/>
      <c r="DLH284"/>
      <c r="DLI284"/>
      <c r="DLJ284"/>
      <c r="DLK284"/>
      <c r="DLL284"/>
      <c r="DLM284"/>
      <c r="DLN284"/>
      <c r="DLO284"/>
      <c r="DLP284"/>
      <c r="DLQ284"/>
      <c r="DLR284"/>
      <c r="DLS284"/>
      <c r="DLT284"/>
      <c r="DLU284"/>
      <c r="DLV284"/>
      <c r="DLW284"/>
      <c r="DLX284"/>
      <c r="DLY284"/>
      <c r="DLZ284"/>
      <c r="DMA284"/>
      <c r="DMB284"/>
      <c r="DMC284"/>
      <c r="DMD284"/>
      <c r="DME284"/>
      <c r="DMF284"/>
      <c r="DMG284"/>
      <c r="DMH284"/>
      <c r="DMI284"/>
      <c r="DMJ284"/>
      <c r="DMK284"/>
      <c r="DML284"/>
      <c r="DMM284"/>
      <c r="DMN284"/>
      <c r="DMO284"/>
      <c r="DMP284"/>
      <c r="DMQ284"/>
      <c r="DMR284"/>
      <c r="DMS284"/>
      <c r="DMT284"/>
      <c r="DMU284"/>
      <c r="DMV284"/>
      <c r="DMW284"/>
      <c r="DMX284"/>
      <c r="DMY284"/>
      <c r="DMZ284"/>
      <c r="DNA284"/>
      <c r="DNB284"/>
      <c r="DNC284"/>
      <c r="DND284"/>
      <c r="DNE284"/>
      <c r="DNF284"/>
      <c r="DNG284"/>
      <c r="DNH284"/>
      <c r="DNI284"/>
      <c r="DNJ284"/>
      <c r="DNK284"/>
      <c r="DNL284"/>
      <c r="DNM284"/>
      <c r="DNN284"/>
      <c r="DNO284"/>
      <c r="DNP284"/>
      <c r="DNQ284"/>
      <c r="DNR284"/>
      <c r="DNS284"/>
      <c r="DNT284"/>
      <c r="DNU284"/>
      <c r="DNV284"/>
      <c r="DNW284"/>
      <c r="DNX284"/>
      <c r="DNY284"/>
      <c r="DNZ284"/>
      <c r="DOA284"/>
      <c r="DOB284"/>
      <c r="DOC284"/>
      <c r="DOD284"/>
      <c r="DOE284"/>
      <c r="DOF284"/>
      <c r="DOG284"/>
      <c r="DOH284"/>
      <c r="DOI284"/>
      <c r="DOJ284"/>
      <c r="DOK284"/>
      <c r="DOL284"/>
      <c r="DOM284"/>
      <c r="DON284"/>
      <c r="DOO284"/>
      <c r="DOP284"/>
      <c r="DOQ284"/>
      <c r="DOR284"/>
      <c r="DOS284"/>
      <c r="DOT284"/>
      <c r="DOU284"/>
      <c r="DOV284"/>
      <c r="DOW284"/>
      <c r="DOX284"/>
      <c r="DOY284"/>
      <c r="DOZ284"/>
      <c r="DPA284"/>
      <c r="DPB284"/>
      <c r="DPC284"/>
      <c r="DPD284"/>
      <c r="DPE284"/>
      <c r="DPF284"/>
      <c r="DPG284"/>
      <c r="DPH284"/>
      <c r="DPI284"/>
      <c r="DPJ284"/>
      <c r="DPK284"/>
      <c r="DPL284"/>
      <c r="DPM284"/>
      <c r="DPN284"/>
      <c r="DPO284"/>
      <c r="DPP284"/>
      <c r="DPQ284"/>
      <c r="DPR284"/>
      <c r="DPS284"/>
      <c r="DPT284"/>
      <c r="DPU284"/>
      <c r="DPV284"/>
      <c r="DPW284"/>
      <c r="DPX284"/>
      <c r="DPY284"/>
      <c r="DPZ284"/>
      <c r="DQA284"/>
      <c r="DQB284"/>
      <c r="DQC284"/>
      <c r="DQD284"/>
      <c r="DQE284"/>
      <c r="DQF284"/>
      <c r="DQG284"/>
      <c r="DQH284"/>
      <c r="DQI284"/>
      <c r="DQJ284"/>
      <c r="DQK284"/>
      <c r="DQL284"/>
      <c r="DQM284"/>
      <c r="DQN284"/>
      <c r="DQO284"/>
      <c r="DQP284"/>
      <c r="DQQ284"/>
      <c r="DQR284"/>
      <c r="DQS284"/>
      <c r="DQT284"/>
      <c r="DQU284"/>
      <c r="DQV284"/>
      <c r="DQW284"/>
      <c r="DQX284"/>
      <c r="DQY284"/>
      <c r="DQZ284"/>
      <c r="DRA284"/>
      <c r="DRB284"/>
      <c r="DRC284"/>
      <c r="DRD284"/>
      <c r="DRE284"/>
      <c r="DRF284"/>
      <c r="DRG284"/>
      <c r="DRH284"/>
      <c r="DRI284"/>
      <c r="DRJ284"/>
      <c r="DRK284"/>
      <c r="DRL284"/>
      <c r="DRM284"/>
      <c r="DRN284"/>
      <c r="DRO284"/>
      <c r="DRP284"/>
      <c r="DRQ284"/>
      <c r="DRR284"/>
      <c r="DRS284"/>
      <c r="DRT284"/>
      <c r="DRU284"/>
      <c r="DRV284"/>
      <c r="DRW284"/>
      <c r="DRX284"/>
      <c r="DRY284"/>
      <c r="DRZ284"/>
      <c r="DSA284"/>
      <c r="DSB284"/>
      <c r="DSC284"/>
      <c r="DSD284"/>
      <c r="DSE284"/>
      <c r="DSF284"/>
      <c r="DSG284"/>
      <c r="DSH284"/>
      <c r="DSI284"/>
      <c r="DSJ284"/>
      <c r="DSK284"/>
      <c r="DSL284"/>
      <c r="DSM284"/>
      <c r="DSN284"/>
      <c r="DSO284"/>
      <c r="DSP284"/>
      <c r="DSQ284"/>
      <c r="DSR284"/>
      <c r="DSS284"/>
      <c r="DST284"/>
      <c r="DSU284"/>
      <c r="DSV284"/>
      <c r="DSW284"/>
      <c r="DSX284"/>
      <c r="DSY284"/>
      <c r="DSZ284"/>
      <c r="DTA284"/>
      <c r="DTB284"/>
      <c r="DTC284"/>
      <c r="DTD284"/>
      <c r="DTE284"/>
      <c r="DTF284"/>
      <c r="DTG284"/>
      <c r="DTH284"/>
      <c r="DTI284"/>
      <c r="DTJ284"/>
      <c r="DTK284"/>
      <c r="DTL284"/>
      <c r="DTM284"/>
      <c r="DTN284"/>
      <c r="DTO284"/>
      <c r="DTP284"/>
      <c r="DTQ284"/>
      <c r="DTR284"/>
      <c r="DTS284"/>
      <c r="DTT284"/>
      <c r="DTU284"/>
      <c r="DTV284"/>
      <c r="DTW284"/>
      <c r="DTX284"/>
      <c r="DTY284"/>
      <c r="DTZ284"/>
      <c r="DUA284"/>
      <c r="DUB284"/>
      <c r="DUC284"/>
      <c r="DUD284"/>
      <c r="DUE284"/>
      <c r="DUF284"/>
      <c r="DUG284"/>
      <c r="DUH284"/>
      <c r="DUI284"/>
      <c r="DUJ284"/>
      <c r="DUK284"/>
      <c r="DUL284"/>
      <c r="DUM284"/>
      <c r="DUN284"/>
      <c r="DUO284"/>
      <c r="DUP284"/>
      <c r="DUQ284"/>
      <c r="DUR284"/>
      <c r="DUS284"/>
      <c r="DUT284"/>
      <c r="DUU284"/>
      <c r="DUV284"/>
      <c r="DUW284"/>
      <c r="DUX284"/>
      <c r="DUY284"/>
      <c r="DUZ284"/>
      <c r="DVA284"/>
      <c r="DVB284"/>
      <c r="DVC284"/>
      <c r="DVD284"/>
      <c r="DVE284"/>
      <c r="DVF284"/>
      <c r="DVG284"/>
      <c r="DVH284"/>
      <c r="DVI284"/>
      <c r="DVJ284"/>
      <c r="DVK284"/>
      <c r="DVL284"/>
      <c r="DVM284"/>
      <c r="DVN284"/>
      <c r="DVO284"/>
      <c r="DVP284"/>
      <c r="DVQ284"/>
      <c r="DVR284"/>
      <c r="DVS284"/>
      <c r="DVT284"/>
      <c r="DVU284"/>
      <c r="DVV284"/>
      <c r="DVW284"/>
      <c r="DVX284"/>
      <c r="DVY284"/>
      <c r="DVZ284"/>
      <c r="DWA284"/>
      <c r="DWB284"/>
      <c r="DWC284"/>
      <c r="DWD284"/>
      <c r="DWE284"/>
      <c r="DWF284"/>
      <c r="DWG284"/>
      <c r="DWH284"/>
      <c r="DWI284"/>
      <c r="DWJ284"/>
      <c r="DWK284"/>
      <c r="DWL284"/>
      <c r="DWM284"/>
      <c r="DWN284"/>
      <c r="DWO284"/>
      <c r="DWP284"/>
      <c r="DWQ284"/>
      <c r="DWR284"/>
      <c r="DWS284"/>
      <c r="DWT284"/>
      <c r="DWU284"/>
      <c r="DWV284"/>
      <c r="DWW284"/>
      <c r="DWX284"/>
      <c r="DWY284"/>
      <c r="DWZ284"/>
      <c r="DXA284"/>
      <c r="DXB284"/>
      <c r="DXC284"/>
      <c r="DXD284"/>
      <c r="DXE284"/>
      <c r="DXF284"/>
      <c r="DXG284"/>
      <c r="DXH284"/>
      <c r="DXI284"/>
      <c r="DXJ284"/>
      <c r="DXK284"/>
      <c r="DXL284"/>
      <c r="DXM284"/>
      <c r="DXN284"/>
      <c r="DXO284"/>
      <c r="DXP284"/>
      <c r="DXQ284"/>
      <c r="DXR284"/>
      <c r="DXS284"/>
      <c r="DXT284"/>
      <c r="DXU284"/>
      <c r="DXV284"/>
      <c r="DXW284"/>
      <c r="DXX284"/>
      <c r="DXY284"/>
      <c r="DXZ284"/>
      <c r="DYA284"/>
      <c r="DYB284"/>
      <c r="DYC284"/>
      <c r="DYD284"/>
      <c r="DYE284"/>
      <c r="DYF284"/>
      <c r="DYG284"/>
      <c r="DYH284"/>
      <c r="DYI284"/>
      <c r="DYJ284"/>
      <c r="DYK284"/>
      <c r="DYL284"/>
      <c r="DYM284"/>
      <c r="DYN284"/>
      <c r="DYO284"/>
      <c r="DYP284"/>
      <c r="DYQ284"/>
      <c r="DYR284"/>
      <c r="DYS284"/>
      <c r="DYT284"/>
      <c r="DYU284"/>
      <c r="DYV284"/>
      <c r="DYW284"/>
      <c r="DYX284"/>
      <c r="DYY284"/>
      <c r="DYZ284"/>
      <c r="DZA284"/>
      <c r="DZB284"/>
      <c r="DZC284"/>
      <c r="DZD284"/>
      <c r="DZE284"/>
      <c r="DZF284"/>
      <c r="DZG284"/>
      <c r="DZH284"/>
      <c r="DZI284"/>
      <c r="DZJ284"/>
      <c r="DZK284"/>
      <c r="DZL284"/>
      <c r="DZM284"/>
      <c r="DZN284"/>
      <c r="DZO284"/>
      <c r="DZP284"/>
      <c r="DZQ284"/>
      <c r="DZR284"/>
      <c r="DZS284"/>
      <c r="DZT284"/>
      <c r="DZU284"/>
      <c r="DZV284"/>
      <c r="DZW284"/>
      <c r="DZX284"/>
      <c r="DZY284"/>
      <c r="DZZ284"/>
      <c r="EAA284"/>
      <c r="EAB284"/>
      <c r="EAC284"/>
      <c r="EAD284"/>
      <c r="EAE284"/>
      <c r="EAF284"/>
      <c r="EAG284"/>
      <c r="EAH284"/>
      <c r="EAI284"/>
      <c r="EAJ284"/>
      <c r="EAK284"/>
      <c r="EAL284"/>
      <c r="EAM284"/>
      <c r="EAN284"/>
      <c r="EAO284"/>
      <c r="EAP284"/>
      <c r="EAQ284"/>
      <c r="EAR284"/>
      <c r="EAS284"/>
      <c r="EAT284"/>
      <c r="EAU284"/>
      <c r="EAV284"/>
      <c r="EAW284"/>
      <c r="EAX284"/>
      <c r="EAY284"/>
      <c r="EAZ284"/>
      <c r="EBA284"/>
      <c r="EBB284"/>
      <c r="EBC284"/>
      <c r="EBD284"/>
      <c r="EBE284"/>
      <c r="EBF284"/>
      <c r="EBG284"/>
      <c r="EBH284"/>
      <c r="EBI284"/>
      <c r="EBJ284"/>
      <c r="EBK284"/>
      <c r="EBL284"/>
      <c r="EBM284"/>
      <c r="EBN284"/>
      <c r="EBO284"/>
      <c r="EBP284"/>
      <c r="EBQ284"/>
      <c r="EBR284"/>
      <c r="EBS284"/>
      <c r="EBT284"/>
      <c r="EBU284"/>
      <c r="EBV284"/>
      <c r="EBW284"/>
      <c r="EBX284"/>
      <c r="EBY284"/>
      <c r="EBZ284"/>
      <c r="ECA284"/>
      <c r="ECB284"/>
      <c r="ECC284"/>
      <c r="ECD284"/>
      <c r="ECE284"/>
      <c r="ECF284"/>
      <c r="ECG284"/>
      <c r="ECH284"/>
      <c r="ECI284"/>
      <c r="ECJ284"/>
      <c r="ECK284"/>
      <c r="ECL284"/>
      <c r="ECM284"/>
      <c r="ECN284"/>
      <c r="ECO284"/>
      <c r="ECP284"/>
      <c r="ECQ284"/>
      <c r="ECR284"/>
      <c r="ECS284"/>
      <c r="ECT284"/>
      <c r="ECU284"/>
      <c r="ECV284"/>
      <c r="ECW284"/>
      <c r="ECX284"/>
      <c r="ECY284"/>
      <c r="ECZ284"/>
      <c r="EDA284"/>
      <c r="EDB284"/>
      <c r="EDC284"/>
      <c r="EDD284"/>
      <c r="EDE284"/>
      <c r="EDF284"/>
      <c r="EDG284"/>
      <c r="EDH284"/>
      <c r="EDI284"/>
      <c r="EDJ284"/>
      <c r="EDK284"/>
      <c r="EDL284"/>
      <c r="EDM284"/>
      <c r="EDN284"/>
      <c r="EDO284"/>
      <c r="EDP284"/>
      <c r="EDQ284"/>
      <c r="EDR284"/>
      <c r="EDS284"/>
      <c r="EDT284"/>
      <c r="EDU284"/>
      <c r="EDV284"/>
      <c r="EDW284"/>
      <c r="EDX284"/>
      <c r="EDY284"/>
      <c r="EDZ284"/>
      <c r="EEA284"/>
      <c r="EEB284"/>
      <c r="EEC284"/>
      <c r="EED284"/>
      <c r="EEE284"/>
      <c r="EEF284"/>
      <c r="EEG284"/>
      <c r="EEH284"/>
      <c r="EEI284"/>
      <c r="EEJ284"/>
      <c r="EEK284"/>
      <c r="EEL284"/>
      <c r="EEM284"/>
      <c r="EEN284"/>
      <c r="EEO284"/>
      <c r="EEP284"/>
      <c r="EEQ284"/>
      <c r="EER284"/>
      <c r="EES284"/>
      <c r="EET284"/>
      <c r="EEU284"/>
      <c r="EEV284"/>
      <c r="EEW284"/>
      <c r="EEX284"/>
      <c r="EEY284"/>
      <c r="EEZ284"/>
      <c r="EFA284"/>
      <c r="EFB284"/>
      <c r="EFC284"/>
      <c r="EFD284"/>
      <c r="EFE284"/>
      <c r="EFF284"/>
      <c r="EFG284"/>
      <c r="EFH284"/>
      <c r="EFI284"/>
      <c r="EFJ284"/>
      <c r="EFK284"/>
      <c r="EFL284"/>
      <c r="EFM284"/>
      <c r="EFN284"/>
      <c r="EFO284"/>
      <c r="EFP284"/>
      <c r="EFQ284"/>
      <c r="EFR284"/>
      <c r="EFS284"/>
      <c r="EFT284"/>
      <c r="EFU284"/>
      <c r="EFV284"/>
      <c r="EFW284"/>
      <c r="EFX284"/>
      <c r="EFY284"/>
      <c r="EFZ284"/>
      <c r="EGA284"/>
      <c r="EGB284"/>
      <c r="EGC284"/>
      <c r="EGD284"/>
      <c r="EGE284"/>
      <c r="EGF284"/>
      <c r="EGG284"/>
      <c r="EGH284"/>
      <c r="EGI284"/>
      <c r="EGJ284"/>
      <c r="EGK284"/>
      <c r="EGL284"/>
      <c r="EGM284"/>
      <c r="EGN284"/>
      <c r="EGO284"/>
      <c r="EGP284"/>
      <c r="EGQ284"/>
      <c r="EGR284"/>
      <c r="EGS284"/>
      <c r="EGT284"/>
      <c r="EGU284"/>
      <c r="EGV284"/>
      <c r="EGW284"/>
      <c r="EGX284"/>
      <c r="EGY284"/>
      <c r="EGZ284"/>
      <c r="EHA284"/>
      <c r="EHB284"/>
      <c r="EHC284"/>
      <c r="EHD284"/>
      <c r="EHE284"/>
      <c r="EHF284"/>
      <c r="EHG284"/>
      <c r="EHH284"/>
      <c r="EHI284"/>
      <c r="EHJ284"/>
      <c r="EHK284"/>
      <c r="EHL284"/>
      <c r="EHM284"/>
      <c r="EHN284"/>
      <c r="EHO284"/>
      <c r="EHP284"/>
      <c r="EHQ284"/>
      <c r="EHR284"/>
      <c r="EHS284"/>
      <c r="EHT284"/>
      <c r="EHU284"/>
      <c r="EHV284"/>
      <c r="EHW284"/>
      <c r="EHX284"/>
      <c r="EHY284"/>
      <c r="EHZ284"/>
      <c r="EIA284"/>
      <c r="EIB284"/>
      <c r="EIC284"/>
      <c r="EID284"/>
      <c r="EIE284"/>
      <c r="EIF284"/>
      <c r="EIG284"/>
      <c r="EIH284"/>
      <c r="EII284"/>
      <c r="EIJ284"/>
      <c r="EIK284"/>
      <c r="EIL284"/>
      <c r="EIM284"/>
      <c r="EIN284"/>
      <c r="EIO284"/>
      <c r="EIP284"/>
      <c r="EIQ284"/>
      <c r="EIR284"/>
      <c r="EIS284"/>
      <c r="EIT284"/>
      <c r="EIU284"/>
      <c r="EIV284"/>
      <c r="EIW284"/>
      <c r="EIX284"/>
      <c r="EIY284"/>
      <c r="EIZ284"/>
      <c r="EJA284"/>
      <c r="EJB284"/>
      <c r="EJC284"/>
      <c r="EJD284"/>
      <c r="EJE284"/>
      <c r="EJF284"/>
      <c r="EJG284"/>
      <c r="EJH284"/>
      <c r="EJI284"/>
      <c r="EJJ284"/>
      <c r="EJK284"/>
      <c r="EJL284"/>
      <c r="EJM284"/>
      <c r="EJN284"/>
      <c r="EJO284"/>
      <c r="EJP284"/>
      <c r="EJQ284"/>
      <c r="EJR284"/>
      <c r="EJS284"/>
      <c r="EJT284"/>
      <c r="EJU284"/>
      <c r="EJV284"/>
      <c r="EJW284"/>
      <c r="EJX284"/>
      <c r="EJY284"/>
      <c r="EJZ284"/>
      <c r="EKA284"/>
      <c r="EKB284"/>
      <c r="EKC284"/>
      <c r="EKD284"/>
      <c r="EKE284"/>
      <c r="EKF284"/>
      <c r="EKG284"/>
      <c r="EKH284"/>
      <c r="EKI284"/>
      <c r="EKJ284"/>
      <c r="EKK284"/>
      <c r="EKL284"/>
      <c r="EKM284"/>
      <c r="EKN284"/>
      <c r="EKO284"/>
      <c r="EKP284"/>
      <c r="EKQ284"/>
      <c r="EKR284"/>
      <c r="EKS284"/>
      <c r="EKT284"/>
      <c r="EKU284"/>
      <c r="EKV284"/>
      <c r="EKW284"/>
      <c r="EKX284"/>
      <c r="EKY284"/>
      <c r="EKZ284"/>
      <c r="ELA284"/>
      <c r="ELB284"/>
      <c r="ELC284"/>
      <c r="ELD284"/>
      <c r="ELE284"/>
      <c r="ELF284"/>
      <c r="ELG284"/>
      <c r="ELH284"/>
      <c r="ELI284"/>
      <c r="ELJ284"/>
      <c r="ELK284"/>
      <c r="ELL284"/>
      <c r="ELM284"/>
      <c r="ELN284"/>
      <c r="ELO284"/>
      <c r="ELP284"/>
      <c r="ELQ284"/>
      <c r="ELR284"/>
      <c r="ELS284"/>
      <c r="ELT284"/>
      <c r="ELU284"/>
      <c r="ELV284"/>
      <c r="ELW284"/>
      <c r="ELX284"/>
      <c r="ELY284"/>
      <c r="ELZ284"/>
      <c r="EMA284"/>
      <c r="EMB284"/>
      <c r="EMC284"/>
      <c r="EMD284"/>
      <c r="EME284"/>
      <c r="EMF284"/>
      <c r="EMG284"/>
      <c r="EMH284"/>
      <c r="EMI284"/>
      <c r="EMJ284"/>
      <c r="EMK284"/>
      <c r="EML284"/>
      <c r="EMM284"/>
      <c r="EMN284"/>
      <c r="EMO284"/>
      <c r="EMP284"/>
      <c r="EMQ284"/>
      <c r="EMR284"/>
      <c r="EMS284"/>
      <c r="EMT284"/>
      <c r="EMU284"/>
      <c r="EMV284"/>
      <c r="EMW284"/>
      <c r="EMX284"/>
      <c r="EMY284"/>
      <c r="EMZ284"/>
      <c r="ENA284"/>
      <c r="ENB284"/>
      <c r="ENC284"/>
      <c r="END284"/>
      <c r="ENE284"/>
      <c r="ENF284"/>
      <c r="ENG284"/>
      <c r="ENH284"/>
      <c r="ENI284"/>
      <c r="ENJ284"/>
      <c r="ENK284"/>
      <c r="ENL284"/>
      <c r="ENM284"/>
      <c r="ENN284"/>
      <c r="ENO284"/>
      <c r="ENP284"/>
      <c r="ENQ284"/>
      <c r="ENR284"/>
      <c r="ENS284"/>
      <c r="ENT284"/>
      <c r="ENU284"/>
      <c r="ENV284"/>
      <c r="ENW284"/>
      <c r="ENX284"/>
      <c r="ENY284"/>
      <c r="ENZ284"/>
      <c r="EOA284"/>
      <c r="EOB284"/>
      <c r="EOC284"/>
      <c r="EOD284"/>
      <c r="EOE284"/>
      <c r="EOF284"/>
      <c r="EOG284"/>
      <c r="EOH284"/>
      <c r="EOI284"/>
      <c r="EOJ284"/>
      <c r="EOK284"/>
      <c r="EOL284"/>
      <c r="EOM284"/>
      <c r="EON284"/>
      <c r="EOO284"/>
      <c r="EOP284"/>
      <c r="EOQ284"/>
      <c r="EOR284"/>
      <c r="EOS284"/>
      <c r="EOT284"/>
      <c r="EOU284"/>
      <c r="EOV284"/>
      <c r="EOW284"/>
      <c r="EOX284"/>
      <c r="EOY284"/>
      <c r="EOZ284"/>
      <c r="EPA284"/>
      <c r="EPB284"/>
      <c r="EPC284"/>
      <c r="EPD284"/>
      <c r="EPE284"/>
      <c r="EPF284"/>
      <c r="EPG284"/>
      <c r="EPH284"/>
      <c r="EPI284"/>
      <c r="EPJ284"/>
      <c r="EPK284"/>
      <c r="EPL284"/>
      <c r="EPM284"/>
      <c r="EPN284"/>
      <c r="EPO284"/>
      <c r="EPP284"/>
      <c r="EPQ284"/>
      <c r="EPR284"/>
      <c r="EPS284"/>
      <c r="EPT284"/>
      <c r="EPU284"/>
      <c r="EPV284"/>
      <c r="EPW284"/>
      <c r="EPX284"/>
      <c r="EPY284"/>
      <c r="EPZ284"/>
      <c r="EQA284"/>
      <c r="EQB284"/>
      <c r="EQC284"/>
      <c r="EQD284"/>
      <c r="EQE284"/>
      <c r="EQF284"/>
      <c r="EQG284"/>
      <c r="EQH284"/>
      <c r="EQI284"/>
      <c r="EQJ284"/>
      <c r="EQK284"/>
      <c r="EQL284"/>
      <c r="EQM284"/>
      <c r="EQN284"/>
      <c r="EQO284"/>
      <c r="EQP284"/>
      <c r="EQQ284"/>
      <c r="EQR284"/>
      <c r="EQS284"/>
      <c r="EQT284"/>
      <c r="EQU284"/>
      <c r="EQV284"/>
      <c r="EQW284"/>
      <c r="EQX284"/>
      <c r="EQY284"/>
      <c r="EQZ284"/>
      <c r="ERA284"/>
      <c r="ERB284"/>
      <c r="ERC284"/>
      <c r="ERD284"/>
      <c r="ERE284"/>
      <c r="ERF284"/>
      <c r="ERG284"/>
      <c r="ERH284"/>
      <c r="ERI284"/>
      <c r="ERJ284"/>
      <c r="ERK284"/>
      <c r="ERL284"/>
      <c r="ERM284"/>
      <c r="ERN284"/>
      <c r="ERO284"/>
      <c r="ERP284"/>
      <c r="ERQ284"/>
      <c r="ERR284"/>
      <c r="ERS284"/>
      <c r="ERT284"/>
      <c r="ERU284"/>
      <c r="ERV284"/>
      <c r="ERW284"/>
      <c r="ERX284"/>
      <c r="ERY284"/>
      <c r="ERZ284"/>
      <c r="ESA284"/>
      <c r="ESB284"/>
      <c r="ESC284"/>
      <c r="ESD284"/>
      <c r="ESE284"/>
      <c r="ESF284"/>
      <c r="ESG284"/>
      <c r="ESH284"/>
      <c r="ESI284"/>
      <c r="ESJ284"/>
      <c r="ESK284"/>
      <c r="ESL284"/>
      <c r="ESM284"/>
      <c r="ESN284"/>
      <c r="ESO284"/>
      <c r="ESP284"/>
      <c r="ESQ284"/>
      <c r="ESR284"/>
      <c r="ESS284"/>
      <c r="EST284"/>
      <c r="ESU284"/>
      <c r="ESV284"/>
      <c r="ESW284"/>
      <c r="ESX284"/>
      <c r="ESY284"/>
      <c r="ESZ284"/>
      <c r="ETA284"/>
      <c r="ETB284"/>
      <c r="ETC284"/>
      <c r="ETD284"/>
      <c r="ETE284"/>
      <c r="ETF284"/>
      <c r="ETG284"/>
      <c r="ETH284"/>
      <c r="ETI284"/>
      <c r="ETJ284"/>
      <c r="ETK284"/>
      <c r="ETL284"/>
      <c r="ETM284"/>
      <c r="ETN284"/>
      <c r="ETO284"/>
      <c r="ETP284"/>
      <c r="ETQ284"/>
      <c r="ETR284"/>
      <c r="ETS284"/>
      <c r="ETT284"/>
      <c r="ETU284"/>
      <c r="ETV284"/>
      <c r="ETW284"/>
      <c r="ETX284"/>
      <c r="ETY284"/>
      <c r="ETZ284"/>
      <c r="EUA284"/>
      <c r="EUB284"/>
      <c r="EUC284"/>
      <c r="EUD284"/>
      <c r="EUE284"/>
      <c r="EUF284"/>
      <c r="EUG284"/>
      <c r="EUH284"/>
      <c r="EUI284"/>
      <c r="EUJ284"/>
      <c r="EUK284"/>
      <c r="EUL284"/>
      <c r="EUM284"/>
      <c r="EUN284"/>
      <c r="EUO284"/>
      <c r="EUP284"/>
      <c r="EUQ284"/>
      <c r="EUR284"/>
      <c r="EUS284"/>
      <c r="EUT284"/>
      <c r="EUU284"/>
      <c r="EUV284"/>
      <c r="EUW284"/>
      <c r="EUX284"/>
      <c r="EUY284"/>
      <c r="EUZ284"/>
      <c r="EVA284"/>
      <c r="EVB284"/>
      <c r="EVC284"/>
      <c r="EVD284"/>
      <c r="EVE284"/>
      <c r="EVF284"/>
      <c r="EVG284"/>
      <c r="EVH284"/>
      <c r="EVI284"/>
      <c r="EVJ284"/>
      <c r="EVK284"/>
      <c r="EVL284"/>
      <c r="EVM284"/>
      <c r="EVN284"/>
      <c r="EVO284"/>
      <c r="EVP284"/>
      <c r="EVQ284"/>
      <c r="EVR284"/>
      <c r="EVS284"/>
      <c r="EVT284"/>
      <c r="EVU284"/>
      <c r="EVV284"/>
      <c r="EVW284"/>
      <c r="EVX284"/>
      <c r="EVY284"/>
      <c r="EVZ284"/>
      <c r="EWA284"/>
      <c r="EWB284"/>
      <c r="EWC284"/>
      <c r="EWD284"/>
      <c r="EWE284"/>
      <c r="EWF284"/>
      <c r="EWG284"/>
      <c r="EWH284"/>
      <c r="EWI284"/>
      <c r="EWJ284"/>
      <c r="EWK284"/>
      <c r="EWL284"/>
      <c r="EWM284"/>
      <c r="EWN284"/>
      <c r="EWO284"/>
      <c r="EWP284"/>
      <c r="EWQ284"/>
      <c r="EWR284"/>
      <c r="EWS284"/>
      <c r="EWT284"/>
      <c r="EWU284"/>
      <c r="EWV284"/>
      <c r="EWW284"/>
      <c r="EWX284"/>
      <c r="EWY284"/>
      <c r="EWZ284"/>
      <c r="EXA284"/>
      <c r="EXB284"/>
      <c r="EXC284"/>
      <c r="EXD284"/>
      <c r="EXE284"/>
      <c r="EXF284"/>
      <c r="EXG284"/>
      <c r="EXH284"/>
      <c r="EXI284"/>
      <c r="EXJ284"/>
      <c r="EXK284"/>
      <c r="EXL284"/>
      <c r="EXM284"/>
      <c r="EXN284"/>
      <c r="EXO284"/>
      <c r="EXP284"/>
      <c r="EXQ284"/>
      <c r="EXR284"/>
      <c r="EXS284"/>
      <c r="EXT284"/>
      <c r="EXU284"/>
      <c r="EXV284"/>
      <c r="EXW284"/>
      <c r="EXX284"/>
      <c r="EXY284"/>
      <c r="EXZ284"/>
      <c r="EYA284"/>
      <c r="EYB284"/>
      <c r="EYC284"/>
      <c r="EYD284"/>
      <c r="EYE284"/>
      <c r="EYF284"/>
      <c r="EYG284"/>
      <c r="EYH284"/>
      <c r="EYI284"/>
      <c r="EYJ284"/>
      <c r="EYK284"/>
      <c r="EYL284"/>
      <c r="EYM284"/>
      <c r="EYN284"/>
      <c r="EYO284"/>
      <c r="EYP284"/>
      <c r="EYQ284"/>
      <c r="EYR284"/>
      <c r="EYS284"/>
      <c r="EYT284"/>
      <c r="EYU284"/>
      <c r="EYV284"/>
      <c r="EYW284"/>
      <c r="EYX284"/>
      <c r="EYY284"/>
      <c r="EYZ284"/>
      <c r="EZA284"/>
      <c r="EZB284"/>
      <c r="EZC284"/>
      <c r="EZD284"/>
      <c r="EZE284"/>
      <c r="EZF284"/>
      <c r="EZG284"/>
      <c r="EZH284"/>
      <c r="EZI284"/>
      <c r="EZJ284"/>
      <c r="EZK284"/>
      <c r="EZL284"/>
      <c r="EZM284"/>
      <c r="EZN284"/>
      <c r="EZO284"/>
      <c r="EZP284"/>
      <c r="EZQ284"/>
      <c r="EZR284"/>
      <c r="EZS284"/>
      <c r="EZT284"/>
      <c r="EZU284"/>
      <c r="EZV284"/>
      <c r="EZW284"/>
      <c r="EZX284"/>
      <c r="EZY284"/>
      <c r="EZZ284"/>
      <c r="FAA284"/>
      <c r="FAB284"/>
      <c r="FAC284"/>
      <c r="FAD284"/>
      <c r="FAE284"/>
      <c r="FAF284"/>
      <c r="FAG284"/>
      <c r="FAH284"/>
      <c r="FAI284"/>
      <c r="FAJ284"/>
      <c r="FAK284"/>
      <c r="FAL284"/>
      <c r="FAM284"/>
      <c r="FAN284"/>
      <c r="FAO284"/>
      <c r="FAP284"/>
      <c r="FAQ284"/>
      <c r="FAR284"/>
      <c r="FAS284"/>
      <c r="FAT284"/>
      <c r="FAU284"/>
      <c r="FAV284"/>
      <c r="FAW284"/>
      <c r="FAX284"/>
      <c r="FAY284"/>
      <c r="FAZ284"/>
      <c r="FBA284"/>
      <c r="FBB284"/>
      <c r="FBC284"/>
      <c r="FBD284"/>
      <c r="FBE284"/>
      <c r="FBF284"/>
      <c r="FBG284"/>
      <c r="FBH284"/>
      <c r="FBI284"/>
      <c r="FBJ284"/>
      <c r="FBK284"/>
      <c r="FBL284"/>
      <c r="FBM284"/>
      <c r="FBN284"/>
      <c r="FBO284"/>
      <c r="FBP284"/>
      <c r="FBQ284"/>
      <c r="FBR284"/>
      <c r="FBS284"/>
      <c r="FBT284"/>
      <c r="FBU284"/>
      <c r="FBV284"/>
      <c r="FBW284"/>
      <c r="FBX284"/>
      <c r="FBY284"/>
      <c r="FBZ284"/>
      <c r="FCA284"/>
      <c r="FCB284"/>
      <c r="FCC284"/>
      <c r="FCD284"/>
      <c r="FCE284"/>
      <c r="FCF284"/>
      <c r="FCG284"/>
      <c r="FCH284"/>
      <c r="FCI284"/>
      <c r="FCJ284"/>
      <c r="FCK284"/>
      <c r="FCL284"/>
      <c r="FCM284"/>
      <c r="FCN284"/>
      <c r="FCO284"/>
      <c r="FCP284"/>
      <c r="FCQ284"/>
      <c r="FCR284"/>
      <c r="FCS284"/>
      <c r="FCT284"/>
      <c r="FCU284"/>
      <c r="FCV284"/>
      <c r="FCW284"/>
      <c r="FCX284"/>
      <c r="FCY284"/>
      <c r="FCZ284"/>
      <c r="FDA284"/>
      <c r="FDB284"/>
      <c r="FDC284"/>
      <c r="FDD284"/>
      <c r="FDE284"/>
      <c r="FDF284"/>
      <c r="FDG284"/>
      <c r="FDH284"/>
      <c r="FDI284"/>
      <c r="FDJ284"/>
      <c r="FDK284"/>
      <c r="FDL284"/>
      <c r="FDM284"/>
      <c r="FDN284"/>
      <c r="FDO284"/>
      <c r="FDP284"/>
      <c r="FDQ284"/>
      <c r="FDR284"/>
      <c r="FDS284"/>
      <c r="FDT284"/>
      <c r="FDU284"/>
      <c r="FDV284"/>
      <c r="FDW284"/>
      <c r="FDX284"/>
      <c r="FDY284"/>
      <c r="FDZ284"/>
      <c r="FEA284"/>
      <c r="FEB284"/>
      <c r="FEC284"/>
      <c r="FED284"/>
      <c r="FEE284"/>
      <c r="FEF284"/>
      <c r="FEG284"/>
      <c r="FEH284"/>
      <c r="FEI284"/>
      <c r="FEJ284"/>
      <c r="FEK284"/>
      <c r="FEL284"/>
      <c r="FEM284"/>
      <c r="FEN284"/>
      <c r="FEO284"/>
      <c r="FEP284"/>
      <c r="FEQ284"/>
      <c r="FER284"/>
      <c r="FES284"/>
      <c r="FET284"/>
      <c r="FEU284"/>
      <c r="FEV284"/>
      <c r="FEW284"/>
      <c r="FEX284"/>
      <c r="FEY284"/>
      <c r="FEZ284"/>
      <c r="FFA284"/>
      <c r="FFB284"/>
      <c r="FFC284"/>
      <c r="FFD284"/>
      <c r="FFE284"/>
      <c r="FFF284"/>
      <c r="FFG284"/>
      <c r="FFH284"/>
      <c r="FFI284"/>
      <c r="FFJ284"/>
      <c r="FFK284"/>
      <c r="FFL284"/>
      <c r="FFM284"/>
      <c r="FFN284"/>
      <c r="FFO284"/>
      <c r="FFP284"/>
      <c r="FFQ284"/>
      <c r="FFR284"/>
      <c r="FFS284"/>
      <c r="FFT284"/>
      <c r="FFU284"/>
      <c r="FFV284"/>
      <c r="FFW284"/>
      <c r="FFX284"/>
      <c r="FFY284"/>
      <c r="FFZ284"/>
      <c r="FGA284"/>
      <c r="FGB284"/>
      <c r="FGC284"/>
      <c r="FGD284"/>
      <c r="FGE284"/>
      <c r="FGF284"/>
      <c r="FGG284"/>
      <c r="FGH284"/>
      <c r="FGI284"/>
      <c r="FGJ284"/>
      <c r="FGK284"/>
      <c r="FGL284"/>
      <c r="FGM284"/>
      <c r="FGN284"/>
      <c r="FGO284"/>
      <c r="FGP284"/>
      <c r="FGQ284"/>
      <c r="FGR284"/>
      <c r="FGS284"/>
      <c r="FGT284"/>
      <c r="FGU284"/>
      <c r="FGV284"/>
      <c r="FGW284"/>
      <c r="FGX284"/>
      <c r="FGY284"/>
      <c r="FGZ284"/>
      <c r="FHA284"/>
      <c r="FHB284"/>
      <c r="FHC284"/>
      <c r="FHD284"/>
      <c r="FHE284"/>
      <c r="FHF284"/>
      <c r="FHG284"/>
      <c r="FHH284"/>
      <c r="FHI284"/>
      <c r="FHJ284"/>
      <c r="FHK284"/>
      <c r="FHL284"/>
      <c r="FHM284"/>
      <c r="FHN284"/>
      <c r="FHO284"/>
      <c r="FHP284"/>
      <c r="FHQ284"/>
      <c r="FHR284"/>
      <c r="FHS284"/>
      <c r="FHT284"/>
      <c r="FHU284"/>
      <c r="FHV284"/>
      <c r="FHW284"/>
      <c r="FHX284"/>
      <c r="FHY284"/>
      <c r="FHZ284"/>
      <c r="FIA284"/>
      <c r="FIB284"/>
      <c r="FIC284"/>
      <c r="FID284"/>
      <c r="FIE284"/>
      <c r="FIF284"/>
      <c r="FIG284"/>
      <c r="FIH284"/>
      <c r="FII284"/>
      <c r="FIJ284"/>
      <c r="FIK284"/>
      <c r="FIL284"/>
      <c r="FIM284"/>
      <c r="FIN284"/>
      <c r="FIO284"/>
      <c r="FIP284"/>
      <c r="FIQ284"/>
      <c r="FIR284"/>
      <c r="FIS284"/>
      <c r="FIT284"/>
      <c r="FIU284"/>
      <c r="FIV284"/>
      <c r="FIW284"/>
      <c r="FIX284"/>
      <c r="FIY284"/>
      <c r="FIZ284"/>
      <c r="FJA284"/>
      <c r="FJB284"/>
      <c r="FJC284"/>
      <c r="FJD284"/>
      <c r="FJE284"/>
      <c r="FJF284"/>
      <c r="FJG284"/>
      <c r="FJH284"/>
      <c r="FJI284"/>
      <c r="FJJ284"/>
      <c r="FJK284"/>
      <c r="FJL284"/>
      <c r="FJM284"/>
      <c r="FJN284"/>
      <c r="FJO284"/>
      <c r="FJP284"/>
      <c r="FJQ284"/>
      <c r="FJR284"/>
      <c r="FJS284"/>
      <c r="FJT284"/>
      <c r="FJU284"/>
      <c r="FJV284"/>
      <c r="FJW284"/>
      <c r="FJX284"/>
      <c r="FJY284"/>
      <c r="FJZ284"/>
      <c r="FKA284"/>
      <c r="FKB284"/>
      <c r="FKC284"/>
      <c r="FKD284"/>
      <c r="FKE284"/>
      <c r="FKF284"/>
      <c r="FKG284"/>
      <c r="FKH284"/>
      <c r="FKI284"/>
      <c r="FKJ284"/>
      <c r="FKK284"/>
      <c r="FKL284"/>
      <c r="FKM284"/>
      <c r="FKN284"/>
      <c r="FKO284"/>
      <c r="FKP284"/>
      <c r="FKQ284"/>
      <c r="FKR284"/>
      <c r="FKS284"/>
      <c r="FKT284"/>
      <c r="FKU284"/>
      <c r="FKV284"/>
      <c r="FKW284"/>
      <c r="FKX284"/>
      <c r="FKY284"/>
      <c r="FKZ284"/>
      <c r="FLA284"/>
      <c r="FLB284"/>
      <c r="FLC284"/>
      <c r="FLD284"/>
      <c r="FLE284"/>
      <c r="FLF284"/>
      <c r="FLG284"/>
      <c r="FLH284"/>
      <c r="FLI284"/>
      <c r="FLJ284"/>
      <c r="FLK284"/>
      <c r="FLL284"/>
      <c r="FLM284"/>
      <c r="FLN284"/>
      <c r="FLO284"/>
      <c r="FLP284"/>
      <c r="FLQ284"/>
      <c r="FLR284"/>
      <c r="FLS284"/>
      <c r="FLT284"/>
      <c r="FLU284"/>
      <c r="FLV284"/>
      <c r="FLW284"/>
      <c r="FLX284"/>
      <c r="FLY284"/>
      <c r="FLZ284"/>
      <c r="FMA284"/>
      <c r="FMB284"/>
      <c r="FMC284"/>
      <c r="FMD284"/>
      <c r="FME284"/>
      <c r="FMF284"/>
      <c r="FMG284"/>
      <c r="FMH284"/>
      <c r="FMI284"/>
      <c r="FMJ284"/>
      <c r="FMK284"/>
      <c r="FML284"/>
      <c r="FMM284"/>
      <c r="FMN284"/>
      <c r="FMO284"/>
      <c r="FMP284"/>
      <c r="FMQ284"/>
      <c r="FMR284"/>
      <c r="FMS284"/>
      <c r="FMT284"/>
      <c r="FMU284"/>
      <c r="FMV284"/>
      <c r="FMW284"/>
      <c r="FMX284"/>
      <c r="FMY284"/>
      <c r="FMZ284"/>
      <c r="FNA284"/>
      <c r="FNB284"/>
      <c r="FNC284"/>
      <c r="FND284"/>
      <c r="FNE284"/>
      <c r="FNF284"/>
      <c r="FNG284"/>
      <c r="FNH284"/>
      <c r="FNI284"/>
      <c r="FNJ284"/>
      <c r="FNK284"/>
      <c r="FNL284"/>
      <c r="FNM284"/>
      <c r="FNN284"/>
      <c r="FNO284"/>
      <c r="FNP284"/>
      <c r="FNQ284"/>
      <c r="FNR284"/>
      <c r="FNS284"/>
      <c r="FNT284"/>
      <c r="FNU284"/>
      <c r="FNV284"/>
      <c r="FNW284"/>
      <c r="FNX284"/>
      <c r="FNY284"/>
      <c r="FNZ284"/>
      <c r="FOA284"/>
      <c r="FOB284"/>
      <c r="FOC284"/>
      <c r="FOD284"/>
      <c r="FOE284"/>
      <c r="FOF284"/>
      <c r="FOG284"/>
      <c r="FOH284"/>
      <c r="FOI284"/>
      <c r="FOJ284"/>
      <c r="FOK284"/>
      <c r="FOL284"/>
      <c r="FOM284"/>
      <c r="FON284"/>
      <c r="FOO284"/>
      <c r="FOP284"/>
      <c r="FOQ284"/>
      <c r="FOR284"/>
      <c r="FOS284"/>
      <c r="FOT284"/>
      <c r="FOU284"/>
      <c r="FOV284"/>
      <c r="FOW284"/>
      <c r="FOX284"/>
      <c r="FOY284"/>
      <c r="FOZ284"/>
      <c r="FPA284"/>
      <c r="FPB284"/>
      <c r="FPC284"/>
      <c r="FPD284"/>
      <c r="FPE284"/>
      <c r="FPF284"/>
      <c r="FPG284"/>
      <c r="FPH284"/>
      <c r="FPI284"/>
      <c r="FPJ284"/>
      <c r="FPK284"/>
      <c r="FPL284"/>
      <c r="FPM284"/>
      <c r="FPN284"/>
      <c r="FPO284"/>
      <c r="FPP284"/>
      <c r="FPQ284"/>
      <c r="FPR284"/>
      <c r="FPS284"/>
      <c r="FPT284"/>
      <c r="FPU284"/>
      <c r="FPV284"/>
      <c r="FPW284"/>
      <c r="FPX284"/>
      <c r="FPY284"/>
      <c r="FPZ284"/>
      <c r="FQA284"/>
      <c r="FQB284"/>
      <c r="FQC284"/>
      <c r="FQD284"/>
      <c r="FQE284"/>
      <c r="FQF284"/>
      <c r="FQG284"/>
      <c r="FQH284"/>
      <c r="FQI284"/>
      <c r="FQJ284"/>
      <c r="FQK284"/>
      <c r="FQL284"/>
      <c r="FQM284"/>
      <c r="FQN284"/>
      <c r="FQO284"/>
      <c r="FQP284"/>
      <c r="FQQ284"/>
      <c r="FQR284"/>
      <c r="FQS284"/>
      <c r="FQT284"/>
      <c r="FQU284"/>
      <c r="FQV284"/>
      <c r="FQW284"/>
      <c r="FQX284"/>
      <c r="FQY284"/>
      <c r="FQZ284"/>
      <c r="FRA284"/>
      <c r="FRB284"/>
      <c r="FRC284"/>
      <c r="FRD284"/>
      <c r="FRE284"/>
      <c r="FRF284"/>
      <c r="FRG284"/>
      <c r="FRH284"/>
      <c r="FRI284"/>
      <c r="FRJ284"/>
      <c r="FRK284"/>
      <c r="FRL284"/>
      <c r="FRM284"/>
      <c r="FRN284"/>
      <c r="FRO284"/>
      <c r="FRP284"/>
      <c r="FRQ284"/>
      <c r="FRR284"/>
      <c r="FRS284"/>
      <c r="FRT284"/>
      <c r="FRU284"/>
      <c r="FRV284"/>
      <c r="FRW284"/>
      <c r="FRX284"/>
      <c r="FRY284"/>
      <c r="FRZ284"/>
      <c r="FSA284"/>
      <c r="FSB284"/>
      <c r="FSC284"/>
      <c r="FSD284"/>
      <c r="FSE284"/>
      <c r="FSF284"/>
      <c r="FSG284"/>
      <c r="FSH284"/>
      <c r="FSI284"/>
      <c r="FSJ284"/>
      <c r="FSK284"/>
      <c r="FSL284"/>
      <c r="FSM284"/>
      <c r="FSN284"/>
      <c r="FSO284"/>
      <c r="FSP284"/>
      <c r="FSQ284"/>
      <c r="FSR284"/>
      <c r="FSS284"/>
      <c r="FST284"/>
      <c r="FSU284"/>
      <c r="FSV284"/>
      <c r="FSW284"/>
      <c r="FSX284"/>
      <c r="FSY284"/>
      <c r="FSZ284"/>
      <c r="FTA284"/>
      <c r="FTB284"/>
      <c r="FTC284"/>
      <c r="FTD284"/>
      <c r="FTE284"/>
      <c r="FTF284"/>
      <c r="FTG284"/>
      <c r="FTH284"/>
      <c r="FTI284"/>
      <c r="FTJ284"/>
      <c r="FTK284"/>
      <c r="FTL284"/>
      <c r="FTM284"/>
      <c r="FTN284"/>
      <c r="FTO284"/>
      <c r="FTP284"/>
      <c r="FTQ284"/>
      <c r="FTR284"/>
      <c r="FTS284"/>
      <c r="FTT284"/>
      <c r="FTU284"/>
      <c r="FTV284"/>
      <c r="FTW284"/>
      <c r="FTX284"/>
      <c r="FTY284"/>
      <c r="FTZ284"/>
      <c r="FUA284"/>
      <c r="FUB284"/>
      <c r="FUC284"/>
      <c r="FUD284"/>
      <c r="FUE284"/>
      <c r="FUF284"/>
      <c r="FUG284"/>
      <c r="FUH284"/>
      <c r="FUI284"/>
      <c r="FUJ284"/>
      <c r="FUK284"/>
      <c r="FUL284"/>
      <c r="FUM284"/>
      <c r="FUN284"/>
      <c r="FUO284"/>
      <c r="FUP284"/>
      <c r="FUQ284"/>
      <c r="FUR284"/>
      <c r="FUS284"/>
      <c r="FUT284"/>
      <c r="FUU284"/>
      <c r="FUV284"/>
      <c r="FUW284"/>
      <c r="FUX284"/>
      <c r="FUY284"/>
      <c r="FUZ284"/>
      <c r="FVA284"/>
      <c r="FVB284"/>
      <c r="FVC284"/>
      <c r="FVD284"/>
      <c r="FVE284"/>
      <c r="FVF284"/>
      <c r="FVG284"/>
      <c r="FVH284"/>
      <c r="FVI284"/>
      <c r="FVJ284"/>
      <c r="FVK284"/>
      <c r="FVL284"/>
      <c r="FVM284"/>
      <c r="FVN284"/>
      <c r="FVO284"/>
      <c r="FVP284"/>
      <c r="FVQ284"/>
      <c r="FVR284"/>
      <c r="FVS284"/>
      <c r="FVT284"/>
      <c r="FVU284"/>
      <c r="FVV284"/>
      <c r="FVW284"/>
      <c r="FVX284"/>
      <c r="FVY284"/>
      <c r="FVZ284"/>
      <c r="FWA284"/>
      <c r="FWB284"/>
      <c r="FWC284"/>
      <c r="FWD284"/>
      <c r="FWE284"/>
      <c r="FWF284"/>
      <c r="FWG284"/>
      <c r="FWH284"/>
      <c r="FWI284"/>
      <c r="FWJ284"/>
      <c r="FWK284"/>
      <c r="FWL284"/>
      <c r="FWM284"/>
      <c r="FWN284"/>
      <c r="FWO284"/>
      <c r="FWP284"/>
      <c r="FWQ284"/>
      <c r="FWR284"/>
      <c r="FWS284"/>
      <c r="FWT284"/>
      <c r="FWU284"/>
      <c r="FWV284"/>
      <c r="FWW284"/>
      <c r="FWX284"/>
      <c r="FWY284"/>
      <c r="FWZ284"/>
      <c r="FXA284"/>
      <c r="FXB284"/>
      <c r="FXC284"/>
      <c r="FXD284"/>
      <c r="FXE284"/>
      <c r="FXF284"/>
      <c r="FXG284"/>
      <c r="FXH284"/>
      <c r="FXI284"/>
      <c r="FXJ284"/>
      <c r="FXK284"/>
      <c r="FXL284"/>
      <c r="FXM284"/>
      <c r="FXN284"/>
      <c r="FXO284"/>
      <c r="FXP284"/>
      <c r="FXQ284"/>
      <c r="FXR284"/>
      <c r="FXS284"/>
      <c r="FXT284"/>
      <c r="FXU284"/>
      <c r="FXV284"/>
      <c r="FXW284"/>
      <c r="FXX284"/>
      <c r="FXY284"/>
      <c r="FXZ284"/>
      <c r="FYA284"/>
      <c r="FYB284"/>
      <c r="FYC284"/>
      <c r="FYD284"/>
      <c r="FYE284"/>
      <c r="FYF284"/>
      <c r="FYG284"/>
      <c r="FYH284"/>
      <c r="FYI284"/>
      <c r="FYJ284"/>
      <c r="FYK284"/>
      <c r="FYL284"/>
      <c r="FYM284"/>
      <c r="FYN284"/>
      <c r="FYO284"/>
      <c r="FYP284"/>
      <c r="FYQ284"/>
      <c r="FYR284"/>
      <c r="FYS284"/>
      <c r="FYT284"/>
      <c r="FYU284"/>
      <c r="FYV284"/>
      <c r="FYW284"/>
      <c r="FYX284"/>
      <c r="FYY284"/>
      <c r="FYZ284"/>
      <c r="FZA284"/>
      <c r="FZB284"/>
      <c r="FZC284"/>
      <c r="FZD284"/>
      <c r="FZE284"/>
      <c r="FZF284"/>
      <c r="FZG284"/>
      <c r="FZH284"/>
      <c r="FZI284"/>
      <c r="FZJ284"/>
      <c r="FZK284"/>
      <c r="FZL284"/>
      <c r="FZM284"/>
      <c r="FZN284"/>
      <c r="FZO284"/>
      <c r="FZP284"/>
      <c r="FZQ284"/>
      <c r="FZR284"/>
      <c r="FZS284"/>
      <c r="FZT284"/>
      <c r="FZU284"/>
      <c r="FZV284"/>
      <c r="FZW284"/>
      <c r="FZX284"/>
      <c r="FZY284"/>
      <c r="FZZ284"/>
      <c r="GAA284"/>
      <c r="GAB284"/>
      <c r="GAC284"/>
      <c r="GAD284"/>
      <c r="GAE284"/>
      <c r="GAF284"/>
      <c r="GAG284"/>
      <c r="GAH284"/>
      <c r="GAI284"/>
      <c r="GAJ284"/>
      <c r="GAK284"/>
      <c r="GAL284"/>
      <c r="GAM284"/>
      <c r="GAN284"/>
      <c r="GAO284"/>
      <c r="GAP284"/>
      <c r="GAQ284"/>
      <c r="GAR284"/>
      <c r="GAS284"/>
      <c r="GAT284"/>
      <c r="GAU284"/>
      <c r="GAV284"/>
      <c r="GAW284"/>
      <c r="GAX284"/>
      <c r="GAY284"/>
      <c r="GAZ284"/>
      <c r="GBA284"/>
      <c r="GBB284"/>
      <c r="GBC284"/>
      <c r="GBD284"/>
      <c r="GBE284"/>
      <c r="GBF284"/>
      <c r="GBG284"/>
      <c r="GBH284"/>
      <c r="GBI284"/>
      <c r="GBJ284"/>
      <c r="GBK284"/>
      <c r="GBL284"/>
      <c r="GBM284"/>
      <c r="GBN284"/>
      <c r="GBO284"/>
      <c r="GBP284"/>
      <c r="GBQ284"/>
      <c r="GBR284"/>
      <c r="GBS284"/>
      <c r="GBT284"/>
      <c r="GBU284"/>
      <c r="GBV284"/>
      <c r="GBW284"/>
      <c r="GBX284"/>
      <c r="GBY284"/>
      <c r="GBZ284"/>
      <c r="GCA284"/>
      <c r="GCB284"/>
      <c r="GCC284"/>
      <c r="GCD284"/>
      <c r="GCE284"/>
      <c r="GCF284"/>
      <c r="GCG284"/>
      <c r="GCH284"/>
      <c r="GCI284"/>
      <c r="GCJ284"/>
      <c r="GCK284"/>
      <c r="GCL284"/>
      <c r="GCM284"/>
      <c r="GCN284"/>
      <c r="GCO284"/>
      <c r="GCP284"/>
      <c r="GCQ284"/>
      <c r="GCR284"/>
      <c r="GCS284"/>
      <c r="GCT284"/>
      <c r="GCU284"/>
      <c r="GCV284"/>
      <c r="GCW284"/>
      <c r="GCX284"/>
      <c r="GCY284"/>
      <c r="GCZ284"/>
      <c r="GDA284"/>
      <c r="GDB284"/>
      <c r="GDC284"/>
      <c r="GDD284"/>
      <c r="GDE284"/>
      <c r="GDF284"/>
      <c r="GDG284"/>
      <c r="GDH284"/>
      <c r="GDI284"/>
      <c r="GDJ284"/>
      <c r="GDK284"/>
      <c r="GDL284"/>
      <c r="GDM284"/>
      <c r="GDN284"/>
      <c r="GDO284"/>
      <c r="GDP284"/>
      <c r="GDQ284"/>
      <c r="GDR284"/>
      <c r="GDS284"/>
      <c r="GDT284"/>
      <c r="GDU284"/>
      <c r="GDV284"/>
      <c r="GDW284"/>
      <c r="GDX284"/>
      <c r="GDY284"/>
      <c r="GDZ284"/>
      <c r="GEA284"/>
      <c r="GEB284"/>
      <c r="GEC284"/>
      <c r="GED284"/>
      <c r="GEE284"/>
      <c r="GEF284"/>
      <c r="GEG284"/>
      <c r="GEH284"/>
      <c r="GEI284"/>
      <c r="GEJ284"/>
      <c r="GEK284"/>
      <c r="GEL284"/>
      <c r="GEM284"/>
      <c r="GEN284"/>
      <c r="GEO284"/>
      <c r="GEP284"/>
      <c r="GEQ284"/>
      <c r="GER284"/>
      <c r="GES284"/>
      <c r="GET284"/>
      <c r="GEU284"/>
      <c r="GEV284"/>
      <c r="GEW284"/>
      <c r="GEX284"/>
      <c r="GEY284"/>
      <c r="GEZ284"/>
      <c r="GFA284"/>
      <c r="GFB284"/>
      <c r="GFC284"/>
      <c r="GFD284"/>
      <c r="GFE284"/>
      <c r="GFF284"/>
      <c r="GFG284"/>
      <c r="GFH284"/>
      <c r="GFI284"/>
      <c r="GFJ284"/>
      <c r="GFK284"/>
      <c r="GFL284"/>
      <c r="GFM284"/>
      <c r="GFN284"/>
      <c r="GFO284"/>
      <c r="GFP284"/>
      <c r="GFQ284"/>
      <c r="GFR284"/>
      <c r="GFS284"/>
      <c r="GFT284"/>
      <c r="GFU284"/>
      <c r="GFV284"/>
      <c r="GFW284"/>
      <c r="GFX284"/>
      <c r="GFY284"/>
      <c r="GFZ284"/>
      <c r="GGA284"/>
      <c r="GGB284"/>
      <c r="GGC284"/>
      <c r="GGD284"/>
      <c r="GGE284"/>
      <c r="GGF284"/>
      <c r="GGG284"/>
      <c r="GGH284"/>
      <c r="GGI284"/>
      <c r="GGJ284"/>
      <c r="GGK284"/>
      <c r="GGL284"/>
      <c r="GGM284"/>
      <c r="GGN284"/>
      <c r="GGO284"/>
      <c r="GGP284"/>
      <c r="GGQ284"/>
      <c r="GGR284"/>
      <c r="GGS284"/>
      <c r="GGT284"/>
      <c r="GGU284"/>
      <c r="GGV284"/>
      <c r="GGW284"/>
      <c r="GGX284"/>
      <c r="GGY284"/>
      <c r="GGZ284"/>
      <c r="GHA284"/>
      <c r="GHB284"/>
      <c r="GHC284"/>
      <c r="GHD284"/>
      <c r="GHE284"/>
      <c r="GHF284"/>
      <c r="GHG284"/>
      <c r="GHH284"/>
      <c r="GHI284"/>
      <c r="GHJ284"/>
      <c r="GHK284"/>
      <c r="GHL284"/>
      <c r="GHM284"/>
      <c r="GHN284"/>
      <c r="GHO284"/>
      <c r="GHP284"/>
      <c r="GHQ284"/>
      <c r="GHR284"/>
      <c r="GHS284"/>
      <c r="GHT284"/>
      <c r="GHU284"/>
      <c r="GHV284"/>
      <c r="GHW284"/>
      <c r="GHX284"/>
      <c r="GHY284"/>
      <c r="GHZ284"/>
      <c r="GIA284"/>
      <c r="GIB284"/>
      <c r="GIC284"/>
      <c r="GID284"/>
      <c r="GIE284"/>
      <c r="GIF284"/>
      <c r="GIG284"/>
      <c r="GIH284"/>
      <c r="GII284"/>
      <c r="GIJ284"/>
      <c r="GIK284"/>
      <c r="GIL284"/>
      <c r="GIM284"/>
      <c r="GIN284"/>
      <c r="GIO284"/>
      <c r="GIP284"/>
      <c r="GIQ284"/>
      <c r="GIR284"/>
      <c r="GIS284"/>
      <c r="GIT284"/>
      <c r="GIU284"/>
      <c r="GIV284"/>
      <c r="GIW284"/>
      <c r="GIX284"/>
      <c r="GIY284"/>
      <c r="GIZ284"/>
      <c r="GJA284"/>
      <c r="GJB284"/>
      <c r="GJC284"/>
      <c r="GJD284"/>
      <c r="GJE284"/>
      <c r="GJF284"/>
      <c r="GJG284"/>
      <c r="GJH284"/>
      <c r="GJI284"/>
      <c r="GJJ284"/>
      <c r="GJK284"/>
      <c r="GJL284"/>
      <c r="GJM284"/>
      <c r="GJN284"/>
      <c r="GJO284"/>
      <c r="GJP284"/>
      <c r="GJQ284"/>
      <c r="GJR284"/>
      <c r="GJS284"/>
      <c r="GJT284"/>
      <c r="GJU284"/>
      <c r="GJV284"/>
      <c r="GJW284"/>
      <c r="GJX284"/>
      <c r="GJY284"/>
      <c r="GJZ284"/>
      <c r="GKA284"/>
      <c r="GKB284"/>
      <c r="GKC284"/>
      <c r="GKD284"/>
      <c r="GKE284"/>
      <c r="GKF284"/>
      <c r="GKG284"/>
      <c r="GKH284"/>
      <c r="GKI284"/>
      <c r="GKJ284"/>
      <c r="GKK284"/>
      <c r="GKL284"/>
      <c r="GKM284"/>
      <c r="GKN284"/>
      <c r="GKO284"/>
      <c r="GKP284"/>
      <c r="GKQ284"/>
      <c r="GKR284"/>
      <c r="GKS284"/>
      <c r="GKT284"/>
      <c r="GKU284"/>
      <c r="GKV284"/>
      <c r="GKW284"/>
      <c r="GKX284"/>
      <c r="GKY284"/>
      <c r="GKZ284"/>
      <c r="GLA284"/>
      <c r="GLB284"/>
      <c r="GLC284"/>
      <c r="GLD284"/>
      <c r="GLE284"/>
      <c r="GLF284"/>
      <c r="GLG284"/>
      <c r="GLH284"/>
      <c r="GLI284"/>
      <c r="GLJ284"/>
      <c r="GLK284"/>
      <c r="GLL284"/>
      <c r="GLM284"/>
      <c r="GLN284"/>
      <c r="GLO284"/>
      <c r="GLP284"/>
      <c r="GLQ284"/>
      <c r="GLR284"/>
      <c r="GLS284"/>
      <c r="GLT284"/>
      <c r="GLU284"/>
      <c r="GLV284"/>
      <c r="GLW284"/>
      <c r="GLX284"/>
      <c r="GLY284"/>
      <c r="GLZ284"/>
      <c r="GMA284"/>
      <c r="GMB284"/>
      <c r="GMC284"/>
      <c r="GMD284"/>
      <c r="GME284"/>
      <c r="GMF284"/>
      <c r="GMG284"/>
      <c r="GMH284"/>
      <c r="GMI284"/>
      <c r="GMJ284"/>
      <c r="GMK284"/>
      <c r="GML284"/>
      <c r="GMM284"/>
      <c r="GMN284"/>
      <c r="GMO284"/>
      <c r="GMP284"/>
      <c r="GMQ284"/>
      <c r="GMR284"/>
      <c r="GMS284"/>
      <c r="GMT284"/>
      <c r="GMU284"/>
      <c r="GMV284"/>
      <c r="GMW284"/>
      <c r="GMX284"/>
      <c r="GMY284"/>
      <c r="GMZ284"/>
      <c r="GNA284"/>
      <c r="GNB284"/>
      <c r="GNC284"/>
      <c r="GND284"/>
      <c r="GNE284"/>
      <c r="GNF284"/>
      <c r="GNG284"/>
      <c r="GNH284"/>
      <c r="GNI284"/>
      <c r="GNJ284"/>
      <c r="GNK284"/>
      <c r="GNL284"/>
      <c r="GNM284"/>
      <c r="GNN284"/>
      <c r="GNO284"/>
      <c r="GNP284"/>
      <c r="GNQ284"/>
      <c r="GNR284"/>
      <c r="GNS284"/>
      <c r="GNT284"/>
      <c r="GNU284"/>
      <c r="GNV284"/>
      <c r="GNW284"/>
      <c r="GNX284"/>
      <c r="GNY284"/>
      <c r="GNZ284"/>
      <c r="GOA284"/>
      <c r="GOB284"/>
      <c r="GOC284"/>
      <c r="GOD284"/>
      <c r="GOE284"/>
      <c r="GOF284"/>
      <c r="GOG284"/>
      <c r="GOH284"/>
      <c r="GOI284"/>
      <c r="GOJ284"/>
      <c r="GOK284"/>
      <c r="GOL284"/>
      <c r="GOM284"/>
      <c r="GON284"/>
      <c r="GOO284"/>
      <c r="GOP284"/>
      <c r="GOQ284"/>
      <c r="GOR284"/>
      <c r="GOS284"/>
      <c r="GOT284"/>
      <c r="GOU284"/>
      <c r="GOV284"/>
      <c r="GOW284"/>
      <c r="GOX284"/>
      <c r="GOY284"/>
      <c r="GOZ284"/>
      <c r="GPA284"/>
      <c r="GPB284"/>
      <c r="GPC284"/>
      <c r="GPD284"/>
      <c r="GPE284"/>
      <c r="GPF284"/>
      <c r="GPG284"/>
      <c r="GPH284"/>
      <c r="GPI284"/>
      <c r="GPJ284"/>
      <c r="GPK284"/>
      <c r="GPL284"/>
      <c r="GPM284"/>
      <c r="GPN284"/>
      <c r="GPO284"/>
      <c r="GPP284"/>
      <c r="GPQ284"/>
      <c r="GPR284"/>
      <c r="GPS284"/>
      <c r="GPT284"/>
      <c r="GPU284"/>
      <c r="GPV284"/>
      <c r="GPW284"/>
      <c r="GPX284"/>
      <c r="GPY284"/>
      <c r="GPZ284"/>
      <c r="GQA284"/>
      <c r="GQB284"/>
      <c r="GQC284"/>
      <c r="GQD284"/>
      <c r="GQE284"/>
      <c r="GQF284"/>
      <c r="GQG284"/>
      <c r="GQH284"/>
      <c r="GQI284"/>
      <c r="GQJ284"/>
      <c r="GQK284"/>
      <c r="GQL284"/>
      <c r="GQM284"/>
      <c r="GQN284"/>
      <c r="GQO284"/>
      <c r="GQP284"/>
      <c r="GQQ284"/>
      <c r="GQR284"/>
      <c r="GQS284"/>
      <c r="GQT284"/>
      <c r="GQU284"/>
      <c r="GQV284"/>
      <c r="GQW284"/>
      <c r="GQX284"/>
      <c r="GQY284"/>
      <c r="GQZ284"/>
      <c r="GRA284"/>
      <c r="GRB284"/>
      <c r="GRC284"/>
      <c r="GRD284"/>
      <c r="GRE284"/>
      <c r="GRF284"/>
      <c r="GRG284"/>
      <c r="GRH284"/>
      <c r="GRI284"/>
      <c r="GRJ284"/>
      <c r="GRK284"/>
      <c r="GRL284"/>
      <c r="GRM284"/>
      <c r="GRN284"/>
      <c r="GRO284"/>
      <c r="GRP284"/>
      <c r="GRQ284"/>
      <c r="GRR284"/>
      <c r="GRS284"/>
      <c r="GRT284"/>
      <c r="GRU284"/>
      <c r="GRV284"/>
      <c r="GRW284"/>
      <c r="GRX284"/>
      <c r="GRY284"/>
      <c r="GRZ284"/>
      <c r="GSA284"/>
      <c r="GSB284"/>
      <c r="GSC284"/>
      <c r="GSD284"/>
      <c r="GSE284"/>
      <c r="GSF284"/>
      <c r="GSG284"/>
      <c r="GSH284"/>
      <c r="GSI284"/>
      <c r="GSJ284"/>
      <c r="GSK284"/>
      <c r="GSL284"/>
      <c r="GSM284"/>
      <c r="GSN284"/>
      <c r="GSO284"/>
      <c r="GSP284"/>
      <c r="GSQ284"/>
      <c r="GSR284"/>
      <c r="GSS284"/>
      <c r="GST284"/>
      <c r="GSU284"/>
      <c r="GSV284"/>
      <c r="GSW284"/>
      <c r="GSX284"/>
      <c r="GSY284"/>
      <c r="GSZ284"/>
      <c r="GTA284"/>
      <c r="GTB284"/>
      <c r="GTC284"/>
      <c r="GTD284"/>
      <c r="GTE284"/>
      <c r="GTF284"/>
      <c r="GTG284"/>
      <c r="GTH284"/>
      <c r="GTI284"/>
      <c r="GTJ284"/>
      <c r="GTK284"/>
      <c r="GTL284"/>
      <c r="GTM284"/>
      <c r="GTN284"/>
      <c r="GTO284"/>
      <c r="GTP284"/>
      <c r="GTQ284"/>
      <c r="GTR284"/>
      <c r="GTS284"/>
      <c r="GTT284"/>
      <c r="GTU284"/>
      <c r="GTV284"/>
      <c r="GTW284"/>
      <c r="GTX284"/>
      <c r="GTY284"/>
      <c r="GTZ284"/>
      <c r="GUA284"/>
      <c r="GUB284"/>
      <c r="GUC284"/>
      <c r="GUD284"/>
      <c r="GUE284"/>
      <c r="GUF284"/>
      <c r="GUG284"/>
      <c r="GUH284"/>
      <c r="GUI284"/>
      <c r="GUJ284"/>
      <c r="GUK284"/>
      <c r="GUL284"/>
      <c r="GUM284"/>
      <c r="GUN284"/>
      <c r="GUO284"/>
      <c r="GUP284"/>
      <c r="GUQ284"/>
      <c r="GUR284"/>
      <c r="GUS284"/>
      <c r="GUT284"/>
      <c r="GUU284"/>
      <c r="GUV284"/>
      <c r="GUW284"/>
      <c r="GUX284"/>
      <c r="GUY284"/>
      <c r="GUZ284"/>
      <c r="GVA284"/>
      <c r="GVB284"/>
      <c r="GVC284"/>
      <c r="GVD284"/>
      <c r="GVE284"/>
      <c r="GVF284"/>
      <c r="GVG284"/>
      <c r="GVH284"/>
      <c r="GVI284"/>
      <c r="GVJ284"/>
      <c r="GVK284"/>
      <c r="GVL284"/>
      <c r="GVM284"/>
      <c r="GVN284"/>
      <c r="GVO284"/>
      <c r="GVP284"/>
      <c r="GVQ284"/>
      <c r="GVR284"/>
      <c r="GVS284"/>
      <c r="GVT284"/>
      <c r="GVU284"/>
      <c r="GVV284"/>
      <c r="GVW284"/>
      <c r="GVX284"/>
      <c r="GVY284"/>
      <c r="GVZ284"/>
      <c r="GWA284"/>
      <c r="GWB284"/>
      <c r="GWC284"/>
      <c r="GWD284"/>
      <c r="GWE284"/>
      <c r="GWF284"/>
      <c r="GWG284"/>
      <c r="GWH284"/>
      <c r="GWI284"/>
      <c r="GWJ284"/>
      <c r="GWK284"/>
      <c r="GWL284"/>
      <c r="GWM284"/>
      <c r="GWN284"/>
      <c r="GWO284"/>
      <c r="GWP284"/>
      <c r="GWQ284"/>
      <c r="GWR284"/>
      <c r="GWS284"/>
      <c r="GWT284"/>
      <c r="GWU284"/>
      <c r="GWV284"/>
      <c r="GWW284"/>
      <c r="GWX284"/>
      <c r="GWY284"/>
      <c r="GWZ284"/>
      <c r="GXA284"/>
      <c r="GXB284"/>
      <c r="GXC284"/>
      <c r="GXD284"/>
      <c r="GXE284"/>
      <c r="GXF284"/>
      <c r="GXG284"/>
      <c r="GXH284"/>
      <c r="GXI284"/>
      <c r="GXJ284"/>
      <c r="GXK284"/>
      <c r="GXL284"/>
      <c r="GXM284"/>
      <c r="GXN284"/>
      <c r="GXO284"/>
      <c r="GXP284"/>
      <c r="GXQ284"/>
      <c r="GXR284"/>
      <c r="GXS284"/>
      <c r="GXT284"/>
      <c r="GXU284"/>
      <c r="GXV284"/>
      <c r="GXW284"/>
      <c r="GXX284"/>
      <c r="GXY284"/>
      <c r="GXZ284"/>
      <c r="GYA284"/>
      <c r="GYB284"/>
      <c r="GYC284"/>
      <c r="GYD284"/>
      <c r="GYE284"/>
      <c r="GYF284"/>
      <c r="GYG284"/>
      <c r="GYH284"/>
      <c r="GYI284"/>
      <c r="GYJ284"/>
      <c r="GYK284"/>
      <c r="GYL284"/>
      <c r="GYM284"/>
      <c r="GYN284"/>
      <c r="GYO284"/>
      <c r="GYP284"/>
      <c r="GYQ284"/>
      <c r="GYR284"/>
      <c r="GYS284"/>
      <c r="GYT284"/>
      <c r="GYU284"/>
      <c r="GYV284"/>
      <c r="GYW284"/>
      <c r="GYX284"/>
      <c r="GYY284"/>
      <c r="GYZ284"/>
      <c r="GZA284"/>
      <c r="GZB284"/>
      <c r="GZC284"/>
      <c r="GZD284"/>
      <c r="GZE284"/>
      <c r="GZF284"/>
      <c r="GZG284"/>
      <c r="GZH284"/>
      <c r="GZI284"/>
      <c r="GZJ284"/>
      <c r="GZK284"/>
      <c r="GZL284"/>
      <c r="GZM284"/>
      <c r="GZN284"/>
      <c r="GZO284"/>
      <c r="GZP284"/>
      <c r="GZQ284"/>
      <c r="GZR284"/>
      <c r="GZS284"/>
      <c r="GZT284"/>
      <c r="GZU284"/>
      <c r="GZV284"/>
      <c r="GZW284"/>
      <c r="GZX284"/>
      <c r="GZY284"/>
      <c r="GZZ284"/>
      <c r="HAA284"/>
      <c r="HAB284"/>
      <c r="HAC284"/>
      <c r="HAD284"/>
      <c r="HAE284"/>
      <c r="HAF284"/>
      <c r="HAG284"/>
      <c r="HAH284"/>
      <c r="HAI284"/>
      <c r="HAJ284"/>
      <c r="HAK284"/>
      <c r="HAL284"/>
      <c r="HAM284"/>
      <c r="HAN284"/>
      <c r="HAO284"/>
      <c r="HAP284"/>
      <c r="HAQ284"/>
      <c r="HAR284"/>
      <c r="HAS284"/>
      <c r="HAT284"/>
      <c r="HAU284"/>
      <c r="HAV284"/>
      <c r="HAW284"/>
      <c r="HAX284"/>
      <c r="HAY284"/>
      <c r="HAZ284"/>
      <c r="HBA284"/>
      <c r="HBB284"/>
      <c r="HBC284"/>
      <c r="HBD284"/>
      <c r="HBE284"/>
      <c r="HBF284"/>
      <c r="HBG284"/>
      <c r="HBH284"/>
      <c r="HBI284"/>
      <c r="HBJ284"/>
      <c r="HBK284"/>
      <c r="HBL284"/>
      <c r="HBM284"/>
      <c r="HBN284"/>
      <c r="HBO284"/>
      <c r="HBP284"/>
      <c r="HBQ284"/>
      <c r="HBR284"/>
      <c r="HBS284"/>
      <c r="HBT284"/>
      <c r="HBU284"/>
      <c r="HBV284"/>
      <c r="HBW284"/>
      <c r="HBX284"/>
      <c r="HBY284"/>
      <c r="HBZ284"/>
      <c r="HCA284"/>
      <c r="HCB284"/>
      <c r="HCC284"/>
      <c r="HCD284"/>
      <c r="HCE284"/>
      <c r="HCF284"/>
      <c r="HCG284"/>
      <c r="HCH284"/>
      <c r="HCI284"/>
      <c r="HCJ284"/>
      <c r="HCK284"/>
      <c r="HCL284"/>
      <c r="HCM284"/>
      <c r="HCN284"/>
      <c r="HCO284"/>
      <c r="HCP284"/>
      <c r="HCQ284"/>
      <c r="HCR284"/>
      <c r="HCS284"/>
      <c r="HCT284"/>
      <c r="HCU284"/>
      <c r="HCV284"/>
      <c r="HCW284"/>
      <c r="HCX284"/>
      <c r="HCY284"/>
      <c r="HCZ284"/>
      <c r="HDA284"/>
      <c r="HDB284"/>
      <c r="HDC284"/>
      <c r="HDD284"/>
      <c r="HDE284"/>
      <c r="HDF284"/>
      <c r="HDG284"/>
      <c r="HDH284"/>
      <c r="HDI284"/>
      <c r="HDJ284"/>
      <c r="HDK284"/>
      <c r="HDL284"/>
      <c r="HDM284"/>
      <c r="HDN284"/>
      <c r="HDO284"/>
      <c r="HDP284"/>
      <c r="HDQ284"/>
      <c r="HDR284"/>
      <c r="HDS284"/>
      <c r="HDT284"/>
      <c r="HDU284"/>
      <c r="HDV284"/>
      <c r="HDW284"/>
      <c r="HDX284"/>
      <c r="HDY284"/>
      <c r="HDZ284"/>
      <c r="HEA284"/>
      <c r="HEB284"/>
      <c r="HEC284"/>
      <c r="HED284"/>
      <c r="HEE284"/>
      <c r="HEF284"/>
      <c r="HEG284"/>
      <c r="HEH284"/>
      <c r="HEI284"/>
      <c r="HEJ284"/>
      <c r="HEK284"/>
      <c r="HEL284"/>
      <c r="HEM284"/>
      <c r="HEN284"/>
      <c r="HEO284"/>
      <c r="HEP284"/>
      <c r="HEQ284"/>
      <c r="HER284"/>
      <c r="HES284"/>
      <c r="HET284"/>
      <c r="HEU284"/>
      <c r="HEV284"/>
      <c r="HEW284"/>
      <c r="HEX284"/>
      <c r="HEY284"/>
      <c r="HEZ284"/>
      <c r="HFA284"/>
      <c r="HFB284"/>
      <c r="HFC284"/>
      <c r="HFD284"/>
      <c r="HFE284"/>
      <c r="HFF284"/>
      <c r="HFG284"/>
      <c r="HFH284"/>
      <c r="HFI284"/>
      <c r="HFJ284"/>
      <c r="HFK284"/>
      <c r="HFL284"/>
      <c r="HFM284"/>
      <c r="HFN284"/>
      <c r="HFO284"/>
      <c r="HFP284"/>
      <c r="HFQ284"/>
      <c r="HFR284"/>
      <c r="HFS284"/>
      <c r="HFT284"/>
      <c r="HFU284"/>
      <c r="HFV284"/>
      <c r="HFW284"/>
      <c r="HFX284"/>
      <c r="HFY284"/>
      <c r="HFZ284"/>
      <c r="HGA284"/>
      <c r="HGB284"/>
      <c r="HGC284"/>
      <c r="HGD284"/>
      <c r="HGE284"/>
      <c r="HGF284"/>
      <c r="HGG284"/>
      <c r="HGH284"/>
      <c r="HGI284"/>
      <c r="HGJ284"/>
      <c r="HGK284"/>
      <c r="HGL284"/>
      <c r="HGM284"/>
      <c r="HGN284"/>
      <c r="HGO284"/>
      <c r="HGP284"/>
      <c r="HGQ284"/>
      <c r="HGR284"/>
      <c r="HGS284"/>
      <c r="HGT284"/>
      <c r="HGU284"/>
      <c r="HGV284"/>
      <c r="HGW284"/>
      <c r="HGX284"/>
      <c r="HGY284"/>
      <c r="HGZ284"/>
      <c r="HHA284"/>
      <c r="HHB284"/>
      <c r="HHC284"/>
      <c r="HHD284"/>
      <c r="HHE284"/>
      <c r="HHF284"/>
      <c r="HHG284"/>
      <c r="HHH284"/>
      <c r="HHI284"/>
      <c r="HHJ284"/>
      <c r="HHK284"/>
      <c r="HHL284"/>
      <c r="HHM284"/>
      <c r="HHN284"/>
      <c r="HHO284"/>
      <c r="HHP284"/>
      <c r="HHQ284"/>
      <c r="HHR284"/>
      <c r="HHS284"/>
      <c r="HHT284"/>
      <c r="HHU284"/>
      <c r="HHV284"/>
      <c r="HHW284"/>
      <c r="HHX284"/>
      <c r="HHY284"/>
      <c r="HHZ284"/>
      <c r="HIA284"/>
      <c r="HIB284"/>
      <c r="HIC284"/>
      <c r="HID284"/>
      <c r="HIE284"/>
      <c r="HIF284"/>
      <c r="HIG284"/>
      <c r="HIH284"/>
      <c r="HII284"/>
      <c r="HIJ284"/>
      <c r="HIK284"/>
      <c r="HIL284"/>
      <c r="HIM284"/>
      <c r="HIN284"/>
      <c r="HIO284"/>
      <c r="HIP284"/>
      <c r="HIQ284"/>
      <c r="HIR284"/>
      <c r="HIS284"/>
      <c r="HIT284"/>
      <c r="HIU284"/>
      <c r="HIV284"/>
      <c r="HIW284"/>
      <c r="HIX284"/>
      <c r="HIY284"/>
      <c r="HIZ284"/>
      <c r="HJA284"/>
      <c r="HJB284"/>
      <c r="HJC284"/>
      <c r="HJD284"/>
      <c r="HJE284"/>
      <c r="HJF284"/>
      <c r="HJG284"/>
      <c r="HJH284"/>
      <c r="HJI284"/>
      <c r="HJJ284"/>
      <c r="HJK284"/>
      <c r="HJL284"/>
      <c r="HJM284"/>
      <c r="HJN284"/>
      <c r="HJO284"/>
      <c r="HJP284"/>
      <c r="HJQ284"/>
      <c r="HJR284"/>
      <c r="HJS284"/>
      <c r="HJT284"/>
      <c r="HJU284"/>
      <c r="HJV284"/>
      <c r="HJW284"/>
      <c r="HJX284"/>
      <c r="HJY284"/>
      <c r="HJZ284"/>
      <c r="HKA284"/>
      <c r="HKB284"/>
      <c r="HKC284"/>
      <c r="HKD284"/>
      <c r="HKE284"/>
      <c r="HKF284"/>
      <c r="HKG284"/>
      <c r="HKH284"/>
      <c r="HKI284"/>
      <c r="HKJ284"/>
      <c r="HKK284"/>
      <c r="HKL284"/>
      <c r="HKM284"/>
      <c r="HKN284"/>
      <c r="HKO284"/>
      <c r="HKP284"/>
      <c r="HKQ284"/>
      <c r="HKR284"/>
      <c r="HKS284"/>
      <c r="HKT284"/>
      <c r="HKU284"/>
      <c r="HKV284"/>
      <c r="HKW284"/>
      <c r="HKX284"/>
      <c r="HKY284"/>
      <c r="HKZ284"/>
      <c r="HLA284"/>
      <c r="HLB284"/>
      <c r="HLC284"/>
      <c r="HLD284"/>
      <c r="HLE284"/>
      <c r="HLF284"/>
      <c r="HLG284"/>
      <c r="HLH284"/>
      <c r="HLI284"/>
      <c r="HLJ284"/>
      <c r="HLK284"/>
      <c r="HLL284"/>
      <c r="HLM284"/>
      <c r="HLN284"/>
      <c r="HLO284"/>
      <c r="HLP284"/>
      <c r="HLQ284"/>
      <c r="HLR284"/>
      <c r="HLS284"/>
      <c r="HLT284"/>
      <c r="HLU284"/>
      <c r="HLV284"/>
      <c r="HLW284"/>
      <c r="HLX284"/>
      <c r="HLY284"/>
      <c r="HLZ284"/>
      <c r="HMA284"/>
      <c r="HMB284"/>
      <c r="HMC284"/>
      <c r="HMD284"/>
      <c r="HME284"/>
      <c r="HMF284"/>
      <c r="HMG284"/>
      <c r="HMH284"/>
      <c r="HMI284"/>
      <c r="HMJ284"/>
      <c r="HMK284"/>
      <c r="HML284"/>
      <c r="HMM284"/>
      <c r="HMN284"/>
      <c r="HMO284"/>
      <c r="HMP284"/>
      <c r="HMQ284"/>
      <c r="HMR284"/>
      <c r="HMS284"/>
      <c r="HMT284"/>
      <c r="HMU284"/>
      <c r="HMV284"/>
      <c r="HMW284"/>
      <c r="HMX284"/>
      <c r="HMY284"/>
      <c r="HMZ284"/>
      <c r="HNA284"/>
      <c r="HNB284"/>
      <c r="HNC284"/>
      <c r="HND284"/>
      <c r="HNE284"/>
      <c r="HNF284"/>
      <c r="HNG284"/>
      <c r="HNH284"/>
      <c r="HNI284"/>
      <c r="HNJ284"/>
      <c r="HNK284"/>
      <c r="HNL284"/>
      <c r="HNM284"/>
      <c r="HNN284"/>
      <c r="HNO284"/>
      <c r="HNP284"/>
      <c r="HNQ284"/>
      <c r="HNR284"/>
      <c r="HNS284"/>
      <c r="HNT284"/>
      <c r="HNU284"/>
      <c r="HNV284"/>
      <c r="HNW284"/>
      <c r="HNX284"/>
      <c r="HNY284"/>
      <c r="HNZ284"/>
      <c r="HOA284"/>
      <c r="HOB284"/>
      <c r="HOC284"/>
      <c r="HOD284"/>
      <c r="HOE284"/>
      <c r="HOF284"/>
      <c r="HOG284"/>
      <c r="HOH284"/>
      <c r="HOI284"/>
      <c r="HOJ284"/>
      <c r="HOK284"/>
      <c r="HOL284"/>
      <c r="HOM284"/>
      <c r="HON284"/>
      <c r="HOO284"/>
      <c r="HOP284"/>
      <c r="HOQ284"/>
      <c r="HOR284"/>
      <c r="HOS284"/>
      <c r="HOT284"/>
      <c r="HOU284"/>
      <c r="HOV284"/>
      <c r="HOW284"/>
      <c r="HOX284"/>
      <c r="HOY284"/>
      <c r="HOZ284"/>
      <c r="HPA284"/>
      <c r="HPB284"/>
      <c r="HPC284"/>
      <c r="HPD284"/>
      <c r="HPE284"/>
      <c r="HPF284"/>
      <c r="HPG284"/>
      <c r="HPH284"/>
      <c r="HPI284"/>
      <c r="HPJ284"/>
      <c r="HPK284"/>
      <c r="HPL284"/>
      <c r="HPM284"/>
      <c r="HPN284"/>
      <c r="HPO284"/>
      <c r="HPP284"/>
      <c r="HPQ284"/>
      <c r="HPR284"/>
      <c r="HPS284"/>
      <c r="HPT284"/>
      <c r="HPU284"/>
      <c r="HPV284"/>
      <c r="HPW284"/>
      <c r="HPX284"/>
      <c r="HPY284"/>
      <c r="HPZ284"/>
      <c r="HQA284"/>
      <c r="HQB284"/>
      <c r="HQC284"/>
      <c r="HQD284"/>
      <c r="HQE284"/>
      <c r="HQF284"/>
      <c r="HQG284"/>
      <c r="HQH284"/>
      <c r="HQI284"/>
      <c r="HQJ284"/>
      <c r="HQK284"/>
      <c r="HQL284"/>
      <c r="HQM284"/>
      <c r="HQN284"/>
      <c r="HQO284"/>
      <c r="HQP284"/>
      <c r="HQQ284"/>
      <c r="HQR284"/>
      <c r="HQS284"/>
      <c r="HQT284"/>
      <c r="HQU284"/>
      <c r="HQV284"/>
      <c r="HQW284"/>
      <c r="HQX284"/>
      <c r="HQY284"/>
      <c r="HQZ284"/>
      <c r="HRA284"/>
      <c r="HRB284"/>
      <c r="HRC284"/>
      <c r="HRD284"/>
      <c r="HRE284"/>
      <c r="HRF284"/>
      <c r="HRG284"/>
      <c r="HRH284"/>
      <c r="HRI284"/>
      <c r="HRJ284"/>
      <c r="HRK284"/>
      <c r="HRL284"/>
      <c r="HRM284"/>
      <c r="HRN284"/>
      <c r="HRO284"/>
      <c r="HRP284"/>
      <c r="HRQ284"/>
      <c r="HRR284"/>
      <c r="HRS284"/>
      <c r="HRT284"/>
      <c r="HRU284"/>
      <c r="HRV284"/>
      <c r="HRW284"/>
      <c r="HRX284"/>
      <c r="HRY284"/>
      <c r="HRZ284"/>
      <c r="HSA284"/>
      <c r="HSB284"/>
      <c r="HSC284"/>
      <c r="HSD284"/>
      <c r="HSE284"/>
      <c r="HSF284"/>
      <c r="HSG284"/>
      <c r="HSH284"/>
      <c r="HSI284"/>
      <c r="HSJ284"/>
      <c r="HSK284"/>
      <c r="HSL284"/>
      <c r="HSM284"/>
      <c r="HSN284"/>
      <c r="HSO284"/>
      <c r="HSP284"/>
      <c r="HSQ284"/>
      <c r="HSR284"/>
      <c r="HSS284"/>
      <c r="HST284"/>
      <c r="HSU284"/>
      <c r="HSV284"/>
      <c r="HSW284"/>
      <c r="HSX284"/>
      <c r="HSY284"/>
      <c r="HSZ284"/>
      <c r="HTA284"/>
      <c r="HTB284"/>
      <c r="HTC284"/>
      <c r="HTD284"/>
      <c r="HTE284"/>
      <c r="HTF284"/>
      <c r="HTG284"/>
      <c r="HTH284"/>
      <c r="HTI284"/>
      <c r="HTJ284"/>
      <c r="HTK284"/>
      <c r="HTL284"/>
      <c r="HTM284"/>
      <c r="HTN284"/>
      <c r="HTO284"/>
      <c r="HTP284"/>
      <c r="HTQ284"/>
      <c r="HTR284"/>
      <c r="HTS284"/>
      <c r="HTT284"/>
      <c r="HTU284"/>
      <c r="HTV284"/>
      <c r="HTW284"/>
      <c r="HTX284"/>
      <c r="HTY284"/>
      <c r="HTZ284"/>
      <c r="HUA284"/>
      <c r="HUB284"/>
      <c r="HUC284"/>
      <c r="HUD284"/>
      <c r="HUE284"/>
      <c r="HUF284"/>
      <c r="HUG284"/>
      <c r="HUH284"/>
      <c r="HUI284"/>
      <c r="HUJ284"/>
      <c r="HUK284"/>
      <c r="HUL284"/>
      <c r="HUM284"/>
      <c r="HUN284"/>
      <c r="HUO284"/>
      <c r="HUP284"/>
      <c r="HUQ284"/>
      <c r="HUR284"/>
      <c r="HUS284"/>
      <c r="HUT284"/>
      <c r="HUU284"/>
      <c r="HUV284"/>
      <c r="HUW284"/>
      <c r="HUX284"/>
      <c r="HUY284"/>
      <c r="HUZ284"/>
      <c r="HVA284"/>
      <c r="HVB284"/>
      <c r="HVC284"/>
      <c r="HVD284"/>
      <c r="HVE284"/>
      <c r="HVF284"/>
      <c r="HVG284"/>
      <c r="HVH284"/>
      <c r="HVI284"/>
      <c r="HVJ284"/>
      <c r="HVK284"/>
      <c r="HVL284"/>
      <c r="HVM284"/>
      <c r="HVN284"/>
      <c r="HVO284"/>
      <c r="HVP284"/>
      <c r="HVQ284"/>
      <c r="HVR284"/>
      <c r="HVS284"/>
      <c r="HVT284"/>
      <c r="HVU284"/>
      <c r="HVV284"/>
      <c r="HVW284"/>
      <c r="HVX284"/>
      <c r="HVY284"/>
      <c r="HVZ284"/>
      <c r="HWA284"/>
      <c r="HWB284"/>
      <c r="HWC284"/>
      <c r="HWD284"/>
      <c r="HWE284"/>
      <c r="HWF284"/>
      <c r="HWG284"/>
      <c r="HWH284"/>
      <c r="HWI284"/>
      <c r="HWJ284"/>
      <c r="HWK284"/>
      <c r="HWL284"/>
      <c r="HWM284"/>
      <c r="HWN284"/>
      <c r="HWO284"/>
      <c r="HWP284"/>
      <c r="HWQ284"/>
      <c r="HWR284"/>
      <c r="HWS284"/>
      <c r="HWT284"/>
      <c r="HWU284"/>
      <c r="HWV284"/>
      <c r="HWW284"/>
      <c r="HWX284"/>
      <c r="HWY284"/>
      <c r="HWZ284"/>
      <c r="HXA284"/>
      <c r="HXB284"/>
      <c r="HXC284"/>
      <c r="HXD284"/>
      <c r="HXE284"/>
      <c r="HXF284"/>
      <c r="HXG284"/>
      <c r="HXH284"/>
      <c r="HXI284"/>
      <c r="HXJ284"/>
      <c r="HXK284"/>
      <c r="HXL284"/>
      <c r="HXM284"/>
      <c r="HXN284"/>
      <c r="HXO284"/>
      <c r="HXP284"/>
      <c r="HXQ284"/>
      <c r="HXR284"/>
      <c r="HXS284"/>
      <c r="HXT284"/>
      <c r="HXU284"/>
      <c r="HXV284"/>
      <c r="HXW284"/>
      <c r="HXX284"/>
      <c r="HXY284"/>
      <c r="HXZ284"/>
      <c r="HYA284"/>
      <c r="HYB284"/>
      <c r="HYC284"/>
      <c r="HYD284"/>
      <c r="HYE284"/>
      <c r="HYF284"/>
      <c r="HYG284"/>
      <c r="HYH284"/>
      <c r="HYI284"/>
      <c r="HYJ284"/>
      <c r="HYK284"/>
      <c r="HYL284"/>
      <c r="HYM284"/>
      <c r="HYN284"/>
      <c r="HYO284"/>
      <c r="HYP284"/>
      <c r="HYQ284"/>
      <c r="HYR284"/>
      <c r="HYS284"/>
      <c r="HYT284"/>
      <c r="HYU284"/>
      <c r="HYV284"/>
      <c r="HYW284"/>
      <c r="HYX284"/>
      <c r="HYY284"/>
      <c r="HYZ284"/>
      <c r="HZA284"/>
      <c r="HZB284"/>
      <c r="HZC284"/>
      <c r="HZD284"/>
      <c r="HZE284"/>
      <c r="HZF284"/>
      <c r="HZG284"/>
      <c r="HZH284"/>
      <c r="HZI284"/>
      <c r="HZJ284"/>
      <c r="HZK284"/>
      <c r="HZL284"/>
      <c r="HZM284"/>
      <c r="HZN284"/>
      <c r="HZO284"/>
      <c r="HZP284"/>
      <c r="HZQ284"/>
      <c r="HZR284"/>
      <c r="HZS284"/>
      <c r="HZT284"/>
      <c r="HZU284"/>
      <c r="HZV284"/>
      <c r="HZW284"/>
      <c r="HZX284"/>
      <c r="HZY284"/>
      <c r="HZZ284"/>
      <c r="IAA284"/>
      <c r="IAB284"/>
      <c r="IAC284"/>
      <c r="IAD284"/>
      <c r="IAE284"/>
      <c r="IAF284"/>
      <c r="IAG284"/>
      <c r="IAH284"/>
      <c r="IAI284"/>
      <c r="IAJ284"/>
      <c r="IAK284"/>
      <c r="IAL284"/>
      <c r="IAM284"/>
      <c r="IAN284"/>
      <c r="IAO284"/>
      <c r="IAP284"/>
      <c r="IAQ284"/>
      <c r="IAR284"/>
      <c r="IAS284"/>
      <c r="IAT284"/>
      <c r="IAU284"/>
      <c r="IAV284"/>
      <c r="IAW284"/>
      <c r="IAX284"/>
      <c r="IAY284"/>
      <c r="IAZ284"/>
      <c r="IBA284"/>
      <c r="IBB284"/>
      <c r="IBC284"/>
      <c r="IBD284"/>
      <c r="IBE284"/>
      <c r="IBF284"/>
      <c r="IBG284"/>
      <c r="IBH284"/>
      <c r="IBI284"/>
      <c r="IBJ284"/>
      <c r="IBK284"/>
      <c r="IBL284"/>
      <c r="IBM284"/>
      <c r="IBN284"/>
      <c r="IBO284"/>
      <c r="IBP284"/>
      <c r="IBQ284"/>
      <c r="IBR284"/>
      <c r="IBS284"/>
      <c r="IBT284"/>
      <c r="IBU284"/>
      <c r="IBV284"/>
      <c r="IBW284"/>
      <c r="IBX284"/>
      <c r="IBY284"/>
      <c r="IBZ284"/>
      <c r="ICA284"/>
      <c r="ICB284"/>
      <c r="ICC284"/>
      <c r="ICD284"/>
      <c r="ICE284"/>
      <c r="ICF284"/>
      <c r="ICG284"/>
      <c r="ICH284"/>
      <c r="ICI284"/>
      <c r="ICJ284"/>
      <c r="ICK284"/>
      <c r="ICL284"/>
      <c r="ICM284"/>
      <c r="ICN284"/>
      <c r="ICO284"/>
      <c r="ICP284"/>
      <c r="ICQ284"/>
      <c r="ICR284"/>
      <c r="ICS284"/>
      <c r="ICT284"/>
      <c r="ICU284"/>
      <c r="ICV284"/>
      <c r="ICW284"/>
      <c r="ICX284"/>
      <c r="ICY284"/>
      <c r="ICZ284"/>
      <c r="IDA284"/>
      <c r="IDB284"/>
      <c r="IDC284"/>
      <c r="IDD284"/>
      <c r="IDE284"/>
      <c r="IDF284"/>
      <c r="IDG284"/>
      <c r="IDH284"/>
      <c r="IDI284"/>
      <c r="IDJ284"/>
      <c r="IDK284"/>
      <c r="IDL284"/>
      <c r="IDM284"/>
      <c r="IDN284"/>
      <c r="IDO284"/>
      <c r="IDP284"/>
      <c r="IDQ284"/>
      <c r="IDR284"/>
      <c r="IDS284"/>
      <c r="IDT284"/>
      <c r="IDU284"/>
      <c r="IDV284"/>
      <c r="IDW284"/>
      <c r="IDX284"/>
      <c r="IDY284"/>
      <c r="IDZ284"/>
      <c r="IEA284"/>
      <c r="IEB284"/>
      <c r="IEC284"/>
      <c r="IED284"/>
      <c r="IEE284"/>
      <c r="IEF284"/>
      <c r="IEG284"/>
      <c r="IEH284"/>
      <c r="IEI284"/>
      <c r="IEJ284"/>
      <c r="IEK284"/>
      <c r="IEL284"/>
      <c r="IEM284"/>
      <c r="IEN284"/>
      <c r="IEO284"/>
      <c r="IEP284"/>
      <c r="IEQ284"/>
      <c r="IER284"/>
      <c r="IES284"/>
      <c r="IET284"/>
      <c r="IEU284"/>
      <c r="IEV284"/>
      <c r="IEW284"/>
      <c r="IEX284"/>
      <c r="IEY284"/>
      <c r="IEZ284"/>
      <c r="IFA284"/>
      <c r="IFB284"/>
      <c r="IFC284"/>
      <c r="IFD284"/>
      <c r="IFE284"/>
      <c r="IFF284"/>
      <c r="IFG284"/>
      <c r="IFH284"/>
      <c r="IFI284"/>
      <c r="IFJ284"/>
      <c r="IFK284"/>
      <c r="IFL284"/>
      <c r="IFM284"/>
      <c r="IFN284"/>
      <c r="IFO284"/>
      <c r="IFP284"/>
      <c r="IFQ284"/>
      <c r="IFR284"/>
      <c r="IFS284"/>
      <c r="IFT284"/>
      <c r="IFU284"/>
      <c r="IFV284"/>
      <c r="IFW284"/>
      <c r="IFX284"/>
      <c r="IFY284"/>
      <c r="IFZ284"/>
      <c r="IGA284"/>
      <c r="IGB284"/>
      <c r="IGC284"/>
      <c r="IGD284"/>
      <c r="IGE284"/>
      <c r="IGF284"/>
      <c r="IGG284"/>
      <c r="IGH284"/>
      <c r="IGI284"/>
      <c r="IGJ284"/>
      <c r="IGK284"/>
      <c r="IGL284"/>
      <c r="IGM284"/>
      <c r="IGN284"/>
      <c r="IGO284"/>
      <c r="IGP284"/>
      <c r="IGQ284"/>
      <c r="IGR284"/>
      <c r="IGS284"/>
      <c r="IGT284"/>
      <c r="IGU284"/>
      <c r="IGV284"/>
      <c r="IGW284"/>
      <c r="IGX284"/>
      <c r="IGY284"/>
      <c r="IGZ284"/>
      <c r="IHA284"/>
      <c r="IHB284"/>
      <c r="IHC284"/>
      <c r="IHD284"/>
      <c r="IHE284"/>
      <c r="IHF284"/>
      <c r="IHG284"/>
      <c r="IHH284"/>
      <c r="IHI284"/>
      <c r="IHJ284"/>
      <c r="IHK284"/>
      <c r="IHL284"/>
      <c r="IHM284"/>
      <c r="IHN284"/>
      <c r="IHO284"/>
      <c r="IHP284"/>
      <c r="IHQ284"/>
      <c r="IHR284"/>
      <c r="IHS284"/>
      <c r="IHT284"/>
      <c r="IHU284"/>
      <c r="IHV284"/>
      <c r="IHW284"/>
      <c r="IHX284"/>
      <c r="IHY284"/>
      <c r="IHZ284"/>
      <c r="IIA284"/>
      <c r="IIB284"/>
      <c r="IIC284"/>
      <c r="IID284"/>
      <c r="IIE284"/>
      <c r="IIF284"/>
      <c r="IIG284"/>
      <c r="IIH284"/>
      <c r="III284"/>
      <c r="IIJ284"/>
      <c r="IIK284"/>
      <c r="IIL284"/>
      <c r="IIM284"/>
      <c r="IIN284"/>
      <c r="IIO284"/>
      <c r="IIP284"/>
      <c r="IIQ284"/>
      <c r="IIR284"/>
      <c r="IIS284"/>
      <c r="IIT284"/>
      <c r="IIU284"/>
      <c r="IIV284"/>
      <c r="IIW284"/>
      <c r="IIX284"/>
      <c r="IIY284"/>
      <c r="IIZ284"/>
      <c r="IJA284"/>
      <c r="IJB284"/>
      <c r="IJC284"/>
      <c r="IJD284"/>
      <c r="IJE284"/>
      <c r="IJF284"/>
      <c r="IJG284"/>
      <c r="IJH284"/>
      <c r="IJI284"/>
      <c r="IJJ284"/>
      <c r="IJK284"/>
      <c r="IJL284"/>
      <c r="IJM284"/>
      <c r="IJN284"/>
      <c r="IJO284"/>
      <c r="IJP284"/>
      <c r="IJQ284"/>
      <c r="IJR284"/>
      <c r="IJS284"/>
      <c r="IJT284"/>
      <c r="IJU284"/>
      <c r="IJV284"/>
      <c r="IJW284"/>
      <c r="IJX284"/>
      <c r="IJY284"/>
      <c r="IJZ284"/>
      <c r="IKA284"/>
      <c r="IKB284"/>
      <c r="IKC284"/>
      <c r="IKD284"/>
      <c r="IKE284"/>
      <c r="IKF284"/>
      <c r="IKG284"/>
      <c r="IKH284"/>
      <c r="IKI284"/>
      <c r="IKJ284"/>
      <c r="IKK284"/>
      <c r="IKL284"/>
      <c r="IKM284"/>
      <c r="IKN284"/>
      <c r="IKO284"/>
      <c r="IKP284"/>
      <c r="IKQ284"/>
      <c r="IKR284"/>
      <c r="IKS284"/>
      <c r="IKT284"/>
      <c r="IKU284"/>
      <c r="IKV284"/>
      <c r="IKW284"/>
      <c r="IKX284"/>
      <c r="IKY284"/>
      <c r="IKZ284"/>
      <c r="ILA284"/>
      <c r="ILB284"/>
      <c r="ILC284"/>
      <c r="ILD284"/>
      <c r="ILE284"/>
      <c r="ILF284"/>
      <c r="ILG284"/>
      <c r="ILH284"/>
      <c r="ILI284"/>
      <c r="ILJ284"/>
      <c r="ILK284"/>
      <c r="ILL284"/>
      <c r="ILM284"/>
      <c r="ILN284"/>
      <c r="ILO284"/>
      <c r="ILP284"/>
      <c r="ILQ284"/>
      <c r="ILR284"/>
      <c r="ILS284"/>
      <c r="ILT284"/>
      <c r="ILU284"/>
      <c r="ILV284"/>
      <c r="ILW284"/>
      <c r="ILX284"/>
      <c r="ILY284"/>
      <c r="ILZ284"/>
      <c r="IMA284"/>
      <c r="IMB284"/>
      <c r="IMC284"/>
      <c r="IMD284"/>
      <c r="IME284"/>
      <c r="IMF284"/>
      <c r="IMG284"/>
      <c r="IMH284"/>
      <c r="IMI284"/>
      <c r="IMJ284"/>
      <c r="IMK284"/>
      <c r="IML284"/>
      <c r="IMM284"/>
      <c r="IMN284"/>
      <c r="IMO284"/>
      <c r="IMP284"/>
      <c r="IMQ284"/>
      <c r="IMR284"/>
      <c r="IMS284"/>
      <c r="IMT284"/>
      <c r="IMU284"/>
      <c r="IMV284"/>
      <c r="IMW284"/>
      <c r="IMX284"/>
      <c r="IMY284"/>
      <c r="IMZ284"/>
      <c r="INA284"/>
      <c r="INB284"/>
      <c r="INC284"/>
      <c r="IND284"/>
      <c r="INE284"/>
      <c r="INF284"/>
      <c r="ING284"/>
      <c r="INH284"/>
      <c r="INI284"/>
      <c r="INJ284"/>
      <c r="INK284"/>
      <c r="INL284"/>
      <c r="INM284"/>
      <c r="INN284"/>
      <c r="INO284"/>
      <c r="INP284"/>
      <c r="INQ284"/>
      <c r="INR284"/>
      <c r="INS284"/>
      <c r="INT284"/>
      <c r="INU284"/>
      <c r="INV284"/>
      <c r="INW284"/>
      <c r="INX284"/>
      <c r="INY284"/>
      <c r="INZ284"/>
      <c r="IOA284"/>
      <c r="IOB284"/>
      <c r="IOC284"/>
      <c r="IOD284"/>
      <c r="IOE284"/>
      <c r="IOF284"/>
      <c r="IOG284"/>
      <c r="IOH284"/>
      <c r="IOI284"/>
      <c r="IOJ284"/>
      <c r="IOK284"/>
      <c r="IOL284"/>
      <c r="IOM284"/>
      <c r="ION284"/>
      <c r="IOO284"/>
      <c r="IOP284"/>
      <c r="IOQ284"/>
      <c r="IOR284"/>
      <c r="IOS284"/>
      <c r="IOT284"/>
      <c r="IOU284"/>
      <c r="IOV284"/>
      <c r="IOW284"/>
      <c r="IOX284"/>
      <c r="IOY284"/>
      <c r="IOZ284"/>
      <c r="IPA284"/>
      <c r="IPB284"/>
      <c r="IPC284"/>
      <c r="IPD284"/>
      <c r="IPE284"/>
      <c r="IPF284"/>
      <c r="IPG284"/>
      <c r="IPH284"/>
      <c r="IPI284"/>
      <c r="IPJ284"/>
      <c r="IPK284"/>
      <c r="IPL284"/>
      <c r="IPM284"/>
      <c r="IPN284"/>
      <c r="IPO284"/>
      <c r="IPP284"/>
      <c r="IPQ284"/>
      <c r="IPR284"/>
      <c r="IPS284"/>
      <c r="IPT284"/>
      <c r="IPU284"/>
      <c r="IPV284"/>
      <c r="IPW284"/>
      <c r="IPX284"/>
      <c r="IPY284"/>
      <c r="IPZ284"/>
      <c r="IQA284"/>
      <c r="IQB284"/>
      <c r="IQC284"/>
      <c r="IQD284"/>
      <c r="IQE284"/>
      <c r="IQF284"/>
      <c r="IQG284"/>
      <c r="IQH284"/>
      <c r="IQI284"/>
      <c r="IQJ284"/>
      <c r="IQK284"/>
      <c r="IQL284"/>
      <c r="IQM284"/>
      <c r="IQN284"/>
      <c r="IQO284"/>
      <c r="IQP284"/>
      <c r="IQQ284"/>
      <c r="IQR284"/>
      <c r="IQS284"/>
      <c r="IQT284"/>
      <c r="IQU284"/>
      <c r="IQV284"/>
      <c r="IQW284"/>
      <c r="IQX284"/>
      <c r="IQY284"/>
      <c r="IQZ284"/>
      <c r="IRA284"/>
      <c r="IRB284"/>
      <c r="IRC284"/>
      <c r="IRD284"/>
      <c r="IRE284"/>
      <c r="IRF284"/>
      <c r="IRG284"/>
      <c r="IRH284"/>
      <c r="IRI284"/>
      <c r="IRJ284"/>
      <c r="IRK284"/>
      <c r="IRL284"/>
      <c r="IRM284"/>
      <c r="IRN284"/>
      <c r="IRO284"/>
      <c r="IRP284"/>
      <c r="IRQ284"/>
      <c r="IRR284"/>
      <c r="IRS284"/>
      <c r="IRT284"/>
      <c r="IRU284"/>
      <c r="IRV284"/>
      <c r="IRW284"/>
      <c r="IRX284"/>
      <c r="IRY284"/>
      <c r="IRZ284"/>
      <c r="ISA284"/>
      <c r="ISB284"/>
      <c r="ISC284"/>
      <c r="ISD284"/>
      <c r="ISE284"/>
      <c r="ISF284"/>
      <c r="ISG284"/>
      <c r="ISH284"/>
      <c r="ISI284"/>
      <c r="ISJ284"/>
      <c r="ISK284"/>
      <c r="ISL284"/>
      <c r="ISM284"/>
      <c r="ISN284"/>
      <c r="ISO284"/>
      <c r="ISP284"/>
      <c r="ISQ284"/>
      <c r="ISR284"/>
      <c r="ISS284"/>
      <c r="IST284"/>
      <c r="ISU284"/>
      <c r="ISV284"/>
      <c r="ISW284"/>
      <c r="ISX284"/>
      <c r="ISY284"/>
      <c r="ISZ284"/>
      <c r="ITA284"/>
      <c r="ITB284"/>
      <c r="ITC284"/>
      <c r="ITD284"/>
      <c r="ITE284"/>
      <c r="ITF284"/>
      <c r="ITG284"/>
      <c r="ITH284"/>
      <c r="ITI284"/>
      <c r="ITJ284"/>
      <c r="ITK284"/>
      <c r="ITL284"/>
      <c r="ITM284"/>
      <c r="ITN284"/>
      <c r="ITO284"/>
      <c r="ITP284"/>
      <c r="ITQ284"/>
      <c r="ITR284"/>
      <c r="ITS284"/>
      <c r="ITT284"/>
      <c r="ITU284"/>
      <c r="ITV284"/>
      <c r="ITW284"/>
      <c r="ITX284"/>
      <c r="ITY284"/>
      <c r="ITZ284"/>
      <c r="IUA284"/>
      <c r="IUB284"/>
      <c r="IUC284"/>
      <c r="IUD284"/>
      <c r="IUE284"/>
      <c r="IUF284"/>
      <c r="IUG284"/>
      <c r="IUH284"/>
      <c r="IUI284"/>
      <c r="IUJ284"/>
      <c r="IUK284"/>
      <c r="IUL284"/>
      <c r="IUM284"/>
      <c r="IUN284"/>
      <c r="IUO284"/>
      <c r="IUP284"/>
      <c r="IUQ284"/>
      <c r="IUR284"/>
      <c r="IUS284"/>
      <c r="IUT284"/>
      <c r="IUU284"/>
      <c r="IUV284"/>
      <c r="IUW284"/>
      <c r="IUX284"/>
      <c r="IUY284"/>
      <c r="IUZ284"/>
      <c r="IVA284"/>
      <c r="IVB284"/>
      <c r="IVC284"/>
      <c r="IVD284"/>
      <c r="IVE284"/>
      <c r="IVF284"/>
      <c r="IVG284"/>
      <c r="IVH284"/>
      <c r="IVI284"/>
      <c r="IVJ284"/>
      <c r="IVK284"/>
      <c r="IVL284"/>
      <c r="IVM284"/>
      <c r="IVN284"/>
      <c r="IVO284"/>
      <c r="IVP284"/>
      <c r="IVQ284"/>
      <c r="IVR284"/>
      <c r="IVS284"/>
      <c r="IVT284"/>
      <c r="IVU284"/>
      <c r="IVV284"/>
      <c r="IVW284"/>
      <c r="IVX284"/>
      <c r="IVY284"/>
      <c r="IVZ284"/>
      <c r="IWA284"/>
      <c r="IWB284"/>
      <c r="IWC284"/>
      <c r="IWD284"/>
      <c r="IWE284"/>
      <c r="IWF284"/>
      <c r="IWG284"/>
      <c r="IWH284"/>
      <c r="IWI284"/>
      <c r="IWJ284"/>
      <c r="IWK284"/>
      <c r="IWL284"/>
      <c r="IWM284"/>
      <c r="IWN284"/>
      <c r="IWO284"/>
      <c r="IWP284"/>
      <c r="IWQ284"/>
      <c r="IWR284"/>
      <c r="IWS284"/>
      <c r="IWT284"/>
      <c r="IWU284"/>
      <c r="IWV284"/>
      <c r="IWW284"/>
      <c r="IWX284"/>
      <c r="IWY284"/>
      <c r="IWZ284"/>
      <c r="IXA284"/>
      <c r="IXB284"/>
      <c r="IXC284"/>
      <c r="IXD284"/>
      <c r="IXE284"/>
      <c r="IXF284"/>
      <c r="IXG284"/>
      <c r="IXH284"/>
      <c r="IXI284"/>
      <c r="IXJ284"/>
      <c r="IXK284"/>
      <c r="IXL284"/>
      <c r="IXM284"/>
      <c r="IXN284"/>
      <c r="IXO284"/>
      <c r="IXP284"/>
      <c r="IXQ284"/>
      <c r="IXR284"/>
      <c r="IXS284"/>
      <c r="IXT284"/>
      <c r="IXU284"/>
      <c r="IXV284"/>
      <c r="IXW284"/>
      <c r="IXX284"/>
      <c r="IXY284"/>
      <c r="IXZ284"/>
      <c r="IYA284"/>
      <c r="IYB284"/>
      <c r="IYC284"/>
      <c r="IYD284"/>
      <c r="IYE284"/>
      <c r="IYF284"/>
      <c r="IYG284"/>
      <c r="IYH284"/>
      <c r="IYI284"/>
      <c r="IYJ284"/>
      <c r="IYK284"/>
      <c r="IYL284"/>
      <c r="IYM284"/>
      <c r="IYN284"/>
      <c r="IYO284"/>
      <c r="IYP284"/>
      <c r="IYQ284"/>
      <c r="IYR284"/>
      <c r="IYS284"/>
      <c r="IYT284"/>
      <c r="IYU284"/>
      <c r="IYV284"/>
      <c r="IYW284"/>
      <c r="IYX284"/>
      <c r="IYY284"/>
      <c r="IYZ284"/>
      <c r="IZA284"/>
      <c r="IZB284"/>
      <c r="IZC284"/>
      <c r="IZD284"/>
      <c r="IZE284"/>
      <c r="IZF284"/>
      <c r="IZG284"/>
      <c r="IZH284"/>
      <c r="IZI284"/>
      <c r="IZJ284"/>
      <c r="IZK284"/>
      <c r="IZL284"/>
      <c r="IZM284"/>
      <c r="IZN284"/>
      <c r="IZO284"/>
      <c r="IZP284"/>
      <c r="IZQ284"/>
      <c r="IZR284"/>
      <c r="IZS284"/>
      <c r="IZT284"/>
      <c r="IZU284"/>
      <c r="IZV284"/>
      <c r="IZW284"/>
      <c r="IZX284"/>
      <c r="IZY284"/>
      <c r="IZZ284"/>
      <c r="JAA284"/>
      <c r="JAB284"/>
      <c r="JAC284"/>
      <c r="JAD284"/>
      <c r="JAE284"/>
      <c r="JAF284"/>
      <c r="JAG284"/>
      <c r="JAH284"/>
      <c r="JAI284"/>
      <c r="JAJ284"/>
      <c r="JAK284"/>
      <c r="JAL284"/>
      <c r="JAM284"/>
      <c r="JAN284"/>
      <c r="JAO284"/>
      <c r="JAP284"/>
      <c r="JAQ284"/>
      <c r="JAR284"/>
      <c r="JAS284"/>
      <c r="JAT284"/>
      <c r="JAU284"/>
      <c r="JAV284"/>
      <c r="JAW284"/>
      <c r="JAX284"/>
      <c r="JAY284"/>
      <c r="JAZ284"/>
      <c r="JBA284"/>
      <c r="JBB284"/>
      <c r="JBC284"/>
      <c r="JBD284"/>
      <c r="JBE284"/>
      <c r="JBF284"/>
      <c r="JBG284"/>
      <c r="JBH284"/>
      <c r="JBI284"/>
      <c r="JBJ284"/>
      <c r="JBK284"/>
      <c r="JBL284"/>
      <c r="JBM284"/>
      <c r="JBN284"/>
      <c r="JBO284"/>
      <c r="JBP284"/>
      <c r="JBQ284"/>
      <c r="JBR284"/>
      <c r="JBS284"/>
      <c r="JBT284"/>
      <c r="JBU284"/>
      <c r="JBV284"/>
      <c r="JBW284"/>
      <c r="JBX284"/>
      <c r="JBY284"/>
      <c r="JBZ284"/>
      <c r="JCA284"/>
      <c r="JCB284"/>
      <c r="JCC284"/>
      <c r="JCD284"/>
      <c r="JCE284"/>
      <c r="JCF284"/>
      <c r="JCG284"/>
      <c r="JCH284"/>
      <c r="JCI284"/>
      <c r="JCJ284"/>
      <c r="JCK284"/>
      <c r="JCL284"/>
      <c r="JCM284"/>
      <c r="JCN284"/>
      <c r="JCO284"/>
      <c r="JCP284"/>
      <c r="JCQ284"/>
      <c r="JCR284"/>
      <c r="JCS284"/>
      <c r="JCT284"/>
      <c r="JCU284"/>
      <c r="JCV284"/>
      <c r="JCW284"/>
      <c r="JCX284"/>
      <c r="JCY284"/>
      <c r="JCZ284"/>
      <c r="JDA284"/>
      <c r="JDB284"/>
      <c r="JDC284"/>
      <c r="JDD284"/>
      <c r="JDE284"/>
      <c r="JDF284"/>
      <c r="JDG284"/>
      <c r="JDH284"/>
      <c r="JDI284"/>
      <c r="JDJ284"/>
      <c r="JDK284"/>
      <c r="JDL284"/>
      <c r="JDM284"/>
      <c r="JDN284"/>
      <c r="JDO284"/>
      <c r="JDP284"/>
      <c r="JDQ284"/>
      <c r="JDR284"/>
      <c r="JDS284"/>
      <c r="JDT284"/>
      <c r="JDU284"/>
      <c r="JDV284"/>
      <c r="JDW284"/>
      <c r="JDX284"/>
      <c r="JDY284"/>
      <c r="JDZ284"/>
      <c r="JEA284"/>
      <c r="JEB284"/>
      <c r="JEC284"/>
      <c r="JED284"/>
      <c r="JEE284"/>
      <c r="JEF284"/>
      <c r="JEG284"/>
      <c r="JEH284"/>
      <c r="JEI284"/>
      <c r="JEJ284"/>
      <c r="JEK284"/>
      <c r="JEL284"/>
      <c r="JEM284"/>
      <c r="JEN284"/>
      <c r="JEO284"/>
      <c r="JEP284"/>
      <c r="JEQ284"/>
      <c r="JER284"/>
      <c r="JES284"/>
      <c r="JET284"/>
      <c r="JEU284"/>
      <c r="JEV284"/>
      <c r="JEW284"/>
      <c r="JEX284"/>
      <c r="JEY284"/>
      <c r="JEZ284"/>
      <c r="JFA284"/>
      <c r="JFB284"/>
      <c r="JFC284"/>
      <c r="JFD284"/>
      <c r="JFE284"/>
      <c r="JFF284"/>
      <c r="JFG284"/>
      <c r="JFH284"/>
      <c r="JFI284"/>
      <c r="JFJ284"/>
      <c r="JFK284"/>
      <c r="JFL284"/>
      <c r="JFM284"/>
      <c r="JFN284"/>
      <c r="JFO284"/>
      <c r="JFP284"/>
      <c r="JFQ284"/>
      <c r="JFR284"/>
      <c r="JFS284"/>
      <c r="JFT284"/>
      <c r="JFU284"/>
      <c r="JFV284"/>
      <c r="JFW284"/>
      <c r="JFX284"/>
      <c r="JFY284"/>
      <c r="JFZ284"/>
      <c r="JGA284"/>
      <c r="JGB284"/>
      <c r="JGC284"/>
      <c r="JGD284"/>
      <c r="JGE284"/>
      <c r="JGF284"/>
      <c r="JGG284"/>
      <c r="JGH284"/>
      <c r="JGI284"/>
      <c r="JGJ284"/>
      <c r="JGK284"/>
      <c r="JGL284"/>
      <c r="JGM284"/>
      <c r="JGN284"/>
      <c r="JGO284"/>
      <c r="JGP284"/>
      <c r="JGQ284"/>
      <c r="JGR284"/>
      <c r="JGS284"/>
      <c r="JGT284"/>
      <c r="JGU284"/>
      <c r="JGV284"/>
      <c r="JGW284"/>
      <c r="JGX284"/>
      <c r="JGY284"/>
      <c r="JGZ284"/>
      <c r="JHA284"/>
      <c r="JHB284"/>
      <c r="JHC284"/>
      <c r="JHD284"/>
      <c r="JHE284"/>
      <c r="JHF284"/>
      <c r="JHG284"/>
      <c r="JHH284"/>
      <c r="JHI284"/>
      <c r="JHJ284"/>
      <c r="JHK284"/>
      <c r="JHL284"/>
      <c r="JHM284"/>
      <c r="JHN284"/>
      <c r="JHO284"/>
      <c r="JHP284"/>
      <c r="JHQ284"/>
      <c r="JHR284"/>
      <c r="JHS284"/>
      <c r="JHT284"/>
      <c r="JHU284"/>
      <c r="JHV284"/>
      <c r="JHW284"/>
      <c r="JHX284"/>
      <c r="JHY284"/>
      <c r="JHZ284"/>
      <c r="JIA284"/>
      <c r="JIB284"/>
      <c r="JIC284"/>
      <c r="JID284"/>
      <c r="JIE284"/>
      <c r="JIF284"/>
      <c r="JIG284"/>
      <c r="JIH284"/>
      <c r="JII284"/>
      <c r="JIJ284"/>
      <c r="JIK284"/>
      <c r="JIL284"/>
      <c r="JIM284"/>
      <c r="JIN284"/>
      <c r="JIO284"/>
      <c r="JIP284"/>
      <c r="JIQ284"/>
      <c r="JIR284"/>
      <c r="JIS284"/>
      <c r="JIT284"/>
      <c r="JIU284"/>
      <c r="JIV284"/>
      <c r="JIW284"/>
      <c r="JIX284"/>
      <c r="JIY284"/>
      <c r="JIZ284"/>
      <c r="JJA284"/>
      <c r="JJB284"/>
      <c r="JJC284"/>
      <c r="JJD284"/>
      <c r="JJE284"/>
      <c r="JJF284"/>
      <c r="JJG284"/>
      <c r="JJH284"/>
      <c r="JJI284"/>
      <c r="JJJ284"/>
      <c r="JJK284"/>
      <c r="JJL284"/>
      <c r="JJM284"/>
      <c r="JJN284"/>
      <c r="JJO284"/>
      <c r="JJP284"/>
      <c r="JJQ284"/>
      <c r="JJR284"/>
      <c r="JJS284"/>
      <c r="JJT284"/>
      <c r="JJU284"/>
      <c r="JJV284"/>
      <c r="JJW284"/>
      <c r="JJX284"/>
      <c r="JJY284"/>
      <c r="JJZ284"/>
      <c r="JKA284"/>
      <c r="JKB284"/>
      <c r="JKC284"/>
      <c r="JKD284"/>
      <c r="JKE284"/>
      <c r="JKF284"/>
      <c r="JKG284"/>
      <c r="JKH284"/>
      <c r="JKI284"/>
      <c r="JKJ284"/>
      <c r="JKK284"/>
      <c r="JKL284"/>
      <c r="JKM284"/>
      <c r="JKN284"/>
      <c r="JKO284"/>
      <c r="JKP284"/>
      <c r="JKQ284"/>
      <c r="JKR284"/>
      <c r="JKS284"/>
      <c r="JKT284"/>
      <c r="JKU284"/>
      <c r="JKV284"/>
      <c r="JKW284"/>
      <c r="JKX284"/>
      <c r="JKY284"/>
      <c r="JKZ284"/>
      <c r="JLA284"/>
      <c r="JLB284"/>
      <c r="JLC284"/>
      <c r="JLD284"/>
      <c r="JLE284"/>
      <c r="JLF284"/>
      <c r="JLG284"/>
      <c r="JLH284"/>
      <c r="JLI284"/>
      <c r="JLJ284"/>
      <c r="JLK284"/>
      <c r="JLL284"/>
      <c r="JLM284"/>
      <c r="JLN284"/>
      <c r="JLO284"/>
      <c r="JLP284"/>
      <c r="JLQ284"/>
      <c r="JLR284"/>
      <c r="JLS284"/>
      <c r="JLT284"/>
      <c r="JLU284"/>
      <c r="JLV284"/>
      <c r="JLW284"/>
      <c r="JLX284"/>
      <c r="JLY284"/>
      <c r="JLZ284"/>
      <c r="JMA284"/>
      <c r="JMB284"/>
      <c r="JMC284"/>
      <c r="JMD284"/>
      <c r="JME284"/>
      <c r="JMF284"/>
      <c r="JMG284"/>
      <c r="JMH284"/>
      <c r="JMI284"/>
      <c r="JMJ284"/>
      <c r="JMK284"/>
      <c r="JML284"/>
      <c r="JMM284"/>
      <c r="JMN284"/>
      <c r="JMO284"/>
      <c r="JMP284"/>
      <c r="JMQ284"/>
      <c r="JMR284"/>
      <c r="JMS284"/>
      <c r="JMT284"/>
      <c r="JMU284"/>
      <c r="JMV284"/>
      <c r="JMW284"/>
      <c r="JMX284"/>
      <c r="JMY284"/>
      <c r="JMZ284"/>
      <c r="JNA284"/>
      <c r="JNB284"/>
      <c r="JNC284"/>
      <c r="JND284"/>
      <c r="JNE284"/>
      <c r="JNF284"/>
      <c r="JNG284"/>
      <c r="JNH284"/>
      <c r="JNI284"/>
      <c r="JNJ284"/>
      <c r="JNK284"/>
      <c r="JNL284"/>
      <c r="JNM284"/>
      <c r="JNN284"/>
      <c r="JNO284"/>
      <c r="JNP284"/>
      <c r="JNQ284"/>
      <c r="JNR284"/>
      <c r="JNS284"/>
      <c r="JNT284"/>
      <c r="JNU284"/>
      <c r="JNV284"/>
      <c r="JNW284"/>
      <c r="JNX284"/>
      <c r="JNY284"/>
      <c r="JNZ284"/>
      <c r="JOA284"/>
      <c r="JOB284"/>
      <c r="JOC284"/>
      <c r="JOD284"/>
      <c r="JOE284"/>
      <c r="JOF284"/>
      <c r="JOG284"/>
      <c r="JOH284"/>
      <c r="JOI284"/>
      <c r="JOJ284"/>
      <c r="JOK284"/>
      <c r="JOL284"/>
      <c r="JOM284"/>
      <c r="JON284"/>
      <c r="JOO284"/>
      <c r="JOP284"/>
      <c r="JOQ284"/>
      <c r="JOR284"/>
      <c r="JOS284"/>
      <c r="JOT284"/>
      <c r="JOU284"/>
      <c r="JOV284"/>
      <c r="JOW284"/>
      <c r="JOX284"/>
      <c r="JOY284"/>
      <c r="JOZ284"/>
      <c r="JPA284"/>
      <c r="JPB284"/>
      <c r="JPC284"/>
      <c r="JPD284"/>
      <c r="JPE284"/>
      <c r="JPF284"/>
      <c r="JPG284"/>
      <c r="JPH284"/>
      <c r="JPI284"/>
      <c r="JPJ284"/>
      <c r="JPK284"/>
      <c r="JPL284"/>
      <c r="JPM284"/>
      <c r="JPN284"/>
      <c r="JPO284"/>
      <c r="JPP284"/>
      <c r="JPQ284"/>
      <c r="JPR284"/>
      <c r="JPS284"/>
      <c r="JPT284"/>
      <c r="JPU284"/>
      <c r="JPV284"/>
      <c r="JPW284"/>
      <c r="JPX284"/>
      <c r="JPY284"/>
      <c r="JPZ284"/>
      <c r="JQA284"/>
      <c r="JQB284"/>
      <c r="JQC284"/>
      <c r="JQD284"/>
      <c r="JQE284"/>
      <c r="JQF284"/>
      <c r="JQG284"/>
      <c r="JQH284"/>
      <c r="JQI284"/>
      <c r="JQJ284"/>
      <c r="JQK284"/>
      <c r="JQL284"/>
      <c r="JQM284"/>
      <c r="JQN284"/>
      <c r="JQO284"/>
      <c r="JQP284"/>
      <c r="JQQ284"/>
      <c r="JQR284"/>
      <c r="JQS284"/>
      <c r="JQT284"/>
      <c r="JQU284"/>
      <c r="JQV284"/>
      <c r="JQW284"/>
      <c r="JQX284"/>
      <c r="JQY284"/>
      <c r="JQZ284"/>
      <c r="JRA284"/>
      <c r="JRB284"/>
      <c r="JRC284"/>
      <c r="JRD284"/>
      <c r="JRE284"/>
      <c r="JRF284"/>
      <c r="JRG284"/>
      <c r="JRH284"/>
      <c r="JRI284"/>
      <c r="JRJ284"/>
      <c r="JRK284"/>
      <c r="JRL284"/>
      <c r="JRM284"/>
      <c r="JRN284"/>
      <c r="JRO284"/>
      <c r="JRP284"/>
      <c r="JRQ284"/>
      <c r="JRR284"/>
      <c r="JRS284"/>
      <c r="JRT284"/>
      <c r="JRU284"/>
      <c r="JRV284"/>
      <c r="JRW284"/>
      <c r="JRX284"/>
      <c r="JRY284"/>
      <c r="JRZ284"/>
      <c r="JSA284"/>
      <c r="JSB284"/>
      <c r="JSC284"/>
      <c r="JSD284"/>
      <c r="JSE284"/>
      <c r="JSF284"/>
      <c r="JSG284"/>
      <c r="JSH284"/>
      <c r="JSI284"/>
      <c r="JSJ284"/>
      <c r="JSK284"/>
      <c r="JSL284"/>
      <c r="JSM284"/>
      <c r="JSN284"/>
      <c r="JSO284"/>
      <c r="JSP284"/>
      <c r="JSQ284"/>
      <c r="JSR284"/>
      <c r="JSS284"/>
      <c r="JST284"/>
      <c r="JSU284"/>
      <c r="JSV284"/>
      <c r="JSW284"/>
      <c r="JSX284"/>
      <c r="JSY284"/>
      <c r="JSZ284"/>
      <c r="JTA284"/>
      <c r="JTB284"/>
      <c r="JTC284"/>
      <c r="JTD284"/>
      <c r="JTE284"/>
      <c r="JTF284"/>
      <c r="JTG284"/>
      <c r="JTH284"/>
      <c r="JTI284"/>
      <c r="JTJ284"/>
      <c r="JTK284"/>
      <c r="JTL284"/>
      <c r="JTM284"/>
      <c r="JTN284"/>
      <c r="JTO284"/>
      <c r="JTP284"/>
      <c r="JTQ284"/>
      <c r="JTR284"/>
      <c r="JTS284"/>
      <c r="JTT284"/>
      <c r="JTU284"/>
      <c r="JTV284"/>
      <c r="JTW284"/>
      <c r="JTX284"/>
      <c r="JTY284"/>
      <c r="JTZ284"/>
      <c r="JUA284"/>
      <c r="JUB284"/>
      <c r="JUC284"/>
      <c r="JUD284"/>
      <c r="JUE284"/>
      <c r="JUF284"/>
      <c r="JUG284"/>
      <c r="JUH284"/>
      <c r="JUI284"/>
      <c r="JUJ284"/>
      <c r="JUK284"/>
      <c r="JUL284"/>
      <c r="JUM284"/>
      <c r="JUN284"/>
      <c r="JUO284"/>
      <c r="JUP284"/>
      <c r="JUQ284"/>
      <c r="JUR284"/>
      <c r="JUS284"/>
      <c r="JUT284"/>
      <c r="JUU284"/>
      <c r="JUV284"/>
      <c r="JUW284"/>
      <c r="JUX284"/>
      <c r="JUY284"/>
      <c r="JUZ284"/>
      <c r="JVA284"/>
      <c r="JVB284"/>
      <c r="JVC284"/>
      <c r="JVD284"/>
      <c r="JVE284"/>
      <c r="JVF284"/>
      <c r="JVG284"/>
      <c r="JVH284"/>
      <c r="JVI284"/>
      <c r="JVJ284"/>
      <c r="JVK284"/>
      <c r="JVL284"/>
      <c r="JVM284"/>
      <c r="JVN284"/>
      <c r="JVO284"/>
      <c r="JVP284"/>
      <c r="JVQ284"/>
      <c r="JVR284"/>
      <c r="JVS284"/>
      <c r="JVT284"/>
      <c r="JVU284"/>
      <c r="JVV284"/>
      <c r="JVW284"/>
      <c r="JVX284"/>
      <c r="JVY284"/>
      <c r="JVZ284"/>
      <c r="JWA284"/>
      <c r="JWB284"/>
      <c r="JWC284"/>
      <c r="JWD284"/>
      <c r="JWE284"/>
      <c r="JWF284"/>
      <c r="JWG284"/>
      <c r="JWH284"/>
      <c r="JWI284"/>
      <c r="JWJ284"/>
      <c r="JWK284"/>
      <c r="JWL284"/>
      <c r="JWM284"/>
      <c r="JWN284"/>
      <c r="JWO284"/>
      <c r="JWP284"/>
      <c r="JWQ284"/>
      <c r="JWR284"/>
      <c r="JWS284"/>
      <c r="JWT284"/>
      <c r="JWU284"/>
      <c r="JWV284"/>
      <c r="JWW284"/>
      <c r="JWX284"/>
      <c r="JWY284"/>
      <c r="JWZ284"/>
      <c r="JXA284"/>
      <c r="JXB284"/>
      <c r="JXC284"/>
      <c r="JXD284"/>
      <c r="JXE284"/>
      <c r="JXF284"/>
      <c r="JXG284"/>
      <c r="JXH284"/>
      <c r="JXI284"/>
      <c r="JXJ284"/>
      <c r="JXK284"/>
      <c r="JXL284"/>
      <c r="JXM284"/>
      <c r="JXN284"/>
      <c r="JXO284"/>
      <c r="JXP284"/>
      <c r="JXQ284"/>
      <c r="JXR284"/>
      <c r="JXS284"/>
      <c r="JXT284"/>
      <c r="JXU284"/>
      <c r="JXV284"/>
      <c r="JXW284"/>
      <c r="JXX284"/>
      <c r="JXY284"/>
      <c r="JXZ284"/>
      <c r="JYA284"/>
      <c r="JYB284"/>
      <c r="JYC284"/>
      <c r="JYD284"/>
      <c r="JYE284"/>
      <c r="JYF284"/>
      <c r="JYG284"/>
      <c r="JYH284"/>
      <c r="JYI284"/>
      <c r="JYJ284"/>
      <c r="JYK284"/>
      <c r="JYL284"/>
      <c r="JYM284"/>
      <c r="JYN284"/>
      <c r="JYO284"/>
      <c r="JYP284"/>
      <c r="JYQ284"/>
      <c r="JYR284"/>
      <c r="JYS284"/>
      <c r="JYT284"/>
      <c r="JYU284"/>
      <c r="JYV284"/>
      <c r="JYW284"/>
      <c r="JYX284"/>
      <c r="JYY284"/>
      <c r="JYZ284"/>
      <c r="JZA284"/>
      <c r="JZB284"/>
      <c r="JZC284"/>
      <c r="JZD284"/>
      <c r="JZE284"/>
      <c r="JZF284"/>
      <c r="JZG284"/>
      <c r="JZH284"/>
      <c r="JZI284"/>
      <c r="JZJ284"/>
      <c r="JZK284"/>
      <c r="JZL284"/>
      <c r="JZM284"/>
      <c r="JZN284"/>
      <c r="JZO284"/>
      <c r="JZP284"/>
      <c r="JZQ284"/>
      <c r="JZR284"/>
      <c r="JZS284"/>
      <c r="JZT284"/>
      <c r="JZU284"/>
      <c r="JZV284"/>
      <c r="JZW284"/>
      <c r="JZX284"/>
      <c r="JZY284"/>
      <c r="JZZ284"/>
      <c r="KAA284"/>
      <c r="KAB284"/>
      <c r="KAC284"/>
      <c r="KAD284"/>
      <c r="KAE284"/>
      <c r="KAF284"/>
      <c r="KAG284"/>
      <c r="KAH284"/>
      <c r="KAI284"/>
      <c r="KAJ284"/>
      <c r="KAK284"/>
      <c r="KAL284"/>
      <c r="KAM284"/>
      <c r="KAN284"/>
      <c r="KAO284"/>
      <c r="KAP284"/>
      <c r="KAQ284"/>
      <c r="KAR284"/>
      <c r="KAS284"/>
      <c r="KAT284"/>
      <c r="KAU284"/>
      <c r="KAV284"/>
      <c r="KAW284"/>
      <c r="KAX284"/>
      <c r="KAY284"/>
      <c r="KAZ284"/>
      <c r="KBA284"/>
      <c r="KBB284"/>
      <c r="KBC284"/>
      <c r="KBD284"/>
      <c r="KBE284"/>
      <c r="KBF284"/>
      <c r="KBG284"/>
      <c r="KBH284"/>
      <c r="KBI284"/>
      <c r="KBJ284"/>
      <c r="KBK284"/>
      <c r="KBL284"/>
      <c r="KBM284"/>
      <c r="KBN284"/>
      <c r="KBO284"/>
      <c r="KBP284"/>
      <c r="KBQ284"/>
      <c r="KBR284"/>
      <c r="KBS284"/>
      <c r="KBT284"/>
      <c r="KBU284"/>
      <c r="KBV284"/>
      <c r="KBW284"/>
      <c r="KBX284"/>
      <c r="KBY284"/>
      <c r="KBZ284"/>
      <c r="KCA284"/>
      <c r="KCB284"/>
      <c r="KCC284"/>
      <c r="KCD284"/>
      <c r="KCE284"/>
      <c r="KCF284"/>
      <c r="KCG284"/>
      <c r="KCH284"/>
      <c r="KCI284"/>
      <c r="KCJ284"/>
      <c r="KCK284"/>
      <c r="KCL284"/>
      <c r="KCM284"/>
      <c r="KCN284"/>
      <c r="KCO284"/>
      <c r="KCP284"/>
      <c r="KCQ284"/>
      <c r="KCR284"/>
      <c r="KCS284"/>
      <c r="KCT284"/>
      <c r="KCU284"/>
      <c r="KCV284"/>
      <c r="KCW284"/>
      <c r="KCX284"/>
      <c r="KCY284"/>
      <c r="KCZ284"/>
      <c r="KDA284"/>
      <c r="KDB284"/>
      <c r="KDC284"/>
      <c r="KDD284"/>
      <c r="KDE284"/>
      <c r="KDF284"/>
      <c r="KDG284"/>
      <c r="KDH284"/>
      <c r="KDI284"/>
      <c r="KDJ284"/>
      <c r="KDK284"/>
      <c r="KDL284"/>
      <c r="KDM284"/>
      <c r="KDN284"/>
      <c r="KDO284"/>
      <c r="KDP284"/>
      <c r="KDQ284"/>
      <c r="KDR284"/>
      <c r="KDS284"/>
      <c r="KDT284"/>
      <c r="KDU284"/>
      <c r="KDV284"/>
      <c r="KDW284"/>
      <c r="KDX284"/>
      <c r="KDY284"/>
      <c r="KDZ284"/>
      <c r="KEA284"/>
      <c r="KEB284"/>
      <c r="KEC284"/>
      <c r="KED284"/>
      <c r="KEE284"/>
      <c r="KEF284"/>
      <c r="KEG284"/>
      <c r="KEH284"/>
      <c r="KEI284"/>
      <c r="KEJ284"/>
      <c r="KEK284"/>
      <c r="KEL284"/>
      <c r="KEM284"/>
      <c r="KEN284"/>
      <c r="KEO284"/>
      <c r="KEP284"/>
      <c r="KEQ284"/>
      <c r="KER284"/>
      <c r="KES284"/>
      <c r="KET284"/>
      <c r="KEU284"/>
      <c r="KEV284"/>
      <c r="KEW284"/>
      <c r="KEX284"/>
      <c r="KEY284"/>
      <c r="KEZ284"/>
      <c r="KFA284"/>
      <c r="KFB284"/>
      <c r="KFC284"/>
      <c r="KFD284"/>
      <c r="KFE284"/>
      <c r="KFF284"/>
      <c r="KFG284"/>
      <c r="KFH284"/>
      <c r="KFI284"/>
      <c r="KFJ284"/>
      <c r="KFK284"/>
      <c r="KFL284"/>
      <c r="KFM284"/>
      <c r="KFN284"/>
      <c r="KFO284"/>
      <c r="KFP284"/>
      <c r="KFQ284"/>
      <c r="KFR284"/>
      <c r="KFS284"/>
      <c r="KFT284"/>
      <c r="KFU284"/>
      <c r="KFV284"/>
      <c r="KFW284"/>
      <c r="KFX284"/>
      <c r="KFY284"/>
      <c r="KFZ284"/>
      <c r="KGA284"/>
      <c r="KGB284"/>
      <c r="KGC284"/>
      <c r="KGD284"/>
      <c r="KGE284"/>
      <c r="KGF284"/>
      <c r="KGG284"/>
      <c r="KGH284"/>
      <c r="KGI284"/>
      <c r="KGJ284"/>
      <c r="KGK284"/>
      <c r="KGL284"/>
      <c r="KGM284"/>
      <c r="KGN284"/>
      <c r="KGO284"/>
      <c r="KGP284"/>
      <c r="KGQ284"/>
      <c r="KGR284"/>
      <c r="KGS284"/>
      <c r="KGT284"/>
      <c r="KGU284"/>
      <c r="KGV284"/>
      <c r="KGW284"/>
      <c r="KGX284"/>
      <c r="KGY284"/>
      <c r="KGZ284"/>
      <c r="KHA284"/>
      <c r="KHB284"/>
      <c r="KHC284"/>
      <c r="KHD284"/>
      <c r="KHE284"/>
      <c r="KHF284"/>
      <c r="KHG284"/>
      <c r="KHH284"/>
      <c r="KHI284"/>
      <c r="KHJ284"/>
      <c r="KHK284"/>
      <c r="KHL284"/>
      <c r="KHM284"/>
      <c r="KHN284"/>
      <c r="KHO284"/>
      <c r="KHP284"/>
      <c r="KHQ284"/>
      <c r="KHR284"/>
      <c r="KHS284"/>
      <c r="KHT284"/>
      <c r="KHU284"/>
      <c r="KHV284"/>
      <c r="KHW284"/>
      <c r="KHX284"/>
      <c r="KHY284"/>
      <c r="KHZ284"/>
      <c r="KIA284"/>
      <c r="KIB284"/>
      <c r="KIC284"/>
      <c r="KID284"/>
      <c r="KIE284"/>
      <c r="KIF284"/>
      <c r="KIG284"/>
      <c r="KIH284"/>
      <c r="KII284"/>
      <c r="KIJ284"/>
      <c r="KIK284"/>
      <c r="KIL284"/>
      <c r="KIM284"/>
      <c r="KIN284"/>
      <c r="KIO284"/>
      <c r="KIP284"/>
      <c r="KIQ284"/>
      <c r="KIR284"/>
      <c r="KIS284"/>
      <c r="KIT284"/>
      <c r="KIU284"/>
      <c r="KIV284"/>
      <c r="KIW284"/>
      <c r="KIX284"/>
      <c r="KIY284"/>
      <c r="KIZ284"/>
      <c r="KJA284"/>
      <c r="KJB284"/>
      <c r="KJC284"/>
      <c r="KJD284"/>
      <c r="KJE284"/>
      <c r="KJF284"/>
      <c r="KJG284"/>
      <c r="KJH284"/>
      <c r="KJI284"/>
      <c r="KJJ284"/>
      <c r="KJK284"/>
      <c r="KJL284"/>
      <c r="KJM284"/>
      <c r="KJN284"/>
      <c r="KJO284"/>
      <c r="KJP284"/>
      <c r="KJQ284"/>
      <c r="KJR284"/>
      <c r="KJS284"/>
      <c r="KJT284"/>
      <c r="KJU284"/>
      <c r="KJV284"/>
      <c r="KJW284"/>
      <c r="KJX284"/>
      <c r="KJY284"/>
      <c r="KJZ284"/>
      <c r="KKA284"/>
      <c r="KKB284"/>
      <c r="KKC284"/>
      <c r="KKD284"/>
      <c r="KKE284"/>
      <c r="KKF284"/>
      <c r="KKG284"/>
      <c r="KKH284"/>
      <c r="KKI284"/>
      <c r="KKJ284"/>
      <c r="KKK284"/>
      <c r="KKL284"/>
      <c r="KKM284"/>
      <c r="KKN284"/>
      <c r="KKO284"/>
      <c r="KKP284"/>
      <c r="KKQ284"/>
      <c r="KKR284"/>
      <c r="KKS284"/>
      <c r="KKT284"/>
      <c r="KKU284"/>
      <c r="KKV284"/>
      <c r="KKW284"/>
      <c r="KKX284"/>
      <c r="KKY284"/>
      <c r="KKZ284"/>
      <c r="KLA284"/>
      <c r="KLB284"/>
      <c r="KLC284"/>
      <c r="KLD284"/>
      <c r="KLE284"/>
      <c r="KLF284"/>
      <c r="KLG284"/>
      <c r="KLH284"/>
      <c r="KLI284"/>
      <c r="KLJ284"/>
      <c r="KLK284"/>
      <c r="KLL284"/>
      <c r="KLM284"/>
      <c r="KLN284"/>
      <c r="KLO284"/>
      <c r="KLP284"/>
      <c r="KLQ284"/>
      <c r="KLR284"/>
      <c r="KLS284"/>
      <c r="KLT284"/>
      <c r="KLU284"/>
      <c r="KLV284"/>
      <c r="KLW284"/>
      <c r="KLX284"/>
      <c r="KLY284"/>
      <c r="KLZ284"/>
      <c r="KMA284"/>
      <c r="KMB284"/>
      <c r="KMC284"/>
      <c r="KMD284"/>
      <c r="KME284"/>
      <c r="KMF284"/>
      <c r="KMG284"/>
      <c r="KMH284"/>
      <c r="KMI284"/>
      <c r="KMJ284"/>
      <c r="KMK284"/>
      <c r="KML284"/>
      <c r="KMM284"/>
      <c r="KMN284"/>
      <c r="KMO284"/>
      <c r="KMP284"/>
      <c r="KMQ284"/>
      <c r="KMR284"/>
      <c r="KMS284"/>
      <c r="KMT284"/>
      <c r="KMU284"/>
      <c r="KMV284"/>
      <c r="KMW284"/>
      <c r="KMX284"/>
      <c r="KMY284"/>
      <c r="KMZ284"/>
      <c r="KNA284"/>
      <c r="KNB284"/>
      <c r="KNC284"/>
      <c r="KND284"/>
      <c r="KNE284"/>
      <c r="KNF284"/>
      <c r="KNG284"/>
      <c r="KNH284"/>
      <c r="KNI284"/>
      <c r="KNJ284"/>
      <c r="KNK284"/>
      <c r="KNL284"/>
      <c r="KNM284"/>
      <c r="KNN284"/>
      <c r="KNO284"/>
      <c r="KNP284"/>
      <c r="KNQ284"/>
      <c r="KNR284"/>
      <c r="KNS284"/>
      <c r="KNT284"/>
      <c r="KNU284"/>
      <c r="KNV284"/>
      <c r="KNW284"/>
      <c r="KNX284"/>
      <c r="KNY284"/>
      <c r="KNZ284"/>
      <c r="KOA284"/>
      <c r="KOB284"/>
      <c r="KOC284"/>
      <c r="KOD284"/>
      <c r="KOE284"/>
      <c r="KOF284"/>
      <c r="KOG284"/>
      <c r="KOH284"/>
      <c r="KOI284"/>
      <c r="KOJ284"/>
      <c r="KOK284"/>
      <c r="KOL284"/>
      <c r="KOM284"/>
      <c r="KON284"/>
      <c r="KOO284"/>
      <c r="KOP284"/>
      <c r="KOQ284"/>
      <c r="KOR284"/>
      <c r="KOS284"/>
      <c r="KOT284"/>
      <c r="KOU284"/>
      <c r="KOV284"/>
      <c r="KOW284"/>
      <c r="KOX284"/>
      <c r="KOY284"/>
      <c r="KOZ284"/>
      <c r="KPA284"/>
      <c r="KPB284"/>
      <c r="KPC284"/>
      <c r="KPD284"/>
      <c r="KPE284"/>
      <c r="KPF284"/>
      <c r="KPG284"/>
      <c r="KPH284"/>
      <c r="KPI284"/>
      <c r="KPJ284"/>
      <c r="KPK284"/>
      <c r="KPL284"/>
      <c r="KPM284"/>
      <c r="KPN284"/>
      <c r="KPO284"/>
      <c r="KPP284"/>
      <c r="KPQ284"/>
      <c r="KPR284"/>
      <c r="KPS284"/>
      <c r="KPT284"/>
      <c r="KPU284"/>
      <c r="KPV284"/>
      <c r="KPW284"/>
      <c r="KPX284"/>
      <c r="KPY284"/>
      <c r="KPZ284"/>
      <c r="KQA284"/>
      <c r="KQB284"/>
      <c r="KQC284"/>
      <c r="KQD284"/>
      <c r="KQE284"/>
      <c r="KQF284"/>
      <c r="KQG284"/>
      <c r="KQH284"/>
      <c r="KQI284"/>
      <c r="KQJ284"/>
      <c r="KQK284"/>
      <c r="KQL284"/>
      <c r="KQM284"/>
      <c r="KQN284"/>
      <c r="KQO284"/>
      <c r="KQP284"/>
      <c r="KQQ284"/>
      <c r="KQR284"/>
      <c r="KQS284"/>
      <c r="KQT284"/>
      <c r="KQU284"/>
      <c r="KQV284"/>
      <c r="KQW284"/>
      <c r="KQX284"/>
      <c r="KQY284"/>
      <c r="KQZ284"/>
      <c r="KRA284"/>
      <c r="KRB284"/>
      <c r="KRC284"/>
      <c r="KRD284"/>
      <c r="KRE284"/>
      <c r="KRF284"/>
      <c r="KRG284"/>
      <c r="KRH284"/>
      <c r="KRI284"/>
      <c r="KRJ284"/>
      <c r="KRK284"/>
      <c r="KRL284"/>
      <c r="KRM284"/>
      <c r="KRN284"/>
      <c r="KRO284"/>
      <c r="KRP284"/>
      <c r="KRQ284"/>
      <c r="KRR284"/>
      <c r="KRS284"/>
      <c r="KRT284"/>
      <c r="KRU284"/>
      <c r="KRV284"/>
      <c r="KRW284"/>
      <c r="KRX284"/>
      <c r="KRY284"/>
      <c r="KRZ284"/>
      <c r="KSA284"/>
      <c r="KSB284"/>
      <c r="KSC284"/>
      <c r="KSD284"/>
      <c r="KSE284"/>
      <c r="KSF284"/>
      <c r="KSG284"/>
      <c r="KSH284"/>
      <c r="KSI284"/>
      <c r="KSJ284"/>
      <c r="KSK284"/>
      <c r="KSL284"/>
      <c r="KSM284"/>
      <c r="KSN284"/>
      <c r="KSO284"/>
      <c r="KSP284"/>
      <c r="KSQ284"/>
      <c r="KSR284"/>
      <c r="KSS284"/>
      <c r="KST284"/>
      <c r="KSU284"/>
      <c r="KSV284"/>
      <c r="KSW284"/>
      <c r="KSX284"/>
      <c r="KSY284"/>
      <c r="KSZ284"/>
      <c r="KTA284"/>
      <c r="KTB284"/>
      <c r="KTC284"/>
      <c r="KTD284"/>
      <c r="KTE284"/>
      <c r="KTF284"/>
      <c r="KTG284"/>
      <c r="KTH284"/>
      <c r="KTI284"/>
      <c r="KTJ284"/>
      <c r="KTK284"/>
      <c r="KTL284"/>
      <c r="KTM284"/>
      <c r="KTN284"/>
      <c r="KTO284"/>
      <c r="KTP284"/>
      <c r="KTQ284"/>
      <c r="KTR284"/>
      <c r="KTS284"/>
      <c r="KTT284"/>
      <c r="KTU284"/>
      <c r="KTV284"/>
      <c r="KTW284"/>
      <c r="KTX284"/>
      <c r="KTY284"/>
      <c r="KTZ284"/>
      <c r="KUA284"/>
      <c r="KUB284"/>
      <c r="KUC284"/>
      <c r="KUD284"/>
      <c r="KUE284"/>
      <c r="KUF284"/>
      <c r="KUG284"/>
      <c r="KUH284"/>
      <c r="KUI284"/>
      <c r="KUJ284"/>
      <c r="KUK284"/>
      <c r="KUL284"/>
      <c r="KUM284"/>
      <c r="KUN284"/>
      <c r="KUO284"/>
      <c r="KUP284"/>
      <c r="KUQ284"/>
      <c r="KUR284"/>
      <c r="KUS284"/>
      <c r="KUT284"/>
      <c r="KUU284"/>
      <c r="KUV284"/>
      <c r="KUW284"/>
      <c r="KUX284"/>
      <c r="KUY284"/>
      <c r="KUZ284"/>
      <c r="KVA284"/>
      <c r="KVB284"/>
      <c r="KVC284"/>
      <c r="KVD284"/>
      <c r="KVE284"/>
      <c r="KVF284"/>
      <c r="KVG284"/>
      <c r="KVH284"/>
      <c r="KVI284"/>
      <c r="KVJ284"/>
      <c r="KVK284"/>
      <c r="KVL284"/>
      <c r="KVM284"/>
      <c r="KVN284"/>
      <c r="KVO284"/>
      <c r="KVP284"/>
      <c r="KVQ284"/>
      <c r="KVR284"/>
      <c r="KVS284"/>
      <c r="KVT284"/>
      <c r="KVU284"/>
      <c r="KVV284"/>
      <c r="KVW284"/>
      <c r="KVX284"/>
      <c r="KVY284"/>
      <c r="KVZ284"/>
      <c r="KWA284"/>
      <c r="KWB284"/>
      <c r="KWC284"/>
      <c r="KWD284"/>
      <c r="KWE284"/>
      <c r="KWF284"/>
      <c r="KWG284"/>
      <c r="KWH284"/>
      <c r="KWI284"/>
      <c r="KWJ284"/>
      <c r="KWK284"/>
      <c r="KWL284"/>
      <c r="KWM284"/>
      <c r="KWN284"/>
      <c r="KWO284"/>
      <c r="KWP284"/>
      <c r="KWQ284"/>
      <c r="KWR284"/>
      <c r="KWS284"/>
      <c r="KWT284"/>
      <c r="KWU284"/>
      <c r="KWV284"/>
      <c r="KWW284"/>
      <c r="KWX284"/>
      <c r="KWY284"/>
      <c r="KWZ284"/>
      <c r="KXA284"/>
      <c r="KXB284"/>
      <c r="KXC284"/>
      <c r="KXD284"/>
      <c r="KXE284"/>
      <c r="KXF284"/>
      <c r="KXG284"/>
      <c r="KXH284"/>
      <c r="KXI284"/>
      <c r="KXJ284"/>
      <c r="KXK284"/>
      <c r="KXL284"/>
      <c r="KXM284"/>
      <c r="KXN284"/>
      <c r="KXO284"/>
      <c r="KXP284"/>
      <c r="KXQ284"/>
      <c r="KXR284"/>
      <c r="KXS284"/>
      <c r="KXT284"/>
      <c r="KXU284"/>
      <c r="KXV284"/>
      <c r="KXW284"/>
      <c r="KXX284"/>
      <c r="KXY284"/>
      <c r="KXZ284"/>
      <c r="KYA284"/>
      <c r="KYB284"/>
      <c r="KYC284"/>
      <c r="KYD284"/>
      <c r="KYE284"/>
      <c r="KYF284"/>
      <c r="KYG284"/>
      <c r="KYH284"/>
      <c r="KYI284"/>
      <c r="KYJ284"/>
      <c r="KYK284"/>
      <c r="KYL284"/>
      <c r="KYM284"/>
      <c r="KYN284"/>
      <c r="KYO284"/>
      <c r="KYP284"/>
      <c r="KYQ284"/>
      <c r="KYR284"/>
      <c r="KYS284"/>
      <c r="KYT284"/>
      <c r="KYU284"/>
      <c r="KYV284"/>
      <c r="KYW284"/>
      <c r="KYX284"/>
      <c r="KYY284"/>
      <c r="KYZ284"/>
      <c r="KZA284"/>
      <c r="KZB284"/>
      <c r="KZC284"/>
      <c r="KZD284"/>
      <c r="KZE284"/>
      <c r="KZF284"/>
      <c r="KZG284"/>
      <c r="KZH284"/>
      <c r="KZI284"/>
      <c r="KZJ284"/>
      <c r="KZK284"/>
      <c r="KZL284"/>
      <c r="KZM284"/>
      <c r="KZN284"/>
      <c r="KZO284"/>
      <c r="KZP284"/>
      <c r="KZQ284"/>
      <c r="KZR284"/>
      <c r="KZS284"/>
      <c r="KZT284"/>
      <c r="KZU284"/>
      <c r="KZV284"/>
      <c r="KZW284"/>
      <c r="KZX284"/>
      <c r="KZY284"/>
      <c r="KZZ284"/>
      <c r="LAA284"/>
      <c r="LAB284"/>
      <c r="LAC284"/>
      <c r="LAD284"/>
      <c r="LAE284"/>
      <c r="LAF284"/>
      <c r="LAG284"/>
      <c r="LAH284"/>
      <c r="LAI284"/>
      <c r="LAJ284"/>
      <c r="LAK284"/>
      <c r="LAL284"/>
      <c r="LAM284"/>
      <c r="LAN284"/>
      <c r="LAO284"/>
      <c r="LAP284"/>
      <c r="LAQ284"/>
      <c r="LAR284"/>
      <c r="LAS284"/>
      <c r="LAT284"/>
      <c r="LAU284"/>
      <c r="LAV284"/>
      <c r="LAW284"/>
      <c r="LAX284"/>
      <c r="LAY284"/>
      <c r="LAZ284"/>
      <c r="LBA284"/>
      <c r="LBB284"/>
      <c r="LBC284"/>
      <c r="LBD284"/>
      <c r="LBE284"/>
      <c r="LBF284"/>
      <c r="LBG284"/>
      <c r="LBH284"/>
      <c r="LBI284"/>
      <c r="LBJ284"/>
      <c r="LBK284"/>
      <c r="LBL284"/>
      <c r="LBM284"/>
      <c r="LBN284"/>
      <c r="LBO284"/>
      <c r="LBP284"/>
      <c r="LBQ284"/>
      <c r="LBR284"/>
      <c r="LBS284"/>
      <c r="LBT284"/>
      <c r="LBU284"/>
      <c r="LBV284"/>
      <c r="LBW284"/>
      <c r="LBX284"/>
      <c r="LBY284"/>
      <c r="LBZ284"/>
      <c r="LCA284"/>
      <c r="LCB284"/>
      <c r="LCC284"/>
      <c r="LCD284"/>
      <c r="LCE284"/>
      <c r="LCF284"/>
      <c r="LCG284"/>
      <c r="LCH284"/>
      <c r="LCI284"/>
      <c r="LCJ284"/>
      <c r="LCK284"/>
      <c r="LCL284"/>
      <c r="LCM284"/>
      <c r="LCN284"/>
      <c r="LCO284"/>
      <c r="LCP284"/>
      <c r="LCQ284"/>
      <c r="LCR284"/>
      <c r="LCS284"/>
      <c r="LCT284"/>
      <c r="LCU284"/>
      <c r="LCV284"/>
      <c r="LCW284"/>
      <c r="LCX284"/>
      <c r="LCY284"/>
      <c r="LCZ284"/>
      <c r="LDA284"/>
      <c r="LDB284"/>
      <c r="LDC284"/>
      <c r="LDD284"/>
      <c r="LDE284"/>
      <c r="LDF284"/>
      <c r="LDG284"/>
      <c r="LDH284"/>
      <c r="LDI284"/>
      <c r="LDJ284"/>
      <c r="LDK284"/>
      <c r="LDL284"/>
      <c r="LDM284"/>
      <c r="LDN284"/>
      <c r="LDO284"/>
      <c r="LDP284"/>
      <c r="LDQ284"/>
      <c r="LDR284"/>
      <c r="LDS284"/>
      <c r="LDT284"/>
      <c r="LDU284"/>
      <c r="LDV284"/>
      <c r="LDW284"/>
      <c r="LDX284"/>
      <c r="LDY284"/>
      <c r="LDZ284"/>
      <c r="LEA284"/>
      <c r="LEB284"/>
      <c r="LEC284"/>
      <c r="LED284"/>
      <c r="LEE284"/>
      <c r="LEF284"/>
      <c r="LEG284"/>
      <c r="LEH284"/>
      <c r="LEI284"/>
      <c r="LEJ284"/>
      <c r="LEK284"/>
      <c r="LEL284"/>
      <c r="LEM284"/>
      <c r="LEN284"/>
      <c r="LEO284"/>
      <c r="LEP284"/>
      <c r="LEQ284"/>
      <c r="LER284"/>
      <c r="LES284"/>
      <c r="LET284"/>
      <c r="LEU284"/>
      <c r="LEV284"/>
      <c r="LEW284"/>
      <c r="LEX284"/>
      <c r="LEY284"/>
      <c r="LEZ284"/>
      <c r="LFA284"/>
      <c r="LFB284"/>
      <c r="LFC284"/>
      <c r="LFD284"/>
      <c r="LFE284"/>
      <c r="LFF284"/>
      <c r="LFG284"/>
      <c r="LFH284"/>
      <c r="LFI284"/>
      <c r="LFJ284"/>
      <c r="LFK284"/>
      <c r="LFL284"/>
      <c r="LFM284"/>
      <c r="LFN284"/>
      <c r="LFO284"/>
      <c r="LFP284"/>
      <c r="LFQ284"/>
      <c r="LFR284"/>
      <c r="LFS284"/>
      <c r="LFT284"/>
      <c r="LFU284"/>
      <c r="LFV284"/>
      <c r="LFW284"/>
      <c r="LFX284"/>
      <c r="LFY284"/>
      <c r="LFZ284"/>
      <c r="LGA284"/>
      <c r="LGB284"/>
      <c r="LGC284"/>
      <c r="LGD284"/>
      <c r="LGE284"/>
      <c r="LGF284"/>
      <c r="LGG284"/>
      <c r="LGH284"/>
      <c r="LGI284"/>
      <c r="LGJ284"/>
      <c r="LGK284"/>
      <c r="LGL284"/>
      <c r="LGM284"/>
      <c r="LGN284"/>
      <c r="LGO284"/>
      <c r="LGP284"/>
      <c r="LGQ284"/>
      <c r="LGR284"/>
      <c r="LGS284"/>
      <c r="LGT284"/>
      <c r="LGU284"/>
      <c r="LGV284"/>
      <c r="LGW284"/>
      <c r="LGX284"/>
      <c r="LGY284"/>
      <c r="LGZ284"/>
      <c r="LHA284"/>
      <c r="LHB284"/>
      <c r="LHC284"/>
      <c r="LHD284"/>
      <c r="LHE284"/>
      <c r="LHF284"/>
      <c r="LHG284"/>
      <c r="LHH284"/>
      <c r="LHI284"/>
      <c r="LHJ284"/>
      <c r="LHK284"/>
      <c r="LHL284"/>
      <c r="LHM284"/>
      <c r="LHN284"/>
      <c r="LHO284"/>
      <c r="LHP284"/>
      <c r="LHQ284"/>
      <c r="LHR284"/>
      <c r="LHS284"/>
      <c r="LHT284"/>
      <c r="LHU284"/>
      <c r="LHV284"/>
      <c r="LHW284"/>
      <c r="LHX284"/>
      <c r="LHY284"/>
      <c r="LHZ284"/>
      <c r="LIA284"/>
      <c r="LIB284"/>
      <c r="LIC284"/>
      <c r="LID284"/>
      <c r="LIE284"/>
      <c r="LIF284"/>
      <c r="LIG284"/>
      <c r="LIH284"/>
      <c r="LII284"/>
      <c r="LIJ284"/>
      <c r="LIK284"/>
      <c r="LIL284"/>
      <c r="LIM284"/>
      <c r="LIN284"/>
      <c r="LIO284"/>
      <c r="LIP284"/>
      <c r="LIQ284"/>
      <c r="LIR284"/>
      <c r="LIS284"/>
      <c r="LIT284"/>
      <c r="LIU284"/>
      <c r="LIV284"/>
      <c r="LIW284"/>
      <c r="LIX284"/>
      <c r="LIY284"/>
      <c r="LIZ284"/>
      <c r="LJA284"/>
      <c r="LJB284"/>
      <c r="LJC284"/>
      <c r="LJD284"/>
      <c r="LJE284"/>
      <c r="LJF284"/>
      <c r="LJG284"/>
      <c r="LJH284"/>
      <c r="LJI284"/>
      <c r="LJJ284"/>
      <c r="LJK284"/>
      <c r="LJL284"/>
      <c r="LJM284"/>
      <c r="LJN284"/>
      <c r="LJO284"/>
      <c r="LJP284"/>
      <c r="LJQ284"/>
      <c r="LJR284"/>
      <c r="LJS284"/>
      <c r="LJT284"/>
      <c r="LJU284"/>
      <c r="LJV284"/>
      <c r="LJW284"/>
      <c r="LJX284"/>
      <c r="LJY284"/>
      <c r="LJZ284"/>
      <c r="LKA284"/>
      <c r="LKB284"/>
      <c r="LKC284"/>
      <c r="LKD284"/>
      <c r="LKE284"/>
      <c r="LKF284"/>
      <c r="LKG284"/>
      <c r="LKH284"/>
      <c r="LKI284"/>
      <c r="LKJ284"/>
      <c r="LKK284"/>
      <c r="LKL284"/>
      <c r="LKM284"/>
      <c r="LKN284"/>
      <c r="LKO284"/>
      <c r="LKP284"/>
      <c r="LKQ284"/>
      <c r="LKR284"/>
      <c r="LKS284"/>
      <c r="LKT284"/>
      <c r="LKU284"/>
      <c r="LKV284"/>
      <c r="LKW284"/>
      <c r="LKX284"/>
      <c r="LKY284"/>
      <c r="LKZ284"/>
      <c r="LLA284"/>
      <c r="LLB284"/>
      <c r="LLC284"/>
      <c r="LLD284"/>
      <c r="LLE284"/>
      <c r="LLF284"/>
      <c r="LLG284"/>
      <c r="LLH284"/>
      <c r="LLI284"/>
      <c r="LLJ284"/>
      <c r="LLK284"/>
      <c r="LLL284"/>
      <c r="LLM284"/>
      <c r="LLN284"/>
      <c r="LLO284"/>
      <c r="LLP284"/>
      <c r="LLQ284"/>
      <c r="LLR284"/>
      <c r="LLS284"/>
      <c r="LLT284"/>
      <c r="LLU284"/>
      <c r="LLV284"/>
      <c r="LLW284"/>
      <c r="LLX284"/>
      <c r="LLY284"/>
      <c r="LLZ284"/>
      <c r="LMA284"/>
      <c r="LMB284"/>
      <c r="LMC284"/>
      <c r="LMD284"/>
      <c r="LME284"/>
      <c r="LMF284"/>
      <c r="LMG284"/>
      <c r="LMH284"/>
      <c r="LMI284"/>
      <c r="LMJ284"/>
      <c r="LMK284"/>
      <c r="LML284"/>
      <c r="LMM284"/>
      <c r="LMN284"/>
      <c r="LMO284"/>
      <c r="LMP284"/>
      <c r="LMQ284"/>
      <c r="LMR284"/>
      <c r="LMS284"/>
      <c r="LMT284"/>
      <c r="LMU284"/>
      <c r="LMV284"/>
      <c r="LMW284"/>
      <c r="LMX284"/>
      <c r="LMY284"/>
      <c r="LMZ284"/>
      <c r="LNA284"/>
      <c r="LNB284"/>
      <c r="LNC284"/>
      <c r="LND284"/>
      <c r="LNE284"/>
      <c r="LNF284"/>
      <c r="LNG284"/>
      <c r="LNH284"/>
      <c r="LNI284"/>
      <c r="LNJ284"/>
      <c r="LNK284"/>
      <c r="LNL284"/>
      <c r="LNM284"/>
      <c r="LNN284"/>
      <c r="LNO284"/>
      <c r="LNP284"/>
      <c r="LNQ284"/>
      <c r="LNR284"/>
      <c r="LNS284"/>
      <c r="LNT284"/>
      <c r="LNU284"/>
      <c r="LNV284"/>
      <c r="LNW284"/>
      <c r="LNX284"/>
      <c r="LNY284"/>
      <c r="LNZ284"/>
      <c r="LOA284"/>
      <c r="LOB284"/>
      <c r="LOC284"/>
      <c r="LOD284"/>
      <c r="LOE284"/>
      <c r="LOF284"/>
      <c r="LOG284"/>
      <c r="LOH284"/>
      <c r="LOI284"/>
      <c r="LOJ284"/>
      <c r="LOK284"/>
      <c r="LOL284"/>
      <c r="LOM284"/>
      <c r="LON284"/>
      <c r="LOO284"/>
      <c r="LOP284"/>
      <c r="LOQ284"/>
      <c r="LOR284"/>
      <c r="LOS284"/>
      <c r="LOT284"/>
      <c r="LOU284"/>
      <c r="LOV284"/>
      <c r="LOW284"/>
      <c r="LOX284"/>
      <c r="LOY284"/>
      <c r="LOZ284"/>
      <c r="LPA284"/>
      <c r="LPB284"/>
      <c r="LPC284"/>
      <c r="LPD284"/>
      <c r="LPE284"/>
      <c r="LPF284"/>
      <c r="LPG284"/>
      <c r="LPH284"/>
      <c r="LPI284"/>
      <c r="LPJ284"/>
      <c r="LPK284"/>
      <c r="LPL284"/>
      <c r="LPM284"/>
      <c r="LPN284"/>
      <c r="LPO284"/>
      <c r="LPP284"/>
      <c r="LPQ284"/>
      <c r="LPR284"/>
      <c r="LPS284"/>
      <c r="LPT284"/>
      <c r="LPU284"/>
      <c r="LPV284"/>
      <c r="LPW284"/>
      <c r="LPX284"/>
      <c r="LPY284"/>
      <c r="LPZ284"/>
      <c r="LQA284"/>
      <c r="LQB284"/>
      <c r="LQC284"/>
      <c r="LQD284"/>
      <c r="LQE284"/>
      <c r="LQF284"/>
      <c r="LQG284"/>
      <c r="LQH284"/>
      <c r="LQI284"/>
      <c r="LQJ284"/>
      <c r="LQK284"/>
      <c r="LQL284"/>
      <c r="LQM284"/>
      <c r="LQN284"/>
      <c r="LQO284"/>
      <c r="LQP284"/>
      <c r="LQQ284"/>
      <c r="LQR284"/>
      <c r="LQS284"/>
      <c r="LQT284"/>
      <c r="LQU284"/>
      <c r="LQV284"/>
      <c r="LQW284"/>
      <c r="LQX284"/>
      <c r="LQY284"/>
      <c r="LQZ284"/>
      <c r="LRA284"/>
      <c r="LRB284"/>
      <c r="LRC284"/>
      <c r="LRD284"/>
      <c r="LRE284"/>
      <c r="LRF284"/>
      <c r="LRG284"/>
      <c r="LRH284"/>
      <c r="LRI284"/>
      <c r="LRJ284"/>
      <c r="LRK284"/>
      <c r="LRL284"/>
      <c r="LRM284"/>
      <c r="LRN284"/>
      <c r="LRO284"/>
      <c r="LRP284"/>
      <c r="LRQ284"/>
      <c r="LRR284"/>
      <c r="LRS284"/>
      <c r="LRT284"/>
      <c r="LRU284"/>
      <c r="LRV284"/>
      <c r="LRW284"/>
      <c r="LRX284"/>
      <c r="LRY284"/>
      <c r="LRZ284"/>
      <c r="LSA284"/>
      <c r="LSB284"/>
      <c r="LSC284"/>
      <c r="LSD284"/>
      <c r="LSE284"/>
      <c r="LSF284"/>
      <c r="LSG284"/>
      <c r="LSH284"/>
      <c r="LSI284"/>
      <c r="LSJ284"/>
      <c r="LSK284"/>
      <c r="LSL284"/>
      <c r="LSM284"/>
      <c r="LSN284"/>
      <c r="LSO284"/>
      <c r="LSP284"/>
      <c r="LSQ284"/>
      <c r="LSR284"/>
      <c r="LSS284"/>
      <c r="LST284"/>
      <c r="LSU284"/>
      <c r="LSV284"/>
      <c r="LSW284"/>
      <c r="LSX284"/>
      <c r="LSY284"/>
      <c r="LSZ284"/>
      <c r="LTA284"/>
      <c r="LTB284"/>
      <c r="LTC284"/>
      <c r="LTD284"/>
      <c r="LTE284"/>
      <c r="LTF284"/>
      <c r="LTG284"/>
      <c r="LTH284"/>
      <c r="LTI284"/>
      <c r="LTJ284"/>
      <c r="LTK284"/>
      <c r="LTL284"/>
      <c r="LTM284"/>
      <c r="LTN284"/>
      <c r="LTO284"/>
      <c r="LTP284"/>
      <c r="LTQ284"/>
      <c r="LTR284"/>
      <c r="LTS284"/>
      <c r="LTT284"/>
      <c r="LTU284"/>
      <c r="LTV284"/>
      <c r="LTW284"/>
      <c r="LTX284"/>
      <c r="LTY284"/>
      <c r="LTZ284"/>
      <c r="LUA284"/>
      <c r="LUB284"/>
      <c r="LUC284"/>
      <c r="LUD284"/>
      <c r="LUE284"/>
      <c r="LUF284"/>
      <c r="LUG284"/>
      <c r="LUH284"/>
      <c r="LUI284"/>
      <c r="LUJ284"/>
      <c r="LUK284"/>
      <c r="LUL284"/>
      <c r="LUM284"/>
      <c r="LUN284"/>
      <c r="LUO284"/>
      <c r="LUP284"/>
      <c r="LUQ284"/>
      <c r="LUR284"/>
      <c r="LUS284"/>
      <c r="LUT284"/>
      <c r="LUU284"/>
      <c r="LUV284"/>
      <c r="LUW284"/>
      <c r="LUX284"/>
      <c r="LUY284"/>
      <c r="LUZ284"/>
      <c r="LVA284"/>
      <c r="LVB284"/>
      <c r="LVC284"/>
      <c r="LVD284"/>
      <c r="LVE284"/>
      <c r="LVF284"/>
      <c r="LVG284"/>
      <c r="LVH284"/>
      <c r="LVI284"/>
      <c r="LVJ284"/>
      <c r="LVK284"/>
      <c r="LVL284"/>
      <c r="LVM284"/>
      <c r="LVN284"/>
      <c r="LVO284"/>
      <c r="LVP284"/>
      <c r="LVQ284"/>
      <c r="LVR284"/>
      <c r="LVS284"/>
      <c r="LVT284"/>
      <c r="LVU284"/>
      <c r="LVV284"/>
      <c r="LVW284"/>
      <c r="LVX284"/>
      <c r="LVY284"/>
      <c r="LVZ284"/>
      <c r="LWA284"/>
      <c r="LWB284"/>
      <c r="LWC284"/>
      <c r="LWD284"/>
      <c r="LWE284"/>
      <c r="LWF284"/>
      <c r="LWG284"/>
      <c r="LWH284"/>
      <c r="LWI284"/>
      <c r="LWJ284"/>
      <c r="LWK284"/>
      <c r="LWL284"/>
      <c r="LWM284"/>
      <c r="LWN284"/>
      <c r="LWO284"/>
      <c r="LWP284"/>
      <c r="LWQ284"/>
      <c r="LWR284"/>
      <c r="LWS284"/>
      <c r="LWT284"/>
      <c r="LWU284"/>
      <c r="LWV284"/>
      <c r="LWW284"/>
      <c r="LWX284"/>
      <c r="LWY284"/>
      <c r="LWZ284"/>
      <c r="LXA284"/>
      <c r="LXB284"/>
      <c r="LXC284"/>
      <c r="LXD284"/>
      <c r="LXE284"/>
      <c r="LXF284"/>
      <c r="LXG284"/>
      <c r="LXH284"/>
      <c r="LXI284"/>
      <c r="LXJ284"/>
      <c r="LXK284"/>
      <c r="LXL284"/>
      <c r="LXM284"/>
      <c r="LXN284"/>
      <c r="LXO284"/>
      <c r="LXP284"/>
      <c r="LXQ284"/>
      <c r="LXR284"/>
      <c r="LXS284"/>
      <c r="LXT284"/>
      <c r="LXU284"/>
      <c r="LXV284"/>
      <c r="LXW284"/>
      <c r="LXX284"/>
      <c r="LXY284"/>
      <c r="LXZ284"/>
      <c r="LYA284"/>
      <c r="LYB284"/>
      <c r="LYC284"/>
      <c r="LYD284"/>
      <c r="LYE284"/>
      <c r="LYF284"/>
      <c r="LYG284"/>
      <c r="LYH284"/>
      <c r="LYI284"/>
      <c r="LYJ284"/>
      <c r="LYK284"/>
      <c r="LYL284"/>
      <c r="LYM284"/>
      <c r="LYN284"/>
      <c r="LYO284"/>
      <c r="LYP284"/>
      <c r="LYQ284"/>
      <c r="LYR284"/>
      <c r="LYS284"/>
      <c r="LYT284"/>
      <c r="LYU284"/>
      <c r="LYV284"/>
      <c r="LYW284"/>
      <c r="LYX284"/>
      <c r="LYY284"/>
      <c r="LYZ284"/>
      <c r="LZA284"/>
      <c r="LZB284"/>
      <c r="LZC284"/>
      <c r="LZD284"/>
      <c r="LZE284"/>
      <c r="LZF284"/>
      <c r="LZG284"/>
      <c r="LZH284"/>
      <c r="LZI284"/>
      <c r="LZJ284"/>
      <c r="LZK284"/>
      <c r="LZL284"/>
      <c r="LZM284"/>
      <c r="LZN284"/>
      <c r="LZO284"/>
      <c r="LZP284"/>
      <c r="LZQ284"/>
      <c r="LZR284"/>
      <c r="LZS284"/>
      <c r="LZT284"/>
      <c r="LZU284"/>
      <c r="LZV284"/>
      <c r="LZW284"/>
      <c r="LZX284"/>
      <c r="LZY284"/>
      <c r="LZZ284"/>
      <c r="MAA284"/>
      <c r="MAB284"/>
      <c r="MAC284"/>
      <c r="MAD284"/>
      <c r="MAE284"/>
      <c r="MAF284"/>
      <c r="MAG284"/>
      <c r="MAH284"/>
      <c r="MAI284"/>
      <c r="MAJ284"/>
      <c r="MAK284"/>
      <c r="MAL284"/>
      <c r="MAM284"/>
      <c r="MAN284"/>
      <c r="MAO284"/>
      <c r="MAP284"/>
      <c r="MAQ284"/>
      <c r="MAR284"/>
      <c r="MAS284"/>
      <c r="MAT284"/>
      <c r="MAU284"/>
      <c r="MAV284"/>
      <c r="MAW284"/>
      <c r="MAX284"/>
      <c r="MAY284"/>
      <c r="MAZ284"/>
      <c r="MBA284"/>
      <c r="MBB284"/>
      <c r="MBC284"/>
      <c r="MBD284"/>
      <c r="MBE284"/>
      <c r="MBF284"/>
      <c r="MBG284"/>
      <c r="MBH284"/>
      <c r="MBI284"/>
      <c r="MBJ284"/>
      <c r="MBK284"/>
      <c r="MBL284"/>
      <c r="MBM284"/>
      <c r="MBN284"/>
      <c r="MBO284"/>
      <c r="MBP284"/>
      <c r="MBQ284"/>
      <c r="MBR284"/>
      <c r="MBS284"/>
      <c r="MBT284"/>
      <c r="MBU284"/>
      <c r="MBV284"/>
      <c r="MBW284"/>
      <c r="MBX284"/>
      <c r="MBY284"/>
      <c r="MBZ284"/>
      <c r="MCA284"/>
      <c r="MCB284"/>
      <c r="MCC284"/>
      <c r="MCD284"/>
      <c r="MCE284"/>
      <c r="MCF284"/>
      <c r="MCG284"/>
      <c r="MCH284"/>
      <c r="MCI284"/>
      <c r="MCJ284"/>
      <c r="MCK284"/>
      <c r="MCL284"/>
      <c r="MCM284"/>
      <c r="MCN284"/>
      <c r="MCO284"/>
      <c r="MCP284"/>
      <c r="MCQ284"/>
      <c r="MCR284"/>
      <c r="MCS284"/>
      <c r="MCT284"/>
      <c r="MCU284"/>
      <c r="MCV284"/>
      <c r="MCW284"/>
      <c r="MCX284"/>
      <c r="MCY284"/>
      <c r="MCZ284"/>
      <c r="MDA284"/>
      <c r="MDB284"/>
      <c r="MDC284"/>
      <c r="MDD284"/>
      <c r="MDE284"/>
      <c r="MDF284"/>
      <c r="MDG284"/>
      <c r="MDH284"/>
      <c r="MDI284"/>
      <c r="MDJ284"/>
      <c r="MDK284"/>
      <c r="MDL284"/>
      <c r="MDM284"/>
      <c r="MDN284"/>
      <c r="MDO284"/>
      <c r="MDP284"/>
      <c r="MDQ284"/>
      <c r="MDR284"/>
      <c r="MDS284"/>
      <c r="MDT284"/>
      <c r="MDU284"/>
      <c r="MDV284"/>
      <c r="MDW284"/>
      <c r="MDX284"/>
      <c r="MDY284"/>
      <c r="MDZ284"/>
      <c r="MEA284"/>
      <c r="MEB284"/>
      <c r="MEC284"/>
      <c r="MED284"/>
      <c r="MEE284"/>
      <c r="MEF284"/>
      <c r="MEG284"/>
      <c r="MEH284"/>
      <c r="MEI284"/>
      <c r="MEJ284"/>
      <c r="MEK284"/>
      <c r="MEL284"/>
      <c r="MEM284"/>
      <c r="MEN284"/>
      <c r="MEO284"/>
      <c r="MEP284"/>
      <c r="MEQ284"/>
      <c r="MER284"/>
      <c r="MES284"/>
      <c r="MET284"/>
      <c r="MEU284"/>
      <c r="MEV284"/>
      <c r="MEW284"/>
      <c r="MEX284"/>
      <c r="MEY284"/>
      <c r="MEZ284"/>
      <c r="MFA284"/>
      <c r="MFB284"/>
      <c r="MFC284"/>
      <c r="MFD284"/>
      <c r="MFE284"/>
      <c r="MFF284"/>
      <c r="MFG284"/>
      <c r="MFH284"/>
      <c r="MFI284"/>
      <c r="MFJ284"/>
      <c r="MFK284"/>
      <c r="MFL284"/>
      <c r="MFM284"/>
      <c r="MFN284"/>
      <c r="MFO284"/>
      <c r="MFP284"/>
      <c r="MFQ284"/>
      <c r="MFR284"/>
      <c r="MFS284"/>
      <c r="MFT284"/>
      <c r="MFU284"/>
      <c r="MFV284"/>
      <c r="MFW284"/>
      <c r="MFX284"/>
      <c r="MFY284"/>
      <c r="MFZ284"/>
      <c r="MGA284"/>
      <c r="MGB284"/>
      <c r="MGC284"/>
      <c r="MGD284"/>
      <c r="MGE284"/>
      <c r="MGF284"/>
      <c r="MGG284"/>
      <c r="MGH284"/>
      <c r="MGI284"/>
      <c r="MGJ284"/>
      <c r="MGK284"/>
      <c r="MGL284"/>
      <c r="MGM284"/>
      <c r="MGN284"/>
      <c r="MGO284"/>
      <c r="MGP284"/>
      <c r="MGQ284"/>
      <c r="MGR284"/>
      <c r="MGS284"/>
      <c r="MGT284"/>
      <c r="MGU284"/>
      <c r="MGV284"/>
      <c r="MGW284"/>
      <c r="MGX284"/>
      <c r="MGY284"/>
      <c r="MGZ284"/>
      <c r="MHA284"/>
      <c r="MHB284"/>
      <c r="MHC284"/>
      <c r="MHD284"/>
      <c r="MHE284"/>
      <c r="MHF284"/>
      <c r="MHG284"/>
      <c r="MHH284"/>
      <c r="MHI284"/>
      <c r="MHJ284"/>
      <c r="MHK284"/>
      <c r="MHL284"/>
      <c r="MHM284"/>
      <c r="MHN284"/>
      <c r="MHO284"/>
      <c r="MHP284"/>
      <c r="MHQ284"/>
      <c r="MHR284"/>
      <c r="MHS284"/>
      <c r="MHT284"/>
      <c r="MHU284"/>
      <c r="MHV284"/>
      <c r="MHW284"/>
      <c r="MHX284"/>
      <c r="MHY284"/>
      <c r="MHZ284"/>
      <c r="MIA284"/>
      <c r="MIB284"/>
      <c r="MIC284"/>
      <c r="MID284"/>
      <c r="MIE284"/>
      <c r="MIF284"/>
      <c r="MIG284"/>
      <c r="MIH284"/>
      <c r="MII284"/>
      <c r="MIJ284"/>
      <c r="MIK284"/>
      <c r="MIL284"/>
      <c r="MIM284"/>
      <c r="MIN284"/>
      <c r="MIO284"/>
      <c r="MIP284"/>
      <c r="MIQ284"/>
      <c r="MIR284"/>
      <c r="MIS284"/>
      <c r="MIT284"/>
      <c r="MIU284"/>
      <c r="MIV284"/>
      <c r="MIW284"/>
      <c r="MIX284"/>
      <c r="MIY284"/>
      <c r="MIZ284"/>
      <c r="MJA284"/>
      <c r="MJB284"/>
      <c r="MJC284"/>
      <c r="MJD284"/>
      <c r="MJE284"/>
      <c r="MJF284"/>
      <c r="MJG284"/>
      <c r="MJH284"/>
      <c r="MJI284"/>
      <c r="MJJ284"/>
      <c r="MJK284"/>
      <c r="MJL284"/>
      <c r="MJM284"/>
      <c r="MJN284"/>
      <c r="MJO284"/>
      <c r="MJP284"/>
      <c r="MJQ284"/>
      <c r="MJR284"/>
      <c r="MJS284"/>
      <c r="MJT284"/>
      <c r="MJU284"/>
      <c r="MJV284"/>
      <c r="MJW284"/>
      <c r="MJX284"/>
      <c r="MJY284"/>
      <c r="MJZ284"/>
      <c r="MKA284"/>
      <c r="MKB284"/>
      <c r="MKC284"/>
      <c r="MKD284"/>
      <c r="MKE284"/>
      <c r="MKF284"/>
      <c r="MKG284"/>
      <c r="MKH284"/>
      <c r="MKI284"/>
      <c r="MKJ284"/>
      <c r="MKK284"/>
      <c r="MKL284"/>
      <c r="MKM284"/>
      <c r="MKN284"/>
      <c r="MKO284"/>
      <c r="MKP284"/>
      <c r="MKQ284"/>
      <c r="MKR284"/>
      <c r="MKS284"/>
      <c r="MKT284"/>
      <c r="MKU284"/>
      <c r="MKV284"/>
      <c r="MKW284"/>
      <c r="MKX284"/>
      <c r="MKY284"/>
      <c r="MKZ284"/>
      <c r="MLA284"/>
      <c r="MLB284"/>
      <c r="MLC284"/>
      <c r="MLD284"/>
      <c r="MLE284"/>
      <c r="MLF284"/>
      <c r="MLG284"/>
      <c r="MLH284"/>
      <c r="MLI284"/>
      <c r="MLJ284"/>
      <c r="MLK284"/>
      <c r="MLL284"/>
      <c r="MLM284"/>
      <c r="MLN284"/>
      <c r="MLO284"/>
      <c r="MLP284"/>
      <c r="MLQ284"/>
      <c r="MLR284"/>
      <c r="MLS284"/>
      <c r="MLT284"/>
      <c r="MLU284"/>
      <c r="MLV284"/>
      <c r="MLW284"/>
      <c r="MLX284"/>
      <c r="MLY284"/>
      <c r="MLZ284"/>
      <c r="MMA284"/>
      <c r="MMB284"/>
      <c r="MMC284"/>
      <c r="MMD284"/>
      <c r="MME284"/>
      <c r="MMF284"/>
      <c r="MMG284"/>
      <c r="MMH284"/>
      <c r="MMI284"/>
      <c r="MMJ284"/>
      <c r="MMK284"/>
      <c r="MML284"/>
      <c r="MMM284"/>
      <c r="MMN284"/>
      <c r="MMO284"/>
      <c r="MMP284"/>
      <c r="MMQ284"/>
      <c r="MMR284"/>
      <c r="MMS284"/>
      <c r="MMT284"/>
      <c r="MMU284"/>
      <c r="MMV284"/>
      <c r="MMW284"/>
      <c r="MMX284"/>
      <c r="MMY284"/>
      <c r="MMZ284"/>
      <c r="MNA284"/>
      <c r="MNB284"/>
      <c r="MNC284"/>
      <c r="MND284"/>
      <c r="MNE284"/>
      <c r="MNF284"/>
      <c r="MNG284"/>
      <c r="MNH284"/>
      <c r="MNI284"/>
      <c r="MNJ284"/>
      <c r="MNK284"/>
      <c r="MNL284"/>
      <c r="MNM284"/>
      <c r="MNN284"/>
      <c r="MNO284"/>
      <c r="MNP284"/>
      <c r="MNQ284"/>
      <c r="MNR284"/>
      <c r="MNS284"/>
      <c r="MNT284"/>
      <c r="MNU284"/>
      <c r="MNV284"/>
      <c r="MNW284"/>
      <c r="MNX284"/>
      <c r="MNY284"/>
      <c r="MNZ284"/>
      <c r="MOA284"/>
      <c r="MOB284"/>
      <c r="MOC284"/>
      <c r="MOD284"/>
      <c r="MOE284"/>
      <c r="MOF284"/>
      <c r="MOG284"/>
      <c r="MOH284"/>
      <c r="MOI284"/>
      <c r="MOJ284"/>
      <c r="MOK284"/>
      <c r="MOL284"/>
      <c r="MOM284"/>
      <c r="MON284"/>
      <c r="MOO284"/>
      <c r="MOP284"/>
      <c r="MOQ284"/>
      <c r="MOR284"/>
      <c r="MOS284"/>
      <c r="MOT284"/>
      <c r="MOU284"/>
      <c r="MOV284"/>
      <c r="MOW284"/>
      <c r="MOX284"/>
      <c r="MOY284"/>
      <c r="MOZ284"/>
      <c r="MPA284"/>
      <c r="MPB284"/>
      <c r="MPC284"/>
      <c r="MPD284"/>
      <c r="MPE284"/>
      <c r="MPF284"/>
      <c r="MPG284"/>
      <c r="MPH284"/>
      <c r="MPI284"/>
      <c r="MPJ284"/>
      <c r="MPK284"/>
      <c r="MPL284"/>
      <c r="MPM284"/>
      <c r="MPN284"/>
      <c r="MPO284"/>
      <c r="MPP284"/>
      <c r="MPQ284"/>
      <c r="MPR284"/>
      <c r="MPS284"/>
      <c r="MPT284"/>
      <c r="MPU284"/>
      <c r="MPV284"/>
      <c r="MPW284"/>
      <c r="MPX284"/>
      <c r="MPY284"/>
      <c r="MPZ284"/>
      <c r="MQA284"/>
      <c r="MQB284"/>
      <c r="MQC284"/>
      <c r="MQD284"/>
      <c r="MQE284"/>
      <c r="MQF284"/>
      <c r="MQG284"/>
      <c r="MQH284"/>
      <c r="MQI284"/>
      <c r="MQJ284"/>
      <c r="MQK284"/>
      <c r="MQL284"/>
      <c r="MQM284"/>
      <c r="MQN284"/>
      <c r="MQO284"/>
      <c r="MQP284"/>
      <c r="MQQ284"/>
      <c r="MQR284"/>
      <c r="MQS284"/>
      <c r="MQT284"/>
      <c r="MQU284"/>
      <c r="MQV284"/>
      <c r="MQW284"/>
      <c r="MQX284"/>
      <c r="MQY284"/>
      <c r="MQZ284"/>
      <c r="MRA284"/>
      <c r="MRB284"/>
      <c r="MRC284"/>
      <c r="MRD284"/>
      <c r="MRE284"/>
      <c r="MRF284"/>
      <c r="MRG284"/>
      <c r="MRH284"/>
      <c r="MRI284"/>
      <c r="MRJ284"/>
      <c r="MRK284"/>
      <c r="MRL284"/>
      <c r="MRM284"/>
      <c r="MRN284"/>
      <c r="MRO284"/>
      <c r="MRP284"/>
      <c r="MRQ284"/>
      <c r="MRR284"/>
      <c r="MRS284"/>
      <c r="MRT284"/>
      <c r="MRU284"/>
      <c r="MRV284"/>
      <c r="MRW284"/>
      <c r="MRX284"/>
      <c r="MRY284"/>
      <c r="MRZ284"/>
      <c r="MSA284"/>
      <c r="MSB284"/>
      <c r="MSC284"/>
      <c r="MSD284"/>
      <c r="MSE284"/>
      <c r="MSF284"/>
      <c r="MSG284"/>
      <c r="MSH284"/>
      <c r="MSI284"/>
      <c r="MSJ284"/>
      <c r="MSK284"/>
      <c r="MSL284"/>
      <c r="MSM284"/>
      <c r="MSN284"/>
      <c r="MSO284"/>
      <c r="MSP284"/>
      <c r="MSQ284"/>
      <c r="MSR284"/>
      <c r="MSS284"/>
      <c r="MST284"/>
      <c r="MSU284"/>
      <c r="MSV284"/>
      <c r="MSW284"/>
      <c r="MSX284"/>
      <c r="MSY284"/>
      <c r="MSZ284"/>
      <c r="MTA284"/>
      <c r="MTB284"/>
      <c r="MTC284"/>
      <c r="MTD284"/>
      <c r="MTE284"/>
      <c r="MTF284"/>
      <c r="MTG284"/>
      <c r="MTH284"/>
      <c r="MTI284"/>
      <c r="MTJ284"/>
      <c r="MTK284"/>
      <c r="MTL284"/>
      <c r="MTM284"/>
      <c r="MTN284"/>
      <c r="MTO284"/>
      <c r="MTP284"/>
      <c r="MTQ284"/>
      <c r="MTR284"/>
      <c r="MTS284"/>
      <c r="MTT284"/>
      <c r="MTU284"/>
      <c r="MTV284"/>
      <c r="MTW284"/>
      <c r="MTX284"/>
      <c r="MTY284"/>
      <c r="MTZ284"/>
      <c r="MUA284"/>
      <c r="MUB284"/>
      <c r="MUC284"/>
      <c r="MUD284"/>
      <c r="MUE284"/>
      <c r="MUF284"/>
      <c r="MUG284"/>
      <c r="MUH284"/>
      <c r="MUI284"/>
      <c r="MUJ284"/>
      <c r="MUK284"/>
      <c r="MUL284"/>
      <c r="MUM284"/>
      <c r="MUN284"/>
      <c r="MUO284"/>
      <c r="MUP284"/>
      <c r="MUQ284"/>
      <c r="MUR284"/>
      <c r="MUS284"/>
      <c r="MUT284"/>
      <c r="MUU284"/>
      <c r="MUV284"/>
      <c r="MUW284"/>
      <c r="MUX284"/>
      <c r="MUY284"/>
      <c r="MUZ284"/>
      <c r="MVA284"/>
      <c r="MVB284"/>
      <c r="MVC284"/>
      <c r="MVD284"/>
      <c r="MVE284"/>
      <c r="MVF284"/>
      <c r="MVG284"/>
      <c r="MVH284"/>
      <c r="MVI284"/>
      <c r="MVJ284"/>
      <c r="MVK284"/>
      <c r="MVL284"/>
      <c r="MVM284"/>
      <c r="MVN284"/>
      <c r="MVO284"/>
      <c r="MVP284"/>
      <c r="MVQ284"/>
      <c r="MVR284"/>
      <c r="MVS284"/>
      <c r="MVT284"/>
      <c r="MVU284"/>
      <c r="MVV284"/>
      <c r="MVW284"/>
      <c r="MVX284"/>
      <c r="MVY284"/>
      <c r="MVZ284"/>
      <c r="MWA284"/>
      <c r="MWB284"/>
      <c r="MWC284"/>
      <c r="MWD284"/>
      <c r="MWE284"/>
      <c r="MWF284"/>
      <c r="MWG284"/>
      <c r="MWH284"/>
      <c r="MWI284"/>
      <c r="MWJ284"/>
      <c r="MWK284"/>
      <c r="MWL284"/>
      <c r="MWM284"/>
      <c r="MWN284"/>
      <c r="MWO284"/>
      <c r="MWP284"/>
      <c r="MWQ284"/>
      <c r="MWR284"/>
      <c r="MWS284"/>
      <c r="MWT284"/>
      <c r="MWU284"/>
      <c r="MWV284"/>
      <c r="MWW284"/>
      <c r="MWX284"/>
      <c r="MWY284"/>
      <c r="MWZ284"/>
      <c r="MXA284"/>
      <c r="MXB284"/>
      <c r="MXC284"/>
      <c r="MXD284"/>
      <c r="MXE284"/>
      <c r="MXF284"/>
      <c r="MXG284"/>
      <c r="MXH284"/>
      <c r="MXI284"/>
      <c r="MXJ284"/>
      <c r="MXK284"/>
      <c r="MXL284"/>
      <c r="MXM284"/>
      <c r="MXN284"/>
      <c r="MXO284"/>
      <c r="MXP284"/>
      <c r="MXQ284"/>
      <c r="MXR284"/>
      <c r="MXS284"/>
      <c r="MXT284"/>
      <c r="MXU284"/>
      <c r="MXV284"/>
      <c r="MXW284"/>
      <c r="MXX284"/>
      <c r="MXY284"/>
      <c r="MXZ284"/>
      <c r="MYA284"/>
      <c r="MYB284"/>
      <c r="MYC284"/>
      <c r="MYD284"/>
      <c r="MYE284"/>
      <c r="MYF284"/>
      <c r="MYG284"/>
      <c r="MYH284"/>
      <c r="MYI284"/>
      <c r="MYJ284"/>
      <c r="MYK284"/>
      <c r="MYL284"/>
      <c r="MYM284"/>
      <c r="MYN284"/>
      <c r="MYO284"/>
      <c r="MYP284"/>
      <c r="MYQ284"/>
      <c r="MYR284"/>
      <c r="MYS284"/>
      <c r="MYT284"/>
      <c r="MYU284"/>
      <c r="MYV284"/>
      <c r="MYW284"/>
      <c r="MYX284"/>
      <c r="MYY284"/>
      <c r="MYZ284"/>
      <c r="MZA284"/>
      <c r="MZB284"/>
      <c r="MZC284"/>
      <c r="MZD284"/>
      <c r="MZE284"/>
      <c r="MZF284"/>
      <c r="MZG284"/>
      <c r="MZH284"/>
      <c r="MZI284"/>
      <c r="MZJ284"/>
      <c r="MZK284"/>
      <c r="MZL284"/>
      <c r="MZM284"/>
      <c r="MZN284"/>
      <c r="MZO284"/>
      <c r="MZP284"/>
      <c r="MZQ284"/>
      <c r="MZR284"/>
      <c r="MZS284"/>
      <c r="MZT284"/>
      <c r="MZU284"/>
      <c r="MZV284"/>
      <c r="MZW284"/>
      <c r="MZX284"/>
      <c r="MZY284"/>
      <c r="MZZ284"/>
      <c r="NAA284"/>
      <c r="NAB284"/>
      <c r="NAC284"/>
      <c r="NAD284"/>
      <c r="NAE284"/>
      <c r="NAF284"/>
      <c r="NAG284"/>
      <c r="NAH284"/>
      <c r="NAI284"/>
      <c r="NAJ284"/>
      <c r="NAK284"/>
      <c r="NAL284"/>
      <c r="NAM284"/>
      <c r="NAN284"/>
      <c r="NAO284"/>
      <c r="NAP284"/>
      <c r="NAQ284"/>
      <c r="NAR284"/>
      <c r="NAS284"/>
      <c r="NAT284"/>
      <c r="NAU284"/>
      <c r="NAV284"/>
      <c r="NAW284"/>
      <c r="NAX284"/>
      <c r="NAY284"/>
      <c r="NAZ284"/>
      <c r="NBA284"/>
      <c r="NBB284"/>
      <c r="NBC284"/>
      <c r="NBD284"/>
      <c r="NBE284"/>
      <c r="NBF284"/>
      <c r="NBG284"/>
      <c r="NBH284"/>
      <c r="NBI284"/>
      <c r="NBJ284"/>
      <c r="NBK284"/>
      <c r="NBL284"/>
      <c r="NBM284"/>
      <c r="NBN284"/>
      <c r="NBO284"/>
      <c r="NBP284"/>
      <c r="NBQ284"/>
      <c r="NBR284"/>
      <c r="NBS284"/>
      <c r="NBT284"/>
      <c r="NBU284"/>
      <c r="NBV284"/>
      <c r="NBW284"/>
      <c r="NBX284"/>
      <c r="NBY284"/>
      <c r="NBZ284"/>
      <c r="NCA284"/>
      <c r="NCB284"/>
      <c r="NCC284"/>
      <c r="NCD284"/>
      <c r="NCE284"/>
      <c r="NCF284"/>
      <c r="NCG284"/>
      <c r="NCH284"/>
      <c r="NCI284"/>
      <c r="NCJ284"/>
      <c r="NCK284"/>
      <c r="NCL284"/>
      <c r="NCM284"/>
      <c r="NCN284"/>
      <c r="NCO284"/>
      <c r="NCP284"/>
      <c r="NCQ284"/>
      <c r="NCR284"/>
      <c r="NCS284"/>
      <c r="NCT284"/>
      <c r="NCU284"/>
      <c r="NCV284"/>
      <c r="NCW284"/>
      <c r="NCX284"/>
      <c r="NCY284"/>
      <c r="NCZ284"/>
      <c r="NDA284"/>
      <c r="NDB284"/>
      <c r="NDC284"/>
      <c r="NDD284"/>
      <c r="NDE284"/>
      <c r="NDF284"/>
      <c r="NDG284"/>
      <c r="NDH284"/>
      <c r="NDI284"/>
      <c r="NDJ284"/>
      <c r="NDK284"/>
      <c r="NDL284"/>
      <c r="NDM284"/>
      <c r="NDN284"/>
      <c r="NDO284"/>
      <c r="NDP284"/>
      <c r="NDQ284"/>
      <c r="NDR284"/>
      <c r="NDS284"/>
      <c r="NDT284"/>
      <c r="NDU284"/>
      <c r="NDV284"/>
      <c r="NDW284"/>
      <c r="NDX284"/>
      <c r="NDY284"/>
      <c r="NDZ284"/>
      <c r="NEA284"/>
      <c r="NEB284"/>
      <c r="NEC284"/>
      <c r="NED284"/>
      <c r="NEE284"/>
      <c r="NEF284"/>
      <c r="NEG284"/>
      <c r="NEH284"/>
      <c r="NEI284"/>
      <c r="NEJ284"/>
      <c r="NEK284"/>
      <c r="NEL284"/>
      <c r="NEM284"/>
      <c r="NEN284"/>
      <c r="NEO284"/>
      <c r="NEP284"/>
      <c r="NEQ284"/>
      <c r="NER284"/>
      <c r="NES284"/>
      <c r="NET284"/>
      <c r="NEU284"/>
      <c r="NEV284"/>
      <c r="NEW284"/>
      <c r="NEX284"/>
      <c r="NEY284"/>
      <c r="NEZ284"/>
      <c r="NFA284"/>
      <c r="NFB284"/>
      <c r="NFC284"/>
      <c r="NFD284"/>
      <c r="NFE284"/>
      <c r="NFF284"/>
      <c r="NFG284"/>
      <c r="NFH284"/>
      <c r="NFI284"/>
      <c r="NFJ284"/>
      <c r="NFK284"/>
      <c r="NFL284"/>
      <c r="NFM284"/>
      <c r="NFN284"/>
      <c r="NFO284"/>
      <c r="NFP284"/>
      <c r="NFQ284"/>
      <c r="NFR284"/>
      <c r="NFS284"/>
      <c r="NFT284"/>
      <c r="NFU284"/>
      <c r="NFV284"/>
      <c r="NFW284"/>
      <c r="NFX284"/>
      <c r="NFY284"/>
      <c r="NFZ284"/>
      <c r="NGA284"/>
      <c r="NGB284"/>
      <c r="NGC284"/>
      <c r="NGD284"/>
      <c r="NGE284"/>
      <c r="NGF284"/>
      <c r="NGG284"/>
      <c r="NGH284"/>
      <c r="NGI284"/>
      <c r="NGJ284"/>
      <c r="NGK284"/>
      <c r="NGL284"/>
      <c r="NGM284"/>
      <c r="NGN284"/>
      <c r="NGO284"/>
      <c r="NGP284"/>
      <c r="NGQ284"/>
      <c r="NGR284"/>
      <c r="NGS284"/>
      <c r="NGT284"/>
      <c r="NGU284"/>
      <c r="NGV284"/>
      <c r="NGW284"/>
      <c r="NGX284"/>
      <c r="NGY284"/>
      <c r="NGZ284"/>
      <c r="NHA284"/>
      <c r="NHB284"/>
      <c r="NHC284"/>
      <c r="NHD284"/>
      <c r="NHE284"/>
      <c r="NHF284"/>
      <c r="NHG284"/>
      <c r="NHH284"/>
      <c r="NHI284"/>
      <c r="NHJ284"/>
      <c r="NHK284"/>
      <c r="NHL284"/>
      <c r="NHM284"/>
      <c r="NHN284"/>
      <c r="NHO284"/>
      <c r="NHP284"/>
      <c r="NHQ284"/>
      <c r="NHR284"/>
      <c r="NHS284"/>
      <c r="NHT284"/>
      <c r="NHU284"/>
      <c r="NHV284"/>
      <c r="NHW284"/>
      <c r="NHX284"/>
      <c r="NHY284"/>
      <c r="NHZ284"/>
      <c r="NIA284"/>
      <c r="NIB284"/>
      <c r="NIC284"/>
      <c r="NID284"/>
      <c r="NIE284"/>
      <c r="NIF284"/>
      <c r="NIG284"/>
      <c r="NIH284"/>
      <c r="NII284"/>
      <c r="NIJ284"/>
      <c r="NIK284"/>
      <c r="NIL284"/>
      <c r="NIM284"/>
      <c r="NIN284"/>
      <c r="NIO284"/>
      <c r="NIP284"/>
      <c r="NIQ284"/>
      <c r="NIR284"/>
      <c r="NIS284"/>
      <c r="NIT284"/>
      <c r="NIU284"/>
      <c r="NIV284"/>
      <c r="NIW284"/>
      <c r="NIX284"/>
      <c r="NIY284"/>
      <c r="NIZ284"/>
      <c r="NJA284"/>
      <c r="NJB284"/>
      <c r="NJC284"/>
      <c r="NJD284"/>
      <c r="NJE284"/>
      <c r="NJF284"/>
      <c r="NJG284"/>
      <c r="NJH284"/>
      <c r="NJI284"/>
      <c r="NJJ284"/>
      <c r="NJK284"/>
      <c r="NJL284"/>
      <c r="NJM284"/>
      <c r="NJN284"/>
      <c r="NJO284"/>
      <c r="NJP284"/>
      <c r="NJQ284"/>
      <c r="NJR284"/>
      <c r="NJS284"/>
      <c r="NJT284"/>
      <c r="NJU284"/>
      <c r="NJV284"/>
      <c r="NJW284"/>
      <c r="NJX284"/>
      <c r="NJY284"/>
      <c r="NJZ284"/>
      <c r="NKA284"/>
      <c r="NKB284"/>
      <c r="NKC284"/>
      <c r="NKD284"/>
      <c r="NKE284"/>
      <c r="NKF284"/>
      <c r="NKG284"/>
      <c r="NKH284"/>
      <c r="NKI284"/>
      <c r="NKJ284"/>
      <c r="NKK284"/>
      <c r="NKL284"/>
      <c r="NKM284"/>
      <c r="NKN284"/>
      <c r="NKO284"/>
      <c r="NKP284"/>
      <c r="NKQ284"/>
      <c r="NKR284"/>
      <c r="NKS284"/>
      <c r="NKT284"/>
      <c r="NKU284"/>
      <c r="NKV284"/>
      <c r="NKW284"/>
      <c r="NKX284"/>
      <c r="NKY284"/>
      <c r="NKZ284"/>
      <c r="NLA284"/>
      <c r="NLB284"/>
      <c r="NLC284"/>
      <c r="NLD284"/>
      <c r="NLE284"/>
      <c r="NLF284"/>
      <c r="NLG284"/>
      <c r="NLH284"/>
      <c r="NLI284"/>
      <c r="NLJ284"/>
      <c r="NLK284"/>
      <c r="NLL284"/>
      <c r="NLM284"/>
      <c r="NLN284"/>
      <c r="NLO284"/>
      <c r="NLP284"/>
      <c r="NLQ284"/>
      <c r="NLR284"/>
      <c r="NLS284"/>
      <c r="NLT284"/>
      <c r="NLU284"/>
      <c r="NLV284"/>
      <c r="NLW284"/>
      <c r="NLX284"/>
      <c r="NLY284"/>
      <c r="NLZ284"/>
      <c r="NMA284"/>
      <c r="NMB284"/>
      <c r="NMC284"/>
      <c r="NMD284"/>
      <c r="NME284"/>
      <c r="NMF284"/>
      <c r="NMG284"/>
      <c r="NMH284"/>
      <c r="NMI284"/>
      <c r="NMJ284"/>
      <c r="NMK284"/>
      <c r="NML284"/>
      <c r="NMM284"/>
      <c r="NMN284"/>
      <c r="NMO284"/>
      <c r="NMP284"/>
      <c r="NMQ284"/>
      <c r="NMR284"/>
      <c r="NMS284"/>
      <c r="NMT284"/>
      <c r="NMU284"/>
      <c r="NMV284"/>
      <c r="NMW284"/>
      <c r="NMX284"/>
      <c r="NMY284"/>
      <c r="NMZ284"/>
      <c r="NNA284"/>
      <c r="NNB284"/>
      <c r="NNC284"/>
      <c r="NND284"/>
      <c r="NNE284"/>
      <c r="NNF284"/>
      <c r="NNG284"/>
      <c r="NNH284"/>
      <c r="NNI284"/>
      <c r="NNJ284"/>
      <c r="NNK284"/>
      <c r="NNL284"/>
      <c r="NNM284"/>
      <c r="NNN284"/>
      <c r="NNO284"/>
      <c r="NNP284"/>
      <c r="NNQ284"/>
      <c r="NNR284"/>
      <c r="NNS284"/>
      <c r="NNT284"/>
      <c r="NNU284"/>
      <c r="NNV284"/>
      <c r="NNW284"/>
      <c r="NNX284"/>
      <c r="NNY284"/>
      <c r="NNZ284"/>
      <c r="NOA284"/>
      <c r="NOB284"/>
      <c r="NOC284"/>
      <c r="NOD284"/>
      <c r="NOE284"/>
      <c r="NOF284"/>
      <c r="NOG284"/>
      <c r="NOH284"/>
      <c r="NOI284"/>
      <c r="NOJ284"/>
      <c r="NOK284"/>
      <c r="NOL284"/>
      <c r="NOM284"/>
      <c r="NON284"/>
      <c r="NOO284"/>
      <c r="NOP284"/>
      <c r="NOQ284"/>
      <c r="NOR284"/>
      <c r="NOS284"/>
      <c r="NOT284"/>
      <c r="NOU284"/>
      <c r="NOV284"/>
      <c r="NOW284"/>
      <c r="NOX284"/>
      <c r="NOY284"/>
      <c r="NOZ284"/>
      <c r="NPA284"/>
      <c r="NPB284"/>
      <c r="NPC284"/>
      <c r="NPD284"/>
      <c r="NPE284"/>
      <c r="NPF284"/>
      <c r="NPG284"/>
      <c r="NPH284"/>
      <c r="NPI284"/>
      <c r="NPJ284"/>
      <c r="NPK284"/>
      <c r="NPL284"/>
      <c r="NPM284"/>
      <c r="NPN284"/>
      <c r="NPO284"/>
      <c r="NPP284"/>
      <c r="NPQ284"/>
      <c r="NPR284"/>
      <c r="NPS284"/>
      <c r="NPT284"/>
      <c r="NPU284"/>
      <c r="NPV284"/>
      <c r="NPW284"/>
      <c r="NPX284"/>
      <c r="NPY284"/>
      <c r="NPZ284"/>
      <c r="NQA284"/>
      <c r="NQB284"/>
      <c r="NQC284"/>
      <c r="NQD284"/>
      <c r="NQE284"/>
      <c r="NQF284"/>
      <c r="NQG284"/>
      <c r="NQH284"/>
      <c r="NQI284"/>
      <c r="NQJ284"/>
      <c r="NQK284"/>
      <c r="NQL284"/>
      <c r="NQM284"/>
      <c r="NQN284"/>
      <c r="NQO284"/>
      <c r="NQP284"/>
      <c r="NQQ284"/>
      <c r="NQR284"/>
      <c r="NQS284"/>
      <c r="NQT284"/>
      <c r="NQU284"/>
      <c r="NQV284"/>
      <c r="NQW284"/>
      <c r="NQX284"/>
      <c r="NQY284"/>
      <c r="NQZ284"/>
      <c r="NRA284"/>
      <c r="NRB284"/>
      <c r="NRC284"/>
      <c r="NRD284"/>
      <c r="NRE284"/>
      <c r="NRF284"/>
      <c r="NRG284"/>
      <c r="NRH284"/>
      <c r="NRI284"/>
      <c r="NRJ284"/>
      <c r="NRK284"/>
      <c r="NRL284"/>
      <c r="NRM284"/>
      <c r="NRN284"/>
      <c r="NRO284"/>
      <c r="NRP284"/>
      <c r="NRQ284"/>
      <c r="NRR284"/>
      <c r="NRS284"/>
      <c r="NRT284"/>
      <c r="NRU284"/>
      <c r="NRV284"/>
      <c r="NRW284"/>
      <c r="NRX284"/>
      <c r="NRY284"/>
      <c r="NRZ284"/>
      <c r="NSA284"/>
      <c r="NSB284"/>
      <c r="NSC284"/>
      <c r="NSD284"/>
      <c r="NSE284"/>
      <c r="NSF284"/>
      <c r="NSG284"/>
      <c r="NSH284"/>
      <c r="NSI284"/>
      <c r="NSJ284"/>
      <c r="NSK284"/>
      <c r="NSL284"/>
      <c r="NSM284"/>
      <c r="NSN284"/>
      <c r="NSO284"/>
      <c r="NSP284"/>
      <c r="NSQ284"/>
      <c r="NSR284"/>
      <c r="NSS284"/>
      <c r="NST284"/>
      <c r="NSU284"/>
      <c r="NSV284"/>
      <c r="NSW284"/>
      <c r="NSX284"/>
      <c r="NSY284"/>
      <c r="NSZ284"/>
      <c r="NTA284"/>
      <c r="NTB284"/>
      <c r="NTC284"/>
      <c r="NTD284"/>
      <c r="NTE284"/>
      <c r="NTF284"/>
      <c r="NTG284"/>
      <c r="NTH284"/>
      <c r="NTI284"/>
      <c r="NTJ284"/>
      <c r="NTK284"/>
      <c r="NTL284"/>
      <c r="NTM284"/>
      <c r="NTN284"/>
      <c r="NTO284"/>
      <c r="NTP284"/>
      <c r="NTQ284"/>
      <c r="NTR284"/>
      <c r="NTS284"/>
      <c r="NTT284"/>
      <c r="NTU284"/>
      <c r="NTV284"/>
      <c r="NTW284"/>
      <c r="NTX284"/>
      <c r="NTY284"/>
      <c r="NTZ284"/>
      <c r="NUA284"/>
      <c r="NUB284"/>
      <c r="NUC284"/>
      <c r="NUD284"/>
      <c r="NUE284"/>
      <c r="NUF284"/>
      <c r="NUG284"/>
      <c r="NUH284"/>
      <c r="NUI284"/>
      <c r="NUJ284"/>
      <c r="NUK284"/>
      <c r="NUL284"/>
      <c r="NUM284"/>
      <c r="NUN284"/>
      <c r="NUO284"/>
      <c r="NUP284"/>
      <c r="NUQ284"/>
      <c r="NUR284"/>
      <c r="NUS284"/>
      <c r="NUT284"/>
      <c r="NUU284"/>
      <c r="NUV284"/>
      <c r="NUW284"/>
      <c r="NUX284"/>
      <c r="NUY284"/>
      <c r="NUZ284"/>
      <c r="NVA284"/>
      <c r="NVB284"/>
      <c r="NVC284"/>
      <c r="NVD284"/>
      <c r="NVE284"/>
      <c r="NVF284"/>
      <c r="NVG284"/>
      <c r="NVH284"/>
      <c r="NVI284"/>
      <c r="NVJ284"/>
      <c r="NVK284"/>
      <c r="NVL284"/>
      <c r="NVM284"/>
      <c r="NVN284"/>
      <c r="NVO284"/>
      <c r="NVP284"/>
      <c r="NVQ284"/>
      <c r="NVR284"/>
      <c r="NVS284"/>
      <c r="NVT284"/>
      <c r="NVU284"/>
      <c r="NVV284"/>
      <c r="NVW284"/>
      <c r="NVX284"/>
      <c r="NVY284"/>
      <c r="NVZ284"/>
      <c r="NWA284"/>
      <c r="NWB284"/>
      <c r="NWC284"/>
      <c r="NWD284"/>
      <c r="NWE284"/>
      <c r="NWF284"/>
      <c r="NWG284"/>
      <c r="NWH284"/>
      <c r="NWI284"/>
      <c r="NWJ284"/>
      <c r="NWK284"/>
      <c r="NWL284"/>
      <c r="NWM284"/>
      <c r="NWN284"/>
      <c r="NWO284"/>
      <c r="NWP284"/>
      <c r="NWQ284"/>
      <c r="NWR284"/>
      <c r="NWS284"/>
      <c r="NWT284"/>
      <c r="NWU284"/>
      <c r="NWV284"/>
      <c r="NWW284"/>
      <c r="NWX284"/>
      <c r="NWY284"/>
      <c r="NWZ284"/>
      <c r="NXA284"/>
      <c r="NXB284"/>
      <c r="NXC284"/>
      <c r="NXD284"/>
      <c r="NXE284"/>
      <c r="NXF284"/>
      <c r="NXG284"/>
      <c r="NXH284"/>
      <c r="NXI284"/>
      <c r="NXJ284"/>
      <c r="NXK284"/>
      <c r="NXL284"/>
      <c r="NXM284"/>
      <c r="NXN284"/>
      <c r="NXO284"/>
      <c r="NXP284"/>
      <c r="NXQ284"/>
      <c r="NXR284"/>
      <c r="NXS284"/>
      <c r="NXT284"/>
      <c r="NXU284"/>
      <c r="NXV284"/>
      <c r="NXW284"/>
      <c r="NXX284"/>
      <c r="NXY284"/>
      <c r="NXZ284"/>
      <c r="NYA284"/>
      <c r="NYB284"/>
      <c r="NYC284"/>
      <c r="NYD284"/>
      <c r="NYE284"/>
      <c r="NYF284"/>
      <c r="NYG284"/>
      <c r="NYH284"/>
      <c r="NYI284"/>
      <c r="NYJ284"/>
      <c r="NYK284"/>
      <c r="NYL284"/>
      <c r="NYM284"/>
      <c r="NYN284"/>
      <c r="NYO284"/>
      <c r="NYP284"/>
      <c r="NYQ284"/>
      <c r="NYR284"/>
      <c r="NYS284"/>
      <c r="NYT284"/>
      <c r="NYU284"/>
      <c r="NYV284"/>
      <c r="NYW284"/>
      <c r="NYX284"/>
      <c r="NYY284"/>
      <c r="NYZ284"/>
      <c r="NZA284"/>
      <c r="NZB284"/>
      <c r="NZC284"/>
      <c r="NZD284"/>
      <c r="NZE284"/>
      <c r="NZF284"/>
      <c r="NZG284"/>
      <c r="NZH284"/>
      <c r="NZI284"/>
      <c r="NZJ284"/>
      <c r="NZK284"/>
      <c r="NZL284"/>
      <c r="NZM284"/>
      <c r="NZN284"/>
      <c r="NZO284"/>
      <c r="NZP284"/>
      <c r="NZQ284"/>
      <c r="NZR284"/>
      <c r="NZS284"/>
      <c r="NZT284"/>
      <c r="NZU284"/>
      <c r="NZV284"/>
      <c r="NZW284"/>
      <c r="NZX284"/>
      <c r="NZY284"/>
      <c r="NZZ284"/>
      <c r="OAA284"/>
      <c r="OAB284"/>
      <c r="OAC284"/>
      <c r="OAD284"/>
      <c r="OAE284"/>
      <c r="OAF284"/>
      <c r="OAG284"/>
      <c r="OAH284"/>
      <c r="OAI284"/>
      <c r="OAJ284"/>
      <c r="OAK284"/>
      <c r="OAL284"/>
      <c r="OAM284"/>
      <c r="OAN284"/>
      <c r="OAO284"/>
      <c r="OAP284"/>
      <c r="OAQ284"/>
      <c r="OAR284"/>
      <c r="OAS284"/>
      <c r="OAT284"/>
      <c r="OAU284"/>
      <c r="OAV284"/>
      <c r="OAW284"/>
      <c r="OAX284"/>
      <c r="OAY284"/>
      <c r="OAZ284"/>
      <c r="OBA284"/>
      <c r="OBB284"/>
      <c r="OBC284"/>
      <c r="OBD284"/>
      <c r="OBE284"/>
      <c r="OBF284"/>
      <c r="OBG284"/>
      <c r="OBH284"/>
      <c r="OBI284"/>
      <c r="OBJ284"/>
      <c r="OBK284"/>
      <c r="OBL284"/>
      <c r="OBM284"/>
      <c r="OBN284"/>
      <c r="OBO284"/>
      <c r="OBP284"/>
      <c r="OBQ284"/>
      <c r="OBR284"/>
      <c r="OBS284"/>
      <c r="OBT284"/>
      <c r="OBU284"/>
      <c r="OBV284"/>
      <c r="OBW284"/>
      <c r="OBX284"/>
      <c r="OBY284"/>
      <c r="OBZ284"/>
      <c r="OCA284"/>
      <c r="OCB284"/>
      <c r="OCC284"/>
      <c r="OCD284"/>
      <c r="OCE284"/>
      <c r="OCF284"/>
      <c r="OCG284"/>
      <c r="OCH284"/>
      <c r="OCI284"/>
      <c r="OCJ284"/>
      <c r="OCK284"/>
      <c r="OCL284"/>
      <c r="OCM284"/>
      <c r="OCN284"/>
      <c r="OCO284"/>
      <c r="OCP284"/>
      <c r="OCQ284"/>
      <c r="OCR284"/>
      <c r="OCS284"/>
      <c r="OCT284"/>
      <c r="OCU284"/>
      <c r="OCV284"/>
      <c r="OCW284"/>
      <c r="OCX284"/>
      <c r="OCY284"/>
      <c r="OCZ284"/>
      <c r="ODA284"/>
      <c r="ODB284"/>
      <c r="ODC284"/>
      <c r="ODD284"/>
      <c r="ODE284"/>
      <c r="ODF284"/>
      <c r="ODG284"/>
      <c r="ODH284"/>
      <c r="ODI284"/>
      <c r="ODJ284"/>
      <c r="ODK284"/>
      <c r="ODL284"/>
      <c r="ODM284"/>
      <c r="ODN284"/>
      <c r="ODO284"/>
      <c r="ODP284"/>
      <c r="ODQ284"/>
      <c r="ODR284"/>
      <c r="ODS284"/>
      <c r="ODT284"/>
      <c r="ODU284"/>
      <c r="ODV284"/>
      <c r="ODW284"/>
      <c r="ODX284"/>
      <c r="ODY284"/>
      <c r="ODZ284"/>
      <c r="OEA284"/>
      <c r="OEB284"/>
      <c r="OEC284"/>
      <c r="OED284"/>
      <c r="OEE284"/>
      <c r="OEF284"/>
      <c r="OEG284"/>
      <c r="OEH284"/>
      <c r="OEI284"/>
      <c r="OEJ284"/>
      <c r="OEK284"/>
      <c r="OEL284"/>
      <c r="OEM284"/>
      <c r="OEN284"/>
      <c r="OEO284"/>
      <c r="OEP284"/>
      <c r="OEQ284"/>
      <c r="OER284"/>
      <c r="OES284"/>
      <c r="OET284"/>
      <c r="OEU284"/>
      <c r="OEV284"/>
      <c r="OEW284"/>
      <c r="OEX284"/>
      <c r="OEY284"/>
      <c r="OEZ284"/>
      <c r="OFA284"/>
      <c r="OFB284"/>
      <c r="OFC284"/>
      <c r="OFD284"/>
      <c r="OFE284"/>
      <c r="OFF284"/>
      <c r="OFG284"/>
      <c r="OFH284"/>
      <c r="OFI284"/>
      <c r="OFJ284"/>
      <c r="OFK284"/>
      <c r="OFL284"/>
      <c r="OFM284"/>
      <c r="OFN284"/>
      <c r="OFO284"/>
      <c r="OFP284"/>
      <c r="OFQ284"/>
      <c r="OFR284"/>
      <c r="OFS284"/>
      <c r="OFT284"/>
      <c r="OFU284"/>
      <c r="OFV284"/>
      <c r="OFW284"/>
      <c r="OFX284"/>
      <c r="OFY284"/>
      <c r="OFZ284"/>
      <c r="OGA284"/>
      <c r="OGB284"/>
      <c r="OGC284"/>
      <c r="OGD284"/>
      <c r="OGE284"/>
      <c r="OGF284"/>
      <c r="OGG284"/>
      <c r="OGH284"/>
      <c r="OGI284"/>
      <c r="OGJ284"/>
      <c r="OGK284"/>
      <c r="OGL284"/>
      <c r="OGM284"/>
      <c r="OGN284"/>
      <c r="OGO284"/>
      <c r="OGP284"/>
      <c r="OGQ284"/>
      <c r="OGR284"/>
      <c r="OGS284"/>
      <c r="OGT284"/>
      <c r="OGU284"/>
      <c r="OGV284"/>
      <c r="OGW284"/>
      <c r="OGX284"/>
      <c r="OGY284"/>
      <c r="OGZ284"/>
      <c r="OHA284"/>
      <c r="OHB284"/>
      <c r="OHC284"/>
      <c r="OHD284"/>
      <c r="OHE284"/>
      <c r="OHF284"/>
      <c r="OHG284"/>
      <c r="OHH284"/>
      <c r="OHI284"/>
      <c r="OHJ284"/>
      <c r="OHK284"/>
      <c r="OHL284"/>
      <c r="OHM284"/>
      <c r="OHN284"/>
      <c r="OHO284"/>
      <c r="OHP284"/>
      <c r="OHQ284"/>
      <c r="OHR284"/>
      <c r="OHS284"/>
      <c r="OHT284"/>
      <c r="OHU284"/>
      <c r="OHV284"/>
      <c r="OHW284"/>
      <c r="OHX284"/>
      <c r="OHY284"/>
      <c r="OHZ284"/>
      <c r="OIA284"/>
      <c r="OIB284"/>
      <c r="OIC284"/>
      <c r="OID284"/>
      <c r="OIE284"/>
      <c r="OIF284"/>
      <c r="OIG284"/>
      <c r="OIH284"/>
      <c r="OII284"/>
      <c r="OIJ284"/>
      <c r="OIK284"/>
      <c r="OIL284"/>
      <c r="OIM284"/>
      <c r="OIN284"/>
      <c r="OIO284"/>
      <c r="OIP284"/>
      <c r="OIQ284"/>
      <c r="OIR284"/>
      <c r="OIS284"/>
      <c r="OIT284"/>
      <c r="OIU284"/>
      <c r="OIV284"/>
      <c r="OIW284"/>
      <c r="OIX284"/>
      <c r="OIY284"/>
      <c r="OIZ284"/>
      <c r="OJA284"/>
      <c r="OJB284"/>
      <c r="OJC284"/>
      <c r="OJD284"/>
      <c r="OJE284"/>
      <c r="OJF284"/>
      <c r="OJG284"/>
      <c r="OJH284"/>
      <c r="OJI284"/>
      <c r="OJJ284"/>
      <c r="OJK284"/>
      <c r="OJL284"/>
      <c r="OJM284"/>
      <c r="OJN284"/>
      <c r="OJO284"/>
      <c r="OJP284"/>
      <c r="OJQ284"/>
      <c r="OJR284"/>
      <c r="OJS284"/>
      <c r="OJT284"/>
      <c r="OJU284"/>
      <c r="OJV284"/>
      <c r="OJW284"/>
      <c r="OJX284"/>
      <c r="OJY284"/>
      <c r="OJZ284"/>
      <c r="OKA284"/>
      <c r="OKB284"/>
      <c r="OKC284"/>
      <c r="OKD284"/>
      <c r="OKE284"/>
      <c r="OKF284"/>
      <c r="OKG284"/>
      <c r="OKH284"/>
      <c r="OKI284"/>
      <c r="OKJ284"/>
      <c r="OKK284"/>
      <c r="OKL284"/>
      <c r="OKM284"/>
      <c r="OKN284"/>
      <c r="OKO284"/>
      <c r="OKP284"/>
      <c r="OKQ284"/>
      <c r="OKR284"/>
      <c r="OKS284"/>
      <c r="OKT284"/>
      <c r="OKU284"/>
      <c r="OKV284"/>
      <c r="OKW284"/>
      <c r="OKX284"/>
      <c r="OKY284"/>
      <c r="OKZ284"/>
      <c r="OLA284"/>
      <c r="OLB284"/>
      <c r="OLC284"/>
      <c r="OLD284"/>
      <c r="OLE284"/>
      <c r="OLF284"/>
      <c r="OLG284"/>
      <c r="OLH284"/>
      <c r="OLI284"/>
      <c r="OLJ284"/>
      <c r="OLK284"/>
      <c r="OLL284"/>
      <c r="OLM284"/>
      <c r="OLN284"/>
      <c r="OLO284"/>
      <c r="OLP284"/>
      <c r="OLQ284"/>
      <c r="OLR284"/>
      <c r="OLS284"/>
      <c r="OLT284"/>
      <c r="OLU284"/>
      <c r="OLV284"/>
      <c r="OLW284"/>
      <c r="OLX284"/>
      <c r="OLY284"/>
      <c r="OLZ284"/>
      <c r="OMA284"/>
      <c r="OMB284"/>
      <c r="OMC284"/>
      <c r="OMD284"/>
      <c r="OME284"/>
      <c r="OMF284"/>
      <c r="OMG284"/>
      <c r="OMH284"/>
      <c r="OMI284"/>
      <c r="OMJ284"/>
      <c r="OMK284"/>
      <c r="OML284"/>
      <c r="OMM284"/>
      <c r="OMN284"/>
      <c r="OMO284"/>
      <c r="OMP284"/>
      <c r="OMQ284"/>
      <c r="OMR284"/>
      <c r="OMS284"/>
      <c r="OMT284"/>
      <c r="OMU284"/>
      <c r="OMV284"/>
      <c r="OMW284"/>
      <c r="OMX284"/>
      <c r="OMY284"/>
      <c r="OMZ284"/>
      <c r="ONA284"/>
      <c r="ONB284"/>
      <c r="ONC284"/>
      <c r="OND284"/>
      <c r="ONE284"/>
      <c r="ONF284"/>
      <c r="ONG284"/>
      <c r="ONH284"/>
      <c r="ONI284"/>
      <c r="ONJ284"/>
      <c r="ONK284"/>
      <c r="ONL284"/>
      <c r="ONM284"/>
      <c r="ONN284"/>
      <c r="ONO284"/>
      <c r="ONP284"/>
      <c r="ONQ284"/>
      <c r="ONR284"/>
      <c r="ONS284"/>
      <c r="ONT284"/>
      <c r="ONU284"/>
      <c r="ONV284"/>
      <c r="ONW284"/>
      <c r="ONX284"/>
      <c r="ONY284"/>
      <c r="ONZ284"/>
      <c r="OOA284"/>
      <c r="OOB284"/>
      <c r="OOC284"/>
      <c r="OOD284"/>
      <c r="OOE284"/>
      <c r="OOF284"/>
      <c r="OOG284"/>
      <c r="OOH284"/>
      <c r="OOI284"/>
      <c r="OOJ284"/>
      <c r="OOK284"/>
      <c r="OOL284"/>
      <c r="OOM284"/>
      <c r="OON284"/>
      <c r="OOO284"/>
      <c r="OOP284"/>
      <c r="OOQ284"/>
      <c r="OOR284"/>
      <c r="OOS284"/>
      <c r="OOT284"/>
      <c r="OOU284"/>
      <c r="OOV284"/>
      <c r="OOW284"/>
      <c r="OOX284"/>
      <c r="OOY284"/>
      <c r="OOZ284"/>
      <c r="OPA284"/>
      <c r="OPB284"/>
      <c r="OPC284"/>
      <c r="OPD284"/>
      <c r="OPE284"/>
      <c r="OPF284"/>
      <c r="OPG284"/>
      <c r="OPH284"/>
      <c r="OPI284"/>
      <c r="OPJ284"/>
      <c r="OPK284"/>
      <c r="OPL284"/>
      <c r="OPM284"/>
      <c r="OPN284"/>
      <c r="OPO284"/>
      <c r="OPP284"/>
      <c r="OPQ284"/>
      <c r="OPR284"/>
      <c r="OPS284"/>
      <c r="OPT284"/>
      <c r="OPU284"/>
      <c r="OPV284"/>
      <c r="OPW284"/>
      <c r="OPX284"/>
      <c r="OPY284"/>
      <c r="OPZ284"/>
      <c r="OQA284"/>
      <c r="OQB284"/>
      <c r="OQC284"/>
      <c r="OQD284"/>
      <c r="OQE284"/>
      <c r="OQF284"/>
      <c r="OQG284"/>
      <c r="OQH284"/>
      <c r="OQI284"/>
      <c r="OQJ284"/>
      <c r="OQK284"/>
      <c r="OQL284"/>
      <c r="OQM284"/>
      <c r="OQN284"/>
      <c r="OQO284"/>
      <c r="OQP284"/>
      <c r="OQQ284"/>
      <c r="OQR284"/>
      <c r="OQS284"/>
      <c r="OQT284"/>
      <c r="OQU284"/>
      <c r="OQV284"/>
      <c r="OQW284"/>
      <c r="OQX284"/>
      <c r="OQY284"/>
      <c r="OQZ284"/>
      <c r="ORA284"/>
      <c r="ORB284"/>
      <c r="ORC284"/>
      <c r="ORD284"/>
      <c r="ORE284"/>
      <c r="ORF284"/>
      <c r="ORG284"/>
      <c r="ORH284"/>
      <c r="ORI284"/>
      <c r="ORJ284"/>
      <c r="ORK284"/>
      <c r="ORL284"/>
      <c r="ORM284"/>
      <c r="ORN284"/>
      <c r="ORO284"/>
      <c r="ORP284"/>
      <c r="ORQ284"/>
      <c r="ORR284"/>
      <c r="ORS284"/>
      <c r="ORT284"/>
      <c r="ORU284"/>
      <c r="ORV284"/>
      <c r="ORW284"/>
      <c r="ORX284"/>
      <c r="ORY284"/>
      <c r="ORZ284"/>
      <c r="OSA284"/>
      <c r="OSB284"/>
      <c r="OSC284"/>
      <c r="OSD284"/>
      <c r="OSE284"/>
      <c r="OSF284"/>
      <c r="OSG284"/>
      <c r="OSH284"/>
      <c r="OSI284"/>
      <c r="OSJ284"/>
      <c r="OSK284"/>
      <c r="OSL284"/>
      <c r="OSM284"/>
      <c r="OSN284"/>
      <c r="OSO284"/>
      <c r="OSP284"/>
      <c r="OSQ284"/>
      <c r="OSR284"/>
      <c r="OSS284"/>
      <c r="OST284"/>
      <c r="OSU284"/>
      <c r="OSV284"/>
      <c r="OSW284"/>
      <c r="OSX284"/>
      <c r="OSY284"/>
      <c r="OSZ284"/>
      <c r="OTA284"/>
      <c r="OTB284"/>
      <c r="OTC284"/>
      <c r="OTD284"/>
      <c r="OTE284"/>
      <c r="OTF284"/>
      <c r="OTG284"/>
      <c r="OTH284"/>
      <c r="OTI284"/>
      <c r="OTJ284"/>
      <c r="OTK284"/>
      <c r="OTL284"/>
      <c r="OTM284"/>
      <c r="OTN284"/>
      <c r="OTO284"/>
      <c r="OTP284"/>
      <c r="OTQ284"/>
      <c r="OTR284"/>
      <c r="OTS284"/>
      <c r="OTT284"/>
      <c r="OTU284"/>
      <c r="OTV284"/>
      <c r="OTW284"/>
      <c r="OTX284"/>
      <c r="OTY284"/>
      <c r="OTZ284"/>
      <c r="OUA284"/>
      <c r="OUB284"/>
      <c r="OUC284"/>
      <c r="OUD284"/>
      <c r="OUE284"/>
      <c r="OUF284"/>
      <c r="OUG284"/>
      <c r="OUH284"/>
      <c r="OUI284"/>
      <c r="OUJ284"/>
      <c r="OUK284"/>
      <c r="OUL284"/>
      <c r="OUM284"/>
      <c r="OUN284"/>
      <c r="OUO284"/>
      <c r="OUP284"/>
      <c r="OUQ284"/>
      <c r="OUR284"/>
      <c r="OUS284"/>
      <c r="OUT284"/>
      <c r="OUU284"/>
      <c r="OUV284"/>
      <c r="OUW284"/>
      <c r="OUX284"/>
      <c r="OUY284"/>
      <c r="OUZ284"/>
      <c r="OVA284"/>
      <c r="OVB284"/>
      <c r="OVC284"/>
      <c r="OVD284"/>
      <c r="OVE284"/>
      <c r="OVF284"/>
      <c r="OVG284"/>
      <c r="OVH284"/>
      <c r="OVI284"/>
      <c r="OVJ284"/>
      <c r="OVK284"/>
      <c r="OVL284"/>
      <c r="OVM284"/>
      <c r="OVN284"/>
      <c r="OVO284"/>
      <c r="OVP284"/>
      <c r="OVQ284"/>
      <c r="OVR284"/>
      <c r="OVS284"/>
      <c r="OVT284"/>
      <c r="OVU284"/>
      <c r="OVV284"/>
      <c r="OVW284"/>
      <c r="OVX284"/>
      <c r="OVY284"/>
      <c r="OVZ284"/>
      <c r="OWA284"/>
      <c r="OWB284"/>
      <c r="OWC284"/>
      <c r="OWD284"/>
      <c r="OWE284"/>
      <c r="OWF284"/>
      <c r="OWG284"/>
      <c r="OWH284"/>
      <c r="OWI284"/>
      <c r="OWJ284"/>
      <c r="OWK284"/>
      <c r="OWL284"/>
      <c r="OWM284"/>
      <c r="OWN284"/>
      <c r="OWO284"/>
      <c r="OWP284"/>
      <c r="OWQ284"/>
      <c r="OWR284"/>
      <c r="OWS284"/>
      <c r="OWT284"/>
      <c r="OWU284"/>
      <c r="OWV284"/>
      <c r="OWW284"/>
      <c r="OWX284"/>
      <c r="OWY284"/>
      <c r="OWZ284"/>
      <c r="OXA284"/>
      <c r="OXB284"/>
      <c r="OXC284"/>
      <c r="OXD284"/>
      <c r="OXE284"/>
      <c r="OXF284"/>
      <c r="OXG284"/>
      <c r="OXH284"/>
      <c r="OXI284"/>
      <c r="OXJ284"/>
      <c r="OXK284"/>
      <c r="OXL284"/>
      <c r="OXM284"/>
      <c r="OXN284"/>
      <c r="OXO284"/>
      <c r="OXP284"/>
      <c r="OXQ284"/>
      <c r="OXR284"/>
      <c r="OXS284"/>
      <c r="OXT284"/>
      <c r="OXU284"/>
      <c r="OXV284"/>
      <c r="OXW284"/>
      <c r="OXX284"/>
      <c r="OXY284"/>
      <c r="OXZ284"/>
      <c r="OYA284"/>
      <c r="OYB284"/>
      <c r="OYC284"/>
      <c r="OYD284"/>
      <c r="OYE284"/>
      <c r="OYF284"/>
      <c r="OYG284"/>
      <c r="OYH284"/>
      <c r="OYI284"/>
      <c r="OYJ284"/>
      <c r="OYK284"/>
      <c r="OYL284"/>
      <c r="OYM284"/>
      <c r="OYN284"/>
      <c r="OYO284"/>
      <c r="OYP284"/>
      <c r="OYQ284"/>
      <c r="OYR284"/>
      <c r="OYS284"/>
      <c r="OYT284"/>
      <c r="OYU284"/>
      <c r="OYV284"/>
      <c r="OYW284"/>
      <c r="OYX284"/>
      <c r="OYY284"/>
      <c r="OYZ284"/>
      <c r="OZA284"/>
      <c r="OZB284"/>
      <c r="OZC284"/>
      <c r="OZD284"/>
      <c r="OZE284"/>
      <c r="OZF284"/>
      <c r="OZG284"/>
      <c r="OZH284"/>
      <c r="OZI284"/>
      <c r="OZJ284"/>
      <c r="OZK284"/>
      <c r="OZL284"/>
      <c r="OZM284"/>
      <c r="OZN284"/>
      <c r="OZO284"/>
      <c r="OZP284"/>
      <c r="OZQ284"/>
      <c r="OZR284"/>
      <c r="OZS284"/>
      <c r="OZT284"/>
      <c r="OZU284"/>
      <c r="OZV284"/>
      <c r="OZW284"/>
      <c r="OZX284"/>
      <c r="OZY284"/>
      <c r="OZZ284"/>
      <c r="PAA284"/>
      <c r="PAB284"/>
      <c r="PAC284"/>
      <c r="PAD284"/>
      <c r="PAE284"/>
      <c r="PAF284"/>
      <c r="PAG284"/>
      <c r="PAH284"/>
      <c r="PAI284"/>
      <c r="PAJ284"/>
      <c r="PAK284"/>
      <c r="PAL284"/>
      <c r="PAM284"/>
      <c r="PAN284"/>
      <c r="PAO284"/>
      <c r="PAP284"/>
      <c r="PAQ284"/>
      <c r="PAR284"/>
      <c r="PAS284"/>
      <c r="PAT284"/>
      <c r="PAU284"/>
      <c r="PAV284"/>
      <c r="PAW284"/>
      <c r="PAX284"/>
      <c r="PAY284"/>
      <c r="PAZ284"/>
      <c r="PBA284"/>
      <c r="PBB284"/>
      <c r="PBC284"/>
      <c r="PBD284"/>
      <c r="PBE284"/>
      <c r="PBF284"/>
      <c r="PBG284"/>
      <c r="PBH284"/>
      <c r="PBI284"/>
      <c r="PBJ284"/>
      <c r="PBK284"/>
      <c r="PBL284"/>
      <c r="PBM284"/>
      <c r="PBN284"/>
      <c r="PBO284"/>
      <c r="PBP284"/>
      <c r="PBQ284"/>
      <c r="PBR284"/>
      <c r="PBS284"/>
      <c r="PBT284"/>
      <c r="PBU284"/>
      <c r="PBV284"/>
      <c r="PBW284"/>
      <c r="PBX284"/>
      <c r="PBY284"/>
      <c r="PBZ284"/>
      <c r="PCA284"/>
      <c r="PCB284"/>
      <c r="PCC284"/>
      <c r="PCD284"/>
      <c r="PCE284"/>
      <c r="PCF284"/>
      <c r="PCG284"/>
      <c r="PCH284"/>
      <c r="PCI284"/>
      <c r="PCJ284"/>
      <c r="PCK284"/>
      <c r="PCL284"/>
      <c r="PCM284"/>
      <c r="PCN284"/>
      <c r="PCO284"/>
      <c r="PCP284"/>
      <c r="PCQ284"/>
      <c r="PCR284"/>
      <c r="PCS284"/>
      <c r="PCT284"/>
      <c r="PCU284"/>
      <c r="PCV284"/>
      <c r="PCW284"/>
      <c r="PCX284"/>
      <c r="PCY284"/>
      <c r="PCZ284"/>
      <c r="PDA284"/>
      <c r="PDB284"/>
      <c r="PDC284"/>
      <c r="PDD284"/>
      <c r="PDE284"/>
      <c r="PDF284"/>
      <c r="PDG284"/>
      <c r="PDH284"/>
      <c r="PDI284"/>
      <c r="PDJ284"/>
      <c r="PDK284"/>
      <c r="PDL284"/>
      <c r="PDM284"/>
      <c r="PDN284"/>
      <c r="PDO284"/>
      <c r="PDP284"/>
      <c r="PDQ284"/>
      <c r="PDR284"/>
      <c r="PDS284"/>
      <c r="PDT284"/>
      <c r="PDU284"/>
      <c r="PDV284"/>
      <c r="PDW284"/>
      <c r="PDX284"/>
      <c r="PDY284"/>
      <c r="PDZ284"/>
      <c r="PEA284"/>
      <c r="PEB284"/>
      <c r="PEC284"/>
      <c r="PED284"/>
      <c r="PEE284"/>
      <c r="PEF284"/>
      <c r="PEG284"/>
      <c r="PEH284"/>
      <c r="PEI284"/>
      <c r="PEJ284"/>
      <c r="PEK284"/>
      <c r="PEL284"/>
      <c r="PEM284"/>
      <c r="PEN284"/>
      <c r="PEO284"/>
      <c r="PEP284"/>
      <c r="PEQ284"/>
      <c r="PER284"/>
      <c r="PES284"/>
      <c r="PET284"/>
      <c r="PEU284"/>
      <c r="PEV284"/>
      <c r="PEW284"/>
      <c r="PEX284"/>
      <c r="PEY284"/>
      <c r="PEZ284"/>
      <c r="PFA284"/>
      <c r="PFB284"/>
      <c r="PFC284"/>
      <c r="PFD284"/>
      <c r="PFE284"/>
      <c r="PFF284"/>
      <c r="PFG284"/>
      <c r="PFH284"/>
      <c r="PFI284"/>
      <c r="PFJ284"/>
      <c r="PFK284"/>
      <c r="PFL284"/>
      <c r="PFM284"/>
      <c r="PFN284"/>
      <c r="PFO284"/>
      <c r="PFP284"/>
      <c r="PFQ284"/>
      <c r="PFR284"/>
      <c r="PFS284"/>
      <c r="PFT284"/>
      <c r="PFU284"/>
      <c r="PFV284"/>
      <c r="PFW284"/>
      <c r="PFX284"/>
      <c r="PFY284"/>
      <c r="PFZ284"/>
      <c r="PGA284"/>
      <c r="PGB284"/>
      <c r="PGC284"/>
      <c r="PGD284"/>
      <c r="PGE284"/>
      <c r="PGF284"/>
      <c r="PGG284"/>
      <c r="PGH284"/>
      <c r="PGI284"/>
      <c r="PGJ284"/>
      <c r="PGK284"/>
      <c r="PGL284"/>
      <c r="PGM284"/>
      <c r="PGN284"/>
      <c r="PGO284"/>
      <c r="PGP284"/>
      <c r="PGQ284"/>
      <c r="PGR284"/>
      <c r="PGS284"/>
      <c r="PGT284"/>
      <c r="PGU284"/>
      <c r="PGV284"/>
      <c r="PGW284"/>
      <c r="PGX284"/>
      <c r="PGY284"/>
      <c r="PGZ284"/>
      <c r="PHA284"/>
      <c r="PHB284"/>
      <c r="PHC284"/>
      <c r="PHD284"/>
      <c r="PHE284"/>
      <c r="PHF284"/>
      <c r="PHG284"/>
      <c r="PHH284"/>
      <c r="PHI284"/>
      <c r="PHJ284"/>
      <c r="PHK284"/>
      <c r="PHL284"/>
      <c r="PHM284"/>
      <c r="PHN284"/>
      <c r="PHO284"/>
      <c r="PHP284"/>
      <c r="PHQ284"/>
      <c r="PHR284"/>
      <c r="PHS284"/>
      <c r="PHT284"/>
      <c r="PHU284"/>
      <c r="PHV284"/>
      <c r="PHW284"/>
      <c r="PHX284"/>
      <c r="PHY284"/>
      <c r="PHZ284"/>
      <c r="PIA284"/>
      <c r="PIB284"/>
      <c r="PIC284"/>
      <c r="PID284"/>
      <c r="PIE284"/>
      <c r="PIF284"/>
      <c r="PIG284"/>
      <c r="PIH284"/>
      <c r="PII284"/>
      <c r="PIJ284"/>
      <c r="PIK284"/>
      <c r="PIL284"/>
      <c r="PIM284"/>
      <c r="PIN284"/>
      <c r="PIO284"/>
      <c r="PIP284"/>
      <c r="PIQ284"/>
      <c r="PIR284"/>
      <c r="PIS284"/>
      <c r="PIT284"/>
      <c r="PIU284"/>
      <c r="PIV284"/>
      <c r="PIW284"/>
      <c r="PIX284"/>
      <c r="PIY284"/>
      <c r="PIZ284"/>
      <c r="PJA284"/>
      <c r="PJB284"/>
      <c r="PJC284"/>
      <c r="PJD284"/>
      <c r="PJE284"/>
      <c r="PJF284"/>
      <c r="PJG284"/>
      <c r="PJH284"/>
      <c r="PJI284"/>
      <c r="PJJ284"/>
      <c r="PJK284"/>
      <c r="PJL284"/>
      <c r="PJM284"/>
      <c r="PJN284"/>
      <c r="PJO284"/>
      <c r="PJP284"/>
      <c r="PJQ284"/>
      <c r="PJR284"/>
      <c r="PJS284"/>
      <c r="PJT284"/>
      <c r="PJU284"/>
      <c r="PJV284"/>
      <c r="PJW284"/>
      <c r="PJX284"/>
      <c r="PJY284"/>
      <c r="PJZ284"/>
      <c r="PKA284"/>
      <c r="PKB284"/>
      <c r="PKC284"/>
      <c r="PKD284"/>
      <c r="PKE284"/>
      <c r="PKF284"/>
      <c r="PKG284"/>
      <c r="PKH284"/>
      <c r="PKI284"/>
      <c r="PKJ284"/>
      <c r="PKK284"/>
      <c r="PKL284"/>
      <c r="PKM284"/>
      <c r="PKN284"/>
      <c r="PKO284"/>
      <c r="PKP284"/>
      <c r="PKQ284"/>
      <c r="PKR284"/>
      <c r="PKS284"/>
      <c r="PKT284"/>
      <c r="PKU284"/>
      <c r="PKV284"/>
      <c r="PKW284"/>
      <c r="PKX284"/>
      <c r="PKY284"/>
      <c r="PKZ284"/>
      <c r="PLA284"/>
      <c r="PLB284"/>
      <c r="PLC284"/>
      <c r="PLD284"/>
      <c r="PLE284"/>
      <c r="PLF284"/>
      <c r="PLG284"/>
      <c r="PLH284"/>
      <c r="PLI284"/>
      <c r="PLJ284"/>
      <c r="PLK284"/>
      <c r="PLL284"/>
      <c r="PLM284"/>
      <c r="PLN284"/>
      <c r="PLO284"/>
      <c r="PLP284"/>
      <c r="PLQ284"/>
      <c r="PLR284"/>
      <c r="PLS284"/>
      <c r="PLT284"/>
      <c r="PLU284"/>
      <c r="PLV284"/>
      <c r="PLW284"/>
      <c r="PLX284"/>
      <c r="PLY284"/>
      <c r="PLZ284"/>
      <c r="PMA284"/>
      <c r="PMB284"/>
      <c r="PMC284"/>
      <c r="PMD284"/>
      <c r="PME284"/>
      <c r="PMF284"/>
      <c r="PMG284"/>
      <c r="PMH284"/>
      <c r="PMI284"/>
      <c r="PMJ284"/>
      <c r="PMK284"/>
      <c r="PML284"/>
      <c r="PMM284"/>
      <c r="PMN284"/>
      <c r="PMO284"/>
      <c r="PMP284"/>
      <c r="PMQ284"/>
      <c r="PMR284"/>
      <c r="PMS284"/>
      <c r="PMT284"/>
      <c r="PMU284"/>
      <c r="PMV284"/>
      <c r="PMW284"/>
      <c r="PMX284"/>
      <c r="PMY284"/>
      <c r="PMZ284"/>
      <c r="PNA284"/>
      <c r="PNB284"/>
      <c r="PNC284"/>
      <c r="PND284"/>
      <c r="PNE284"/>
      <c r="PNF284"/>
      <c r="PNG284"/>
      <c r="PNH284"/>
      <c r="PNI284"/>
      <c r="PNJ284"/>
      <c r="PNK284"/>
      <c r="PNL284"/>
      <c r="PNM284"/>
      <c r="PNN284"/>
      <c r="PNO284"/>
      <c r="PNP284"/>
      <c r="PNQ284"/>
      <c r="PNR284"/>
      <c r="PNS284"/>
      <c r="PNT284"/>
      <c r="PNU284"/>
      <c r="PNV284"/>
      <c r="PNW284"/>
      <c r="PNX284"/>
      <c r="PNY284"/>
      <c r="PNZ284"/>
      <c r="POA284"/>
      <c r="POB284"/>
      <c r="POC284"/>
      <c r="POD284"/>
      <c r="POE284"/>
      <c r="POF284"/>
      <c r="POG284"/>
      <c r="POH284"/>
      <c r="POI284"/>
      <c r="POJ284"/>
      <c r="POK284"/>
      <c r="POL284"/>
      <c r="POM284"/>
      <c r="PON284"/>
      <c r="POO284"/>
      <c r="POP284"/>
      <c r="POQ284"/>
      <c r="POR284"/>
      <c r="POS284"/>
      <c r="POT284"/>
      <c r="POU284"/>
      <c r="POV284"/>
      <c r="POW284"/>
      <c r="POX284"/>
      <c r="POY284"/>
      <c r="POZ284"/>
      <c r="PPA284"/>
      <c r="PPB284"/>
      <c r="PPC284"/>
      <c r="PPD284"/>
      <c r="PPE284"/>
      <c r="PPF284"/>
      <c r="PPG284"/>
      <c r="PPH284"/>
      <c r="PPI284"/>
      <c r="PPJ284"/>
      <c r="PPK284"/>
      <c r="PPL284"/>
      <c r="PPM284"/>
      <c r="PPN284"/>
      <c r="PPO284"/>
      <c r="PPP284"/>
      <c r="PPQ284"/>
      <c r="PPR284"/>
      <c r="PPS284"/>
      <c r="PPT284"/>
      <c r="PPU284"/>
      <c r="PPV284"/>
      <c r="PPW284"/>
      <c r="PPX284"/>
      <c r="PPY284"/>
      <c r="PPZ284"/>
      <c r="PQA284"/>
      <c r="PQB284"/>
      <c r="PQC284"/>
      <c r="PQD284"/>
      <c r="PQE284"/>
      <c r="PQF284"/>
      <c r="PQG284"/>
      <c r="PQH284"/>
      <c r="PQI284"/>
      <c r="PQJ284"/>
      <c r="PQK284"/>
      <c r="PQL284"/>
      <c r="PQM284"/>
      <c r="PQN284"/>
      <c r="PQO284"/>
      <c r="PQP284"/>
      <c r="PQQ284"/>
      <c r="PQR284"/>
      <c r="PQS284"/>
      <c r="PQT284"/>
      <c r="PQU284"/>
      <c r="PQV284"/>
      <c r="PQW284"/>
      <c r="PQX284"/>
      <c r="PQY284"/>
      <c r="PQZ284"/>
      <c r="PRA284"/>
      <c r="PRB284"/>
      <c r="PRC284"/>
      <c r="PRD284"/>
      <c r="PRE284"/>
      <c r="PRF284"/>
      <c r="PRG284"/>
      <c r="PRH284"/>
      <c r="PRI284"/>
      <c r="PRJ284"/>
      <c r="PRK284"/>
      <c r="PRL284"/>
      <c r="PRM284"/>
      <c r="PRN284"/>
      <c r="PRO284"/>
      <c r="PRP284"/>
      <c r="PRQ284"/>
      <c r="PRR284"/>
      <c r="PRS284"/>
      <c r="PRT284"/>
      <c r="PRU284"/>
      <c r="PRV284"/>
      <c r="PRW284"/>
      <c r="PRX284"/>
      <c r="PRY284"/>
      <c r="PRZ284"/>
      <c r="PSA284"/>
      <c r="PSB284"/>
      <c r="PSC284"/>
      <c r="PSD284"/>
      <c r="PSE284"/>
      <c r="PSF284"/>
      <c r="PSG284"/>
      <c r="PSH284"/>
      <c r="PSI284"/>
      <c r="PSJ284"/>
      <c r="PSK284"/>
      <c r="PSL284"/>
      <c r="PSM284"/>
      <c r="PSN284"/>
      <c r="PSO284"/>
      <c r="PSP284"/>
      <c r="PSQ284"/>
      <c r="PSR284"/>
      <c r="PSS284"/>
      <c r="PST284"/>
      <c r="PSU284"/>
      <c r="PSV284"/>
      <c r="PSW284"/>
      <c r="PSX284"/>
      <c r="PSY284"/>
      <c r="PSZ284"/>
      <c r="PTA284"/>
      <c r="PTB284"/>
      <c r="PTC284"/>
      <c r="PTD284"/>
      <c r="PTE284"/>
      <c r="PTF284"/>
      <c r="PTG284"/>
      <c r="PTH284"/>
      <c r="PTI284"/>
      <c r="PTJ284"/>
      <c r="PTK284"/>
      <c r="PTL284"/>
      <c r="PTM284"/>
      <c r="PTN284"/>
      <c r="PTO284"/>
      <c r="PTP284"/>
      <c r="PTQ284"/>
      <c r="PTR284"/>
      <c r="PTS284"/>
      <c r="PTT284"/>
      <c r="PTU284"/>
      <c r="PTV284"/>
      <c r="PTW284"/>
      <c r="PTX284"/>
      <c r="PTY284"/>
      <c r="PTZ284"/>
      <c r="PUA284"/>
      <c r="PUB284"/>
      <c r="PUC284"/>
      <c r="PUD284"/>
      <c r="PUE284"/>
      <c r="PUF284"/>
      <c r="PUG284"/>
      <c r="PUH284"/>
      <c r="PUI284"/>
      <c r="PUJ284"/>
      <c r="PUK284"/>
      <c r="PUL284"/>
      <c r="PUM284"/>
      <c r="PUN284"/>
      <c r="PUO284"/>
      <c r="PUP284"/>
      <c r="PUQ284"/>
      <c r="PUR284"/>
      <c r="PUS284"/>
      <c r="PUT284"/>
      <c r="PUU284"/>
      <c r="PUV284"/>
      <c r="PUW284"/>
      <c r="PUX284"/>
      <c r="PUY284"/>
      <c r="PUZ284"/>
      <c r="PVA284"/>
      <c r="PVB284"/>
      <c r="PVC284"/>
      <c r="PVD284"/>
      <c r="PVE284"/>
      <c r="PVF284"/>
      <c r="PVG284"/>
      <c r="PVH284"/>
      <c r="PVI284"/>
      <c r="PVJ284"/>
      <c r="PVK284"/>
      <c r="PVL284"/>
      <c r="PVM284"/>
      <c r="PVN284"/>
      <c r="PVO284"/>
      <c r="PVP284"/>
      <c r="PVQ284"/>
      <c r="PVR284"/>
      <c r="PVS284"/>
      <c r="PVT284"/>
      <c r="PVU284"/>
      <c r="PVV284"/>
      <c r="PVW284"/>
      <c r="PVX284"/>
      <c r="PVY284"/>
      <c r="PVZ284"/>
      <c r="PWA284"/>
      <c r="PWB284"/>
      <c r="PWC284"/>
      <c r="PWD284"/>
      <c r="PWE284"/>
      <c r="PWF284"/>
      <c r="PWG284"/>
      <c r="PWH284"/>
      <c r="PWI284"/>
      <c r="PWJ284"/>
      <c r="PWK284"/>
      <c r="PWL284"/>
      <c r="PWM284"/>
      <c r="PWN284"/>
      <c r="PWO284"/>
      <c r="PWP284"/>
      <c r="PWQ284"/>
      <c r="PWR284"/>
      <c r="PWS284"/>
      <c r="PWT284"/>
      <c r="PWU284"/>
      <c r="PWV284"/>
      <c r="PWW284"/>
      <c r="PWX284"/>
      <c r="PWY284"/>
      <c r="PWZ284"/>
      <c r="PXA284"/>
      <c r="PXB284"/>
      <c r="PXC284"/>
      <c r="PXD284"/>
      <c r="PXE284"/>
      <c r="PXF284"/>
      <c r="PXG284"/>
      <c r="PXH284"/>
      <c r="PXI284"/>
      <c r="PXJ284"/>
      <c r="PXK284"/>
      <c r="PXL284"/>
      <c r="PXM284"/>
      <c r="PXN284"/>
      <c r="PXO284"/>
      <c r="PXP284"/>
      <c r="PXQ284"/>
      <c r="PXR284"/>
      <c r="PXS284"/>
      <c r="PXT284"/>
      <c r="PXU284"/>
      <c r="PXV284"/>
      <c r="PXW284"/>
      <c r="PXX284"/>
      <c r="PXY284"/>
      <c r="PXZ284"/>
      <c r="PYA284"/>
      <c r="PYB284"/>
      <c r="PYC284"/>
      <c r="PYD284"/>
      <c r="PYE284"/>
      <c r="PYF284"/>
      <c r="PYG284"/>
      <c r="PYH284"/>
      <c r="PYI284"/>
      <c r="PYJ284"/>
      <c r="PYK284"/>
      <c r="PYL284"/>
      <c r="PYM284"/>
      <c r="PYN284"/>
      <c r="PYO284"/>
      <c r="PYP284"/>
      <c r="PYQ284"/>
      <c r="PYR284"/>
      <c r="PYS284"/>
      <c r="PYT284"/>
      <c r="PYU284"/>
      <c r="PYV284"/>
      <c r="PYW284"/>
      <c r="PYX284"/>
      <c r="PYY284"/>
      <c r="PYZ284"/>
      <c r="PZA284"/>
      <c r="PZB284"/>
      <c r="PZC284"/>
      <c r="PZD284"/>
      <c r="PZE284"/>
      <c r="PZF284"/>
      <c r="PZG284"/>
      <c r="PZH284"/>
      <c r="PZI284"/>
      <c r="PZJ284"/>
      <c r="PZK284"/>
      <c r="PZL284"/>
      <c r="PZM284"/>
      <c r="PZN284"/>
      <c r="PZO284"/>
      <c r="PZP284"/>
      <c r="PZQ284"/>
      <c r="PZR284"/>
      <c r="PZS284"/>
      <c r="PZT284"/>
      <c r="PZU284"/>
      <c r="PZV284"/>
      <c r="PZW284"/>
      <c r="PZX284"/>
      <c r="PZY284"/>
      <c r="PZZ284"/>
      <c r="QAA284"/>
      <c r="QAB284"/>
      <c r="QAC284"/>
      <c r="QAD284"/>
      <c r="QAE284"/>
      <c r="QAF284"/>
      <c r="QAG284"/>
      <c r="QAH284"/>
      <c r="QAI284"/>
      <c r="QAJ284"/>
      <c r="QAK284"/>
      <c r="QAL284"/>
      <c r="QAM284"/>
      <c r="QAN284"/>
      <c r="QAO284"/>
      <c r="QAP284"/>
      <c r="QAQ284"/>
      <c r="QAR284"/>
      <c r="QAS284"/>
      <c r="QAT284"/>
      <c r="QAU284"/>
      <c r="QAV284"/>
      <c r="QAW284"/>
      <c r="QAX284"/>
      <c r="QAY284"/>
      <c r="QAZ284"/>
      <c r="QBA284"/>
      <c r="QBB284"/>
      <c r="QBC284"/>
      <c r="QBD284"/>
      <c r="QBE284"/>
      <c r="QBF284"/>
      <c r="QBG284"/>
      <c r="QBH284"/>
      <c r="QBI284"/>
      <c r="QBJ284"/>
      <c r="QBK284"/>
      <c r="QBL284"/>
      <c r="QBM284"/>
      <c r="QBN284"/>
      <c r="QBO284"/>
      <c r="QBP284"/>
      <c r="QBQ284"/>
      <c r="QBR284"/>
      <c r="QBS284"/>
      <c r="QBT284"/>
      <c r="QBU284"/>
      <c r="QBV284"/>
      <c r="QBW284"/>
      <c r="QBX284"/>
      <c r="QBY284"/>
      <c r="QBZ284"/>
      <c r="QCA284"/>
      <c r="QCB284"/>
      <c r="QCC284"/>
      <c r="QCD284"/>
      <c r="QCE284"/>
      <c r="QCF284"/>
      <c r="QCG284"/>
      <c r="QCH284"/>
      <c r="QCI284"/>
      <c r="QCJ284"/>
      <c r="QCK284"/>
      <c r="QCL284"/>
      <c r="QCM284"/>
      <c r="QCN284"/>
      <c r="QCO284"/>
      <c r="QCP284"/>
      <c r="QCQ284"/>
      <c r="QCR284"/>
      <c r="QCS284"/>
      <c r="QCT284"/>
      <c r="QCU284"/>
      <c r="QCV284"/>
      <c r="QCW284"/>
      <c r="QCX284"/>
      <c r="QCY284"/>
      <c r="QCZ284"/>
      <c r="QDA284"/>
      <c r="QDB284"/>
      <c r="QDC284"/>
      <c r="QDD284"/>
      <c r="QDE284"/>
      <c r="QDF284"/>
      <c r="QDG284"/>
      <c r="QDH284"/>
      <c r="QDI284"/>
      <c r="QDJ284"/>
      <c r="QDK284"/>
      <c r="QDL284"/>
      <c r="QDM284"/>
      <c r="QDN284"/>
      <c r="QDO284"/>
      <c r="QDP284"/>
      <c r="QDQ284"/>
      <c r="QDR284"/>
      <c r="QDS284"/>
      <c r="QDT284"/>
      <c r="QDU284"/>
      <c r="QDV284"/>
      <c r="QDW284"/>
      <c r="QDX284"/>
      <c r="QDY284"/>
      <c r="QDZ284"/>
      <c r="QEA284"/>
      <c r="QEB284"/>
      <c r="QEC284"/>
      <c r="QED284"/>
      <c r="QEE284"/>
      <c r="QEF284"/>
      <c r="QEG284"/>
      <c r="QEH284"/>
      <c r="QEI284"/>
      <c r="QEJ284"/>
      <c r="QEK284"/>
      <c r="QEL284"/>
      <c r="QEM284"/>
      <c r="QEN284"/>
      <c r="QEO284"/>
      <c r="QEP284"/>
      <c r="QEQ284"/>
      <c r="QER284"/>
      <c r="QES284"/>
      <c r="QET284"/>
      <c r="QEU284"/>
      <c r="QEV284"/>
      <c r="QEW284"/>
      <c r="QEX284"/>
      <c r="QEY284"/>
      <c r="QEZ284"/>
      <c r="QFA284"/>
      <c r="QFB284"/>
      <c r="QFC284"/>
      <c r="QFD284"/>
      <c r="QFE284"/>
      <c r="QFF284"/>
      <c r="QFG284"/>
      <c r="QFH284"/>
      <c r="QFI284"/>
      <c r="QFJ284"/>
      <c r="QFK284"/>
      <c r="QFL284"/>
      <c r="QFM284"/>
      <c r="QFN284"/>
      <c r="QFO284"/>
      <c r="QFP284"/>
      <c r="QFQ284"/>
      <c r="QFR284"/>
      <c r="QFS284"/>
      <c r="QFT284"/>
      <c r="QFU284"/>
      <c r="QFV284"/>
      <c r="QFW284"/>
      <c r="QFX284"/>
      <c r="QFY284"/>
      <c r="QFZ284"/>
      <c r="QGA284"/>
      <c r="QGB284"/>
      <c r="QGC284"/>
      <c r="QGD284"/>
      <c r="QGE284"/>
      <c r="QGF284"/>
      <c r="QGG284"/>
      <c r="QGH284"/>
      <c r="QGI284"/>
      <c r="QGJ284"/>
      <c r="QGK284"/>
      <c r="QGL284"/>
      <c r="QGM284"/>
      <c r="QGN284"/>
      <c r="QGO284"/>
      <c r="QGP284"/>
      <c r="QGQ284"/>
      <c r="QGR284"/>
      <c r="QGS284"/>
      <c r="QGT284"/>
      <c r="QGU284"/>
      <c r="QGV284"/>
      <c r="QGW284"/>
      <c r="QGX284"/>
      <c r="QGY284"/>
      <c r="QGZ284"/>
      <c r="QHA284"/>
      <c r="QHB284"/>
      <c r="QHC284"/>
      <c r="QHD284"/>
      <c r="QHE284"/>
      <c r="QHF284"/>
      <c r="QHG284"/>
      <c r="QHH284"/>
      <c r="QHI284"/>
      <c r="QHJ284"/>
      <c r="QHK284"/>
      <c r="QHL284"/>
      <c r="QHM284"/>
      <c r="QHN284"/>
      <c r="QHO284"/>
      <c r="QHP284"/>
      <c r="QHQ284"/>
      <c r="QHR284"/>
      <c r="QHS284"/>
      <c r="QHT284"/>
      <c r="QHU284"/>
      <c r="QHV284"/>
      <c r="QHW284"/>
      <c r="QHX284"/>
      <c r="QHY284"/>
      <c r="QHZ284"/>
      <c r="QIA284"/>
      <c r="QIB284"/>
      <c r="QIC284"/>
      <c r="QID284"/>
      <c r="QIE284"/>
      <c r="QIF284"/>
      <c r="QIG284"/>
      <c r="QIH284"/>
      <c r="QII284"/>
      <c r="QIJ284"/>
      <c r="QIK284"/>
      <c r="QIL284"/>
      <c r="QIM284"/>
      <c r="QIN284"/>
      <c r="QIO284"/>
      <c r="QIP284"/>
      <c r="QIQ284"/>
      <c r="QIR284"/>
      <c r="QIS284"/>
      <c r="QIT284"/>
      <c r="QIU284"/>
      <c r="QIV284"/>
      <c r="QIW284"/>
      <c r="QIX284"/>
      <c r="QIY284"/>
      <c r="QIZ284"/>
      <c r="QJA284"/>
      <c r="QJB284"/>
      <c r="QJC284"/>
      <c r="QJD284"/>
      <c r="QJE284"/>
      <c r="QJF284"/>
      <c r="QJG284"/>
      <c r="QJH284"/>
      <c r="QJI284"/>
      <c r="QJJ284"/>
      <c r="QJK284"/>
      <c r="QJL284"/>
      <c r="QJM284"/>
      <c r="QJN284"/>
      <c r="QJO284"/>
      <c r="QJP284"/>
      <c r="QJQ284"/>
      <c r="QJR284"/>
      <c r="QJS284"/>
      <c r="QJT284"/>
      <c r="QJU284"/>
      <c r="QJV284"/>
      <c r="QJW284"/>
      <c r="QJX284"/>
      <c r="QJY284"/>
      <c r="QJZ284"/>
      <c r="QKA284"/>
      <c r="QKB284"/>
      <c r="QKC284"/>
      <c r="QKD284"/>
      <c r="QKE284"/>
      <c r="QKF284"/>
      <c r="QKG284"/>
      <c r="QKH284"/>
      <c r="QKI284"/>
      <c r="QKJ284"/>
      <c r="QKK284"/>
      <c r="QKL284"/>
      <c r="QKM284"/>
      <c r="QKN284"/>
      <c r="QKO284"/>
      <c r="QKP284"/>
      <c r="QKQ284"/>
      <c r="QKR284"/>
      <c r="QKS284"/>
      <c r="QKT284"/>
      <c r="QKU284"/>
      <c r="QKV284"/>
      <c r="QKW284"/>
      <c r="QKX284"/>
      <c r="QKY284"/>
      <c r="QKZ284"/>
      <c r="QLA284"/>
      <c r="QLB284"/>
      <c r="QLC284"/>
      <c r="QLD284"/>
      <c r="QLE284"/>
      <c r="QLF284"/>
      <c r="QLG284"/>
      <c r="QLH284"/>
      <c r="QLI284"/>
      <c r="QLJ284"/>
      <c r="QLK284"/>
      <c r="QLL284"/>
      <c r="QLM284"/>
      <c r="QLN284"/>
      <c r="QLO284"/>
      <c r="QLP284"/>
      <c r="QLQ284"/>
      <c r="QLR284"/>
      <c r="QLS284"/>
      <c r="QLT284"/>
      <c r="QLU284"/>
      <c r="QLV284"/>
      <c r="QLW284"/>
      <c r="QLX284"/>
      <c r="QLY284"/>
      <c r="QLZ284"/>
      <c r="QMA284"/>
      <c r="QMB284"/>
      <c r="QMC284"/>
      <c r="QMD284"/>
      <c r="QME284"/>
      <c r="QMF284"/>
      <c r="QMG284"/>
      <c r="QMH284"/>
      <c r="QMI284"/>
      <c r="QMJ284"/>
      <c r="QMK284"/>
      <c r="QML284"/>
      <c r="QMM284"/>
      <c r="QMN284"/>
      <c r="QMO284"/>
      <c r="QMP284"/>
      <c r="QMQ284"/>
      <c r="QMR284"/>
      <c r="QMS284"/>
      <c r="QMT284"/>
      <c r="QMU284"/>
      <c r="QMV284"/>
      <c r="QMW284"/>
      <c r="QMX284"/>
      <c r="QMY284"/>
      <c r="QMZ284"/>
      <c r="QNA284"/>
      <c r="QNB284"/>
      <c r="QNC284"/>
      <c r="QND284"/>
      <c r="QNE284"/>
      <c r="QNF284"/>
      <c r="QNG284"/>
      <c r="QNH284"/>
      <c r="QNI284"/>
      <c r="QNJ284"/>
      <c r="QNK284"/>
      <c r="QNL284"/>
      <c r="QNM284"/>
      <c r="QNN284"/>
      <c r="QNO284"/>
      <c r="QNP284"/>
      <c r="QNQ284"/>
      <c r="QNR284"/>
      <c r="QNS284"/>
      <c r="QNT284"/>
      <c r="QNU284"/>
      <c r="QNV284"/>
      <c r="QNW284"/>
      <c r="QNX284"/>
      <c r="QNY284"/>
      <c r="QNZ284"/>
      <c r="QOA284"/>
      <c r="QOB284"/>
      <c r="QOC284"/>
      <c r="QOD284"/>
      <c r="QOE284"/>
      <c r="QOF284"/>
      <c r="QOG284"/>
      <c r="QOH284"/>
      <c r="QOI284"/>
      <c r="QOJ284"/>
      <c r="QOK284"/>
      <c r="QOL284"/>
      <c r="QOM284"/>
      <c r="QON284"/>
      <c r="QOO284"/>
      <c r="QOP284"/>
      <c r="QOQ284"/>
      <c r="QOR284"/>
      <c r="QOS284"/>
      <c r="QOT284"/>
      <c r="QOU284"/>
      <c r="QOV284"/>
      <c r="QOW284"/>
      <c r="QOX284"/>
      <c r="QOY284"/>
      <c r="QOZ284"/>
      <c r="QPA284"/>
      <c r="QPB284"/>
      <c r="QPC284"/>
      <c r="QPD284"/>
      <c r="QPE284"/>
      <c r="QPF284"/>
      <c r="QPG284"/>
      <c r="QPH284"/>
      <c r="QPI284"/>
      <c r="QPJ284"/>
      <c r="QPK284"/>
      <c r="QPL284"/>
      <c r="QPM284"/>
      <c r="QPN284"/>
      <c r="QPO284"/>
      <c r="QPP284"/>
      <c r="QPQ284"/>
      <c r="QPR284"/>
      <c r="QPS284"/>
      <c r="QPT284"/>
      <c r="QPU284"/>
      <c r="QPV284"/>
      <c r="QPW284"/>
      <c r="QPX284"/>
      <c r="QPY284"/>
      <c r="QPZ284"/>
      <c r="QQA284"/>
      <c r="QQB284"/>
      <c r="QQC284"/>
      <c r="QQD284"/>
      <c r="QQE284"/>
      <c r="QQF284"/>
      <c r="QQG284"/>
      <c r="QQH284"/>
      <c r="QQI284"/>
      <c r="QQJ284"/>
      <c r="QQK284"/>
      <c r="QQL284"/>
      <c r="QQM284"/>
      <c r="QQN284"/>
      <c r="QQO284"/>
      <c r="QQP284"/>
      <c r="QQQ284"/>
      <c r="QQR284"/>
      <c r="QQS284"/>
      <c r="QQT284"/>
      <c r="QQU284"/>
      <c r="QQV284"/>
      <c r="QQW284"/>
      <c r="QQX284"/>
      <c r="QQY284"/>
      <c r="QQZ284"/>
      <c r="QRA284"/>
      <c r="QRB284"/>
      <c r="QRC284"/>
      <c r="QRD284"/>
      <c r="QRE284"/>
      <c r="QRF284"/>
      <c r="QRG284"/>
      <c r="QRH284"/>
      <c r="QRI284"/>
      <c r="QRJ284"/>
      <c r="QRK284"/>
      <c r="QRL284"/>
      <c r="QRM284"/>
      <c r="QRN284"/>
      <c r="QRO284"/>
      <c r="QRP284"/>
      <c r="QRQ284"/>
      <c r="QRR284"/>
      <c r="QRS284"/>
      <c r="QRT284"/>
      <c r="QRU284"/>
      <c r="QRV284"/>
      <c r="QRW284"/>
      <c r="QRX284"/>
      <c r="QRY284"/>
      <c r="QRZ284"/>
      <c r="QSA284"/>
      <c r="QSB284"/>
      <c r="QSC284"/>
      <c r="QSD284"/>
      <c r="QSE284"/>
      <c r="QSF284"/>
      <c r="QSG284"/>
      <c r="QSH284"/>
      <c r="QSI284"/>
      <c r="QSJ284"/>
      <c r="QSK284"/>
      <c r="QSL284"/>
      <c r="QSM284"/>
      <c r="QSN284"/>
      <c r="QSO284"/>
      <c r="QSP284"/>
      <c r="QSQ284"/>
      <c r="QSR284"/>
      <c r="QSS284"/>
      <c r="QST284"/>
      <c r="QSU284"/>
      <c r="QSV284"/>
      <c r="QSW284"/>
      <c r="QSX284"/>
      <c r="QSY284"/>
      <c r="QSZ284"/>
      <c r="QTA284"/>
      <c r="QTB284"/>
      <c r="QTC284"/>
      <c r="QTD284"/>
      <c r="QTE284"/>
      <c r="QTF284"/>
      <c r="QTG284"/>
      <c r="QTH284"/>
      <c r="QTI284"/>
      <c r="QTJ284"/>
      <c r="QTK284"/>
      <c r="QTL284"/>
      <c r="QTM284"/>
      <c r="QTN284"/>
      <c r="QTO284"/>
      <c r="QTP284"/>
      <c r="QTQ284"/>
      <c r="QTR284"/>
      <c r="QTS284"/>
      <c r="QTT284"/>
      <c r="QTU284"/>
      <c r="QTV284"/>
      <c r="QTW284"/>
      <c r="QTX284"/>
      <c r="QTY284"/>
      <c r="QTZ284"/>
      <c r="QUA284"/>
      <c r="QUB284"/>
      <c r="QUC284"/>
      <c r="QUD284"/>
      <c r="QUE284"/>
      <c r="QUF284"/>
      <c r="QUG284"/>
      <c r="QUH284"/>
      <c r="QUI284"/>
      <c r="QUJ284"/>
      <c r="QUK284"/>
      <c r="QUL284"/>
      <c r="QUM284"/>
      <c r="QUN284"/>
      <c r="QUO284"/>
      <c r="QUP284"/>
      <c r="QUQ284"/>
      <c r="QUR284"/>
      <c r="QUS284"/>
      <c r="QUT284"/>
      <c r="QUU284"/>
      <c r="QUV284"/>
      <c r="QUW284"/>
      <c r="QUX284"/>
      <c r="QUY284"/>
      <c r="QUZ284"/>
      <c r="QVA284"/>
      <c r="QVB284"/>
      <c r="QVC284"/>
      <c r="QVD284"/>
      <c r="QVE284"/>
      <c r="QVF284"/>
      <c r="QVG284"/>
      <c r="QVH284"/>
      <c r="QVI284"/>
      <c r="QVJ284"/>
      <c r="QVK284"/>
      <c r="QVL284"/>
      <c r="QVM284"/>
      <c r="QVN284"/>
      <c r="QVO284"/>
      <c r="QVP284"/>
      <c r="QVQ284"/>
      <c r="QVR284"/>
      <c r="QVS284"/>
      <c r="QVT284"/>
      <c r="QVU284"/>
      <c r="QVV284"/>
      <c r="QVW284"/>
      <c r="QVX284"/>
      <c r="QVY284"/>
      <c r="QVZ284"/>
      <c r="QWA284"/>
      <c r="QWB284"/>
      <c r="QWC284"/>
      <c r="QWD284"/>
      <c r="QWE284"/>
      <c r="QWF284"/>
      <c r="QWG284"/>
      <c r="QWH284"/>
      <c r="QWI284"/>
      <c r="QWJ284"/>
      <c r="QWK284"/>
      <c r="QWL284"/>
      <c r="QWM284"/>
      <c r="QWN284"/>
      <c r="QWO284"/>
      <c r="QWP284"/>
      <c r="QWQ284"/>
      <c r="QWR284"/>
      <c r="QWS284"/>
      <c r="QWT284"/>
      <c r="QWU284"/>
      <c r="QWV284"/>
      <c r="QWW284"/>
      <c r="QWX284"/>
      <c r="QWY284"/>
      <c r="QWZ284"/>
      <c r="QXA284"/>
      <c r="QXB284"/>
      <c r="QXC284"/>
      <c r="QXD284"/>
      <c r="QXE284"/>
      <c r="QXF284"/>
      <c r="QXG284"/>
      <c r="QXH284"/>
      <c r="QXI284"/>
      <c r="QXJ284"/>
      <c r="QXK284"/>
      <c r="QXL284"/>
      <c r="QXM284"/>
      <c r="QXN284"/>
      <c r="QXO284"/>
      <c r="QXP284"/>
      <c r="QXQ284"/>
      <c r="QXR284"/>
      <c r="QXS284"/>
      <c r="QXT284"/>
      <c r="QXU284"/>
      <c r="QXV284"/>
      <c r="QXW284"/>
      <c r="QXX284"/>
      <c r="QXY284"/>
      <c r="QXZ284"/>
      <c r="QYA284"/>
      <c r="QYB284"/>
      <c r="QYC284"/>
      <c r="QYD284"/>
      <c r="QYE284"/>
      <c r="QYF284"/>
      <c r="QYG284"/>
      <c r="QYH284"/>
      <c r="QYI284"/>
      <c r="QYJ284"/>
      <c r="QYK284"/>
      <c r="QYL284"/>
      <c r="QYM284"/>
      <c r="QYN284"/>
      <c r="QYO284"/>
      <c r="QYP284"/>
      <c r="QYQ284"/>
      <c r="QYR284"/>
      <c r="QYS284"/>
      <c r="QYT284"/>
      <c r="QYU284"/>
      <c r="QYV284"/>
      <c r="QYW284"/>
      <c r="QYX284"/>
      <c r="QYY284"/>
      <c r="QYZ284"/>
      <c r="QZA284"/>
      <c r="QZB284"/>
      <c r="QZC284"/>
      <c r="QZD284"/>
      <c r="QZE284"/>
      <c r="QZF284"/>
      <c r="QZG284"/>
      <c r="QZH284"/>
      <c r="QZI284"/>
      <c r="QZJ284"/>
      <c r="QZK284"/>
      <c r="QZL284"/>
      <c r="QZM284"/>
      <c r="QZN284"/>
      <c r="QZO284"/>
      <c r="QZP284"/>
      <c r="QZQ284"/>
      <c r="QZR284"/>
      <c r="QZS284"/>
      <c r="QZT284"/>
      <c r="QZU284"/>
      <c r="QZV284"/>
      <c r="QZW284"/>
      <c r="QZX284"/>
      <c r="QZY284"/>
      <c r="QZZ284"/>
      <c r="RAA284"/>
      <c r="RAB284"/>
      <c r="RAC284"/>
      <c r="RAD284"/>
      <c r="RAE284"/>
      <c r="RAF284"/>
      <c r="RAG284"/>
      <c r="RAH284"/>
      <c r="RAI284"/>
      <c r="RAJ284"/>
      <c r="RAK284"/>
      <c r="RAL284"/>
      <c r="RAM284"/>
      <c r="RAN284"/>
      <c r="RAO284"/>
      <c r="RAP284"/>
      <c r="RAQ284"/>
      <c r="RAR284"/>
      <c r="RAS284"/>
      <c r="RAT284"/>
      <c r="RAU284"/>
      <c r="RAV284"/>
      <c r="RAW284"/>
      <c r="RAX284"/>
      <c r="RAY284"/>
      <c r="RAZ284"/>
      <c r="RBA284"/>
      <c r="RBB284"/>
      <c r="RBC284"/>
      <c r="RBD284"/>
      <c r="RBE284"/>
      <c r="RBF284"/>
      <c r="RBG284"/>
      <c r="RBH284"/>
      <c r="RBI284"/>
      <c r="RBJ284"/>
      <c r="RBK284"/>
      <c r="RBL284"/>
      <c r="RBM284"/>
      <c r="RBN284"/>
      <c r="RBO284"/>
      <c r="RBP284"/>
      <c r="RBQ284"/>
      <c r="RBR284"/>
      <c r="RBS284"/>
      <c r="RBT284"/>
      <c r="RBU284"/>
      <c r="RBV284"/>
      <c r="RBW284"/>
      <c r="RBX284"/>
      <c r="RBY284"/>
      <c r="RBZ284"/>
      <c r="RCA284"/>
      <c r="RCB284"/>
      <c r="RCC284"/>
      <c r="RCD284"/>
      <c r="RCE284"/>
      <c r="RCF284"/>
      <c r="RCG284"/>
      <c r="RCH284"/>
      <c r="RCI284"/>
      <c r="RCJ284"/>
      <c r="RCK284"/>
      <c r="RCL284"/>
      <c r="RCM284"/>
      <c r="RCN284"/>
      <c r="RCO284"/>
      <c r="RCP284"/>
      <c r="RCQ284"/>
      <c r="RCR284"/>
      <c r="RCS284"/>
      <c r="RCT284"/>
      <c r="RCU284"/>
      <c r="RCV284"/>
      <c r="RCW284"/>
      <c r="RCX284"/>
      <c r="RCY284"/>
      <c r="RCZ284"/>
      <c r="RDA284"/>
      <c r="RDB284"/>
      <c r="RDC284"/>
      <c r="RDD284"/>
      <c r="RDE284"/>
      <c r="RDF284"/>
      <c r="RDG284"/>
      <c r="RDH284"/>
      <c r="RDI284"/>
      <c r="RDJ284"/>
      <c r="RDK284"/>
      <c r="RDL284"/>
      <c r="RDM284"/>
      <c r="RDN284"/>
      <c r="RDO284"/>
      <c r="RDP284"/>
      <c r="RDQ284"/>
      <c r="RDR284"/>
      <c r="RDS284"/>
      <c r="RDT284"/>
      <c r="RDU284"/>
      <c r="RDV284"/>
      <c r="RDW284"/>
      <c r="RDX284"/>
      <c r="RDY284"/>
      <c r="RDZ284"/>
      <c r="REA284"/>
      <c r="REB284"/>
      <c r="REC284"/>
      <c r="RED284"/>
      <c r="REE284"/>
      <c r="REF284"/>
      <c r="REG284"/>
      <c r="REH284"/>
      <c r="REI284"/>
      <c r="REJ284"/>
      <c r="REK284"/>
      <c r="REL284"/>
      <c r="REM284"/>
      <c r="REN284"/>
      <c r="REO284"/>
      <c r="REP284"/>
      <c r="REQ284"/>
      <c r="RER284"/>
      <c r="RES284"/>
      <c r="RET284"/>
      <c r="REU284"/>
      <c r="REV284"/>
      <c r="REW284"/>
      <c r="REX284"/>
      <c r="REY284"/>
      <c r="REZ284"/>
      <c r="RFA284"/>
      <c r="RFB284"/>
      <c r="RFC284"/>
      <c r="RFD284"/>
      <c r="RFE284"/>
      <c r="RFF284"/>
      <c r="RFG284"/>
      <c r="RFH284"/>
      <c r="RFI284"/>
      <c r="RFJ284"/>
      <c r="RFK284"/>
      <c r="RFL284"/>
      <c r="RFM284"/>
      <c r="RFN284"/>
      <c r="RFO284"/>
      <c r="RFP284"/>
      <c r="RFQ284"/>
      <c r="RFR284"/>
      <c r="RFS284"/>
      <c r="RFT284"/>
      <c r="RFU284"/>
      <c r="RFV284"/>
      <c r="RFW284"/>
      <c r="RFX284"/>
      <c r="RFY284"/>
      <c r="RFZ284"/>
      <c r="RGA284"/>
      <c r="RGB284"/>
      <c r="RGC284"/>
      <c r="RGD284"/>
      <c r="RGE284"/>
      <c r="RGF284"/>
      <c r="RGG284"/>
      <c r="RGH284"/>
      <c r="RGI284"/>
      <c r="RGJ284"/>
      <c r="RGK284"/>
      <c r="RGL284"/>
      <c r="RGM284"/>
      <c r="RGN284"/>
      <c r="RGO284"/>
      <c r="RGP284"/>
      <c r="RGQ284"/>
      <c r="RGR284"/>
      <c r="RGS284"/>
      <c r="RGT284"/>
      <c r="RGU284"/>
      <c r="RGV284"/>
      <c r="RGW284"/>
      <c r="RGX284"/>
      <c r="RGY284"/>
      <c r="RGZ284"/>
      <c r="RHA284"/>
      <c r="RHB284"/>
      <c r="RHC284"/>
      <c r="RHD284"/>
      <c r="RHE284"/>
      <c r="RHF284"/>
      <c r="RHG284"/>
      <c r="RHH284"/>
      <c r="RHI284"/>
      <c r="RHJ284"/>
      <c r="RHK284"/>
      <c r="RHL284"/>
      <c r="RHM284"/>
      <c r="RHN284"/>
      <c r="RHO284"/>
      <c r="RHP284"/>
      <c r="RHQ284"/>
      <c r="RHR284"/>
      <c r="RHS284"/>
      <c r="RHT284"/>
      <c r="RHU284"/>
      <c r="RHV284"/>
      <c r="RHW284"/>
      <c r="RHX284"/>
      <c r="RHY284"/>
      <c r="RHZ284"/>
      <c r="RIA284"/>
      <c r="RIB284"/>
      <c r="RIC284"/>
      <c r="RID284"/>
      <c r="RIE284"/>
      <c r="RIF284"/>
      <c r="RIG284"/>
      <c r="RIH284"/>
      <c r="RII284"/>
      <c r="RIJ284"/>
      <c r="RIK284"/>
      <c r="RIL284"/>
      <c r="RIM284"/>
      <c r="RIN284"/>
      <c r="RIO284"/>
      <c r="RIP284"/>
      <c r="RIQ284"/>
      <c r="RIR284"/>
      <c r="RIS284"/>
      <c r="RIT284"/>
      <c r="RIU284"/>
      <c r="RIV284"/>
      <c r="RIW284"/>
      <c r="RIX284"/>
      <c r="RIY284"/>
      <c r="RIZ284"/>
      <c r="RJA284"/>
      <c r="RJB284"/>
      <c r="RJC284"/>
      <c r="RJD284"/>
      <c r="RJE284"/>
      <c r="RJF284"/>
      <c r="RJG284"/>
      <c r="RJH284"/>
      <c r="RJI284"/>
      <c r="RJJ284"/>
      <c r="RJK284"/>
      <c r="RJL284"/>
      <c r="RJM284"/>
      <c r="RJN284"/>
      <c r="RJO284"/>
      <c r="RJP284"/>
      <c r="RJQ284"/>
      <c r="RJR284"/>
      <c r="RJS284"/>
      <c r="RJT284"/>
      <c r="RJU284"/>
      <c r="RJV284"/>
      <c r="RJW284"/>
      <c r="RJX284"/>
      <c r="RJY284"/>
      <c r="RJZ284"/>
      <c r="RKA284"/>
      <c r="RKB284"/>
      <c r="RKC284"/>
      <c r="RKD284"/>
      <c r="RKE284"/>
      <c r="RKF284"/>
      <c r="RKG284"/>
      <c r="RKH284"/>
      <c r="RKI284"/>
      <c r="RKJ284"/>
      <c r="RKK284"/>
      <c r="RKL284"/>
      <c r="RKM284"/>
      <c r="RKN284"/>
      <c r="RKO284"/>
      <c r="RKP284"/>
      <c r="RKQ284"/>
      <c r="RKR284"/>
      <c r="RKS284"/>
      <c r="RKT284"/>
      <c r="RKU284"/>
      <c r="RKV284"/>
      <c r="RKW284"/>
      <c r="RKX284"/>
      <c r="RKY284"/>
      <c r="RKZ284"/>
      <c r="RLA284"/>
      <c r="RLB284"/>
      <c r="RLC284"/>
      <c r="RLD284"/>
      <c r="RLE284"/>
      <c r="RLF284"/>
      <c r="RLG284"/>
      <c r="RLH284"/>
      <c r="RLI284"/>
      <c r="RLJ284"/>
      <c r="RLK284"/>
      <c r="RLL284"/>
      <c r="RLM284"/>
      <c r="RLN284"/>
      <c r="RLO284"/>
      <c r="RLP284"/>
      <c r="RLQ284"/>
      <c r="RLR284"/>
      <c r="RLS284"/>
      <c r="RLT284"/>
      <c r="RLU284"/>
      <c r="RLV284"/>
      <c r="RLW284"/>
      <c r="RLX284"/>
      <c r="RLY284"/>
      <c r="RLZ284"/>
      <c r="RMA284"/>
      <c r="RMB284"/>
      <c r="RMC284"/>
      <c r="RMD284"/>
      <c r="RME284"/>
      <c r="RMF284"/>
      <c r="RMG284"/>
      <c r="RMH284"/>
      <c r="RMI284"/>
      <c r="RMJ284"/>
      <c r="RMK284"/>
      <c r="RML284"/>
      <c r="RMM284"/>
      <c r="RMN284"/>
      <c r="RMO284"/>
      <c r="RMP284"/>
      <c r="RMQ284"/>
      <c r="RMR284"/>
      <c r="RMS284"/>
      <c r="RMT284"/>
      <c r="RMU284"/>
      <c r="RMV284"/>
      <c r="RMW284"/>
      <c r="RMX284"/>
      <c r="RMY284"/>
      <c r="RMZ284"/>
      <c r="RNA284"/>
      <c r="RNB284"/>
      <c r="RNC284"/>
      <c r="RND284"/>
      <c r="RNE284"/>
      <c r="RNF284"/>
      <c r="RNG284"/>
      <c r="RNH284"/>
      <c r="RNI284"/>
      <c r="RNJ284"/>
      <c r="RNK284"/>
      <c r="RNL284"/>
      <c r="RNM284"/>
      <c r="RNN284"/>
      <c r="RNO284"/>
      <c r="RNP284"/>
      <c r="RNQ284"/>
      <c r="RNR284"/>
      <c r="RNS284"/>
      <c r="RNT284"/>
      <c r="RNU284"/>
      <c r="RNV284"/>
      <c r="RNW284"/>
      <c r="RNX284"/>
      <c r="RNY284"/>
      <c r="RNZ284"/>
      <c r="ROA284"/>
      <c r="ROB284"/>
      <c r="ROC284"/>
      <c r="ROD284"/>
      <c r="ROE284"/>
      <c r="ROF284"/>
      <c r="ROG284"/>
      <c r="ROH284"/>
      <c r="ROI284"/>
      <c r="ROJ284"/>
      <c r="ROK284"/>
      <c r="ROL284"/>
      <c r="ROM284"/>
      <c r="RON284"/>
      <c r="ROO284"/>
      <c r="ROP284"/>
      <c r="ROQ284"/>
      <c r="ROR284"/>
      <c r="ROS284"/>
      <c r="ROT284"/>
      <c r="ROU284"/>
      <c r="ROV284"/>
      <c r="ROW284"/>
      <c r="ROX284"/>
      <c r="ROY284"/>
      <c r="ROZ284"/>
      <c r="RPA284"/>
      <c r="RPB284"/>
      <c r="RPC284"/>
      <c r="RPD284"/>
      <c r="RPE284"/>
      <c r="RPF284"/>
      <c r="RPG284"/>
      <c r="RPH284"/>
      <c r="RPI284"/>
      <c r="RPJ284"/>
      <c r="RPK284"/>
      <c r="RPL284"/>
      <c r="RPM284"/>
      <c r="RPN284"/>
      <c r="RPO284"/>
      <c r="RPP284"/>
      <c r="RPQ284"/>
      <c r="RPR284"/>
      <c r="RPS284"/>
      <c r="RPT284"/>
      <c r="RPU284"/>
      <c r="RPV284"/>
      <c r="RPW284"/>
      <c r="RPX284"/>
      <c r="RPY284"/>
      <c r="RPZ284"/>
      <c r="RQA284"/>
      <c r="RQB284"/>
      <c r="RQC284"/>
      <c r="RQD284"/>
      <c r="RQE284"/>
      <c r="RQF284"/>
      <c r="RQG284"/>
      <c r="RQH284"/>
      <c r="RQI284"/>
      <c r="RQJ284"/>
      <c r="RQK284"/>
      <c r="RQL284"/>
      <c r="RQM284"/>
      <c r="RQN284"/>
      <c r="RQO284"/>
      <c r="RQP284"/>
      <c r="RQQ284"/>
      <c r="RQR284"/>
      <c r="RQS284"/>
      <c r="RQT284"/>
      <c r="RQU284"/>
      <c r="RQV284"/>
      <c r="RQW284"/>
      <c r="RQX284"/>
      <c r="RQY284"/>
      <c r="RQZ284"/>
      <c r="RRA284"/>
      <c r="RRB284"/>
      <c r="RRC284"/>
      <c r="RRD284"/>
      <c r="RRE284"/>
      <c r="RRF284"/>
      <c r="RRG284"/>
      <c r="RRH284"/>
      <c r="RRI284"/>
      <c r="RRJ284"/>
      <c r="RRK284"/>
      <c r="RRL284"/>
      <c r="RRM284"/>
      <c r="RRN284"/>
      <c r="RRO284"/>
      <c r="RRP284"/>
      <c r="RRQ284"/>
      <c r="RRR284"/>
      <c r="RRS284"/>
      <c r="RRT284"/>
      <c r="RRU284"/>
      <c r="RRV284"/>
      <c r="RRW284"/>
      <c r="RRX284"/>
      <c r="RRY284"/>
      <c r="RRZ284"/>
      <c r="RSA284"/>
      <c r="RSB284"/>
      <c r="RSC284"/>
      <c r="RSD284"/>
      <c r="RSE284"/>
      <c r="RSF284"/>
      <c r="RSG284"/>
      <c r="RSH284"/>
      <c r="RSI284"/>
      <c r="RSJ284"/>
      <c r="RSK284"/>
      <c r="RSL284"/>
      <c r="RSM284"/>
      <c r="RSN284"/>
      <c r="RSO284"/>
      <c r="RSP284"/>
      <c r="RSQ284"/>
      <c r="RSR284"/>
      <c r="RSS284"/>
      <c r="RST284"/>
      <c r="RSU284"/>
      <c r="RSV284"/>
      <c r="RSW284"/>
      <c r="RSX284"/>
      <c r="RSY284"/>
      <c r="RSZ284"/>
      <c r="RTA284"/>
      <c r="RTB284"/>
      <c r="RTC284"/>
      <c r="RTD284"/>
      <c r="RTE284"/>
      <c r="RTF284"/>
      <c r="RTG284"/>
      <c r="RTH284"/>
      <c r="RTI284"/>
      <c r="RTJ284"/>
      <c r="RTK284"/>
      <c r="RTL284"/>
      <c r="RTM284"/>
      <c r="RTN284"/>
      <c r="RTO284"/>
      <c r="RTP284"/>
      <c r="RTQ284"/>
      <c r="RTR284"/>
      <c r="RTS284"/>
      <c r="RTT284"/>
      <c r="RTU284"/>
      <c r="RTV284"/>
      <c r="RTW284"/>
      <c r="RTX284"/>
      <c r="RTY284"/>
      <c r="RTZ284"/>
      <c r="RUA284"/>
      <c r="RUB284"/>
      <c r="RUC284"/>
      <c r="RUD284"/>
      <c r="RUE284"/>
      <c r="RUF284"/>
      <c r="RUG284"/>
      <c r="RUH284"/>
      <c r="RUI284"/>
      <c r="RUJ284"/>
      <c r="RUK284"/>
      <c r="RUL284"/>
      <c r="RUM284"/>
      <c r="RUN284"/>
      <c r="RUO284"/>
      <c r="RUP284"/>
      <c r="RUQ284"/>
      <c r="RUR284"/>
      <c r="RUS284"/>
      <c r="RUT284"/>
      <c r="RUU284"/>
      <c r="RUV284"/>
      <c r="RUW284"/>
      <c r="RUX284"/>
      <c r="RUY284"/>
      <c r="RUZ284"/>
      <c r="RVA284"/>
      <c r="RVB284"/>
      <c r="RVC284"/>
      <c r="RVD284"/>
      <c r="RVE284"/>
      <c r="RVF284"/>
      <c r="RVG284"/>
      <c r="RVH284"/>
      <c r="RVI284"/>
      <c r="RVJ284"/>
      <c r="RVK284"/>
      <c r="RVL284"/>
      <c r="RVM284"/>
      <c r="RVN284"/>
      <c r="RVO284"/>
      <c r="RVP284"/>
      <c r="RVQ284"/>
      <c r="RVR284"/>
      <c r="RVS284"/>
      <c r="RVT284"/>
      <c r="RVU284"/>
      <c r="RVV284"/>
      <c r="RVW284"/>
      <c r="RVX284"/>
      <c r="RVY284"/>
      <c r="RVZ284"/>
      <c r="RWA284"/>
      <c r="RWB284"/>
      <c r="RWC284"/>
      <c r="RWD284"/>
      <c r="RWE284"/>
      <c r="RWF284"/>
      <c r="RWG284"/>
      <c r="RWH284"/>
      <c r="RWI284"/>
      <c r="RWJ284"/>
      <c r="RWK284"/>
      <c r="RWL284"/>
      <c r="RWM284"/>
      <c r="RWN284"/>
      <c r="RWO284"/>
      <c r="RWP284"/>
      <c r="RWQ284"/>
      <c r="RWR284"/>
      <c r="RWS284"/>
      <c r="RWT284"/>
      <c r="RWU284"/>
      <c r="RWV284"/>
      <c r="RWW284"/>
      <c r="RWX284"/>
      <c r="RWY284"/>
      <c r="RWZ284"/>
      <c r="RXA284"/>
      <c r="RXB284"/>
      <c r="RXC284"/>
      <c r="RXD284"/>
      <c r="RXE284"/>
      <c r="RXF284"/>
      <c r="RXG284"/>
      <c r="RXH284"/>
      <c r="RXI284"/>
      <c r="RXJ284"/>
      <c r="RXK284"/>
      <c r="RXL284"/>
      <c r="RXM284"/>
      <c r="RXN284"/>
      <c r="RXO284"/>
      <c r="RXP284"/>
      <c r="RXQ284"/>
      <c r="RXR284"/>
      <c r="RXS284"/>
      <c r="RXT284"/>
      <c r="RXU284"/>
      <c r="RXV284"/>
      <c r="RXW284"/>
      <c r="RXX284"/>
      <c r="RXY284"/>
      <c r="RXZ284"/>
      <c r="RYA284"/>
      <c r="RYB284"/>
      <c r="RYC284"/>
      <c r="RYD284"/>
      <c r="RYE284"/>
      <c r="RYF284"/>
      <c r="RYG284"/>
      <c r="RYH284"/>
      <c r="RYI284"/>
      <c r="RYJ284"/>
      <c r="RYK284"/>
      <c r="RYL284"/>
      <c r="RYM284"/>
      <c r="RYN284"/>
      <c r="RYO284"/>
      <c r="RYP284"/>
      <c r="RYQ284"/>
      <c r="RYR284"/>
      <c r="RYS284"/>
      <c r="RYT284"/>
      <c r="RYU284"/>
      <c r="RYV284"/>
      <c r="RYW284"/>
      <c r="RYX284"/>
      <c r="RYY284"/>
      <c r="RYZ284"/>
      <c r="RZA284"/>
      <c r="RZB284"/>
      <c r="RZC284"/>
      <c r="RZD284"/>
      <c r="RZE284"/>
      <c r="RZF284"/>
      <c r="RZG284"/>
      <c r="RZH284"/>
      <c r="RZI284"/>
      <c r="RZJ284"/>
      <c r="RZK284"/>
      <c r="RZL284"/>
      <c r="RZM284"/>
      <c r="RZN284"/>
      <c r="RZO284"/>
      <c r="RZP284"/>
      <c r="RZQ284"/>
      <c r="RZR284"/>
      <c r="RZS284"/>
      <c r="RZT284"/>
      <c r="RZU284"/>
      <c r="RZV284"/>
      <c r="RZW284"/>
      <c r="RZX284"/>
      <c r="RZY284"/>
      <c r="RZZ284"/>
      <c r="SAA284"/>
      <c r="SAB284"/>
      <c r="SAC284"/>
      <c r="SAD284"/>
      <c r="SAE284"/>
      <c r="SAF284"/>
      <c r="SAG284"/>
      <c r="SAH284"/>
      <c r="SAI284"/>
      <c r="SAJ284"/>
      <c r="SAK284"/>
      <c r="SAL284"/>
      <c r="SAM284"/>
      <c r="SAN284"/>
      <c r="SAO284"/>
      <c r="SAP284"/>
      <c r="SAQ284"/>
      <c r="SAR284"/>
      <c r="SAS284"/>
      <c r="SAT284"/>
      <c r="SAU284"/>
      <c r="SAV284"/>
      <c r="SAW284"/>
      <c r="SAX284"/>
      <c r="SAY284"/>
      <c r="SAZ284"/>
      <c r="SBA284"/>
      <c r="SBB284"/>
      <c r="SBC284"/>
      <c r="SBD284"/>
      <c r="SBE284"/>
      <c r="SBF284"/>
      <c r="SBG284"/>
      <c r="SBH284"/>
      <c r="SBI284"/>
      <c r="SBJ284"/>
      <c r="SBK284"/>
      <c r="SBL284"/>
      <c r="SBM284"/>
      <c r="SBN284"/>
      <c r="SBO284"/>
      <c r="SBP284"/>
      <c r="SBQ284"/>
      <c r="SBR284"/>
      <c r="SBS284"/>
      <c r="SBT284"/>
      <c r="SBU284"/>
      <c r="SBV284"/>
      <c r="SBW284"/>
      <c r="SBX284"/>
      <c r="SBY284"/>
      <c r="SBZ284"/>
      <c r="SCA284"/>
      <c r="SCB284"/>
      <c r="SCC284"/>
      <c r="SCD284"/>
      <c r="SCE284"/>
      <c r="SCF284"/>
      <c r="SCG284"/>
      <c r="SCH284"/>
      <c r="SCI284"/>
      <c r="SCJ284"/>
      <c r="SCK284"/>
      <c r="SCL284"/>
      <c r="SCM284"/>
      <c r="SCN284"/>
      <c r="SCO284"/>
      <c r="SCP284"/>
      <c r="SCQ284"/>
      <c r="SCR284"/>
      <c r="SCS284"/>
      <c r="SCT284"/>
      <c r="SCU284"/>
      <c r="SCV284"/>
      <c r="SCW284"/>
      <c r="SCX284"/>
      <c r="SCY284"/>
      <c r="SCZ284"/>
      <c r="SDA284"/>
      <c r="SDB284"/>
      <c r="SDC284"/>
      <c r="SDD284"/>
      <c r="SDE284"/>
      <c r="SDF284"/>
      <c r="SDG284"/>
      <c r="SDH284"/>
      <c r="SDI284"/>
      <c r="SDJ284"/>
      <c r="SDK284"/>
      <c r="SDL284"/>
      <c r="SDM284"/>
      <c r="SDN284"/>
      <c r="SDO284"/>
      <c r="SDP284"/>
      <c r="SDQ284"/>
      <c r="SDR284"/>
      <c r="SDS284"/>
      <c r="SDT284"/>
      <c r="SDU284"/>
      <c r="SDV284"/>
      <c r="SDW284"/>
      <c r="SDX284"/>
      <c r="SDY284"/>
      <c r="SDZ284"/>
      <c r="SEA284"/>
      <c r="SEB284"/>
      <c r="SEC284"/>
      <c r="SED284"/>
      <c r="SEE284"/>
      <c r="SEF284"/>
      <c r="SEG284"/>
      <c r="SEH284"/>
      <c r="SEI284"/>
      <c r="SEJ284"/>
      <c r="SEK284"/>
      <c r="SEL284"/>
      <c r="SEM284"/>
      <c r="SEN284"/>
      <c r="SEO284"/>
      <c r="SEP284"/>
      <c r="SEQ284"/>
      <c r="SER284"/>
      <c r="SES284"/>
      <c r="SET284"/>
      <c r="SEU284"/>
      <c r="SEV284"/>
      <c r="SEW284"/>
      <c r="SEX284"/>
      <c r="SEY284"/>
      <c r="SEZ284"/>
      <c r="SFA284"/>
      <c r="SFB284"/>
      <c r="SFC284"/>
      <c r="SFD284"/>
      <c r="SFE284"/>
      <c r="SFF284"/>
      <c r="SFG284"/>
      <c r="SFH284"/>
      <c r="SFI284"/>
      <c r="SFJ284"/>
      <c r="SFK284"/>
      <c r="SFL284"/>
      <c r="SFM284"/>
      <c r="SFN284"/>
      <c r="SFO284"/>
      <c r="SFP284"/>
      <c r="SFQ284"/>
      <c r="SFR284"/>
      <c r="SFS284"/>
      <c r="SFT284"/>
      <c r="SFU284"/>
      <c r="SFV284"/>
      <c r="SFW284"/>
      <c r="SFX284"/>
      <c r="SFY284"/>
      <c r="SFZ284"/>
      <c r="SGA284"/>
      <c r="SGB284"/>
      <c r="SGC284"/>
      <c r="SGD284"/>
      <c r="SGE284"/>
      <c r="SGF284"/>
      <c r="SGG284"/>
      <c r="SGH284"/>
      <c r="SGI284"/>
      <c r="SGJ284"/>
      <c r="SGK284"/>
      <c r="SGL284"/>
      <c r="SGM284"/>
      <c r="SGN284"/>
      <c r="SGO284"/>
      <c r="SGP284"/>
      <c r="SGQ284"/>
      <c r="SGR284"/>
      <c r="SGS284"/>
      <c r="SGT284"/>
      <c r="SGU284"/>
      <c r="SGV284"/>
      <c r="SGW284"/>
      <c r="SGX284"/>
      <c r="SGY284"/>
      <c r="SGZ284"/>
      <c r="SHA284"/>
      <c r="SHB284"/>
      <c r="SHC284"/>
      <c r="SHD284"/>
      <c r="SHE284"/>
      <c r="SHF284"/>
      <c r="SHG284"/>
      <c r="SHH284"/>
      <c r="SHI284"/>
      <c r="SHJ284"/>
      <c r="SHK284"/>
      <c r="SHL284"/>
      <c r="SHM284"/>
      <c r="SHN284"/>
      <c r="SHO284"/>
      <c r="SHP284"/>
      <c r="SHQ284"/>
      <c r="SHR284"/>
      <c r="SHS284"/>
      <c r="SHT284"/>
      <c r="SHU284"/>
      <c r="SHV284"/>
      <c r="SHW284"/>
      <c r="SHX284"/>
      <c r="SHY284"/>
      <c r="SHZ284"/>
      <c r="SIA284"/>
      <c r="SIB284"/>
      <c r="SIC284"/>
      <c r="SID284"/>
      <c r="SIE284"/>
      <c r="SIF284"/>
      <c r="SIG284"/>
      <c r="SIH284"/>
      <c r="SII284"/>
      <c r="SIJ284"/>
      <c r="SIK284"/>
      <c r="SIL284"/>
      <c r="SIM284"/>
      <c r="SIN284"/>
      <c r="SIO284"/>
      <c r="SIP284"/>
      <c r="SIQ284"/>
      <c r="SIR284"/>
      <c r="SIS284"/>
      <c r="SIT284"/>
      <c r="SIU284"/>
      <c r="SIV284"/>
      <c r="SIW284"/>
      <c r="SIX284"/>
      <c r="SIY284"/>
      <c r="SIZ284"/>
      <c r="SJA284"/>
      <c r="SJB284"/>
      <c r="SJC284"/>
      <c r="SJD284"/>
      <c r="SJE284"/>
      <c r="SJF284"/>
      <c r="SJG284"/>
      <c r="SJH284"/>
      <c r="SJI284"/>
      <c r="SJJ284"/>
      <c r="SJK284"/>
      <c r="SJL284"/>
      <c r="SJM284"/>
      <c r="SJN284"/>
      <c r="SJO284"/>
      <c r="SJP284"/>
      <c r="SJQ284"/>
      <c r="SJR284"/>
      <c r="SJS284"/>
      <c r="SJT284"/>
      <c r="SJU284"/>
      <c r="SJV284"/>
      <c r="SJW284"/>
      <c r="SJX284"/>
      <c r="SJY284"/>
      <c r="SJZ284"/>
      <c r="SKA284"/>
      <c r="SKB284"/>
      <c r="SKC284"/>
      <c r="SKD284"/>
      <c r="SKE284"/>
      <c r="SKF284"/>
      <c r="SKG284"/>
      <c r="SKH284"/>
      <c r="SKI284"/>
      <c r="SKJ284"/>
      <c r="SKK284"/>
      <c r="SKL284"/>
      <c r="SKM284"/>
      <c r="SKN284"/>
      <c r="SKO284"/>
      <c r="SKP284"/>
      <c r="SKQ284"/>
      <c r="SKR284"/>
      <c r="SKS284"/>
      <c r="SKT284"/>
      <c r="SKU284"/>
      <c r="SKV284"/>
      <c r="SKW284"/>
      <c r="SKX284"/>
      <c r="SKY284"/>
      <c r="SKZ284"/>
      <c r="SLA284"/>
      <c r="SLB284"/>
      <c r="SLC284"/>
      <c r="SLD284"/>
      <c r="SLE284"/>
      <c r="SLF284"/>
      <c r="SLG284"/>
      <c r="SLH284"/>
      <c r="SLI284"/>
      <c r="SLJ284"/>
      <c r="SLK284"/>
      <c r="SLL284"/>
      <c r="SLM284"/>
      <c r="SLN284"/>
      <c r="SLO284"/>
      <c r="SLP284"/>
      <c r="SLQ284"/>
      <c r="SLR284"/>
      <c r="SLS284"/>
      <c r="SLT284"/>
      <c r="SLU284"/>
      <c r="SLV284"/>
      <c r="SLW284"/>
      <c r="SLX284"/>
      <c r="SLY284"/>
      <c r="SLZ284"/>
      <c r="SMA284"/>
      <c r="SMB284"/>
      <c r="SMC284"/>
      <c r="SMD284"/>
      <c r="SME284"/>
      <c r="SMF284"/>
      <c r="SMG284"/>
      <c r="SMH284"/>
      <c r="SMI284"/>
      <c r="SMJ284"/>
      <c r="SMK284"/>
      <c r="SML284"/>
      <c r="SMM284"/>
      <c r="SMN284"/>
      <c r="SMO284"/>
      <c r="SMP284"/>
      <c r="SMQ284"/>
      <c r="SMR284"/>
      <c r="SMS284"/>
      <c r="SMT284"/>
      <c r="SMU284"/>
      <c r="SMV284"/>
      <c r="SMW284"/>
      <c r="SMX284"/>
      <c r="SMY284"/>
      <c r="SMZ284"/>
      <c r="SNA284"/>
      <c r="SNB284"/>
      <c r="SNC284"/>
      <c r="SND284"/>
      <c r="SNE284"/>
      <c r="SNF284"/>
      <c r="SNG284"/>
      <c r="SNH284"/>
      <c r="SNI284"/>
      <c r="SNJ284"/>
      <c r="SNK284"/>
      <c r="SNL284"/>
      <c r="SNM284"/>
      <c r="SNN284"/>
      <c r="SNO284"/>
      <c r="SNP284"/>
      <c r="SNQ284"/>
      <c r="SNR284"/>
      <c r="SNS284"/>
      <c r="SNT284"/>
      <c r="SNU284"/>
      <c r="SNV284"/>
      <c r="SNW284"/>
      <c r="SNX284"/>
      <c r="SNY284"/>
      <c r="SNZ284"/>
      <c r="SOA284"/>
      <c r="SOB284"/>
      <c r="SOC284"/>
      <c r="SOD284"/>
      <c r="SOE284"/>
      <c r="SOF284"/>
      <c r="SOG284"/>
      <c r="SOH284"/>
      <c r="SOI284"/>
      <c r="SOJ284"/>
      <c r="SOK284"/>
      <c r="SOL284"/>
      <c r="SOM284"/>
      <c r="SON284"/>
      <c r="SOO284"/>
      <c r="SOP284"/>
      <c r="SOQ284"/>
      <c r="SOR284"/>
      <c r="SOS284"/>
      <c r="SOT284"/>
      <c r="SOU284"/>
      <c r="SOV284"/>
      <c r="SOW284"/>
      <c r="SOX284"/>
      <c r="SOY284"/>
      <c r="SOZ284"/>
      <c r="SPA284"/>
      <c r="SPB284"/>
      <c r="SPC284"/>
      <c r="SPD284"/>
      <c r="SPE284"/>
      <c r="SPF284"/>
      <c r="SPG284"/>
      <c r="SPH284"/>
      <c r="SPI284"/>
      <c r="SPJ284"/>
      <c r="SPK284"/>
      <c r="SPL284"/>
      <c r="SPM284"/>
      <c r="SPN284"/>
      <c r="SPO284"/>
      <c r="SPP284"/>
      <c r="SPQ284"/>
      <c r="SPR284"/>
      <c r="SPS284"/>
      <c r="SPT284"/>
      <c r="SPU284"/>
      <c r="SPV284"/>
      <c r="SPW284"/>
      <c r="SPX284"/>
      <c r="SPY284"/>
      <c r="SPZ284"/>
      <c r="SQA284"/>
      <c r="SQB284"/>
      <c r="SQC284"/>
      <c r="SQD284"/>
      <c r="SQE284"/>
      <c r="SQF284"/>
      <c r="SQG284"/>
      <c r="SQH284"/>
      <c r="SQI284"/>
      <c r="SQJ284"/>
      <c r="SQK284"/>
      <c r="SQL284"/>
      <c r="SQM284"/>
      <c r="SQN284"/>
      <c r="SQO284"/>
      <c r="SQP284"/>
      <c r="SQQ284"/>
      <c r="SQR284"/>
      <c r="SQS284"/>
      <c r="SQT284"/>
      <c r="SQU284"/>
      <c r="SQV284"/>
      <c r="SQW284"/>
      <c r="SQX284"/>
      <c r="SQY284"/>
      <c r="SQZ284"/>
      <c r="SRA284"/>
      <c r="SRB284"/>
      <c r="SRC284"/>
      <c r="SRD284"/>
      <c r="SRE284"/>
      <c r="SRF284"/>
      <c r="SRG284"/>
      <c r="SRH284"/>
      <c r="SRI284"/>
      <c r="SRJ284"/>
      <c r="SRK284"/>
      <c r="SRL284"/>
      <c r="SRM284"/>
      <c r="SRN284"/>
      <c r="SRO284"/>
      <c r="SRP284"/>
      <c r="SRQ284"/>
      <c r="SRR284"/>
      <c r="SRS284"/>
      <c r="SRT284"/>
      <c r="SRU284"/>
      <c r="SRV284"/>
      <c r="SRW284"/>
      <c r="SRX284"/>
      <c r="SRY284"/>
      <c r="SRZ284"/>
      <c r="SSA284"/>
      <c r="SSB284"/>
      <c r="SSC284"/>
      <c r="SSD284"/>
      <c r="SSE284"/>
      <c r="SSF284"/>
      <c r="SSG284"/>
      <c r="SSH284"/>
      <c r="SSI284"/>
      <c r="SSJ284"/>
      <c r="SSK284"/>
      <c r="SSL284"/>
      <c r="SSM284"/>
      <c r="SSN284"/>
      <c r="SSO284"/>
      <c r="SSP284"/>
      <c r="SSQ284"/>
      <c r="SSR284"/>
      <c r="SSS284"/>
      <c r="SST284"/>
      <c r="SSU284"/>
      <c r="SSV284"/>
      <c r="SSW284"/>
      <c r="SSX284"/>
      <c r="SSY284"/>
      <c r="SSZ284"/>
      <c r="STA284"/>
      <c r="STB284"/>
      <c r="STC284"/>
      <c r="STD284"/>
      <c r="STE284"/>
      <c r="STF284"/>
      <c r="STG284"/>
      <c r="STH284"/>
      <c r="STI284"/>
      <c r="STJ284"/>
      <c r="STK284"/>
      <c r="STL284"/>
      <c r="STM284"/>
      <c r="STN284"/>
      <c r="STO284"/>
      <c r="STP284"/>
      <c r="STQ284"/>
      <c r="STR284"/>
      <c r="STS284"/>
      <c r="STT284"/>
      <c r="STU284"/>
      <c r="STV284"/>
      <c r="STW284"/>
      <c r="STX284"/>
      <c r="STY284"/>
      <c r="STZ284"/>
      <c r="SUA284"/>
      <c r="SUB284"/>
      <c r="SUC284"/>
      <c r="SUD284"/>
      <c r="SUE284"/>
      <c r="SUF284"/>
      <c r="SUG284"/>
      <c r="SUH284"/>
      <c r="SUI284"/>
      <c r="SUJ284"/>
      <c r="SUK284"/>
      <c r="SUL284"/>
      <c r="SUM284"/>
      <c r="SUN284"/>
      <c r="SUO284"/>
      <c r="SUP284"/>
      <c r="SUQ284"/>
      <c r="SUR284"/>
      <c r="SUS284"/>
      <c r="SUT284"/>
      <c r="SUU284"/>
      <c r="SUV284"/>
      <c r="SUW284"/>
      <c r="SUX284"/>
      <c r="SUY284"/>
      <c r="SUZ284"/>
      <c r="SVA284"/>
      <c r="SVB284"/>
      <c r="SVC284"/>
      <c r="SVD284"/>
      <c r="SVE284"/>
      <c r="SVF284"/>
      <c r="SVG284"/>
      <c r="SVH284"/>
      <c r="SVI284"/>
      <c r="SVJ284"/>
      <c r="SVK284"/>
      <c r="SVL284"/>
      <c r="SVM284"/>
      <c r="SVN284"/>
      <c r="SVO284"/>
      <c r="SVP284"/>
      <c r="SVQ284"/>
      <c r="SVR284"/>
      <c r="SVS284"/>
      <c r="SVT284"/>
      <c r="SVU284"/>
      <c r="SVV284"/>
      <c r="SVW284"/>
      <c r="SVX284"/>
      <c r="SVY284"/>
      <c r="SVZ284"/>
      <c r="SWA284"/>
      <c r="SWB284"/>
      <c r="SWC284"/>
      <c r="SWD284"/>
      <c r="SWE284"/>
      <c r="SWF284"/>
      <c r="SWG284"/>
      <c r="SWH284"/>
      <c r="SWI284"/>
      <c r="SWJ284"/>
      <c r="SWK284"/>
      <c r="SWL284"/>
      <c r="SWM284"/>
      <c r="SWN284"/>
      <c r="SWO284"/>
      <c r="SWP284"/>
      <c r="SWQ284"/>
      <c r="SWR284"/>
      <c r="SWS284"/>
      <c r="SWT284"/>
      <c r="SWU284"/>
      <c r="SWV284"/>
      <c r="SWW284"/>
      <c r="SWX284"/>
      <c r="SWY284"/>
      <c r="SWZ284"/>
      <c r="SXA284"/>
      <c r="SXB284"/>
      <c r="SXC284"/>
      <c r="SXD284"/>
      <c r="SXE284"/>
      <c r="SXF284"/>
      <c r="SXG284"/>
      <c r="SXH284"/>
      <c r="SXI284"/>
      <c r="SXJ284"/>
      <c r="SXK284"/>
      <c r="SXL284"/>
      <c r="SXM284"/>
      <c r="SXN284"/>
      <c r="SXO284"/>
      <c r="SXP284"/>
      <c r="SXQ284"/>
      <c r="SXR284"/>
      <c r="SXS284"/>
      <c r="SXT284"/>
      <c r="SXU284"/>
      <c r="SXV284"/>
      <c r="SXW284"/>
      <c r="SXX284"/>
      <c r="SXY284"/>
      <c r="SXZ284"/>
      <c r="SYA284"/>
      <c r="SYB284"/>
      <c r="SYC284"/>
      <c r="SYD284"/>
      <c r="SYE284"/>
      <c r="SYF284"/>
      <c r="SYG284"/>
      <c r="SYH284"/>
      <c r="SYI284"/>
      <c r="SYJ284"/>
      <c r="SYK284"/>
      <c r="SYL284"/>
      <c r="SYM284"/>
      <c r="SYN284"/>
      <c r="SYO284"/>
      <c r="SYP284"/>
      <c r="SYQ284"/>
      <c r="SYR284"/>
      <c r="SYS284"/>
      <c r="SYT284"/>
      <c r="SYU284"/>
      <c r="SYV284"/>
      <c r="SYW284"/>
      <c r="SYX284"/>
      <c r="SYY284"/>
      <c r="SYZ284"/>
      <c r="SZA284"/>
      <c r="SZB284"/>
      <c r="SZC284"/>
      <c r="SZD284"/>
      <c r="SZE284"/>
      <c r="SZF284"/>
      <c r="SZG284"/>
      <c r="SZH284"/>
      <c r="SZI284"/>
      <c r="SZJ284"/>
      <c r="SZK284"/>
      <c r="SZL284"/>
      <c r="SZM284"/>
      <c r="SZN284"/>
      <c r="SZO284"/>
      <c r="SZP284"/>
      <c r="SZQ284"/>
      <c r="SZR284"/>
      <c r="SZS284"/>
      <c r="SZT284"/>
      <c r="SZU284"/>
      <c r="SZV284"/>
      <c r="SZW284"/>
      <c r="SZX284"/>
      <c r="SZY284"/>
      <c r="SZZ284"/>
      <c r="TAA284"/>
      <c r="TAB284"/>
      <c r="TAC284"/>
      <c r="TAD284"/>
      <c r="TAE284"/>
      <c r="TAF284"/>
      <c r="TAG284"/>
      <c r="TAH284"/>
      <c r="TAI284"/>
      <c r="TAJ284"/>
      <c r="TAK284"/>
      <c r="TAL284"/>
      <c r="TAM284"/>
      <c r="TAN284"/>
      <c r="TAO284"/>
      <c r="TAP284"/>
      <c r="TAQ284"/>
      <c r="TAR284"/>
      <c r="TAS284"/>
      <c r="TAT284"/>
      <c r="TAU284"/>
      <c r="TAV284"/>
      <c r="TAW284"/>
      <c r="TAX284"/>
      <c r="TAY284"/>
      <c r="TAZ284"/>
      <c r="TBA284"/>
      <c r="TBB284"/>
      <c r="TBC284"/>
      <c r="TBD284"/>
      <c r="TBE284"/>
      <c r="TBF284"/>
      <c r="TBG284"/>
      <c r="TBH284"/>
      <c r="TBI284"/>
      <c r="TBJ284"/>
      <c r="TBK284"/>
      <c r="TBL284"/>
      <c r="TBM284"/>
      <c r="TBN284"/>
      <c r="TBO284"/>
      <c r="TBP284"/>
      <c r="TBQ284"/>
      <c r="TBR284"/>
      <c r="TBS284"/>
      <c r="TBT284"/>
      <c r="TBU284"/>
      <c r="TBV284"/>
      <c r="TBW284"/>
      <c r="TBX284"/>
      <c r="TBY284"/>
      <c r="TBZ284"/>
      <c r="TCA284"/>
      <c r="TCB284"/>
      <c r="TCC284"/>
      <c r="TCD284"/>
      <c r="TCE284"/>
      <c r="TCF284"/>
      <c r="TCG284"/>
      <c r="TCH284"/>
      <c r="TCI284"/>
      <c r="TCJ284"/>
      <c r="TCK284"/>
      <c r="TCL284"/>
      <c r="TCM284"/>
      <c r="TCN284"/>
      <c r="TCO284"/>
      <c r="TCP284"/>
      <c r="TCQ284"/>
      <c r="TCR284"/>
      <c r="TCS284"/>
      <c r="TCT284"/>
      <c r="TCU284"/>
      <c r="TCV284"/>
      <c r="TCW284"/>
      <c r="TCX284"/>
      <c r="TCY284"/>
      <c r="TCZ284"/>
      <c r="TDA284"/>
      <c r="TDB284"/>
      <c r="TDC284"/>
      <c r="TDD284"/>
      <c r="TDE284"/>
      <c r="TDF284"/>
      <c r="TDG284"/>
      <c r="TDH284"/>
      <c r="TDI284"/>
      <c r="TDJ284"/>
      <c r="TDK284"/>
      <c r="TDL284"/>
      <c r="TDM284"/>
      <c r="TDN284"/>
      <c r="TDO284"/>
      <c r="TDP284"/>
      <c r="TDQ284"/>
      <c r="TDR284"/>
      <c r="TDS284"/>
      <c r="TDT284"/>
      <c r="TDU284"/>
      <c r="TDV284"/>
      <c r="TDW284"/>
      <c r="TDX284"/>
      <c r="TDY284"/>
      <c r="TDZ284"/>
      <c r="TEA284"/>
      <c r="TEB284"/>
      <c r="TEC284"/>
      <c r="TED284"/>
      <c r="TEE284"/>
      <c r="TEF284"/>
      <c r="TEG284"/>
      <c r="TEH284"/>
      <c r="TEI284"/>
      <c r="TEJ284"/>
      <c r="TEK284"/>
      <c r="TEL284"/>
      <c r="TEM284"/>
      <c r="TEN284"/>
      <c r="TEO284"/>
      <c r="TEP284"/>
      <c r="TEQ284"/>
      <c r="TER284"/>
      <c r="TES284"/>
      <c r="TET284"/>
      <c r="TEU284"/>
      <c r="TEV284"/>
      <c r="TEW284"/>
      <c r="TEX284"/>
      <c r="TEY284"/>
      <c r="TEZ284"/>
      <c r="TFA284"/>
      <c r="TFB284"/>
      <c r="TFC284"/>
      <c r="TFD284"/>
      <c r="TFE284"/>
      <c r="TFF284"/>
      <c r="TFG284"/>
      <c r="TFH284"/>
      <c r="TFI284"/>
      <c r="TFJ284"/>
      <c r="TFK284"/>
      <c r="TFL284"/>
      <c r="TFM284"/>
      <c r="TFN284"/>
      <c r="TFO284"/>
      <c r="TFP284"/>
      <c r="TFQ284"/>
      <c r="TFR284"/>
      <c r="TFS284"/>
      <c r="TFT284"/>
      <c r="TFU284"/>
      <c r="TFV284"/>
      <c r="TFW284"/>
      <c r="TFX284"/>
      <c r="TFY284"/>
      <c r="TFZ284"/>
      <c r="TGA284"/>
      <c r="TGB284"/>
      <c r="TGC284"/>
      <c r="TGD284"/>
      <c r="TGE284"/>
      <c r="TGF284"/>
      <c r="TGG284"/>
      <c r="TGH284"/>
      <c r="TGI284"/>
      <c r="TGJ284"/>
      <c r="TGK284"/>
      <c r="TGL284"/>
      <c r="TGM284"/>
      <c r="TGN284"/>
      <c r="TGO284"/>
      <c r="TGP284"/>
      <c r="TGQ284"/>
      <c r="TGR284"/>
      <c r="TGS284"/>
      <c r="TGT284"/>
      <c r="TGU284"/>
      <c r="TGV284"/>
      <c r="TGW284"/>
      <c r="TGX284"/>
      <c r="TGY284"/>
      <c r="TGZ284"/>
      <c r="THA284"/>
      <c r="THB284"/>
      <c r="THC284"/>
      <c r="THD284"/>
      <c r="THE284"/>
      <c r="THF284"/>
      <c r="THG284"/>
      <c r="THH284"/>
      <c r="THI284"/>
      <c r="THJ284"/>
      <c r="THK284"/>
      <c r="THL284"/>
      <c r="THM284"/>
      <c r="THN284"/>
      <c r="THO284"/>
      <c r="THP284"/>
      <c r="THQ284"/>
      <c r="THR284"/>
      <c r="THS284"/>
      <c r="THT284"/>
      <c r="THU284"/>
      <c r="THV284"/>
      <c r="THW284"/>
      <c r="THX284"/>
      <c r="THY284"/>
      <c r="THZ284"/>
      <c r="TIA284"/>
      <c r="TIB284"/>
      <c r="TIC284"/>
      <c r="TID284"/>
      <c r="TIE284"/>
      <c r="TIF284"/>
      <c r="TIG284"/>
      <c r="TIH284"/>
      <c r="TII284"/>
      <c r="TIJ284"/>
      <c r="TIK284"/>
      <c r="TIL284"/>
      <c r="TIM284"/>
      <c r="TIN284"/>
      <c r="TIO284"/>
      <c r="TIP284"/>
      <c r="TIQ284"/>
      <c r="TIR284"/>
      <c r="TIS284"/>
      <c r="TIT284"/>
      <c r="TIU284"/>
      <c r="TIV284"/>
      <c r="TIW284"/>
      <c r="TIX284"/>
      <c r="TIY284"/>
      <c r="TIZ284"/>
      <c r="TJA284"/>
      <c r="TJB284"/>
      <c r="TJC284"/>
      <c r="TJD284"/>
      <c r="TJE284"/>
      <c r="TJF284"/>
      <c r="TJG284"/>
      <c r="TJH284"/>
      <c r="TJI284"/>
      <c r="TJJ284"/>
      <c r="TJK284"/>
      <c r="TJL284"/>
      <c r="TJM284"/>
      <c r="TJN284"/>
      <c r="TJO284"/>
      <c r="TJP284"/>
      <c r="TJQ284"/>
      <c r="TJR284"/>
      <c r="TJS284"/>
      <c r="TJT284"/>
      <c r="TJU284"/>
      <c r="TJV284"/>
      <c r="TJW284"/>
      <c r="TJX284"/>
      <c r="TJY284"/>
      <c r="TJZ284"/>
      <c r="TKA284"/>
      <c r="TKB284"/>
      <c r="TKC284"/>
      <c r="TKD284"/>
      <c r="TKE284"/>
      <c r="TKF284"/>
      <c r="TKG284"/>
      <c r="TKH284"/>
      <c r="TKI284"/>
      <c r="TKJ284"/>
      <c r="TKK284"/>
      <c r="TKL284"/>
      <c r="TKM284"/>
      <c r="TKN284"/>
      <c r="TKO284"/>
      <c r="TKP284"/>
      <c r="TKQ284"/>
      <c r="TKR284"/>
      <c r="TKS284"/>
      <c r="TKT284"/>
      <c r="TKU284"/>
      <c r="TKV284"/>
      <c r="TKW284"/>
      <c r="TKX284"/>
      <c r="TKY284"/>
      <c r="TKZ284"/>
      <c r="TLA284"/>
      <c r="TLB284"/>
      <c r="TLC284"/>
      <c r="TLD284"/>
      <c r="TLE284"/>
      <c r="TLF284"/>
      <c r="TLG284"/>
      <c r="TLH284"/>
      <c r="TLI284"/>
      <c r="TLJ284"/>
      <c r="TLK284"/>
      <c r="TLL284"/>
      <c r="TLM284"/>
      <c r="TLN284"/>
      <c r="TLO284"/>
      <c r="TLP284"/>
      <c r="TLQ284"/>
      <c r="TLR284"/>
      <c r="TLS284"/>
      <c r="TLT284"/>
      <c r="TLU284"/>
      <c r="TLV284"/>
      <c r="TLW284"/>
      <c r="TLX284"/>
      <c r="TLY284"/>
      <c r="TLZ284"/>
      <c r="TMA284"/>
      <c r="TMB284"/>
      <c r="TMC284"/>
      <c r="TMD284"/>
      <c r="TME284"/>
      <c r="TMF284"/>
      <c r="TMG284"/>
      <c r="TMH284"/>
      <c r="TMI284"/>
      <c r="TMJ284"/>
      <c r="TMK284"/>
      <c r="TML284"/>
      <c r="TMM284"/>
      <c r="TMN284"/>
      <c r="TMO284"/>
      <c r="TMP284"/>
      <c r="TMQ284"/>
      <c r="TMR284"/>
      <c r="TMS284"/>
      <c r="TMT284"/>
      <c r="TMU284"/>
      <c r="TMV284"/>
      <c r="TMW284"/>
      <c r="TMX284"/>
      <c r="TMY284"/>
      <c r="TMZ284"/>
      <c r="TNA284"/>
      <c r="TNB284"/>
      <c r="TNC284"/>
      <c r="TND284"/>
      <c r="TNE284"/>
      <c r="TNF284"/>
      <c r="TNG284"/>
      <c r="TNH284"/>
      <c r="TNI284"/>
      <c r="TNJ284"/>
      <c r="TNK284"/>
      <c r="TNL284"/>
      <c r="TNM284"/>
      <c r="TNN284"/>
      <c r="TNO284"/>
      <c r="TNP284"/>
      <c r="TNQ284"/>
      <c r="TNR284"/>
      <c r="TNS284"/>
      <c r="TNT284"/>
      <c r="TNU284"/>
      <c r="TNV284"/>
      <c r="TNW284"/>
      <c r="TNX284"/>
      <c r="TNY284"/>
      <c r="TNZ284"/>
      <c r="TOA284"/>
      <c r="TOB284"/>
      <c r="TOC284"/>
      <c r="TOD284"/>
      <c r="TOE284"/>
      <c r="TOF284"/>
      <c r="TOG284"/>
      <c r="TOH284"/>
      <c r="TOI284"/>
      <c r="TOJ284"/>
      <c r="TOK284"/>
      <c r="TOL284"/>
      <c r="TOM284"/>
      <c r="TON284"/>
      <c r="TOO284"/>
      <c r="TOP284"/>
      <c r="TOQ284"/>
      <c r="TOR284"/>
      <c r="TOS284"/>
      <c r="TOT284"/>
      <c r="TOU284"/>
      <c r="TOV284"/>
      <c r="TOW284"/>
      <c r="TOX284"/>
      <c r="TOY284"/>
      <c r="TOZ284"/>
      <c r="TPA284"/>
      <c r="TPB284"/>
      <c r="TPC284"/>
      <c r="TPD284"/>
      <c r="TPE284"/>
      <c r="TPF284"/>
      <c r="TPG284"/>
      <c r="TPH284"/>
      <c r="TPI284"/>
      <c r="TPJ284"/>
      <c r="TPK284"/>
      <c r="TPL284"/>
      <c r="TPM284"/>
      <c r="TPN284"/>
      <c r="TPO284"/>
      <c r="TPP284"/>
      <c r="TPQ284"/>
      <c r="TPR284"/>
      <c r="TPS284"/>
      <c r="TPT284"/>
      <c r="TPU284"/>
      <c r="TPV284"/>
      <c r="TPW284"/>
      <c r="TPX284"/>
      <c r="TPY284"/>
      <c r="TPZ284"/>
      <c r="TQA284"/>
      <c r="TQB284"/>
      <c r="TQC284"/>
      <c r="TQD284"/>
      <c r="TQE284"/>
      <c r="TQF284"/>
      <c r="TQG284"/>
      <c r="TQH284"/>
      <c r="TQI284"/>
      <c r="TQJ284"/>
      <c r="TQK284"/>
      <c r="TQL284"/>
      <c r="TQM284"/>
      <c r="TQN284"/>
      <c r="TQO284"/>
      <c r="TQP284"/>
      <c r="TQQ284"/>
      <c r="TQR284"/>
      <c r="TQS284"/>
      <c r="TQT284"/>
      <c r="TQU284"/>
      <c r="TQV284"/>
      <c r="TQW284"/>
      <c r="TQX284"/>
      <c r="TQY284"/>
      <c r="TQZ284"/>
      <c r="TRA284"/>
      <c r="TRB284"/>
      <c r="TRC284"/>
      <c r="TRD284"/>
      <c r="TRE284"/>
      <c r="TRF284"/>
      <c r="TRG284"/>
      <c r="TRH284"/>
      <c r="TRI284"/>
      <c r="TRJ284"/>
      <c r="TRK284"/>
      <c r="TRL284"/>
      <c r="TRM284"/>
      <c r="TRN284"/>
      <c r="TRO284"/>
      <c r="TRP284"/>
      <c r="TRQ284"/>
      <c r="TRR284"/>
      <c r="TRS284"/>
      <c r="TRT284"/>
      <c r="TRU284"/>
      <c r="TRV284"/>
      <c r="TRW284"/>
      <c r="TRX284"/>
      <c r="TRY284"/>
      <c r="TRZ284"/>
      <c r="TSA284"/>
      <c r="TSB284"/>
      <c r="TSC284"/>
      <c r="TSD284"/>
      <c r="TSE284"/>
      <c r="TSF284"/>
      <c r="TSG284"/>
      <c r="TSH284"/>
      <c r="TSI284"/>
      <c r="TSJ284"/>
      <c r="TSK284"/>
      <c r="TSL284"/>
      <c r="TSM284"/>
      <c r="TSN284"/>
      <c r="TSO284"/>
      <c r="TSP284"/>
      <c r="TSQ284"/>
      <c r="TSR284"/>
      <c r="TSS284"/>
      <c r="TST284"/>
      <c r="TSU284"/>
      <c r="TSV284"/>
      <c r="TSW284"/>
      <c r="TSX284"/>
      <c r="TSY284"/>
      <c r="TSZ284"/>
      <c r="TTA284"/>
      <c r="TTB284"/>
      <c r="TTC284"/>
      <c r="TTD284"/>
      <c r="TTE284"/>
      <c r="TTF284"/>
      <c r="TTG284"/>
      <c r="TTH284"/>
      <c r="TTI284"/>
      <c r="TTJ284"/>
      <c r="TTK284"/>
      <c r="TTL284"/>
      <c r="TTM284"/>
      <c r="TTN284"/>
      <c r="TTO284"/>
      <c r="TTP284"/>
      <c r="TTQ284"/>
      <c r="TTR284"/>
      <c r="TTS284"/>
      <c r="TTT284"/>
      <c r="TTU284"/>
      <c r="TTV284"/>
      <c r="TTW284"/>
      <c r="TTX284"/>
      <c r="TTY284"/>
      <c r="TTZ284"/>
      <c r="TUA284"/>
      <c r="TUB284"/>
      <c r="TUC284"/>
      <c r="TUD284"/>
      <c r="TUE284"/>
      <c r="TUF284"/>
      <c r="TUG284"/>
      <c r="TUH284"/>
      <c r="TUI284"/>
      <c r="TUJ284"/>
      <c r="TUK284"/>
      <c r="TUL284"/>
      <c r="TUM284"/>
      <c r="TUN284"/>
      <c r="TUO284"/>
      <c r="TUP284"/>
      <c r="TUQ284"/>
      <c r="TUR284"/>
      <c r="TUS284"/>
      <c r="TUT284"/>
      <c r="TUU284"/>
      <c r="TUV284"/>
      <c r="TUW284"/>
      <c r="TUX284"/>
      <c r="TUY284"/>
      <c r="TUZ284"/>
      <c r="TVA284"/>
      <c r="TVB284"/>
      <c r="TVC284"/>
      <c r="TVD284"/>
      <c r="TVE284"/>
      <c r="TVF284"/>
      <c r="TVG284"/>
      <c r="TVH284"/>
      <c r="TVI284"/>
      <c r="TVJ284"/>
      <c r="TVK284"/>
      <c r="TVL284"/>
      <c r="TVM284"/>
      <c r="TVN284"/>
      <c r="TVO284"/>
      <c r="TVP284"/>
      <c r="TVQ284"/>
      <c r="TVR284"/>
      <c r="TVS284"/>
      <c r="TVT284"/>
      <c r="TVU284"/>
      <c r="TVV284"/>
      <c r="TVW284"/>
      <c r="TVX284"/>
      <c r="TVY284"/>
      <c r="TVZ284"/>
      <c r="TWA284"/>
      <c r="TWB284"/>
      <c r="TWC284"/>
      <c r="TWD284"/>
      <c r="TWE284"/>
      <c r="TWF284"/>
      <c r="TWG284"/>
      <c r="TWH284"/>
      <c r="TWI284"/>
      <c r="TWJ284"/>
      <c r="TWK284"/>
      <c r="TWL284"/>
      <c r="TWM284"/>
      <c r="TWN284"/>
      <c r="TWO284"/>
      <c r="TWP284"/>
      <c r="TWQ284"/>
      <c r="TWR284"/>
      <c r="TWS284"/>
      <c r="TWT284"/>
      <c r="TWU284"/>
      <c r="TWV284"/>
      <c r="TWW284"/>
      <c r="TWX284"/>
      <c r="TWY284"/>
      <c r="TWZ284"/>
      <c r="TXA284"/>
      <c r="TXB284"/>
      <c r="TXC284"/>
      <c r="TXD284"/>
      <c r="TXE284"/>
      <c r="TXF284"/>
      <c r="TXG284"/>
      <c r="TXH284"/>
      <c r="TXI284"/>
      <c r="TXJ284"/>
      <c r="TXK284"/>
      <c r="TXL284"/>
      <c r="TXM284"/>
      <c r="TXN284"/>
      <c r="TXO284"/>
      <c r="TXP284"/>
      <c r="TXQ284"/>
      <c r="TXR284"/>
      <c r="TXS284"/>
      <c r="TXT284"/>
      <c r="TXU284"/>
      <c r="TXV284"/>
      <c r="TXW284"/>
      <c r="TXX284"/>
      <c r="TXY284"/>
      <c r="TXZ284"/>
      <c r="TYA284"/>
      <c r="TYB284"/>
      <c r="TYC284"/>
      <c r="TYD284"/>
      <c r="TYE284"/>
      <c r="TYF284"/>
      <c r="TYG284"/>
      <c r="TYH284"/>
      <c r="TYI284"/>
      <c r="TYJ284"/>
      <c r="TYK284"/>
      <c r="TYL284"/>
      <c r="TYM284"/>
      <c r="TYN284"/>
      <c r="TYO284"/>
      <c r="TYP284"/>
      <c r="TYQ284"/>
      <c r="TYR284"/>
      <c r="TYS284"/>
      <c r="TYT284"/>
      <c r="TYU284"/>
      <c r="TYV284"/>
      <c r="TYW284"/>
      <c r="TYX284"/>
      <c r="TYY284"/>
      <c r="TYZ284"/>
      <c r="TZA284"/>
      <c r="TZB284"/>
      <c r="TZC284"/>
      <c r="TZD284"/>
      <c r="TZE284"/>
      <c r="TZF284"/>
      <c r="TZG284"/>
      <c r="TZH284"/>
      <c r="TZI284"/>
      <c r="TZJ284"/>
      <c r="TZK284"/>
      <c r="TZL284"/>
      <c r="TZM284"/>
      <c r="TZN284"/>
      <c r="TZO284"/>
      <c r="TZP284"/>
      <c r="TZQ284"/>
      <c r="TZR284"/>
      <c r="TZS284"/>
      <c r="TZT284"/>
      <c r="TZU284"/>
      <c r="TZV284"/>
      <c r="TZW284"/>
      <c r="TZX284"/>
      <c r="TZY284"/>
      <c r="TZZ284"/>
      <c r="UAA284"/>
      <c r="UAB284"/>
      <c r="UAC284"/>
      <c r="UAD284"/>
      <c r="UAE284"/>
      <c r="UAF284"/>
      <c r="UAG284"/>
      <c r="UAH284"/>
      <c r="UAI284"/>
      <c r="UAJ284"/>
      <c r="UAK284"/>
      <c r="UAL284"/>
      <c r="UAM284"/>
      <c r="UAN284"/>
      <c r="UAO284"/>
      <c r="UAP284"/>
      <c r="UAQ284"/>
      <c r="UAR284"/>
      <c r="UAS284"/>
      <c r="UAT284"/>
      <c r="UAU284"/>
      <c r="UAV284"/>
      <c r="UAW284"/>
      <c r="UAX284"/>
      <c r="UAY284"/>
      <c r="UAZ284"/>
      <c r="UBA284"/>
      <c r="UBB284"/>
      <c r="UBC284"/>
      <c r="UBD284"/>
      <c r="UBE284"/>
      <c r="UBF284"/>
      <c r="UBG284"/>
      <c r="UBH284"/>
      <c r="UBI284"/>
      <c r="UBJ284"/>
      <c r="UBK284"/>
      <c r="UBL284"/>
      <c r="UBM284"/>
      <c r="UBN284"/>
      <c r="UBO284"/>
      <c r="UBP284"/>
      <c r="UBQ284"/>
      <c r="UBR284"/>
      <c r="UBS284"/>
      <c r="UBT284"/>
      <c r="UBU284"/>
      <c r="UBV284"/>
      <c r="UBW284"/>
      <c r="UBX284"/>
      <c r="UBY284"/>
      <c r="UBZ284"/>
      <c r="UCA284"/>
      <c r="UCB284"/>
      <c r="UCC284"/>
      <c r="UCD284"/>
      <c r="UCE284"/>
      <c r="UCF284"/>
      <c r="UCG284"/>
      <c r="UCH284"/>
      <c r="UCI284"/>
      <c r="UCJ284"/>
      <c r="UCK284"/>
      <c r="UCL284"/>
      <c r="UCM284"/>
      <c r="UCN284"/>
      <c r="UCO284"/>
      <c r="UCP284"/>
      <c r="UCQ284"/>
      <c r="UCR284"/>
      <c r="UCS284"/>
      <c r="UCT284"/>
      <c r="UCU284"/>
      <c r="UCV284"/>
      <c r="UCW284"/>
      <c r="UCX284"/>
      <c r="UCY284"/>
      <c r="UCZ284"/>
      <c r="UDA284"/>
      <c r="UDB284"/>
      <c r="UDC284"/>
      <c r="UDD284"/>
      <c r="UDE284"/>
      <c r="UDF284"/>
      <c r="UDG284"/>
      <c r="UDH284"/>
      <c r="UDI284"/>
      <c r="UDJ284"/>
      <c r="UDK284"/>
      <c r="UDL284"/>
      <c r="UDM284"/>
      <c r="UDN284"/>
      <c r="UDO284"/>
      <c r="UDP284"/>
      <c r="UDQ284"/>
      <c r="UDR284"/>
      <c r="UDS284"/>
      <c r="UDT284"/>
      <c r="UDU284"/>
      <c r="UDV284"/>
      <c r="UDW284"/>
      <c r="UDX284"/>
      <c r="UDY284"/>
      <c r="UDZ284"/>
      <c r="UEA284"/>
      <c r="UEB284"/>
      <c r="UEC284"/>
      <c r="UED284"/>
      <c r="UEE284"/>
      <c r="UEF284"/>
      <c r="UEG284"/>
      <c r="UEH284"/>
      <c r="UEI284"/>
      <c r="UEJ284"/>
      <c r="UEK284"/>
      <c r="UEL284"/>
      <c r="UEM284"/>
      <c r="UEN284"/>
      <c r="UEO284"/>
      <c r="UEP284"/>
      <c r="UEQ284"/>
      <c r="UER284"/>
      <c r="UES284"/>
      <c r="UET284"/>
      <c r="UEU284"/>
      <c r="UEV284"/>
      <c r="UEW284"/>
      <c r="UEX284"/>
      <c r="UEY284"/>
      <c r="UEZ284"/>
      <c r="UFA284"/>
      <c r="UFB284"/>
      <c r="UFC284"/>
      <c r="UFD284"/>
      <c r="UFE284"/>
      <c r="UFF284"/>
      <c r="UFG284"/>
      <c r="UFH284"/>
      <c r="UFI284"/>
      <c r="UFJ284"/>
      <c r="UFK284"/>
      <c r="UFL284"/>
      <c r="UFM284"/>
      <c r="UFN284"/>
      <c r="UFO284"/>
      <c r="UFP284"/>
      <c r="UFQ284"/>
      <c r="UFR284"/>
      <c r="UFS284"/>
      <c r="UFT284"/>
      <c r="UFU284"/>
      <c r="UFV284"/>
      <c r="UFW284"/>
      <c r="UFX284"/>
      <c r="UFY284"/>
      <c r="UFZ284"/>
      <c r="UGA284"/>
      <c r="UGB284"/>
      <c r="UGC284"/>
      <c r="UGD284"/>
      <c r="UGE284"/>
      <c r="UGF284"/>
      <c r="UGG284"/>
      <c r="UGH284"/>
      <c r="UGI284"/>
      <c r="UGJ284"/>
      <c r="UGK284"/>
      <c r="UGL284"/>
      <c r="UGM284"/>
      <c r="UGN284"/>
      <c r="UGO284"/>
      <c r="UGP284"/>
      <c r="UGQ284"/>
      <c r="UGR284"/>
      <c r="UGS284"/>
      <c r="UGT284"/>
      <c r="UGU284"/>
      <c r="UGV284"/>
      <c r="UGW284"/>
      <c r="UGX284"/>
      <c r="UGY284"/>
      <c r="UGZ284"/>
      <c r="UHA284"/>
      <c r="UHB284"/>
      <c r="UHC284"/>
      <c r="UHD284"/>
      <c r="UHE284"/>
      <c r="UHF284"/>
      <c r="UHG284"/>
      <c r="UHH284"/>
      <c r="UHI284"/>
      <c r="UHJ284"/>
      <c r="UHK284"/>
      <c r="UHL284"/>
      <c r="UHM284"/>
      <c r="UHN284"/>
      <c r="UHO284"/>
      <c r="UHP284"/>
      <c r="UHQ284"/>
      <c r="UHR284"/>
      <c r="UHS284"/>
      <c r="UHT284"/>
      <c r="UHU284"/>
      <c r="UHV284"/>
      <c r="UHW284"/>
      <c r="UHX284"/>
      <c r="UHY284"/>
      <c r="UHZ284"/>
      <c r="UIA284"/>
      <c r="UIB284"/>
      <c r="UIC284"/>
      <c r="UID284"/>
      <c r="UIE284"/>
      <c r="UIF284"/>
      <c r="UIG284"/>
      <c r="UIH284"/>
      <c r="UII284"/>
      <c r="UIJ284"/>
      <c r="UIK284"/>
      <c r="UIL284"/>
      <c r="UIM284"/>
      <c r="UIN284"/>
      <c r="UIO284"/>
      <c r="UIP284"/>
      <c r="UIQ284"/>
      <c r="UIR284"/>
      <c r="UIS284"/>
      <c r="UIT284"/>
      <c r="UIU284"/>
      <c r="UIV284"/>
      <c r="UIW284"/>
      <c r="UIX284"/>
      <c r="UIY284"/>
      <c r="UIZ284"/>
      <c r="UJA284"/>
      <c r="UJB284"/>
      <c r="UJC284"/>
      <c r="UJD284"/>
      <c r="UJE284"/>
      <c r="UJF284"/>
      <c r="UJG284"/>
      <c r="UJH284"/>
      <c r="UJI284"/>
      <c r="UJJ284"/>
      <c r="UJK284"/>
      <c r="UJL284"/>
      <c r="UJM284"/>
      <c r="UJN284"/>
      <c r="UJO284"/>
      <c r="UJP284"/>
      <c r="UJQ284"/>
      <c r="UJR284"/>
      <c r="UJS284"/>
      <c r="UJT284"/>
      <c r="UJU284"/>
      <c r="UJV284"/>
      <c r="UJW284"/>
      <c r="UJX284"/>
      <c r="UJY284"/>
      <c r="UJZ284"/>
      <c r="UKA284"/>
      <c r="UKB284"/>
      <c r="UKC284"/>
      <c r="UKD284"/>
      <c r="UKE284"/>
      <c r="UKF284"/>
      <c r="UKG284"/>
      <c r="UKH284"/>
      <c r="UKI284"/>
      <c r="UKJ284"/>
      <c r="UKK284"/>
      <c r="UKL284"/>
      <c r="UKM284"/>
      <c r="UKN284"/>
      <c r="UKO284"/>
      <c r="UKP284"/>
      <c r="UKQ284"/>
      <c r="UKR284"/>
      <c r="UKS284"/>
      <c r="UKT284"/>
      <c r="UKU284"/>
      <c r="UKV284"/>
      <c r="UKW284"/>
      <c r="UKX284"/>
      <c r="UKY284"/>
      <c r="UKZ284"/>
      <c r="ULA284"/>
      <c r="ULB284"/>
      <c r="ULC284"/>
      <c r="ULD284"/>
      <c r="ULE284"/>
      <c r="ULF284"/>
      <c r="ULG284"/>
      <c r="ULH284"/>
      <c r="ULI284"/>
      <c r="ULJ284"/>
      <c r="ULK284"/>
      <c r="ULL284"/>
      <c r="ULM284"/>
      <c r="ULN284"/>
      <c r="ULO284"/>
      <c r="ULP284"/>
      <c r="ULQ284"/>
      <c r="ULR284"/>
      <c r="ULS284"/>
      <c r="ULT284"/>
      <c r="ULU284"/>
      <c r="ULV284"/>
      <c r="ULW284"/>
      <c r="ULX284"/>
      <c r="ULY284"/>
      <c r="ULZ284"/>
      <c r="UMA284"/>
      <c r="UMB284"/>
      <c r="UMC284"/>
      <c r="UMD284"/>
      <c r="UME284"/>
      <c r="UMF284"/>
      <c r="UMG284"/>
      <c r="UMH284"/>
      <c r="UMI284"/>
      <c r="UMJ284"/>
      <c r="UMK284"/>
      <c r="UML284"/>
      <c r="UMM284"/>
      <c r="UMN284"/>
      <c r="UMO284"/>
      <c r="UMP284"/>
      <c r="UMQ284"/>
      <c r="UMR284"/>
      <c r="UMS284"/>
      <c r="UMT284"/>
      <c r="UMU284"/>
      <c r="UMV284"/>
      <c r="UMW284"/>
      <c r="UMX284"/>
      <c r="UMY284"/>
      <c r="UMZ284"/>
      <c r="UNA284"/>
      <c r="UNB284"/>
      <c r="UNC284"/>
      <c r="UND284"/>
      <c r="UNE284"/>
      <c r="UNF284"/>
      <c r="UNG284"/>
      <c r="UNH284"/>
      <c r="UNI284"/>
      <c r="UNJ284"/>
      <c r="UNK284"/>
      <c r="UNL284"/>
      <c r="UNM284"/>
      <c r="UNN284"/>
      <c r="UNO284"/>
      <c r="UNP284"/>
      <c r="UNQ284"/>
      <c r="UNR284"/>
      <c r="UNS284"/>
      <c r="UNT284"/>
      <c r="UNU284"/>
      <c r="UNV284"/>
      <c r="UNW284"/>
      <c r="UNX284"/>
      <c r="UNY284"/>
      <c r="UNZ284"/>
      <c r="UOA284"/>
      <c r="UOB284"/>
      <c r="UOC284"/>
      <c r="UOD284"/>
      <c r="UOE284"/>
      <c r="UOF284"/>
      <c r="UOG284"/>
      <c r="UOH284"/>
      <c r="UOI284"/>
      <c r="UOJ284"/>
      <c r="UOK284"/>
      <c r="UOL284"/>
      <c r="UOM284"/>
      <c r="UON284"/>
      <c r="UOO284"/>
      <c r="UOP284"/>
      <c r="UOQ284"/>
      <c r="UOR284"/>
      <c r="UOS284"/>
      <c r="UOT284"/>
      <c r="UOU284"/>
      <c r="UOV284"/>
      <c r="UOW284"/>
      <c r="UOX284"/>
      <c r="UOY284"/>
      <c r="UOZ284"/>
      <c r="UPA284"/>
      <c r="UPB284"/>
      <c r="UPC284"/>
      <c r="UPD284"/>
      <c r="UPE284"/>
      <c r="UPF284"/>
      <c r="UPG284"/>
      <c r="UPH284"/>
      <c r="UPI284"/>
      <c r="UPJ284"/>
      <c r="UPK284"/>
      <c r="UPL284"/>
      <c r="UPM284"/>
      <c r="UPN284"/>
      <c r="UPO284"/>
      <c r="UPP284"/>
      <c r="UPQ284"/>
      <c r="UPR284"/>
      <c r="UPS284"/>
      <c r="UPT284"/>
      <c r="UPU284"/>
      <c r="UPV284"/>
      <c r="UPW284"/>
      <c r="UPX284"/>
      <c r="UPY284"/>
      <c r="UPZ284"/>
      <c r="UQA284"/>
      <c r="UQB284"/>
      <c r="UQC284"/>
      <c r="UQD284"/>
      <c r="UQE284"/>
      <c r="UQF284"/>
      <c r="UQG284"/>
      <c r="UQH284"/>
      <c r="UQI284"/>
      <c r="UQJ284"/>
      <c r="UQK284"/>
      <c r="UQL284"/>
      <c r="UQM284"/>
      <c r="UQN284"/>
      <c r="UQO284"/>
      <c r="UQP284"/>
      <c r="UQQ284"/>
      <c r="UQR284"/>
      <c r="UQS284"/>
      <c r="UQT284"/>
      <c r="UQU284"/>
      <c r="UQV284"/>
      <c r="UQW284"/>
      <c r="UQX284"/>
      <c r="UQY284"/>
      <c r="UQZ284"/>
      <c r="URA284"/>
      <c r="URB284"/>
      <c r="URC284"/>
      <c r="URD284"/>
      <c r="URE284"/>
      <c r="URF284"/>
      <c r="URG284"/>
      <c r="URH284"/>
      <c r="URI284"/>
      <c r="URJ284"/>
      <c r="URK284"/>
      <c r="URL284"/>
      <c r="URM284"/>
      <c r="URN284"/>
      <c r="URO284"/>
      <c r="URP284"/>
      <c r="URQ284"/>
      <c r="URR284"/>
      <c r="URS284"/>
      <c r="URT284"/>
      <c r="URU284"/>
      <c r="URV284"/>
      <c r="URW284"/>
      <c r="URX284"/>
      <c r="URY284"/>
      <c r="URZ284"/>
      <c r="USA284"/>
      <c r="USB284"/>
      <c r="USC284"/>
      <c r="USD284"/>
      <c r="USE284"/>
      <c r="USF284"/>
      <c r="USG284"/>
      <c r="USH284"/>
      <c r="USI284"/>
      <c r="USJ284"/>
      <c r="USK284"/>
      <c r="USL284"/>
      <c r="USM284"/>
      <c r="USN284"/>
      <c r="USO284"/>
      <c r="USP284"/>
      <c r="USQ284"/>
      <c r="USR284"/>
      <c r="USS284"/>
      <c r="UST284"/>
      <c r="USU284"/>
      <c r="USV284"/>
      <c r="USW284"/>
      <c r="USX284"/>
      <c r="USY284"/>
      <c r="USZ284"/>
      <c r="UTA284"/>
      <c r="UTB284"/>
      <c r="UTC284"/>
      <c r="UTD284"/>
      <c r="UTE284"/>
      <c r="UTF284"/>
      <c r="UTG284"/>
      <c r="UTH284"/>
      <c r="UTI284"/>
      <c r="UTJ284"/>
      <c r="UTK284"/>
      <c r="UTL284"/>
      <c r="UTM284"/>
      <c r="UTN284"/>
      <c r="UTO284"/>
      <c r="UTP284"/>
      <c r="UTQ284"/>
      <c r="UTR284"/>
      <c r="UTS284"/>
      <c r="UTT284"/>
      <c r="UTU284"/>
      <c r="UTV284"/>
      <c r="UTW284"/>
      <c r="UTX284"/>
      <c r="UTY284"/>
      <c r="UTZ284"/>
      <c r="UUA284"/>
      <c r="UUB284"/>
      <c r="UUC284"/>
      <c r="UUD284"/>
      <c r="UUE284"/>
      <c r="UUF284"/>
      <c r="UUG284"/>
      <c r="UUH284"/>
      <c r="UUI284"/>
      <c r="UUJ284"/>
      <c r="UUK284"/>
      <c r="UUL284"/>
      <c r="UUM284"/>
      <c r="UUN284"/>
      <c r="UUO284"/>
      <c r="UUP284"/>
      <c r="UUQ284"/>
      <c r="UUR284"/>
      <c r="UUS284"/>
      <c r="UUT284"/>
      <c r="UUU284"/>
      <c r="UUV284"/>
      <c r="UUW284"/>
      <c r="UUX284"/>
      <c r="UUY284"/>
      <c r="UUZ284"/>
      <c r="UVA284"/>
      <c r="UVB284"/>
      <c r="UVC284"/>
      <c r="UVD284"/>
      <c r="UVE284"/>
      <c r="UVF284"/>
      <c r="UVG284"/>
      <c r="UVH284"/>
      <c r="UVI284"/>
      <c r="UVJ284"/>
      <c r="UVK284"/>
      <c r="UVL284"/>
      <c r="UVM284"/>
      <c r="UVN284"/>
      <c r="UVO284"/>
      <c r="UVP284"/>
      <c r="UVQ284"/>
      <c r="UVR284"/>
      <c r="UVS284"/>
      <c r="UVT284"/>
      <c r="UVU284"/>
      <c r="UVV284"/>
      <c r="UVW284"/>
      <c r="UVX284"/>
      <c r="UVY284"/>
      <c r="UVZ284"/>
      <c r="UWA284"/>
      <c r="UWB284"/>
      <c r="UWC284"/>
      <c r="UWD284"/>
      <c r="UWE284"/>
      <c r="UWF284"/>
      <c r="UWG284"/>
      <c r="UWH284"/>
      <c r="UWI284"/>
      <c r="UWJ284"/>
      <c r="UWK284"/>
      <c r="UWL284"/>
      <c r="UWM284"/>
      <c r="UWN284"/>
      <c r="UWO284"/>
      <c r="UWP284"/>
      <c r="UWQ284"/>
      <c r="UWR284"/>
      <c r="UWS284"/>
      <c r="UWT284"/>
      <c r="UWU284"/>
      <c r="UWV284"/>
      <c r="UWW284"/>
      <c r="UWX284"/>
      <c r="UWY284"/>
      <c r="UWZ284"/>
      <c r="UXA284"/>
      <c r="UXB284"/>
      <c r="UXC284"/>
      <c r="UXD284"/>
      <c r="UXE284"/>
      <c r="UXF284"/>
      <c r="UXG284"/>
      <c r="UXH284"/>
      <c r="UXI284"/>
      <c r="UXJ284"/>
      <c r="UXK284"/>
      <c r="UXL284"/>
      <c r="UXM284"/>
      <c r="UXN284"/>
      <c r="UXO284"/>
      <c r="UXP284"/>
      <c r="UXQ284"/>
      <c r="UXR284"/>
      <c r="UXS284"/>
      <c r="UXT284"/>
      <c r="UXU284"/>
      <c r="UXV284"/>
      <c r="UXW284"/>
      <c r="UXX284"/>
      <c r="UXY284"/>
      <c r="UXZ284"/>
      <c r="UYA284"/>
      <c r="UYB284"/>
      <c r="UYC284"/>
      <c r="UYD284"/>
      <c r="UYE284"/>
      <c r="UYF284"/>
      <c r="UYG284"/>
      <c r="UYH284"/>
      <c r="UYI284"/>
      <c r="UYJ284"/>
      <c r="UYK284"/>
      <c r="UYL284"/>
      <c r="UYM284"/>
      <c r="UYN284"/>
      <c r="UYO284"/>
      <c r="UYP284"/>
      <c r="UYQ284"/>
      <c r="UYR284"/>
      <c r="UYS284"/>
      <c r="UYT284"/>
      <c r="UYU284"/>
      <c r="UYV284"/>
      <c r="UYW284"/>
      <c r="UYX284"/>
      <c r="UYY284"/>
      <c r="UYZ284"/>
      <c r="UZA284"/>
      <c r="UZB284"/>
      <c r="UZC284"/>
      <c r="UZD284"/>
      <c r="UZE284"/>
      <c r="UZF284"/>
      <c r="UZG284"/>
      <c r="UZH284"/>
      <c r="UZI284"/>
      <c r="UZJ284"/>
      <c r="UZK284"/>
      <c r="UZL284"/>
      <c r="UZM284"/>
      <c r="UZN284"/>
      <c r="UZO284"/>
      <c r="UZP284"/>
      <c r="UZQ284"/>
      <c r="UZR284"/>
      <c r="UZS284"/>
      <c r="UZT284"/>
      <c r="UZU284"/>
      <c r="UZV284"/>
      <c r="UZW284"/>
      <c r="UZX284"/>
      <c r="UZY284"/>
      <c r="UZZ284"/>
      <c r="VAA284"/>
      <c r="VAB284"/>
      <c r="VAC284"/>
      <c r="VAD284"/>
      <c r="VAE284"/>
      <c r="VAF284"/>
      <c r="VAG284"/>
      <c r="VAH284"/>
      <c r="VAI284"/>
      <c r="VAJ284"/>
      <c r="VAK284"/>
      <c r="VAL284"/>
      <c r="VAM284"/>
      <c r="VAN284"/>
      <c r="VAO284"/>
      <c r="VAP284"/>
      <c r="VAQ284"/>
      <c r="VAR284"/>
      <c r="VAS284"/>
      <c r="VAT284"/>
      <c r="VAU284"/>
      <c r="VAV284"/>
      <c r="VAW284"/>
      <c r="VAX284"/>
      <c r="VAY284"/>
      <c r="VAZ284"/>
      <c r="VBA284"/>
      <c r="VBB284"/>
      <c r="VBC284"/>
      <c r="VBD284"/>
      <c r="VBE284"/>
      <c r="VBF284"/>
      <c r="VBG284"/>
      <c r="VBH284"/>
      <c r="VBI284"/>
      <c r="VBJ284"/>
      <c r="VBK284"/>
      <c r="VBL284"/>
      <c r="VBM284"/>
      <c r="VBN284"/>
      <c r="VBO284"/>
      <c r="VBP284"/>
      <c r="VBQ284"/>
      <c r="VBR284"/>
      <c r="VBS284"/>
      <c r="VBT284"/>
      <c r="VBU284"/>
      <c r="VBV284"/>
      <c r="VBW284"/>
      <c r="VBX284"/>
      <c r="VBY284"/>
      <c r="VBZ284"/>
      <c r="VCA284"/>
      <c r="VCB284"/>
      <c r="VCC284"/>
      <c r="VCD284"/>
      <c r="VCE284"/>
      <c r="VCF284"/>
      <c r="VCG284"/>
      <c r="VCH284"/>
      <c r="VCI284"/>
      <c r="VCJ284"/>
      <c r="VCK284"/>
      <c r="VCL284"/>
      <c r="VCM284"/>
      <c r="VCN284"/>
      <c r="VCO284"/>
      <c r="VCP284"/>
      <c r="VCQ284"/>
      <c r="VCR284"/>
      <c r="VCS284"/>
      <c r="VCT284"/>
      <c r="VCU284"/>
      <c r="VCV284"/>
      <c r="VCW284"/>
      <c r="VCX284"/>
      <c r="VCY284"/>
      <c r="VCZ284"/>
      <c r="VDA284"/>
      <c r="VDB284"/>
      <c r="VDC284"/>
      <c r="VDD284"/>
      <c r="VDE284"/>
      <c r="VDF284"/>
      <c r="VDG284"/>
      <c r="VDH284"/>
      <c r="VDI284"/>
      <c r="VDJ284"/>
      <c r="VDK284"/>
      <c r="VDL284"/>
      <c r="VDM284"/>
      <c r="VDN284"/>
      <c r="VDO284"/>
      <c r="VDP284"/>
      <c r="VDQ284"/>
      <c r="VDR284"/>
      <c r="VDS284"/>
      <c r="VDT284"/>
      <c r="VDU284"/>
      <c r="VDV284"/>
      <c r="VDW284"/>
      <c r="VDX284"/>
      <c r="VDY284"/>
      <c r="VDZ284"/>
      <c r="VEA284"/>
      <c r="VEB284"/>
      <c r="VEC284"/>
      <c r="VED284"/>
      <c r="VEE284"/>
      <c r="VEF284"/>
      <c r="VEG284"/>
      <c r="VEH284"/>
      <c r="VEI284"/>
      <c r="VEJ284"/>
      <c r="VEK284"/>
      <c r="VEL284"/>
      <c r="VEM284"/>
      <c r="VEN284"/>
      <c r="VEO284"/>
      <c r="VEP284"/>
      <c r="VEQ284"/>
      <c r="VER284"/>
      <c r="VES284"/>
      <c r="VET284"/>
      <c r="VEU284"/>
      <c r="VEV284"/>
      <c r="VEW284"/>
      <c r="VEX284"/>
      <c r="VEY284"/>
      <c r="VEZ284"/>
      <c r="VFA284"/>
      <c r="VFB284"/>
      <c r="VFC284"/>
      <c r="VFD284"/>
      <c r="VFE284"/>
      <c r="VFF284"/>
      <c r="VFG284"/>
      <c r="VFH284"/>
      <c r="VFI284"/>
      <c r="VFJ284"/>
      <c r="VFK284"/>
      <c r="VFL284"/>
      <c r="VFM284"/>
      <c r="VFN284"/>
      <c r="VFO284"/>
      <c r="VFP284"/>
      <c r="VFQ284"/>
      <c r="VFR284"/>
      <c r="VFS284"/>
      <c r="VFT284"/>
      <c r="VFU284"/>
      <c r="VFV284"/>
      <c r="VFW284"/>
      <c r="VFX284"/>
      <c r="VFY284"/>
      <c r="VFZ284"/>
      <c r="VGA284"/>
      <c r="VGB284"/>
      <c r="VGC284"/>
      <c r="VGD284"/>
      <c r="VGE284"/>
      <c r="VGF284"/>
      <c r="VGG284"/>
      <c r="VGH284"/>
      <c r="VGI284"/>
      <c r="VGJ284"/>
      <c r="VGK284"/>
      <c r="VGL284"/>
      <c r="VGM284"/>
      <c r="VGN284"/>
      <c r="VGO284"/>
      <c r="VGP284"/>
      <c r="VGQ284"/>
      <c r="VGR284"/>
      <c r="VGS284"/>
      <c r="VGT284"/>
      <c r="VGU284"/>
      <c r="VGV284"/>
      <c r="VGW284"/>
      <c r="VGX284"/>
      <c r="VGY284"/>
      <c r="VGZ284"/>
      <c r="VHA284"/>
      <c r="VHB284"/>
      <c r="VHC284"/>
      <c r="VHD284"/>
      <c r="VHE284"/>
      <c r="VHF284"/>
      <c r="VHG284"/>
      <c r="VHH284"/>
      <c r="VHI284"/>
      <c r="VHJ284"/>
      <c r="VHK284"/>
      <c r="VHL284"/>
      <c r="VHM284"/>
      <c r="VHN284"/>
      <c r="VHO284"/>
      <c r="VHP284"/>
      <c r="VHQ284"/>
      <c r="VHR284"/>
      <c r="VHS284"/>
      <c r="VHT284"/>
      <c r="VHU284"/>
      <c r="VHV284"/>
      <c r="VHW284"/>
      <c r="VHX284"/>
      <c r="VHY284"/>
      <c r="VHZ284"/>
      <c r="VIA284"/>
      <c r="VIB284"/>
      <c r="VIC284"/>
      <c r="VID284"/>
      <c r="VIE284"/>
      <c r="VIF284"/>
      <c r="VIG284"/>
      <c r="VIH284"/>
      <c r="VII284"/>
      <c r="VIJ284"/>
      <c r="VIK284"/>
      <c r="VIL284"/>
      <c r="VIM284"/>
      <c r="VIN284"/>
      <c r="VIO284"/>
      <c r="VIP284"/>
      <c r="VIQ284"/>
      <c r="VIR284"/>
      <c r="VIS284"/>
      <c r="VIT284"/>
      <c r="VIU284"/>
      <c r="VIV284"/>
      <c r="VIW284"/>
      <c r="VIX284"/>
      <c r="VIY284"/>
      <c r="VIZ284"/>
      <c r="VJA284"/>
      <c r="VJB284"/>
      <c r="VJC284"/>
      <c r="VJD284"/>
      <c r="VJE284"/>
      <c r="VJF284"/>
      <c r="VJG284"/>
      <c r="VJH284"/>
      <c r="VJI284"/>
      <c r="VJJ284"/>
      <c r="VJK284"/>
      <c r="VJL284"/>
      <c r="VJM284"/>
      <c r="VJN284"/>
      <c r="VJO284"/>
      <c r="VJP284"/>
      <c r="VJQ284"/>
      <c r="VJR284"/>
      <c r="VJS284"/>
      <c r="VJT284"/>
      <c r="VJU284"/>
      <c r="VJV284"/>
      <c r="VJW284"/>
      <c r="VJX284"/>
      <c r="VJY284"/>
      <c r="VJZ284"/>
      <c r="VKA284"/>
      <c r="VKB284"/>
      <c r="VKC284"/>
      <c r="VKD284"/>
      <c r="VKE284"/>
      <c r="VKF284"/>
      <c r="VKG284"/>
      <c r="VKH284"/>
      <c r="VKI284"/>
      <c r="VKJ284"/>
      <c r="VKK284"/>
      <c r="VKL284"/>
      <c r="VKM284"/>
      <c r="VKN284"/>
      <c r="VKO284"/>
      <c r="VKP284"/>
      <c r="VKQ284"/>
      <c r="VKR284"/>
      <c r="VKS284"/>
      <c r="VKT284"/>
      <c r="VKU284"/>
      <c r="VKV284"/>
      <c r="VKW284"/>
      <c r="VKX284"/>
      <c r="VKY284"/>
      <c r="VKZ284"/>
      <c r="VLA284"/>
      <c r="VLB284"/>
      <c r="VLC284"/>
      <c r="VLD284"/>
      <c r="VLE284"/>
      <c r="VLF284"/>
      <c r="VLG284"/>
      <c r="VLH284"/>
      <c r="VLI284"/>
      <c r="VLJ284"/>
      <c r="VLK284"/>
      <c r="VLL284"/>
      <c r="VLM284"/>
      <c r="VLN284"/>
      <c r="VLO284"/>
      <c r="VLP284"/>
      <c r="VLQ284"/>
      <c r="VLR284"/>
      <c r="VLS284"/>
      <c r="VLT284"/>
      <c r="VLU284"/>
      <c r="VLV284"/>
      <c r="VLW284"/>
      <c r="VLX284"/>
      <c r="VLY284"/>
      <c r="VLZ284"/>
      <c r="VMA284"/>
      <c r="VMB284"/>
      <c r="VMC284"/>
      <c r="VMD284"/>
      <c r="VME284"/>
      <c r="VMF284"/>
      <c r="VMG284"/>
      <c r="VMH284"/>
      <c r="VMI284"/>
      <c r="VMJ284"/>
      <c r="VMK284"/>
      <c r="VML284"/>
      <c r="VMM284"/>
      <c r="VMN284"/>
      <c r="VMO284"/>
      <c r="VMP284"/>
      <c r="VMQ284"/>
      <c r="VMR284"/>
      <c r="VMS284"/>
      <c r="VMT284"/>
      <c r="VMU284"/>
      <c r="VMV284"/>
      <c r="VMW284"/>
      <c r="VMX284"/>
      <c r="VMY284"/>
      <c r="VMZ284"/>
      <c r="VNA284"/>
      <c r="VNB284"/>
      <c r="VNC284"/>
      <c r="VND284"/>
      <c r="VNE284"/>
      <c r="VNF284"/>
      <c r="VNG284"/>
      <c r="VNH284"/>
      <c r="VNI284"/>
      <c r="VNJ284"/>
      <c r="VNK284"/>
      <c r="VNL284"/>
      <c r="VNM284"/>
      <c r="VNN284"/>
      <c r="VNO284"/>
      <c r="VNP284"/>
      <c r="VNQ284"/>
      <c r="VNR284"/>
      <c r="VNS284"/>
      <c r="VNT284"/>
      <c r="VNU284"/>
      <c r="VNV284"/>
      <c r="VNW284"/>
      <c r="VNX284"/>
      <c r="VNY284"/>
      <c r="VNZ284"/>
      <c r="VOA284"/>
      <c r="VOB284"/>
      <c r="VOC284"/>
      <c r="VOD284"/>
      <c r="VOE284"/>
      <c r="VOF284"/>
      <c r="VOG284"/>
      <c r="VOH284"/>
      <c r="VOI284"/>
      <c r="VOJ284"/>
      <c r="VOK284"/>
      <c r="VOL284"/>
      <c r="VOM284"/>
      <c r="VON284"/>
      <c r="VOO284"/>
      <c r="VOP284"/>
      <c r="VOQ284"/>
      <c r="VOR284"/>
      <c r="VOS284"/>
      <c r="VOT284"/>
      <c r="VOU284"/>
      <c r="VOV284"/>
      <c r="VOW284"/>
      <c r="VOX284"/>
      <c r="VOY284"/>
      <c r="VOZ284"/>
      <c r="VPA284"/>
      <c r="VPB284"/>
      <c r="VPC284"/>
      <c r="VPD284"/>
      <c r="VPE284"/>
      <c r="VPF284"/>
      <c r="VPG284"/>
      <c r="VPH284"/>
      <c r="VPI284"/>
      <c r="VPJ284"/>
      <c r="VPK284"/>
      <c r="VPL284"/>
      <c r="VPM284"/>
      <c r="VPN284"/>
      <c r="VPO284"/>
      <c r="VPP284"/>
      <c r="VPQ284"/>
      <c r="VPR284"/>
      <c r="VPS284"/>
      <c r="VPT284"/>
      <c r="VPU284"/>
      <c r="VPV284"/>
      <c r="VPW284"/>
      <c r="VPX284"/>
      <c r="VPY284"/>
      <c r="VPZ284"/>
      <c r="VQA284"/>
      <c r="VQB284"/>
      <c r="VQC284"/>
      <c r="VQD284"/>
      <c r="VQE284"/>
      <c r="VQF284"/>
      <c r="VQG284"/>
      <c r="VQH284"/>
      <c r="VQI284"/>
      <c r="VQJ284"/>
      <c r="VQK284"/>
      <c r="VQL284"/>
      <c r="VQM284"/>
      <c r="VQN284"/>
      <c r="VQO284"/>
      <c r="VQP284"/>
      <c r="VQQ284"/>
      <c r="VQR284"/>
      <c r="VQS284"/>
      <c r="VQT284"/>
      <c r="VQU284"/>
      <c r="VQV284"/>
      <c r="VQW284"/>
      <c r="VQX284"/>
      <c r="VQY284"/>
      <c r="VQZ284"/>
      <c r="VRA284"/>
      <c r="VRB284"/>
      <c r="VRC284"/>
      <c r="VRD284"/>
      <c r="VRE284"/>
      <c r="VRF284"/>
      <c r="VRG284"/>
      <c r="VRH284"/>
      <c r="VRI284"/>
      <c r="VRJ284"/>
      <c r="VRK284"/>
      <c r="VRL284"/>
      <c r="VRM284"/>
      <c r="VRN284"/>
      <c r="VRO284"/>
      <c r="VRP284"/>
      <c r="VRQ284"/>
      <c r="VRR284"/>
      <c r="VRS284"/>
      <c r="VRT284"/>
      <c r="VRU284"/>
      <c r="VRV284"/>
      <c r="VRW284"/>
      <c r="VRX284"/>
      <c r="VRY284"/>
      <c r="VRZ284"/>
      <c r="VSA284"/>
      <c r="VSB284"/>
      <c r="VSC284"/>
      <c r="VSD284"/>
      <c r="VSE284"/>
      <c r="VSF284"/>
      <c r="VSG284"/>
      <c r="VSH284"/>
      <c r="VSI284"/>
      <c r="VSJ284"/>
      <c r="VSK284"/>
      <c r="VSL284"/>
      <c r="VSM284"/>
      <c r="VSN284"/>
      <c r="VSO284"/>
      <c r="VSP284"/>
      <c r="VSQ284"/>
      <c r="VSR284"/>
      <c r="VSS284"/>
      <c r="VST284"/>
      <c r="VSU284"/>
      <c r="VSV284"/>
      <c r="VSW284"/>
      <c r="VSX284"/>
      <c r="VSY284"/>
      <c r="VSZ284"/>
      <c r="VTA284"/>
      <c r="VTB284"/>
      <c r="VTC284"/>
      <c r="VTD284"/>
      <c r="VTE284"/>
      <c r="VTF284"/>
      <c r="VTG284"/>
      <c r="VTH284"/>
      <c r="VTI284"/>
      <c r="VTJ284"/>
      <c r="VTK284"/>
      <c r="VTL284"/>
      <c r="VTM284"/>
      <c r="VTN284"/>
      <c r="VTO284"/>
      <c r="VTP284"/>
      <c r="VTQ284"/>
      <c r="VTR284"/>
      <c r="VTS284"/>
      <c r="VTT284"/>
      <c r="VTU284"/>
      <c r="VTV284"/>
      <c r="VTW284"/>
      <c r="VTX284"/>
      <c r="VTY284"/>
      <c r="VTZ284"/>
      <c r="VUA284"/>
      <c r="VUB284"/>
      <c r="VUC284"/>
      <c r="VUD284"/>
      <c r="VUE284"/>
      <c r="VUF284"/>
      <c r="VUG284"/>
      <c r="VUH284"/>
      <c r="VUI284"/>
      <c r="VUJ284"/>
      <c r="VUK284"/>
      <c r="VUL284"/>
      <c r="VUM284"/>
      <c r="VUN284"/>
      <c r="VUO284"/>
      <c r="VUP284"/>
      <c r="VUQ284"/>
      <c r="VUR284"/>
      <c r="VUS284"/>
      <c r="VUT284"/>
      <c r="VUU284"/>
      <c r="VUV284"/>
      <c r="VUW284"/>
      <c r="VUX284"/>
      <c r="VUY284"/>
      <c r="VUZ284"/>
      <c r="VVA284"/>
      <c r="VVB284"/>
      <c r="VVC284"/>
      <c r="VVD284"/>
      <c r="VVE284"/>
      <c r="VVF284"/>
      <c r="VVG284"/>
      <c r="VVH284"/>
      <c r="VVI284"/>
      <c r="VVJ284"/>
      <c r="VVK284"/>
      <c r="VVL284"/>
      <c r="VVM284"/>
      <c r="VVN284"/>
      <c r="VVO284"/>
      <c r="VVP284"/>
      <c r="VVQ284"/>
      <c r="VVR284"/>
      <c r="VVS284"/>
      <c r="VVT284"/>
      <c r="VVU284"/>
      <c r="VVV284"/>
      <c r="VVW284"/>
      <c r="VVX284"/>
      <c r="VVY284"/>
      <c r="VVZ284"/>
      <c r="VWA284"/>
      <c r="VWB284"/>
      <c r="VWC284"/>
      <c r="VWD284"/>
      <c r="VWE284"/>
      <c r="VWF284"/>
      <c r="VWG284"/>
      <c r="VWH284"/>
      <c r="VWI284"/>
      <c r="VWJ284"/>
      <c r="VWK284"/>
      <c r="VWL284"/>
      <c r="VWM284"/>
      <c r="VWN284"/>
      <c r="VWO284"/>
      <c r="VWP284"/>
      <c r="VWQ284"/>
      <c r="VWR284"/>
      <c r="VWS284"/>
      <c r="VWT284"/>
      <c r="VWU284"/>
      <c r="VWV284"/>
      <c r="VWW284"/>
      <c r="VWX284"/>
      <c r="VWY284"/>
      <c r="VWZ284"/>
      <c r="VXA284"/>
      <c r="VXB284"/>
      <c r="VXC284"/>
      <c r="VXD284"/>
      <c r="VXE284"/>
      <c r="VXF284"/>
      <c r="VXG284"/>
      <c r="VXH284"/>
      <c r="VXI284"/>
      <c r="VXJ284"/>
      <c r="VXK284"/>
      <c r="VXL284"/>
      <c r="VXM284"/>
      <c r="VXN284"/>
      <c r="VXO284"/>
      <c r="VXP284"/>
      <c r="VXQ284"/>
      <c r="VXR284"/>
      <c r="VXS284"/>
      <c r="VXT284"/>
      <c r="VXU284"/>
      <c r="VXV284"/>
      <c r="VXW284"/>
      <c r="VXX284"/>
      <c r="VXY284"/>
      <c r="VXZ284"/>
      <c r="VYA284"/>
      <c r="VYB284"/>
      <c r="VYC284"/>
      <c r="VYD284"/>
      <c r="VYE284"/>
      <c r="VYF284"/>
      <c r="VYG284"/>
      <c r="VYH284"/>
      <c r="VYI284"/>
      <c r="VYJ284"/>
      <c r="VYK284"/>
      <c r="VYL284"/>
      <c r="VYM284"/>
      <c r="VYN284"/>
      <c r="VYO284"/>
      <c r="VYP284"/>
      <c r="VYQ284"/>
      <c r="VYR284"/>
      <c r="VYS284"/>
      <c r="VYT284"/>
      <c r="VYU284"/>
      <c r="VYV284"/>
      <c r="VYW284"/>
      <c r="VYX284"/>
      <c r="VYY284"/>
      <c r="VYZ284"/>
      <c r="VZA284"/>
      <c r="VZB284"/>
      <c r="VZC284"/>
      <c r="VZD284"/>
      <c r="VZE284"/>
      <c r="VZF284"/>
      <c r="VZG284"/>
      <c r="VZH284"/>
      <c r="VZI284"/>
      <c r="VZJ284"/>
      <c r="VZK284"/>
      <c r="VZL284"/>
      <c r="VZM284"/>
      <c r="VZN284"/>
      <c r="VZO284"/>
      <c r="VZP284"/>
      <c r="VZQ284"/>
      <c r="VZR284"/>
      <c r="VZS284"/>
      <c r="VZT284"/>
      <c r="VZU284"/>
      <c r="VZV284"/>
      <c r="VZW284"/>
      <c r="VZX284"/>
      <c r="VZY284"/>
      <c r="VZZ284"/>
      <c r="WAA284"/>
      <c r="WAB284"/>
      <c r="WAC284"/>
      <c r="WAD284"/>
      <c r="WAE284"/>
      <c r="WAF284"/>
      <c r="WAG284"/>
      <c r="WAH284"/>
      <c r="WAI284"/>
      <c r="WAJ284"/>
      <c r="WAK284"/>
      <c r="WAL284"/>
      <c r="WAM284"/>
      <c r="WAN284"/>
      <c r="WAO284"/>
      <c r="WAP284"/>
      <c r="WAQ284"/>
      <c r="WAR284"/>
      <c r="WAS284"/>
      <c r="WAT284"/>
      <c r="WAU284"/>
      <c r="WAV284"/>
      <c r="WAW284"/>
      <c r="WAX284"/>
      <c r="WAY284"/>
      <c r="WAZ284"/>
      <c r="WBA284"/>
      <c r="WBB284"/>
      <c r="WBC284"/>
      <c r="WBD284"/>
      <c r="WBE284"/>
      <c r="WBF284"/>
      <c r="WBG284"/>
      <c r="WBH284"/>
      <c r="WBI284"/>
      <c r="WBJ284"/>
      <c r="WBK284"/>
      <c r="WBL284"/>
      <c r="WBM284"/>
      <c r="WBN284"/>
      <c r="WBO284"/>
      <c r="WBP284"/>
      <c r="WBQ284"/>
      <c r="WBR284"/>
      <c r="WBS284"/>
      <c r="WBT284"/>
      <c r="WBU284"/>
      <c r="WBV284"/>
      <c r="WBW284"/>
      <c r="WBX284"/>
      <c r="WBY284"/>
      <c r="WBZ284"/>
      <c r="WCA284"/>
      <c r="WCB284"/>
      <c r="WCC284"/>
      <c r="WCD284"/>
      <c r="WCE284"/>
      <c r="WCF284"/>
      <c r="WCG284"/>
      <c r="WCH284"/>
      <c r="WCI284"/>
      <c r="WCJ284"/>
      <c r="WCK284"/>
      <c r="WCL284"/>
      <c r="WCM284"/>
      <c r="WCN284"/>
      <c r="WCO284"/>
      <c r="WCP284"/>
      <c r="WCQ284"/>
      <c r="WCR284"/>
      <c r="WCS284"/>
      <c r="WCT284"/>
      <c r="WCU284"/>
      <c r="WCV284"/>
      <c r="WCW284"/>
      <c r="WCX284"/>
      <c r="WCY284"/>
      <c r="WCZ284"/>
      <c r="WDA284"/>
      <c r="WDB284"/>
      <c r="WDC284"/>
      <c r="WDD284"/>
      <c r="WDE284"/>
      <c r="WDF284"/>
      <c r="WDG284"/>
      <c r="WDH284"/>
      <c r="WDI284"/>
      <c r="WDJ284"/>
      <c r="WDK284"/>
      <c r="WDL284"/>
      <c r="WDM284"/>
      <c r="WDN284"/>
      <c r="WDO284"/>
      <c r="WDP284"/>
      <c r="WDQ284"/>
      <c r="WDR284"/>
      <c r="WDS284"/>
      <c r="WDT284"/>
      <c r="WDU284"/>
      <c r="WDV284"/>
      <c r="WDW284"/>
      <c r="WDX284"/>
      <c r="WDY284"/>
      <c r="WDZ284"/>
      <c r="WEA284"/>
      <c r="WEB284"/>
      <c r="WEC284"/>
      <c r="WED284"/>
      <c r="WEE284"/>
      <c r="WEF284"/>
      <c r="WEG284"/>
      <c r="WEH284"/>
      <c r="WEI284"/>
      <c r="WEJ284"/>
      <c r="WEK284"/>
      <c r="WEL284"/>
      <c r="WEM284"/>
      <c r="WEN284"/>
      <c r="WEO284"/>
      <c r="WEP284"/>
      <c r="WEQ284"/>
      <c r="WER284"/>
      <c r="WES284"/>
      <c r="WET284"/>
      <c r="WEU284"/>
      <c r="WEV284"/>
      <c r="WEW284"/>
      <c r="WEX284"/>
      <c r="WEY284"/>
      <c r="WEZ284"/>
      <c r="WFA284"/>
      <c r="WFB284"/>
      <c r="WFC284"/>
      <c r="WFD284"/>
      <c r="WFE284"/>
      <c r="WFF284"/>
      <c r="WFG284"/>
      <c r="WFH284"/>
      <c r="WFI284"/>
      <c r="WFJ284"/>
      <c r="WFK284"/>
      <c r="WFL284"/>
      <c r="WFM284"/>
      <c r="WFN284"/>
      <c r="WFO284"/>
      <c r="WFP284"/>
      <c r="WFQ284"/>
      <c r="WFR284"/>
      <c r="WFS284"/>
      <c r="WFT284"/>
      <c r="WFU284"/>
      <c r="WFV284"/>
      <c r="WFW284"/>
      <c r="WFX284"/>
      <c r="WFY284"/>
      <c r="WFZ284"/>
      <c r="WGA284"/>
      <c r="WGB284"/>
      <c r="WGC284"/>
      <c r="WGD284"/>
      <c r="WGE284"/>
      <c r="WGF284"/>
      <c r="WGG284"/>
      <c r="WGH284"/>
      <c r="WGI284"/>
      <c r="WGJ284"/>
      <c r="WGK284"/>
      <c r="WGL284"/>
      <c r="WGM284"/>
      <c r="WGN284"/>
      <c r="WGO284"/>
      <c r="WGP284"/>
      <c r="WGQ284"/>
      <c r="WGR284"/>
      <c r="WGS284"/>
      <c r="WGT284"/>
      <c r="WGU284"/>
      <c r="WGV284"/>
      <c r="WGW284"/>
      <c r="WGX284"/>
      <c r="WGY284"/>
      <c r="WGZ284"/>
      <c r="WHA284"/>
      <c r="WHB284"/>
      <c r="WHC284"/>
      <c r="WHD284"/>
      <c r="WHE284"/>
      <c r="WHF284"/>
      <c r="WHG284"/>
      <c r="WHH284"/>
      <c r="WHI284"/>
      <c r="WHJ284"/>
      <c r="WHK284"/>
      <c r="WHL284"/>
      <c r="WHM284"/>
      <c r="WHN284"/>
      <c r="WHO284"/>
      <c r="WHP284"/>
      <c r="WHQ284"/>
      <c r="WHR284"/>
      <c r="WHS284"/>
      <c r="WHT284"/>
      <c r="WHU284"/>
      <c r="WHV284"/>
      <c r="WHW284"/>
      <c r="WHX284"/>
      <c r="WHY284"/>
      <c r="WHZ284"/>
      <c r="WIA284"/>
      <c r="WIB284"/>
      <c r="WIC284"/>
      <c r="WID284"/>
      <c r="WIE284"/>
      <c r="WIF284"/>
      <c r="WIG284"/>
      <c r="WIH284"/>
      <c r="WII284"/>
      <c r="WIJ284"/>
      <c r="WIK284"/>
      <c r="WIL284"/>
      <c r="WIM284"/>
      <c r="WIN284"/>
      <c r="WIO284"/>
      <c r="WIP284"/>
      <c r="WIQ284"/>
      <c r="WIR284"/>
      <c r="WIS284"/>
      <c r="WIT284"/>
      <c r="WIU284"/>
      <c r="WIV284"/>
      <c r="WIW284"/>
      <c r="WIX284"/>
      <c r="WIY284"/>
      <c r="WIZ284"/>
      <c r="WJA284"/>
      <c r="WJB284"/>
      <c r="WJC284"/>
      <c r="WJD284"/>
      <c r="WJE284"/>
      <c r="WJF284"/>
      <c r="WJG284"/>
      <c r="WJH284"/>
      <c r="WJI284"/>
      <c r="WJJ284"/>
      <c r="WJK284"/>
      <c r="WJL284"/>
      <c r="WJM284"/>
      <c r="WJN284"/>
      <c r="WJO284"/>
      <c r="WJP284"/>
      <c r="WJQ284"/>
      <c r="WJR284"/>
      <c r="WJS284"/>
      <c r="WJT284"/>
      <c r="WJU284"/>
      <c r="WJV284"/>
      <c r="WJW284"/>
      <c r="WJX284"/>
      <c r="WJY284"/>
      <c r="WJZ284"/>
      <c r="WKA284"/>
      <c r="WKB284"/>
      <c r="WKC284"/>
      <c r="WKD284"/>
      <c r="WKE284"/>
      <c r="WKF284"/>
      <c r="WKG284"/>
      <c r="WKH284"/>
      <c r="WKI284"/>
      <c r="WKJ284"/>
      <c r="WKK284"/>
      <c r="WKL284"/>
      <c r="WKM284"/>
      <c r="WKN284"/>
      <c r="WKO284"/>
      <c r="WKP284"/>
      <c r="WKQ284"/>
      <c r="WKR284"/>
      <c r="WKS284"/>
      <c r="WKT284"/>
      <c r="WKU284"/>
      <c r="WKV284"/>
      <c r="WKW284"/>
      <c r="WKX284"/>
      <c r="WKY284"/>
      <c r="WKZ284"/>
      <c r="WLA284"/>
      <c r="WLB284"/>
      <c r="WLC284"/>
      <c r="WLD284"/>
      <c r="WLE284"/>
      <c r="WLF284"/>
      <c r="WLG284"/>
      <c r="WLH284"/>
      <c r="WLI284"/>
      <c r="WLJ284"/>
      <c r="WLK284"/>
      <c r="WLL284"/>
      <c r="WLM284"/>
      <c r="WLN284"/>
      <c r="WLO284"/>
      <c r="WLP284"/>
      <c r="WLQ284"/>
      <c r="WLR284"/>
      <c r="WLS284"/>
      <c r="WLT284"/>
      <c r="WLU284"/>
      <c r="WLV284"/>
      <c r="WLW284"/>
      <c r="WLX284"/>
      <c r="WLY284"/>
      <c r="WLZ284"/>
      <c r="WMA284"/>
      <c r="WMB284"/>
      <c r="WMC284"/>
      <c r="WMD284"/>
      <c r="WME284"/>
      <c r="WMF284"/>
      <c r="WMG284"/>
      <c r="WMH284"/>
      <c r="WMI284"/>
      <c r="WMJ284"/>
      <c r="WMK284"/>
      <c r="WML284"/>
      <c r="WMM284"/>
      <c r="WMN284"/>
      <c r="WMO284"/>
      <c r="WMP284"/>
      <c r="WMQ284"/>
      <c r="WMR284"/>
      <c r="WMS284"/>
      <c r="WMT284"/>
      <c r="WMU284"/>
      <c r="WMV284"/>
      <c r="WMW284"/>
      <c r="WMX284"/>
      <c r="WMY284"/>
      <c r="WMZ284"/>
      <c r="WNA284"/>
      <c r="WNB284"/>
      <c r="WNC284"/>
      <c r="WND284"/>
      <c r="WNE284"/>
      <c r="WNF284"/>
      <c r="WNG284"/>
      <c r="WNH284"/>
      <c r="WNI284"/>
      <c r="WNJ284"/>
      <c r="WNK284"/>
      <c r="WNL284"/>
      <c r="WNM284"/>
      <c r="WNN284"/>
      <c r="WNO284"/>
      <c r="WNP284"/>
      <c r="WNQ284"/>
      <c r="WNR284"/>
      <c r="WNS284"/>
      <c r="WNT284"/>
      <c r="WNU284"/>
      <c r="WNV284"/>
      <c r="WNW284"/>
      <c r="WNX284"/>
      <c r="WNY284"/>
      <c r="WNZ284"/>
      <c r="WOA284"/>
      <c r="WOB284"/>
      <c r="WOC284"/>
      <c r="WOD284"/>
      <c r="WOE284"/>
      <c r="WOF284"/>
      <c r="WOG284"/>
      <c r="WOH284"/>
      <c r="WOI284"/>
      <c r="WOJ284"/>
      <c r="WOK284"/>
      <c r="WOL284"/>
      <c r="WOM284"/>
      <c r="WON284"/>
      <c r="WOO284"/>
      <c r="WOP284"/>
      <c r="WOQ284"/>
      <c r="WOR284"/>
      <c r="WOS284"/>
      <c r="WOT284"/>
      <c r="WOU284"/>
      <c r="WOV284"/>
      <c r="WOW284"/>
      <c r="WOX284"/>
      <c r="WOY284"/>
      <c r="WOZ284"/>
      <c r="WPA284"/>
      <c r="WPB284"/>
      <c r="WPC284"/>
      <c r="WPD284"/>
      <c r="WPE284"/>
      <c r="WPF284"/>
      <c r="WPG284"/>
      <c r="WPH284"/>
      <c r="WPI284"/>
      <c r="WPJ284"/>
      <c r="WPK284"/>
      <c r="WPL284"/>
      <c r="WPM284"/>
      <c r="WPN284"/>
      <c r="WPO284"/>
      <c r="WPP284"/>
      <c r="WPQ284"/>
      <c r="WPR284"/>
      <c r="WPS284"/>
      <c r="WPT284"/>
      <c r="WPU284"/>
      <c r="WPV284"/>
      <c r="WPW284"/>
      <c r="WPX284"/>
      <c r="WPY284"/>
      <c r="WPZ284"/>
      <c r="WQA284"/>
      <c r="WQB284"/>
      <c r="WQC284"/>
      <c r="WQD284"/>
      <c r="WQE284"/>
      <c r="WQF284"/>
      <c r="WQG284"/>
      <c r="WQH284"/>
      <c r="WQI284"/>
      <c r="WQJ284"/>
      <c r="WQK284"/>
      <c r="WQL284"/>
      <c r="WQM284"/>
      <c r="WQN284"/>
      <c r="WQO284"/>
      <c r="WQP284"/>
      <c r="WQQ284"/>
      <c r="WQR284"/>
      <c r="WQS284"/>
      <c r="WQT284"/>
      <c r="WQU284"/>
      <c r="WQV284"/>
      <c r="WQW284"/>
      <c r="WQX284"/>
      <c r="WQY284"/>
      <c r="WQZ284"/>
      <c r="WRA284"/>
      <c r="WRB284"/>
      <c r="WRC284"/>
      <c r="WRD284"/>
      <c r="WRE284"/>
      <c r="WRF284"/>
      <c r="WRG284"/>
      <c r="WRH284"/>
      <c r="WRI284"/>
      <c r="WRJ284"/>
      <c r="WRK284"/>
      <c r="WRL284"/>
      <c r="WRM284"/>
      <c r="WRN284"/>
      <c r="WRO284"/>
      <c r="WRP284"/>
      <c r="WRQ284"/>
      <c r="WRR284"/>
      <c r="WRS284"/>
      <c r="WRT284"/>
      <c r="WRU284"/>
      <c r="WRV284"/>
      <c r="WRW284"/>
      <c r="WRX284"/>
      <c r="WRY284"/>
      <c r="WRZ284"/>
      <c r="WSA284"/>
      <c r="WSB284"/>
      <c r="WSC284"/>
      <c r="WSD284"/>
      <c r="WSE284"/>
      <c r="WSF284"/>
      <c r="WSG284"/>
      <c r="WSH284"/>
      <c r="WSI284"/>
      <c r="WSJ284"/>
      <c r="WSK284"/>
      <c r="WSL284"/>
      <c r="WSM284"/>
      <c r="WSN284"/>
      <c r="WSO284"/>
      <c r="WSP284"/>
      <c r="WSQ284"/>
      <c r="WSR284"/>
      <c r="WSS284"/>
      <c r="WST284"/>
      <c r="WSU284"/>
      <c r="WSV284"/>
      <c r="WSW284"/>
      <c r="WSX284"/>
      <c r="WSY284"/>
      <c r="WSZ284"/>
      <c r="WTA284"/>
      <c r="WTB284"/>
      <c r="WTC284"/>
      <c r="WTD284"/>
      <c r="WTE284"/>
      <c r="WTF284"/>
      <c r="WTG284"/>
      <c r="WTH284"/>
      <c r="WTI284"/>
      <c r="WTJ284"/>
      <c r="WTK284"/>
      <c r="WTL284"/>
      <c r="WTM284"/>
      <c r="WTN284"/>
      <c r="WTO284"/>
      <c r="WTP284"/>
      <c r="WTQ284"/>
      <c r="WTR284"/>
      <c r="WTS284"/>
      <c r="WTT284"/>
      <c r="WTU284"/>
      <c r="WTV284"/>
      <c r="WTW284"/>
      <c r="WTX284"/>
      <c r="WTY284"/>
      <c r="WTZ284"/>
      <c r="WUA284"/>
      <c r="WUB284"/>
      <c r="WUC284"/>
      <c r="WUD284"/>
      <c r="WUE284"/>
      <c r="WUF284"/>
      <c r="WUG284"/>
      <c r="WUH284"/>
      <c r="WUI284"/>
      <c r="WUJ284"/>
      <c r="WUK284"/>
      <c r="WUL284"/>
      <c r="WUM284"/>
      <c r="WUN284"/>
      <c r="WUO284"/>
      <c r="WUP284"/>
      <c r="WUQ284"/>
      <c r="WUR284"/>
      <c r="WUS284"/>
      <c r="WUT284"/>
      <c r="WUU284"/>
      <c r="WUV284"/>
      <c r="WUW284"/>
      <c r="WUX284"/>
      <c r="WUY284"/>
      <c r="WUZ284"/>
      <c r="WVA284"/>
      <c r="WVB284"/>
      <c r="WVC284"/>
      <c r="WVD284"/>
      <c r="WVE284"/>
      <c r="WVF284"/>
      <c r="WVG284"/>
      <c r="WVH284"/>
      <c r="WVI284"/>
      <c r="WVJ284"/>
      <c r="WVK284"/>
      <c r="WVL284"/>
      <c r="WVM284"/>
      <c r="WVN284"/>
      <c r="WVO284"/>
      <c r="WVP284"/>
      <c r="WVQ284"/>
      <c r="WVR284"/>
      <c r="WVS284"/>
      <c r="WVT284"/>
      <c r="WVU284"/>
      <c r="WVV284"/>
      <c r="WVW284"/>
      <c r="WVX284"/>
      <c r="WVY284"/>
      <c r="WVZ284"/>
      <c r="WWA284"/>
      <c r="WWB284"/>
      <c r="WWC284"/>
    </row>
    <row r="285" spans="1:16149">
      <c r="B285" s="698"/>
      <c r="F285" s="1137"/>
      <c r="N285" s="1242"/>
      <c r="O285" s="1387"/>
      <c r="P285" s="164"/>
      <c r="S285" s="52"/>
    </row>
    <row r="286" spans="1:16149">
      <c r="B286" s="699" t="s">
        <v>760</v>
      </c>
      <c r="C286" s="700" t="s">
        <v>57</v>
      </c>
      <c r="D286" s="700" t="s">
        <v>761</v>
      </c>
      <c r="F286" s="1137"/>
      <c r="N286" s="1242"/>
      <c r="O286" s="1387"/>
      <c r="P286" s="164"/>
      <c r="S286" s="52"/>
    </row>
    <row r="287" spans="1:16149">
      <c r="B287" s="699" t="s">
        <v>100</v>
      </c>
      <c r="C287" s="700" t="s">
        <v>762</v>
      </c>
      <c r="D287" s="700" t="s">
        <v>763</v>
      </c>
      <c r="F287" s="1137"/>
      <c r="N287" s="1242"/>
      <c r="O287" s="1387"/>
      <c r="P287" s="164"/>
      <c r="S287" s="52"/>
    </row>
    <row r="288" spans="1:16149">
      <c r="B288" s="699" t="s">
        <v>131</v>
      </c>
      <c r="C288" s="700" t="s">
        <v>764</v>
      </c>
      <c r="D288" s="700" t="s">
        <v>765</v>
      </c>
      <c r="F288" s="1137"/>
      <c r="N288" s="1242"/>
      <c r="O288" s="1387"/>
      <c r="P288" s="164"/>
      <c r="S288" s="52"/>
    </row>
    <row r="289" spans="1:25">
      <c r="B289" s="698"/>
      <c r="F289" s="1137"/>
      <c r="N289" s="1242"/>
      <c r="O289" s="1387"/>
      <c r="P289" s="164"/>
      <c r="S289" s="52"/>
    </row>
    <row r="290" spans="1:25">
      <c r="B290" s="698"/>
      <c r="N290" s="1242"/>
      <c r="O290" s="1387"/>
      <c r="P290" s="164"/>
    </row>
    <row r="291" spans="1:25">
      <c r="N291" s="1242"/>
      <c r="O291" s="1388"/>
      <c r="P291" s="1094"/>
    </row>
    <row r="292" spans="1:25" s="52" customFormat="1">
      <c r="A292" s="72"/>
      <c r="B292" s="167"/>
      <c r="C292" s="1096"/>
      <c r="D292" s="168"/>
      <c r="E292" s="72"/>
      <c r="F292" s="161"/>
      <c r="H292" s="1089"/>
      <c r="L292" s="1332"/>
      <c r="M292" s="1332"/>
      <c r="N292" s="1243"/>
      <c r="O292" s="1387"/>
      <c r="P292" s="164"/>
      <c r="S292" s="91"/>
      <c r="T292" s="275"/>
      <c r="U292" s="276"/>
      <c r="V292" s="1290"/>
      <c r="W292" s="276"/>
      <c r="X292" s="276"/>
      <c r="Y292" s="276"/>
    </row>
    <row r="293" spans="1:25" s="52" customFormat="1">
      <c r="A293" s="72"/>
      <c r="B293" s="167"/>
      <c r="C293" s="1096"/>
      <c r="D293" s="168"/>
      <c r="E293" s="72"/>
      <c r="F293" s="161"/>
      <c r="G293" s="276" t="s">
        <v>139</v>
      </c>
      <c r="H293" s="1097">
        <v>35477890895</v>
      </c>
      <c r="I293" s="1528">
        <f>SUMIF(T13:T259,G293,C13:C259)</f>
        <v>26755674896</v>
      </c>
      <c r="J293" s="1528"/>
      <c r="K293" s="1529">
        <f>H293-I293</f>
        <v>8722215999</v>
      </c>
      <c r="L293" s="1529"/>
      <c r="M293" s="1332"/>
      <c r="N293" s="1243"/>
      <c r="O293" s="1387"/>
      <c r="P293" s="164"/>
      <c r="S293" s="91"/>
      <c r="T293" s="275"/>
      <c r="U293" s="276"/>
      <c r="V293" s="1290"/>
      <c r="W293" s="276"/>
      <c r="X293" s="276"/>
      <c r="Y293" s="276"/>
    </row>
    <row r="294" spans="1:25" s="52" customFormat="1">
      <c r="A294" s="72"/>
      <c r="B294" s="167"/>
      <c r="C294" s="1096"/>
      <c r="D294" s="168"/>
      <c r="E294" s="72"/>
      <c r="F294" s="161"/>
      <c r="G294" s="276" t="s">
        <v>171</v>
      </c>
      <c r="H294" s="1097">
        <v>24338374230</v>
      </c>
      <c r="I294" s="1528">
        <f>SUMIF(T14:T260,G294,C14:C260)</f>
        <v>24338371918</v>
      </c>
      <c r="J294" s="1528"/>
      <c r="K294" s="1529">
        <f>H294-I294</f>
        <v>2312</v>
      </c>
      <c r="L294" s="1529"/>
      <c r="M294" s="1332"/>
      <c r="N294" s="1238"/>
      <c r="O294" s="1238"/>
      <c r="P294" s="1089"/>
      <c r="S294" s="91"/>
      <c r="T294" s="275"/>
      <c r="U294" s="276"/>
      <c r="V294" s="1290"/>
      <c r="W294" s="276"/>
      <c r="X294" s="276"/>
      <c r="Y294" s="276"/>
    </row>
    <row r="295" spans="1:25" s="52" customFormat="1">
      <c r="A295" s="72"/>
      <c r="B295" s="167"/>
      <c r="C295" s="1096"/>
      <c r="D295" s="168"/>
      <c r="E295" s="72"/>
      <c r="F295" s="161"/>
      <c r="G295" s="276" t="s">
        <v>766</v>
      </c>
      <c r="H295" s="1097">
        <v>66673320000</v>
      </c>
      <c r="I295" s="1528">
        <f>SUMIF(T13:T259,G295,C13:C259)</f>
        <v>68143606000</v>
      </c>
      <c r="J295" s="1528"/>
      <c r="K295" s="1529">
        <f>H295-I295</f>
        <v>-1470286000</v>
      </c>
      <c r="L295" s="1529"/>
      <c r="M295" s="1332"/>
      <c r="N295" s="1238"/>
      <c r="O295" s="1238"/>
      <c r="P295" s="1089"/>
      <c r="S295" s="91"/>
      <c r="T295" s="275"/>
      <c r="U295" s="276"/>
      <c r="V295" s="1290"/>
      <c r="W295" s="276"/>
      <c r="X295" s="276"/>
      <c r="Y295" s="276"/>
    </row>
    <row r="296" spans="1:25" s="52" customFormat="1">
      <c r="A296" s="72"/>
      <c r="B296" s="167"/>
      <c r="C296" s="1096"/>
      <c r="D296" s="168"/>
      <c r="E296" s="72"/>
      <c r="F296" s="161"/>
      <c r="G296" s="276"/>
      <c r="H296" s="1098">
        <f>SUM(H293:H295)</f>
        <v>126489585125</v>
      </c>
      <c r="I296" s="1529">
        <f>SUM(I293:I295)</f>
        <v>119237652814</v>
      </c>
      <c r="J296" s="1529"/>
      <c r="K296" s="1529">
        <f>H296-I296</f>
        <v>7251932311</v>
      </c>
      <c r="L296" s="1529"/>
      <c r="M296" s="1332"/>
      <c r="N296" s="1238"/>
      <c r="O296" s="1238"/>
      <c r="P296" s="1089"/>
      <c r="S296" s="91"/>
      <c r="T296" s="275"/>
      <c r="U296" s="276"/>
      <c r="V296" s="1290"/>
      <c r="W296" s="276"/>
      <c r="X296" s="276"/>
      <c r="Y296" s="276"/>
    </row>
  </sheetData>
  <autoFilter ref="A9:W259" xr:uid="{00000000-0009-0000-0000-000001000000}"/>
  <mergeCells count="108">
    <mergeCell ref="I294:J294"/>
    <mergeCell ref="K294:L294"/>
    <mergeCell ref="I295:J295"/>
    <mergeCell ref="K295:L295"/>
    <mergeCell ref="I296:J296"/>
    <mergeCell ref="K296:L296"/>
    <mergeCell ref="B277:E277"/>
    <mergeCell ref="B279:E279"/>
    <mergeCell ref="B280:E280"/>
    <mergeCell ref="B281:E281"/>
    <mergeCell ref="I293:J293"/>
    <mergeCell ref="K293:L293"/>
    <mergeCell ref="B271:E271"/>
    <mergeCell ref="B272:E272"/>
    <mergeCell ref="B273:E273"/>
    <mergeCell ref="B274:E274"/>
    <mergeCell ref="B275:E275"/>
    <mergeCell ref="B276:E276"/>
    <mergeCell ref="B265:E265"/>
    <mergeCell ref="B266:E266"/>
    <mergeCell ref="B267:E267"/>
    <mergeCell ref="B268:E268"/>
    <mergeCell ref="B269:E269"/>
    <mergeCell ref="B270:E270"/>
    <mergeCell ref="A222:S222"/>
    <mergeCell ref="A260:B260"/>
    <mergeCell ref="A262:F262"/>
    <mergeCell ref="J262:K262"/>
    <mergeCell ref="B263:E263"/>
    <mergeCell ref="B264:E264"/>
    <mergeCell ref="A195:S195"/>
    <mergeCell ref="C201:R201"/>
    <mergeCell ref="C203:R203"/>
    <mergeCell ref="C204:R204"/>
    <mergeCell ref="A205:S205"/>
    <mergeCell ref="A208:S208"/>
    <mergeCell ref="C174:R174"/>
    <mergeCell ref="A176:S176"/>
    <mergeCell ref="A177:S177"/>
    <mergeCell ref="A184:S184"/>
    <mergeCell ref="A189:S189"/>
    <mergeCell ref="A194:S194"/>
    <mergeCell ref="A128:S128"/>
    <mergeCell ref="A130:S130"/>
    <mergeCell ref="A135:S135"/>
    <mergeCell ref="A136:S136"/>
    <mergeCell ref="A153:S153"/>
    <mergeCell ref="A165:S165"/>
    <mergeCell ref="A108:S108"/>
    <mergeCell ref="A109:S109"/>
    <mergeCell ref="A116:S116"/>
    <mergeCell ref="A118:S118"/>
    <mergeCell ref="A121:S121"/>
    <mergeCell ref="A122:S122"/>
    <mergeCell ref="C98:R98"/>
    <mergeCell ref="A100:S100"/>
    <mergeCell ref="A101:S101"/>
    <mergeCell ref="C102:R102"/>
    <mergeCell ref="A103:S103"/>
    <mergeCell ref="A105:S105"/>
    <mergeCell ref="C78:R78"/>
    <mergeCell ref="A89:S89"/>
    <mergeCell ref="A90:S90"/>
    <mergeCell ref="C92:R92"/>
    <mergeCell ref="A93:S93"/>
    <mergeCell ref="A95:S95"/>
    <mergeCell ref="A53:S53"/>
    <mergeCell ref="A54:S54"/>
    <mergeCell ref="A55:S55"/>
    <mergeCell ref="C70:R70"/>
    <mergeCell ref="A71:S71"/>
    <mergeCell ref="A77:S77"/>
    <mergeCell ref="A29:B29"/>
    <mergeCell ref="A37:B37"/>
    <mergeCell ref="C43:R43"/>
    <mergeCell ref="A45:S45"/>
    <mergeCell ref="A46:B46"/>
    <mergeCell ref="A51:B51"/>
    <mergeCell ref="A11:B11"/>
    <mergeCell ref="A12:B12"/>
    <mergeCell ref="A19:B19"/>
    <mergeCell ref="C21:R21"/>
    <mergeCell ref="A22:S22"/>
    <mergeCell ref="A23:B23"/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  <mergeCell ref="N6:N8"/>
    <mergeCell ref="O6:Q6"/>
    <mergeCell ref="R6:R8"/>
    <mergeCell ref="S6:S8"/>
    <mergeCell ref="L7:L8"/>
    <mergeCell ref="M7:M8"/>
    <mergeCell ref="O7:O8"/>
    <mergeCell ref="P7:Q7"/>
    <mergeCell ref="G6:G8"/>
    <mergeCell ref="H6:H8"/>
    <mergeCell ref="I6:I8"/>
    <mergeCell ref="J6:J8"/>
    <mergeCell ref="K6:K8"/>
    <mergeCell ref="L6:M6"/>
  </mergeCells>
  <printOptions horizontalCentered="1"/>
  <pageMargins left="0.7" right="0.7" top="0.75" bottom="0.75" header="0.3" footer="0.3"/>
  <pageSetup paperSize="5" scale="61" orientation="landscape" horizontalDpi="4294967293" r:id="rId1"/>
  <rowBreaks count="10" manualBreakCount="10">
    <brk id="28" max="18" man="1"/>
    <brk id="43" max="18" man="1"/>
    <brk id="73" max="18" man="1"/>
    <brk id="86" max="18" man="1"/>
    <brk id="107" max="18" man="1"/>
    <brk id="129" max="18" man="1"/>
    <brk id="162" max="18" man="1"/>
    <brk id="180" max="18" man="1"/>
    <brk id="196" max="18" man="1"/>
    <brk id="212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WWC296"/>
  <sheetViews>
    <sheetView view="pageBreakPreview" zoomScale="85" zoomScaleSheetLayoutView="85" workbookViewId="0">
      <pane xSplit="2" ySplit="10" topLeftCell="D277" activePane="bottomRight" state="frozen"/>
      <selection pane="topRight"/>
      <selection pane="bottomLeft"/>
      <selection pane="bottomRight"/>
    </sheetView>
  </sheetViews>
  <sheetFormatPr defaultRowHeight="14.5" outlineLevelCol="1"/>
  <cols>
    <col min="1" max="1" width="4.1796875" style="72" customWidth="1"/>
    <col min="2" max="2" width="29.1796875" style="167" customWidth="1"/>
    <col min="3" max="3" width="18.54296875" style="1096" customWidth="1"/>
    <col min="4" max="4" width="10.81640625" style="168" customWidth="1"/>
    <col min="5" max="5" width="14.1796875" style="72" customWidth="1"/>
    <col min="6" max="6" width="12.26953125" style="161" customWidth="1"/>
    <col min="7" max="7" width="17.453125" style="52" customWidth="1" outlineLevel="1"/>
    <col min="8" max="8" width="16.453125" style="1089" customWidth="1" outlineLevel="1"/>
    <col min="9" max="9" width="12.26953125" style="52" customWidth="1" outlineLevel="1"/>
    <col min="10" max="10" width="12.54296875" style="52" customWidth="1" outlineLevel="1"/>
    <col min="11" max="11" width="11.26953125" style="52" customWidth="1" outlineLevel="1"/>
    <col min="12" max="12" width="9.1796875" style="1332" customWidth="1" outlineLevel="1"/>
    <col min="13" max="13" width="14.7265625" style="1332" customWidth="1" outlineLevel="1"/>
    <col min="14" max="14" width="8.26953125" style="1238" customWidth="1" outlineLevel="1"/>
    <col min="15" max="15" width="8.1796875" style="1238" customWidth="1"/>
    <col min="16" max="16" width="14.81640625" style="1089" customWidth="1"/>
    <col min="17" max="17" width="9.726562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276" customWidth="1"/>
    <col min="22" max="22" width="9.1796875" style="1290"/>
    <col min="23" max="25" width="9.1796875" style="282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</cols>
  <sheetData>
    <row r="1" spans="1:25" ht="15" customHeight="1">
      <c r="A1" s="1456" t="s">
        <v>73</v>
      </c>
      <c r="B1" s="1456"/>
      <c r="C1" s="1457"/>
      <c r="D1" s="1456"/>
      <c r="E1" s="1456"/>
      <c r="F1" s="1456"/>
      <c r="G1" s="1456"/>
      <c r="H1" s="1457"/>
      <c r="I1" s="1456"/>
      <c r="J1" s="1456"/>
      <c r="K1" s="1456"/>
      <c r="L1" s="1456"/>
      <c r="M1" s="1456"/>
      <c r="N1" s="1456"/>
      <c r="O1" s="1456"/>
      <c r="P1" s="1457"/>
      <c r="Q1" s="1456"/>
      <c r="R1" s="1456"/>
      <c r="S1" s="1456"/>
    </row>
    <row r="2" spans="1:25" ht="15" customHeight="1">
      <c r="A2" s="1458" t="s">
        <v>74</v>
      </c>
      <c r="B2" s="1458"/>
      <c r="C2" s="1459"/>
      <c r="D2" s="1458"/>
      <c r="E2" s="1458"/>
      <c r="F2" s="1458"/>
      <c r="G2" s="1458"/>
      <c r="H2" s="1459"/>
      <c r="I2" s="1458"/>
      <c r="J2" s="1458"/>
      <c r="K2" s="1458"/>
      <c r="L2" s="1458"/>
      <c r="M2" s="1458"/>
      <c r="N2" s="1458"/>
      <c r="O2" s="1458"/>
      <c r="P2" s="1459"/>
      <c r="Q2" s="1458"/>
      <c r="R2" s="1458"/>
      <c r="S2" s="1458"/>
    </row>
    <row r="3" spans="1:25" ht="15" customHeight="1">
      <c r="A3" s="1460" t="s">
        <v>75</v>
      </c>
      <c r="B3" s="1460"/>
      <c r="C3" s="1461"/>
      <c r="D3" s="1460"/>
      <c r="E3" s="1460"/>
      <c r="F3" s="1460"/>
      <c r="G3" s="1460"/>
      <c r="H3" s="1461"/>
      <c r="I3" s="1460"/>
      <c r="J3" s="1460"/>
      <c r="K3" s="1460"/>
      <c r="L3" s="1460"/>
      <c r="M3" s="1460"/>
      <c r="N3" s="1460"/>
      <c r="O3" s="1460"/>
      <c r="P3" s="1461"/>
      <c r="Q3" s="1460"/>
      <c r="R3" s="1460"/>
      <c r="S3" s="1460"/>
    </row>
    <row r="4" spans="1:25" s="52" customFormat="1" ht="15" customHeight="1">
      <c r="A4" s="1460" t="s">
        <v>767</v>
      </c>
      <c r="B4" s="1460"/>
      <c r="C4" s="1461"/>
      <c r="D4" s="1460"/>
      <c r="E4" s="1460"/>
      <c r="F4" s="1460"/>
      <c r="G4" s="1460"/>
      <c r="H4" s="1461"/>
      <c r="I4" s="1460"/>
      <c r="J4" s="1460"/>
      <c r="K4" s="1460"/>
      <c r="L4" s="1460"/>
      <c r="M4" s="1460"/>
      <c r="N4" s="1460"/>
      <c r="O4" s="1460"/>
      <c r="P4" s="1461"/>
      <c r="Q4" s="1460"/>
      <c r="R4" s="1460"/>
      <c r="S4" s="1460"/>
      <c r="T4" s="276"/>
      <c r="U4" s="276"/>
      <c r="V4" s="276"/>
      <c r="W4" s="276"/>
      <c r="X4" s="276"/>
      <c r="Y4" s="276"/>
    </row>
    <row r="5" spans="1:25" s="52" customFormat="1" ht="9" customHeight="1">
      <c r="A5" s="108"/>
      <c r="B5" s="109"/>
      <c r="C5" s="1036"/>
      <c r="D5" s="110"/>
      <c r="E5" s="108"/>
      <c r="F5" s="111"/>
      <c r="G5" s="1348"/>
      <c r="H5" s="1037"/>
      <c r="I5" s="1348"/>
      <c r="J5" s="1348"/>
      <c r="K5" s="1348"/>
      <c r="L5" s="1328"/>
      <c r="M5" s="1328"/>
      <c r="N5" s="1231"/>
      <c r="O5" s="1231"/>
      <c r="P5" s="1037"/>
      <c r="Q5" s="1348"/>
      <c r="R5" s="1348"/>
      <c r="S5" s="112"/>
      <c r="T5" s="276"/>
      <c r="U5" s="276"/>
      <c r="V5" s="276"/>
      <c r="W5" s="276"/>
      <c r="X5" s="276"/>
      <c r="Y5" s="276"/>
    </row>
    <row r="6" spans="1:25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90" t="s">
        <v>88</v>
      </c>
      <c r="M6" s="1491"/>
      <c r="N6" s="1474" t="s">
        <v>89</v>
      </c>
      <c r="O6" s="1477" t="s">
        <v>90</v>
      </c>
      <c r="P6" s="1478"/>
      <c r="Q6" s="1479"/>
      <c r="R6" s="1480" t="s">
        <v>91</v>
      </c>
      <c r="S6" s="1462" t="s">
        <v>92</v>
      </c>
      <c r="U6" s="276"/>
      <c r="V6" s="276"/>
      <c r="W6" s="276"/>
      <c r="X6" s="276"/>
      <c r="Y6" s="276"/>
    </row>
    <row r="7" spans="1:25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83" t="s">
        <v>93</v>
      </c>
      <c r="M7" s="1483" t="s">
        <v>94</v>
      </c>
      <c r="N7" s="1475"/>
      <c r="O7" s="1485" t="s">
        <v>95</v>
      </c>
      <c r="P7" s="1477" t="s">
        <v>96</v>
      </c>
      <c r="Q7" s="1479"/>
      <c r="R7" s="1481"/>
      <c r="S7" s="1463"/>
      <c r="T7" s="276"/>
      <c r="U7" s="276"/>
      <c r="V7" s="276"/>
      <c r="W7" s="276"/>
      <c r="X7" s="276"/>
      <c r="Y7" s="276"/>
    </row>
    <row r="8" spans="1:25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84"/>
      <c r="M8" s="1484"/>
      <c r="N8" s="1476"/>
      <c r="O8" s="1486"/>
      <c r="P8" s="445" t="s">
        <v>97</v>
      </c>
      <c r="Q8" s="446" t="s">
        <v>98</v>
      </c>
      <c r="R8" s="1482"/>
      <c r="S8" s="1464"/>
      <c r="T8" s="276"/>
      <c r="U8" s="276"/>
      <c r="V8" s="276"/>
      <c r="W8" s="276"/>
      <c r="X8" s="276"/>
      <c r="Y8" s="276"/>
    </row>
    <row r="9" spans="1:25" s="113" customFormat="1" ht="10.5" customHeight="1" thickBot="1">
      <c r="A9" s="442">
        <v>1</v>
      </c>
      <c r="B9" s="443">
        <v>2</v>
      </c>
      <c r="C9" s="1038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  <c r="U9" s="277"/>
      <c r="V9" s="277"/>
      <c r="W9" s="277"/>
      <c r="X9" s="277"/>
      <c r="Y9" s="277"/>
    </row>
    <row r="10" spans="1:25" s="52" customFormat="1" ht="15" customHeight="1" thickTop="1">
      <c r="A10" s="177"/>
      <c r="B10" s="178"/>
      <c r="C10" s="1040"/>
      <c r="D10" s="179"/>
      <c r="E10" s="177"/>
      <c r="F10" s="180"/>
      <c r="G10" s="177"/>
      <c r="H10" s="1041"/>
      <c r="I10" s="182"/>
      <c r="J10" s="177"/>
      <c r="K10" s="183"/>
      <c r="L10" s="1181"/>
      <c r="M10" s="1156"/>
      <c r="N10" s="1232"/>
      <c r="O10" s="1244"/>
      <c r="P10" s="1042"/>
      <c r="Q10" s="184"/>
      <c r="R10" s="177"/>
      <c r="S10" s="185"/>
      <c r="T10" s="276"/>
      <c r="U10" s="276"/>
      <c r="V10" s="276"/>
      <c r="W10" s="276"/>
      <c r="X10" s="276"/>
      <c r="Y10" s="276"/>
    </row>
    <row r="11" spans="1:25" s="78" customFormat="1" ht="15" customHeight="1">
      <c r="A11" s="1504" t="s">
        <v>99</v>
      </c>
      <c r="B11" s="1505"/>
      <c r="C11" s="907"/>
      <c r="D11" s="907"/>
      <c r="E11" s="907"/>
      <c r="F11" s="907"/>
      <c r="G11" s="907"/>
      <c r="H11" s="907"/>
      <c r="I11" s="907"/>
      <c r="J11" s="907"/>
      <c r="K11" s="907"/>
      <c r="L11" s="1329"/>
      <c r="M11" s="1329"/>
      <c r="N11" s="1233"/>
      <c r="O11" s="1233"/>
      <c r="P11" s="907"/>
      <c r="Q11" s="907"/>
      <c r="R11" s="907"/>
      <c r="S11" s="907"/>
      <c r="T11" s="275"/>
      <c r="U11" s="275"/>
      <c r="V11" s="282"/>
      <c r="W11" s="275"/>
      <c r="X11" s="275"/>
      <c r="Y11" s="275"/>
    </row>
    <row r="12" spans="1:25" s="78" customFormat="1" ht="17.25" customHeight="1">
      <c r="A12" s="1506" t="s">
        <v>100</v>
      </c>
      <c r="B12" s="1507"/>
      <c r="C12" s="1226"/>
      <c r="D12" s="1226"/>
      <c r="E12" s="1226"/>
      <c r="F12" s="1226"/>
      <c r="G12" s="1226"/>
      <c r="H12" s="1226"/>
      <c r="I12" s="1226"/>
      <c r="J12" s="1226"/>
      <c r="K12" s="1226"/>
      <c r="L12" s="1330"/>
      <c r="M12" s="1330"/>
      <c r="N12" s="1234"/>
      <c r="O12" s="1234"/>
      <c r="P12" s="1226"/>
      <c r="Q12" s="1226"/>
      <c r="R12" s="1226"/>
      <c r="S12" s="1226"/>
      <c r="T12" s="275"/>
      <c r="U12" s="275"/>
      <c r="V12" s="282"/>
      <c r="W12" s="275"/>
      <c r="X12" s="275"/>
      <c r="Y12" s="275"/>
    </row>
    <row r="13" spans="1:25" s="78" customFormat="1" ht="39.4" customHeight="1">
      <c r="A13" s="60">
        <f>SUBTOTAL(3,$B$13:B13)</f>
        <v>1</v>
      </c>
      <c r="B13" s="1191" t="s">
        <v>101</v>
      </c>
      <c r="C13" s="1043">
        <v>1000000000</v>
      </c>
      <c r="D13" s="1192" t="s">
        <v>102</v>
      </c>
      <c r="E13" s="301" t="s">
        <v>103</v>
      </c>
      <c r="F13" s="685" t="s">
        <v>104</v>
      </c>
      <c r="G13" s="855" t="s">
        <v>105</v>
      </c>
      <c r="H13" s="1044">
        <v>863774938.24000001</v>
      </c>
      <c r="I13" s="855" t="s">
        <v>106</v>
      </c>
      <c r="J13" s="1192" t="s">
        <v>107</v>
      </c>
      <c r="K13" s="1192" t="s">
        <v>108</v>
      </c>
      <c r="L13" s="1193">
        <v>44400</v>
      </c>
      <c r="M13" s="1193">
        <v>44549</v>
      </c>
      <c r="N13" s="1194">
        <v>49.45</v>
      </c>
      <c r="O13" s="1194">
        <v>34.14</v>
      </c>
      <c r="P13" s="1224">
        <v>259132481.47284296</v>
      </c>
      <c r="Q13" s="1194">
        <f t="shared" ref="Q13:Q18" si="0">IFERROR(P13/H13,0)*100</f>
        <v>30.000000000097586</v>
      </c>
      <c r="R13" s="1195">
        <f t="shared" ref="R13:R18" si="1">O13-N13</f>
        <v>-15.310000000000002</v>
      </c>
      <c r="S13" s="1196" t="s">
        <v>109</v>
      </c>
      <c r="T13" s="275" t="s">
        <v>110</v>
      </c>
      <c r="U13" s="276" t="s">
        <v>102</v>
      </c>
      <c r="V13" s="1291" t="s">
        <v>103</v>
      </c>
      <c r="W13" s="276" t="s">
        <v>111</v>
      </c>
      <c r="X13" s="275"/>
      <c r="Y13" s="275"/>
    </row>
    <row r="14" spans="1:25" s="78" customFormat="1" ht="38.15" customHeight="1">
      <c r="A14" s="60">
        <f>SUBTOTAL(3,$B$13:B14)</f>
        <v>2</v>
      </c>
      <c r="B14" s="1191" t="s">
        <v>112</v>
      </c>
      <c r="C14" s="1043">
        <v>2000000000</v>
      </c>
      <c r="D14" s="1192" t="s">
        <v>102</v>
      </c>
      <c r="E14" s="301" t="s">
        <v>103</v>
      </c>
      <c r="F14" s="685" t="s">
        <v>104</v>
      </c>
      <c r="G14" s="855" t="s">
        <v>105</v>
      </c>
      <c r="H14" s="1044">
        <v>1775166293.5999999</v>
      </c>
      <c r="I14" s="855" t="s">
        <v>106</v>
      </c>
      <c r="J14" s="1192" t="s">
        <v>107</v>
      </c>
      <c r="K14" s="1192" t="s">
        <v>108</v>
      </c>
      <c r="L14" s="1193">
        <v>44400</v>
      </c>
      <c r="M14" s="1193">
        <v>44549</v>
      </c>
      <c r="N14" s="1194">
        <v>47.85</v>
      </c>
      <c r="O14" s="1194">
        <v>47.31</v>
      </c>
      <c r="P14" s="1224">
        <v>532549888.08004487</v>
      </c>
      <c r="Q14" s="1194">
        <f t="shared" si="0"/>
        <v>30.00000000000253</v>
      </c>
      <c r="R14" s="1195">
        <f t="shared" si="1"/>
        <v>-0.53999999999999915</v>
      </c>
      <c r="S14" s="1196" t="s">
        <v>109</v>
      </c>
      <c r="T14" s="275" t="s">
        <v>110</v>
      </c>
      <c r="U14" s="276" t="s">
        <v>102</v>
      </c>
      <c r="V14" s="1291" t="s">
        <v>103</v>
      </c>
      <c r="W14" s="276" t="s">
        <v>111</v>
      </c>
      <c r="X14" s="275"/>
      <c r="Y14" s="275"/>
    </row>
    <row r="15" spans="1:25" s="78" customFormat="1" ht="37.4" customHeight="1">
      <c r="A15" s="60">
        <f>SUBTOTAL(3,$B$13:B15)</f>
        <v>3</v>
      </c>
      <c r="B15" s="1191" t="s">
        <v>113</v>
      </c>
      <c r="C15" s="1043">
        <v>200000000</v>
      </c>
      <c r="D15" s="1192" t="s">
        <v>114</v>
      </c>
      <c r="E15" s="301" t="s">
        <v>103</v>
      </c>
      <c r="F15" s="685" t="s">
        <v>104</v>
      </c>
      <c r="G15" s="855" t="s">
        <v>115</v>
      </c>
      <c r="H15" s="1044">
        <v>199218900</v>
      </c>
      <c r="I15" s="855" t="s">
        <v>116</v>
      </c>
      <c r="J15" s="1192" t="s">
        <v>117</v>
      </c>
      <c r="K15" s="1192" t="s">
        <v>118</v>
      </c>
      <c r="L15" s="1197">
        <v>44426</v>
      </c>
      <c r="M15" s="1197">
        <v>44515</v>
      </c>
      <c r="N15" s="1276">
        <v>21.574999999999999</v>
      </c>
      <c r="O15" s="1276">
        <v>22.327000000000002</v>
      </c>
      <c r="P15" s="1224">
        <v>0</v>
      </c>
      <c r="Q15" s="1194">
        <f>IFERROR(P15/H15,0)*100</f>
        <v>0</v>
      </c>
      <c r="R15" s="1277">
        <f t="shared" si="1"/>
        <v>0.75200000000000244</v>
      </c>
      <c r="S15" s="1196" t="s">
        <v>109</v>
      </c>
      <c r="T15" s="275" t="s">
        <v>110</v>
      </c>
      <c r="U15" s="276" t="s">
        <v>114</v>
      </c>
      <c r="V15" s="1291" t="s">
        <v>103</v>
      </c>
      <c r="W15" s="276" t="s">
        <v>111</v>
      </c>
      <c r="X15" s="275"/>
      <c r="Y15" s="275"/>
    </row>
    <row r="16" spans="1:25" s="78" customFormat="1" ht="39.4" customHeight="1">
      <c r="A16" s="60">
        <f>SUBTOTAL(3,$B$13:B16)</f>
        <v>4</v>
      </c>
      <c r="B16" s="1191" t="s">
        <v>119</v>
      </c>
      <c r="C16" s="1043">
        <v>150000000</v>
      </c>
      <c r="D16" s="1192" t="s">
        <v>114</v>
      </c>
      <c r="E16" s="301" t="s">
        <v>103</v>
      </c>
      <c r="F16" s="685" t="s">
        <v>104</v>
      </c>
      <c r="G16" s="855" t="s">
        <v>120</v>
      </c>
      <c r="H16" s="1044">
        <v>149233800</v>
      </c>
      <c r="I16" s="855" t="s">
        <v>116</v>
      </c>
      <c r="J16" s="1192" t="s">
        <v>117</v>
      </c>
      <c r="K16" s="1192" t="s">
        <v>121</v>
      </c>
      <c r="L16" s="1197">
        <v>44426</v>
      </c>
      <c r="M16" s="1197">
        <v>44515</v>
      </c>
      <c r="N16" s="1276">
        <v>23.786999999999999</v>
      </c>
      <c r="O16" s="1276">
        <v>87.995000000000005</v>
      </c>
      <c r="P16" s="1224">
        <v>0</v>
      </c>
      <c r="Q16" s="1194">
        <f t="shared" si="0"/>
        <v>0</v>
      </c>
      <c r="R16" s="1277">
        <f t="shared" si="1"/>
        <v>64.207999999999998</v>
      </c>
      <c r="S16" s="1196" t="s">
        <v>122</v>
      </c>
      <c r="T16" s="275" t="s">
        <v>110</v>
      </c>
      <c r="U16" s="276" t="s">
        <v>114</v>
      </c>
      <c r="V16" s="1291" t="s">
        <v>103</v>
      </c>
      <c r="W16" s="276" t="s">
        <v>111</v>
      </c>
      <c r="X16" s="275"/>
      <c r="Y16" s="275"/>
    </row>
    <row r="17" spans="1:25" s="78" customFormat="1" ht="37.75" customHeight="1">
      <c r="A17" s="60">
        <f>SUBTOTAL(3,$B$13:B17)</f>
        <v>5</v>
      </c>
      <c r="B17" s="1191" t="s">
        <v>123</v>
      </c>
      <c r="C17" s="1043">
        <v>200000000</v>
      </c>
      <c r="D17" s="1192" t="s">
        <v>114</v>
      </c>
      <c r="E17" s="301" t="s">
        <v>103</v>
      </c>
      <c r="F17" s="685" t="s">
        <v>104</v>
      </c>
      <c r="G17" s="855" t="s">
        <v>124</v>
      </c>
      <c r="H17" s="1044">
        <v>196531700</v>
      </c>
      <c r="I17" s="855" t="s">
        <v>116</v>
      </c>
      <c r="J17" s="1192" t="s">
        <v>117</v>
      </c>
      <c r="K17" s="1192" t="s">
        <v>125</v>
      </c>
      <c r="L17" s="1197">
        <v>44424</v>
      </c>
      <c r="M17" s="1188">
        <v>44513</v>
      </c>
      <c r="N17" s="1276">
        <v>24.983000000000001</v>
      </c>
      <c r="O17" s="1284">
        <v>100</v>
      </c>
      <c r="P17" s="1224">
        <v>0</v>
      </c>
      <c r="Q17" s="1194">
        <f t="shared" si="0"/>
        <v>0</v>
      </c>
      <c r="R17" s="1277">
        <f t="shared" si="1"/>
        <v>75.016999999999996</v>
      </c>
      <c r="S17" s="1196" t="s">
        <v>156</v>
      </c>
      <c r="T17" s="275" t="s">
        <v>110</v>
      </c>
      <c r="U17" s="276" t="s">
        <v>114</v>
      </c>
      <c r="V17" s="1291" t="s">
        <v>103</v>
      </c>
      <c r="W17" s="276" t="s">
        <v>127</v>
      </c>
      <c r="X17" s="275"/>
      <c r="Y17" s="275"/>
    </row>
    <row r="18" spans="1:25" s="78" customFormat="1" ht="38.15" customHeight="1">
      <c r="A18" s="60">
        <f>SUBTOTAL(3,$B$13:B18)</f>
        <v>6</v>
      </c>
      <c r="B18" s="1198" t="s">
        <v>128</v>
      </c>
      <c r="C18" s="1043">
        <v>357000000</v>
      </c>
      <c r="D18" s="114" t="s">
        <v>102</v>
      </c>
      <c r="E18" s="301" t="s">
        <v>103</v>
      </c>
      <c r="F18" s="685" t="s">
        <v>104</v>
      </c>
      <c r="G18" s="1192" t="s">
        <v>129</v>
      </c>
      <c r="H18" s="1292">
        <f>VLOOKUP($B18,'[25]BM SEPT'!$B$14:$U$99,9,FALSE)</f>
        <v>329129966.68000001</v>
      </c>
      <c r="I18" s="452" t="s">
        <v>130</v>
      </c>
      <c r="J18" s="453" t="s">
        <v>130</v>
      </c>
      <c r="K18" s="1224" t="str">
        <f>VLOOKUP($B18,'[25]BM SEPT'!$B$14:$U$99,12,FALSE)</f>
        <v>CV. PUTRI MANDIRI</v>
      </c>
      <c r="L18" s="1197">
        <v>44448</v>
      </c>
      <c r="M18" s="1197">
        <v>44561</v>
      </c>
      <c r="N18" s="1276">
        <v>4.2679999999999998</v>
      </c>
      <c r="O18" s="1276">
        <v>17.285</v>
      </c>
      <c r="P18" s="1224">
        <v>0</v>
      </c>
      <c r="Q18" s="1194">
        <f t="shared" si="0"/>
        <v>0</v>
      </c>
      <c r="R18" s="1277">
        <f t="shared" si="1"/>
        <v>13.016999999999999</v>
      </c>
      <c r="S18" s="1196" t="s">
        <v>109</v>
      </c>
      <c r="T18" s="275" t="s">
        <v>110</v>
      </c>
      <c r="U18" s="276" t="s">
        <v>102</v>
      </c>
      <c r="V18" s="1291" t="s">
        <v>103</v>
      </c>
      <c r="W18" s="276" t="s">
        <v>111</v>
      </c>
      <c r="X18" s="275"/>
      <c r="Y18" s="275"/>
    </row>
    <row r="19" spans="1:25" s="78" customFormat="1" ht="17.25" customHeight="1">
      <c r="A19" s="1492" t="s">
        <v>131</v>
      </c>
      <c r="B19" s="1493"/>
      <c r="C19" s="1227"/>
      <c r="D19" s="1227"/>
      <c r="E19" s="1227"/>
      <c r="F19" s="1227"/>
      <c r="G19" s="1227"/>
      <c r="H19" s="1293"/>
      <c r="I19" s="1227"/>
      <c r="J19" s="1227"/>
      <c r="K19" s="1227"/>
      <c r="L19" s="1346"/>
      <c r="M19" s="1346"/>
      <c r="N19" s="1235"/>
      <c r="O19" s="1235"/>
      <c r="P19" s="1227"/>
      <c r="Q19" s="1227"/>
      <c r="R19" s="1227"/>
      <c r="S19" s="1227"/>
      <c r="T19" s="275"/>
      <c r="U19" s="275"/>
      <c r="V19" s="1294"/>
      <c r="W19" s="275"/>
      <c r="X19" s="275"/>
      <c r="Y19" s="275"/>
    </row>
    <row r="20" spans="1:25" s="78" customFormat="1" ht="57.4" customHeight="1">
      <c r="A20" s="302">
        <f>SUBTOTAL(3,$B$13:B20)</f>
        <v>7</v>
      </c>
      <c r="B20" s="43" t="s">
        <v>132</v>
      </c>
      <c r="C20" s="299">
        <v>510000000</v>
      </c>
      <c r="D20" s="300" t="s">
        <v>102</v>
      </c>
      <c r="E20" s="207" t="s">
        <v>133</v>
      </c>
      <c r="F20" s="631" t="s">
        <v>134</v>
      </c>
      <c r="G20" s="300" t="s">
        <v>135</v>
      </c>
      <c r="H20" s="1295">
        <v>453905691.36000001</v>
      </c>
      <c r="I20" s="115" t="s">
        <v>136</v>
      </c>
      <c r="J20" s="187" t="s">
        <v>137</v>
      </c>
      <c r="K20" s="188" t="s">
        <v>138</v>
      </c>
      <c r="L20" s="189">
        <v>44398</v>
      </c>
      <c r="M20" s="189">
        <v>44517</v>
      </c>
      <c r="N20" s="888">
        <v>59.96</v>
      </c>
      <c r="O20" s="888">
        <v>64.7</v>
      </c>
      <c r="P20" s="849">
        <v>226952845.68000001</v>
      </c>
      <c r="Q20" s="1194">
        <f>IFERROR(P20/H20,0)*100</f>
        <v>50</v>
      </c>
      <c r="R20" s="887">
        <f>O20-N20</f>
        <v>4.740000000000002</v>
      </c>
      <c r="S20" s="1196" t="s">
        <v>109</v>
      </c>
      <c r="T20" s="275" t="s">
        <v>139</v>
      </c>
      <c r="U20" s="276" t="s">
        <v>102</v>
      </c>
      <c r="V20" s="1291" t="s">
        <v>133</v>
      </c>
      <c r="W20" s="276" t="s">
        <v>111</v>
      </c>
      <c r="X20" s="275"/>
      <c r="Y20" s="275"/>
    </row>
    <row r="21" spans="1:25" s="78" customFormat="1" ht="45.75" customHeight="1">
      <c r="A21" s="305">
        <f>SUBTOTAL(3,$B$13:B21)</f>
        <v>8</v>
      </c>
      <c r="B21" s="390" t="s">
        <v>140</v>
      </c>
      <c r="C21" s="1494" t="s">
        <v>141</v>
      </c>
      <c r="D21" s="1495"/>
      <c r="E21" s="1495"/>
      <c r="F21" s="1495"/>
      <c r="G21" s="1495"/>
      <c r="H21" s="1495"/>
      <c r="I21" s="1495"/>
      <c r="J21" s="1495"/>
      <c r="K21" s="1495"/>
      <c r="L21" s="1495"/>
      <c r="M21" s="1495"/>
      <c r="N21" s="1495"/>
      <c r="O21" s="1495"/>
      <c r="P21" s="1495"/>
      <c r="Q21" s="1495"/>
      <c r="R21" s="1496"/>
      <c r="S21" s="686" t="s">
        <v>142</v>
      </c>
      <c r="T21" s="275" t="s">
        <v>139</v>
      </c>
      <c r="U21" s="275"/>
      <c r="V21" s="1294"/>
      <c r="W21" s="275"/>
      <c r="X21" s="275"/>
      <c r="Y21" s="275"/>
    </row>
    <row r="22" spans="1:25" s="78" customFormat="1" ht="18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499"/>
      <c r="T22" s="275"/>
      <c r="U22" s="275"/>
      <c r="V22" s="1294"/>
      <c r="W22" s="275"/>
      <c r="X22" s="275"/>
      <c r="Y22" s="275"/>
    </row>
    <row r="23" spans="1:25" s="78" customFormat="1" ht="15" customHeight="1">
      <c r="A23" s="1500" t="s">
        <v>100</v>
      </c>
      <c r="B23" s="1501"/>
      <c r="C23" s="1228"/>
      <c r="D23" s="1228"/>
      <c r="E23" s="1228"/>
      <c r="F23" s="1228"/>
      <c r="G23" s="1228"/>
      <c r="H23" s="1228"/>
      <c r="I23" s="1228"/>
      <c r="J23" s="1228"/>
      <c r="K23" s="1228"/>
      <c r="L23" s="1331"/>
      <c r="M23" s="1331"/>
      <c r="N23" s="1236"/>
      <c r="O23" s="1236"/>
      <c r="P23" s="1228"/>
      <c r="Q23" s="1228"/>
      <c r="R23" s="1228"/>
      <c r="S23" s="1229"/>
      <c r="T23" s="275"/>
      <c r="U23" s="275"/>
      <c r="V23" s="1294"/>
      <c r="W23" s="275"/>
      <c r="X23" s="275"/>
      <c r="Y23" s="275"/>
    </row>
    <row r="24" spans="1:25" s="78" customFormat="1" ht="41.15" customHeight="1">
      <c r="A24" s="60">
        <f>SUBTOTAL(3,$B$13:B24)</f>
        <v>9</v>
      </c>
      <c r="B24" s="1191" t="s">
        <v>144</v>
      </c>
      <c r="C24" s="1043">
        <v>2000000000</v>
      </c>
      <c r="D24" s="1192" t="s">
        <v>102</v>
      </c>
      <c r="E24" s="125" t="s">
        <v>103</v>
      </c>
      <c r="F24" s="687" t="s">
        <v>104</v>
      </c>
      <c r="G24" s="855" t="s">
        <v>145</v>
      </c>
      <c r="H24" s="1044">
        <v>1925205988.3299999</v>
      </c>
      <c r="I24" s="1192" t="s">
        <v>107</v>
      </c>
      <c r="J24" s="1192" t="s">
        <v>146</v>
      </c>
      <c r="K24" s="1192" t="s">
        <v>147</v>
      </c>
      <c r="L24" s="1197">
        <v>44424</v>
      </c>
      <c r="M24" s="1197">
        <v>44561</v>
      </c>
      <c r="N24" s="1276">
        <v>1.2090000000000001</v>
      </c>
      <c r="O24" s="1276">
        <v>9.02</v>
      </c>
      <c r="P24" s="1224">
        <v>577561796.79999995</v>
      </c>
      <c r="Q24" s="1194">
        <f>IFERROR(P24/H24,0)*100</f>
        <v>30.000000015634686</v>
      </c>
      <c r="R24" s="1205">
        <f>O24-N24</f>
        <v>7.8109999999999999</v>
      </c>
      <c r="S24" s="1200" t="s">
        <v>122</v>
      </c>
      <c r="T24" s="275" t="s">
        <v>110</v>
      </c>
      <c r="U24" s="276" t="s">
        <v>102</v>
      </c>
      <c r="V24" s="1291" t="s">
        <v>103</v>
      </c>
      <c r="W24" s="276" t="s">
        <v>111</v>
      </c>
      <c r="X24" s="275"/>
      <c r="Y24" s="275"/>
    </row>
    <row r="25" spans="1:25" s="78" customFormat="1" ht="41.65" customHeight="1">
      <c r="A25" s="60">
        <f>SUBTOTAL(3,$B$13:B25)</f>
        <v>10</v>
      </c>
      <c r="B25" s="1191" t="s">
        <v>148</v>
      </c>
      <c r="C25" s="1043">
        <v>750000000</v>
      </c>
      <c r="D25" s="1192" t="s">
        <v>102</v>
      </c>
      <c r="E25" s="125" t="s">
        <v>103</v>
      </c>
      <c r="F25" s="687" t="s">
        <v>104</v>
      </c>
      <c r="G25" s="855" t="s">
        <v>145</v>
      </c>
      <c r="H25" s="1044">
        <v>695601815.29999995</v>
      </c>
      <c r="I25" s="1192" t="s">
        <v>149</v>
      </c>
      <c r="J25" s="1192" t="s">
        <v>146</v>
      </c>
      <c r="K25" s="1192" t="s">
        <v>147</v>
      </c>
      <c r="L25" s="1197">
        <v>44424</v>
      </c>
      <c r="M25" s="1197">
        <v>44561</v>
      </c>
      <c r="N25" s="1276">
        <v>3.06</v>
      </c>
      <c r="O25" s="1276">
        <v>7.3230000000000004</v>
      </c>
      <c r="P25" s="1224">
        <v>208680544.59</v>
      </c>
      <c r="Q25" s="1194">
        <f>IFERROR(P25/H25,0)*100</f>
        <v>30.000000000000004</v>
      </c>
      <c r="R25" s="1205">
        <f>O25-N25</f>
        <v>4.2629999999999999</v>
      </c>
      <c r="S25" s="1200" t="s">
        <v>122</v>
      </c>
      <c r="T25" s="275" t="s">
        <v>110</v>
      </c>
      <c r="U25" s="276" t="s">
        <v>102</v>
      </c>
      <c r="V25" s="1291" t="s">
        <v>103</v>
      </c>
      <c r="W25" s="276" t="s">
        <v>111</v>
      </c>
      <c r="X25" s="275"/>
      <c r="Y25" s="275"/>
    </row>
    <row r="26" spans="1:25" s="78" customFormat="1" ht="44.65" customHeight="1">
      <c r="A26" s="60">
        <f>SUBTOTAL(3,$B$13:B26)</f>
        <v>11</v>
      </c>
      <c r="B26" s="1191" t="s">
        <v>151</v>
      </c>
      <c r="C26" s="1043">
        <v>200000000</v>
      </c>
      <c r="D26" s="1192" t="s">
        <v>114</v>
      </c>
      <c r="E26" s="125" t="s">
        <v>103</v>
      </c>
      <c r="F26" s="687" t="s">
        <v>104</v>
      </c>
      <c r="G26" s="855" t="s">
        <v>152</v>
      </c>
      <c r="H26" s="1044">
        <v>198805000</v>
      </c>
      <c r="I26" s="1192" t="s">
        <v>153</v>
      </c>
      <c r="J26" s="1192" t="s">
        <v>154</v>
      </c>
      <c r="K26" s="1192" t="s">
        <v>155</v>
      </c>
      <c r="L26" s="1197">
        <v>44427</v>
      </c>
      <c r="M26" s="1197">
        <v>44516</v>
      </c>
      <c r="N26" s="1194">
        <v>35</v>
      </c>
      <c r="O26" s="1194">
        <v>35.03</v>
      </c>
      <c r="P26" s="1224">
        <v>0</v>
      </c>
      <c r="Q26" s="1194">
        <f>IFERROR(P26/H26,0)*100</f>
        <v>0</v>
      </c>
      <c r="R26" s="1285">
        <f>O26-N26</f>
        <v>3.0000000000001137E-2</v>
      </c>
      <c r="S26" s="1200" t="s">
        <v>109</v>
      </c>
      <c r="T26" s="275" t="s">
        <v>110</v>
      </c>
      <c r="U26" s="276" t="s">
        <v>114</v>
      </c>
      <c r="V26" s="1291" t="s">
        <v>103</v>
      </c>
      <c r="W26" s="276" t="s">
        <v>111</v>
      </c>
      <c r="X26" s="275"/>
      <c r="Y26" s="275"/>
    </row>
    <row r="27" spans="1:25" s="78" customFormat="1" ht="56.25" customHeight="1">
      <c r="A27" s="393">
        <f>SUBTOTAL(3,$B$13:B27)</f>
        <v>12</v>
      </c>
      <c r="B27" s="1201" t="s">
        <v>157</v>
      </c>
      <c r="C27" s="1049">
        <v>200000000</v>
      </c>
      <c r="D27" s="1202" t="s">
        <v>114</v>
      </c>
      <c r="E27" s="325" t="s">
        <v>103</v>
      </c>
      <c r="F27" s="845" t="s">
        <v>104</v>
      </c>
      <c r="G27" s="1202" t="s">
        <v>158</v>
      </c>
      <c r="H27" s="1296">
        <v>196415700</v>
      </c>
      <c r="I27" s="313" t="s">
        <v>130</v>
      </c>
      <c r="J27" s="313" t="s">
        <v>159</v>
      </c>
      <c r="K27" s="1225" t="s">
        <v>160</v>
      </c>
      <c r="L27" s="1324">
        <v>44386</v>
      </c>
      <c r="M27" s="1324">
        <v>44358</v>
      </c>
      <c r="N27" s="1278">
        <v>18.149999999999999</v>
      </c>
      <c r="O27" s="1203">
        <v>11.75</v>
      </c>
      <c r="P27" s="1225">
        <v>0</v>
      </c>
      <c r="Q27" s="1203">
        <f>IFERROR(P27/H27,0)*100</f>
        <v>0</v>
      </c>
      <c r="R27" s="1055">
        <f>O27-N27</f>
        <v>-6.3999999999999986</v>
      </c>
      <c r="S27" s="966" t="s">
        <v>161</v>
      </c>
      <c r="T27" s="275" t="s">
        <v>110</v>
      </c>
      <c r="U27" s="276" t="s">
        <v>114</v>
      </c>
      <c r="V27" s="1291" t="s">
        <v>103</v>
      </c>
      <c r="W27" s="276" t="s">
        <v>111</v>
      </c>
      <c r="X27" s="275"/>
      <c r="Y27" s="275"/>
    </row>
    <row r="28" spans="1:25" s="78" customFormat="1" ht="55.5" customHeight="1">
      <c r="A28" s="855">
        <f>SUBTOTAL(3,$B$13:B28)</f>
        <v>13</v>
      </c>
      <c r="B28" s="1198" t="s">
        <v>162</v>
      </c>
      <c r="C28" s="1043">
        <v>1303190000</v>
      </c>
      <c r="D28" s="1192" t="s">
        <v>102</v>
      </c>
      <c r="E28" s="294" t="s">
        <v>103</v>
      </c>
      <c r="F28" s="967" t="s">
        <v>104</v>
      </c>
      <c r="G28" s="855" t="s">
        <v>163</v>
      </c>
      <c r="H28" s="1044">
        <v>928755800</v>
      </c>
      <c r="I28" s="1192" t="s">
        <v>130</v>
      </c>
      <c r="J28" s="1192" t="s">
        <v>130</v>
      </c>
      <c r="K28" s="1192" t="s">
        <v>164</v>
      </c>
      <c r="L28" s="1197">
        <v>44424</v>
      </c>
      <c r="M28" s="1197">
        <v>44561</v>
      </c>
      <c r="N28" s="1276">
        <v>12.832000000000001</v>
      </c>
      <c r="O28" s="1276">
        <v>16.363</v>
      </c>
      <c r="P28" s="1224">
        <v>0</v>
      </c>
      <c r="Q28" s="1194">
        <f>IFERROR(P28/H28,0)*100</f>
        <v>0</v>
      </c>
      <c r="R28" s="1199">
        <f>O28-N28</f>
        <v>3.5309999999999988</v>
      </c>
      <c r="S28" s="1196" t="s">
        <v>109</v>
      </c>
      <c r="T28" s="275" t="s">
        <v>110</v>
      </c>
      <c r="U28" s="276" t="s">
        <v>102</v>
      </c>
      <c r="V28" s="1291" t="s">
        <v>103</v>
      </c>
      <c r="W28" s="276" t="s">
        <v>111</v>
      </c>
      <c r="X28" s="275"/>
      <c r="Y28" s="275"/>
    </row>
    <row r="29" spans="1:25" s="78" customFormat="1" ht="15" customHeight="1">
      <c r="A29" s="1492" t="s">
        <v>165</v>
      </c>
      <c r="B29" s="1493"/>
      <c r="C29" s="1227"/>
      <c r="D29" s="1227"/>
      <c r="E29" s="1227"/>
      <c r="F29" s="1227"/>
      <c r="G29" s="1227"/>
      <c r="H29" s="1227"/>
      <c r="I29" s="1227"/>
      <c r="J29" s="1227"/>
      <c r="K29" s="1227"/>
      <c r="L29" s="1346"/>
      <c r="M29" s="1346"/>
      <c r="N29" s="1235"/>
      <c r="O29" s="1235"/>
      <c r="P29" s="1227"/>
      <c r="Q29" s="1227"/>
      <c r="R29" s="1227"/>
      <c r="S29" s="1230"/>
      <c r="T29" s="275"/>
      <c r="U29" s="275"/>
      <c r="V29" s="1294"/>
      <c r="W29" s="275"/>
      <c r="X29" s="275"/>
      <c r="Y29" s="275"/>
    </row>
    <row r="30" spans="1:25" s="78" customFormat="1" ht="66" customHeight="1">
      <c r="A30" s="305">
        <f>SUBTOTAL(3,$B$13:B30)</f>
        <v>14</v>
      </c>
      <c r="B30" s="323" t="s">
        <v>166</v>
      </c>
      <c r="C30" s="319">
        <v>400000340</v>
      </c>
      <c r="D30" s="324" t="s">
        <v>102</v>
      </c>
      <c r="E30" s="325" t="s">
        <v>103</v>
      </c>
      <c r="F30" s="337" t="s">
        <v>167</v>
      </c>
      <c r="G30" s="327" t="s">
        <v>168</v>
      </c>
      <c r="H30" s="327">
        <v>319184871</v>
      </c>
      <c r="I30" s="313" t="s">
        <v>153</v>
      </c>
      <c r="J30" s="313" t="s">
        <v>169</v>
      </c>
      <c r="K30" s="314" t="s">
        <v>164</v>
      </c>
      <c r="L30" s="315">
        <v>44428</v>
      </c>
      <c r="M30" s="998">
        <v>44547</v>
      </c>
      <c r="N30" s="1057">
        <v>20.49</v>
      </c>
      <c r="O30" s="1056">
        <v>79.209999999999994</v>
      </c>
      <c r="P30" s="319">
        <v>0</v>
      </c>
      <c r="Q30" s="1203">
        <f t="shared" ref="Q30:Q35" si="2">IFERROR(P30/H30,0)*100</f>
        <v>0</v>
      </c>
      <c r="R30" s="1048">
        <f t="shared" ref="R30:R36" si="3">O30-N30</f>
        <v>58.72</v>
      </c>
      <c r="S30" s="686" t="s">
        <v>768</v>
      </c>
      <c r="T30" s="275" t="s">
        <v>171</v>
      </c>
      <c r="U30" s="276" t="s">
        <v>102</v>
      </c>
      <c r="V30" s="1291" t="s">
        <v>103</v>
      </c>
      <c r="W30" s="276" t="s">
        <v>111</v>
      </c>
      <c r="X30" s="275"/>
      <c r="Y30" s="275"/>
    </row>
    <row r="31" spans="1:25" s="56" customFormat="1" ht="65.150000000000006" customHeight="1">
      <c r="A31" s="305">
        <f>SUBTOTAL(3,$B$13:B31)</f>
        <v>15</v>
      </c>
      <c r="B31" s="323" t="s">
        <v>172</v>
      </c>
      <c r="C31" s="319">
        <v>400000063</v>
      </c>
      <c r="D31" s="330" t="s">
        <v>102</v>
      </c>
      <c r="E31" s="309" t="s">
        <v>103</v>
      </c>
      <c r="F31" s="337" t="s">
        <v>167</v>
      </c>
      <c r="G31" s="327" t="s">
        <v>173</v>
      </c>
      <c r="H31" s="1297">
        <v>362001486</v>
      </c>
      <c r="I31" s="313" t="s">
        <v>153</v>
      </c>
      <c r="J31" s="313" t="s">
        <v>169</v>
      </c>
      <c r="K31" s="314" t="s">
        <v>174</v>
      </c>
      <c r="L31" s="315">
        <v>44428</v>
      </c>
      <c r="M31" s="315">
        <v>44542</v>
      </c>
      <c r="N31" s="1056">
        <v>12.76</v>
      </c>
      <c r="O31" s="1056">
        <v>47.98</v>
      </c>
      <c r="P31" s="1067">
        <f>H31*50%</f>
        <v>181000743</v>
      </c>
      <c r="Q31" s="1203">
        <f t="shared" si="2"/>
        <v>50</v>
      </c>
      <c r="R31" s="1048">
        <f t="shared" si="3"/>
        <v>35.22</v>
      </c>
      <c r="S31" s="686" t="s">
        <v>769</v>
      </c>
      <c r="T31" s="275" t="s">
        <v>171</v>
      </c>
      <c r="U31" s="276" t="s">
        <v>102</v>
      </c>
      <c r="V31" s="1291" t="s">
        <v>103</v>
      </c>
      <c r="W31" s="276" t="s">
        <v>111</v>
      </c>
      <c r="X31" s="278"/>
      <c r="Y31" s="278"/>
    </row>
    <row r="32" spans="1:25" s="56" customFormat="1" ht="45" customHeight="1">
      <c r="A32" s="302">
        <f>SUBTOTAL(3,$B$13:B32)</f>
        <v>16</v>
      </c>
      <c r="B32" s="122" t="s">
        <v>176</v>
      </c>
      <c r="C32" s="123">
        <v>200001188</v>
      </c>
      <c r="D32" s="304" t="s">
        <v>114</v>
      </c>
      <c r="E32" s="301" t="s">
        <v>103</v>
      </c>
      <c r="F32" s="631" t="s">
        <v>167</v>
      </c>
      <c r="G32" s="126" t="s">
        <v>177</v>
      </c>
      <c r="H32" s="1298">
        <v>199643000</v>
      </c>
      <c r="I32" s="187" t="s">
        <v>178</v>
      </c>
      <c r="J32" s="187" t="s">
        <v>169</v>
      </c>
      <c r="K32" s="188" t="s">
        <v>179</v>
      </c>
      <c r="L32" s="189">
        <v>44435</v>
      </c>
      <c r="M32" s="189">
        <v>44524</v>
      </c>
      <c r="N32" s="1194">
        <v>3.48</v>
      </c>
      <c r="O32" s="1194">
        <v>0.71</v>
      </c>
      <c r="P32" s="1224">
        <v>99821500</v>
      </c>
      <c r="Q32" s="1194">
        <f t="shared" si="2"/>
        <v>50</v>
      </c>
      <c r="R32" s="1199">
        <f t="shared" si="3"/>
        <v>-2.77</v>
      </c>
      <c r="S32" s="1196" t="s">
        <v>109</v>
      </c>
      <c r="T32" s="275" t="s">
        <v>171</v>
      </c>
      <c r="U32" s="276" t="s">
        <v>114</v>
      </c>
      <c r="V32" s="1291" t="s">
        <v>103</v>
      </c>
      <c r="W32" s="276" t="s">
        <v>111</v>
      </c>
      <c r="X32" s="278"/>
      <c r="Y32" s="278"/>
    </row>
    <row r="33" spans="1:25" s="56" customFormat="1" ht="45.4" customHeight="1">
      <c r="A33" s="302">
        <f>SUBTOTAL(3,$B$13:B33)</f>
        <v>17</v>
      </c>
      <c r="B33" s="122" t="s">
        <v>181</v>
      </c>
      <c r="C33" s="123">
        <v>200000110</v>
      </c>
      <c r="D33" s="304" t="s">
        <v>114</v>
      </c>
      <c r="E33" s="301" t="s">
        <v>103</v>
      </c>
      <c r="F33" s="631" t="s">
        <v>167</v>
      </c>
      <c r="G33" s="126" t="s">
        <v>182</v>
      </c>
      <c r="H33" s="1298">
        <v>199455000</v>
      </c>
      <c r="I33" s="187" t="s">
        <v>178</v>
      </c>
      <c r="J33" s="187" t="s">
        <v>169</v>
      </c>
      <c r="K33" s="188" t="s">
        <v>183</v>
      </c>
      <c r="L33" s="189">
        <v>44435</v>
      </c>
      <c r="M33" s="189">
        <v>44524</v>
      </c>
      <c r="N33" s="1194">
        <v>2.29</v>
      </c>
      <c r="O33" s="1194">
        <v>98.21</v>
      </c>
      <c r="P33" s="1275">
        <v>0</v>
      </c>
      <c r="Q33" s="1194">
        <f t="shared" si="2"/>
        <v>0</v>
      </c>
      <c r="R33" s="1199">
        <f t="shared" si="3"/>
        <v>95.919999999999987</v>
      </c>
      <c r="S33" s="1196" t="s">
        <v>109</v>
      </c>
      <c r="T33" s="275" t="s">
        <v>171</v>
      </c>
      <c r="U33" s="276" t="s">
        <v>114</v>
      </c>
      <c r="V33" s="1291" t="s">
        <v>103</v>
      </c>
      <c r="W33" s="276" t="s">
        <v>111</v>
      </c>
      <c r="X33" s="278"/>
      <c r="Y33" s="278"/>
    </row>
    <row r="34" spans="1:25" s="78" customFormat="1" ht="45.75" customHeight="1">
      <c r="A34" s="302">
        <f>SUBTOTAL(3,$B$13:B34)</f>
        <v>18</v>
      </c>
      <c r="B34" s="122" t="s">
        <v>184</v>
      </c>
      <c r="C34" s="123">
        <v>200000110</v>
      </c>
      <c r="D34" s="304" t="s">
        <v>114</v>
      </c>
      <c r="E34" s="301" t="s">
        <v>103</v>
      </c>
      <c r="F34" s="631" t="s">
        <v>167</v>
      </c>
      <c r="G34" s="126" t="s">
        <v>185</v>
      </c>
      <c r="H34" s="1298">
        <v>199690000</v>
      </c>
      <c r="I34" s="187" t="s">
        <v>178</v>
      </c>
      <c r="J34" s="197" t="s">
        <v>169</v>
      </c>
      <c r="K34" s="188" t="s">
        <v>183</v>
      </c>
      <c r="L34" s="189">
        <v>44435</v>
      </c>
      <c r="M34" s="189">
        <v>44524</v>
      </c>
      <c r="N34" s="1194">
        <v>2.2000000000000002</v>
      </c>
      <c r="O34" s="1194">
        <v>95.21</v>
      </c>
      <c r="P34" s="1275">
        <f>H34*50%</f>
        <v>99845000</v>
      </c>
      <c r="Q34" s="1194">
        <f t="shared" si="2"/>
        <v>50</v>
      </c>
      <c r="R34" s="1199">
        <f t="shared" si="3"/>
        <v>93.009999999999991</v>
      </c>
      <c r="S34" s="1196" t="s">
        <v>109</v>
      </c>
      <c r="T34" s="275" t="s">
        <v>171</v>
      </c>
      <c r="U34" s="276" t="s">
        <v>114</v>
      </c>
      <c r="V34" s="1291" t="s">
        <v>103</v>
      </c>
      <c r="W34" s="276" t="s">
        <v>111</v>
      </c>
      <c r="X34" s="275"/>
      <c r="Y34" s="275"/>
    </row>
    <row r="35" spans="1:25" s="56" customFormat="1" ht="44.25" customHeight="1">
      <c r="A35" s="302">
        <f>SUBTOTAL(3,$B$13:B35)</f>
        <v>19</v>
      </c>
      <c r="B35" s="122" t="s">
        <v>186</v>
      </c>
      <c r="C35" s="123">
        <v>500000000</v>
      </c>
      <c r="D35" s="304" t="s">
        <v>102</v>
      </c>
      <c r="E35" s="301" t="s">
        <v>103</v>
      </c>
      <c r="F35" s="631" t="s">
        <v>167</v>
      </c>
      <c r="G35" s="126" t="s">
        <v>187</v>
      </c>
      <c r="H35" s="1298">
        <v>414198979.08999997</v>
      </c>
      <c r="I35" s="187" t="s">
        <v>107</v>
      </c>
      <c r="J35" s="197" t="s">
        <v>188</v>
      </c>
      <c r="K35" s="188" t="s">
        <v>174</v>
      </c>
      <c r="L35" s="1197">
        <v>44427</v>
      </c>
      <c r="M35" s="1197">
        <v>44561</v>
      </c>
      <c r="N35" s="887">
        <v>26.82</v>
      </c>
      <c r="O35" s="930">
        <v>42.08</v>
      </c>
      <c r="P35" s="199">
        <f>H35*30%</f>
        <v>124259693.72699998</v>
      </c>
      <c r="Q35" s="1194">
        <f t="shared" si="2"/>
        <v>30</v>
      </c>
      <c r="R35" s="925">
        <f t="shared" si="3"/>
        <v>15.259999999999998</v>
      </c>
      <c r="S35" s="1196" t="s">
        <v>109</v>
      </c>
      <c r="T35" s="275" t="s">
        <v>171</v>
      </c>
      <c r="U35" s="276" t="s">
        <v>102</v>
      </c>
      <c r="V35" s="1291" t="s">
        <v>103</v>
      </c>
      <c r="W35" s="276" t="s">
        <v>111</v>
      </c>
      <c r="X35" s="278"/>
      <c r="Y35" s="278"/>
    </row>
    <row r="36" spans="1:25" s="56" customFormat="1" ht="57" customHeight="1">
      <c r="A36" s="305">
        <f>SUBTOTAL(3,$B$13:B36)</f>
        <v>20</v>
      </c>
      <c r="B36" s="323" t="s">
        <v>189</v>
      </c>
      <c r="C36" s="319">
        <v>800000000</v>
      </c>
      <c r="D36" s="330" t="s">
        <v>102</v>
      </c>
      <c r="E36" s="309" t="s">
        <v>103</v>
      </c>
      <c r="F36" s="412" t="s">
        <v>167</v>
      </c>
      <c r="G36" s="327" t="s">
        <v>190</v>
      </c>
      <c r="H36" s="1297">
        <v>638249600</v>
      </c>
      <c r="I36" s="313" t="s">
        <v>107</v>
      </c>
      <c r="J36" s="335" t="s">
        <v>188</v>
      </c>
      <c r="K36" s="314" t="s">
        <v>191</v>
      </c>
      <c r="L36" s="315">
        <v>44427</v>
      </c>
      <c r="M36" s="315">
        <v>44561</v>
      </c>
      <c r="N36" s="1057">
        <v>22.74</v>
      </c>
      <c r="O36" s="1056">
        <v>40.29</v>
      </c>
      <c r="P36" s="337">
        <f>H36*30%</f>
        <v>191474880</v>
      </c>
      <c r="Q36" s="1203">
        <f>IFERROR(P36/H36,0)*100</f>
        <v>30</v>
      </c>
      <c r="R36" s="1048">
        <f t="shared" si="3"/>
        <v>17.55</v>
      </c>
      <c r="S36" s="686" t="s">
        <v>192</v>
      </c>
      <c r="T36" s="275" t="s">
        <v>171</v>
      </c>
      <c r="U36" s="276" t="s">
        <v>102</v>
      </c>
      <c r="V36" s="1291" t="s">
        <v>103</v>
      </c>
      <c r="W36" s="276" t="s">
        <v>111</v>
      </c>
      <c r="X36" s="278"/>
      <c r="Y36" s="278"/>
    </row>
    <row r="37" spans="1:25" s="56" customFormat="1" ht="17.25" customHeight="1">
      <c r="A37" s="1492" t="s">
        <v>131</v>
      </c>
      <c r="B37" s="1493"/>
      <c r="C37" s="1227"/>
      <c r="D37" s="1227"/>
      <c r="E37" s="1227"/>
      <c r="F37" s="1227"/>
      <c r="G37" s="1227"/>
      <c r="H37" s="1227"/>
      <c r="I37" s="1227"/>
      <c r="J37" s="1227"/>
      <c r="K37" s="1227"/>
      <c r="L37" s="1346"/>
      <c r="M37" s="1346"/>
      <c r="N37" s="1235"/>
      <c r="O37" s="1235"/>
      <c r="P37" s="1227"/>
      <c r="Q37" s="1227"/>
      <c r="R37" s="1227"/>
      <c r="S37" s="1230"/>
      <c r="T37" s="278"/>
      <c r="U37" s="275"/>
      <c r="V37" s="1294"/>
      <c r="W37" s="278"/>
      <c r="X37" s="278"/>
      <c r="Y37" s="278"/>
    </row>
    <row r="38" spans="1:25" s="56" customFormat="1" ht="37.5" customHeight="1">
      <c r="A38" s="302">
        <f>SUBTOTAL(3,$B$13:B38)</f>
        <v>21</v>
      </c>
      <c r="B38" s="122" t="s">
        <v>193</v>
      </c>
      <c r="C38" s="401">
        <v>412500000</v>
      </c>
      <c r="D38" s="304" t="s">
        <v>102</v>
      </c>
      <c r="E38" s="207" t="s">
        <v>133</v>
      </c>
      <c r="F38" s="631" t="s">
        <v>134</v>
      </c>
      <c r="G38" s="126" t="s">
        <v>194</v>
      </c>
      <c r="H38" s="231">
        <v>356982224</v>
      </c>
      <c r="I38" s="187" t="s">
        <v>195</v>
      </c>
      <c r="J38" s="187" t="s">
        <v>137</v>
      </c>
      <c r="K38" s="201" t="s">
        <v>196</v>
      </c>
      <c r="L38" s="1160">
        <v>44396</v>
      </c>
      <c r="M38" s="1197">
        <v>44515</v>
      </c>
      <c r="N38" s="888">
        <v>59.35</v>
      </c>
      <c r="O38" s="888">
        <v>75.13</v>
      </c>
      <c r="P38" s="204">
        <v>178491112</v>
      </c>
      <c r="Q38" s="1194">
        <f>IFERROR(P38/H38,0)*100</f>
        <v>50</v>
      </c>
      <c r="R38" s="887">
        <f>O38-N38</f>
        <v>15.779999999999994</v>
      </c>
      <c r="S38" s="1196" t="s">
        <v>109</v>
      </c>
      <c r="T38" s="278" t="s">
        <v>139</v>
      </c>
      <c r="U38" s="276" t="s">
        <v>102</v>
      </c>
      <c r="V38" s="1291" t="s">
        <v>133</v>
      </c>
      <c r="W38" s="276" t="s">
        <v>111</v>
      </c>
      <c r="X38" s="278"/>
      <c r="Y38" s="278"/>
    </row>
    <row r="39" spans="1:25" s="56" customFormat="1" ht="41.25" customHeight="1">
      <c r="A39" s="302">
        <f>SUBTOTAL(3,$B$13:B39)</f>
        <v>22</v>
      </c>
      <c r="B39" s="122" t="s">
        <v>197</v>
      </c>
      <c r="C39" s="401">
        <v>385000000</v>
      </c>
      <c r="D39" s="304" t="s">
        <v>198</v>
      </c>
      <c r="E39" s="207" t="s">
        <v>133</v>
      </c>
      <c r="F39" s="631" t="s">
        <v>134</v>
      </c>
      <c r="G39" s="1194" t="s">
        <v>199</v>
      </c>
      <c r="H39" s="231">
        <v>385000000</v>
      </c>
      <c r="I39" s="187" t="s">
        <v>200</v>
      </c>
      <c r="J39" s="187" t="s">
        <v>200</v>
      </c>
      <c r="K39" s="187" t="s">
        <v>200</v>
      </c>
      <c r="L39" s="1160">
        <v>44410</v>
      </c>
      <c r="M39" s="1197">
        <v>44559</v>
      </c>
      <c r="N39" s="1194">
        <v>0</v>
      </c>
      <c r="O39" s="1194">
        <v>0</v>
      </c>
      <c r="P39" s="1299">
        <v>96250000</v>
      </c>
      <c r="Q39" s="1194">
        <f>IFERROR(P39/H39,0)*100</f>
        <v>25</v>
      </c>
      <c r="R39" s="1199">
        <f t="shared" ref="R39:R44" si="4">O39-N39</f>
        <v>0</v>
      </c>
      <c r="S39" s="684" t="s">
        <v>201</v>
      </c>
      <c r="T39" s="278" t="s">
        <v>139</v>
      </c>
      <c r="U39" s="276" t="s">
        <v>198</v>
      </c>
      <c r="V39" s="1291" t="s">
        <v>133</v>
      </c>
      <c r="W39" s="276" t="s">
        <v>111</v>
      </c>
      <c r="X39" s="278"/>
      <c r="Y39" s="278"/>
    </row>
    <row r="40" spans="1:25" s="56" customFormat="1" ht="40" customHeight="1">
      <c r="A40" s="302">
        <f>SUBTOTAL(3,$B$13:B40)</f>
        <v>23</v>
      </c>
      <c r="B40" s="122" t="s">
        <v>202</v>
      </c>
      <c r="C40" s="401">
        <v>184000000</v>
      </c>
      <c r="D40" s="304" t="s">
        <v>114</v>
      </c>
      <c r="E40" s="301" t="s">
        <v>203</v>
      </c>
      <c r="F40" s="631" t="s">
        <v>134</v>
      </c>
      <c r="G40" s="126" t="s">
        <v>204</v>
      </c>
      <c r="H40" s="231">
        <v>183286000</v>
      </c>
      <c r="I40" s="187" t="s">
        <v>205</v>
      </c>
      <c r="J40" s="142" t="s">
        <v>206</v>
      </c>
      <c r="K40" s="1139" t="s">
        <v>207</v>
      </c>
      <c r="L40" s="1161">
        <v>44421</v>
      </c>
      <c r="M40" s="1161">
        <v>44510</v>
      </c>
      <c r="N40" s="1194">
        <v>0</v>
      </c>
      <c r="O40" s="1194">
        <v>0</v>
      </c>
      <c r="P40" s="1275">
        <v>0</v>
      </c>
      <c r="Q40" s="1194">
        <f>IFERROR(P40/H40,0)*100</f>
        <v>0</v>
      </c>
      <c r="R40" s="1199">
        <f t="shared" si="4"/>
        <v>0</v>
      </c>
      <c r="S40" s="684" t="s">
        <v>208</v>
      </c>
      <c r="T40" s="278" t="s">
        <v>139</v>
      </c>
      <c r="U40" s="276" t="s">
        <v>114</v>
      </c>
      <c r="V40" s="1291" t="s">
        <v>203</v>
      </c>
      <c r="W40" s="276" t="s">
        <v>111</v>
      </c>
      <c r="X40" s="278"/>
      <c r="Y40" s="278"/>
    </row>
    <row r="41" spans="1:25" s="78" customFormat="1" ht="36" customHeight="1">
      <c r="A41" s="302">
        <f>SUBTOTAL(3,$B$13:B41)</f>
        <v>24</v>
      </c>
      <c r="B41" s="122" t="s">
        <v>209</v>
      </c>
      <c r="C41" s="402">
        <v>184000000</v>
      </c>
      <c r="D41" s="301" t="s">
        <v>114</v>
      </c>
      <c r="E41" s="631" t="s">
        <v>203</v>
      </c>
      <c r="F41" s="631" t="s">
        <v>134</v>
      </c>
      <c r="G41" s="126" t="s">
        <v>210</v>
      </c>
      <c r="H41" s="231">
        <v>183401000</v>
      </c>
      <c r="I41" s="187" t="s">
        <v>205</v>
      </c>
      <c r="J41" s="142" t="s">
        <v>206</v>
      </c>
      <c r="K41" s="142" t="s">
        <v>211</v>
      </c>
      <c r="L41" s="1197">
        <v>44426</v>
      </c>
      <c r="M41" s="1160">
        <v>44515</v>
      </c>
      <c r="N41" s="1194">
        <v>56.2</v>
      </c>
      <c r="O41" s="1194">
        <v>100</v>
      </c>
      <c r="P41" s="1275">
        <v>0</v>
      </c>
      <c r="Q41" s="1194">
        <f>IFERROR(P41/H41,0)*100</f>
        <v>0</v>
      </c>
      <c r="R41" s="1199">
        <f t="shared" si="4"/>
        <v>43.8</v>
      </c>
      <c r="S41" s="684" t="s">
        <v>156</v>
      </c>
      <c r="T41" s="278" t="s">
        <v>139</v>
      </c>
      <c r="U41" s="276" t="s">
        <v>114</v>
      </c>
      <c r="V41" s="1291" t="s">
        <v>203</v>
      </c>
      <c r="W41" s="276" t="s">
        <v>127</v>
      </c>
      <c r="X41" s="275"/>
      <c r="Y41" s="275"/>
    </row>
    <row r="42" spans="1:25" s="78" customFormat="1" ht="37.75" customHeight="1">
      <c r="A42" s="302">
        <f>SUBTOTAL(3,$B$13:B42)</f>
        <v>25</v>
      </c>
      <c r="B42" s="122" t="s">
        <v>212</v>
      </c>
      <c r="C42" s="401">
        <v>195000000</v>
      </c>
      <c r="D42" s="304" t="s">
        <v>114</v>
      </c>
      <c r="E42" s="301" t="s">
        <v>203</v>
      </c>
      <c r="F42" s="631" t="s">
        <v>134</v>
      </c>
      <c r="G42" s="1194"/>
      <c r="H42" s="1300"/>
      <c r="I42" s="187" t="s">
        <v>178</v>
      </c>
      <c r="J42" s="140" t="s">
        <v>153</v>
      </c>
      <c r="K42" s="143"/>
      <c r="L42" s="1194"/>
      <c r="M42" s="1194"/>
      <c r="N42" s="1194"/>
      <c r="O42" s="1194">
        <v>0</v>
      </c>
      <c r="P42" s="1275">
        <v>0</v>
      </c>
      <c r="Q42" s="1194">
        <f>IFERROR(P42/H42,0)*100</f>
        <v>0</v>
      </c>
      <c r="R42" s="1199">
        <f t="shared" si="4"/>
        <v>0</v>
      </c>
      <c r="S42" s="684" t="s">
        <v>664</v>
      </c>
      <c r="T42" s="278" t="s">
        <v>139</v>
      </c>
      <c r="U42" s="276" t="s">
        <v>114</v>
      </c>
      <c r="V42" s="1291" t="s">
        <v>203</v>
      </c>
      <c r="W42" s="276" t="s">
        <v>664</v>
      </c>
      <c r="X42" s="275"/>
      <c r="Y42" s="275"/>
    </row>
    <row r="43" spans="1:25" s="78" customFormat="1" ht="45.75" customHeight="1">
      <c r="A43" s="305">
        <f>SUBTOTAL(3,$B$13:B43)</f>
        <v>26</v>
      </c>
      <c r="B43" s="323" t="s">
        <v>215</v>
      </c>
      <c r="C43" s="1494" t="s">
        <v>141</v>
      </c>
      <c r="D43" s="1495"/>
      <c r="E43" s="1495"/>
      <c r="F43" s="1495"/>
      <c r="G43" s="1495"/>
      <c r="H43" s="1495"/>
      <c r="I43" s="1495"/>
      <c r="J43" s="1495"/>
      <c r="K43" s="1495"/>
      <c r="L43" s="1495"/>
      <c r="M43" s="1495"/>
      <c r="N43" s="1495"/>
      <c r="O43" s="1495"/>
      <c r="P43" s="1495"/>
      <c r="Q43" s="1495"/>
      <c r="R43" s="1496"/>
      <c r="S43" s="689" t="s">
        <v>142</v>
      </c>
      <c r="T43" s="278" t="s">
        <v>139</v>
      </c>
      <c r="U43" s="275"/>
      <c r="V43" s="1294"/>
      <c r="W43" s="275"/>
      <c r="X43" s="275"/>
      <c r="Y43" s="275"/>
    </row>
    <row r="44" spans="1:25" s="1274" customFormat="1" ht="192" customHeight="1">
      <c r="A44" s="1260">
        <f>SUBTOTAL(3,$B$13:B44)</f>
        <v>27</v>
      </c>
      <c r="B44" s="1261" t="s">
        <v>216</v>
      </c>
      <c r="C44" s="1262">
        <v>196000000</v>
      </c>
      <c r="D44" s="1263" t="s">
        <v>198</v>
      </c>
      <c r="E44" s="1264" t="s">
        <v>203</v>
      </c>
      <c r="F44" s="1265"/>
      <c r="G44" s="1266" t="s">
        <v>217</v>
      </c>
      <c r="H44" s="1280">
        <v>196000000</v>
      </c>
      <c r="I44" s="1267" t="s">
        <v>200</v>
      </c>
      <c r="J44" s="1268" t="s">
        <v>200</v>
      </c>
      <c r="K44" s="1269" t="s">
        <v>200</v>
      </c>
      <c r="L44" s="1270">
        <v>44410</v>
      </c>
      <c r="M44" s="1270">
        <v>44559</v>
      </c>
      <c r="N44" s="1266">
        <v>0</v>
      </c>
      <c r="O44" s="1266">
        <v>0</v>
      </c>
      <c r="P44" s="1301">
        <v>49000000</v>
      </c>
      <c r="Q44" s="1194">
        <f>IFERROR(P44/H44,0)*100</f>
        <v>25</v>
      </c>
      <c r="R44" s="1271">
        <f t="shared" si="4"/>
        <v>0</v>
      </c>
      <c r="S44" s="1272" t="s">
        <v>218</v>
      </c>
      <c r="T44" s="1273" t="s">
        <v>139</v>
      </c>
      <c r="U44" s="276" t="s">
        <v>198</v>
      </c>
      <c r="V44" s="1291" t="s">
        <v>203</v>
      </c>
      <c r="W44" s="276" t="s">
        <v>111</v>
      </c>
      <c r="X44" s="1273"/>
      <c r="Y44" s="1273"/>
    </row>
    <row r="45" spans="1:25" ht="17.25" customHeight="1">
      <c r="A45" s="1497" t="s">
        <v>219</v>
      </c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8"/>
      <c r="Q45" s="1498"/>
      <c r="R45" s="1498"/>
      <c r="S45" s="1499"/>
      <c r="U45" s="275"/>
      <c r="V45" s="1294"/>
    </row>
    <row r="46" spans="1:25" ht="16.5" customHeight="1">
      <c r="A46" s="1500" t="s">
        <v>100</v>
      </c>
      <c r="B46" s="1501"/>
      <c r="C46" s="1228"/>
      <c r="D46" s="1228"/>
      <c r="E46" s="1228"/>
      <c r="F46" s="1228"/>
      <c r="G46" s="1228"/>
      <c r="H46" s="1228"/>
      <c r="I46" s="1228"/>
      <c r="J46" s="1228"/>
      <c r="K46" s="1228"/>
      <c r="L46" s="1331"/>
      <c r="M46" s="1331"/>
      <c r="N46" s="1236"/>
      <c r="O46" s="1236"/>
      <c r="P46" s="1228"/>
      <c r="Q46" s="1228"/>
      <c r="R46" s="1228"/>
      <c r="S46" s="1229"/>
      <c r="U46" s="275"/>
      <c r="V46" s="1294"/>
    </row>
    <row r="47" spans="1:25" s="14" customFormat="1" ht="39.4" customHeight="1">
      <c r="A47" s="60">
        <f>SUBTOTAL(3,$B$13:B47)</f>
        <v>28</v>
      </c>
      <c r="B47" s="1191" t="s">
        <v>220</v>
      </c>
      <c r="C47" s="402">
        <v>2300000000</v>
      </c>
      <c r="D47" s="1192" t="s">
        <v>102</v>
      </c>
      <c r="E47" s="682" t="s">
        <v>103</v>
      </c>
      <c r="F47" s="687" t="s">
        <v>104</v>
      </c>
      <c r="G47" s="855" t="s">
        <v>221</v>
      </c>
      <c r="H47" s="151">
        <v>1743245320</v>
      </c>
      <c r="I47" s="855" t="s">
        <v>222</v>
      </c>
      <c r="J47" s="1192" t="s">
        <v>116</v>
      </c>
      <c r="K47" s="1192" t="s">
        <v>223</v>
      </c>
      <c r="L47" s="1197">
        <v>44403</v>
      </c>
      <c r="M47" s="1197">
        <v>44558</v>
      </c>
      <c r="N47" s="1276">
        <v>11.742000000000001</v>
      </c>
      <c r="O47" s="1276">
        <v>18.641999999999999</v>
      </c>
      <c r="P47" s="1224">
        <v>522973596</v>
      </c>
      <c r="Q47" s="1194">
        <f>IFERROR(P47/H47,0)*100</f>
        <v>30</v>
      </c>
      <c r="R47" s="1205">
        <f>O47-N47</f>
        <v>6.8999999999999986</v>
      </c>
      <c r="S47" s="1196" t="s">
        <v>109</v>
      </c>
      <c r="T47" s="275" t="s">
        <v>110</v>
      </c>
      <c r="U47" s="276" t="s">
        <v>102</v>
      </c>
      <c r="V47" s="1291" t="s">
        <v>103</v>
      </c>
      <c r="W47" s="276" t="s">
        <v>111</v>
      </c>
      <c r="X47" s="1302"/>
      <c r="Y47" s="1302"/>
    </row>
    <row r="48" spans="1:25" ht="41.15" customHeight="1">
      <c r="A48" s="60">
        <f>SUBTOTAL(3,$B$13:B48)</f>
        <v>29</v>
      </c>
      <c r="B48" s="1191" t="s">
        <v>224</v>
      </c>
      <c r="C48" s="402">
        <v>1000000000</v>
      </c>
      <c r="D48" s="1192" t="s">
        <v>102</v>
      </c>
      <c r="E48" s="682" t="s">
        <v>103</v>
      </c>
      <c r="F48" s="687" t="s">
        <v>104</v>
      </c>
      <c r="G48" s="855" t="s">
        <v>225</v>
      </c>
      <c r="H48" s="151">
        <v>990738011.89999998</v>
      </c>
      <c r="I48" s="855" t="s">
        <v>226</v>
      </c>
      <c r="J48" s="1192" t="s">
        <v>227</v>
      </c>
      <c r="K48" s="1192" t="s">
        <v>228</v>
      </c>
      <c r="L48" s="1197">
        <v>44424</v>
      </c>
      <c r="M48" s="1197">
        <v>44561</v>
      </c>
      <c r="N48" s="1194">
        <v>0</v>
      </c>
      <c r="O48" s="1194">
        <v>0</v>
      </c>
      <c r="P48" s="1224">
        <v>297221403.56999999</v>
      </c>
      <c r="Q48" s="1194">
        <f>IFERROR(P48/H48,0)*100</f>
        <v>30</v>
      </c>
      <c r="R48" s="1199">
        <f>O48-N48</f>
        <v>0</v>
      </c>
      <c r="S48" s="1196" t="s">
        <v>109</v>
      </c>
      <c r="T48" s="275" t="s">
        <v>110</v>
      </c>
      <c r="U48" s="276" t="s">
        <v>102</v>
      </c>
      <c r="V48" s="1291" t="s">
        <v>103</v>
      </c>
      <c r="W48" s="276" t="s">
        <v>111</v>
      </c>
    </row>
    <row r="49" spans="1:25" s="78" customFormat="1" ht="81" customHeight="1">
      <c r="A49" s="393">
        <f>SUBTOTAL(3,$B$13:B49)</f>
        <v>30</v>
      </c>
      <c r="B49" s="873" t="s">
        <v>229</v>
      </c>
      <c r="C49" s="1058">
        <v>2000000000</v>
      </c>
      <c r="D49" s="1202" t="s">
        <v>102</v>
      </c>
      <c r="E49" s="975" t="s">
        <v>103</v>
      </c>
      <c r="F49" s="845" t="s">
        <v>104</v>
      </c>
      <c r="G49" s="393" t="s">
        <v>230</v>
      </c>
      <c r="H49" s="409">
        <v>1926565357.8199999</v>
      </c>
      <c r="I49" s="393" t="s">
        <v>231</v>
      </c>
      <c r="J49" s="1202" t="s">
        <v>153</v>
      </c>
      <c r="K49" s="1202" t="s">
        <v>232</v>
      </c>
      <c r="L49" s="998">
        <v>44400</v>
      </c>
      <c r="M49" s="998">
        <v>44529</v>
      </c>
      <c r="N49" s="1278">
        <v>9.92</v>
      </c>
      <c r="O49" s="1278">
        <v>29.332999999999998</v>
      </c>
      <c r="P49" s="1225">
        <v>577969607.34599996</v>
      </c>
      <c r="Q49" s="1203">
        <f>IFERROR(P49/H49,0)*100</f>
        <v>30</v>
      </c>
      <c r="R49" s="1206">
        <f>O49-N49</f>
        <v>19.412999999999997</v>
      </c>
      <c r="S49" s="1207" t="s">
        <v>233</v>
      </c>
      <c r="T49" s="275" t="s">
        <v>110</v>
      </c>
      <c r="U49" s="276" t="s">
        <v>102</v>
      </c>
      <c r="V49" s="1291" t="s">
        <v>103</v>
      </c>
      <c r="W49" s="276" t="s">
        <v>111</v>
      </c>
      <c r="X49" s="275"/>
      <c r="Y49" s="275"/>
    </row>
    <row r="50" spans="1:25" s="78" customFormat="1" ht="40.4" customHeight="1">
      <c r="A50" s="855">
        <f>SUBTOTAL(3,$B$13:B50)</f>
        <v>31</v>
      </c>
      <c r="B50" s="1191" t="s">
        <v>234</v>
      </c>
      <c r="C50" s="402">
        <v>180000000</v>
      </c>
      <c r="D50" s="1192" t="s">
        <v>235</v>
      </c>
      <c r="E50" s="44" t="s">
        <v>103</v>
      </c>
      <c r="F50" s="967" t="s">
        <v>104</v>
      </c>
      <c r="G50" s="855" t="s">
        <v>236</v>
      </c>
      <c r="H50" s="151">
        <v>177371900</v>
      </c>
      <c r="I50" s="855" t="s">
        <v>153</v>
      </c>
      <c r="J50" s="1192" t="s">
        <v>237</v>
      </c>
      <c r="K50" s="1192" t="s">
        <v>238</v>
      </c>
      <c r="L50" s="1197">
        <v>44427</v>
      </c>
      <c r="M50" s="1197">
        <v>44516</v>
      </c>
      <c r="N50" s="1284">
        <v>100</v>
      </c>
      <c r="O50" s="1284">
        <v>100</v>
      </c>
      <c r="P50" s="1224">
        <v>0</v>
      </c>
      <c r="Q50" s="1194">
        <f>IFERROR(P50/H50,0)*100</f>
        <v>0</v>
      </c>
      <c r="R50" s="1285">
        <f>O50-N50</f>
        <v>0</v>
      </c>
      <c r="S50" s="1196" t="s">
        <v>239</v>
      </c>
      <c r="T50" s="275" t="s">
        <v>110</v>
      </c>
      <c r="U50" s="276" t="s">
        <v>114</v>
      </c>
      <c r="V50" s="1291" t="s">
        <v>103</v>
      </c>
      <c r="W50" s="276" t="s">
        <v>127</v>
      </c>
      <c r="X50" s="275"/>
      <c r="Y50" s="275"/>
    </row>
    <row r="51" spans="1:25" s="78" customFormat="1" ht="17.25" customHeight="1">
      <c r="A51" s="1502" t="s">
        <v>165</v>
      </c>
      <c r="B51" s="1503"/>
      <c r="C51" s="1227"/>
      <c r="D51" s="1227"/>
      <c r="E51" s="1227"/>
      <c r="F51" s="1227"/>
      <c r="G51" s="1227"/>
      <c r="H51" s="1227"/>
      <c r="I51" s="1227"/>
      <c r="J51" s="1227"/>
      <c r="K51" s="1227"/>
      <c r="L51" s="1346"/>
      <c r="M51" s="1346"/>
      <c r="N51" s="1235"/>
      <c r="O51" s="1235"/>
      <c r="P51" s="1227"/>
      <c r="Q51" s="1227"/>
      <c r="R51" s="1227"/>
      <c r="S51" s="1227"/>
      <c r="T51" s="275"/>
      <c r="U51" s="275"/>
      <c r="V51" s="1294"/>
      <c r="W51" s="275"/>
      <c r="X51" s="275"/>
      <c r="Y51" s="275"/>
    </row>
    <row r="52" spans="1:25" s="78" customFormat="1" ht="45.75" customHeight="1">
      <c r="A52" s="302">
        <f>SUBTOTAL(3,$B$13:B52)</f>
        <v>32</v>
      </c>
      <c r="B52" s="122" t="s">
        <v>240</v>
      </c>
      <c r="C52" s="123">
        <v>300000164</v>
      </c>
      <c r="D52" s="124" t="s">
        <v>102</v>
      </c>
      <c r="E52" s="294" t="s">
        <v>103</v>
      </c>
      <c r="F52" s="631" t="s">
        <v>241</v>
      </c>
      <c r="G52" s="1281" t="s">
        <v>242</v>
      </c>
      <c r="H52" s="217">
        <v>239316927</v>
      </c>
      <c r="I52" s="215" t="s">
        <v>153</v>
      </c>
      <c r="J52" s="208" t="s">
        <v>243</v>
      </c>
      <c r="K52" s="114" t="s">
        <v>244</v>
      </c>
      <c r="L52" s="1160">
        <v>44452</v>
      </c>
      <c r="M52" s="1160">
        <v>44561</v>
      </c>
      <c r="N52" s="1194">
        <v>16.73</v>
      </c>
      <c r="O52" s="1194">
        <v>18.34</v>
      </c>
      <c r="P52" s="1275">
        <v>119658463.5</v>
      </c>
      <c r="Q52" s="1194">
        <f>IFERROR(P52/H52,0)*100</f>
        <v>50</v>
      </c>
      <c r="R52" s="1199">
        <f>O52-N52</f>
        <v>1.6099999999999994</v>
      </c>
      <c r="S52" s="1196" t="s">
        <v>109</v>
      </c>
      <c r="T52" s="275" t="s">
        <v>171</v>
      </c>
      <c r="U52" s="276" t="s">
        <v>102</v>
      </c>
      <c r="V52" s="1291" t="s">
        <v>103</v>
      </c>
      <c r="W52" s="276" t="s">
        <v>111</v>
      </c>
      <c r="X52" s="275"/>
      <c r="Y52" s="275"/>
    </row>
    <row r="53" spans="1:25" s="78" customFormat="1" ht="16.5" customHeight="1">
      <c r="A53" s="1492" t="s">
        <v>245</v>
      </c>
      <c r="B53" s="1493"/>
      <c r="C53" s="1493"/>
      <c r="D53" s="1493"/>
      <c r="E53" s="1493"/>
      <c r="F53" s="1493"/>
      <c r="G53" s="1493"/>
      <c r="H53" s="1493"/>
      <c r="I53" s="1493"/>
      <c r="J53" s="1493"/>
      <c r="K53" s="1493"/>
      <c r="L53" s="1493"/>
      <c r="M53" s="1493"/>
      <c r="N53" s="1493"/>
      <c r="O53" s="1493"/>
      <c r="P53" s="1493"/>
      <c r="Q53" s="1493"/>
      <c r="R53" s="1493"/>
      <c r="S53" s="1493"/>
      <c r="T53" s="275"/>
      <c r="U53" s="275"/>
      <c r="V53" s="1294"/>
      <c r="W53" s="275"/>
      <c r="X53" s="275"/>
      <c r="Y53" s="275"/>
    </row>
    <row r="54" spans="1:25" s="78" customFormat="1">
      <c r="A54" s="1497" t="s">
        <v>246</v>
      </c>
      <c r="B54" s="1498"/>
      <c r="C54" s="1498"/>
      <c r="D54" s="1498"/>
      <c r="E54" s="1498"/>
      <c r="F54" s="1498"/>
      <c r="G54" s="1498"/>
      <c r="H54" s="1498"/>
      <c r="I54" s="1498"/>
      <c r="J54" s="1498"/>
      <c r="K54" s="1498"/>
      <c r="L54" s="1498"/>
      <c r="M54" s="1498"/>
      <c r="N54" s="1498"/>
      <c r="O54" s="1498"/>
      <c r="P54" s="1498"/>
      <c r="Q54" s="1498"/>
      <c r="R54" s="1498"/>
      <c r="S54" s="1509"/>
      <c r="T54" s="275"/>
      <c r="U54" s="275"/>
      <c r="V54" s="1294"/>
      <c r="W54" s="275"/>
      <c r="X54" s="275"/>
      <c r="Y54" s="275"/>
    </row>
    <row r="55" spans="1:25" s="78" customFormat="1">
      <c r="A55" s="1500" t="s">
        <v>247</v>
      </c>
      <c r="B55" s="1501"/>
      <c r="C55" s="1501"/>
      <c r="D55" s="1501"/>
      <c r="E55" s="1501"/>
      <c r="F55" s="1501"/>
      <c r="G55" s="1501"/>
      <c r="H55" s="1501"/>
      <c r="I55" s="1501"/>
      <c r="J55" s="1501"/>
      <c r="K55" s="1501"/>
      <c r="L55" s="1501"/>
      <c r="M55" s="1501"/>
      <c r="N55" s="1501"/>
      <c r="O55" s="1501"/>
      <c r="P55" s="1501"/>
      <c r="Q55" s="1501"/>
      <c r="R55" s="1501"/>
      <c r="S55" s="1501"/>
      <c r="T55" s="275"/>
      <c r="U55" s="275"/>
      <c r="V55" s="1294"/>
      <c r="W55" s="275"/>
      <c r="X55" s="275"/>
      <c r="Y55" s="275"/>
    </row>
    <row r="56" spans="1:25" s="52" customFormat="1" ht="50.65" customHeight="1">
      <c r="A56" s="60">
        <f>SUBTOTAL(3,$B$13:B56)</f>
        <v>33</v>
      </c>
      <c r="B56" s="1191" t="s">
        <v>248</v>
      </c>
      <c r="C56" s="639">
        <v>200000000</v>
      </c>
      <c r="D56" s="1192" t="s">
        <v>235</v>
      </c>
      <c r="E56" s="125" t="s">
        <v>103</v>
      </c>
      <c r="F56" s="500" t="s">
        <v>104</v>
      </c>
      <c r="G56" s="855" t="s">
        <v>249</v>
      </c>
      <c r="H56" s="1059">
        <v>199411100</v>
      </c>
      <c r="I56" s="855" t="s">
        <v>116</v>
      </c>
      <c r="J56" s="1192" t="s">
        <v>117</v>
      </c>
      <c r="K56" s="1192" t="s">
        <v>250</v>
      </c>
      <c r="L56" s="1197">
        <v>44431</v>
      </c>
      <c r="M56" s="1197">
        <v>44520</v>
      </c>
      <c r="N56" s="1276">
        <v>17.893999999999998</v>
      </c>
      <c r="O56" s="1276">
        <v>19.350000000000001</v>
      </c>
      <c r="P56" s="1224">
        <v>0</v>
      </c>
      <c r="Q56" s="1194">
        <f t="shared" ref="Q56:Q69" si="5">IFERROR(P56/H56,0)*100</f>
        <v>0</v>
      </c>
      <c r="R56" s="1205">
        <f t="shared" ref="R56:R68" si="6">O56-N56</f>
        <v>1.4560000000000031</v>
      </c>
      <c r="S56" s="1196" t="s">
        <v>109</v>
      </c>
      <c r="T56" s="275" t="s">
        <v>110</v>
      </c>
      <c r="U56" s="276" t="s">
        <v>114</v>
      </c>
      <c r="V56" s="1291" t="s">
        <v>103</v>
      </c>
      <c r="W56" s="276" t="s">
        <v>111</v>
      </c>
      <c r="X56" s="276"/>
      <c r="Y56" s="276"/>
    </row>
    <row r="57" spans="1:25" s="78" customFormat="1" ht="39" customHeight="1">
      <c r="A57" s="855">
        <f>SUBTOTAL(3,$B$13:B57)</f>
        <v>34</v>
      </c>
      <c r="B57" s="1191" t="s">
        <v>251</v>
      </c>
      <c r="C57" s="639">
        <v>200000000</v>
      </c>
      <c r="D57" s="1192" t="s">
        <v>235</v>
      </c>
      <c r="E57" s="294" t="s">
        <v>103</v>
      </c>
      <c r="F57" s="981" t="s">
        <v>104</v>
      </c>
      <c r="G57" s="855" t="s">
        <v>252</v>
      </c>
      <c r="H57" s="1059">
        <v>199842200</v>
      </c>
      <c r="I57" s="855" t="s">
        <v>116</v>
      </c>
      <c r="J57" s="1192" t="s">
        <v>117</v>
      </c>
      <c r="K57" s="1192" t="s">
        <v>253</v>
      </c>
      <c r="L57" s="1197">
        <v>44431</v>
      </c>
      <c r="M57" s="1197">
        <v>44520</v>
      </c>
      <c r="N57" s="1276">
        <v>13.541</v>
      </c>
      <c r="O57" s="1276">
        <v>15.567</v>
      </c>
      <c r="P57" s="1224">
        <v>0</v>
      </c>
      <c r="Q57" s="1194">
        <f t="shared" si="5"/>
        <v>0</v>
      </c>
      <c r="R57" s="1205">
        <f t="shared" si="6"/>
        <v>2.0259999999999998</v>
      </c>
      <c r="S57" s="1196" t="s">
        <v>109</v>
      </c>
      <c r="T57" s="275" t="s">
        <v>110</v>
      </c>
      <c r="U57" s="276" t="s">
        <v>114</v>
      </c>
      <c r="V57" s="1291" t="s">
        <v>103</v>
      </c>
      <c r="W57" s="276" t="s">
        <v>111</v>
      </c>
      <c r="X57" s="275"/>
      <c r="Y57" s="275"/>
    </row>
    <row r="58" spans="1:25" s="78" customFormat="1" ht="48.4" customHeight="1">
      <c r="A58" s="60">
        <f>SUBTOTAL(3,$B$13:B58)</f>
        <v>35</v>
      </c>
      <c r="B58" s="1191" t="s">
        <v>254</v>
      </c>
      <c r="C58" s="639">
        <v>1000000000</v>
      </c>
      <c r="D58" s="1192" t="s">
        <v>102</v>
      </c>
      <c r="E58" s="301" t="s">
        <v>103</v>
      </c>
      <c r="F58" s="500" t="s">
        <v>104</v>
      </c>
      <c r="G58" s="855" t="s">
        <v>255</v>
      </c>
      <c r="H58" s="1059">
        <v>982295422.28999996</v>
      </c>
      <c r="I58" s="855" t="s">
        <v>153</v>
      </c>
      <c r="J58" s="1192" t="s">
        <v>256</v>
      </c>
      <c r="K58" s="1192" t="s">
        <v>257</v>
      </c>
      <c r="L58" s="1197">
        <v>44424</v>
      </c>
      <c r="M58" s="1197">
        <v>44561</v>
      </c>
      <c r="N58" s="1194">
        <v>4.5</v>
      </c>
      <c r="O58" s="1194">
        <v>0</v>
      </c>
      <c r="P58" s="1224">
        <v>294688626.68699998</v>
      </c>
      <c r="Q58" s="1194">
        <f t="shared" si="5"/>
        <v>30</v>
      </c>
      <c r="R58" s="1199">
        <f t="shared" si="6"/>
        <v>-4.5</v>
      </c>
      <c r="S58" s="1196" t="s">
        <v>122</v>
      </c>
      <c r="T58" s="275" t="s">
        <v>110</v>
      </c>
      <c r="U58" s="276" t="s">
        <v>102</v>
      </c>
      <c r="V58" s="1291" t="s">
        <v>103</v>
      </c>
      <c r="W58" s="276" t="s">
        <v>111</v>
      </c>
      <c r="X58" s="275"/>
      <c r="Y58" s="275"/>
    </row>
    <row r="59" spans="1:25" s="56" customFormat="1" ht="77.150000000000006" customHeight="1">
      <c r="A59" s="393">
        <f>SUBTOTAL(3,$B$13:B59)</f>
        <v>36</v>
      </c>
      <c r="B59" s="873" t="s">
        <v>258</v>
      </c>
      <c r="C59" s="1054">
        <v>1000000000</v>
      </c>
      <c r="D59" s="1202" t="s">
        <v>102</v>
      </c>
      <c r="E59" s="975" t="s">
        <v>103</v>
      </c>
      <c r="F59" s="510" t="s">
        <v>104</v>
      </c>
      <c r="G59" s="393" t="s">
        <v>255</v>
      </c>
      <c r="H59" s="1060">
        <v>978773618.91999996</v>
      </c>
      <c r="I59" s="393" t="s">
        <v>222</v>
      </c>
      <c r="J59" s="1202" t="s">
        <v>222</v>
      </c>
      <c r="K59" s="1202" t="s">
        <v>257</v>
      </c>
      <c r="L59" s="998">
        <v>44424</v>
      </c>
      <c r="M59" s="315">
        <v>44561</v>
      </c>
      <c r="N59" s="1278">
        <v>1.1100000000000001</v>
      </c>
      <c r="O59" s="1203">
        <v>6.46</v>
      </c>
      <c r="P59" s="1225">
        <v>293632085.67000002</v>
      </c>
      <c r="Q59" s="1203">
        <f t="shared" si="5"/>
        <v>29.99999999938699</v>
      </c>
      <c r="R59" s="1204">
        <f t="shared" si="6"/>
        <v>5.35</v>
      </c>
      <c r="S59" s="1207" t="s">
        <v>259</v>
      </c>
      <c r="T59" s="275" t="s">
        <v>110</v>
      </c>
      <c r="U59" s="276" t="s">
        <v>102</v>
      </c>
      <c r="V59" s="1291" t="s">
        <v>103</v>
      </c>
      <c r="W59" s="276" t="s">
        <v>111</v>
      </c>
      <c r="X59" s="278"/>
      <c r="Y59" s="278"/>
    </row>
    <row r="60" spans="1:25" s="78" customFormat="1" ht="51" customHeight="1">
      <c r="A60" s="60">
        <f>SUBTOTAL(3,$B$13:B60)</f>
        <v>37</v>
      </c>
      <c r="B60" s="1191" t="s">
        <v>260</v>
      </c>
      <c r="C60" s="639">
        <v>700000000</v>
      </c>
      <c r="D60" s="1192" t="s">
        <v>102</v>
      </c>
      <c r="E60" s="683" t="s">
        <v>103</v>
      </c>
      <c r="F60" s="500" t="s">
        <v>104</v>
      </c>
      <c r="G60" s="855" t="s">
        <v>255</v>
      </c>
      <c r="H60" s="1059">
        <v>693706896.02999997</v>
      </c>
      <c r="I60" s="855" t="s">
        <v>116</v>
      </c>
      <c r="J60" s="1192" t="s">
        <v>256</v>
      </c>
      <c r="K60" s="1192" t="s">
        <v>257</v>
      </c>
      <c r="L60" s="1197">
        <v>44424</v>
      </c>
      <c r="M60" s="1197">
        <v>44561</v>
      </c>
      <c r="N60" s="1276">
        <v>26.74</v>
      </c>
      <c r="O60" s="1194">
        <v>29.33</v>
      </c>
      <c r="P60" s="1224">
        <v>208112068.80899999</v>
      </c>
      <c r="Q60" s="1194">
        <f t="shared" si="5"/>
        <v>30</v>
      </c>
      <c r="R60" s="1199">
        <f t="shared" si="6"/>
        <v>2.59</v>
      </c>
      <c r="S60" s="1196" t="s">
        <v>122</v>
      </c>
      <c r="T60" s="275" t="s">
        <v>110</v>
      </c>
      <c r="U60" s="276" t="s">
        <v>102</v>
      </c>
      <c r="V60" s="1291" t="s">
        <v>103</v>
      </c>
      <c r="W60" s="276" t="s">
        <v>111</v>
      </c>
      <c r="X60" s="275"/>
      <c r="Y60" s="275"/>
    </row>
    <row r="61" spans="1:25" s="78" customFormat="1" ht="50.65" customHeight="1">
      <c r="A61" s="855">
        <f>SUBTOTAL(3,$B$13:B61)</f>
        <v>38</v>
      </c>
      <c r="B61" s="1191" t="s">
        <v>261</v>
      </c>
      <c r="C61" s="639">
        <v>150000000</v>
      </c>
      <c r="D61" s="1192" t="s">
        <v>235</v>
      </c>
      <c r="E61" s="44" t="s">
        <v>103</v>
      </c>
      <c r="F61" s="981" t="s">
        <v>104</v>
      </c>
      <c r="G61" s="1192"/>
      <c r="H61" s="1224"/>
      <c r="I61" s="855" t="s">
        <v>116</v>
      </c>
      <c r="J61" s="1192" t="s">
        <v>154</v>
      </c>
      <c r="K61" s="1224" t="e">
        <f>VLOOKUP($B61,'[25]BM SEPT'!$B$14:$U$99,12,FALSE)</f>
        <v>#REF!</v>
      </c>
      <c r="L61" s="1224" t="e">
        <f>VLOOKUP($B61,'[25]BM SEPT'!$B$14:$U$99,13,FALSE)</f>
        <v>#REF!</v>
      </c>
      <c r="M61" s="1224" t="e">
        <f>VLOOKUP($B61,'[25]BM SEPT'!$B$14:$U$99,14,FALSE)</f>
        <v>#REF!</v>
      </c>
      <c r="N61" s="1194">
        <v>0</v>
      </c>
      <c r="O61" s="1194">
        <v>0</v>
      </c>
      <c r="P61" s="1224">
        <v>0</v>
      </c>
      <c r="Q61" s="1194">
        <f t="shared" si="5"/>
        <v>0</v>
      </c>
      <c r="R61" s="1199">
        <f t="shared" si="6"/>
        <v>0</v>
      </c>
      <c r="S61" s="1208" t="s">
        <v>262</v>
      </c>
      <c r="T61" s="275" t="s">
        <v>110</v>
      </c>
      <c r="U61" s="276" t="s">
        <v>114</v>
      </c>
      <c r="V61" s="1291" t="s">
        <v>103</v>
      </c>
      <c r="W61" s="276" t="s">
        <v>263</v>
      </c>
      <c r="X61" s="275"/>
      <c r="Y61" s="275"/>
    </row>
    <row r="62" spans="1:25" s="72" customFormat="1" ht="40.75" customHeight="1">
      <c r="A62" s="60">
        <f>SUBTOTAL(3,$B$13:B62)</f>
        <v>39</v>
      </c>
      <c r="B62" s="1191" t="s">
        <v>264</v>
      </c>
      <c r="C62" s="639">
        <v>200000000</v>
      </c>
      <c r="D62" s="1192" t="s">
        <v>235</v>
      </c>
      <c r="E62" s="301" t="s">
        <v>103</v>
      </c>
      <c r="F62" s="500" t="s">
        <v>104</v>
      </c>
      <c r="G62" s="855" t="s">
        <v>265</v>
      </c>
      <c r="H62" s="1059">
        <v>197691800</v>
      </c>
      <c r="I62" s="855" t="s">
        <v>149</v>
      </c>
      <c r="J62" s="1192" t="s">
        <v>149</v>
      </c>
      <c r="K62" s="1192" t="s">
        <v>266</v>
      </c>
      <c r="L62" s="1197">
        <v>44424</v>
      </c>
      <c r="M62" s="1188">
        <v>44513</v>
      </c>
      <c r="N62" s="1194">
        <v>4.46</v>
      </c>
      <c r="O62" s="1194">
        <v>47.51</v>
      </c>
      <c r="P62" s="1224">
        <v>98845900</v>
      </c>
      <c r="Q62" s="1194">
        <f t="shared" si="5"/>
        <v>50</v>
      </c>
      <c r="R62" s="1199">
        <f t="shared" si="6"/>
        <v>43.05</v>
      </c>
      <c r="S62" s="1196" t="s">
        <v>109</v>
      </c>
      <c r="T62" s="275" t="s">
        <v>110</v>
      </c>
      <c r="U62" s="276" t="s">
        <v>114</v>
      </c>
      <c r="V62" s="1291" t="s">
        <v>103</v>
      </c>
      <c r="W62" s="276" t="s">
        <v>111</v>
      </c>
      <c r="X62" s="1303"/>
      <c r="Y62" s="1303"/>
    </row>
    <row r="63" spans="1:25" s="72" customFormat="1" ht="43.75" customHeight="1">
      <c r="A63" s="60">
        <f>SUBTOTAL(3,$B$13:B63)</f>
        <v>40</v>
      </c>
      <c r="B63" s="1191" t="s">
        <v>268</v>
      </c>
      <c r="C63" s="639">
        <v>200000000</v>
      </c>
      <c r="D63" s="1192" t="s">
        <v>235</v>
      </c>
      <c r="E63" s="301" t="s">
        <v>103</v>
      </c>
      <c r="F63" s="500" t="s">
        <v>104</v>
      </c>
      <c r="G63" s="855" t="s">
        <v>269</v>
      </c>
      <c r="H63" s="1059">
        <v>198930200</v>
      </c>
      <c r="I63" s="855" t="s">
        <v>149</v>
      </c>
      <c r="J63" s="1192" t="s">
        <v>149</v>
      </c>
      <c r="K63" s="1192" t="s">
        <v>118</v>
      </c>
      <c r="L63" s="1197">
        <v>44426</v>
      </c>
      <c r="M63" s="1197">
        <v>44515</v>
      </c>
      <c r="N63" s="1194">
        <v>4.92</v>
      </c>
      <c r="O63" s="1284">
        <v>100</v>
      </c>
      <c r="P63" s="1224">
        <v>0</v>
      </c>
      <c r="Q63" s="1194">
        <f t="shared" si="5"/>
        <v>0</v>
      </c>
      <c r="R63" s="1199">
        <f t="shared" si="6"/>
        <v>95.08</v>
      </c>
      <c r="S63" s="1196" t="s">
        <v>156</v>
      </c>
      <c r="T63" s="275" t="s">
        <v>110</v>
      </c>
      <c r="U63" s="276" t="s">
        <v>114</v>
      </c>
      <c r="V63" s="1291" t="s">
        <v>103</v>
      </c>
      <c r="W63" s="276" t="s">
        <v>127</v>
      </c>
      <c r="X63" s="1303"/>
      <c r="Y63" s="1303"/>
    </row>
    <row r="64" spans="1:25" s="72" customFormat="1" ht="66.75" customHeight="1">
      <c r="A64" s="393">
        <f>SUBTOTAL(3,$B$13:B64)</f>
        <v>41</v>
      </c>
      <c r="B64" s="873" t="s">
        <v>271</v>
      </c>
      <c r="C64" s="1054">
        <v>150000000</v>
      </c>
      <c r="D64" s="1202" t="s">
        <v>235</v>
      </c>
      <c r="E64" s="309" t="s">
        <v>103</v>
      </c>
      <c r="F64" s="510" t="s">
        <v>104</v>
      </c>
      <c r="G64" s="393" t="s">
        <v>272</v>
      </c>
      <c r="H64" s="1060">
        <v>149766800</v>
      </c>
      <c r="I64" s="393" t="s">
        <v>149</v>
      </c>
      <c r="J64" s="1202" t="s">
        <v>149</v>
      </c>
      <c r="K64" s="1202" t="s">
        <v>273</v>
      </c>
      <c r="L64" s="998">
        <v>44426</v>
      </c>
      <c r="M64" s="998">
        <v>44515</v>
      </c>
      <c r="N64" s="1203">
        <v>4.32</v>
      </c>
      <c r="O64" s="1203">
        <v>4.55</v>
      </c>
      <c r="P64" s="1225">
        <v>0</v>
      </c>
      <c r="Q64" s="1203">
        <f t="shared" si="5"/>
        <v>0</v>
      </c>
      <c r="R64" s="1204">
        <f t="shared" si="6"/>
        <v>0.22999999999999954</v>
      </c>
      <c r="S64" s="1207" t="s">
        <v>770</v>
      </c>
      <c r="T64" s="275" t="s">
        <v>110</v>
      </c>
      <c r="U64" s="276" t="s">
        <v>114</v>
      </c>
      <c r="V64" s="1291" t="s">
        <v>103</v>
      </c>
      <c r="W64" s="276" t="s">
        <v>111</v>
      </c>
      <c r="X64" s="1303"/>
      <c r="Y64" s="1303"/>
    </row>
    <row r="65" spans="1:25" s="72" customFormat="1" ht="39.4" customHeight="1">
      <c r="A65" s="60">
        <f>SUBTOTAL(3,$B$13:B65)</f>
        <v>42</v>
      </c>
      <c r="B65" s="1191" t="s">
        <v>274</v>
      </c>
      <c r="C65" s="639">
        <v>150000000</v>
      </c>
      <c r="D65" s="855" t="s">
        <v>235</v>
      </c>
      <c r="E65" s="987" t="s">
        <v>103</v>
      </c>
      <c r="F65" s="500" t="s">
        <v>104</v>
      </c>
      <c r="G65" s="855" t="s">
        <v>275</v>
      </c>
      <c r="H65" s="1059">
        <v>149572300</v>
      </c>
      <c r="I65" s="855" t="s">
        <v>149</v>
      </c>
      <c r="J65" s="1192" t="s">
        <v>149</v>
      </c>
      <c r="K65" s="1192" t="s">
        <v>276</v>
      </c>
      <c r="L65" s="1197">
        <v>44431</v>
      </c>
      <c r="M65" s="1197">
        <v>44520</v>
      </c>
      <c r="N65" s="1194">
        <v>5.46</v>
      </c>
      <c r="O65" s="1194">
        <v>83.58</v>
      </c>
      <c r="P65" s="1224">
        <v>0</v>
      </c>
      <c r="Q65" s="1194">
        <f t="shared" si="5"/>
        <v>0</v>
      </c>
      <c r="R65" s="1199">
        <f t="shared" si="6"/>
        <v>78.12</v>
      </c>
      <c r="S65" s="1196" t="s">
        <v>109</v>
      </c>
      <c r="T65" s="275" t="s">
        <v>110</v>
      </c>
      <c r="U65" s="276" t="s">
        <v>114</v>
      </c>
      <c r="V65" s="1291" t="s">
        <v>103</v>
      </c>
      <c r="W65" s="276" t="s">
        <v>111</v>
      </c>
      <c r="X65" s="1303"/>
      <c r="Y65" s="1303"/>
    </row>
    <row r="66" spans="1:25" s="72" customFormat="1" ht="40" customHeight="1">
      <c r="A66" s="60">
        <f>SUBTOTAL(3,$B$13:B66)</f>
        <v>43</v>
      </c>
      <c r="B66" s="1191" t="s">
        <v>278</v>
      </c>
      <c r="C66" s="639">
        <v>200000000</v>
      </c>
      <c r="D66" s="855" t="s">
        <v>235</v>
      </c>
      <c r="E66" s="987" t="s">
        <v>103</v>
      </c>
      <c r="F66" s="500" t="s">
        <v>104</v>
      </c>
      <c r="G66" s="855" t="s">
        <v>279</v>
      </c>
      <c r="H66" s="1059">
        <v>198932500</v>
      </c>
      <c r="I66" s="855" t="s">
        <v>149</v>
      </c>
      <c r="J66" s="1192" t="s">
        <v>149</v>
      </c>
      <c r="K66" s="1192" t="s">
        <v>118</v>
      </c>
      <c r="L66" s="1197">
        <v>44426</v>
      </c>
      <c r="M66" s="1197">
        <v>44515</v>
      </c>
      <c r="N66" s="1194">
        <v>3.46</v>
      </c>
      <c r="O66" s="1194">
        <v>4.95</v>
      </c>
      <c r="P66" s="1224">
        <v>0</v>
      </c>
      <c r="Q66" s="1194">
        <f t="shared" si="5"/>
        <v>0</v>
      </c>
      <c r="R66" s="1199">
        <f t="shared" si="6"/>
        <v>1.4900000000000002</v>
      </c>
      <c r="S66" s="1196" t="s">
        <v>109</v>
      </c>
      <c r="T66" s="275" t="s">
        <v>110</v>
      </c>
      <c r="U66" s="276" t="s">
        <v>114</v>
      </c>
      <c r="V66" s="1291" t="s">
        <v>103</v>
      </c>
      <c r="W66" s="276" t="s">
        <v>111</v>
      </c>
      <c r="X66" s="1303"/>
      <c r="Y66" s="1303"/>
    </row>
    <row r="67" spans="1:25" s="78" customFormat="1" ht="37" customHeight="1">
      <c r="A67" s="60">
        <f>SUBTOTAL(3,$B$13:B67)</f>
        <v>44</v>
      </c>
      <c r="B67" s="1191" t="s">
        <v>281</v>
      </c>
      <c r="C67" s="639">
        <v>2000000000</v>
      </c>
      <c r="D67" s="855" t="s">
        <v>102</v>
      </c>
      <c r="E67" s="988" t="s">
        <v>103</v>
      </c>
      <c r="F67" s="500" t="s">
        <v>104</v>
      </c>
      <c r="G67" s="855" t="s">
        <v>282</v>
      </c>
      <c r="H67" s="1059">
        <v>1915670635</v>
      </c>
      <c r="I67" s="855" t="s">
        <v>222</v>
      </c>
      <c r="J67" s="1192" t="s">
        <v>222</v>
      </c>
      <c r="K67" s="1192" t="s">
        <v>283</v>
      </c>
      <c r="L67" s="1193">
        <v>44400</v>
      </c>
      <c r="M67" s="1193">
        <v>44549</v>
      </c>
      <c r="N67" s="1276">
        <v>7.9020000000000001</v>
      </c>
      <c r="O67" s="1276">
        <v>34.369</v>
      </c>
      <c r="P67" s="1224">
        <v>574701190.5</v>
      </c>
      <c r="Q67" s="1194">
        <f t="shared" si="5"/>
        <v>30</v>
      </c>
      <c r="R67" s="1205">
        <f t="shared" si="6"/>
        <v>26.466999999999999</v>
      </c>
      <c r="S67" s="1196" t="s">
        <v>109</v>
      </c>
      <c r="T67" s="275" t="s">
        <v>110</v>
      </c>
      <c r="U67" s="276" t="s">
        <v>102</v>
      </c>
      <c r="V67" s="1291" t="s">
        <v>103</v>
      </c>
      <c r="W67" s="276" t="s">
        <v>111</v>
      </c>
      <c r="X67" s="275"/>
      <c r="Y67" s="275"/>
    </row>
    <row r="68" spans="1:25" s="78" customFormat="1" ht="40.4" customHeight="1">
      <c r="A68" s="989">
        <f>SUBTOTAL(3,$B$13:B68)</f>
        <v>45</v>
      </c>
      <c r="B68" s="1191" t="s">
        <v>284</v>
      </c>
      <c r="C68" s="639">
        <v>1310000000</v>
      </c>
      <c r="D68" s="855" t="s">
        <v>102</v>
      </c>
      <c r="E68" s="987" t="s">
        <v>103</v>
      </c>
      <c r="F68" s="500" t="s">
        <v>104</v>
      </c>
      <c r="G68" s="855" t="s">
        <v>285</v>
      </c>
      <c r="H68" s="1059">
        <v>1217382873</v>
      </c>
      <c r="I68" s="855" t="s">
        <v>231</v>
      </c>
      <c r="J68" s="1192" t="s">
        <v>222</v>
      </c>
      <c r="K68" s="1192" t="s">
        <v>283</v>
      </c>
      <c r="L68" s="1193">
        <v>44400</v>
      </c>
      <c r="M68" s="1193">
        <v>44549</v>
      </c>
      <c r="N68" s="1276">
        <v>0.745</v>
      </c>
      <c r="O68" s="1276">
        <v>1.165</v>
      </c>
      <c r="P68" s="1224">
        <v>365214861.89999998</v>
      </c>
      <c r="Q68" s="1194">
        <f t="shared" si="5"/>
        <v>30</v>
      </c>
      <c r="R68" s="1205">
        <f t="shared" si="6"/>
        <v>0.42000000000000004</v>
      </c>
      <c r="S68" s="1196" t="s">
        <v>109</v>
      </c>
      <c r="T68" s="275" t="s">
        <v>110</v>
      </c>
      <c r="U68" s="276" t="s">
        <v>102</v>
      </c>
      <c r="V68" s="1291" t="s">
        <v>103</v>
      </c>
      <c r="W68" s="276" t="s">
        <v>111</v>
      </c>
      <c r="X68" s="275"/>
      <c r="Y68" s="275"/>
    </row>
    <row r="69" spans="1:25" s="78" customFormat="1" ht="36" customHeight="1">
      <c r="A69" s="60">
        <f>SUBTOTAL(3,$B$13:B69)</f>
        <v>46</v>
      </c>
      <c r="B69" s="1198" t="s">
        <v>286</v>
      </c>
      <c r="C69" s="639">
        <v>250000000</v>
      </c>
      <c r="D69" s="855" t="s">
        <v>114</v>
      </c>
      <c r="E69" s="301" t="s">
        <v>103</v>
      </c>
      <c r="F69" s="500" t="s">
        <v>104</v>
      </c>
      <c r="G69" s="855" t="s">
        <v>287</v>
      </c>
      <c r="H69" s="1059">
        <v>191280000</v>
      </c>
      <c r="I69" s="452" t="s">
        <v>130</v>
      </c>
      <c r="J69" s="60" t="s">
        <v>288</v>
      </c>
      <c r="K69" s="500" t="s">
        <v>289</v>
      </c>
      <c r="L69" s="189">
        <v>44435</v>
      </c>
      <c r="M69" s="189">
        <v>44479</v>
      </c>
      <c r="N69" s="1194">
        <v>34.31</v>
      </c>
      <c r="O69" s="1194">
        <v>44.13</v>
      </c>
      <c r="P69" s="1224">
        <v>0</v>
      </c>
      <c r="Q69" s="1194">
        <f t="shared" si="5"/>
        <v>0</v>
      </c>
      <c r="R69" s="1199">
        <f>O69-N69</f>
        <v>9.82</v>
      </c>
      <c r="S69" s="1196" t="s">
        <v>109</v>
      </c>
      <c r="T69" s="275" t="s">
        <v>110</v>
      </c>
      <c r="U69" s="276" t="s">
        <v>114</v>
      </c>
      <c r="V69" s="1291" t="s">
        <v>103</v>
      </c>
      <c r="W69" s="276" t="s">
        <v>111</v>
      </c>
      <c r="X69" s="275"/>
      <c r="Y69" s="275"/>
    </row>
    <row r="70" spans="1:25" s="78" customFormat="1" ht="51.75" customHeight="1">
      <c r="A70" s="393">
        <f>SUBTOTAL(3,$B$13:B70)</f>
        <v>47</v>
      </c>
      <c r="B70" s="474" t="s">
        <v>290</v>
      </c>
      <c r="C70" s="1494" t="s">
        <v>141</v>
      </c>
      <c r="D70" s="1495"/>
      <c r="E70" s="1495"/>
      <c r="F70" s="1495"/>
      <c r="G70" s="1495"/>
      <c r="H70" s="1495"/>
      <c r="I70" s="1495"/>
      <c r="J70" s="1495"/>
      <c r="K70" s="1495"/>
      <c r="L70" s="1495"/>
      <c r="M70" s="1495"/>
      <c r="N70" s="1495"/>
      <c r="O70" s="1495"/>
      <c r="P70" s="1495"/>
      <c r="Q70" s="1495"/>
      <c r="R70" s="1496"/>
      <c r="S70" s="686" t="s">
        <v>291</v>
      </c>
      <c r="T70" s="275" t="s">
        <v>110</v>
      </c>
      <c r="U70" s="275"/>
      <c r="V70" s="1294"/>
      <c r="W70" s="275"/>
      <c r="X70" s="275"/>
      <c r="Y70" s="275"/>
    </row>
    <row r="71" spans="1:25" s="78" customFormat="1" ht="14.25" customHeight="1">
      <c r="A71" s="1492" t="s">
        <v>292</v>
      </c>
      <c r="B71" s="1493"/>
      <c r="C71" s="1493"/>
      <c r="D71" s="1493"/>
      <c r="E71" s="1493"/>
      <c r="F71" s="1493"/>
      <c r="G71" s="1493"/>
      <c r="H71" s="1493"/>
      <c r="I71" s="1493"/>
      <c r="J71" s="1493"/>
      <c r="K71" s="1493"/>
      <c r="L71" s="1493"/>
      <c r="M71" s="1493"/>
      <c r="N71" s="1493"/>
      <c r="O71" s="1493"/>
      <c r="P71" s="1493"/>
      <c r="Q71" s="1493"/>
      <c r="R71" s="1493"/>
      <c r="S71" s="1510"/>
      <c r="T71" s="275"/>
      <c r="U71" s="275"/>
      <c r="V71" s="1294"/>
      <c r="W71" s="275"/>
      <c r="X71" s="275"/>
      <c r="Y71" s="275"/>
    </row>
    <row r="72" spans="1:25" s="78" customFormat="1" ht="48" customHeight="1">
      <c r="A72" s="302">
        <f>SUBTOTAL(3,$B$13:B72)</f>
        <v>48</v>
      </c>
      <c r="B72" s="122" t="s">
        <v>293</v>
      </c>
      <c r="C72" s="291">
        <v>200001188</v>
      </c>
      <c r="D72" s="291" t="s">
        <v>114</v>
      </c>
      <c r="E72" s="44" t="s">
        <v>103</v>
      </c>
      <c r="F72" s="500" t="s">
        <v>241</v>
      </c>
      <c r="G72" s="138" t="s">
        <v>294</v>
      </c>
      <c r="H72" s="126">
        <v>199162000</v>
      </c>
      <c r="I72" s="136" t="s">
        <v>178</v>
      </c>
      <c r="J72" s="304" t="s">
        <v>243</v>
      </c>
      <c r="K72" s="304" t="s">
        <v>295</v>
      </c>
      <c r="L72" s="117">
        <v>44438</v>
      </c>
      <c r="M72" s="117">
        <v>44527</v>
      </c>
      <c r="N72" s="1194">
        <v>5.0999999999999996</v>
      </c>
      <c r="O72" s="1194">
        <v>1.3</v>
      </c>
      <c r="P72" s="1275">
        <f>H72/2</f>
        <v>99581000</v>
      </c>
      <c r="Q72" s="1194">
        <f>IFERROR(P72/H72,0)*100</f>
        <v>50</v>
      </c>
      <c r="R72" s="1199">
        <f>O72-N72</f>
        <v>-3.8</v>
      </c>
      <c r="S72" s="1196" t="s">
        <v>109</v>
      </c>
      <c r="T72" s="275" t="s">
        <v>171</v>
      </c>
      <c r="U72" s="276" t="s">
        <v>114</v>
      </c>
      <c r="V72" s="1291" t="s">
        <v>103</v>
      </c>
      <c r="W72" s="276" t="s">
        <v>111</v>
      </c>
      <c r="X72" s="275"/>
      <c r="Y72" s="275"/>
    </row>
    <row r="73" spans="1:25" s="78" customFormat="1" ht="45.75" customHeight="1">
      <c r="A73" s="60">
        <f>SUBTOTAL(3,$B$13:B73)</f>
        <v>49</v>
      </c>
      <c r="B73" s="456" t="s">
        <v>297</v>
      </c>
      <c r="C73" s="297">
        <v>200001188</v>
      </c>
      <c r="D73" s="293" t="s">
        <v>114</v>
      </c>
      <c r="E73" s="294" t="s">
        <v>103</v>
      </c>
      <c r="F73" s="500" t="s">
        <v>241</v>
      </c>
      <c r="G73" s="1251" t="s">
        <v>298</v>
      </c>
      <c r="H73" s="517">
        <v>199841000</v>
      </c>
      <c r="I73" s="549" t="s">
        <v>178</v>
      </c>
      <c r="J73" s="60" t="s">
        <v>243</v>
      </c>
      <c r="K73" s="60" t="s">
        <v>299</v>
      </c>
      <c r="L73" s="117">
        <v>44438</v>
      </c>
      <c r="M73" s="117">
        <v>44527</v>
      </c>
      <c r="N73" s="1194">
        <v>5.28</v>
      </c>
      <c r="O73" s="1194">
        <v>20.47</v>
      </c>
      <c r="P73" s="1275">
        <f>H73/2</f>
        <v>99920500</v>
      </c>
      <c r="Q73" s="1194">
        <f>IFERROR(P73/H73,0)*100</f>
        <v>50</v>
      </c>
      <c r="R73" s="1199">
        <f>O73-N73</f>
        <v>15.189999999999998</v>
      </c>
      <c r="S73" s="1208" t="s">
        <v>109</v>
      </c>
      <c r="T73" s="275" t="s">
        <v>171</v>
      </c>
      <c r="U73" s="276" t="s">
        <v>114</v>
      </c>
      <c r="V73" s="1291" t="s">
        <v>103</v>
      </c>
      <c r="W73" s="276" t="s">
        <v>111</v>
      </c>
      <c r="X73" s="275"/>
      <c r="Y73" s="275"/>
    </row>
    <row r="74" spans="1:25" s="78" customFormat="1" ht="75.75" customHeight="1">
      <c r="A74" s="305">
        <f>SUBTOTAL(3,$B$13:B74)</f>
        <v>50</v>
      </c>
      <c r="B74" s="323" t="s">
        <v>300</v>
      </c>
      <c r="C74" s="319">
        <v>300000163</v>
      </c>
      <c r="D74" s="324" t="s">
        <v>102</v>
      </c>
      <c r="E74" s="325" t="s">
        <v>103</v>
      </c>
      <c r="F74" s="510" t="s">
        <v>241</v>
      </c>
      <c r="G74" s="1282" t="s">
        <v>301</v>
      </c>
      <c r="H74" s="327">
        <v>263560181</v>
      </c>
      <c r="I74" s="328" t="s">
        <v>302</v>
      </c>
      <c r="J74" s="330" t="s">
        <v>243</v>
      </c>
      <c r="K74" s="330" t="s">
        <v>303</v>
      </c>
      <c r="L74" s="343">
        <v>44452</v>
      </c>
      <c r="M74" s="1162">
        <v>44561</v>
      </c>
      <c r="N74" s="1057">
        <v>9.76</v>
      </c>
      <c r="O74" s="1056">
        <v>0</v>
      </c>
      <c r="P74" s="319">
        <v>0</v>
      </c>
      <c r="Q74" s="1203">
        <f>IFERROR(P74/H74,0)*100</f>
        <v>0</v>
      </c>
      <c r="R74" s="1048">
        <f>O74-N74</f>
        <v>-9.76</v>
      </c>
      <c r="S74" s="686" t="s">
        <v>304</v>
      </c>
      <c r="T74" s="275" t="s">
        <v>171</v>
      </c>
      <c r="U74" s="276" t="s">
        <v>102</v>
      </c>
      <c r="V74" s="1291" t="s">
        <v>103</v>
      </c>
      <c r="W74" s="276" t="s">
        <v>111</v>
      </c>
      <c r="X74" s="275"/>
      <c r="Y74" s="275"/>
    </row>
    <row r="75" spans="1:25" s="78" customFormat="1" ht="47.25" customHeight="1">
      <c r="A75" s="302">
        <f>SUBTOTAL(3,$B$13:B75)</f>
        <v>51</v>
      </c>
      <c r="B75" s="122" t="s">
        <v>305</v>
      </c>
      <c r="C75" s="292">
        <v>200000110</v>
      </c>
      <c r="D75" s="293" t="s">
        <v>114</v>
      </c>
      <c r="E75" s="294" t="s">
        <v>103</v>
      </c>
      <c r="F75" s="500" t="s">
        <v>241</v>
      </c>
      <c r="G75" s="138" t="s">
        <v>306</v>
      </c>
      <c r="H75" s="126">
        <v>199130000</v>
      </c>
      <c r="I75" s="136" t="s">
        <v>178</v>
      </c>
      <c r="J75" s="304" t="s">
        <v>243</v>
      </c>
      <c r="K75" s="304" t="s">
        <v>307</v>
      </c>
      <c r="L75" s="117">
        <v>44438</v>
      </c>
      <c r="M75" s="117">
        <v>44527</v>
      </c>
      <c r="N75" s="1194">
        <v>6.12</v>
      </c>
      <c r="O75" s="1194">
        <v>23.18</v>
      </c>
      <c r="P75" s="1275">
        <v>0</v>
      </c>
      <c r="Q75" s="1194">
        <f>IFERROR(P75/H75,0)*100</f>
        <v>0</v>
      </c>
      <c r="R75" s="1199">
        <f>O75-N75</f>
        <v>17.059999999999999</v>
      </c>
      <c r="S75" s="684" t="s">
        <v>208</v>
      </c>
      <c r="T75" s="275" t="s">
        <v>171</v>
      </c>
      <c r="U75" s="276" t="s">
        <v>114</v>
      </c>
      <c r="V75" s="1291" t="s">
        <v>103</v>
      </c>
      <c r="W75" s="276" t="s">
        <v>111</v>
      </c>
      <c r="X75" s="275"/>
      <c r="Y75" s="275"/>
    </row>
    <row r="76" spans="1:25" s="78" customFormat="1" ht="46.5" customHeight="1">
      <c r="A76" s="302">
        <f>SUBTOTAL(3,$B$13:B76)</f>
        <v>52</v>
      </c>
      <c r="B76" s="122" t="s">
        <v>308</v>
      </c>
      <c r="C76" s="292">
        <v>500000000</v>
      </c>
      <c r="D76" s="293" t="s">
        <v>102</v>
      </c>
      <c r="E76" s="294" t="s">
        <v>103</v>
      </c>
      <c r="F76" s="500" t="s">
        <v>241</v>
      </c>
      <c r="G76" s="663" t="s">
        <v>309</v>
      </c>
      <c r="H76" s="126">
        <v>399144162</v>
      </c>
      <c r="I76" s="136" t="s">
        <v>107</v>
      </c>
      <c r="J76" s="304" t="s">
        <v>188</v>
      </c>
      <c r="K76" s="304" t="s">
        <v>310</v>
      </c>
      <c r="L76" s="117">
        <v>44434</v>
      </c>
      <c r="M76" s="1197">
        <v>44561</v>
      </c>
      <c r="N76" s="1194">
        <v>20.18</v>
      </c>
      <c r="O76" s="1194">
        <v>28.21</v>
      </c>
      <c r="P76" s="1224">
        <v>199572081</v>
      </c>
      <c r="Q76" s="1194">
        <f>IFERROR(P76/H76,0)*100</f>
        <v>50</v>
      </c>
      <c r="R76" s="1199">
        <f>O76-N76</f>
        <v>8.0300000000000011</v>
      </c>
      <c r="S76" s="684" t="s">
        <v>208</v>
      </c>
      <c r="T76" s="275" t="s">
        <v>171</v>
      </c>
      <c r="U76" s="276" t="s">
        <v>102</v>
      </c>
      <c r="V76" s="1291" t="s">
        <v>103</v>
      </c>
      <c r="W76" s="276" t="s">
        <v>111</v>
      </c>
      <c r="X76" s="275"/>
      <c r="Y76" s="275"/>
    </row>
    <row r="77" spans="1:25" s="78" customFormat="1" ht="15.75" customHeight="1">
      <c r="A77" s="1492" t="s">
        <v>311</v>
      </c>
      <c r="B77" s="1493"/>
      <c r="C77" s="1493"/>
      <c r="D77" s="1493"/>
      <c r="E77" s="1493"/>
      <c r="F77" s="1493"/>
      <c r="G77" s="1493"/>
      <c r="H77" s="1493"/>
      <c r="I77" s="1493"/>
      <c r="J77" s="1493"/>
      <c r="K77" s="1493"/>
      <c r="L77" s="1493"/>
      <c r="M77" s="1493"/>
      <c r="N77" s="1493"/>
      <c r="O77" s="1493"/>
      <c r="P77" s="1493"/>
      <c r="Q77" s="1493"/>
      <c r="R77" s="1493"/>
      <c r="S77" s="1510"/>
      <c r="T77" s="275"/>
      <c r="U77" s="275"/>
      <c r="V77" s="1294"/>
      <c r="W77" s="275"/>
      <c r="X77" s="275"/>
      <c r="Y77" s="275"/>
    </row>
    <row r="78" spans="1:25" s="78" customFormat="1" ht="45.75" customHeight="1">
      <c r="A78" s="305">
        <f>SUBTOTAL(3,$B$13:B78)</f>
        <v>53</v>
      </c>
      <c r="B78" s="323" t="s">
        <v>312</v>
      </c>
      <c r="C78" s="1494" t="s">
        <v>141</v>
      </c>
      <c r="D78" s="1495"/>
      <c r="E78" s="1495"/>
      <c r="F78" s="1495"/>
      <c r="G78" s="1495"/>
      <c r="H78" s="1495"/>
      <c r="I78" s="1495"/>
      <c r="J78" s="1495"/>
      <c r="K78" s="1495"/>
      <c r="L78" s="1495"/>
      <c r="M78" s="1495"/>
      <c r="N78" s="1495"/>
      <c r="O78" s="1495"/>
      <c r="P78" s="1495"/>
      <c r="Q78" s="1495"/>
      <c r="R78" s="1496"/>
      <c r="S78" s="686" t="s">
        <v>313</v>
      </c>
      <c r="T78" s="278" t="s">
        <v>139</v>
      </c>
      <c r="U78" s="275"/>
      <c r="V78" s="1294"/>
      <c r="W78" s="275"/>
      <c r="X78" s="275"/>
      <c r="Y78" s="275"/>
    </row>
    <row r="79" spans="1:25" s="78" customFormat="1" ht="58.75" customHeight="1">
      <c r="A79" s="302">
        <f>SUBTOTAL(3,$B$13:B79)</f>
        <v>54</v>
      </c>
      <c r="B79" s="122" t="s">
        <v>314</v>
      </c>
      <c r="C79" s="124">
        <v>255000000</v>
      </c>
      <c r="D79" s="304" t="s">
        <v>102</v>
      </c>
      <c r="E79" s="207" t="s">
        <v>133</v>
      </c>
      <c r="F79" s="500" t="s">
        <v>134</v>
      </c>
      <c r="G79" s="663" t="s">
        <v>315</v>
      </c>
      <c r="H79" s="126">
        <v>235066000</v>
      </c>
      <c r="I79" s="136" t="s">
        <v>136</v>
      </c>
      <c r="J79" s="304" t="s">
        <v>137</v>
      </c>
      <c r="K79" s="304" t="s">
        <v>316</v>
      </c>
      <c r="L79" s="1160">
        <v>44396</v>
      </c>
      <c r="M79" s="1197">
        <v>44515</v>
      </c>
      <c r="N79" s="1194">
        <v>36.83</v>
      </c>
      <c r="O79" s="1194">
        <v>0</v>
      </c>
      <c r="P79" s="1299">
        <v>117533000</v>
      </c>
      <c r="Q79" s="1194">
        <f t="shared" ref="Q79:Q88" si="7">IFERROR(P79/H79,0)*100</f>
        <v>50</v>
      </c>
      <c r="R79" s="1199">
        <f t="shared" ref="R79:R88" si="8">O79-N79</f>
        <v>-36.83</v>
      </c>
      <c r="S79" s="684" t="s">
        <v>208</v>
      </c>
      <c r="T79" s="278" t="s">
        <v>139</v>
      </c>
      <c r="U79" s="276" t="s">
        <v>102</v>
      </c>
      <c r="V79" s="1291" t="s">
        <v>133</v>
      </c>
      <c r="W79" s="276" t="s">
        <v>111</v>
      </c>
      <c r="X79" s="275"/>
      <c r="Y79" s="275"/>
    </row>
    <row r="80" spans="1:25" s="78" customFormat="1" ht="39" customHeight="1">
      <c r="A80" s="302">
        <f>SUBTOTAL(3,$B$13:B80)</f>
        <v>55</v>
      </c>
      <c r="B80" s="122" t="s">
        <v>317</v>
      </c>
      <c r="C80" s="124">
        <v>500094000</v>
      </c>
      <c r="D80" s="304" t="s">
        <v>102</v>
      </c>
      <c r="E80" s="304" t="s">
        <v>103</v>
      </c>
      <c r="F80" s="500" t="s">
        <v>134</v>
      </c>
      <c r="G80" s="663" t="s">
        <v>318</v>
      </c>
      <c r="H80" s="126">
        <v>489186813.25</v>
      </c>
      <c r="I80" s="136" t="s">
        <v>178</v>
      </c>
      <c r="J80" s="304" t="s">
        <v>319</v>
      </c>
      <c r="K80" s="304" t="s">
        <v>320</v>
      </c>
      <c r="L80" s="117">
        <v>44405</v>
      </c>
      <c r="M80" s="117">
        <v>44525</v>
      </c>
      <c r="N80" s="1194">
        <v>39</v>
      </c>
      <c r="O80" s="1194">
        <v>34.549999999999997</v>
      </c>
      <c r="P80" s="1299">
        <v>244593406.63</v>
      </c>
      <c r="Q80" s="1194">
        <f t="shared" si="7"/>
        <v>50.000000001022102</v>
      </c>
      <c r="R80" s="1199">
        <f t="shared" si="8"/>
        <v>-4.4500000000000028</v>
      </c>
      <c r="S80" s="684" t="s">
        <v>208</v>
      </c>
      <c r="T80" s="278" t="s">
        <v>139</v>
      </c>
      <c r="U80" s="276" t="s">
        <v>102</v>
      </c>
      <c r="V80" s="1291" t="s">
        <v>103</v>
      </c>
      <c r="W80" s="276" t="s">
        <v>111</v>
      </c>
      <c r="X80" s="275"/>
      <c r="Y80" s="275"/>
    </row>
    <row r="81" spans="1:25" s="78" customFormat="1" ht="54.4" customHeight="1">
      <c r="A81" s="305">
        <f>SUBTOTAL(3,$B$13:B81)</f>
        <v>56</v>
      </c>
      <c r="B81" s="323" t="s">
        <v>321</v>
      </c>
      <c r="C81" s="324">
        <v>5000009000</v>
      </c>
      <c r="D81" s="330" t="s">
        <v>102</v>
      </c>
      <c r="E81" s="330" t="s">
        <v>103</v>
      </c>
      <c r="F81" s="510" t="s">
        <v>134</v>
      </c>
      <c r="G81" s="1203"/>
      <c r="H81" s="1304"/>
      <c r="I81" s="328" t="s">
        <v>178</v>
      </c>
      <c r="J81" s="330"/>
      <c r="K81" s="330"/>
      <c r="L81" s="343"/>
      <c r="M81" s="343"/>
      <c r="N81" s="1203">
        <v>0</v>
      </c>
      <c r="O81" s="1203">
        <v>0</v>
      </c>
      <c r="P81" s="319">
        <v>0</v>
      </c>
      <c r="Q81" s="1203">
        <f t="shared" si="7"/>
        <v>0</v>
      </c>
      <c r="R81" s="1048">
        <f t="shared" si="8"/>
        <v>0</v>
      </c>
      <c r="S81" s="916" t="s">
        <v>664</v>
      </c>
      <c r="T81" s="278" t="s">
        <v>139</v>
      </c>
      <c r="U81" s="276" t="s">
        <v>102</v>
      </c>
      <c r="V81" s="1291" t="s">
        <v>103</v>
      </c>
      <c r="W81" s="276" t="s">
        <v>664</v>
      </c>
      <c r="X81" s="275"/>
      <c r="Y81" s="275"/>
    </row>
    <row r="82" spans="1:25" s="78" customFormat="1" ht="57" customHeight="1">
      <c r="A82" s="305">
        <f>SUBTOTAL(3,$B$13:B82)</f>
        <v>57</v>
      </c>
      <c r="B82" s="323" t="s">
        <v>326</v>
      </c>
      <c r="C82" s="324">
        <v>3004925000</v>
      </c>
      <c r="D82" s="330" t="s">
        <v>102</v>
      </c>
      <c r="E82" s="330" t="s">
        <v>103</v>
      </c>
      <c r="F82" s="510" t="s">
        <v>134</v>
      </c>
      <c r="G82" s="1203"/>
      <c r="H82" s="1304"/>
      <c r="I82" s="328" t="s">
        <v>107</v>
      </c>
      <c r="J82" s="330"/>
      <c r="K82" s="330"/>
      <c r="L82" s="343"/>
      <c r="M82" s="343"/>
      <c r="N82" s="1203">
        <v>0</v>
      </c>
      <c r="O82" s="1203">
        <v>0</v>
      </c>
      <c r="P82" s="319">
        <v>0</v>
      </c>
      <c r="Q82" s="1203">
        <f t="shared" si="7"/>
        <v>0</v>
      </c>
      <c r="R82" s="1048">
        <f t="shared" si="8"/>
        <v>0</v>
      </c>
      <c r="S82" s="916" t="s">
        <v>664</v>
      </c>
      <c r="T82" s="278" t="s">
        <v>139</v>
      </c>
      <c r="U82" s="276" t="s">
        <v>102</v>
      </c>
      <c r="V82" s="1291" t="s">
        <v>103</v>
      </c>
      <c r="W82" s="276" t="s">
        <v>664</v>
      </c>
      <c r="X82" s="275"/>
      <c r="Y82" s="275"/>
    </row>
    <row r="83" spans="1:25" s="78" customFormat="1" ht="37.5" customHeight="1">
      <c r="A83" s="302">
        <f>SUBTOTAL(3,$B$13:B83)</f>
        <v>58</v>
      </c>
      <c r="B83" s="122" t="s">
        <v>329</v>
      </c>
      <c r="C83" s="124">
        <v>195000000</v>
      </c>
      <c r="D83" s="304" t="s">
        <v>114</v>
      </c>
      <c r="E83" s="304" t="s">
        <v>103</v>
      </c>
      <c r="F83" s="500" t="s">
        <v>134</v>
      </c>
      <c r="G83" s="1194"/>
      <c r="H83" s="1275"/>
      <c r="I83" s="136" t="s">
        <v>178</v>
      </c>
      <c r="J83" s="304"/>
      <c r="K83" s="304"/>
      <c r="L83" s="117"/>
      <c r="M83" s="117"/>
      <c r="N83" s="1194">
        <v>0</v>
      </c>
      <c r="O83" s="1194">
        <v>0</v>
      </c>
      <c r="P83" s="1275">
        <v>0</v>
      </c>
      <c r="Q83" s="1194">
        <f t="shared" si="7"/>
        <v>0</v>
      </c>
      <c r="R83" s="1199">
        <f t="shared" si="8"/>
        <v>0</v>
      </c>
      <c r="S83" s="684" t="s">
        <v>664</v>
      </c>
      <c r="T83" s="278" t="s">
        <v>139</v>
      </c>
      <c r="U83" s="276" t="s">
        <v>114</v>
      </c>
      <c r="V83" s="1291" t="s">
        <v>103</v>
      </c>
      <c r="W83" s="276" t="s">
        <v>664</v>
      </c>
      <c r="X83" s="275"/>
      <c r="Y83" s="275"/>
    </row>
    <row r="84" spans="1:25" s="78" customFormat="1" ht="40" customHeight="1">
      <c r="A84" s="302">
        <f>SUBTOTAL(3,$B$13:B84)</f>
        <v>59</v>
      </c>
      <c r="B84" s="122" t="s">
        <v>332</v>
      </c>
      <c r="C84" s="124">
        <v>166680000</v>
      </c>
      <c r="D84" s="304" t="s">
        <v>114</v>
      </c>
      <c r="E84" s="304" t="s">
        <v>103</v>
      </c>
      <c r="F84" s="500" t="s">
        <v>134</v>
      </c>
      <c r="G84" s="663" t="s">
        <v>333</v>
      </c>
      <c r="H84" s="1305">
        <v>166600000</v>
      </c>
      <c r="I84" s="136" t="s">
        <v>178</v>
      </c>
      <c r="J84" s="304" t="s">
        <v>153</v>
      </c>
      <c r="K84" s="136" t="s">
        <v>334</v>
      </c>
      <c r="L84" s="1197">
        <v>44426</v>
      </c>
      <c r="M84" s="1197">
        <v>44515</v>
      </c>
      <c r="N84" s="1276">
        <v>30.52</v>
      </c>
      <c r="O84" s="1276">
        <v>55.19</v>
      </c>
      <c r="P84" s="1299">
        <v>83300000</v>
      </c>
      <c r="Q84" s="1194">
        <f t="shared" si="7"/>
        <v>50</v>
      </c>
      <c r="R84" s="1205">
        <f t="shared" si="8"/>
        <v>24.669999999999998</v>
      </c>
      <c r="S84" s="684" t="s">
        <v>208</v>
      </c>
      <c r="T84" s="278" t="s">
        <v>139</v>
      </c>
      <c r="U84" s="276" t="s">
        <v>114</v>
      </c>
      <c r="V84" s="1291" t="s">
        <v>103</v>
      </c>
      <c r="W84" s="276" t="s">
        <v>111</v>
      </c>
      <c r="X84" s="275"/>
      <c r="Y84" s="275"/>
    </row>
    <row r="85" spans="1:25" s="78" customFormat="1" ht="37.5" customHeight="1">
      <c r="A85" s="302">
        <f>SUBTOTAL(3,$B$13:B85)</f>
        <v>60</v>
      </c>
      <c r="B85" s="122" t="s">
        <v>335</v>
      </c>
      <c r="C85" s="124">
        <v>171310000</v>
      </c>
      <c r="D85" s="304" t="s">
        <v>114</v>
      </c>
      <c r="E85" s="304" t="s">
        <v>103</v>
      </c>
      <c r="F85" s="500" t="s">
        <v>134</v>
      </c>
      <c r="G85" s="1194"/>
      <c r="H85" s="1275"/>
      <c r="I85" s="136" t="s">
        <v>178</v>
      </c>
      <c r="J85" s="304" t="s">
        <v>153</v>
      </c>
      <c r="K85" s="304"/>
      <c r="L85" s="1194"/>
      <c r="M85" s="1194"/>
      <c r="N85" s="1194"/>
      <c r="O85" s="1194">
        <v>0</v>
      </c>
      <c r="P85" s="1275">
        <v>0</v>
      </c>
      <c r="Q85" s="1194">
        <f t="shared" si="7"/>
        <v>0</v>
      </c>
      <c r="R85" s="1199">
        <f t="shared" si="8"/>
        <v>0</v>
      </c>
      <c r="S85" s="684" t="s">
        <v>664</v>
      </c>
      <c r="T85" s="278" t="s">
        <v>139</v>
      </c>
      <c r="U85" s="276" t="s">
        <v>114</v>
      </c>
      <c r="V85" s="1291" t="s">
        <v>103</v>
      </c>
      <c r="W85" s="276" t="s">
        <v>664</v>
      </c>
      <c r="X85" s="275"/>
      <c r="Y85" s="275"/>
    </row>
    <row r="86" spans="1:25" s="78" customFormat="1" ht="37.5" customHeight="1">
      <c r="A86" s="302">
        <f>SUBTOTAL(3,$B$13:B86)</f>
        <v>61</v>
      </c>
      <c r="B86" s="122" t="s">
        <v>338</v>
      </c>
      <c r="C86" s="124">
        <v>463012200</v>
      </c>
      <c r="D86" s="304" t="s">
        <v>102</v>
      </c>
      <c r="E86" s="304" t="s">
        <v>103</v>
      </c>
      <c r="F86" s="500" t="s">
        <v>134</v>
      </c>
      <c r="G86" s="663" t="s">
        <v>339</v>
      </c>
      <c r="H86" s="1305" t="s">
        <v>771</v>
      </c>
      <c r="I86" s="136" t="s">
        <v>178</v>
      </c>
      <c r="J86" s="304" t="s">
        <v>319</v>
      </c>
      <c r="K86" s="136" t="s">
        <v>340</v>
      </c>
      <c r="L86" s="1197">
        <v>44431</v>
      </c>
      <c r="M86" s="117">
        <v>44550</v>
      </c>
      <c r="N86" s="1194">
        <v>15.17</v>
      </c>
      <c r="O86" s="1194">
        <v>22.4</v>
      </c>
      <c r="P86" s="1299">
        <v>226233268.28</v>
      </c>
      <c r="Q86" s="1194">
        <f t="shared" si="7"/>
        <v>0</v>
      </c>
      <c r="R86" s="1199">
        <f t="shared" si="8"/>
        <v>7.2299999999999986</v>
      </c>
      <c r="S86" s="684" t="s">
        <v>208</v>
      </c>
      <c r="T86" s="278" t="s">
        <v>139</v>
      </c>
      <c r="U86" s="276" t="s">
        <v>102</v>
      </c>
      <c r="V86" s="1291" t="s">
        <v>103</v>
      </c>
      <c r="W86" s="276" t="s">
        <v>111</v>
      </c>
      <c r="X86" s="275"/>
      <c r="Y86" s="275"/>
    </row>
    <row r="87" spans="1:25" s="78" customFormat="1" ht="36" customHeight="1">
      <c r="A87" s="302">
        <f>SUBTOTAL(3,$B$13:B87)</f>
        <v>62</v>
      </c>
      <c r="B87" s="122" t="s">
        <v>341</v>
      </c>
      <c r="C87" s="124">
        <v>500094000</v>
      </c>
      <c r="D87" s="304" t="s">
        <v>102</v>
      </c>
      <c r="E87" s="304" t="s">
        <v>103</v>
      </c>
      <c r="F87" s="500" t="s">
        <v>134</v>
      </c>
      <c r="G87" s="663" t="s">
        <v>342</v>
      </c>
      <c r="H87" s="1305">
        <v>484847600</v>
      </c>
      <c r="I87" s="136" t="s">
        <v>178</v>
      </c>
      <c r="J87" s="304" t="s">
        <v>319</v>
      </c>
      <c r="K87" s="136" t="s">
        <v>343</v>
      </c>
      <c r="L87" s="1197">
        <v>44431</v>
      </c>
      <c r="M87" s="117">
        <v>44550</v>
      </c>
      <c r="N87" s="1194">
        <v>21.93</v>
      </c>
      <c r="O87" s="1194">
        <v>15.51</v>
      </c>
      <c r="P87" s="1299">
        <v>242423800</v>
      </c>
      <c r="Q87" s="1194">
        <f t="shared" si="7"/>
        <v>50</v>
      </c>
      <c r="R87" s="1199">
        <f t="shared" si="8"/>
        <v>-6.42</v>
      </c>
      <c r="S87" s="684" t="s">
        <v>208</v>
      </c>
      <c r="T87" s="278" t="s">
        <v>139</v>
      </c>
      <c r="U87" s="276" t="s">
        <v>102</v>
      </c>
      <c r="V87" s="1291" t="s">
        <v>103</v>
      </c>
      <c r="W87" s="276" t="s">
        <v>111</v>
      </c>
      <c r="X87" s="275"/>
      <c r="Y87" s="275"/>
    </row>
    <row r="88" spans="1:25" s="78" customFormat="1" ht="37.5" customHeight="1">
      <c r="A88" s="302">
        <f>SUBTOTAL(3,$B$13:B88)</f>
        <v>63</v>
      </c>
      <c r="B88" s="122" t="s">
        <v>344</v>
      </c>
      <c r="C88" s="124">
        <v>200000000</v>
      </c>
      <c r="D88" s="304" t="s">
        <v>114</v>
      </c>
      <c r="E88" s="304" t="s">
        <v>103</v>
      </c>
      <c r="F88" s="500" t="s">
        <v>134</v>
      </c>
      <c r="G88" s="1194"/>
      <c r="H88" s="1275"/>
      <c r="I88" s="406"/>
      <c r="J88" s="304"/>
      <c r="K88" s="304"/>
      <c r="L88" s="1194"/>
      <c r="M88" s="1194"/>
      <c r="N88" s="1194"/>
      <c r="O88" s="1194">
        <v>0</v>
      </c>
      <c r="P88" s="1275">
        <v>0</v>
      </c>
      <c r="Q88" s="1194">
        <f t="shared" si="7"/>
        <v>0</v>
      </c>
      <c r="R88" s="1199">
        <f t="shared" si="8"/>
        <v>0</v>
      </c>
      <c r="S88" s="684" t="s">
        <v>664</v>
      </c>
      <c r="T88" s="278" t="s">
        <v>139</v>
      </c>
      <c r="U88" s="276" t="s">
        <v>114</v>
      </c>
      <c r="V88" s="1291" t="s">
        <v>103</v>
      </c>
      <c r="W88" s="276" t="s">
        <v>664</v>
      </c>
      <c r="X88" s="275"/>
      <c r="Y88" s="275"/>
    </row>
    <row r="89" spans="1:25" s="78" customFormat="1">
      <c r="A89" s="1504" t="s">
        <v>347</v>
      </c>
      <c r="B89" s="1505"/>
      <c r="C89" s="1505"/>
      <c r="D89" s="1505"/>
      <c r="E89" s="1505"/>
      <c r="F89" s="1505"/>
      <c r="G89" s="1505"/>
      <c r="H89" s="1505"/>
      <c r="I89" s="1505"/>
      <c r="J89" s="1505"/>
      <c r="K89" s="1505"/>
      <c r="L89" s="1505"/>
      <c r="M89" s="1505"/>
      <c r="N89" s="1505"/>
      <c r="O89" s="1505"/>
      <c r="P89" s="1505"/>
      <c r="Q89" s="1505"/>
      <c r="R89" s="1505"/>
      <c r="S89" s="1508"/>
      <c r="T89" s="275"/>
      <c r="U89" s="275"/>
      <c r="V89" s="1294"/>
      <c r="W89" s="275"/>
      <c r="X89" s="275"/>
      <c r="Y89" s="275"/>
    </row>
    <row r="90" spans="1:25" s="78" customFormat="1">
      <c r="A90" s="1506" t="s">
        <v>348</v>
      </c>
      <c r="B90" s="1507"/>
      <c r="C90" s="1507"/>
      <c r="D90" s="1507"/>
      <c r="E90" s="1507"/>
      <c r="F90" s="1507"/>
      <c r="G90" s="1507"/>
      <c r="H90" s="1507"/>
      <c r="I90" s="1507"/>
      <c r="J90" s="1507"/>
      <c r="K90" s="1507"/>
      <c r="L90" s="1507"/>
      <c r="M90" s="1507"/>
      <c r="N90" s="1507"/>
      <c r="O90" s="1507"/>
      <c r="P90" s="1507"/>
      <c r="Q90" s="1507"/>
      <c r="R90" s="1507"/>
      <c r="S90" s="1507"/>
      <c r="T90" s="275"/>
      <c r="U90" s="275"/>
      <c r="V90" s="1294"/>
      <c r="W90" s="275"/>
      <c r="X90" s="275"/>
      <c r="Y90" s="275"/>
    </row>
    <row r="91" spans="1:25" s="78" customFormat="1" ht="43.75" customHeight="1">
      <c r="A91" s="60">
        <f>SUBTOTAL(3,$B$13:B91)</f>
        <v>64</v>
      </c>
      <c r="B91" s="1191" t="s">
        <v>349</v>
      </c>
      <c r="C91" s="639">
        <v>1000000000</v>
      </c>
      <c r="D91" s="1192" t="s">
        <v>350</v>
      </c>
      <c r="E91" s="301" t="s">
        <v>103</v>
      </c>
      <c r="F91" s="114" t="s">
        <v>104</v>
      </c>
      <c r="G91" s="855" t="s">
        <v>225</v>
      </c>
      <c r="H91" s="1059">
        <v>976899848.51999998</v>
      </c>
      <c r="I91" s="1192" t="s">
        <v>351</v>
      </c>
      <c r="J91" s="1192" t="s">
        <v>227</v>
      </c>
      <c r="K91" s="1192" t="s">
        <v>228</v>
      </c>
      <c r="L91" s="1197">
        <v>44424</v>
      </c>
      <c r="M91" s="1197">
        <v>44561</v>
      </c>
      <c r="N91" s="1194">
        <v>0</v>
      </c>
      <c r="O91" s="1194">
        <v>0</v>
      </c>
      <c r="P91" s="1224">
        <v>293069954.55599999</v>
      </c>
      <c r="Q91" s="1194">
        <f>IFERROR(P91/H91,0)*100</f>
        <v>30</v>
      </c>
      <c r="R91" s="1199">
        <f>O91-N91</f>
        <v>0</v>
      </c>
      <c r="S91" s="1196" t="s">
        <v>122</v>
      </c>
      <c r="T91" s="275" t="s">
        <v>110</v>
      </c>
      <c r="U91" s="276" t="s">
        <v>102</v>
      </c>
      <c r="V91" s="1291" t="s">
        <v>103</v>
      </c>
      <c r="W91" s="276" t="s">
        <v>111</v>
      </c>
      <c r="X91" s="275"/>
      <c r="Y91" s="275"/>
    </row>
    <row r="92" spans="1:25" s="78" customFormat="1" ht="44.65" customHeight="1">
      <c r="A92" s="393">
        <f>SUBTOTAL(3,$B$13:B92)</f>
        <v>65</v>
      </c>
      <c r="B92" s="525" t="s">
        <v>352</v>
      </c>
      <c r="C92" s="1494" t="s">
        <v>141</v>
      </c>
      <c r="D92" s="1495"/>
      <c r="E92" s="1495"/>
      <c r="F92" s="1495"/>
      <c r="G92" s="1495"/>
      <c r="H92" s="1495"/>
      <c r="I92" s="1495"/>
      <c r="J92" s="1495"/>
      <c r="K92" s="1495"/>
      <c r="L92" s="1495"/>
      <c r="M92" s="1495"/>
      <c r="N92" s="1495"/>
      <c r="O92" s="1495"/>
      <c r="P92" s="1495"/>
      <c r="Q92" s="1495"/>
      <c r="R92" s="1496"/>
      <c r="S92" s="686" t="s">
        <v>353</v>
      </c>
      <c r="T92" s="275" t="s">
        <v>110</v>
      </c>
      <c r="U92" s="275"/>
      <c r="V92" s="1294"/>
      <c r="W92" s="275"/>
      <c r="X92" s="275"/>
      <c r="Y92" s="275"/>
    </row>
    <row r="93" spans="1:25" s="78" customFormat="1" ht="15" customHeight="1">
      <c r="A93" s="1492" t="s">
        <v>354</v>
      </c>
      <c r="B93" s="1493"/>
      <c r="C93" s="1493"/>
      <c r="D93" s="1493"/>
      <c r="E93" s="1493"/>
      <c r="F93" s="1493"/>
      <c r="G93" s="1493"/>
      <c r="H93" s="1493"/>
      <c r="I93" s="1493"/>
      <c r="J93" s="1493"/>
      <c r="K93" s="1493"/>
      <c r="L93" s="1493"/>
      <c r="M93" s="1493"/>
      <c r="N93" s="1493"/>
      <c r="O93" s="1493"/>
      <c r="P93" s="1493"/>
      <c r="Q93" s="1493"/>
      <c r="R93" s="1493"/>
      <c r="S93" s="1493"/>
      <c r="T93" s="275"/>
      <c r="U93" s="275"/>
      <c r="V93" s="1294"/>
      <c r="W93" s="275"/>
      <c r="X93" s="275"/>
      <c r="Y93" s="275"/>
    </row>
    <row r="94" spans="1:25" s="78" customFormat="1" ht="67" customHeight="1">
      <c r="A94" s="305">
        <f>SUBTOTAL(3,$B$13:B94)</f>
        <v>66</v>
      </c>
      <c r="B94" s="348" t="s">
        <v>355</v>
      </c>
      <c r="C94" s="349">
        <v>300000164</v>
      </c>
      <c r="D94" s="350" t="s">
        <v>102</v>
      </c>
      <c r="E94" s="325" t="s">
        <v>103</v>
      </c>
      <c r="F94" s="360" t="s">
        <v>241</v>
      </c>
      <c r="G94" s="308" t="s">
        <v>356</v>
      </c>
      <c r="H94" s="352">
        <v>239342700</v>
      </c>
      <c r="I94" s="353" t="s">
        <v>153</v>
      </c>
      <c r="J94" s="354" t="s">
        <v>243</v>
      </c>
      <c r="K94" s="353" t="s">
        <v>357</v>
      </c>
      <c r="L94" s="415">
        <v>44452</v>
      </c>
      <c r="M94" s="1162">
        <v>44561</v>
      </c>
      <c r="N94" s="1057">
        <v>21.58</v>
      </c>
      <c r="O94" s="1056">
        <v>40.98</v>
      </c>
      <c r="P94" s="1067">
        <v>119671350</v>
      </c>
      <c r="Q94" s="1203">
        <f>IFERROR(P94/H94,0)*100</f>
        <v>50</v>
      </c>
      <c r="R94" s="1048">
        <f>O94-N94</f>
        <v>19.399999999999999</v>
      </c>
      <c r="S94" s="686" t="s">
        <v>772</v>
      </c>
      <c r="T94" s="275" t="s">
        <v>171</v>
      </c>
      <c r="U94" s="276" t="s">
        <v>102</v>
      </c>
      <c r="V94" s="1291" t="s">
        <v>103</v>
      </c>
      <c r="W94" s="276" t="s">
        <v>111</v>
      </c>
      <c r="X94" s="275"/>
      <c r="Y94" s="275"/>
    </row>
    <row r="95" spans="1:25" s="78" customFormat="1" ht="16.5" customHeight="1">
      <c r="A95" s="1492" t="s">
        <v>359</v>
      </c>
      <c r="B95" s="1493"/>
      <c r="C95" s="1493"/>
      <c r="D95" s="1493"/>
      <c r="E95" s="1493"/>
      <c r="F95" s="1493"/>
      <c r="G95" s="1493"/>
      <c r="H95" s="1493"/>
      <c r="I95" s="1493"/>
      <c r="J95" s="1493"/>
      <c r="K95" s="1493"/>
      <c r="L95" s="1493"/>
      <c r="M95" s="1493"/>
      <c r="N95" s="1493"/>
      <c r="O95" s="1493"/>
      <c r="P95" s="1493"/>
      <c r="Q95" s="1493"/>
      <c r="R95" s="1493"/>
      <c r="S95" s="1493"/>
      <c r="T95" s="275"/>
      <c r="U95" s="275"/>
      <c r="V95" s="1294"/>
      <c r="W95" s="275"/>
      <c r="X95" s="275"/>
      <c r="Y95" s="275"/>
    </row>
    <row r="96" spans="1:25" s="146" customFormat="1" ht="39" customHeight="1">
      <c r="A96" s="302">
        <f>SUBTOTAL(3,$B$13:B96)</f>
        <v>67</v>
      </c>
      <c r="B96" s="122" t="s">
        <v>360</v>
      </c>
      <c r="C96" s="123">
        <v>700000000</v>
      </c>
      <c r="D96" s="304" t="s">
        <v>102</v>
      </c>
      <c r="E96" s="304" t="s">
        <v>103</v>
      </c>
      <c r="F96" s="114" t="s">
        <v>134</v>
      </c>
      <c r="G96" s="126" t="s">
        <v>361</v>
      </c>
      <c r="H96" s="231">
        <v>615762305.48000002</v>
      </c>
      <c r="I96" s="187" t="s">
        <v>149</v>
      </c>
      <c r="J96" s="187" t="s">
        <v>149</v>
      </c>
      <c r="K96" s="188" t="s">
        <v>362</v>
      </c>
      <c r="L96" s="1197">
        <v>44426</v>
      </c>
      <c r="M96" s="189">
        <v>44545</v>
      </c>
      <c r="N96" s="1194">
        <v>0</v>
      </c>
      <c r="O96" s="1194">
        <v>0</v>
      </c>
      <c r="P96" s="1224">
        <v>307881152.74000001</v>
      </c>
      <c r="Q96" s="1194">
        <f>IFERROR(P96/H96,0)*100</f>
        <v>50</v>
      </c>
      <c r="R96" s="1199">
        <f>O96-N96</f>
        <v>0</v>
      </c>
      <c r="S96" s="684" t="s">
        <v>208</v>
      </c>
      <c r="T96" s="278" t="s">
        <v>139</v>
      </c>
      <c r="U96" s="276" t="s">
        <v>102</v>
      </c>
      <c r="V96" s="1291" t="s">
        <v>103</v>
      </c>
      <c r="W96" s="276" t="s">
        <v>111</v>
      </c>
      <c r="X96" s="1306"/>
      <c r="Y96" s="1306"/>
    </row>
    <row r="97" spans="1:25" s="146" customFormat="1" ht="41.25" customHeight="1">
      <c r="A97" s="302">
        <f>SUBTOTAL(3,$B$13:B97)</f>
        <v>68</v>
      </c>
      <c r="B97" s="130" t="s">
        <v>363</v>
      </c>
      <c r="C97" s="141">
        <v>385000000</v>
      </c>
      <c r="D97" s="304" t="s">
        <v>198</v>
      </c>
      <c r="E97" s="207" t="s">
        <v>133</v>
      </c>
      <c r="F97" s="631" t="s">
        <v>134</v>
      </c>
      <c r="G97" s="1194" t="s">
        <v>364</v>
      </c>
      <c r="H97" s="1194">
        <v>0</v>
      </c>
      <c r="I97" s="187" t="s">
        <v>200</v>
      </c>
      <c r="J97" s="187" t="s">
        <v>200</v>
      </c>
      <c r="K97" s="188" t="s">
        <v>200</v>
      </c>
      <c r="L97" s="1197">
        <v>44410</v>
      </c>
      <c r="M97" s="189">
        <v>44559</v>
      </c>
      <c r="N97" s="1194">
        <v>0</v>
      </c>
      <c r="O97" s="1194">
        <v>0</v>
      </c>
      <c r="P97" s="1299">
        <v>96250000</v>
      </c>
      <c r="Q97" s="1194">
        <f>IFERROR(P97/H97,0)*100</f>
        <v>0</v>
      </c>
      <c r="R97" s="1199">
        <f>O97-N97</f>
        <v>0</v>
      </c>
      <c r="S97" s="684" t="s">
        <v>201</v>
      </c>
      <c r="T97" s="278" t="s">
        <v>139</v>
      </c>
      <c r="U97" s="276" t="s">
        <v>198</v>
      </c>
      <c r="V97" s="1291" t="s">
        <v>133</v>
      </c>
      <c r="W97" s="276" t="s">
        <v>111</v>
      </c>
      <c r="X97" s="1306"/>
      <c r="Y97" s="1306"/>
    </row>
    <row r="98" spans="1:25" s="78" customFormat="1" ht="44.25" customHeight="1">
      <c r="A98" s="305">
        <f>SUBTOTAL(3,$B$13:B98)</f>
        <v>69</v>
      </c>
      <c r="B98" s="323" t="s">
        <v>365</v>
      </c>
      <c r="C98" s="1494" t="s">
        <v>141</v>
      </c>
      <c r="D98" s="1495"/>
      <c r="E98" s="1495"/>
      <c r="F98" s="1495"/>
      <c r="G98" s="1495"/>
      <c r="H98" s="1495"/>
      <c r="I98" s="1495"/>
      <c r="J98" s="1495"/>
      <c r="K98" s="1495"/>
      <c r="L98" s="1495"/>
      <c r="M98" s="1495"/>
      <c r="N98" s="1495"/>
      <c r="O98" s="1495"/>
      <c r="P98" s="1495"/>
      <c r="Q98" s="1495"/>
      <c r="R98" s="1496"/>
      <c r="S98" s="689" t="s">
        <v>366</v>
      </c>
      <c r="T98" s="278" t="s">
        <v>139</v>
      </c>
      <c r="U98" s="275"/>
      <c r="V98" s="1294"/>
      <c r="W98" s="275"/>
      <c r="X98" s="275"/>
      <c r="Y98" s="275"/>
    </row>
    <row r="99" spans="1:25" s="78" customFormat="1" ht="38.25" customHeight="1">
      <c r="A99" s="530">
        <f>SUBTOTAL(3,$B$13:B99)</f>
        <v>70</v>
      </c>
      <c r="B99" s="531" t="s">
        <v>367</v>
      </c>
      <c r="C99" s="532">
        <v>180570000</v>
      </c>
      <c r="D99" s="533" t="s">
        <v>114</v>
      </c>
      <c r="E99" s="304" t="s">
        <v>103</v>
      </c>
      <c r="F99" s="691" t="s">
        <v>134</v>
      </c>
      <c r="G99" s="535" t="s">
        <v>368</v>
      </c>
      <c r="H99" s="536">
        <v>180244000</v>
      </c>
      <c r="I99" s="537" t="s">
        <v>178</v>
      </c>
      <c r="J99" s="537" t="s">
        <v>369</v>
      </c>
      <c r="K99" s="538" t="s">
        <v>370</v>
      </c>
      <c r="L99" s="539">
        <v>44428</v>
      </c>
      <c r="M99" s="189">
        <v>44517</v>
      </c>
      <c r="N99" s="1194">
        <v>35.26</v>
      </c>
      <c r="O99" s="1194">
        <v>23.43</v>
      </c>
      <c r="P99" s="1299">
        <v>90122000</v>
      </c>
      <c r="Q99" s="1194">
        <f>IFERROR(P99/H99,0)*100</f>
        <v>50</v>
      </c>
      <c r="R99" s="1199">
        <f>O99-N99</f>
        <v>-11.829999999999998</v>
      </c>
      <c r="S99" s="695" t="s">
        <v>208</v>
      </c>
      <c r="T99" s="275" t="s">
        <v>139</v>
      </c>
      <c r="U99" s="276" t="s">
        <v>114</v>
      </c>
      <c r="V99" s="1291" t="s">
        <v>103</v>
      </c>
      <c r="W99" s="276" t="s">
        <v>111</v>
      </c>
      <c r="X99" s="275"/>
      <c r="Y99" s="275"/>
    </row>
    <row r="100" spans="1:25" s="78" customFormat="1">
      <c r="A100" s="1497" t="s">
        <v>371</v>
      </c>
      <c r="B100" s="1498"/>
      <c r="C100" s="1498"/>
      <c r="D100" s="1498"/>
      <c r="E100" s="1498"/>
      <c r="F100" s="1498"/>
      <c r="G100" s="1498"/>
      <c r="H100" s="1498"/>
      <c r="I100" s="1498"/>
      <c r="J100" s="1498"/>
      <c r="K100" s="1498"/>
      <c r="L100" s="1498"/>
      <c r="M100" s="1498"/>
      <c r="N100" s="1498"/>
      <c r="O100" s="1498"/>
      <c r="P100" s="1498"/>
      <c r="Q100" s="1498"/>
      <c r="R100" s="1498"/>
      <c r="S100" s="1499"/>
      <c r="T100" s="275"/>
      <c r="U100" s="275"/>
      <c r="V100" s="1294"/>
      <c r="W100" s="275"/>
      <c r="X100" s="275"/>
      <c r="Y100" s="275"/>
    </row>
    <row r="101" spans="1:25" s="78" customFormat="1">
      <c r="A101" s="1500" t="s">
        <v>247</v>
      </c>
      <c r="B101" s="1501"/>
      <c r="C101" s="1501"/>
      <c r="D101" s="1501"/>
      <c r="E101" s="1501"/>
      <c r="F101" s="1501"/>
      <c r="G101" s="1501"/>
      <c r="H101" s="1501"/>
      <c r="I101" s="1501"/>
      <c r="J101" s="1501"/>
      <c r="K101" s="1501"/>
      <c r="L101" s="1501"/>
      <c r="M101" s="1501"/>
      <c r="N101" s="1501"/>
      <c r="O101" s="1501"/>
      <c r="P101" s="1501"/>
      <c r="Q101" s="1501"/>
      <c r="R101" s="1501"/>
      <c r="S101" s="1511"/>
      <c r="T101" s="275"/>
      <c r="U101" s="275"/>
      <c r="V101" s="1294"/>
      <c r="W101" s="275"/>
      <c r="X101" s="275"/>
      <c r="Y101" s="275"/>
    </row>
    <row r="102" spans="1:25" s="78" customFormat="1" ht="77.150000000000006" customHeight="1">
      <c r="A102" s="393">
        <f>SUBTOTAL(3,$B$13:B102)</f>
        <v>71</v>
      </c>
      <c r="B102" s="474" t="s">
        <v>372</v>
      </c>
      <c r="C102" s="1494" t="s">
        <v>141</v>
      </c>
      <c r="D102" s="1495"/>
      <c r="E102" s="1495"/>
      <c r="F102" s="1495"/>
      <c r="G102" s="1495"/>
      <c r="H102" s="1495"/>
      <c r="I102" s="1495"/>
      <c r="J102" s="1495"/>
      <c r="K102" s="1495"/>
      <c r="L102" s="1495"/>
      <c r="M102" s="1495"/>
      <c r="N102" s="1495"/>
      <c r="O102" s="1495"/>
      <c r="P102" s="1495"/>
      <c r="Q102" s="1495"/>
      <c r="R102" s="1496"/>
      <c r="S102" s="686" t="s">
        <v>373</v>
      </c>
      <c r="T102" s="275" t="s">
        <v>110</v>
      </c>
      <c r="U102" s="275"/>
      <c r="V102" s="1294"/>
      <c r="W102" s="275"/>
      <c r="X102" s="275"/>
      <c r="Y102" s="275"/>
    </row>
    <row r="103" spans="1:25" s="78" customFormat="1" ht="14.25" customHeight="1">
      <c r="A103" s="1492" t="s">
        <v>292</v>
      </c>
      <c r="B103" s="1493"/>
      <c r="C103" s="1493"/>
      <c r="D103" s="1493"/>
      <c r="E103" s="1493"/>
      <c r="F103" s="1493"/>
      <c r="G103" s="1493"/>
      <c r="H103" s="1493"/>
      <c r="I103" s="1493"/>
      <c r="J103" s="1493"/>
      <c r="K103" s="1493"/>
      <c r="L103" s="1493"/>
      <c r="M103" s="1493"/>
      <c r="N103" s="1493"/>
      <c r="O103" s="1493"/>
      <c r="P103" s="1493"/>
      <c r="Q103" s="1493"/>
      <c r="R103" s="1493"/>
      <c r="S103" s="1510"/>
      <c r="T103" s="275"/>
      <c r="U103" s="275"/>
      <c r="V103" s="1294"/>
      <c r="W103" s="275"/>
      <c r="X103" s="275"/>
      <c r="Y103" s="275"/>
    </row>
    <row r="104" spans="1:25" s="78" customFormat="1" ht="42" customHeight="1">
      <c r="A104" s="60">
        <f>SUBTOTAL(3,$B$13:B104)</f>
        <v>72</v>
      </c>
      <c r="B104" s="456" t="s">
        <v>374</v>
      </c>
      <c r="C104" s="449">
        <v>1000000000</v>
      </c>
      <c r="D104" s="246" t="s">
        <v>102</v>
      </c>
      <c r="E104" s="44" t="s">
        <v>103</v>
      </c>
      <c r="F104" s="685" t="s">
        <v>375</v>
      </c>
      <c r="G104" s="1252" t="s">
        <v>376</v>
      </c>
      <c r="H104" s="1253">
        <v>946569029</v>
      </c>
      <c r="I104" s="906" t="s">
        <v>178</v>
      </c>
      <c r="J104" s="906" t="s">
        <v>178</v>
      </c>
      <c r="K104" s="906" t="s">
        <v>377</v>
      </c>
      <c r="L104" s="117">
        <v>44428</v>
      </c>
      <c r="M104" s="117">
        <v>44557</v>
      </c>
      <c r="N104" s="925">
        <v>26.26</v>
      </c>
      <c r="O104" s="925">
        <v>49.54</v>
      </c>
      <c r="P104" s="132">
        <v>283970708.69999999</v>
      </c>
      <c r="Q104" s="1194">
        <f>IFERROR(P104/H104,0)*100</f>
        <v>30</v>
      </c>
      <c r="R104" s="1325">
        <f>O104-N104</f>
        <v>23.279999999999998</v>
      </c>
      <c r="S104" s="1208" t="s">
        <v>109</v>
      </c>
      <c r="T104" s="275" t="s">
        <v>171</v>
      </c>
      <c r="U104" s="276" t="s">
        <v>102</v>
      </c>
      <c r="V104" s="1291" t="s">
        <v>103</v>
      </c>
      <c r="W104" s="276" t="s">
        <v>111</v>
      </c>
      <c r="X104" s="275"/>
      <c r="Y104" s="275"/>
    </row>
    <row r="105" spans="1:25" s="78" customFormat="1" ht="15" customHeight="1">
      <c r="A105" s="1492" t="s">
        <v>311</v>
      </c>
      <c r="B105" s="1493"/>
      <c r="C105" s="1493"/>
      <c r="D105" s="1493"/>
      <c r="E105" s="1493"/>
      <c r="F105" s="1493"/>
      <c r="G105" s="1493"/>
      <c r="H105" s="1493"/>
      <c r="I105" s="1493"/>
      <c r="J105" s="1493"/>
      <c r="K105" s="1493"/>
      <c r="L105" s="1493"/>
      <c r="M105" s="1493"/>
      <c r="N105" s="1493"/>
      <c r="O105" s="1493"/>
      <c r="P105" s="1493"/>
      <c r="Q105" s="1493"/>
      <c r="R105" s="1493"/>
      <c r="S105" s="1493"/>
      <c r="T105" s="275"/>
      <c r="U105" s="275"/>
      <c r="V105" s="1294"/>
      <c r="W105" s="275"/>
      <c r="X105" s="275"/>
      <c r="Y105" s="275"/>
    </row>
    <row r="106" spans="1:25" s="78" customFormat="1" ht="40" customHeight="1">
      <c r="A106" s="530">
        <f>SUBTOTAL(3,$B$13:B106)</f>
        <v>73</v>
      </c>
      <c r="B106" s="546" t="s">
        <v>378</v>
      </c>
      <c r="C106" s="547">
        <v>138900000</v>
      </c>
      <c r="D106" s="533" t="s">
        <v>114</v>
      </c>
      <c r="E106" s="44" t="s">
        <v>103</v>
      </c>
      <c r="F106" s="691" t="s">
        <v>134</v>
      </c>
      <c r="G106" s="1194"/>
      <c r="H106" s="1194"/>
      <c r="I106" s="537" t="s">
        <v>178</v>
      </c>
      <c r="J106" s="46" t="s">
        <v>153</v>
      </c>
      <c r="K106" s="1194" t="e">
        <f>VLOOKUP($B106,'[26]SEPT_1 2021'!$B$20:$S$300,10,FALSE)</f>
        <v>#REF!</v>
      </c>
      <c r="L106" s="1194"/>
      <c r="M106" s="1194"/>
      <c r="N106" s="1194"/>
      <c r="O106" s="1194">
        <v>0</v>
      </c>
      <c r="P106" s="1275">
        <v>0</v>
      </c>
      <c r="Q106" s="1194">
        <f>IFERROR(P106/H106,0)*100</f>
        <v>0</v>
      </c>
      <c r="R106" s="1199">
        <f>O106-N106</f>
        <v>0</v>
      </c>
      <c r="S106" s="684" t="s">
        <v>664</v>
      </c>
      <c r="T106" s="278" t="s">
        <v>139</v>
      </c>
      <c r="U106" s="276" t="s">
        <v>114</v>
      </c>
      <c r="V106" s="1291" t="s">
        <v>103</v>
      </c>
      <c r="W106" s="276" t="s">
        <v>664</v>
      </c>
      <c r="X106" s="275"/>
      <c r="Y106" s="275"/>
    </row>
    <row r="107" spans="1:25" s="78" customFormat="1" ht="41.15" customHeight="1">
      <c r="A107" s="302">
        <f>SUBTOTAL(3,$B$13:B107)</f>
        <v>74</v>
      </c>
      <c r="B107" s="43" t="s">
        <v>381</v>
      </c>
      <c r="C107" s="299">
        <v>695499954</v>
      </c>
      <c r="D107" s="304" t="s">
        <v>102</v>
      </c>
      <c r="E107" s="207" t="s">
        <v>133</v>
      </c>
      <c r="F107" s="500" t="s">
        <v>134</v>
      </c>
      <c r="G107" s="126" t="s">
        <v>382</v>
      </c>
      <c r="H107" s="150">
        <v>641430746.96000004</v>
      </c>
      <c r="I107" s="116" t="s">
        <v>383</v>
      </c>
      <c r="J107" s="116" t="s">
        <v>137</v>
      </c>
      <c r="K107" s="116" t="s">
        <v>384</v>
      </c>
      <c r="L107" s="1160">
        <v>44396</v>
      </c>
      <c r="M107" s="1197">
        <v>44515</v>
      </c>
      <c r="N107" s="1194">
        <v>84.34</v>
      </c>
      <c r="O107" s="1194">
        <v>72.84</v>
      </c>
      <c r="P107" s="1224">
        <v>320715373.48000002</v>
      </c>
      <c r="Q107" s="1194">
        <f>IFERROR(P107/H107,0)*100</f>
        <v>50</v>
      </c>
      <c r="R107" s="927">
        <f>O107-N107</f>
        <v>-11.5</v>
      </c>
      <c r="S107" s="1196" t="s">
        <v>109</v>
      </c>
      <c r="T107" s="278" t="s">
        <v>139</v>
      </c>
      <c r="U107" s="276" t="s">
        <v>102</v>
      </c>
      <c r="V107" s="1291" t="s">
        <v>133</v>
      </c>
      <c r="W107" s="276" t="s">
        <v>111</v>
      </c>
      <c r="X107" s="275"/>
      <c r="Y107" s="275"/>
    </row>
    <row r="108" spans="1:25" s="78" customFormat="1">
      <c r="A108" s="1497" t="s">
        <v>385</v>
      </c>
      <c r="B108" s="1498"/>
      <c r="C108" s="1498"/>
      <c r="D108" s="1498"/>
      <c r="E108" s="1498"/>
      <c r="F108" s="1498"/>
      <c r="G108" s="1498"/>
      <c r="H108" s="1498"/>
      <c r="I108" s="1498"/>
      <c r="J108" s="1498"/>
      <c r="K108" s="1498"/>
      <c r="L108" s="1498"/>
      <c r="M108" s="1498"/>
      <c r="N108" s="1498"/>
      <c r="O108" s="1498"/>
      <c r="P108" s="1498"/>
      <c r="Q108" s="1498"/>
      <c r="R108" s="1498"/>
      <c r="S108" s="1499"/>
      <c r="T108" s="275"/>
      <c r="U108" s="275"/>
      <c r="V108" s="1294"/>
      <c r="W108" s="275"/>
      <c r="X108" s="275"/>
      <c r="Y108" s="275"/>
    </row>
    <row r="109" spans="1:25" s="78" customFormat="1">
      <c r="A109" s="1500" t="s">
        <v>386</v>
      </c>
      <c r="B109" s="1501"/>
      <c r="C109" s="1501"/>
      <c r="D109" s="1501"/>
      <c r="E109" s="1501"/>
      <c r="F109" s="1501"/>
      <c r="G109" s="1501"/>
      <c r="H109" s="1501"/>
      <c r="I109" s="1501"/>
      <c r="J109" s="1501"/>
      <c r="K109" s="1501"/>
      <c r="L109" s="1501"/>
      <c r="M109" s="1501"/>
      <c r="N109" s="1501"/>
      <c r="O109" s="1501"/>
      <c r="P109" s="1501"/>
      <c r="Q109" s="1501"/>
      <c r="R109" s="1501"/>
      <c r="S109" s="1511"/>
      <c r="T109" s="275"/>
      <c r="U109" s="275"/>
      <c r="V109" s="1294"/>
      <c r="W109" s="275"/>
      <c r="X109" s="275"/>
      <c r="Y109" s="275"/>
    </row>
    <row r="110" spans="1:25" s="56" customFormat="1" ht="36.75" customHeight="1">
      <c r="A110" s="60">
        <f>SUBTOTAL(3,$B$13:B110)</f>
        <v>75</v>
      </c>
      <c r="B110" s="1191" t="s">
        <v>387</v>
      </c>
      <c r="C110" s="1043">
        <v>750000000</v>
      </c>
      <c r="D110" s="1192" t="s">
        <v>350</v>
      </c>
      <c r="E110" s="301" t="s">
        <v>103</v>
      </c>
      <c r="F110" s="500" t="s">
        <v>104</v>
      </c>
      <c r="G110" s="855" t="s">
        <v>388</v>
      </c>
      <c r="H110" s="1044">
        <v>733755610</v>
      </c>
      <c r="I110" s="1192" t="s">
        <v>107</v>
      </c>
      <c r="J110" s="1192" t="s">
        <v>153</v>
      </c>
      <c r="K110" s="1192" t="s">
        <v>389</v>
      </c>
      <c r="L110" s="1197">
        <v>44424</v>
      </c>
      <c r="M110" s="1197">
        <v>44561</v>
      </c>
      <c r="N110" s="1276">
        <v>1.5249999999999999</v>
      </c>
      <c r="O110" s="1276">
        <v>25.39</v>
      </c>
      <c r="P110" s="1224">
        <v>220126683</v>
      </c>
      <c r="Q110" s="1194">
        <f t="shared" ref="Q110:Q115" si="9">IFERROR(P110/H110,0)*100</f>
        <v>30</v>
      </c>
      <c r="R110" s="1205">
        <f t="shared" ref="R110:R115" si="10">O110-N110</f>
        <v>23.865000000000002</v>
      </c>
      <c r="S110" s="1196" t="s">
        <v>122</v>
      </c>
      <c r="T110" s="275" t="s">
        <v>110</v>
      </c>
      <c r="U110" s="276" t="s">
        <v>102</v>
      </c>
      <c r="V110" s="1291" t="s">
        <v>103</v>
      </c>
      <c r="W110" s="276" t="s">
        <v>111</v>
      </c>
      <c r="X110" s="278"/>
      <c r="Y110" s="278"/>
    </row>
    <row r="111" spans="1:25" s="78" customFormat="1" ht="35.25" customHeight="1">
      <c r="A111" s="60">
        <f>SUBTOTAL(3,$B$13:B111)</f>
        <v>76</v>
      </c>
      <c r="B111" s="1191" t="s">
        <v>390</v>
      </c>
      <c r="C111" s="1043">
        <v>200000000</v>
      </c>
      <c r="D111" s="1192" t="s">
        <v>235</v>
      </c>
      <c r="E111" s="301" t="s">
        <v>103</v>
      </c>
      <c r="F111" s="500" t="s">
        <v>104</v>
      </c>
      <c r="G111" s="855" t="s">
        <v>391</v>
      </c>
      <c r="H111" s="1044">
        <v>198680600</v>
      </c>
      <c r="I111" s="1192" t="s">
        <v>222</v>
      </c>
      <c r="J111" s="1192" t="s">
        <v>169</v>
      </c>
      <c r="K111" s="1192" t="s">
        <v>392</v>
      </c>
      <c r="L111" s="1197">
        <v>44424</v>
      </c>
      <c r="M111" s="1188">
        <v>44513</v>
      </c>
      <c r="N111" s="1276">
        <v>3.77</v>
      </c>
      <c r="O111" s="1276">
        <v>61.281999999999996</v>
      </c>
      <c r="P111" s="1224">
        <v>0</v>
      </c>
      <c r="Q111" s="1194">
        <f t="shared" si="9"/>
        <v>0</v>
      </c>
      <c r="R111" s="1205">
        <f t="shared" si="10"/>
        <v>57.511999999999993</v>
      </c>
      <c r="S111" s="1196" t="s">
        <v>122</v>
      </c>
      <c r="T111" s="275" t="s">
        <v>110</v>
      </c>
      <c r="U111" s="276" t="s">
        <v>114</v>
      </c>
      <c r="V111" s="1291" t="s">
        <v>103</v>
      </c>
      <c r="W111" s="276" t="s">
        <v>111</v>
      </c>
      <c r="X111" s="275"/>
      <c r="Y111" s="275"/>
    </row>
    <row r="112" spans="1:25" s="78" customFormat="1" ht="36" customHeight="1">
      <c r="A112" s="60">
        <f>SUBTOTAL(3,$B$13:B112)</f>
        <v>77</v>
      </c>
      <c r="B112" s="1191" t="s">
        <v>393</v>
      </c>
      <c r="C112" s="1043">
        <v>1000000000</v>
      </c>
      <c r="D112" s="1192" t="s">
        <v>350</v>
      </c>
      <c r="E112" s="301" t="s">
        <v>103</v>
      </c>
      <c r="F112" s="500" t="s">
        <v>104</v>
      </c>
      <c r="G112" s="855" t="s">
        <v>394</v>
      </c>
      <c r="H112" s="150">
        <v>998035532.17999995</v>
      </c>
      <c r="I112" s="1192" t="s">
        <v>231</v>
      </c>
      <c r="J112" s="1192" t="s">
        <v>153</v>
      </c>
      <c r="K112" s="1192" t="s">
        <v>228</v>
      </c>
      <c r="L112" s="1197">
        <v>44424</v>
      </c>
      <c r="M112" s="1197">
        <v>44561</v>
      </c>
      <c r="N112" s="1194">
        <v>1.02</v>
      </c>
      <c r="O112" s="1194">
        <v>17.510000000000002</v>
      </c>
      <c r="P112" s="1224">
        <v>299410659.65399998</v>
      </c>
      <c r="Q112" s="1194">
        <f t="shared" si="9"/>
        <v>30</v>
      </c>
      <c r="R112" s="1199">
        <f t="shared" si="10"/>
        <v>16.490000000000002</v>
      </c>
      <c r="S112" s="1196" t="s">
        <v>122</v>
      </c>
      <c r="T112" s="275" t="s">
        <v>110</v>
      </c>
      <c r="U112" s="276" t="s">
        <v>102</v>
      </c>
      <c r="V112" s="1291" t="s">
        <v>103</v>
      </c>
      <c r="W112" s="276" t="s">
        <v>111</v>
      </c>
      <c r="X112" s="275"/>
      <c r="Y112" s="275"/>
    </row>
    <row r="113" spans="1:25" s="78" customFormat="1" ht="33.75" customHeight="1">
      <c r="A113" s="60">
        <f>SUBTOTAL(3,$B$13:B113)</f>
        <v>78</v>
      </c>
      <c r="B113" s="1191" t="s">
        <v>395</v>
      </c>
      <c r="C113" s="1043">
        <v>1000000000</v>
      </c>
      <c r="D113" s="1192" t="s">
        <v>350</v>
      </c>
      <c r="E113" s="301" t="s">
        <v>103</v>
      </c>
      <c r="F113" s="500" t="s">
        <v>104</v>
      </c>
      <c r="G113" s="855" t="s">
        <v>394</v>
      </c>
      <c r="H113" s="1044">
        <v>992096885.27999997</v>
      </c>
      <c r="I113" s="1192" t="s">
        <v>396</v>
      </c>
      <c r="J113" s="1192" t="s">
        <v>222</v>
      </c>
      <c r="K113" s="1192" t="s">
        <v>228</v>
      </c>
      <c r="L113" s="1197">
        <v>44424</v>
      </c>
      <c r="M113" s="1197">
        <v>44561</v>
      </c>
      <c r="N113" s="1194">
        <v>0.8</v>
      </c>
      <c r="O113" s="1194">
        <v>29.21</v>
      </c>
      <c r="P113" s="1224">
        <v>297629065.58399999</v>
      </c>
      <c r="Q113" s="1194">
        <f t="shared" si="9"/>
        <v>30</v>
      </c>
      <c r="R113" s="1199">
        <f t="shared" si="10"/>
        <v>28.41</v>
      </c>
      <c r="S113" s="1196" t="s">
        <v>122</v>
      </c>
      <c r="T113" s="275" t="s">
        <v>110</v>
      </c>
      <c r="U113" s="276" t="s">
        <v>102</v>
      </c>
      <c r="V113" s="1291" t="s">
        <v>103</v>
      </c>
      <c r="W113" s="276" t="s">
        <v>111</v>
      </c>
      <c r="X113" s="275"/>
      <c r="Y113" s="275"/>
    </row>
    <row r="114" spans="1:25" s="78" customFormat="1" ht="36" customHeight="1">
      <c r="A114" s="60">
        <f>SUBTOTAL(3,$B$13:B114)</f>
        <v>79</v>
      </c>
      <c r="B114" s="1191" t="s">
        <v>397</v>
      </c>
      <c r="C114" s="1043">
        <v>1000000000</v>
      </c>
      <c r="D114" s="1192" t="s">
        <v>350</v>
      </c>
      <c r="E114" s="301" t="s">
        <v>103</v>
      </c>
      <c r="F114" s="500" t="s">
        <v>104</v>
      </c>
      <c r="G114" s="855" t="s">
        <v>388</v>
      </c>
      <c r="H114" s="1044">
        <v>973439340</v>
      </c>
      <c r="I114" s="1192" t="s">
        <v>227</v>
      </c>
      <c r="J114" s="1192" t="s">
        <v>222</v>
      </c>
      <c r="K114" s="1192" t="s">
        <v>389</v>
      </c>
      <c r="L114" s="1197">
        <v>44424</v>
      </c>
      <c r="M114" s="1197">
        <v>44561</v>
      </c>
      <c r="N114" s="1276">
        <v>1.3620000000000001</v>
      </c>
      <c r="O114" s="1276">
        <v>31.574000000000002</v>
      </c>
      <c r="P114" s="1224">
        <v>293031670</v>
      </c>
      <c r="Q114" s="1194">
        <f t="shared" si="9"/>
        <v>30.102714977596857</v>
      </c>
      <c r="R114" s="1205">
        <f t="shared" si="10"/>
        <v>30.212000000000003</v>
      </c>
      <c r="S114" s="1196" t="s">
        <v>122</v>
      </c>
      <c r="T114" s="275" t="s">
        <v>110</v>
      </c>
      <c r="U114" s="276" t="s">
        <v>102</v>
      </c>
      <c r="V114" s="1291" t="s">
        <v>103</v>
      </c>
      <c r="W114" s="276" t="s">
        <v>111</v>
      </c>
      <c r="X114" s="275"/>
      <c r="Y114" s="275"/>
    </row>
    <row r="115" spans="1:25" s="78" customFormat="1" ht="37.5" customHeight="1">
      <c r="A115" s="60">
        <f>SUBTOTAL(3,$B$13:B115)</f>
        <v>80</v>
      </c>
      <c r="B115" s="1198" t="s">
        <v>398</v>
      </c>
      <c r="C115" s="1043">
        <v>200000000</v>
      </c>
      <c r="D115" s="1192" t="s">
        <v>235</v>
      </c>
      <c r="E115" s="301" t="s">
        <v>103</v>
      </c>
      <c r="F115" s="500" t="s">
        <v>104</v>
      </c>
      <c r="G115" s="855" t="s">
        <v>399</v>
      </c>
      <c r="H115" s="1044">
        <v>188382300</v>
      </c>
      <c r="I115" s="1209" t="s">
        <v>130</v>
      </c>
      <c r="J115" s="1209" t="s">
        <v>288</v>
      </c>
      <c r="K115" s="1224" t="str">
        <f>VLOOKUP($B115,'[25]BM SEPT'!$B$14:$U$99,12,FALSE)</f>
        <v>CV. AFRI JAYA UTAMA</v>
      </c>
      <c r="L115" s="1197">
        <v>44435</v>
      </c>
      <c r="M115" s="1197">
        <v>44495</v>
      </c>
      <c r="N115" s="1194">
        <v>43.39</v>
      </c>
      <c r="O115" s="1194">
        <v>71.7</v>
      </c>
      <c r="P115" s="1224">
        <v>0</v>
      </c>
      <c r="Q115" s="1194">
        <f t="shared" si="9"/>
        <v>0</v>
      </c>
      <c r="R115" s="1199">
        <f t="shared" si="10"/>
        <v>28.310000000000002</v>
      </c>
      <c r="S115" s="1196" t="s">
        <v>122</v>
      </c>
      <c r="T115" s="275" t="s">
        <v>110</v>
      </c>
      <c r="U115" s="276" t="s">
        <v>114</v>
      </c>
      <c r="V115" s="1291" t="s">
        <v>103</v>
      </c>
      <c r="W115" s="276" t="s">
        <v>111</v>
      </c>
      <c r="X115" s="275"/>
      <c r="Y115" s="275"/>
    </row>
    <row r="116" spans="1:25" s="56" customFormat="1" ht="15" customHeight="1">
      <c r="A116" s="1492" t="s">
        <v>401</v>
      </c>
      <c r="B116" s="1493"/>
      <c r="C116" s="1493"/>
      <c r="D116" s="1493"/>
      <c r="E116" s="1493"/>
      <c r="F116" s="1493"/>
      <c r="G116" s="1493"/>
      <c r="H116" s="1493"/>
      <c r="I116" s="1493"/>
      <c r="J116" s="1493"/>
      <c r="K116" s="1493"/>
      <c r="L116" s="1493"/>
      <c r="M116" s="1493"/>
      <c r="N116" s="1493"/>
      <c r="O116" s="1493"/>
      <c r="P116" s="1493"/>
      <c r="Q116" s="1493"/>
      <c r="R116" s="1493"/>
      <c r="S116" s="1493"/>
      <c r="T116" s="278"/>
      <c r="U116" s="275"/>
      <c r="V116" s="1294"/>
      <c r="W116" s="278"/>
      <c r="X116" s="278"/>
      <c r="Y116" s="278"/>
    </row>
    <row r="117" spans="1:25" s="56" customFormat="1" ht="44.25" customHeight="1">
      <c r="A117" s="302">
        <f>SUBTOTAL(3,$B$13:B117)</f>
        <v>81</v>
      </c>
      <c r="B117" s="43" t="s">
        <v>402</v>
      </c>
      <c r="C117" s="297">
        <v>300000000</v>
      </c>
      <c r="D117" s="298" t="s">
        <v>102</v>
      </c>
      <c r="E117" s="294" t="s">
        <v>103</v>
      </c>
      <c r="F117" s="631" t="s">
        <v>241</v>
      </c>
      <c r="G117" s="300" t="s">
        <v>403</v>
      </c>
      <c r="H117" s="199">
        <v>251588000</v>
      </c>
      <c r="I117" s="227" t="s">
        <v>178</v>
      </c>
      <c r="J117" s="116" t="s">
        <v>178</v>
      </c>
      <c r="K117" s="237" t="s">
        <v>404</v>
      </c>
      <c r="L117" s="117">
        <v>44452</v>
      </c>
      <c r="M117" s="117">
        <v>44561</v>
      </c>
      <c r="N117" s="1194">
        <v>3.16</v>
      </c>
      <c r="O117" s="1194">
        <v>0</v>
      </c>
      <c r="P117" s="1224">
        <v>125794000</v>
      </c>
      <c r="Q117" s="1194">
        <f>IFERROR(P117/H117,0)*100</f>
        <v>50</v>
      </c>
      <c r="R117" s="1199">
        <f>O117-N117</f>
        <v>-3.16</v>
      </c>
      <c r="S117" s="1196" t="s">
        <v>109</v>
      </c>
      <c r="T117" s="278" t="s">
        <v>171</v>
      </c>
      <c r="U117" s="276" t="s">
        <v>102</v>
      </c>
      <c r="V117" s="1291" t="s">
        <v>103</v>
      </c>
      <c r="W117" s="276" t="s">
        <v>111</v>
      </c>
      <c r="X117" s="278"/>
      <c r="Y117" s="278"/>
    </row>
    <row r="118" spans="1:25" s="56" customFormat="1" ht="16.5" customHeight="1">
      <c r="A118" s="1492" t="s">
        <v>405</v>
      </c>
      <c r="B118" s="1493"/>
      <c r="C118" s="1493"/>
      <c r="D118" s="1493"/>
      <c r="E118" s="1493"/>
      <c r="F118" s="1493"/>
      <c r="G118" s="1493"/>
      <c r="H118" s="1493"/>
      <c r="I118" s="1493"/>
      <c r="J118" s="1493"/>
      <c r="K118" s="1493"/>
      <c r="L118" s="1493"/>
      <c r="M118" s="1493"/>
      <c r="N118" s="1493"/>
      <c r="O118" s="1493"/>
      <c r="P118" s="1493"/>
      <c r="Q118" s="1493"/>
      <c r="R118" s="1493"/>
      <c r="S118" s="1493"/>
      <c r="T118" s="278"/>
      <c r="U118" s="275"/>
      <c r="V118" s="1294"/>
      <c r="W118" s="278"/>
      <c r="X118" s="278"/>
      <c r="Y118" s="278"/>
    </row>
    <row r="119" spans="1:25" s="56" customFormat="1" ht="37.4" customHeight="1">
      <c r="A119" s="302">
        <f>SUBTOTAL(3,$B$13:B119)</f>
        <v>82</v>
      </c>
      <c r="B119" s="43" t="s">
        <v>406</v>
      </c>
      <c r="C119" s="299">
        <v>184000000</v>
      </c>
      <c r="D119" s="304" t="s">
        <v>114</v>
      </c>
      <c r="E119" s="304" t="s">
        <v>103</v>
      </c>
      <c r="F119" s="300" t="s">
        <v>134</v>
      </c>
      <c r="G119" s="300" t="s">
        <v>407</v>
      </c>
      <c r="H119" s="150">
        <v>183364000</v>
      </c>
      <c r="I119" s="115" t="s">
        <v>205</v>
      </c>
      <c r="J119" s="115" t="s">
        <v>206</v>
      </c>
      <c r="K119" s="55" t="s">
        <v>408</v>
      </c>
      <c r="L119" s="117">
        <v>44421</v>
      </c>
      <c r="M119" s="117">
        <v>44510</v>
      </c>
      <c r="N119" s="1194">
        <v>5.32</v>
      </c>
      <c r="O119" s="1194">
        <v>100</v>
      </c>
      <c r="P119" s="1299">
        <v>91682000</v>
      </c>
      <c r="Q119" s="1194">
        <f>IFERROR(P119/H119,0)*100</f>
        <v>50</v>
      </c>
      <c r="R119" s="1199">
        <f>O119-N119</f>
        <v>94.68</v>
      </c>
      <c r="S119" s="684" t="s">
        <v>127</v>
      </c>
      <c r="T119" s="278" t="s">
        <v>139</v>
      </c>
      <c r="U119" s="276" t="s">
        <v>114</v>
      </c>
      <c r="V119" s="1291" t="s">
        <v>103</v>
      </c>
      <c r="W119" s="276" t="s">
        <v>127</v>
      </c>
      <c r="X119" s="278"/>
      <c r="Y119" s="278"/>
    </row>
    <row r="120" spans="1:25" s="56" customFormat="1" ht="34.5" customHeight="1">
      <c r="A120" s="302">
        <f>SUBTOTAL(3,$B$13:B120)</f>
        <v>83</v>
      </c>
      <c r="B120" s="43" t="s">
        <v>409</v>
      </c>
      <c r="C120" s="299">
        <v>199985000</v>
      </c>
      <c r="D120" s="304" t="s">
        <v>114</v>
      </c>
      <c r="E120" s="304" t="s">
        <v>103</v>
      </c>
      <c r="F120" s="300" t="s">
        <v>134</v>
      </c>
      <c r="G120" s="300" t="s">
        <v>410</v>
      </c>
      <c r="H120" s="150">
        <v>199817000</v>
      </c>
      <c r="I120" s="115" t="s">
        <v>383</v>
      </c>
      <c r="J120" s="1210" t="s">
        <v>206</v>
      </c>
      <c r="K120" s="55" t="s">
        <v>411</v>
      </c>
      <c r="L120" s="513">
        <v>44420</v>
      </c>
      <c r="M120" s="513">
        <v>44509</v>
      </c>
      <c r="N120" s="1194">
        <v>58</v>
      </c>
      <c r="O120" s="1194">
        <v>100</v>
      </c>
      <c r="P120" s="1224">
        <v>99908500</v>
      </c>
      <c r="Q120" s="1194">
        <f>IFERROR(P120/H120,0)*100</f>
        <v>50</v>
      </c>
      <c r="R120" s="1199">
        <f>O120-N120</f>
        <v>42</v>
      </c>
      <c r="S120" s="684" t="s">
        <v>127</v>
      </c>
      <c r="T120" s="278"/>
      <c r="U120" s="276" t="s">
        <v>114</v>
      </c>
      <c r="V120" s="1291" t="s">
        <v>103</v>
      </c>
      <c r="W120" s="276" t="s">
        <v>127</v>
      </c>
      <c r="X120" s="278"/>
      <c r="Y120" s="278"/>
    </row>
    <row r="121" spans="1:25" s="78" customFormat="1">
      <c r="A121" s="1497" t="s">
        <v>412</v>
      </c>
      <c r="B121" s="1498"/>
      <c r="C121" s="1498"/>
      <c r="D121" s="1498"/>
      <c r="E121" s="1498"/>
      <c r="F121" s="1498"/>
      <c r="G121" s="1498"/>
      <c r="H121" s="1498"/>
      <c r="I121" s="1498"/>
      <c r="J121" s="1498"/>
      <c r="K121" s="1498"/>
      <c r="L121" s="1498"/>
      <c r="M121" s="1498"/>
      <c r="N121" s="1498"/>
      <c r="O121" s="1498"/>
      <c r="P121" s="1498"/>
      <c r="Q121" s="1498"/>
      <c r="R121" s="1498"/>
      <c r="S121" s="1499"/>
      <c r="T121" s="278"/>
      <c r="U121" s="275"/>
      <c r="V121" s="1294"/>
      <c r="W121" s="275"/>
      <c r="X121" s="275"/>
      <c r="Y121" s="275"/>
    </row>
    <row r="122" spans="1:25" s="78" customFormat="1">
      <c r="A122" s="1500" t="s">
        <v>413</v>
      </c>
      <c r="B122" s="1501"/>
      <c r="C122" s="1501"/>
      <c r="D122" s="1501"/>
      <c r="E122" s="1501"/>
      <c r="F122" s="1501"/>
      <c r="G122" s="1501"/>
      <c r="H122" s="1501"/>
      <c r="I122" s="1501"/>
      <c r="J122" s="1501"/>
      <c r="K122" s="1501"/>
      <c r="L122" s="1501"/>
      <c r="M122" s="1501"/>
      <c r="N122" s="1501"/>
      <c r="O122" s="1501"/>
      <c r="P122" s="1501"/>
      <c r="Q122" s="1501"/>
      <c r="R122" s="1501"/>
      <c r="S122" s="1511"/>
      <c r="T122" s="275"/>
      <c r="U122" s="275"/>
      <c r="V122" s="1294"/>
      <c r="W122" s="275"/>
      <c r="X122" s="275"/>
      <c r="Y122" s="275"/>
    </row>
    <row r="123" spans="1:25" s="78" customFormat="1" ht="39" customHeight="1">
      <c r="A123" s="60">
        <f>SUBTOTAL(3,$B$13:B123)</f>
        <v>84</v>
      </c>
      <c r="B123" s="1191" t="s">
        <v>414</v>
      </c>
      <c r="C123" s="1043">
        <v>750000000</v>
      </c>
      <c r="D123" s="1192" t="s">
        <v>350</v>
      </c>
      <c r="E123" s="125" t="s">
        <v>103</v>
      </c>
      <c r="F123" s="500" t="s">
        <v>104</v>
      </c>
      <c r="G123" s="855" t="s">
        <v>415</v>
      </c>
      <c r="H123" s="1044">
        <v>732318750</v>
      </c>
      <c r="I123" s="1192" t="s">
        <v>416</v>
      </c>
      <c r="J123" s="1192" t="s">
        <v>416</v>
      </c>
      <c r="K123" s="1192" t="s">
        <v>389</v>
      </c>
      <c r="L123" s="1197">
        <v>44424</v>
      </c>
      <c r="M123" s="1197">
        <v>44561</v>
      </c>
      <c r="N123" s="1276">
        <v>2E-3</v>
      </c>
      <c r="O123" s="1276">
        <v>1.0740000000000001</v>
      </c>
      <c r="P123" s="1224">
        <v>219695625</v>
      </c>
      <c r="Q123" s="1194">
        <f>IFERROR(P123/H123,0)*100</f>
        <v>30</v>
      </c>
      <c r="R123" s="1205">
        <f>O123-N123</f>
        <v>1.0720000000000001</v>
      </c>
      <c r="S123" s="1196" t="s">
        <v>122</v>
      </c>
      <c r="T123" s="275" t="s">
        <v>110</v>
      </c>
      <c r="U123" s="276" t="s">
        <v>102</v>
      </c>
      <c r="V123" s="1291" t="s">
        <v>103</v>
      </c>
      <c r="W123" s="276" t="s">
        <v>111</v>
      </c>
      <c r="X123" s="275"/>
      <c r="Y123" s="275"/>
    </row>
    <row r="124" spans="1:25" s="78" customFormat="1" ht="35.15" customHeight="1">
      <c r="A124" s="60">
        <f>SUBTOTAL(3,$B$13:B124)</f>
        <v>85</v>
      </c>
      <c r="B124" s="1191" t="s">
        <v>417</v>
      </c>
      <c r="C124" s="1043">
        <v>750000000</v>
      </c>
      <c r="D124" s="1192" t="s">
        <v>350</v>
      </c>
      <c r="E124" s="125" t="s">
        <v>103</v>
      </c>
      <c r="F124" s="500" t="s">
        <v>104</v>
      </c>
      <c r="G124" s="855" t="s">
        <v>415</v>
      </c>
      <c r="H124" s="1044">
        <v>733583000</v>
      </c>
      <c r="I124" s="1192" t="s">
        <v>418</v>
      </c>
      <c r="J124" s="1192" t="s">
        <v>419</v>
      </c>
      <c r="K124" s="1192" t="s">
        <v>389</v>
      </c>
      <c r="L124" s="1197">
        <v>44424</v>
      </c>
      <c r="M124" s="1197">
        <v>44561</v>
      </c>
      <c r="N124" s="1276">
        <v>0.2</v>
      </c>
      <c r="O124" s="1276">
        <v>1.484</v>
      </c>
      <c r="P124" s="1224">
        <v>220074900</v>
      </c>
      <c r="Q124" s="1194">
        <f>IFERROR(P124/H124,0)*100</f>
        <v>30</v>
      </c>
      <c r="R124" s="1205">
        <f>O124-N124</f>
        <v>1.284</v>
      </c>
      <c r="S124" s="1196" t="s">
        <v>122</v>
      </c>
      <c r="T124" s="275" t="s">
        <v>110</v>
      </c>
      <c r="U124" s="276" t="s">
        <v>102</v>
      </c>
      <c r="V124" s="1291" t="s">
        <v>103</v>
      </c>
      <c r="W124" s="276" t="s">
        <v>111</v>
      </c>
      <c r="X124" s="275"/>
      <c r="Y124" s="275"/>
    </row>
    <row r="125" spans="1:25" s="56" customFormat="1" ht="36" customHeight="1">
      <c r="A125" s="60">
        <f>SUBTOTAL(3,$B$13:B125)</f>
        <v>86</v>
      </c>
      <c r="B125" s="1191" t="s">
        <v>420</v>
      </c>
      <c r="C125" s="1043">
        <v>1000000000</v>
      </c>
      <c r="D125" s="1192" t="s">
        <v>350</v>
      </c>
      <c r="E125" s="125" t="s">
        <v>103</v>
      </c>
      <c r="F125" s="500" t="s">
        <v>104</v>
      </c>
      <c r="G125" s="855" t="s">
        <v>415</v>
      </c>
      <c r="H125" s="1044">
        <v>976771900</v>
      </c>
      <c r="I125" s="1192" t="s">
        <v>421</v>
      </c>
      <c r="J125" s="1192" t="s">
        <v>422</v>
      </c>
      <c r="K125" s="1192" t="s">
        <v>389</v>
      </c>
      <c r="L125" s="1197">
        <v>44424</v>
      </c>
      <c r="M125" s="1197">
        <v>44561</v>
      </c>
      <c r="N125" s="1276">
        <v>0.20399999999999999</v>
      </c>
      <c r="O125" s="1276">
        <v>0.97199999999999998</v>
      </c>
      <c r="P125" s="1224">
        <v>293031670</v>
      </c>
      <c r="Q125" s="1194">
        <f>IFERROR(P125/H125,0)*100</f>
        <v>30.000010237804752</v>
      </c>
      <c r="R125" s="1205">
        <f>O125-N125</f>
        <v>0.76800000000000002</v>
      </c>
      <c r="S125" s="1196" t="s">
        <v>122</v>
      </c>
      <c r="T125" s="275" t="s">
        <v>110</v>
      </c>
      <c r="U125" s="276" t="s">
        <v>102</v>
      </c>
      <c r="V125" s="1291" t="s">
        <v>103</v>
      </c>
      <c r="W125" s="276" t="s">
        <v>111</v>
      </c>
      <c r="X125" s="278"/>
      <c r="Y125" s="278"/>
    </row>
    <row r="126" spans="1:25" s="56" customFormat="1" ht="34.5" customHeight="1">
      <c r="A126" s="60">
        <f>SUBTOTAL(3,$B$13:B126)</f>
        <v>87</v>
      </c>
      <c r="B126" s="1191" t="s">
        <v>423</v>
      </c>
      <c r="C126" s="1043">
        <v>200000000</v>
      </c>
      <c r="D126" s="1192" t="s">
        <v>235</v>
      </c>
      <c r="E126" s="125" t="s">
        <v>103</v>
      </c>
      <c r="F126" s="500" t="s">
        <v>104</v>
      </c>
      <c r="G126" s="1192" t="s">
        <v>424</v>
      </c>
      <c r="H126" s="1224">
        <v>199735400</v>
      </c>
      <c r="I126" s="1192" t="s">
        <v>222</v>
      </c>
      <c r="J126" s="1192" t="s">
        <v>425</v>
      </c>
      <c r="K126" s="1224" t="s">
        <v>426</v>
      </c>
      <c r="L126" s="1286">
        <v>44386</v>
      </c>
      <c r="M126" s="1287">
        <v>44328</v>
      </c>
      <c r="N126" s="1194">
        <v>1.08</v>
      </c>
      <c r="O126" s="1194">
        <v>29.97</v>
      </c>
      <c r="P126" s="1275">
        <v>0</v>
      </c>
      <c r="Q126" s="1194">
        <f>IFERROR(P126/H126,0)*100</f>
        <v>0</v>
      </c>
      <c r="R126" s="1211">
        <f>O126-N126</f>
        <v>28.89</v>
      </c>
      <c r="S126" s="1212" t="s">
        <v>208</v>
      </c>
      <c r="T126" s="275" t="s">
        <v>110</v>
      </c>
      <c r="U126" s="276" t="s">
        <v>114</v>
      </c>
      <c r="V126" s="1291" t="s">
        <v>103</v>
      </c>
      <c r="W126" s="276" t="s">
        <v>111</v>
      </c>
      <c r="X126" s="278"/>
      <c r="Y126" s="278"/>
    </row>
    <row r="127" spans="1:25" s="56" customFormat="1" ht="50.25" customHeight="1">
      <c r="A127" s="60">
        <f>SUBTOTAL(3,$B$13:B127)</f>
        <v>88</v>
      </c>
      <c r="B127" s="1191" t="s">
        <v>427</v>
      </c>
      <c r="C127" s="1043">
        <v>200000000</v>
      </c>
      <c r="D127" s="1192" t="s">
        <v>235</v>
      </c>
      <c r="E127" s="125" t="s">
        <v>103</v>
      </c>
      <c r="F127" s="500" t="s">
        <v>104</v>
      </c>
      <c r="G127" s="855" t="s">
        <v>428</v>
      </c>
      <c r="H127" s="1044">
        <v>184404300</v>
      </c>
      <c r="I127" s="1192" t="s">
        <v>429</v>
      </c>
      <c r="J127" s="1192" t="s">
        <v>425</v>
      </c>
      <c r="K127" s="1192" t="s">
        <v>392</v>
      </c>
      <c r="L127" s="539">
        <v>44428</v>
      </c>
      <c r="M127" s="1197">
        <v>44477</v>
      </c>
      <c r="N127" s="1276">
        <v>0.67</v>
      </c>
      <c r="O127" s="1276">
        <v>74.091999999999999</v>
      </c>
      <c r="P127" s="1275">
        <v>0</v>
      </c>
      <c r="Q127" s="1194">
        <f>IFERROR(P127/H127,0)*100</f>
        <v>0</v>
      </c>
      <c r="R127" s="1288">
        <f>O127-N127</f>
        <v>73.421999999999997</v>
      </c>
      <c r="S127" s="1196" t="s">
        <v>122</v>
      </c>
      <c r="T127" s="275" t="s">
        <v>110</v>
      </c>
      <c r="U127" s="276" t="s">
        <v>114</v>
      </c>
      <c r="V127" s="1291" t="s">
        <v>103</v>
      </c>
      <c r="W127" s="276" t="s">
        <v>111</v>
      </c>
      <c r="X127" s="278"/>
      <c r="Y127" s="278"/>
    </row>
    <row r="128" spans="1:25" s="56" customFormat="1" ht="15" customHeight="1">
      <c r="A128" s="1492" t="s">
        <v>431</v>
      </c>
      <c r="B128" s="1493"/>
      <c r="C128" s="1493"/>
      <c r="D128" s="1493"/>
      <c r="E128" s="1493"/>
      <c r="F128" s="1493"/>
      <c r="G128" s="1493"/>
      <c r="H128" s="1493"/>
      <c r="I128" s="1493"/>
      <c r="J128" s="1493"/>
      <c r="K128" s="1493"/>
      <c r="L128" s="1493"/>
      <c r="M128" s="1493"/>
      <c r="N128" s="1493"/>
      <c r="O128" s="1493"/>
      <c r="P128" s="1493"/>
      <c r="Q128" s="1493"/>
      <c r="R128" s="1493"/>
      <c r="S128" s="1510"/>
      <c r="T128" s="278"/>
      <c r="U128" s="275"/>
      <c r="V128" s="1294"/>
      <c r="W128" s="278"/>
      <c r="X128" s="278"/>
      <c r="Y128" s="278"/>
    </row>
    <row r="129" spans="1:25" s="56" customFormat="1" ht="45" customHeight="1">
      <c r="A129" s="60">
        <f>SUBTOTAL(3,$B$13:B129)</f>
        <v>89</v>
      </c>
      <c r="B129" s="43" t="s">
        <v>432</v>
      </c>
      <c r="C129" s="299">
        <v>300000164</v>
      </c>
      <c r="D129" s="124" t="s">
        <v>102</v>
      </c>
      <c r="E129" s="125" t="s">
        <v>103</v>
      </c>
      <c r="F129" s="300" t="s">
        <v>241</v>
      </c>
      <c r="G129" s="300" t="s">
        <v>433</v>
      </c>
      <c r="H129" s="199">
        <v>239560800</v>
      </c>
      <c r="I129" s="152" t="s">
        <v>302</v>
      </c>
      <c r="J129" s="116" t="s">
        <v>243</v>
      </c>
      <c r="K129" s="60" t="s">
        <v>434</v>
      </c>
      <c r="L129" s="117">
        <v>44452</v>
      </c>
      <c r="M129" s="117">
        <v>44561</v>
      </c>
      <c r="N129" s="1194">
        <v>11.25</v>
      </c>
      <c r="O129" s="1194">
        <v>5.99</v>
      </c>
      <c r="P129" s="1275">
        <f>H129/2</f>
        <v>119780400</v>
      </c>
      <c r="Q129" s="1194">
        <f>IFERROR(P129/H129,0)*100</f>
        <v>50</v>
      </c>
      <c r="R129" s="1211">
        <f>O129-N129</f>
        <v>-5.26</v>
      </c>
      <c r="S129" s="1196" t="s">
        <v>109</v>
      </c>
      <c r="T129" s="278" t="s">
        <v>171</v>
      </c>
      <c r="U129" s="276" t="s">
        <v>102</v>
      </c>
      <c r="V129" s="1291" t="s">
        <v>103</v>
      </c>
      <c r="W129" s="276" t="s">
        <v>111</v>
      </c>
      <c r="X129" s="278"/>
      <c r="Y129" s="278"/>
    </row>
    <row r="130" spans="1:25" s="56" customFormat="1" ht="15.75" customHeight="1">
      <c r="A130" s="1492" t="s">
        <v>435</v>
      </c>
      <c r="B130" s="1493"/>
      <c r="C130" s="1493"/>
      <c r="D130" s="1493"/>
      <c r="E130" s="1493"/>
      <c r="F130" s="1493"/>
      <c r="G130" s="1493"/>
      <c r="H130" s="1493"/>
      <c r="I130" s="1493"/>
      <c r="J130" s="1493"/>
      <c r="K130" s="1493"/>
      <c r="L130" s="1493"/>
      <c r="M130" s="1493"/>
      <c r="N130" s="1493"/>
      <c r="O130" s="1493"/>
      <c r="P130" s="1493"/>
      <c r="Q130" s="1493"/>
      <c r="R130" s="1493"/>
      <c r="S130" s="1510"/>
      <c r="T130" s="278"/>
      <c r="U130" s="275"/>
      <c r="V130" s="1294"/>
      <c r="W130" s="278"/>
      <c r="X130" s="278"/>
      <c r="Y130" s="278"/>
    </row>
    <row r="131" spans="1:25" s="56" customFormat="1" ht="58.5" customHeight="1">
      <c r="A131" s="302">
        <f>SUBTOTAL(3,$B$13:B131)</f>
        <v>90</v>
      </c>
      <c r="B131" s="43" t="s">
        <v>436</v>
      </c>
      <c r="C131" s="299">
        <v>450000000</v>
      </c>
      <c r="D131" s="304" t="s">
        <v>102</v>
      </c>
      <c r="E131" s="207" t="s">
        <v>133</v>
      </c>
      <c r="F131" s="300" t="s">
        <v>134</v>
      </c>
      <c r="G131" s="300" t="s">
        <v>437</v>
      </c>
      <c r="H131" s="199">
        <v>392405255</v>
      </c>
      <c r="I131" s="152" t="s">
        <v>136</v>
      </c>
      <c r="J131" s="116" t="s">
        <v>137</v>
      </c>
      <c r="K131" s="60" t="s">
        <v>438</v>
      </c>
      <c r="L131" s="1160">
        <v>44396</v>
      </c>
      <c r="M131" s="1197">
        <v>44515</v>
      </c>
      <c r="N131" s="1194">
        <v>57.97</v>
      </c>
      <c r="O131" s="1194">
        <v>35.47</v>
      </c>
      <c r="P131" s="1224">
        <v>196202627.5</v>
      </c>
      <c r="Q131" s="1194">
        <f>IFERROR(P131/H131,0)*100</f>
        <v>50</v>
      </c>
      <c r="R131" s="927">
        <f>O131-N131</f>
        <v>-22.5</v>
      </c>
      <c r="S131" s="1196" t="s">
        <v>109</v>
      </c>
      <c r="T131" s="278" t="s">
        <v>139</v>
      </c>
      <c r="U131" s="276" t="s">
        <v>102</v>
      </c>
      <c r="V131" s="1291" t="s">
        <v>133</v>
      </c>
      <c r="W131" s="276" t="s">
        <v>111</v>
      </c>
      <c r="X131" s="278"/>
      <c r="Y131" s="278"/>
    </row>
    <row r="132" spans="1:25" s="56" customFormat="1" ht="66" customHeight="1">
      <c r="A132" s="305">
        <f>SUBTOTAL(3,$B$13:B132)</f>
        <v>91</v>
      </c>
      <c r="B132" s="390" t="s">
        <v>439</v>
      </c>
      <c r="C132" s="307">
        <v>217000000</v>
      </c>
      <c r="D132" s="330" t="s">
        <v>198</v>
      </c>
      <c r="E132" s="330" t="s">
        <v>103</v>
      </c>
      <c r="F132" s="308"/>
      <c r="G132" s="1203" t="s">
        <v>440</v>
      </c>
      <c r="H132" s="337">
        <v>217000000</v>
      </c>
      <c r="I132" s="392" t="s">
        <v>200</v>
      </c>
      <c r="J132" s="392" t="s">
        <v>200</v>
      </c>
      <c r="K132" s="392" t="s">
        <v>200</v>
      </c>
      <c r="L132" s="1334">
        <v>44410</v>
      </c>
      <c r="M132" s="998">
        <v>44559</v>
      </c>
      <c r="N132" s="1203">
        <v>0</v>
      </c>
      <c r="O132" s="1203">
        <v>0</v>
      </c>
      <c r="P132" s="1307">
        <v>54250000</v>
      </c>
      <c r="Q132" s="1203">
        <f>IFERROR(P132/H132,0)*100</f>
        <v>25</v>
      </c>
      <c r="R132" s="1048">
        <f>O132-N132</f>
        <v>0</v>
      </c>
      <c r="S132" s="686" t="s">
        <v>441</v>
      </c>
      <c r="T132" s="278" t="s">
        <v>139</v>
      </c>
      <c r="U132" s="276" t="s">
        <v>198</v>
      </c>
      <c r="V132" s="1291" t="s">
        <v>103</v>
      </c>
      <c r="W132" s="276" t="s">
        <v>111</v>
      </c>
      <c r="X132" s="278"/>
      <c r="Y132" s="278"/>
    </row>
    <row r="133" spans="1:25" s="56" customFormat="1" ht="41.25" customHeight="1">
      <c r="A133" s="302">
        <f>SUBTOTAL(3,$B$13:B133)</f>
        <v>92</v>
      </c>
      <c r="B133" s="43" t="s">
        <v>442</v>
      </c>
      <c r="C133" s="299">
        <v>385000000</v>
      </c>
      <c r="D133" s="304" t="s">
        <v>198</v>
      </c>
      <c r="E133" s="207" t="s">
        <v>133</v>
      </c>
      <c r="F133" s="300" t="s">
        <v>134</v>
      </c>
      <c r="G133" s="1194" t="s">
        <v>443</v>
      </c>
      <c r="H133" s="1194"/>
      <c r="I133" s="152" t="s">
        <v>200</v>
      </c>
      <c r="J133" s="116" t="s">
        <v>200</v>
      </c>
      <c r="K133" s="60" t="s">
        <v>200</v>
      </c>
      <c r="L133" s="1160">
        <v>44410</v>
      </c>
      <c r="M133" s="1197">
        <v>44559</v>
      </c>
      <c r="N133" s="1194">
        <v>0</v>
      </c>
      <c r="O133" s="1194">
        <v>0</v>
      </c>
      <c r="P133" s="1275">
        <v>0</v>
      </c>
      <c r="Q133" s="1194">
        <f>IFERROR(P133/H133,0)*100</f>
        <v>0</v>
      </c>
      <c r="R133" s="1213">
        <f>O133-N133</f>
        <v>0</v>
      </c>
      <c r="S133" s="684" t="s">
        <v>201</v>
      </c>
      <c r="T133" s="278" t="s">
        <v>139</v>
      </c>
      <c r="U133" s="276" t="s">
        <v>198</v>
      </c>
      <c r="V133" s="1291" t="s">
        <v>133</v>
      </c>
      <c r="W133" s="276" t="s">
        <v>111</v>
      </c>
      <c r="X133" s="278"/>
      <c r="Y133" s="278"/>
    </row>
    <row r="134" spans="1:25" s="56" customFormat="1" ht="57" customHeight="1">
      <c r="A134" s="305">
        <f>SUBTOTAL(3,$B$13:B134)</f>
        <v>93</v>
      </c>
      <c r="B134" s="390" t="s">
        <v>444</v>
      </c>
      <c r="C134" s="307">
        <v>275100000</v>
      </c>
      <c r="D134" s="324" t="s">
        <v>198</v>
      </c>
      <c r="E134" s="325" t="s">
        <v>103</v>
      </c>
      <c r="F134" s="308" t="s">
        <v>134</v>
      </c>
      <c r="G134" s="308" t="s">
        <v>445</v>
      </c>
      <c r="H134" s="337">
        <v>275000000</v>
      </c>
      <c r="I134" s="392" t="s">
        <v>200</v>
      </c>
      <c r="J134" s="370" t="s">
        <v>200</v>
      </c>
      <c r="K134" s="393" t="s">
        <v>200</v>
      </c>
      <c r="L134" s="343">
        <v>44361</v>
      </c>
      <c r="M134" s="343">
        <v>44512</v>
      </c>
      <c r="N134" s="1203">
        <v>58.96</v>
      </c>
      <c r="O134" s="1203">
        <v>49.25</v>
      </c>
      <c r="P134" s="1225">
        <v>110000000</v>
      </c>
      <c r="Q134" s="1203">
        <f>IFERROR(P134/H134,0)*100</f>
        <v>40</v>
      </c>
      <c r="R134" s="1048">
        <f>O134-N134</f>
        <v>-9.7100000000000009</v>
      </c>
      <c r="S134" s="689" t="s">
        <v>446</v>
      </c>
      <c r="T134" s="278" t="s">
        <v>139</v>
      </c>
      <c r="U134" s="276" t="s">
        <v>198</v>
      </c>
      <c r="V134" s="1291" t="s">
        <v>103</v>
      </c>
      <c r="W134" s="276" t="s">
        <v>111</v>
      </c>
      <c r="X134" s="278"/>
      <c r="Y134" s="278"/>
    </row>
    <row r="135" spans="1:25" s="78" customFormat="1">
      <c r="A135" s="1497" t="s">
        <v>447</v>
      </c>
      <c r="B135" s="1498"/>
      <c r="C135" s="1498"/>
      <c r="D135" s="1498"/>
      <c r="E135" s="1498"/>
      <c r="F135" s="1498"/>
      <c r="G135" s="1498"/>
      <c r="H135" s="1498"/>
      <c r="I135" s="1498"/>
      <c r="J135" s="1498"/>
      <c r="K135" s="1498"/>
      <c r="L135" s="1498"/>
      <c r="M135" s="1498"/>
      <c r="N135" s="1498"/>
      <c r="O135" s="1498"/>
      <c r="P135" s="1498"/>
      <c r="Q135" s="1498"/>
      <c r="R135" s="1498"/>
      <c r="S135" s="1499"/>
      <c r="T135" s="275"/>
      <c r="U135" s="275"/>
      <c r="V135" s="1294"/>
      <c r="W135" s="275"/>
      <c r="X135" s="275"/>
      <c r="Y135" s="275"/>
    </row>
    <row r="136" spans="1:25" s="78" customFormat="1">
      <c r="A136" s="1500" t="s">
        <v>247</v>
      </c>
      <c r="B136" s="1501"/>
      <c r="C136" s="1501"/>
      <c r="D136" s="1501"/>
      <c r="E136" s="1501"/>
      <c r="F136" s="1501"/>
      <c r="G136" s="1501"/>
      <c r="H136" s="1501"/>
      <c r="I136" s="1501"/>
      <c r="J136" s="1501"/>
      <c r="K136" s="1501"/>
      <c r="L136" s="1501"/>
      <c r="M136" s="1501"/>
      <c r="N136" s="1501"/>
      <c r="O136" s="1501"/>
      <c r="P136" s="1501"/>
      <c r="Q136" s="1501"/>
      <c r="R136" s="1501"/>
      <c r="S136" s="1511"/>
      <c r="T136" s="275"/>
      <c r="U136" s="275"/>
      <c r="V136" s="1294"/>
      <c r="W136" s="275"/>
      <c r="X136" s="275"/>
      <c r="Y136" s="275"/>
    </row>
    <row r="137" spans="1:25" s="78" customFormat="1" ht="42" customHeight="1">
      <c r="A137" s="60">
        <f>SUBTOTAL(3,$B$13:B137)</f>
        <v>94</v>
      </c>
      <c r="B137" s="1191" t="s">
        <v>448</v>
      </c>
      <c r="C137" s="1043">
        <v>11324843000</v>
      </c>
      <c r="D137" s="1192" t="s">
        <v>350</v>
      </c>
      <c r="E137" s="1214" t="s">
        <v>133</v>
      </c>
      <c r="F137" s="498" t="s">
        <v>104</v>
      </c>
      <c r="G137" s="855" t="s">
        <v>449</v>
      </c>
      <c r="H137" s="1044">
        <v>10973233245.549999</v>
      </c>
      <c r="I137" s="855" t="s">
        <v>450</v>
      </c>
      <c r="J137" s="855" t="s">
        <v>351</v>
      </c>
      <c r="K137" s="855" t="s">
        <v>451</v>
      </c>
      <c r="L137" s="1215">
        <v>44371</v>
      </c>
      <c r="M137" s="117">
        <v>44550</v>
      </c>
      <c r="N137" s="1194">
        <v>38.130000000000003</v>
      </c>
      <c r="O137" s="1194">
        <v>60.74</v>
      </c>
      <c r="P137" s="1224">
        <v>2194646649.1100001</v>
      </c>
      <c r="Q137" s="1194">
        <f t="shared" ref="Q137:Q152" si="11">IFERROR(P137/H137,0)*100</f>
        <v>20.000000000000004</v>
      </c>
      <c r="R137" s="1211">
        <f>O137-N137</f>
        <v>22.61</v>
      </c>
      <c r="S137" s="1196" t="s">
        <v>109</v>
      </c>
      <c r="T137" s="275" t="s">
        <v>110</v>
      </c>
      <c r="U137" s="276" t="s">
        <v>102</v>
      </c>
      <c r="V137" s="1291" t="s">
        <v>133</v>
      </c>
      <c r="W137" s="276" t="s">
        <v>111</v>
      </c>
      <c r="X137" s="275"/>
      <c r="Y137" s="275"/>
    </row>
    <row r="138" spans="1:25" s="78" customFormat="1" ht="37.75" customHeight="1">
      <c r="A138" s="60">
        <f>SUBTOTAL(3,$B$13:B138)</f>
        <v>95</v>
      </c>
      <c r="B138" s="1191" t="s">
        <v>452</v>
      </c>
      <c r="C138" s="1043">
        <v>1250000000</v>
      </c>
      <c r="D138" s="1192" t="s">
        <v>350</v>
      </c>
      <c r="E138" s="1214" t="s">
        <v>453</v>
      </c>
      <c r="F138" s="498" t="s">
        <v>104</v>
      </c>
      <c r="G138" s="855" t="s">
        <v>454</v>
      </c>
      <c r="H138" s="1044">
        <v>1185516686.3099999</v>
      </c>
      <c r="I138" s="855" t="s">
        <v>130</v>
      </c>
      <c r="J138" s="855" t="s">
        <v>117</v>
      </c>
      <c r="K138" s="855" t="s">
        <v>455</v>
      </c>
      <c r="L138" s="1215">
        <v>44392</v>
      </c>
      <c r="M138" s="513">
        <v>44541</v>
      </c>
      <c r="N138" s="1284">
        <v>100</v>
      </c>
      <c r="O138" s="1284">
        <v>100</v>
      </c>
      <c r="P138" s="1224">
        <v>1066965017.6799999</v>
      </c>
      <c r="Q138" s="1194">
        <f t="shared" si="11"/>
        <v>90.000000000084341</v>
      </c>
      <c r="R138" s="1288">
        <f>O138-N138</f>
        <v>0</v>
      </c>
      <c r="S138" s="1196" t="s">
        <v>773</v>
      </c>
      <c r="T138" s="275" t="s">
        <v>110</v>
      </c>
      <c r="U138" s="276" t="s">
        <v>102</v>
      </c>
      <c r="V138" s="1291" t="s">
        <v>453</v>
      </c>
      <c r="W138" s="276" t="s">
        <v>127</v>
      </c>
      <c r="X138" s="275"/>
      <c r="Y138" s="275"/>
    </row>
    <row r="139" spans="1:25" s="78" customFormat="1" ht="40.75" customHeight="1">
      <c r="A139" s="60">
        <f>SUBTOTAL(3,$B$13:B139)</f>
        <v>96</v>
      </c>
      <c r="B139" s="1191" t="s">
        <v>457</v>
      </c>
      <c r="C139" s="1043">
        <v>750000000</v>
      </c>
      <c r="D139" s="1192" t="s">
        <v>350</v>
      </c>
      <c r="E139" s="1214" t="s">
        <v>453</v>
      </c>
      <c r="F139" s="498" t="s">
        <v>104</v>
      </c>
      <c r="G139" s="855" t="s">
        <v>458</v>
      </c>
      <c r="H139" s="1044">
        <v>654653056</v>
      </c>
      <c r="I139" s="855" t="s">
        <v>130</v>
      </c>
      <c r="J139" s="855" t="s">
        <v>130</v>
      </c>
      <c r="K139" s="855" t="s">
        <v>459</v>
      </c>
      <c r="L139" s="1215">
        <v>44391</v>
      </c>
      <c r="M139" s="513">
        <v>44540</v>
      </c>
      <c r="N139" s="1276">
        <v>22.481999999999999</v>
      </c>
      <c r="O139" s="1284">
        <v>100</v>
      </c>
      <c r="P139" s="1224">
        <v>196395916.79999998</v>
      </c>
      <c r="Q139" s="1194">
        <f t="shared" si="11"/>
        <v>30</v>
      </c>
      <c r="R139" s="1326">
        <f>O139-N139</f>
        <v>77.518000000000001</v>
      </c>
      <c r="S139" s="1196" t="s">
        <v>156</v>
      </c>
      <c r="T139" s="275" t="s">
        <v>110</v>
      </c>
      <c r="U139" s="276" t="s">
        <v>102</v>
      </c>
      <c r="V139" s="1291" t="s">
        <v>453</v>
      </c>
      <c r="W139" s="276" t="s">
        <v>127</v>
      </c>
      <c r="X139" s="275"/>
      <c r="Y139" s="275"/>
    </row>
    <row r="140" spans="1:25" s="78" customFormat="1" ht="38.65" customHeight="1">
      <c r="A140" s="60">
        <f>SUBTOTAL(3,$B$13:B140)</f>
        <v>97</v>
      </c>
      <c r="B140" s="1191" t="s">
        <v>461</v>
      </c>
      <c r="C140" s="1043">
        <v>700000000</v>
      </c>
      <c r="D140" s="1192" t="s">
        <v>350</v>
      </c>
      <c r="E140" s="1214" t="s">
        <v>453</v>
      </c>
      <c r="F140" s="498" t="s">
        <v>104</v>
      </c>
      <c r="G140" s="855" t="s">
        <v>462</v>
      </c>
      <c r="H140" s="1044">
        <v>593084000</v>
      </c>
      <c r="I140" s="855" t="s">
        <v>130</v>
      </c>
      <c r="J140" s="855" t="s">
        <v>130</v>
      </c>
      <c r="K140" s="855" t="s">
        <v>463</v>
      </c>
      <c r="L140" s="1215">
        <v>44391</v>
      </c>
      <c r="M140" s="513">
        <v>44540</v>
      </c>
      <c r="N140" s="1276">
        <v>22.308</v>
      </c>
      <c r="O140" s="1284">
        <v>100</v>
      </c>
      <c r="P140" s="1224">
        <v>237233600</v>
      </c>
      <c r="Q140" s="1194">
        <f t="shared" si="11"/>
        <v>40</v>
      </c>
      <c r="R140" s="1288">
        <f t="shared" ref="R140:R148" si="12">O140-N140</f>
        <v>77.692000000000007</v>
      </c>
      <c r="S140" s="1196" t="s">
        <v>156</v>
      </c>
      <c r="T140" s="275" t="s">
        <v>110</v>
      </c>
      <c r="U140" s="276" t="s">
        <v>102</v>
      </c>
      <c r="V140" s="1291" t="s">
        <v>453</v>
      </c>
      <c r="W140" s="276" t="s">
        <v>127</v>
      </c>
      <c r="X140" s="275"/>
      <c r="Y140" s="275"/>
    </row>
    <row r="141" spans="1:25" ht="38.25" customHeight="1">
      <c r="A141" s="60">
        <f>SUBTOTAL(3,$B$13:B141)</f>
        <v>98</v>
      </c>
      <c r="B141" s="1191" t="s">
        <v>465</v>
      </c>
      <c r="C141" s="1043">
        <v>200000000</v>
      </c>
      <c r="D141" s="1192" t="s">
        <v>235</v>
      </c>
      <c r="E141" s="301" t="s">
        <v>103</v>
      </c>
      <c r="F141" s="498" t="s">
        <v>104</v>
      </c>
      <c r="G141" s="855" t="s">
        <v>466</v>
      </c>
      <c r="H141" s="1044">
        <v>198796800</v>
      </c>
      <c r="I141" s="855" t="s">
        <v>222</v>
      </c>
      <c r="J141" s="855" t="s">
        <v>227</v>
      </c>
      <c r="K141" s="855" t="s">
        <v>179</v>
      </c>
      <c r="L141" s="1197">
        <v>44431</v>
      </c>
      <c r="M141" s="189">
        <v>44517</v>
      </c>
      <c r="N141" s="1284">
        <v>100</v>
      </c>
      <c r="O141" s="1284">
        <v>100</v>
      </c>
      <c r="P141" s="1224">
        <v>0</v>
      </c>
      <c r="Q141" s="1194">
        <f t="shared" si="11"/>
        <v>0</v>
      </c>
      <c r="R141" s="1213">
        <f t="shared" si="12"/>
        <v>0</v>
      </c>
      <c r="S141" s="684" t="s">
        <v>774</v>
      </c>
      <c r="T141" s="275" t="s">
        <v>110</v>
      </c>
      <c r="U141" s="276" t="s">
        <v>114</v>
      </c>
      <c r="V141" s="1291" t="s">
        <v>103</v>
      </c>
      <c r="W141" s="276" t="s">
        <v>127</v>
      </c>
    </row>
    <row r="142" spans="1:25" ht="37.5" customHeight="1">
      <c r="A142" s="60">
        <f>SUBTOTAL(3,$B$13:B142)</f>
        <v>99</v>
      </c>
      <c r="B142" s="1191" t="s">
        <v>468</v>
      </c>
      <c r="C142" s="1043">
        <v>200000000</v>
      </c>
      <c r="D142" s="1192" t="s">
        <v>235</v>
      </c>
      <c r="E142" s="301" t="s">
        <v>103</v>
      </c>
      <c r="F142" s="498" t="s">
        <v>104</v>
      </c>
      <c r="G142" s="855" t="s">
        <v>469</v>
      </c>
      <c r="H142" s="1044">
        <v>196740000</v>
      </c>
      <c r="I142" s="855" t="s">
        <v>222</v>
      </c>
      <c r="J142" s="855" t="s">
        <v>227</v>
      </c>
      <c r="K142" s="855" t="s">
        <v>470</v>
      </c>
      <c r="L142" s="1197">
        <v>44427</v>
      </c>
      <c r="M142" s="189">
        <v>44517</v>
      </c>
      <c r="N142" s="1194">
        <v>35.700000000000003</v>
      </c>
      <c r="O142" s="1194">
        <v>47</v>
      </c>
      <c r="P142" s="1224">
        <v>0</v>
      </c>
      <c r="Q142" s="1194">
        <f t="shared" si="11"/>
        <v>0</v>
      </c>
      <c r="R142" s="1213">
        <f t="shared" si="12"/>
        <v>11.299999999999997</v>
      </c>
      <c r="S142" s="684" t="s">
        <v>208</v>
      </c>
      <c r="T142" s="275" t="s">
        <v>110</v>
      </c>
      <c r="U142" s="276" t="s">
        <v>114</v>
      </c>
      <c r="V142" s="1291" t="s">
        <v>103</v>
      </c>
      <c r="W142" s="276" t="s">
        <v>111</v>
      </c>
    </row>
    <row r="143" spans="1:25" ht="39" customHeight="1">
      <c r="A143" s="60">
        <f>SUBTOTAL(3,$B$13:B143)</f>
        <v>100</v>
      </c>
      <c r="B143" s="1191" t="s">
        <v>471</v>
      </c>
      <c r="C143" s="1043">
        <v>200000000</v>
      </c>
      <c r="D143" s="1192" t="s">
        <v>235</v>
      </c>
      <c r="E143" s="301" t="s">
        <v>103</v>
      </c>
      <c r="F143" s="498" t="s">
        <v>104</v>
      </c>
      <c r="G143" s="855" t="s">
        <v>472</v>
      </c>
      <c r="H143" s="1044">
        <v>199030100</v>
      </c>
      <c r="I143" s="855" t="s">
        <v>222</v>
      </c>
      <c r="J143" s="855" t="s">
        <v>227</v>
      </c>
      <c r="K143" s="855" t="s">
        <v>473</v>
      </c>
      <c r="L143" s="47">
        <v>44439</v>
      </c>
      <c r="M143" s="189">
        <v>44517</v>
      </c>
      <c r="N143" s="1194">
        <v>32.4</v>
      </c>
      <c r="O143" s="1194">
        <v>38</v>
      </c>
      <c r="P143" s="1224">
        <v>0</v>
      </c>
      <c r="Q143" s="1194">
        <f t="shared" si="11"/>
        <v>0</v>
      </c>
      <c r="R143" s="1213">
        <f t="shared" si="12"/>
        <v>5.6000000000000014</v>
      </c>
      <c r="S143" s="684" t="s">
        <v>208</v>
      </c>
      <c r="T143" s="275" t="s">
        <v>110</v>
      </c>
      <c r="U143" s="276" t="s">
        <v>114</v>
      </c>
      <c r="V143" s="1291" t="s">
        <v>103</v>
      </c>
      <c r="W143" s="276" t="s">
        <v>111</v>
      </c>
    </row>
    <row r="144" spans="1:25" ht="40.4" customHeight="1">
      <c r="A144" s="60">
        <f>SUBTOTAL(3,$B$13:B144)</f>
        <v>101</v>
      </c>
      <c r="B144" s="1191" t="s">
        <v>474</v>
      </c>
      <c r="C144" s="1043">
        <v>200000000</v>
      </c>
      <c r="D144" s="1192" t="s">
        <v>235</v>
      </c>
      <c r="E144" s="301" t="s">
        <v>103</v>
      </c>
      <c r="F144" s="498" t="s">
        <v>104</v>
      </c>
      <c r="G144" s="855" t="s">
        <v>475</v>
      </c>
      <c r="H144" s="1044">
        <v>199295900</v>
      </c>
      <c r="I144" s="855" t="s">
        <v>222</v>
      </c>
      <c r="J144" s="855" t="s">
        <v>227</v>
      </c>
      <c r="K144" s="855" t="s">
        <v>476</v>
      </c>
      <c r="L144" s="1197">
        <v>44431</v>
      </c>
      <c r="M144" s="189">
        <v>44517</v>
      </c>
      <c r="N144" s="1194">
        <v>37.5</v>
      </c>
      <c r="O144" s="1194">
        <v>52</v>
      </c>
      <c r="P144" s="1224">
        <v>0</v>
      </c>
      <c r="Q144" s="1194">
        <f t="shared" si="11"/>
        <v>0</v>
      </c>
      <c r="R144" s="1213">
        <f t="shared" si="12"/>
        <v>14.5</v>
      </c>
      <c r="S144" s="684" t="s">
        <v>208</v>
      </c>
      <c r="T144" s="275" t="s">
        <v>110</v>
      </c>
      <c r="U144" s="276" t="s">
        <v>114</v>
      </c>
      <c r="V144" s="1291" t="s">
        <v>103</v>
      </c>
      <c r="W144" s="276" t="s">
        <v>111</v>
      </c>
    </row>
    <row r="145" spans="1:25" ht="36" customHeight="1">
      <c r="A145" s="60">
        <f>SUBTOTAL(3,$B$13:B145)</f>
        <v>102</v>
      </c>
      <c r="B145" s="1191" t="s">
        <v>477</v>
      </c>
      <c r="C145" s="1043">
        <v>150000000</v>
      </c>
      <c r="D145" s="1192" t="s">
        <v>235</v>
      </c>
      <c r="E145" s="301" t="s">
        <v>103</v>
      </c>
      <c r="F145" s="498" t="s">
        <v>104</v>
      </c>
      <c r="G145" s="855" t="s">
        <v>478</v>
      </c>
      <c r="H145" s="1043">
        <v>149310100</v>
      </c>
      <c r="I145" s="855" t="s">
        <v>222</v>
      </c>
      <c r="J145" s="855" t="s">
        <v>227</v>
      </c>
      <c r="K145" s="855" t="s">
        <v>476</v>
      </c>
      <c r="L145" s="1197">
        <v>44431</v>
      </c>
      <c r="M145" s="189">
        <v>44517</v>
      </c>
      <c r="N145" s="1194">
        <v>33.200000000000003</v>
      </c>
      <c r="O145" s="1194">
        <v>44.5</v>
      </c>
      <c r="P145" s="1224">
        <v>0</v>
      </c>
      <c r="Q145" s="1194">
        <f t="shared" si="11"/>
        <v>0</v>
      </c>
      <c r="R145" s="1213">
        <f t="shared" si="12"/>
        <v>11.299999999999997</v>
      </c>
      <c r="S145" s="684" t="s">
        <v>208</v>
      </c>
      <c r="T145" s="275" t="s">
        <v>110</v>
      </c>
      <c r="U145" s="276" t="s">
        <v>114</v>
      </c>
      <c r="V145" s="1291" t="s">
        <v>103</v>
      </c>
      <c r="W145" s="276" t="s">
        <v>111</v>
      </c>
    </row>
    <row r="146" spans="1:25" ht="38.15" customHeight="1">
      <c r="A146" s="60">
        <f>SUBTOTAL(3,$B$13:B146)</f>
        <v>103</v>
      </c>
      <c r="B146" s="1191" t="s">
        <v>479</v>
      </c>
      <c r="C146" s="1043">
        <v>200000000</v>
      </c>
      <c r="D146" s="1192" t="s">
        <v>235</v>
      </c>
      <c r="E146" s="301" t="s">
        <v>103</v>
      </c>
      <c r="F146" s="498" t="s">
        <v>104</v>
      </c>
      <c r="G146" s="855" t="s">
        <v>480</v>
      </c>
      <c r="H146" s="1044">
        <v>199287000</v>
      </c>
      <c r="I146" s="855" t="s">
        <v>481</v>
      </c>
      <c r="J146" s="855" t="s">
        <v>482</v>
      </c>
      <c r="K146" s="855" t="s">
        <v>470</v>
      </c>
      <c r="L146" s="1215">
        <v>44433</v>
      </c>
      <c r="M146" s="1215">
        <v>44523</v>
      </c>
      <c r="N146" s="1194">
        <v>50</v>
      </c>
      <c r="O146" s="1194">
        <v>54.48</v>
      </c>
      <c r="P146" s="1224">
        <v>0</v>
      </c>
      <c r="Q146" s="1194">
        <f t="shared" si="11"/>
        <v>0</v>
      </c>
      <c r="R146" s="1213">
        <f t="shared" si="12"/>
        <v>4.4799999999999969</v>
      </c>
      <c r="S146" s="684" t="s">
        <v>208</v>
      </c>
      <c r="T146" s="275" t="s">
        <v>110</v>
      </c>
      <c r="U146" s="276" t="s">
        <v>114</v>
      </c>
      <c r="V146" s="1291" t="s">
        <v>103</v>
      </c>
      <c r="W146" s="276" t="s">
        <v>111</v>
      </c>
    </row>
    <row r="147" spans="1:25" ht="38.65" customHeight="1">
      <c r="A147" s="60">
        <f>SUBTOTAL(3,$B$13:B147)</f>
        <v>104</v>
      </c>
      <c r="B147" s="1191" t="s">
        <v>483</v>
      </c>
      <c r="C147" s="1043">
        <v>200000000</v>
      </c>
      <c r="D147" s="1192" t="s">
        <v>235</v>
      </c>
      <c r="E147" s="301" t="s">
        <v>103</v>
      </c>
      <c r="F147" s="685" t="s">
        <v>104</v>
      </c>
      <c r="G147" s="855" t="s">
        <v>484</v>
      </c>
      <c r="H147" s="1044">
        <v>199024000</v>
      </c>
      <c r="I147" s="855" t="s">
        <v>481</v>
      </c>
      <c r="J147" s="855" t="s">
        <v>482</v>
      </c>
      <c r="K147" s="855" t="s">
        <v>470</v>
      </c>
      <c r="L147" s="1215">
        <v>44433</v>
      </c>
      <c r="M147" s="1215">
        <v>44523</v>
      </c>
      <c r="N147" s="1194">
        <v>45.6</v>
      </c>
      <c r="O147" s="1194">
        <v>92.8</v>
      </c>
      <c r="P147" s="1224">
        <v>0</v>
      </c>
      <c r="Q147" s="1194">
        <f t="shared" si="11"/>
        <v>0</v>
      </c>
      <c r="R147" s="1213">
        <f t="shared" si="12"/>
        <v>47.199999999999996</v>
      </c>
      <c r="S147" s="684" t="s">
        <v>208</v>
      </c>
      <c r="T147" s="275" t="s">
        <v>110</v>
      </c>
      <c r="U147" s="276" t="s">
        <v>114</v>
      </c>
      <c r="V147" s="1291" t="s">
        <v>103</v>
      </c>
      <c r="W147" s="276" t="s">
        <v>111</v>
      </c>
    </row>
    <row r="148" spans="1:25" ht="37.4" customHeight="1">
      <c r="A148" s="60">
        <f>SUBTOTAL(3,$B$13:B148)</f>
        <v>105</v>
      </c>
      <c r="B148" s="1191" t="s">
        <v>486</v>
      </c>
      <c r="C148" s="1043">
        <v>200000000</v>
      </c>
      <c r="D148" s="1192" t="s">
        <v>235</v>
      </c>
      <c r="E148" s="301" t="s">
        <v>103</v>
      </c>
      <c r="F148" s="685" t="s">
        <v>104</v>
      </c>
      <c r="G148" s="855" t="s">
        <v>487</v>
      </c>
      <c r="H148" s="1044">
        <v>198905000</v>
      </c>
      <c r="I148" s="855" t="s">
        <v>481</v>
      </c>
      <c r="J148" s="855" t="s">
        <v>482</v>
      </c>
      <c r="K148" s="855" t="s">
        <v>488</v>
      </c>
      <c r="L148" s="1215">
        <v>44433</v>
      </c>
      <c r="M148" s="1215">
        <v>44523</v>
      </c>
      <c r="N148" s="1194">
        <v>45.81</v>
      </c>
      <c r="O148" s="1194">
        <v>82.24</v>
      </c>
      <c r="P148" s="1224">
        <v>0</v>
      </c>
      <c r="Q148" s="1194">
        <f t="shared" si="11"/>
        <v>0</v>
      </c>
      <c r="R148" s="1213">
        <f t="shared" si="12"/>
        <v>36.429999999999993</v>
      </c>
      <c r="S148" s="684" t="s">
        <v>208</v>
      </c>
      <c r="T148" s="275" t="s">
        <v>110</v>
      </c>
      <c r="U148" s="276" t="s">
        <v>114</v>
      </c>
      <c r="V148" s="1291" t="s">
        <v>103</v>
      </c>
      <c r="W148" s="276" t="s">
        <v>111</v>
      </c>
    </row>
    <row r="149" spans="1:25" ht="37.5" customHeight="1">
      <c r="A149" s="60">
        <f>SUBTOTAL(3,$B$13:B149)</f>
        <v>106</v>
      </c>
      <c r="B149" s="1191" t="s">
        <v>489</v>
      </c>
      <c r="C149" s="1043">
        <v>150000000</v>
      </c>
      <c r="D149" s="1192" t="s">
        <v>235</v>
      </c>
      <c r="E149" s="301" t="s">
        <v>103</v>
      </c>
      <c r="F149" s="685" t="s">
        <v>104</v>
      </c>
      <c r="G149" s="855" t="s">
        <v>490</v>
      </c>
      <c r="H149" s="1308">
        <v>149106900</v>
      </c>
      <c r="I149" s="855" t="s">
        <v>481</v>
      </c>
      <c r="J149" s="855" t="s">
        <v>482</v>
      </c>
      <c r="K149" s="855" t="s">
        <v>380</v>
      </c>
      <c r="L149" s="47">
        <v>44439</v>
      </c>
      <c r="M149" s="1215">
        <v>44523</v>
      </c>
      <c r="N149" s="1194">
        <v>45.89</v>
      </c>
      <c r="O149" s="1194">
        <v>94.4</v>
      </c>
      <c r="P149" s="1224">
        <v>0</v>
      </c>
      <c r="Q149" s="1194">
        <f t="shared" si="11"/>
        <v>0</v>
      </c>
      <c r="R149" s="248">
        <f>O149-N149</f>
        <v>48.510000000000005</v>
      </c>
      <c r="S149" s="684" t="s">
        <v>122</v>
      </c>
      <c r="T149" s="275" t="s">
        <v>110</v>
      </c>
      <c r="U149" s="276" t="s">
        <v>114</v>
      </c>
      <c r="V149" s="1291" t="s">
        <v>103</v>
      </c>
      <c r="W149" s="276" t="s">
        <v>111</v>
      </c>
    </row>
    <row r="150" spans="1:25" ht="35.25" customHeight="1">
      <c r="A150" s="60">
        <f>SUBTOTAL(3,$B$13:B150)</f>
        <v>107</v>
      </c>
      <c r="B150" s="1191" t="s">
        <v>491</v>
      </c>
      <c r="C150" s="1043">
        <v>150000000</v>
      </c>
      <c r="D150" s="1192" t="s">
        <v>235</v>
      </c>
      <c r="E150" s="301" t="s">
        <v>103</v>
      </c>
      <c r="F150" s="685" t="s">
        <v>104</v>
      </c>
      <c r="G150" s="855" t="s">
        <v>492</v>
      </c>
      <c r="H150" s="1308">
        <v>149272656</v>
      </c>
      <c r="I150" s="855" t="s">
        <v>481</v>
      </c>
      <c r="J150" s="855" t="s">
        <v>482</v>
      </c>
      <c r="K150" s="855" t="s">
        <v>380</v>
      </c>
      <c r="L150" s="1215">
        <v>44433</v>
      </c>
      <c r="M150" s="47">
        <v>44540</v>
      </c>
      <c r="N150" s="1194">
        <v>45.81</v>
      </c>
      <c r="O150" s="1194">
        <v>59.19</v>
      </c>
      <c r="P150" s="1224">
        <v>0</v>
      </c>
      <c r="Q150" s="1194">
        <f t="shared" si="11"/>
        <v>0</v>
      </c>
      <c r="R150" s="248">
        <f>O150-N150</f>
        <v>13.379999999999995</v>
      </c>
      <c r="S150" s="684" t="s">
        <v>122</v>
      </c>
      <c r="T150" s="275" t="s">
        <v>110</v>
      </c>
      <c r="U150" s="276" t="s">
        <v>114</v>
      </c>
      <c r="V150" s="1291" t="s">
        <v>103</v>
      </c>
      <c r="W150" s="276" t="s">
        <v>111</v>
      </c>
    </row>
    <row r="151" spans="1:25" ht="37.5" customHeight="1">
      <c r="A151" s="60">
        <f>SUBTOTAL(3,$B$13:B151)</f>
        <v>108</v>
      </c>
      <c r="B151" s="1191" t="s">
        <v>493</v>
      </c>
      <c r="C151" s="1043">
        <v>100000000</v>
      </c>
      <c r="D151" s="1192" t="s">
        <v>235</v>
      </c>
      <c r="E151" s="301" t="s">
        <v>103</v>
      </c>
      <c r="F151" s="685" t="s">
        <v>104</v>
      </c>
      <c r="G151" s="855" t="s">
        <v>490</v>
      </c>
      <c r="H151" s="1308">
        <v>99334600</v>
      </c>
      <c r="I151" s="855" t="s">
        <v>481</v>
      </c>
      <c r="J151" s="855" t="s">
        <v>482</v>
      </c>
      <c r="K151" s="855" t="s">
        <v>494</v>
      </c>
      <c r="L151" s="47">
        <v>44439</v>
      </c>
      <c r="M151" s="1215">
        <v>44523</v>
      </c>
      <c r="N151" s="1194">
        <v>42.39</v>
      </c>
      <c r="O151" s="1194">
        <v>38.72</v>
      </c>
      <c r="P151" s="1224">
        <v>0</v>
      </c>
      <c r="Q151" s="1194">
        <f t="shared" si="11"/>
        <v>0</v>
      </c>
      <c r="R151" s="248">
        <f>O151-N151</f>
        <v>-3.6700000000000017</v>
      </c>
      <c r="S151" s="684" t="s">
        <v>122</v>
      </c>
      <c r="T151" s="275" t="s">
        <v>110</v>
      </c>
      <c r="U151" s="276" t="s">
        <v>114</v>
      </c>
      <c r="V151" s="1291" t="s">
        <v>103</v>
      </c>
      <c r="W151" s="276" t="s">
        <v>111</v>
      </c>
    </row>
    <row r="152" spans="1:25" ht="39.4" customHeight="1">
      <c r="A152" s="60">
        <f>SUBTOTAL(3,$B$13:B152)</f>
        <v>109</v>
      </c>
      <c r="B152" s="1198" t="s">
        <v>495</v>
      </c>
      <c r="C152" s="1043">
        <v>200000000</v>
      </c>
      <c r="D152" s="1192" t="s">
        <v>235</v>
      </c>
      <c r="E152" s="301" t="s">
        <v>103</v>
      </c>
      <c r="F152" s="685" t="s">
        <v>104</v>
      </c>
      <c r="G152" s="855" t="s">
        <v>496</v>
      </c>
      <c r="H152" s="1224">
        <v>199311300</v>
      </c>
      <c r="I152" s="855" t="s">
        <v>231</v>
      </c>
      <c r="J152" s="855" t="s">
        <v>159</v>
      </c>
      <c r="K152" s="1224" t="s">
        <v>497</v>
      </c>
      <c r="L152" s="1286">
        <v>44453</v>
      </c>
      <c r="M152" s="1287">
        <v>44267</v>
      </c>
      <c r="N152" s="1194">
        <v>6.34</v>
      </c>
      <c r="O152" s="1194">
        <v>2.82</v>
      </c>
      <c r="P152" s="1275">
        <v>0</v>
      </c>
      <c r="Q152" s="1194">
        <f t="shared" si="11"/>
        <v>0</v>
      </c>
      <c r="R152" s="1199">
        <f>O152-N152</f>
        <v>-3.52</v>
      </c>
      <c r="S152" s="684" t="s">
        <v>208</v>
      </c>
      <c r="T152" s="275" t="s">
        <v>110</v>
      </c>
      <c r="U152" s="276" t="s">
        <v>114</v>
      </c>
      <c r="V152" s="1291" t="s">
        <v>103</v>
      </c>
      <c r="W152" s="276" t="s">
        <v>111</v>
      </c>
    </row>
    <row r="153" spans="1:25" ht="13.5" customHeight="1">
      <c r="A153" s="1492" t="s">
        <v>292</v>
      </c>
      <c r="B153" s="1493"/>
      <c r="C153" s="1493"/>
      <c r="D153" s="1493"/>
      <c r="E153" s="1493"/>
      <c r="F153" s="1493"/>
      <c r="G153" s="1493"/>
      <c r="H153" s="1493"/>
      <c r="I153" s="1493"/>
      <c r="J153" s="1493"/>
      <c r="K153" s="1493"/>
      <c r="L153" s="1493"/>
      <c r="M153" s="1493"/>
      <c r="N153" s="1493"/>
      <c r="O153" s="1493"/>
      <c r="P153" s="1493"/>
      <c r="Q153" s="1493"/>
      <c r="R153" s="1493"/>
      <c r="S153" s="1493"/>
      <c r="U153" s="275"/>
      <c r="V153" s="1294"/>
    </row>
    <row r="154" spans="1:25" ht="67.400000000000006" customHeight="1">
      <c r="A154" s="305">
        <f>SUBTOTAL(3,$B$13:B154)</f>
        <v>110</v>
      </c>
      <c r="B154" s="359" t="s">
        <v>498</v>
      </c>
      <c r="C154" s="319">
        <v>300000163</v>
      </c>
      <c r="D154" s="330" t="s">
        <v>102</v>
      </c>
      <c r="E154" s="309" t="s">
        <v>103</v>
      </c>
      <c r="F154" s="412" t="s">
        <v>375</v>
      </c>
      <c r="G154" s="360" t="s">
        <v>499</v>
      </c>
      <c r="H154" s="361">
        <v>275017442</v>
      </c>
      <c r="I154" s="362" t="s">
        <v>302</v>
      </c>
      <c r="J154" s="362" t="s">
        <v>107</v>
      </c>
      <c r="K154" s="363" t="s">
        <v>500</v>
      </c>
      <c r="L154" s="1168">
        <v>44446</v>
      </c>
      <c r="M154" s="343">
        <v>44557</v>
      </c>
      <c r="N154" s="1057">
        <v>8.3699999999999992</v>
      </c>
      <c r="O154" s="1056">
        <v>5</v>
      </c>
      <c r="P154" s="1067">
        <v>137508721</v>
      </c>
      <c r="Q154" s="1203">
        <f t="shared" ref="Q154:Q164" si="13">IFERROR(P154/H154,0)*100</f>
        <v>50</v>
      </c>
      <c r="R154" s="1048">
        <f t="shared" ref="R154:R164" si="14">O154-N154</f>
        <v>-3.3699999999999992</v>
      </c>
      <c r="S154" s="686" t="s">
        <v>304</v>
      </c>
      <c r="T154" s="275" t="s">
        <v>171</v>
      </c>
      <c r="U154" s="276" t="s">
        <v>102</v>
      </c>
      <c r="V154" s="1291" t="s">
        <v>103</v>
      </c>
      <c r="W154" s="276" t="s">
        <v>111</v>
      </c>
    </row>
    <row r="155" spans="1:25" ht="45" customHeight="1">
      <c r="A155" s="302">
        <f>SUBTOTAL(3,$B$13:B155)</f>
        <v>111</v>
      </c>
      <c r="B155" s="149" t="s">
        <v>501</v>
      </c>
      <c r="C155" s="123">
        <v>200001188</v>
      </c>
      <c r="D155" s="304" t="s">
        <v>114</v>
      </c>
      <c r="E155" s="301" t="s">
        <v>103</v>
      </c>
      <c r="F155" s="631" t="s">
        <v>375</v>
      </c>
      <c r="G155" s="114" t="s">
        <v>502</v>
      </c>
      <c r="H155" s="235">
        <v>197422000</v>
      </c>
      <c r="I155" s="227" t="s">
        <v>351</v>
      </c>
      <c r="J155" s="227" t="s">
        <v>107</v>
      </c>
      <c r="K155" s="242" t="s">
        <v>503</v>
      </c>
      <c r="L155" s="1161">
        <v>44447</v>
      </c>
      <c r="M155" s="117">
        <v>44536</v>
      </c>
      <c r="N155" s="1194">
        <v>23.75</v>
      </c>
      <c r="O155" s="1194">
        <v>10</v>
      </c>
      <c r="P155" s="1275">
        <v>0</v>
      </c>
      <c r="Q155" s="1194">
        <f t="shared" si="13"/>
        <v>0</v>
      </c>
      <c r="R155" s="1199">
        <f t="shared" si="14"/>
        <v>-13.75</v>
      </c>
      <c r="S155" s="684" t="s">
        <v>208</v>
      </c>
      <c r="T155" s="275" t="s">
        <v>171</v>
      </c>
      <c r="U155" s="276" t="s">
        <v>114</v>
      </c>
      <c r="V155" s="1291" t="s">
        <v>103</v>
      </c>
      <c r="W155" s="276" t="s">
        <v>111</v>
      </c>
    </row>
    <row r="156" spans="1:25" ht="45.75" customHeight="1">
      <c r="A156" s="302">
        <f>SUBTOTAL(3,$B$13:B156)</f>
        <v>112</v>
      </c>
      <c r="B156" s="149" t="s">
        <v>504</v>
      </c>
      <c r="C156" s="123">
        <v>200000110</v>
      </c>
      <c r="D156" s="304" t="s">
        <v>114</v>
      </c>
      <c r="E156" s="301" t="s">
        <v>103</v>
      </c>
      <c r="F156" s="631" t="s">
        <v>375</v>
      </c>
      <c r="G156" s="114" t="s">
        <v>505</v>
      </c>
      <c r="H156" s="1327">
        <v>199586000</v>
      </c>
      <c r="I156" s="227" t="s">
        <v>351</v>
      </c>
      <c r="J156" s="140" t="s">
        <v>107</v>
      </c>
      <c r="K156" s="228" t="s">
        <v>503</v>
      </c>
      <c r="L156" s="1161">
        <v>44453</v>
      </c>
      <c r="M156" s="1161">
        <v>44542</v>
      </c>
      <c r="N156" s="1194">
        <v>0.43</v>
      </c>
      <c r="O156" s="1194">
        <v>0</v>
      </c>
      <c r="P156" s="1275">
        <v>0</v>
      </c>
      <c r="Q156" s="1194">
        <f t="shared" si="13"/>
        <v>0</v>
      </c>
      <c r="R156" s="1199">
        <f t="shared" si="14"/>
        <v>-0.43</v>
      </c>
      <c r="S156" s="1196" t="s">
        <v>109</v>
      </c>
      <c r="T156" s="275" t="s">
        <v>171</v>
      </c>
      <c r="U156" s="276" t="s">
        <v>114</v>
      </c>
      <c r="V156" s="1291" t="s">
        <v>103</v>
      </c>
      <c r="W156" s="276" t="s">
        <v>111</v>
      </c>
    </row>
    <row r="157" spans="1:25" s="78" customFormat="1" ht="66" customHeight="1">
      <c r="A157" s="305">
        <f>SUBTOTAL(3,$B$13:B157)</f>
        <v>113</v>
      </c>
      <c r="B157" s="359" t="s">
        <v>506</v>
      </c>
      <c r="C157" s="319">
        <v>300000163</v>
      </c>
      <c r="D157" s="330" t="s">
        <v>102</v>
      </c>
      <c r="E157" s="309" t="s">
        <v>103</v>
      </c>
      <c r="F157" s="412" t="s">
        <v>375</v>
      </c>
      <c r="G157" s="308" t="s">
        <v>507</v>
      </c>
      <c r="H157" s="369">
        <v>270334712</v>
      </c>
      <c r="I157" s="362" t="s">
        <v>302</v>
      </c>
      <c r="J157" s="370" t="s">
        <v>107</v>
      </c>
      <c r="K157" s="371" t="s">
        <v>508</v>
      </c>
      <c r="L157" s="1168">
        <v>44453</v>
      </c>
      <c r="M157" s="343">
        <v>44557</v>
      </c>
      <c r="N157" s="1057">
        <v>11.49</v>
      </c>
      <c r="O157" s="1056">
        <v>0</v>
      </c>
      <c r="P157" s="1067">
        <v>135167356</v>
      </c>
      <c r="Q157" s="1203">
        <f t="shared" si="13"/>
        <v>50</v>
      </c>
      <c r="R157" s="1048">
        <f t="shared" si="14"/>
        <v>-11.49</v>
      </c>
      <c r="S157" s="686" t="s">
        <v>304</v>
      </c>
      <c r="T157" s="275" t="s">
        <v>171</v>
      </c>
      <c r="U157" s="276" t="s">
        <v>102</v>
      </c>
      <c r="V157" s="1291" t="s">
        <v>103</v>
      </c>
      <c r="W157" s="276" t="s">
        <v>111</v>
      </c>
      <c r="X157" s="275"/>
      <c r="Y157" s="275"/>
    </row>
    <row r="158" spans="1:25" s="78" customFormat="1" ht="46.5" customHeight="1">
      <c r="A158" s="302">
        <f>SUBTOTAL(3,$B$13:B158)</f>
        <v>114</v>
      </c>
      <c r="B158" s="43" t="s">
        <v>509</v>
      </c>
      <c r="C158" s="299">
        <v>200001188</v>
      </c>
      <c r="D158" s="246" t="s">
        <v>114</v>
      </c>
      <c r="E158" s="125" t="s">
        <v>103</v>
      </c>
      <c r="F158" s="300" t="s">
        <v>375</v>
      </c>
      <c r="G158" s="1281" t="s">
        <v>510</v>
      </c>
      <c r="H158" s="150">
        <v>199229000</v>
      </c>
      <c r="I158" s="116" t="s">
        <v>351</v>
      </c>
      <c r="J158" s="116" t="s">
        <v>107</v>
      </c>
      <c r="K158" s="55" t="s">
        <v>511</v>
      </c>
      <c r="L158" s="244">
        <v>44459</v>
      </c>
      <c r="M158" s="117">
        <v>44548</v>
      </c>
      <c r="N158" s="1194">
        <v>13.5</v>
      </c>
      <c r="O158" s="1194">
        <v>5</v>
      </c>
      <c r="P158" s="1224">
        <v>99614500</v>
      </c>
      <c r="Q158" s="1194">
        <f t="shared" si="13"/>
        <v>50</v>
      </c>
      <c r="R158" s="1199">
        <f t="shared" si="14"/>
        <v>-8.5</v>
      </c>
      <c r="S158" s="1196" t="s">
        <v>109</v>
      </c>
      <c r="T158" s="275" t="s">
        <v>171</v>
      </c>
      <c r="U158" s="276" t="s">
        <v>114</v>
      </c>
      <c r="V158" s="1291" t="s">
        <v>103</v>
      </c>
      <c r="W158" s="276" t="s">
        <v>111</v>
      </c>
      <c r="X158" s="275"/>
      <c r="Y158" s="275"/>
    </row>
    <row r="159" spans="1:25" s="78" customFormat="1" ht="45" customHeight="1">
      <c r="A159" s="302">
        <f>SUBTOTAL(3,$B$13:B159)</f>
        <v>115</v>
      </c>
      <c r="B159" s="43" t="s">
        <v>512</v>
      </c>
      <c r="C159" s="299">
        <v>200001188</v>
      </c>
      <c r="D159" s="246" t="s">
        <v>114</v>
      </c>
      <c r="E159" s="125" t="s">
        <v>103</v>
      </c>
      <c r="F159" s="300" t="s">
        <v>375</v>
      </c>
      <c r="G159" s="300" t="s">
        <v>513</v>
      </c>
      <c r="H159" s="150">
        <v>199786000</v>
      </c>
      <c r="I159" s="116" t="s">
        <v>351</v>
      </c>
      <c r="J159" s="116" t="s">
        <v>107</v>
      </c>
      <c r="K159" s="55" t="s">
        <v>411</v>
      </c>
      <c r="L159" s="1161">
        <v>44453</v>
      </c>
      <c r="M159" s="117">
        <v>44542</v>
      </c>
      <c r="N159" s="1194">
        <v>0.23</v>
      </c>
      <c r="O159" s="1194">
        <v>0</v>
      </c>
      <c r="P159" s="1275">
        <v>0</v>
      </c>
      <c r="Q159" s="1194">
        <f t="shared" si="13"/>
        <v>0</v>
      </c>
      <c r="R159" s="1199">
        <f t="shared" si="14"/>
        <v>-0.23</v>
      </c>
      <c r="S159" s="1196" t="s">
        <v>109</v>
      </c>
      <c r="T159" s="275" t="s">
        <v>171</v>
      </c>
      <c r="U159" s="276" t="s">
        <v>114</v>
      </c>
      <c r="V159" s="1291" t="s">
        <v>103</v>
      </c>
      <c r="W159" s="276" t="s">
        <v>111</v>
      </c>
      <c r="X159" s="275"/>
      <c r="Y159" s="275"/>
    </row>
    <row r="160" spans="1:25" s="78" customFormat="1" ht="45.75" customHeight="1">
      <c r="A160" s="302">
        <f>SUBTOTAL(3,$B$13:B160)</f>
        <v>116</v>
      </c>
      <c r="B160" s="43" t="s">
        <v>514</v>
      </c>
      <c r="C160" s="299">
        <v>100002996</v>
      </c>
      <c r="D160" s="246" t="s">
        <v>114</v>
      </c>
      <c r="E160" s="125" t="s">
        <v>103</v>
      </c>
      <c r="F160" s="300" t="s">
        <v>375</v>
      </c>
      <c r="G160" s="300" t="s">
        <v>515</v>
      </c>
      <c r="H160" s="150">
        <v>99773000</v>
      </c>
      <c r="I160" s="116" t="s">
        <v>351</v>
      </c>
      <c r="J160" s="116" t="s">
        <v>107</v>
      </c>
      <c r="K160" s="55" t="s">
        <v>516</v>
      </c>
      <c r="L160" s="1161">
        <v>44453</v>
      </c>
      <c r="M160" s="117">
        <v>44542</v>
      </c>
      <c r="N160" s="1194">
        <v>0.56000000000000005</v>
      </c>
      <c r="O160" s="1194">
        <v>0</v>
      </c>
      <c r="P160" s="1275">
        <v>0</v>
      </c>
      <c r="Q160" s="1194">
        <f t="shared" si="13"/>
        <v>0</v>
      </c>
      <c r="R160" s="1199">
        <f t="shared" si="14"/>
        <v>-0.56000000000000005</v>
      </c>
      <c r="S160" s="1196" t="s">
        <v>109</v>
      </c>
      <c r="T160" s="275" t="s">
        <v>171</v>
      </c>
      <c r="U160" s="276" t="s">
        <v>114</v>
      </c>
      <c r="V160" s="1291" t="s">
        <v>103</v>
      </c>
      <c r="W160" s="276" t="s">
        <v>111</v>
      </c>
      <c r="X160" s="275"/>
      <c r="Y160" s="275"/>
    </row>
    <row r="161" spans="1:25" s="78" customFormat="1" ht="45.75" customHeight="1">
      <c r="A161" s="302">
        <f>SUBTOTAL(3,$B$13:B161)</f>
        <v>117</v>
      </c>
      <c r="B161" s="43" t="s">
        <v>517</v>
      </c>
      <c r="C161" s="299">
        <v>200000050</v>
      </c>
      <c r="D161" s="246" t="s">
        <v>114</v>
      </c>
      <c r="E161" s="125" t="s">
        <v>103</v>
      </c>
      <c r="F161" s="300" t="s">
        <v>375</v>
      </c>
      <c r="G161" s="300" t="s">
        <v>518</v>
      </c>
      <c r="H161" s="150">
        <v>199280000</v>
      </c>
      <c r="I161" s="116" t="s">
        <v>178</v>
      </c>
      <c r="J161" s="116" t="s">
        <v>178</v>
      </c>
      <c r="K161" s="55" t="s">
        <v>519</v>
      </c>
      <c r="L161" s="244">
        <v>44440</v>
      </c>
      <c r="M161" s="117">
        <v>44529</v>
      </c>
      <c r="N161" s="1194">
        <v>12.93</v>
      </c>
      <c r="O161" s="1194">
        <v>30.57</v>
      </c>
      <c r="P161" s="1224">
        <v>99640000</v>
      </c>
      <c r="Q161" s="1194">
        <f t="shared" si="13"/>
        <v>50</v>
      </c>
      <c r="R161" s="1199">
        <f t="shared" si="14"/>
        <v>17.64</v>
      </c>
      <c r="S161" s="684" t="s">
        <v>208</v>
      </c>
      <c r="T161" s="275" t="s">
        <v>171</v>
      </c>
      <c r="U161" s="276" t="s">
        <v>114</v>
      </c>
      <c r="V161" s="1291" t="s">
        <v>103</v>
      </c>
      <c r="W161" s="276" t="s">
        <v>111</v>
      </c>
      <c r="X161" s="275"/>
      <c r="Y161" s="275"/>
    </row>
    <row r="162" spans="1:25" s="78" customFormat="1" ht="44.25" customHeight="1">
      <c r="A162" s="302">
        <f>SUBTOTAL(3,$B$13:B162)</f>
        <v>118</v>
      </c>
      <c r="B162" s="43" t="s">
        <v>520</v>
      </c>
      <c r="C162" s="299">
        <v>360000500</v>
      </c>
      <c r="D162" s="246" t="s">
        <v>102</v>
      </c>
      <c r="E162" s="125" t="s">
        <v>103</v>
      </c>
      <c r="F162" s="300" t="s">
        <v>375</v>
      </c>
      <c r="G162" s="300" t="s">
        <v>521</v>
      </c>
      <c r="H162" s="150">
        <v>310870000</v>
      </c>
      <c r="I162" s="116" t="s">
        <v>178</v>
      </c>
      <c r="J162" s="116" t="s">
        <v>178</v>
      </c>
      <c r="K162" s="55" t="s">
        <v>253</v>
      </c>
      <c r="L162" s="244">
        <v>44447</v>
      </c>
      <c r="M162" s="117">
        <v>44557</v>
      </c>
      <c r="N162" s="1194">
        <v>6.89</v>
      </c>
      <c r="O162" s="1194">
        <v>34.619999999999997</v>
      </c>
      <c r="P162" s="1224">
        <v>155435000</v>
      </c>
      <c r="Q162" s="1194">
        <f t="shared" si="13"/>
        <v>50</v>
      </c>
      <c r="R162" s="1199">
        <f t="shared" si="14"/>
        <v>27.729999999999997</v>
      </c>
      <c r="S162" s="1196" t="s">
        <v>109</v>
      </c>
      <c r="T162" s="275" t="s">
        <v>171</v>
      </c>
      <c r="U162" s="276" t="s">
        <v>102</v>
      </c>
      <c r="V162" s="1291" t="s">
        <v>103</v>
      </c>
      <c r="W162" s="276" t="s">
        <v>111</v>
      </c>
      <c r="X162" s="275"/>
      <c r="Y162" s="275"/>
    </row>
    <row r="163" spans="1:25" s="78" customFormat="1" ht="57" customHeight="1">
      <c r="A163" s="302">
        <f>SUBTOTAL(3,$B$13:B163)</f>
        <v>119</v>
      </c>
      <c r="B163" s="43" t="s">
        <v>522</v>
      </c>
      <c r="C163" s="299">
        <v>10104903050</v>
      </c>
      <c r="D163" s="246" t="s">
        <v>102</v>
      </c>
      <c r="E163" s="239" t="s">
        <v>133</v>
      </c>
      <c r="F163" s="300" t="s">
        <v>523</v>
      </c>
      <c r="G163" s="300" t="s">
        <v>524</v>
      </c>
      <c r="H163" s="150">
        <v>9589973011</v>
      </c>
      <c r="I163" s="116" t="s">
        <v>178</v>
      </c>
      <c r="J163" s="116" t="s">
        <v>149</v>
      </c>
      <c r="K163" s="55" t="s">
        <v>525</v>
      </c>
      <c r="L163" s="244">
        <v>44379</v>
      </c>
      <c r="M163" s="117">
        <v>44559</v>
      </c>
      <c r="N163" s="925">
        <v>46.23</v>
      </c>
      <c r="O163" s="925">
        <v>55.15</v>
      </c>
      <c r="P163" s="132">
        <v>1917994602</v>
      </c>
      <c r="Q163" s="1194">
        <f t="shared" si="13"/>
        <v>19.99999999791449</v>
      </c>
      <c r="R163" s="925">
        <f t="shared" si="14"/>
        <v>8.9200000000000017</v>
      </c>
      <c r="S163" s="1196" t="s">
        <v>109</v>
      </c>
      <c r="T163" s="275" t="s">
        <v>171</v>
      </c>
      <c r="U163" s="276" t="s">
        <v>102</v>
      </c>
      <c r="V163" s="1291" t="s">
        <v>133</v>
      </c>
      <c r="W163" s="276" t="s">
        <v>111</v>
      </c>
      <c r="X163" s="275"/>
      <c r="Y163" s="275"/>
    </row>
    <row r="164" spans="1:25" s="78" customFormat="1" ht="44.25" customHeight="1">
      <c r="A164" s="302">
        <f>SUBTOTAL(3,$B$13:B164)</f>
        <v>120</v>
      </c>
      <c r="B164" s="43" t="s">
        <v>526</v>
      </c>
      <c r="C164" s="299">
        <v>55020000</v>
      </c>
      <c r="D164" s="246" t="s">
        <v>114</v>
      </c>
      <c r="E164" s="125" t="s">
        <v>103</v>
      </c>
      <c r="F164" s="300" t="s">
        <v>523</v>
      </c>
      <c r="G164" s="300"/>
      <c r="H164" s="150"/>
      <c r="I164" s="116" t="s">
        <v>178</v>
      </c>
      <c r="J164" s="116" t="s">
        <v>178</v>
      </c>
      <c r="K164" s="55"/>
      <c r="L164" s="244"/>
      <c r="M164" s="117"/>
      <c r="N164" s="1194"/>
      <c r="O164" s="1194"/>
      <c r="P164" s="1275">
        <v>0</v>
      </c>
      <c r="Q164" s="1194">
        <f t="shared" si="13"/>
        <v>0</v>
      </c>
      <c r="R164" s="1199">
        <f t="shared" si="14"/>
        <v>0</v>
      </c>
      <c r="S164" s="684" t="s">
        <v>527</v>
      </c>
      <c r="T164" s="275" t="s">
        <v>171</v>
      </c>
      <c r="U164" s="276" t="s">
        <v>114</v>
      </c>
      <c r="V164" s="1291" t="s">
        <v>103</v>
      </c>
      <c r="W164" s="276" t="s">
        <v>263</v>
      </c>
      <c r="X164" s="275"/>
      <c r="Y164" s="275"/>
    </row>
    <row r="165" spans="1:25" s="78" customFormat="1" ht="15.75" customHeight="1">
      <c r="A165" s="1492" t="s">
        <v>311</v>
      </c>
      <c r="B165" s="1493"/>
      <c r="C165" s="1493"/>
      <c r="D165" s="1493"/>
      <c r="E165" s="1493"/>
      <c r="F165" s="1493"/>
      <c r="G165" s="1493"/>
      <c r="H165" s="1493"/>
      <c r="I165" s="1493"/>
      <c r="J165" s="1493"/>
      <c r="K165" s="1493"/>
      <c r="L165" s="1493"/>
      <c r="M165" s="1493"/>
      <c r="N165" s="1493"/>
      <c r="O165" s="1493"/>
      <c r="P165" s="1493"/>
      <c r="Q165" s="1493"/>
      <c r="R165" s="1493"/>
      <c r="S165" s="1493"/>
      <c r="T165" s="275"/>
      <c r="U165" s="275"/>
      <c r="V165" s="1294"/>
      <c r="W165" s="275"/>
      <c r="X165" s="275"/>
      <c r="Y165" s="275"/>
    </row>
    <row r="166" spans="1:25" s="78" customFormat="1" ht="100.4" customHeight="1">
      <c r="A166" s="305">
        <f>SUBTOTAL(3,$B$13:B166)</f>
        <v>121</v>
      </c>
      <c r="B166" s="390" t="s">
        <v>528</v>
      </c>
      <c r="C166" s="307">
        <v>1500000000</v>
      </c>
      <c r="D166" s="330" t="s">
        <v>102</v>
      </c>
      <c r="E166" s="330" t="s">
        <v>103</v>
      </c>
      <c r="F166" s="308" t="s">
        <v>134</v>
      </c>
      <c r="G166" s="308" t="s">
        <v>529</v>
      </c>
      <c r="H166" s="369">
        <v>1068556418</v>
      </c>
      <c r="I166" s="370" t="s">
        <v>383</v>
      </c>
      <c r="J166" s="370" t="s">
        <v>149</v>
      </c>
      <c r="K166" s="371" t="s">
        <v>530</v>
      </c>
      <c r="L166" s="998">
        <v>44426</v>
      </c>
      <c r="M166" s="999">
        <v>44545</v>
      </c>
      <c r="N166" s="1278">
        <v>15.589</v>
      </c>
      <c r="O166" s="1278">
        <v>33.878</v>
      </c>
      <c r="P166" s="1279">
        <v>534278209</v>
      </c>
      <c r="Q166" s="1203">
        <f t="shared" ref="Q166:Q173" si="15">IFERROR(P166/H166,0)*100</f>
        <v>50</v>
      </c>
      <c r="R166" s="1048">
        <f>O166-N166</f>
        <v>18.289000000000001</v>
      </c>
      <c r="S166" s="686" t="s">
        <v>531</v>
      </c>
      <c r="T166" s="278" t="s">
        <v>139</v>
      </c>
      <c r="U166" s="276" t="s">
        <v>102</v>
      </c>
      <c r="V166" s="1291" t="s">
        <v>103</v>
      </c>
      <c r="W166" s="276" t="s">
        <v>111</v>
      </c>
      <c r="X166" s="275"/>
      <c r="Y166" s="275"/>
    </row>
    <row r="167" spans="1:25" s="78" customFormat="1" ht="36.75" customHeight="1">
      <c r="A167" s="302">
        <f>SUBTOTAL(3,$B$13:B167)</f>
        <v>122</v>
      </c>
      <c r="B167" s="43" t="s">
        <v>532</v>
      </c>
      <c r="C167" s="299">
        <v>1189499982</v>
      </c>
      <c r="D167" s="304" t="s">
        <v>102</v>
      </c>
      <c r="E167" s="207" t="s">
        <v>133</v>
      </c>
      <c r="F167" s="300" t="s">
        <v>134</v>
      </c>
      <c r="G167" s="300" t="s">
        <v>533</v>
      </c>
      <c r="H167" s="150">
        <v>1097415000</v>
      </c>
      <c r="I167" s="116" t="s">
        <v>534</v>
      </c>
      <c r="J167" s="116" t="s">
        <v>137</v>
      </c>
      <c r="K167" s="55" t="s">
        <v>438</v>
      </c>
      <c r="L167" s="1160">
        <v>44396</v>
      </c>
      <c r="M167" s="1197">
        <v>44515</v>
      </c>
      <c r="N167" s="1194">
        <v>30.28</v>
      </c>
      <c r="O167" s="1276">
        <v>12.592000000000001</v>
      </c>
      <c r="P167" s="1224">
        <v>548707500</v>
      </c>
      <c r="Q167" s="1194">
        <f t="shared" si="15"/>
        <v>50</v>
      </c>
      <c r="R167" s="925">
        <f>O167-N167</f>
        <v>-17.688000000000002</v>
      </c>
      <c r="S167" s="1196" t="s">
        <v>109</v>
      </c>
      <c r="T167" s="278" t="s">
        <v>139</v>
      </c>
      <c r="U167" s="276" t="s">
        <v>102</v>
      </c>
      <c r="V167" s="1291" t="s">
        <v>133</v>
      </c>
      <c r="W167" s="276" t="s">
        <v>111</v>
      </c>
      <c r="X167" s="275"/>
      <c r="Y167" s="275"/>
    </row>
    <row r="168" spans="1:25" s="78" customFormat="1" ht="43.5" customHeight="1">
      <c r="A168" s="302">
        <f>SUBTOTAL(3,$B$13:B168)</f>
        <v>123</v>
      </c>
      <c r="B168" s="43" t="s">
        <v>535</v>
      </c>
      <c r="C168" s="299">
        <v>350000000</v>
      </c>
      <c r="D168" s="304" t="s">
        <v>198</v>
      </c>
      <c r="E168" s="207" t="s">
        <v>133</v>
      </c>
      <c r="F168" s="300" t="s">
        <v>134</v>
      </c>
      <c r="G168" s="1194" t="s">
        <v>536</v>
      </c>
      <c r="H168" s="150">
        <v>350000000</v>
      </c>
      <c r="I168" s="116" t="s">
        <v>200</v>
      </c>
      <c r="J168" s="116" t="s">
        <v>200</v>
      </c>
      <c r="K168" s="55" t="s">
        <v>200</v>
      </c>
      <c r="L168" s="1335">
        <v>44410</v>
      </c>
      <c r="M168" s="1197">
        <v>44559</v>
      </c>
      <c r="N168" s="1194">
        <v>0</v>
      </c>
      <c r="O168" s="1194">
        <v>0</v>
      </c>
      <c r="P168" s="1299">
        <v>87500000</v>
      </c>
      <c r="Q168" s="1194">
        <f t="shared" si="15"/>
        <v>25</v>
      </c>
      <c r="R168" s="1199">
        <f t="shared" ref="R168:R175" si="16">O168-N168</f>
        <v>0</v>
      </c>
      <c r="S168" s="684" t="s">
        <v>201</v>
      </c>
      <c r="T168" s="278" t="s">
        <v>139</v>
      </c>
      <c r="U168" s="276" t="s">
        <v>198</v>
      </c>
      <c r="V168" s="1291" t="s">
        <v>133</v>
      </c>
      <c r="W168" s="276" t="s">
        <v>111</v>
      </c>
      <c r="X168" s="275"/>
      <c r="Y168" s="275"/>
    </row>
    <row r="169" spans="1:25" s="78" customFormat="1" ht="38.25" customHeight="1">
      <c r="A169" s="302">
        <f>SUBTOTAL(3,$B$13:B169)</f>
        <v>124</v>
      </c>
      <c r="B169" s="43" t="s">
        <v>537</v>
      </c>
      <c r="C169" s="299">
        <v>184000000</v>
      </c>
      <c r="D169" s="304" t="s">
        <v>114</v>
      </c>
      <c r="E169" s="304" t="s">
        <v>103</v>
      </c>
      <c r="F169" s="300" t="s">
        <v>134</v>
      </c>
      <c r="G169" s="300" t="s">
        <v>538</v>
      </c>
      <c r="H169" s="150">
        <v>183897000</v>
      </c>
      <c r="I169" s="116" t="s">
        <v>205</v>
      </c>
      <c r="J169" s="116" t="s">
        <v>206</v>
      </c>
      <c r="K169" s="1216" t="s">
        <v>539</v>
      </c>
      <c r="L169" s="1197">
        <v>44426</v>
      </c>
      <c r="M169" s="1197">
        <v>44515</v>
      </c>
      <c r="N169" s="1194">
        <v>36.99</v>
      </c>
      <c r="O169" s="1194">
        <v>18.670000000000002</v>
      </c>
      <c r="P169" s="1299">
        <v>91948500</v>
      </c>
      <c r="Q169" s="1194">
        <v>50</v>
      </c>
      <c r="R169" s="1199">
        <f t="shared" si="16"/>
        <v>-18.32</v>
      </c>
      <c r="S169" s="684" t="s">
        <v>208</v>
      </c>
      <c r="T169" s="278" t="s">
        <v>139</v>
      </c>
      <c r="U169" s="276" t="s">
        <v>114</v>
      </c>
      <c r="V169" s="1291" t="s">
        <v>103</v>
      </c>
      <c r="W169" s="276" t="s">
        <v>111</v>
      </c>
      <c r="X169" s="275"/>
      <c r="Y169" s="275"/>
    </row>
    <row r="170" spans="1:25" s="78" customFormat="1" ht="37.5" customHeight="1">
      <c r="A170" s="302">
        <f>SUBTOTAL(3,$B$13:B170)</f>
        <v>125</v>
      </c>
      <c r="B170" s="43" t="s">
        <v>540</v>
      </c>
      <c r="C170" s="299">
        <v>184000000</v>
      </c>
      <c r="D170" s="304" t="s">
        <v>114</v>
      </c>
      <c r="E170" s="304" t="s">
        <v>103</v>
      </c>
      <c r="F170" s="300" t="s">
        <v>134</v>
      </c>
      <c r="G170" s="300" t="s">
        <v>541</v>
      </c>
      <c r="H170" s="150">
        <v>183908000</v>
      </c>
      <c r="I170" s="116" t="s">
        <v>205</v>
      </c>
      <c r="J170" s="116" t="s">
        <v>206</v>
      </c>
      <c r="K170" s="1216" t="s">
        <v>539</v>
      </c>
      <c r="L170" s="1197">
        <v>44426</v>
      </c>
      <c r="M170" s="1197">
        <v>44515</v>
      </c>
      <c r="N170" s="1194">
        <v>36.99</v>
      </c>
      <c r="O170" s="1194">
        <v>20.22</v>
      </c>
      <c r="P170" s="1299">
        <v>91954000</v>
      </c>
      <c r="Q170" s="1194">
        <v>50</v>
      </c>
      <c r="R170" s="1199">
        <f t="shared" si="16"/>
        <v>-16.770000000000003</v>
      </c>
      <c r="S170" s="684" t="s">
        <v>208</v>
      </c>
      <c r="T170" s="278" t="s">
        <v>139</v>
      </c>
      <c r="U170" s="276" t="s">
        <v>114</v>
      </c>
      <c r="V170" s="1291" t="s">
        <v>103</v>
      </c>
      <c r="W170" s="276" t="s">
        <v>111</v>
      </c>
      <c r="X170" s="275"/>
      <c r="Y170" s="275"/>
    </row>
    <row r="171" spans="1:25" s="78" customFormat="1" ht="36.75" customHeight="1">
      <c r="A171" s="302">
        <f>SUBTOTAL(3,$B$13:B171)</f>
        <v>126</v>
      </c>
      <c r="B171" s="43" t="s">
        <v>542</v>
      </c>
      <c r="C171" s="299">
        <v>184000000</v>
      </c>
      <c r="D171" s="304" t="s">
        <v>114</v>
      </c>
      <c r="E171" s="304" t="s">
        <v>103</v>
      </c>
      <c r="F171" s="300" t="s">
        <v>134</v>
      </c>
      <c r="G171" s="300" t="s">
        <v>543</v>
      </c>
      <c r="H171" s="150">
        <v>183922000</v>
      </c>
      <c r="I171" s="116" t="s">
        <v>205</v>
      </c>
      <c r="J171" s="116" t="s">
        <v>206</v>
      </c>
      <c r="K171" s="1216" t="s">
        <v>519</v>
      </c>
      <c r="L171" s="1000">
        <v>44432</v>
      </c>
      <c r="M171" s="513">
        <v>44521</v>
      </c>
      <c r="N171" s="1194">
        <v>28</v>
      </c>
      <c r="O171" s="1194">
        <v>14.06</v>
      </c>
      <c r="P171" s="1299">
        <v>91961000</v>
      </c>
      <c r="Q171" s="1194">
        <v>50</v>
      </c>
      <c r="R171" s="1199">
        <f t="shared" si="16"/>
        <v>-13.94</v>
      </c>
      <c r="S171" s="684" t="s">
        <v>208</v>
      </c>
      <c r="T171" s="278" t="s">
        <v>139</v>
      </c>
      <c r="U171" s="276" t="s">
        <v>114</v>
      </c>
      <c r="V171" s="1291" t="s">
        <v>103</v>
      </c>
      <c r="W171" s="276" t="s">
        <v>111</v>
      </c>
      <c r="X171" s="275"/>
      <c r="Y171" s="275"/>
    </row>
    <row r="172" spans="1:25" s="78" customFormat="1" ht="37.5" customHeight="1">
      <c r="A172" s="302">
        <f>SUBTOTAL(3,$B$13:B172)</f>
        <v>127</v>
      </c>
      <c r="B172" s="43" t="s">
        <v>544</v>
      </c>
      <c r="C172" s="299">
        <v>184000000</v>
      </c>
      <c r="D172" s="304" t="s">
        <v>114</v>
      </c>
      <c r="E172" s="304" t="s">
        <v>103</v>
      </c>
      <c r="F172" s="300" t="s">
        <v>134</v>
      </c>
      <c r="G172" s="1194" t="s">
        <v>545</v>
      </c>
      <c r="H172" s="1299">
        <v>183860000</v>
      </c>
      <c r="I172" s="116" t="s">
        <v>205</v>
      </c>
      <c r="J172" s="116" t="s">
        <v>206</v>
      </c>
      <c r="K172" s="1194" t="s">
        <v>546</v>
      </c>
      <c r="L172" s="1197">
        <v>44441</v>
      </c>
      <c r="M172" s="1194"/>
      <c r="N172" s="1194">
        <v>0</v>
      </c>
      <c r="O172" s="1194">
        <v>0</v>
      </c>
      <c r="P172" s="1299">
        <v>91930000</v>
      </c>
      <c r="Q172" s="1194">
        <v>50</v>
      </c>
      <c r="R172" s="1199">
        <f t="shared" si="16"/>
        <v>0</v>
      </c>
      <c r="S172" s="684" t="s">
        <v>208</v>
      </c>
      <c r="T172" s="278" t="s">
        <v>139</v>
      </c>
      <c r="U172" s="276" t="s">
        <v>114</v>
      </c>
      <c r="V172" s="1291" t="s">
        <v>103</v>
      </c>
      <c r="W172" s="276" t="s">
        <v>111</v>
      </c>
      <c r="X172" s="275"/>
      <c r="Y172" s="275"/>
    </row>
    <row r="173" spans="1:25" s="78" customFormat="1" ht="37.5" customHeight="1">
      <c r="A173" s="302">
        <f>SUBTOTAL(3,$B$13:B173)</f>
        <v>128</v>
      </c>
      <c r="B173" s="43" t="s">
        <v>547</v>
      </c>
      <c r="C173" s="299">
        <v>184000000</v>
      </c>
      <c r="D173" s="304" t="s">
        <v>114</v>
      </c>
      <c r="E173" s="304" t="s">
        <v>103</v>
      </c>
      <c r="F173" s="300" t="s">
        <v>134</v>
      </c>
      <c r="G173" s="300" t="s">
        <v>548</v>
      </c>
      <c r="H173" s="150">
        <v>183795000</v>
      </c>
      <c r="I173" s="116" t="s">
        <v>205</v>
      </c>
      <c r="J173" s="116" t="s">
        <v>206</v>
      </c>
      <c r="K173" s="55" t="s">
        <v>549</v>
      </c>
      <c r="L173" s="1197">
        <v>44426</v>
      </c>
      <c r="M173" s="1197">
        <v>44515</v>
      </c>
      <c r="N173" s="1194">
        <v>0</v>
      </c>
      <c r="O173" s="1194">
        <v>0</v>
      </c>
      <c r="P173" s="1275">
        <v>0</v>
      </c>
      <c r="Q173" s="1194">
        <f t="shared" si="15"/>
        <v>0</v>
      </c>
      <c r="R173" s="1199">
        <f t="shared" si="16"/>
        <v>0</v>
      </c>
      <c r="S173" s="684" t="s">
        <v>208</v>
      </c>
      <c r="T173" s="278" t="s">
        <v>139</v>
      </c>
      <c r="U173" s="276" t="s">
        <v>114</v>
      </c>
      <c r="V173" s="1291" t="s">
        <v>103</v>
      </c>
      <c r="W173" s="276" t="s">
        <v>111</v>
      </c>
      <c r="X173" s="275"/>
      <c r="Y173" s="275"/>
    </row>
    <row r="174" spans="1:25" s="78" customFormat="1" ht="45" customHeight="1">
      <c r="A174" s="305">
        <f>SUBTOTAL(3,$B$13:B174)</f>
        <v>129</v>
      </c>
      <c r="B174" s="390" t="s">
        <v>550</v>
      </c>
      <c r="C174" s="1494" t="s">
        <v>141</v>
      </c>
      <c r="D174" s="1495"/>
      <c r="E174" s="1495"/>
      <c r="F174" s="1495"/>
      <c r="G174" s="1495"/>
      <c r="H174" s="1495"/>
      <c r="I174" s="1495"/>
      <c r="J174" s="1495"/>
      <c r="K174" s="1495"/>
      <c r="L174" s="1495"/>
      <c r="M174" s="1495"/>
      <c r="N174" s="1495"/>
      <c r="O174" s="1495"/>
      <c r="P174" s="1495"/>
      <c r="Q174" s="1495"/>
      <c r="R174" s="1496"/>
      <c r="S174" s="686" t="s">
        <v>551</v>
      </c>
      <c r="T174" s="278" t="s">
        <v>139</v>
      </c>
      <c r="U174" s="275"/>
      <c r="V174" s="1294"/>
      <c r="W174" s="275"/>
      <c r="X174" s="275"/>
      <c r="Y174" s="275"/>
    </row>
    <row r="175" spans="1:25" s="78" customFormat="1" ht="45.4" customHeight="1">
      <c r="A175" s="305">
        <f>SUBTOTAL(3,$B$13:B175)</f>
        <v>130</v>
      </c>
      <c r="B175" s="410" t="s">
        <v>552</v>
      </c>
      <c r="C175" s="375">
        <v>199995000</v>
      </c>
      <c r="D175" s="330" t="s">
        <v>114</v>
      </c>
      <c r="E175" s="330" t="s">
        <v>103</v>
      </c>
      <c r="F175" s="308" t="s">
        <v>134</v>
      </c>
      <c r="G175" s="308" t="s">
        <v>553</v>
      </c>
      <c r="H175" s="369">
        <v>199812000</v>
      </c>
      <c r="I175" s="370" t="s">
        <v>178</v>
      </c>
      <c r="J175" s="370" t="s">
        <v>319</v>
      </c>
      <c r="K175" s="371" t="s">
        <v>554</v>
      </c>
      <c r="L175" s="372">
        <v>44406</v>
      </c>
      <c r="M175" s="343">
        <v>44525</v>
      </c>
      <c r="N175" s="1203">
        <v>0</v>
      </c>
      <c r="O175" s="1203">
        <v>0</v>
      </c>
      <c r="P175" s="1225">
        <v>99906000</v>
      </c>
      <c r="Q175" s="1203">
        <f>P175/H175*100</f>
        <v>50</v>
      </c>
      <c r="R175" s="1048">
        <f t="shared" si="16"/>
        <v>0</v>
      </c>
      <c r="S175" s="689" t="s">
        <v>555</v>
      </c>
      <c r="T175" s="278" t="s">
        <v>139</v>
      </c>
      <c r="U175" s="276" t="s">
        <v>114</v>
      </c>
      <c r="V175" s="1291" t="s">
        <v>103</v>
      </c>
      <c r="W175" s="276" t="s">
        <v>111</v>
      </c>
      <c r="X175" s="275"/>
      <c r="Y175" s="275"/>
    </row>
    <row r="176" spans="1:25" s="78" customFormat="1" ht="18" customHeight="1">
      <c r="A176" s="1497" t="s">
        <v>556</v>
      </c>
      <c r="B176" s="1498"/>
      <c r="C176" s="1498"/>
      <c r="D176" s="1498"/>
      <c r="E176" s="1498"/>
      <c r="F176" s="1498"/>
      <c r="G176" s="1498"/>
      <c r="H176" s="1498"/>
      <c r="I176" s="1498"/>
      <c r="J176" s="1498"/>
      <c r="K176" s="1498"/>
      <c r="L176" s="1498"/>
      <c r="M176" s="1498"/>
      <c r="N176" s="1498"/>
      <c r="O176" s="1498"/>
      <c r="P176" s="1498"/>
      <c r="Q176" s="1498"/>
      <c r="R176" s="1498"/>
      <c r="S176" s="1499"/>
      <c r="T176" s="275"/>
      <c r="U176" s="275"/>
      <c r="V176" s="1294"/>
      <c r="W176" s="275"/>
      <c r="X176" s="275"/>
      <c r="Y176" s="275"/>
    </row>
    <row r="177" spans="1:25" s="78" customFormat="1">
      <c r="A177" s="1500" t="s">
        <v>348</v>
      </c>
      <c r="B177" s="1501"/>
      <c r="C177" s="1501"/>
      <c r="D177" s="1501"/>
      <c r="E177" s="1501"/>
      <c r="F177" s="1501"/>
      <c r="G177" s="1501"/>
      <c r="H177" s="1501"/>
      <c r="I177" s="1501"/>
      <c r="J177" s="1501"/>
      <c r="K177" s="1501"/>
      <c r="L177" s="1501"/>
      <c r="M177" s="1501"/>
      <c r="N177" s="1501"/>
      <c r="O177" s="1501"/>
      <c r="P177" s="1501"/>
      <c r="Q177" s="1501"/>
      <c r="R177" s="1501"/>
      <c r="S177" s="1511"/>
      <c r="T177" s="275"/>
      <c r="U177" s="275"/>
      <c r="V177" s="1294"/>
      <c r="W177" s="275"/>
      <c r="X177" s="275"/>
      <c r="Y177" s="275"/>
    </row>
    <row r="178" spans="1:25" s="78" customFormat="1" ht="38.65" customHeight="1">
      <c r="A178" s="60">
        <f>SUBTOTAL(3,$B$13:B178)</f>
        <v>131</v>
      </c>
      <c r="B178" s="1191" t="s">
        <v>557</v>
      </c>
      <c r="C178" s="1043">
        <v>1509897000</v>
      </c>
      <c r="D178" s="1192" t="s">
        <v>350</v>
      </c>
      <c r="E178" s="239" t="s">
        <v>558</v>
      </c>
      <c r="F178" s="498" t="s">
        <v>104</v>
      </c>
      <c r="G178" s="855" t="s">
        <v>559</v>
      </c>
      <c r="H178" s="1044">
        <v>1504035523.9100001</v>
      </c>
      <c r="I178" s="1192" t="s">
        <v>178</v>
      </c>
      <c r="J178" s="1192" t="s">
        <v>560</v>
      </c>
      <c r="K178" s="1192" t="s">
        <v>228</v>
      </c>
      <c r="L178" s="1215">
        <v>44391</v>
      </c>
      <c r="M178" s="117">
        <v>44559</v>
      </c>
      <c r="N178" s="1194">
        <v>2.34</v>
      </c>
      <c r="O178" s="1194">
        <v>5.17</v>
      </c>
      <c r="P178" s="1224">
        <v>300807104.78200001</v>
      </c>
      <c r="Q178" s="1194">
        <f t="shared" ref="Q178:Q183" si="17">IFERROR(P178/H178,0)*100</f>
        <v>20</v>
      </c>
      <c r="R178" s="1199">
        <f t="shared" ref="R178:R183" si="18">O178-N178</f>
        <v>2.83</v>
      </c>
      <c r="S178" s="1196" t="s">
        <v>109</v>
      </c>
      <c r="T178" s="275" t="s">
        <v>110</v>
      </c>
      <c r="U178" s="276" t="s">
        <v>102</v>
      </c>
      <c r="V178" s="1291" t="s">
        <v>558</v>
      </c>
      <c r="W178" s="276" t="s">
        <v>111</v>
      </c>
      <c r="X178" s="275"/>
      <c r="Y178" s="275"/>
    </row>
    <row r="179" spans="1:25" s="78" customFormat="1" ht="38.15" customHeight="1">
      <c r="A179" s="60">
        <f>SUBTOTAL(3,$B$13:B179)</f>
        <v>132</v>
      </c>
      <c r="B179" s="1217" t="s">
        <v>561</v>
      </c>
      <c r="C179" s="1043">
        <v>9964000000</v>
      </c>
      <c r="D179" s="1192" t="s">
        <v>350</v>
      </c>
      <c r="E179" s="239" t="s">
        <v>558</v>
      </c>
      <c r="F179" s="498" t="s">
        <v>104</v>
      </c>
      <c r="G179" s="855" t="s">
        <v>559</v>
      </c>
      <c r="H179" s="1044">
        <v>9747852856.5799999</v>
      </c>
      <c r="I179" s="1192" t="s">
        <v>562</v>
      </c>
      <c r="J179" s="1192" t="s">
        <v>563</v>
      </c>
      <c r="K179" s="1192" t="s">
        <v>228</v>
      </c>
      <c r="L179" s="1215">
        <v>44391</v>
      </c>
      <c r="M179" s="117">
        <v>44559</v>
      </c>
      <c r="N179" s="1194">
        <v>0.25</v>
      </c>
      <c r="O179" s="1194">
        <v>2.9</v>
      </c>
      <c r="P179" s="1224">
        <v>1949570571.316</v>
      </c>
      <c r="Q179" s="1194">
        <f t="shared" si="17"/>
        <v>20</v>
      </c>
      <c r="R179" s="1199">
        <f t="shared" si="18"/>
        <v>2.65</v>
      </c>
      <c r="S179" s="1196" t="s">
        <v>109</v>
      </c>
      <c r="T179" s="275" t="s">
        <v>110</v>
      </c>
      <c r="U179" s="276" t="s">
        <v>102</v>
      </c>
      <c r="V179" s="1291" t="s">
        <v>558</v>
      </c>
      <c r="W179" s="276" t="s">
        <v>111</v>
      </c>
      <c r="X179" s="275"/>
      <c r="Y179" s="275"/>
    </row>
    <row r="180" spans="1:25" s="78" customFormat="1" ht="40" customHeight="1">
      <c r="A180" s="60">
        <f>SUBTOTAL(3,$B$13:B180)</f>
        <v>133</v>
      </c>
      <c r="B180" s="1217" t="s">
        <v>564</v>
      </c>
      <c r="C180" s="1043">
        <v>1000000000</v>
      </c>
      <c r="D180" s="1192" t="s">
        <v>350</v>
      </c>
      <c r="E180" s="301" t="s">
        <v>103</v>
      </c>
      <c r="F180" s="498" t="s">
        <v>104</v>
      </c>
      <c r="G180" s="855" t="s">
        <v>255</v>
      </c>
      <c r="H180" s="1044">
        <v>985127741.89999998</v>
      </c>
      <c r="I180" s="1192" t="s">
        <v>565</v>
      </c>
      <c r="J180" s="1192" t="s">
        <v>222</v>
      </c>
      <c r="K180" s="1192" t="s">
        <v>257</v>
      </c>
      <c r="L180" s="1197">
        <v>44424</v>
      </c>
      <c r="M180" s="1197">
        <v>44561</v>
      </c>
      <c r="N180" s="1194">
        <v>1.01</v>
      </c>
      <c r="O180" s="1194">
        <v>5.61</v>
      </c>
      <c r="P180" s="1224">
        <v>295538322.56999999</v>
      </c>
      <c r="Q180" s="1194">
        <f t="shared" si="17"/>
        <v>30</v>
      </c>
      <c r="R180" s="1199">
        <f t="shared" si="18"/>
        <v>4.6000000000000005</v>
      </c>
      <c r="S180" s="1196" t="s">
        <v>122</v>
      </c>
      <c r="T180" s="275" t="s">
        <v>110</v>
      </c>
      <c r="U180" s="276" t="s">
        <v>102</v>
      </c>
      <c r="V180" s="1291" t="s">
        <v>103</v>
      </c>
      <c r="W180" s="276" t="s">
        <v>111</v>
      </c>
      <c r="X180" s="275"/>
      <c r="Y180" s="275"/>
    </row>
    <row r="181" spans="1:25" s="56" customFormat="1" ht="44.15" customHeight="1">
      <c r="A181" s="60">
        <f>SUBTOTAL(3,$B$13:B181)</f>
        <v>134</v>
      </c>
      <c r="B181" s="1217" t="s">
        <v>566</v>
      </c>
      <c r="C181" s="1043">
        <v>200000000</v>
      </c>
      <c r="D181" s="1192" t="s">
        <v>235</v>
      </c>
      <c r="E181" s="301" t="s">
        <v>103</v>
      </c>
      <c r="F181" s="498" t="s">
        <v>104</v>
      </c>
      <c r="G181" s="855" t="s">
        <v>567</v>
      </c>
      <c r="H181" s="1044">
        <v>197003300</v>
      </c>
      <c r="I181" s="1192" t="s">
        <v>153</v>
      </c>
      <c r="J181" s="1192" t="s">
        <v>568</v>
      </c>
      <c r="K181" s="1192" t="s">
        <v>569</v>
      </c>
      <c r="L181" s="1197">
        <v>44431</v>
      </c>
      <c r="M181" s="1197">
        <v>44520</v>
      </c>
      <c r="N181" s="1194">
        <v>23.75</v>
      </c>
      <c r="O181" s="1194">
        <v>26.69</v>
      </c>
      <c r="P181" s="1224">
        <v>0</v>
      </c>
      <c r="Q181" s="1194">
        <f t="shared" si="17"/>
        <v>0</v>
      </c>
      <c r="R181" s="1199">
        <f t="shared" si="18"/>
        <v>2.9400000000000013</v>
      </c>
      <c r="S181" s="1196" t="s">
        <v>109</v>
      </c>
      <c r="T181" s="275" t="s">
        <v>110</v>
      </c>
      <c r="U181" s="276" t="s">
        <v>114</v>
      </c>
      <c r="V181" s="1291" t="s">
        <v>103</v>
      </c>
      <c r="W181" s="276" t="s">
        <v>111</v>
      </c>
      <c r="X181" s="278"/>
      <c r="Y181" s="278"/>
    </row>
    <row r="182" spans="1:25" s="56" customFormat="1" ht="45" customHeight="1">
      <c r="A182" s="60">
        <f>SUBTOTAL(3,$B$13:B182)</f>
        <v>135</v>
      </c>
      <c r="B182" s="1217" t="s">
        <v>570</v>
      </c>
      <c r="C182" s="1043">
        <v>200000000</v>
      </c>
      <c r="D182" s="1192" t="s">
        <v>235</v>
      </c>
      <c r="E182" s="301" t="s">
        <v>103</v>
      </c>
      <c r="F182" s="498" t="s">
        <v>104</v>
      </c>
      <c r="G182" s="855" t="s">
        <v>571</v>
      </c>
      <c r="H182" s="1044">
        <v>199311000</v>
      </c>
      <c r="I182" s="1192" t="s">
        <v>153</v>
      </c>
      <c r="J182" s="1192" t="s">
        <v>568</v>
      </c>
      <c r="K182" s="1192" t="s">
        <v>539</v>
      </c>
      <c r="L182" s="1215">
        <v>44433</v>
      </c>
      <c r="M182" s="1197">
        <v>44522</v>
      </c>
      <c r="N182" s="1194">
        <v>17.5</v>
      </c>
      <c r="O182" s="1194">
        <v>9.23</v>
      </c>
      <c r="P182" s="1224">
        <v>0</v>
      </c>
      <c r="Q182" s="1194">
        <f t="shared" si="17"/>
        <v>0</v>
      </c>
      <c r="R182" s="1199">
        <f t="shared" si="18"/>
        <v>-8.27</v>
      </c>
      <c r="S182" s="1196" t="s">
        <v>109</v>
      </c>
      <c r="T182" s="275" t="s">
        <v>110</v>
      </c>
      <c r="U182" s="276" t="s">
        <v>114</v>
      </c>
      <c r="V182" s="1291" t="s">
        <v>103</v>
      </c>
      <c r="W182" s="276" t="s">
        <v>111</v>
      </c>
      <c r="X182" s="278"/>
      <c r="Y182" s="278"/>
    </row>
    <row r="183" spans="1:25" s="56" customFormat="1" ht="42" customHeight="1">
      <c r="A183" s="60">
        <f>SUBTOTAL(3,$B$13:B183)</f>
        <v>136</v>
      </c>
      <c r="B183" s="1198" t="s">
        <v>572</v>
      </c>
      <c r="C183" s="1043">
        <v>1174390000</v>
      </c>
      <c r="D183" s="1192" t="s">
        <v>350</v>
      </c>
      <c r="E183" s="301" t="s">
        <v>103</v>
      </c>
      <c r="F183" s="498" t="s">
        <v>104</v>
      </c>
      <c r="G183" s="855" t="s">
        <v>573</v>
      </c>
      <c r="H183" s="1044">
        <v>1011557720.23</v>
      </c>
      <c r="I183" s="498" t="s">
        <v>130</v>
      </c>
      <c r="J183" s="500" t="s">
        <v>130</v>
      </c>
      <c r="K183" s="500" t="s">
        <v>574</v>
      </c>
      <c r="L183" s="1197">
        <v>44424</v>
      </c>
      <c r="M183" s="1197">
        <v>44561</v>
      </c>
      <c r="N183" s="1276">
        <v>5.7389999999999999</v>
      </c>
      <c r="O183" s="1276">
        <v>26.344000000000001</v>
      </c>
      <c r="P183" s="1224">
        <v>0</v>
      </c>
      <c r="Q183" s="1194">
        <f t="shared" si="17"/>
        <v>0</v>
      </c>
      <c r="R183" s="1205">
        <f t="shared" si="18"/>
        <v>20.605</v>
      </c>
      <c r="S183" s="1196" t="s">
        <v>109</v>
      </c>
      <c r="T183" s="275" t="s">
        <v>110</v>
      </c>
      <c r="U183" s="276" t="s">
        <v>102</v>
      </c>
      <c r="V183" s="1291" t="s">
        <v>103</v>
      </c>
      <c r="W183" s="276" t="s">
        <v>111</v>
      </c>
      <c r="X183" s="278"/>
      <c r="Y183" s="278"/>
    </row>
    <row r="184" spans="1:25" s="56" customFormat="1" ht="14.25" customHeight="1">
      <c r="A184" s="1492" t="s">
        <v>354</v>
      </c>
      <c r="B184" s="1493"/>
      <c r="C184" s="1493"/>
      <c r="D184" s="1493"/>
      <c r="E184" s="1493"/>
      <c r="F184" s="1493"/>
      <c r="G184" s="1493"/>
      <c r="H184" s="1493"/>
      <c r="I184" s="1493"/>
      <c r="J184" s="1493"/>
      <c r="K184" s="1493"/>
      <c r="L184" s="1493"/>
      <c r="M184" s="1493"/>
      <c r="N184" s="1493"/>
      <c r="O184" s="1493"/>
      <c r="P184" s="1493"/>
      <c r="Q184" s="1493"/>
      <c r="R184" s="1493"/>
      <c r="S184" s="1510"/>
      <c r="T184" s="278"/>
      <c r="U184" s="275"/>
      <c r="V184" s="1294"/>
      <c r="W184" s="278"/>
      <c r="X184" s="278"/>
      <c r="Y184" s="278"/>
    </row>
    <row r="185" spans="1:25" s="56" customFormat="1" ht="67" customHeight="1">
      <c r="A185" s="305">
        <f>SUBTOTAL(3,$B$13:B185)</f>
        <v>137</v>
      </c>
      <c r="B185" s="323" t="s">
        <v>575</v>
      </c>
      <c r="C185" s="319">
        <v>300000163</v>
      </c>
      <c r="D185" s="330" t="s">
        <v>102</v>
      </c>
      <c r="E185" s="309" t="s">
        <v>103</v>
      </c>
      <c r="F185" s="412" t="s">
        <v>375</v>
      </c>
      <c r="G185" s="327" t="s">
        <v>576</v>
      </c>
      <c r="H185" s="1309">
        <v>292421863</v>
      </c>
      <c r="I185" s="313" t="s">
        <v>302</v>
      </c>
      <c r="J185" s="335" t="s">
        <v>107</v>
      </c>
      <c r="K185" s="314" t="s">
        <v>310</v>
      </c>
      <c r="L185" s="1168">
        <v>44453</v>
      </c>
      <c r="M185" s="343">
        <v>44557</v>
      </c>
      <c r="N185" s="1057">
        <v>0.79</v>
      </c>
      <c r="O185" s="1056">
        <v>0</v>
      </c>
      <c r="P185" s="319">
        <v>0</v>
      </c>
      <c r="Q185" s="1203">
        <f>IFERROR(P185/H185,0)*100</f>
        <v>0</v>
      </c>
      <c r="R185" s="1048">
        <f>O185-N185</f>
        <v>-0.79</v>
      </c>
      <c r="S185" s="686" t="s">
        <v>304</v>
      </c>
      <c r="T185" s="278" t="s">
        <v>171</v>
      </c>
      <c r="U185" s="276" t="s">
        <v>102</v>
      </c>
      <c r="V185" s="1291" t="s">
        <v>103</v>
      </c>
      <c r="W185" s="276" t="s">
        <v>111</v>
      </c>
      <c r="X185" s="278"/>
      <c r="Y185" s="278"/>
    </row>
    <row r="186" spans="1:25" s="56" customFormat="1" ht="45.75" customHeight="1">
      <c r="A186" s="302">
        <f>SUBTOTAL(3,$B$13:B186)</f>
        <v>138</v>
      </c>
      <c r="B186" s="122" t="s">
        <v>577</v>
      </c>
      <c r="C186" s="123">
        <v>200000110</v>
      </c>
      <c r="D186" s="304" t="s">
        <v>114</v>
      </c>
      <c r="E186" s="301" t="s">
        <v>103</v>
      </c>
      <c r="F186" s="631" t="s">
        <v>523</v>
      </c>
      <c r="G186" s="114" t="s">
        <v>578</v>
      </c>
      <c r="H186" s="1032">
        <v>199560000</v>
      </c>
      <c r="I186" s="227" t="s">
        <v>351</v>
      </c>
      <c r="J186" s="114" t="s">
        <v>107</v>
      </c>
      <c r="K186" s="142" t="s">
        <v>579</v>
      </c>
      <c r="L186" s="1160">
        <v>44438</v>
      </c>
      <c r="M186" s="1160">
        <v>44527</v>
      </c>
      <c r="N186" s="887">
        <v>41.67</v>
      </c>
      <c r="O186" s="930">
        <v>55.64</v>
      </c>
      <c r="P186" s="1224">
        <v>99780000</v>
      </c>
      <c r="Q186" s="1194">
        <f>IFERROR(P186/H186,0)*100</f>
        <v>50</v>
      </c>
      <c r="R186" s="894">
        <f>O186-N186</f>
        <v>13.969999999999999</v>
      </c>
      <c r="S186" s="684" t="s">
        <v>208</v>
      </c>
      <c r="T186" s="278" t="s">
        <v>171</v>
      </c>
      <c r="U186" s="276" t="s">
        <v>114</v>
      </c>
      <c r="V186" s="1291" t="s">
        <v>103</v>
      </c>
      <c r="W186" s="276" t="s">
        <v>111</v>
      </c>
      <c r="X186" s="278"/>
      <c r="Y186" s="278"/>
    </row>
    <row r="187" spans="1:25" s="56" customFormat="1" ht="45.75" customHeight="1">
      <c r="A187" s="302">
        <f>SUBTOTAL(3,$B$13:B187)</f>
        <v>139</v>
      </c>
      <c r="B187" s="122" t="s">
        <v>580</v>
      </c>
      <c r="C187" s="123">
        <v>200001188</v>
      </c>
      <c r="D187" s="304" t="s">
        <v>114</v>
      </c>
      <c r="E187" s="301" t="s">
        <v>103</v>
      </c>
      <c r="F187" s="631" t="s">
        <v>523</v>
      </c>
      <c r="G187" s="114" t="s">
        <v>581</v>
      </c>
      <c r="H187" s="1032">
        <v>199260000</v>
      </c>
      <c r="I187" s="227" t="s">
        <v>351</v>
      </c>
      <c r="J187" s="114" t="s">
        <v>107</v>
      </c>
      <c r="K187" s="142" t="s">
        <v>519</v>
      </c>
      <c r="L187" s="1160">
        <v>44438</v>
      </c>
      <c r="M187" s="1160">
        <v>44527</v>
      </c>
      <c r="N187" s="1194">
        <v>42</v>
      </c>
      <c r="O187" s="1194">
        <v>100</v>
      </c>
      <c r="P187" s="1275">
        <v>0</v>
      </c>
      <c r="Q187" s="1194">
        <f>IFERROR(P187/H187,0)*100</f>
        <v>0</v>
      </c>
      <c r="R187" s="1199">
        <f>O187-N187</f>
        <v>58</v>
      </c>
      <c r="S187" s="684" t="s">
        <v>156</v>
      </c>
      <c r="T187" s="278" t="s">
        <v>171</v>
      </c>
      <c r="U187" s="276" t="s">
        <v>114</v>
      </c>
      <c r="V187" s="1291" t="s">
        <v>103</v>
      </c>
      <c r="W187" s="276" t="s">
        <v>127</v>
      </c>
      <c r="X187" s="278"/>
      <c r="Y187" s="278"/>
    </row>
    <row r="188" spans="1:25" s="56" customFormat="1" ht="45.75" customHeight="1">
      <c r="A188" s="302">
        <f>SUBTOTAL(3,$B$13:B188)</f>
        <v>140</v>
      </c>
      <c r="B188" s="122" t="s">
        <v>582</v>
      </c>
      <c r="C188" s="123">
        <v>200005991</v>
      </c>
      <c r="D188" s="304" t="s">
        <v>114</v>
      </c>
      <c r="E188" s="301" t="s">
        <v>103</v>
      </c>
      <c r="F188" s="631" t="s">
        <v>523</v>
      </c>
      <c r="G188" s="114" t="s">
        <v>583</v>
      </c>
      <c r="H188" s="1032">
        <v>199486000</v>
      </c>
      <c r="I188" s="227" t="s">
        <v>351</v>
      </c>
      <c r="J188" s="208" t="s">
        <v>107</v>
      </c>
      <c r="K188" s="142" t="s">
        <v>584</v>
      </c>
      <c r="L188" s="1160">
        <v>44438</v>
      </c>
      <c r="M188" s="1160">
        <v>44527</v>
      </c>
      <c r="N188" s="1194">
        <v>19.61</v>
      </c>
      <c r="O188" s="1194">
        <v>100</v>
      </c>
      <c r="P188" s="1224">
        <v>99743000</v>
      </c>
      <c r="Q188" s="1194">
        <f>IFERROR(P188/H188,0)*100</f>
        <v>50</v>
      </c>
      <c r="R188" s="1199">
        <f>O188-N188</f>
        <v>80.39</v>
      </c>
      <c r="S188" s="684" t="s">
        <v>156</v>
      </c>
      <c r="T188" s="278" t="s">
        <v>171</v>
      </c>
      <c r="U188" s="276" t="s">
        <v>114</v>
      </c>
      <c r="V188" s="1291" t="s">
        <v>103</v>
      </c>
      <c r="W188" s="276" t="s">
        <v>127</v>
      </c>
      <c r="X188" s="278"/>
      <c r="Y188" s="278"/>
    </row>
    <row r="189" spans="1:25" s="57" customFormat="1" ht="14.25" customHeight="1">
      <c r="A189" s="1492" t="s">
        <v>359</v>
      </c>
      <c r="B189" s="1493"/>
      <c r="C189" s="1493"/>
      <c r="D189" s="1493"/>
      <c r="E189" s="1493"/>
      <c r="F189" s="1493"/>
      <c r="G189" s="1493"/>
      <c r="H189" s="1493"/>
      <c r="I189" s="1493"/>
      <c r="J189" s="1493"/>
      <c r="K189" s="1493"/>
      <c r="L189" s="1493"/>
      <c r="M189" s="1493"/>
      <c r="N189" s="1493"/>
      <c r="O189" s="1493"/>
      <c r="P189" s="1493"/>
      <c r="Q189" s="1493"/>
      <c r="R189" s="1493"/>
      <c r="S189" s="1493"/>
      <c r="T189" s="278"/>
      <c r="U189" s="275"/>
      <c r="V189" s="1294"/>
      <c r="W189" s="1310"/>
      <c r="X189" s="1310"/>
      <c r="Y189" s="1310"/>
    </row>
    <row r="190" spans="1:25" s="57" customFormat="1" ht="119.15" customHeight="1">
      <c r="A190" s="305">
        <f>SUBTOTAL(3,$B$13:B190)</f>
        <v>141</v>
      </c>
      <c r="B190" s="323" t="s">
        <v>585</v>
      </c>
      <c r="C190" s="319">
        <v>184000000</v>
      </c>
      <c r="D190" s="330" t="s">
        <v>114</v>
      </c>
      <c r="E190" s="330" t="s">
        <v>103</v>
      </c>
      <c r="F190" s="412" t="s">
        <v>134</v>
      </c>
      <c r="G190" s="360" t="s">
        <v>586</v>
      </c>
      <c r="H190" s="411">
        <v>183886000</v>
      </c>
      <c r="I190" s="412" t="s">
        <v>149</v>
      </c>
      <c r="J190" s="412" t="s">
        <v>149</v>
      </c>
      <c r="K190" s="414" t="s">
        <v>587</v>
      </c>
      <c r="L190" s="415">
        <v>44440</v>
      </c>
      <c r="M190" s="415">
        <v>44559</v>
      </c>
      <c r="N190" s="1203">
        <v>0</v>
      </c>
      <c r="O190" s="1203">
        <v>0</v>
      </c>
      <c r="P190" s="319">
        <v>0</v>
      </c>
      <c r="Q190" s="1203">
        <f>IFERROR(P190/H190,0)*100</f>
        <v>0</v>
      </c>
      <c r="R190" s="1048">
        <f>O190-N190</f>
        <v>0</v>
      </c>
      <c r="S190" s="686" t="s">
        <v>775</v>
      </c>
      <c r="T190" s="278" t="s">
        <v>139</v>
      </c>
      <c r="U190" s="276" t="s">
        <v>114</v>
      </c>
      <c r="V190" s="1291" t="s">
        <v>103</v>
      </c>
      <c r="W190" s="276" t="s">
        <v>664</v>
      </c>
      <c r="X190" s="1310"/>
      <c r="Y190" s="1310"/>
    </row>
    <row r="191" spans="1:25" s="56" customFormat="1" ht="38.25" customHeight="1">
      <c r="A191" s="302">
        <f>SUBTOTAL(3,$B$13:B191)</f>
        <v>142</v>
      </c>
      <c r="B191" s="43" t="s">
        <v>589</v>
      </c>
      <c r="C191" s="299">
        <v>175945000</v>
      </c>
      <c r="D191" s="304" t="s">
        <v>114</v>
      </c>
      <c r="E191" s="304" t="s">
        <v>103</v>
      </c>
      <c r="F191" s="631" t="s">
        <v>134</v>
      </c>
      <c r="G191" s="300" t="s">
        <v>590</v>
      </c>
      <c r="H191" s="150">
        <v>174875000</v>
      </c>
      <c r="I191" s="116" t="s">
        <v>149</v>
      </c>
      <c r="J191" s="631" t="s">
        <v>149</v>
      </c>
      <c r="K191" s="55" t="s">
        <v>303</v>
      </c>
      <c r="L191" s="628">
        <v>44440</v>
      </c>
      <c r="M191" s="117">
        <v>44559</v>
      </c>
      <c r="N191" s="1194">
        <v>0</v>
      </c>
      <c r="O191" s="1194">
        <v>0</v>
      </c>
      <c r="P191" s="1275">
        <v>0</v>
      </c>
      <c r="Q191" s="1194">
        <f>IFERROR(P191/H191,0)*100</f>
        <v>0</v>
      </c>
      <c r="R191" s="1199">
        <f>O191-N191</f>
        <v>0</v>
      </c>
      <c r="S191" s="684" t="s">
        <v>664</v>
      </c>
      <c r="T191" s="278" t="s">
        <v>139</v>
      </c>
      <c r="U191" s="276" t="s">
        <v>114</v>
      </c>
      <c r="V191" s="1291" t="s">
        <v>103</v>
      </c>
      <c r="W191" s="276" t="s">
        <v>664</v>
      </c>
      <c r="X191" s="278"/>
      <c r="Y191" s="278"/>
    </row>
    <row r="192" spans="1:25" s="56" customFormat="1" ht="43.5" customHeight="1">
      <c r="A192" s="302">
        <f>SUBTOTAL(3,$B$13:B192)</f>
        <v>143</v>
      </c>
      <c r="B192" s="43" t="s">
        <v>591</v>
      </c>
      <c r="C192" s="299">
        <v>350000000</v>
      </c>
      <c r="D192" s="304" t="s">
        <v>198</v>
      </c>
      <c r="E192" s="207" t="s">
        <v>133</v>
      </c>
      <c r="F192" s="300" t="s">
        <v>134</v>
      </c>
      <c r="G192" s="1194" t="s">
        <v>592</v>
      </c>
      <c r="H192" s="150">
        <f>C192</f>
        <v>350000000</v>
      </c>
      <c r="I192" s="116" t="s">
        <v>200</v>
      </c>
      <c r="J192" s="116" t="s">
        <v>200</v>
      </c>
      <c r="K192" s="55" t="s">
        <v>200</v>
      </c>
      <c r="L192" s="117">
        <v>44410</v>
      </c>
      <c r="M192" s="117">
        <v>44559</v>
      </c>
      <c r="N192" s="1194">
        <v>0</v>
      </c>
      <c r="O192" s="1194">
        <v>0</v>
      </c>
      <c r="P192" s="1275">
        <v>0</v>
      </c>
      <c r="Q192" s="1194">
        <f>IFERROR(P192/H192,0)*100</f>
        <v>0</v>
      </c>
      <c r="R192" s="1199">
        <f>O192-N192</f>
        <v>0</v>
      </c>
      <c r="S192" s="684" t="s">
        <v>201</v>
      </c>
      <c r="T192" s="278" t="s">
        <v>139</v>
      </c>
      <c r="U192" s="276" t="s">
        <v>198</v>
      </c>
      <c r="V192" s="1291" t="s">
        <v>133</v>
      </c>
      <c r="W192" s="276" t="s">
        <v>111</v>
      </c>
      <c r="X192" s="278"/>
      <c r="Y192" s="278"/>
    </row>
    <row r="193" spans="1:25" s="56" customFormat="1" ht="48.75" customHeight="1">
      <c r="A193" s="302">
        <f>SUBTOTAL(3,$B$13:B193)</f>
        <v>144</v>
      </c>
      <c r="B193" s="43" t="s">
        <v>593</v>
      </c>
      <c r="C193" s="299">
        <v>149500000</v>
      </c>
      <c r="D193" s="304" t="s">
        <v>114</v>
      </c>
      <c r="E193" s="304" t="s">
        <v>103</v>
      </c>
      <c r="F193" s="300" t="s">
        <v>134</v>
      </c>
      <c r="G193" s="300" t="s">
        <v>594</v>
      </c>
      <c r="H193" s="150">
        <v>149372000</v>
      </c>
      <c r="I193" s="116" t="s">
        <v>205</v>
      </c>
      <c r="J193" s="116" t="s">
        <v>206</v>
      </c>
      <c r="K193" s="55" t="s">
        <v>595</v>
      </c>
      <c r="L193" s="1197">
        <v>44426</v>
      </c>
      <c r="M193" s="1197">
        <v>44515</v>
      </c>
      <c r="N193" s="1194">
        <v>0</v>
      </c>
      <c r="O193" s="1194">
        <v>0</v>
      </c>
      <c r="P193" s="1275">
        <v>0</v>
      </c>
      <c r="Q193" s="1194">
        <f>IFERROR(P193/H193,0)*100</f>
        <v>0</v>
      </c>
      <c r="R193" s="1199">
        <f>O193-N193</f>
        <v>0</v>
      </c>
      <c r="S193" s="684" t="s">
        <v>208</v>
      </c>
      <c r="T193" s="278" t="s">
        <v>139</v>
      </c>
      <c r="U193" s="276" t="s">
        <v>114</v>
      </c>
      <c r="V193" s="1291" t="s">
        <v>103</v>
      </c>
      <c r="W193" s="276" t="s">
        <v>111</v>
      </c>
      <c r="X193" s="278"/>
      <c r="Y193" s="278"/>
    </row>
    <row r="194" spans="1:25" s="78" customFormat="1">
      <c r="A194" s="1497" t="s">
        <v>596</v>
      </c>
      <c r="B194" s="1498"/>
      <c r="C194" s="1498"/>
      <c r="D194" s="1498"/>
      <c r="E194" s="1498"/>
      <c r="F194" s="1498"/>
      <c r="G194" s="1498"/>
      <c r="H194" s="1498"/>
      <c r="I194" s="1498"/>
      <c r="J194" s="1498"/>
      <c r="K194" s="1498"/>
      <c r="L194" s="1498"/>
      <c r="M194" s="1498"/>
      <c r="N194" s="1498"/>
      <c r="O194" s="1498"/>
      <c r="P194" s="1498"/>
      <c r="Q194" s="1498"/>
      <c r="R194" s="1498"/>
      <c r="S194" s="1499"/>
      <c r="T194" s="275"/>
      <c r="U194" s="275"/>
      <c r="V194" s="1294"/>
      <c r="W194" s="275"/>
      <c r="X194" s="275"/>
      <c r="Y194" s="275"/>
    </row>
    <row r="195" spans="1:25" s="78" customFormat="1">
      <c r="A195" s="1500" t="s">
        <v>247</v>
      </c>
      <c r="B195" s="1501"/>
      <c r="C195" s="1501"/>
      <c r="D195" s="1501"/>
      <c r="E195" s="1501"/>
      <c r="F195" s="1501"/>
      <c r="G195" s="1501"/>
      <c r="H195" s="1501"/>
      <c r="I195" s="1501"/>
      <c r="J195" s="1501"/>
      <c r="K195" s="1501"/>
      <c r="L195" s="1501"/>
      <c r="M195" s="1501"/>
      <c r="N195" s="1501"/>
      <c r="O195" s="1501"/>
      <c r="P195" s="1501"/>
      <c r="Q195" s="1501"/>
      <c r="R195" s="1501"/>
      <c r="S195" s="1511"/>
      <c r="T195" s="275"/>
      <c r="U195" s="275"/>
      <c r="V195" s="1294"/>
      <c r="W195" s="275"/>
      <c r="X195" s="275"/>
      <c r="Y195" s="275"/>
    </row>
    <row r="196" spans="1:25" s="78" customFormat="1" ht="66.400000000000006" customHeight="1">
      <c r="A196" s="393">
        <f>SUBTOTAL(3,$B$13:B196)</f>
        <v>145</v>
      </c>
      <c r="B196" s="873" t="s">
        <v>597</v>
      </c>
      <c r="C196" s="1049">
        <v>2000000000</v>
      </c>
      <c r="D196" s="1202" t="s">
        <v>350</v>
      </c>
      <c r="E196" s="325" t="s">
        <v>103</v>
      </c>
      <c r="F196" s="499" t="s">
        <v>104</v>
      </c>
      <c r="G196" s="393" t="s">
        <v>598</v>
      </c>
      <c r="H196" s="1050">
        <v>1875546150</v>
      </c>
      <c r="I196" s="1202" t="s">
        <v>599</v>
      </c>
      <c r="J196" s="1202" t="s">
        <v>222</v>
      </c>
      <c r="K196" s="1202" t="s">
        <v>600</v>
      </c>
      <c r="L196" s="998">
        <v>44396</v>
      </c>
      <c r="M196" s="998">
        <v>44546</v>
      </c>
      <c r="N196" s="1278">
        <v>50.465000000000003</v>
      </c>
      <c r="O196" s="1278">
        <v>99.881</v>
      </c>
      <c r="P196" s="1225">
        <v>562663845</v>
      </c>
      <c r="Q196" s="1203">
        <f>IFERROR(P196/H196,0)*100</f>
        <v>30</v>
      </c>
      <c r="R196" s="1289">
        <f t="shared" ref="R196:R202" si="19">O196-N196</f>
        <v>49.415999999999997</v>
      </c>
      <c r="S196" s="1207" t="s">
        <v>601</v>
      </c>
      <c r="T196" s="275" t="s">
        <v>110</v>
      </c>
      <c r="U196" s="276" t="s">
        <v>102</v>
      </c>
      <c r="V196" s="1291" t="s">
        <v>103</v>
      </c>
      <c r="W196" s="276" t="s">
        <v>111</v>
      </c>
      <c r="X196" s="275"/>
      <c r="Y196" s="275"/>
    </row>
    <row r="197" spans="1:25" s="78" customFormat="1" ht="78.400000000000006" customHeight="1">
      <c r="A197" s="393">
        <f>SUBTOTAL(3,$B$13:B197)</f>
        <v>146</v>
      </c>
      <c r="B197" s="873" t="s">
        <v>602</v>
      </c>
      <c r="C197" s="1049">
        <v>1300000000</v>
      </c>
      <c r="D197" s="1202" t="s">
        <v>350</v>
      </c>
      <c r="E197" s="325" t="s">
        <v>103</v>
      </c>
      <c r="F197" s="499" t="s">
        <v>104</v>
      </c>
      <c r="G197" s="393" t="s">
        <v>145</v>
      </c>
      <c r="H197" s="1050">
        <v>1166725403.96</v>
      </c>
      <c r="I197" s="1202" t="s">
        <v>603</v>
      </c>
      <c r="J197" s="1202" t="s">
        <v>130</v>
      </c>
      <c r="K197" s="1202" t="s">
        <v>147</v>
      </c>
      <c r="L197" s="998">
        <v>44424</v>
      </c>
      <c r="M197" s="315">
        <v>44561</v>
      </c>
      <c r="N197" s="1278">
        <v>5.51</v>
      </c>
      <c r="O197" s="1278">
        <v>2.5579999999999998</v>
      </c>
      <c r="P197" s="1225">
        <v>350017621.19</v>
      </c>
      <c r="Q197" s="1203">
        <f>IFERROR(P197/H197,0)*100</f>
        <v>30.000000000171418</v>
      </c>
      <c r="R197" s="1289">
        <f t="shared" si="19"/>
        <v>-2.952</v>
      </c>
      <c r="S197" s="1207" t="s">
        <v>604</v>
      </c>
      <c r="T197" s="275" t="s">
        <v>110</v>
      </c>
      <c r="U197" s="276" t="s">
        <v>102</v>
      </c>
      <c r="V197" s="1291" t="s">
        <v>103</v>
      </c>
      <c r="W197" s="276" t="s">
        <v>111</v>
      </c>
      <c r="X197" s="275"/>
      <c r="Y197" s="275"/>
    </row>
    <row r="198" spans="1:25" s="78" customFormat="1" ht="39" customHeight="1">
      <c r="A198" s="60">
        <f>SUBTOTAL(3,$B$13:B198)</f>
        <v>147</v>
      </c>
      <c r="B198" s="1191" t="s">
        <v>605</v>
      </c>
      <c r="C198" s="1043">
        <v>1000000000</v>
      </c>
      <c r="D198" s="1192" t="s">
        <v>350</v>
      </c>
      <c r="E198" s="125" t="s">
        <v>103</v>
      </c>
      <c r="F198" s="498" t="s">
        <v>104</v>
      </c>
      <c r="G198" s="855" t="s">
        <v>145</v>
      </c>
      <c r="H198" s="1044">
        <v>967683458.07000005</v>
      </c>
      <c r="I198" s="1192" t="s">
        <v>222</v>
      </c>
      <c r="J198" s="1192" t="s">
        <v>130</v>
      </c>
      <c r="K198" s="1192" t="s">
        <v>147</v>
      </c>
      <c r="L198" s="1197">
        <v>44424</v>
      </c>
      <c r="M198" s="1197">
        <v>44561</v>
      </c>
      <c r="N198" s="1276">
        <v>7.9829999999999997</v>
      </c>
      <c r="O198" s="1276">
        <v>40.636000000000003</v>
      </c>
      <c r="P198" s="1224">
        <v>290305037.42000002</v>
      </c>
      <c r="Q198" s="1194">
        <f>IFERROR(P198/H198,0)*100</f>
        <v>29.999999999896659</v>
      </c>
      <c r="R198" s="1199">
        <f t="shared" si="19"/>
        <v>32.653000000000006</v>
      </c>
      <c r="S198" s="1196" t="s">
        <v>122</v>
      </c>
      <c r="T198" s="275" t="s">
        <v>110</v>
      </c>
      <c r="U198" s="276" t="s">
        <v>102</v>
      </c>
      <c r="V198" s="1291" t="s">
        <v>103</v>
      </c>
      <c r="W198" s="276" t="s">
        <v>111</v>
      </c>
      <c r="X198" s="275"/>
      <c r="Y198" s="275"/>
    </row>
    <row r="199" spans="1:25" s="78" customFormat="1" ht="35.25" customHeight="1">
      <c r="A199" s="60">
        <f>SUBTOTAL(3,$B$13:B199)</f>
        <v>148</v>
      </c>
      <c r="B199" s="1191" t="s">
        <v>606</v>
      </c>
      <c r="C199" s="1043">
        <v>1500000000</v>
      </c>
      <c r="D199" s="1192" t="s">
        <v>350</v>
      </c>
      <c r="E199" s="125" t="s">
        <v>103</v>
      </c>
      <c r="F199" s="498" t="s">
        <v>104</v>
      </c>
      <c r="G199" s="855" t="s">
        <v>221</v>
      </c>
      <c r="H199" s="1044">
        <v>1304814060</v>
      </c>
      <c r="I199" s="1192" t="s">
        <v>222</v>
      </c>
      <c r="J199" s="1192" t="s">
        <v>607</v>
      </c>
      <c r="K199" s="1192" t="s">
        <v>223</v>
      </c>
      <c r="L199" s="1197">
        <v>44403</v>
      </c>
      <c r="M199" s="1197">
        <v>44558</v>
      </c>
      <c r="N199" s="1276">
        <v>49.16</v>
      </c>
      <c r="O199" s="1276">
        <v>95.159000000000006</v>
      </c>
      <c r="P199" s="1224">
        <v>391444218</v>
      </c>
      <c r="Q199" s="1194">
        <f>IFERROR(P199/H199,0)*100</f>
        <v>30</v>
      </c>
      <c r="R199" s="1205">
        <f t="shared" si="19"/>
        <v>45.999000000000009</v>
      </c>
      <c r="S199" s="1196" t="s">
        <v>109</v>
      </c>
      <c r="T199" s="275" t="s">
        <v>110</v>
      </c>
      <c r="U199" s="276" t="s">
        <v>102</v>
      </c>
      <c r="V199" s="1291" t="s">
        <v>103</v>
      </c>
      <c r="W199" s="276" t="s">
        <v>111</v>
      </c>
      <c r="X199" s="275"/>
      <c r="Y199" s="275"/>
    </row>
    <row r="200" spans="1:25" s="78" customFormat="1" ht="38.65" customHeight="1">
      <c r="A200" s="60">
        <f>SUBTOTAL(3,$B$13:B200)</f>
        <v>149</v>
      </c>
      <c r="B200" s="1191" t="s">
        <v>608</v>
      </c>
      <c r="C200" s="1043">
        <v>200000000</v>
      </c>
      <c r="D200" s="1192" t="s">
        <v>235</v>
      </c>
      <c r="E200" s="125" t="s">
        <v>103</v>
      </c>
      <c r="F200" s="498" t="s">
        <v>104</v>
      </c>
      <c r="G200" s="855" t="s">
        <v>609</v>
      </c>
      <c r="H200" s="1044">
        <v>198993000</v>
      </c>
      <c r="I200" s="1192" t="s">
        <v>222</v>
      </c>
      <c r="J200" s="1192" t="s">
        <v>169</v>
      </c>
      <c r="K200" s="1192" t="s">
        <v>426</v>
      </c>
      <c r="L200" s="189">
        <v>44435</v>
      </c>
      <c r="M200" s="189">
        <v>44524</v>
      </c>
      <c r="N200" s="1284">
        <v>100</v>
      </c>
      <c r="O200" s="1284">
        <v>100</v>
      </c>
      <c r="P200" s="1224">
        <v>99496500</v>
      </c>
      <c r="Q200" s="1194">
        <f>IFERROR(P200/H200,0)*100</f>
        <v>50</v>
      </c>
      <c r="R200" s="1199">
        <f t="shared" si="19"/>
        <v>0</v>
      </c>
      <c r="S200" s="1196" t="s">
        <v>610</v>
      </c>
      <c r="T200" s="275" t="s">
        <v>110</v>
      </c>
      <c r="U200" s="276" t="s">
        <v>114</v>
      </c>
      <c r="V200" s="1291" t="s">
        <v>103</v>
      </c>
      <c r="W200" s="276" t="s">
        <v>127</v>
      </c>
      <c r="X200" s="275"/>
      <c r="Y200" s="275"/>
    </row>
    <row r="201" spans="1:25" s="78" customFormat="1" ht="48" customHeight="1">
      <c r="A201" s="393">
        <f>SUBTOTAL(3,$B$13:B201)</f>
        <v>150</v>
      </c>
      <c r="B201" s="474" t="s">
        <v>611</v>
      </c>
      <c r="C201" s="1494" t="s">
        <v>141</v>
      </c>
      <c r="D201" s="1495"/>
      <c r="E201" s="1495"/>
      <c r="F201" s="1495"/>
      <c r="G201" s="1495"/>
      <c r="H201" s="1495"/>
      <c r="I201" s="1495"/>
      <c r="J201" s="1495"/>
      <c r="K201" s="1495"/>
      <c r="L201" s="1495"/>
      <c r="M201" s="1495"/>
      <c r="N201" s="1495"/>
      <c r="O201" s="1495"/>
      <c r="P201" s="1495"/>
      <c r="Q201" s="1495"/>
      <c r="R201" s="1496"/>
      <c r="S201" s="686" t="s">
        <v>612</v>
      </c>
      <c r="T201" s="275" t="s">
        <v>110</v>
      </c>
      <c r="U201" s="275"/>
      <c r="V201" s="1294"/>
      <c r="W201" s="275"/>
      <c r="X201" s="275"/>
      <c r="Y201" s="275"/>
    </row>
    <row r="202" spans="1:25" s="78" customFormat="1" ht="37.5" customHeight="1">
      <c r="A202" s="60">
        <f>SUBTOTAL(3,$B$13:B202)</f>
        <v>151</v>
      </c>
      <c r="B202" s="1198" t="s">
        <v>613</v>
      </c>
      <c r="C202" s="1043">
        <v>1000000000</v>
      </c>
      <c r="D202" s="125" t="s">
        <v>350</v>
      </c>
      <c r="E202" s="125" t="s">
        <v>103</v>
      </c>
      <c r="F202" s="498" t="s">
        <v>104</v>
      </c>
      <c r="G202" s="1192" t="s">
        <v>614</v>
      </c>
      <c r="H202" s="1224">
        <v>880397109.19000006</v>
      </c>
      <c r="I202" s="114" t="s">
        <v>130</v>
      </c>
      <c r="J202" s="140" t="s">
        <v>159</v>
      </c>
      <c r="K202" s="1224" t="s">
        <v>488</v>
      </c>
      <c r="L202" s="1286">
        <v>44386</v>
      </c>
      <c r="M202" s="1287">
        <v>44560</v>
      </c>
      <c r="N202" s="1194">
        <v>2.073</v>
      </c>
      <c r="O202" s="1194">
        <v>3.2069999999999999</v>
      </c>
      <c r="P202" s="1224">
        <v>352158843.68000001</v>
      </c>
      <c r="Q202" s="1194">
        <f>IFERROR(P202/H202,0)*100</f>
        <v>40.000000000454335</v>
      </c>
      <c r="R202" s="1199">
        <f t="shared" si="19"/>
        <v>1.1339999999999999</v>
      </c>
      <c r="S202" s="684" t="s">
        <v>122</v>
      </c>
      <c r="T202" s="275" t="s">
        <v>110</v>
      </c>
      <c r="U202" s="276" t="s">
        <v>102</v>
      </c>
      <c r="V202" s="1291" t="s">
        <v>103</v>
      </c>
      <c r="W202" s="276" t="s">
        <v>111</v>
      </c>
      <c r="X202" s="275"/>
      <c r="Y202" s="275"/>
    </row>
    <row r="203" spans="1:25" ht="44.25" customHeight="1">
      <c r="A203" s="393">
        <f>SUBTOTAL(3,$B$13:B203)</f>
        <v>152</v>
      </c>
      <c r="B203" s="474" t="s">
        <v>615</v>
      </c>
      <c r="C203" s="1494" t="s">
        <v>141</v>
      </c>
      <c r="D203" s="1495"/>
      <c r="E203" s="1495"/>
      <c r="F203" s="1495"/>
      <c r="G203" s="1495"/>
      <c r="H203" s="1495"/>
      <c r="I203" s="1495"/>
      <c r="J203" s="1495"/>
      <c r="K203" s="1495"/>
      <c r="L203" s="1495"/>
      <c r="M203" s="1495"/>
      <c r="N203" s="1495"/>
      <c r="O203" s="1495"/>
      <c r="P203" s="1495"/>
      <c r="Q203" s="1495"/>
      <c r="R203" s="1496"/>
      <c r="S203" s="686" t="s">
        <v>616</v>
      </c>
      <c r="T203" s="275" t="s">
        <v>110</v>
      </c>
      <c r="U203" s="275"/>
      <c r="V203" s="1294"/>
    </row>
    <row r="204" spans="1:25" s="56" customFormat="1" ht="45" customHeight="1">
      <c r="A204" s="393">
        <f>SUBTOTAL(3,$B$13:B204)</f>
        <v>153</v>
      </c>
      <c r="B204" s="306" t="s">
        <v>617</v>
      </c>
      <c r="C204" s="1494" t="s">
        <v>141</v>
      </c>
      <c r="D204" s="1495"/>
      <c r="E204" s="1495"/>
      <c r="F204" s="1495"/>
      <c r="G204" s="1495"/>
      <c r="H204" s="1495"/>
      <c r="I204" s="1495"/>
      <c r="J204" s="1495"/>
      <c r="K204" s="1495"/>
      <c r="L204" s="1495"/>
      <c r="M204" s="1495"/>
      <c r="N204" s="1495"/>
      <c r="O204" s="1495"/>
      <c r="P204" s="1495"/>
      <c r="Q204" s="1495"/>
      <c r="R204" s="1496"/>
      <c r="S204" s="686" t="s">
        <v>618</v>
      </c>
      <c r="T204" s="275" t="s">
        <v>110</v>
      </c>
      <c r="U204" s="275"/>
      <c r="V204" s="1294"/>
      <c r="W204" s="278"/>
      <c r="X204" s="278"/>
      <c r="Y204" s="278"/>
    </row>
    <row r="205" spans="1:25" s="78" customFormat="1" ht="15" customHeight="1">
      <c r="A205" s="1492" t="s">
        <v>292</v>
      </c>
      <c r="B205" s="1493"/>
      <c r="C205" s="1493"/>
      <c r="D205" s="1493"/>
      <c r="E205" s="1493"/>
      <c r="F205" s="1493"/>
      <c r="G205" s="1493"/>
      <c r="H205" s="1493"/>
      <c r="I205" s="1493"/>
      <c r="J205" s="1493"/>
      <c r="K205" s="1493"/>
      <c r="L205" s="1493"/>
      <c r="M205" s="1493"/>
      <c r="N205" s="1493"/>
      <c r="O205" s="1493"/>
      <c r="P205" s="1493"/>
      <c r="Q205" s="1493"/>
      <c r="R205" s="1493"/>
      <c r="S205" s="1510"/>
      <c r="T205" s="275"/>
      <c r="U205" s="275"/>
      <c r="V205" s="1294"/>
      <c r="W205" s="275"/>
      <c r="X205" s="275"/>
      <c r="Y205" s="275"/>
    </row>
    <row r="206" spans="1:25" s="78" customFormat="1" ht="47.25" customHeight="1">
      <c r="A206" s="302">
        <f>SUBTOTAL(3,$B$13:B206)</f>
        <v>154</v>
      </c>
      <c r="B206" s="122" t="s">
        <v>619</v>
      </c>
      <c r="C206" s="124">
        <v>200003500</v>
      </c>
      <c r="D206" s="304" t="s">
        <v>114</v>
      </c>
      <c r="E206" s="301" t="s">
        <v>103</v>
      </c>
      <c r="F206" s="631" t="s">
        <v>167</v>
      </c>
      <c r="G206" s="114" t="s">
        <v>620</v>
      </c>
      <c r="H206" s="249">
        <v>199226000</v>
      </c>
      <c r="I206" s="227" t="s">
        <v>178</v>
      </c>
      <c r="J206" s="227" t="s">
        <v>169</v>
      </c>
      <c r="K206" s="232" t="s">
        <v>621</v>
      </c>
      <c r="L206" s="1215">
        <v>44433</v>
      </c>
      <c r="M206" s="1197">
        <v>44522</v>
      </c>
      <c r="N206" s="1194">
        <v>4.6399999999999997</v>
      </c>
      <c r="O206" s="1194">
        <v>29.32</v>
      </c>
      <c r="P206" s="1224">
        <v>99613000</v>
      </c>
      <c r="Q206" s="1194">
        <f>IFERROR(P206/H206,0)*100</f>
        <v>50</v>
      </c>
      <c r="R206" s="1199">
        <f>O206-N206</f>
        <v>24.68</v>
      </c>
      <c r="S206" s="684" t="s">
        <v>208</v>
      </c>
      <c r="T206" s="275" t="s">
        <v>171</v>
      </c>
      <c r="U206" s="276" t="s">
        <v>114</v>
      </c>
      <c r="V206" s="1291" t="s">
        <v>103</v>
      </c>
      <c r="W206" s="276" t="s">
        <v>111</v>
      </c>
      <c r="X206" s="275"/>
      <c r="Y206" s="275"/>
    </row>
    <row r="207" spans="1:25" s="56" customFormat="1" ht="68.150000000000006" customHeight="1">
      <c r="A207" s="305">
        <f>SUBTOTAL(3,$B$13:B207)</f>
        <v>155</v>
      </c>
      <c r="B207" s="323" t="s">
        <v>622</v>
      </c>
      <c r="C207" s="324">
        <v>300000163</v>
      </c>
      <c r="D207" s="330" t="s">
        <v>102</v>
      </c>
      <c r="E207" s="309" t="s">
        <v>103</v>
      </c>
      <c r="F207" s="412" t="s">
        <v>167</v>
      </c>
      <c r="G207" s="360" t="s">
        <v>623</v>
      </c>
      <c r="H207" s="1311">
        <v>285815932</v>
      </c>
      <c r="I207" s="353" t="s">
        <v>153</v>
      </c>
      <c r="J207" s="353" t="s">
        <v>169</v>
      </c>
      <c r="K207" s="376" t="s">
        <v>624</v>
      </c>
      <c r="L207" s="377">
        <v>44434</v>
      </c>
      <c r="M207" s="315">
        <v>44561</v>
      </c>
      <c r="N207" s="1057">
        <v>1.57</v>
      </c>
      <c r="O207" s="1056">
        <v>84.12</v>
      </c>
      <c r="P207" s="1067">
        <v>142907966</v>
      </c>
      <c r="Q207" s="1203">
        <f>IFERROR(P207/H207,0)*100</f>
        <v>50</v>
      </c>
      <c r="R207" s="1048">
        <f>O207-N207</f>
        <v>82.550000000000011</v>
      </c>
      <c r="S207" s="686" t="s">
        <v>304</v>
      </c>
      <c r="T207" s="275" t="s">
        <v>171</v>
      </c>
      <c r="U207" s="276" t="s">
        <v>102</v>
      </c>
      <c r="V207" s="1291" t="s">
        <v>103</v>
      </c>
      <c r="W207" s="276" t="s">
        <v>111</v>
      </c>
      <c r="X207" s="278"/>
      <c r="Y207" s="278"/>
    </row>
    <row r="208" spans="1:25" s="154" customFormat="1" ht="15" customHeight="1">
      <c r="A208" s="1492" t="s">
        <v>311</v>
      </c>
      <c r="B208" s="1493"/>
      <c r="C208" s="1493"/>
      <c r="D208" s="1493"/>
      <c r="E208" s="1493"/>
      <c r="F208" s="1493"/>
      <c r="G208" s="1493"/>
      <c r="H208" s="1493"/>
      <c r="I208" s="1493"/>
      <c r="J208" s="1493"/>
      <c r="K208" s="1493"/>
      <c r="L208" s="1493"/>
      <c r="M208" s="1493"/>
      <c r="N208" s="1493"/>
      <c r="O208" s="1493"/>
      <c r="P208" s="1493"/>
      <c r="Q208" s="1493"/>
      <c r="R208" s="1493"/>
      <c r="S208" s="1510"/>
      <c r="T208" s="278"/>
      <c r="U208" s="275"/>
      <c r="V208" s="1294"/>
      <c r="W208" s="278"/>
      <c r="X208" s="278"/>
      <c r="Y208" s="278"/>
    </row>
    <row r="209" spans="1:25" s="154" customFormat="1" ht="54.75" customHeight="1">
      <c r="A209" s="302">
        <f>SUBTOTAL(3,$B$13:B209)</f>
        <v>156</v>
      </c>
      <c r="B209" s="122" t="s">
        <v>626</v>
      </c>
      <c r="C209" s="124">
        <v>450000000</v>
      </c>
      <c r="D209" s="304" t="s">
        <v>102</v>
      </c>
      <c r="E209" s="207" t="s">
        <v>133</v>
      </c>
      <c r="F209" s="631" t="s">
        <v>134</v>
      </c>
      <c r="G209" s="1072" t="s">
        <v>627</v>
      </c>
      <c r="H209" s="1312">
        <v>418481171</v>
      </c>
      <c r="I209" s="1074" t="s">
        <v>136</v>
      </c>
      <c r="J209" s="1075" t="s">
        <v>137</v>
      </c>
      <c r="K209" s="1076" t="s">
        <v>628</v>
      </c>
      <c r="L209" s="1077">
        <v>44398</v>
      </c>
      <c r="M209" s="189">
        <v>44517</v>
      </c>
      <c r="N209" s="1194">
        <v>64.680000000000007</v>
      </c>
      <c r="O209" s="1194">
        <v>59.32</v>
      </c>
      <c r="P209" s="1224">
        <v>209240585.5</v>
      </c>
      <c r="Q209" s="1194">
        <f t="shared" ref="Q209:Q221" si="20">IFERROR(P209/H209,0)*100</f>
        <v>50</v>
      </c>
      <c r="R209" s="1259">
        <f>O209-N209</f>
        <v>-5.3600000000000065</v>
      </c>
      <c r="S209" s="1196" t="s">
        <v>109</v>
      </c>
      <c r="T209" s="278" t="s">
        <v>139</v>
      </c>
      <c r="U209" s="276" t="s">
        <v>102</v>
      </c>
      <c r="V209" s="1291" t="s">
        <v>133</v>
      </c>
      <c r="W209" s="276" t="s">
        <v>111</v>
      </c>
      <c r="X209" s="278"/>
      <c r="Y209" s="278"/>
    </row>
    <row r="210" spans="1:25" s="154" customFormat="1" ht="66.400000000000006" customHeight="1">
      <c r="A210" s="305">
        <f>SUBTOTAL(3,$B$13:B210)</f>
        <v>157</v>
      </c>
      <c r="B210" s="323" t="s">
        <v>629</v>
      </c>
      <c r="C210" s="324">
        <v>217000000</v>
      </c>
      <c r="D210" s="330" t="s">
        <v>198</v>
      </c>
      <c r="E210" s="330" t="s">
        <v>103</v>
      </c>
      <c r="F210" s="412" t="s">
        <v>134</v>
      </c>
      <c r="G210" s="1203" t="s">
        <v>630</v>
      </c>
      <c r="H210" s="1307">
        <v>217000000</v>
      </c>
      <c r="I210" s="1218" t="s">
        <v>200</v>
      </c>
      <c r="J210" s="362" t="s">
        <v>200</v>
      </c>
      <c r="K210" s="439" t="s">
        <v>200</v>
      </c>
      <c r="L210" s="343">
        <v>44410</v>
      </c>
      <c r="M210" s="343">
        <v>44559</v>
      </c>
      <c r="N210" s="1203">
        <v>0</v>
      </c>
      <c r="O210" s="1203">
        <v>0</v>
      </c>
      <c r="P210" s="1307">
        <v>54250000</v>
      </c>
      <c r="Q210" s="1203">
        <f t="shared" si="20"/>
        <v>25</v>
      </c>
      <c r="R210" s="1148">
        <f>O210-N210</f>
        <v>0</v>
      </c>
      <c r="S210" s="686" t="s">
        <v>631</v>
      </c>
      <c r="T210" s="278" t="s">
        <v>139</v>
      </c>
      <c r="U210" s="276" t="s">
        <v>198</v>
      </c>
      <c r="V210" s="1291" t="s">
        <v>103</v>
      </c>
      <c r="W210" s="276" t="s">
        <v>111</v>
      </c>
      <c r="X210" s="278"/>
      <c r="Y210" s="278"/>
    </row>
    <row r="211" spans="1:25" s="154" customFormat="1" ht="67" customHeight="1">
      <c r="A211" s="305">
        <f>SUBTOTAL(3,$B$13:B211)</f>
        <v>158</v>
      </c>
      <c r="B211" s="323" t="s">
        <v>632</v>
      </c>
      <c r="C211" s="324">
        <v>217000000</v>
      </c>
      <c r="D211" s="330" t="s">
        <v>198</v>
      </c>
      <c r="E211" s="330" t="s">
        <v>103</v>
      </c>
      <c r="F211" s="412" t="s">
        <v>134</v>
      </c>
      <c r="G211" s="1203" t="s">
        <v>633</v>
      </c>
      <c r="H211" s="1279"/>
      <c r="I211" s="1218" t="s">
        <v>200</v>
      </c>
      <c r="J211" s="362" t="s">
        <v>200</v>
      </c>
      <c r="K211" s="439" t="s">
        <v>200</v>
      </c>
      <c r="L211" s="1254">
        <v>44410</v>
      </c>
      <c r="M211" s="314">
        <v>44559</v>
      </c>
      <c r="N211" s="1203">
        <v>0</v>
      </c>
      <c r="O211" s="1203">
        <v>0</v>
      </c>
      <c r="P211" s="319">
        <v>0</v>
      </c>
      <c r="Q211" s="1203">
        <f t="shared" si="20"/>
        <v>0</v>
      </c>
      <c r="R211" s="1149">
        <f>O211-N211</f>
        <v>0</v>
      </c>
      <c r="S211" s="686" t="s">
        <v>631</v>
      </c>
      <c r="T211" s="278" t="s">
        <v>139</v>
      </c>
      <c r="U211" s="276" t="s">
        <v>198</v>
      </c>
      <c r="V211" s="1291" t="s">
        <v>103</v>
      </c>
      <c r="W211" s="276" t="s">
        <v>111</v>
      </c>
      <c r="X211" s="278"/>
      <c r="Y211" s="278"/>
    </row>
    <row r="212" spans="1:25" s="154" customFormat="1" ht="38.25" customHeight="1">
      <c r="A212" s="302">
        <f>SUBTOTAL(3,$B$13:B212)</f>
        <v>159</v>
      </c>
      <c r="B212" s="122" t="s">
        <v>634</v>
      </c>
      <c r="C212" s="124">
        <v>385000000</v>
      </c>
      <c r="D212" s="304" t="s">
        <v>198</v>
      </c>
      <c r="E212" s="207" t="s">
        <v>133</v>
      </c>
      <c r="F212" s="631" t="s">
        <v>134</v>
      </c>
      <c r="G212" s="1194" t="s">
        <v>635</v>
      </c>
      <c r="H212" s="1299">
        <v>385000000</v>
      </c>
      <c r="I212" s="1219" t="s">
        <v>200</v>
      </c>
      <c r="J212" s="227" t="s">
        <v>200</v>
      </c>
      <c r="K212" s="67" t="s">
        <v>200</v>
      </c>
      <c r="L212" s="117">
        <v>44410</v>
      </c>
      <c r="M212" s="117">
        <v>44559</v>
      </c>
      <c r="N212" s="1194">
        <v>0</v>
      </c>
      <c r="O212" s="1194">
        <v>0</v>
      </c>
      <c r="P212" s="1195">
        <v>96250000</v>
      </c>
      <c r="Q212" s="1194">
        <f t="shared" si="20"/>
        <v>25</v>
      </c>
      <c r="R212" s="1199">
        <f>O212-N212</f>
        <v>0</v>
      </c>
      <c r="S212" s="684" t="s">
        <v>201</v>
      </c>
      <c r="T212" s="278" t="s">
        <v>139</v>
      </c>
      <c r="U212" s="276" t="s">
        <v>198</v>
      </c>
      <c r="V212" s="1291" t="s">
        <v>133</v>
      </c>
      <c r="W212" s="276" t="s">
        <v>111</v>
      </c>
      <c r="X212" s="278"/>
      <c r="Y212" s="278"/>
    </row>
    <row r="213" spans="1:25" s="154" customFormat="1" ht="65.25" customHeight="1">
      <c r="A213" s="305">
        <f>SUBTOTAL(3,$B$13:B213)</f>
        <v>160</v>
      </c>
      <c r="B213" s="323" t="s">
        <v>636</v>
      </c>
      <c r="C213" s="324">
        <v>217000000</v>
      </c>
      <c r="D213" s="330" t="s">
        <v>198</v>
      </c>
      <c r="E213" s="330" t="s">
        <v>103</v>
      </c>
      <c r="F213" s="412" t="s">
        <v>134</v>
      </c>
      <c r="G213" s="1203" t="s">
        <v>637</v>
      </c>
      <c r="H213" s="1307">
        <v>217000000</v>
      </c>
      <c r="I213" s="1218" t="s">
        <v>200</v>
      </c>
      <c r="J213" s="362" t="s">
        <v>200</v>
      </c>
      <c r="K213" s="439" t="s">
        <v>200</v>
      </c>
      <c r="L213" s="1254">
        <v>44410</v>
      </c>
      <c r="M213" s="314">
        <v>44559</v>
      </c>
      <c r="N213" s="1203">
        <v>0</v>
      </c>
      <c r="O213" s="1203">
        <v>0</v>
      </c>
      <c r="P213" s="1307">
        <v>54250000</v>
      </c>
      <c r="Q213" s="1203">
        <f t="shared" si="20"/>
        <v>25</v>
      </c>
      <c r="R213" s="1149">
        <f>O213-N213</f>
        <v>0</v>
      </c>
      <c r="S213" s="686" t="s">
        <v>631</v>
      </c>
      <c r="T213" s="278" t="s">
        <v>139</v>
      </c>
      <c r="U213" s="276" t="s">
        <v>198</v>
      </c>
      <c r="V213" s="1291" t="s">
        <v>103</v>
      </c>
      <c r="W213" s="276" t="s">
        <v>111</v>
      </c>
      <c r="X213" s="278"/>
      <c r="Y213" s="278"/>
    </row>
    <row r="214" spans="1:25" s="154" customFormat="1" ht="37.5" customHeight="1">
      <c r="A214" s="302">
        <f>SUBTOTAL(3,$B$13:B214)</f>
        <v>161</v>
      </c>
      <c r="B214" s="122" t="s">
        <v>638</v>
      </c>
      <c r="C214" s="124">
        <v>184000000</v>
      </c>
      <c r="D214" s="304" t="s">
        <v>114</v>
      </c>
      <c r="E214" s="304" t="s">
        <v>103</v>
      </c>
      <c r="F214" s="631" t="s">
        <v>134</v>
      </c>
      <c r="G214" s="1077" t="s">
        <v>639</v>
      </c>
      <c r="H214" s="1313">
        <v>183445000</v>
      </c>
      <c r="I214" s="1220" t="s">
        <v>205</v>
      </c>
      <c r="J214" s="1074" t="s">
        <v>640</v>
      </c>
      <c r="K214" s="1076" t="s">
        <v>310</v>
      </c>
      <c r="L214" s="539">
        <v>44428</v>
      </c>
      <c r="M214" s="189">
        <v>44517</v>
      </c>
      <c r="N214" s="1194">
        <v>28</v>
      </c>
      <c r="O214" s="1194">
        <v>95.04</v>
      </c>
      <c r="P214" s="1275">
        <v>0</v>
      </c>
      <c r="Q214" s="1194">
        <f t="shared" si="20"/>
        <v>0</v>
      </c>
      <c r="R214" s="1199">
        <f t="shared" ref="R214:R221" si="21">O214-N214</f>
        <v>67.040000000000006</v>
      </c>
      <c r="S214" s="684" t="s">
        <v>208</v>
      </c>
      <c r="T214" s="278" t="s">
        <v>139</v>
      </c>
      <c r="U214" s="276" t="s">
        <v>114</v>
      </c>
      <c r="V214" s="1291" t="s">
        <v>103</v>
      </c>
      <c r="W214" s="276" t="s">
        <v>111</v>
      </c>
      <c r="X214" s="278"/>
      <c r="Y214" s="278"/>
    </row>
    <row r="215" spans="1:25" s="154" customFormat="1" ht="37.5" customHeight="1">
      <c r="A215" s="302">
        <f>SUBTOTAL(3,$B$13:B215)</f>
        <v>162</v>
      </c>
      <c r="B215" s="122" t="s">
        <v>641</v>
      </c>
      <c r="C215" s="124">
        <v>165600000</v>
      </c>
      <c r="D215" s="304" t="s">
        <v>114</v>
      </c>
      <c r="E215" s="304" t="s">
        <v>103</v>
      </c>
      <c r="F215" s="631" t="s">
        <v>134</v>
      </c>
      <c r="G215" s="1072" t="s">
        <v>642</v>
      </c>
      <c r="H215" s="1313">
        <v>165000000</v>
      </c>
      <c r="I215" s="1220" t="s">
        <v>205</v>
      </c>
      <c r="J215" s="1074" t="s">
        <v>640</v>
      </c>
      <c r="K215" s="1076" t="s">
        <v>643</v>
      </c>
      <c r="L215" s="1197">
        <v>44426</v>
      </c>
      <c r="M215" s="1197">
        <v>44515</v>
      </c>
      <c r="N215" s="1194">
        <v>29.01</v>
      </c>
      <c r="O215" s="1194">
        <v>46.68</v>
      </c>
      <c r="P215" s="1275">
        <v>0</v>
      </c>
      <c r="Q215" s="1194">
        <f t="shared" si="20"/>
        <v>0</v>
      </c>
      <c r="R215" s="1199">
        <f t="shared" si="21"/>
        <v>17.669999999999998</v>
      </c>
      <c r="S215" s="684" t="s">
        <v>208</v>
      </c>
      <c r="T215" s="278" t="s">
        <v>139</v>
      </c>
      <c r="U215" s="276" t="s">
        <v>114</v>
      </c>
      <c r="V215" s="1291" t="s">
        <v>103</v>
      </c>
      <c r="W215" s="276" t="s">
        <v>111</v>
      </c>
      <c r="X215" s="278"/>
      <c r="Y215" s="278"/>
    </row>
    <row r="216" spans="1:25" s="154" customFormat="1" ht="34.5" customHeight="1">
      <c r="A216" s="302">
        <f>SUBTOTAL(3,$B$13:B216)</f>
        <v>163</v>
      </c>
      <c r="B216" s="122" t="s">
        <v>644</v>
      </c>
      <c r="C216" s="124">
        <v>149500000</v>
      </c>
      <c r="D216" s="304" t="s">
        <v>114</v>
      </c>
      <c r="E216" s="304" t="s">
        <v>103</v>
      </c>
      <c r="F216" s="631" t="s">
        <v>134</v>
      </c>
      <c r="G216" s="1072" t="s">
        <v>645</v>
      </c>
      <c r="H216" s="1313">
        <v>148895000</v>
      </c>
      <c r="I216" s="1220" t="s">
        <v>205</v>
      </c>
      <c r="J216" s="1074" t="s">
        <v>640</v>
      </c>
      <c r="K216" s="1076" t="s">
        <v>646</v>
      </c>
      <c r="L216" s="117">
        <v>44421</v>
      </c>
      <c r="M216" s="1077">
        <v>44480</v>
      </c>
      <c r="N216" s="1194">
        <v>37.15</v>
      </c>
      <c r="O216" s="1194">
        <v>82.01</v>
      </c>
      <c r="P216" s="1299">
        <v>74447500</v>
      </c>
      <c r="Q216" s="1194">
        <f t="shared" si="20"/>
        <v>50</v>
      </c>
      <c r="R216" s="1199">
        <f t="shared" si="21"/>
        <v>44.860000000000007</v>
      </c>
      <c r="S216" s="684" t="s">
        <v>208</v>
      </c>
      <c r="T216" s="278" t="s">
        <v>139</v>
      </c>
      <c r="U216" s="276" t="s">
        <v>114</v>
      </c>
      <c r="V216" s="1291" t="s">
        <v>103</v>
      </c>
      <c r="W216" s="276" t="s">
        <v>111</v>
      </c>
      <c r="X216" s="278"/>
      <c r="Y216" s="278"/>
    </row>
    <row r="217" spans="1:25" s="154" customFormat="1" ht="36.75" customHeight="1">
      <c r="A217" s="302">
        <f>SUBTOTAL(3,$B$13:B217)</f>
        <v>164</v>
      </c>
      <c r="B217" s="122" t="s">
        <v>647</v>
      </c>
      <c r="C217" s="124">
        <v>184000000</v>
      </c>
      <c r="D217" s="304" t="s">
        <v>114</v>
      </c>
      <c r="E217" s="304" t="s">
        <v>103</v>
      </c>
      <c r="F217" s="631" t="s">
        <v>134</v>
      </c>
      <c r="G217" s="1072" t="s">
        <v>648</v>
      </c>
      <c r="H217" s="1313">
        <v>183300000</v>
      </c>
      <c r="I217" s="1220" t="s">
        <v>205</v>
      </c>
      <c r="J217" s="1074" t="s">
        <v>640</v>
      </c>
      <c r="K217" s="1076" t="s">
        <v>649</v>
      </c>
      <c r="L217" s="1197">
        <v>44426</v>
      </c>
      <c r="M217" s="1197">
        <v>44515</v>
      </c>
      <c r="N217" s="1194">
        <v>28</v>
      </c>
      <c r="O217" s="1194">
        <v>73.349999999999994</v>
      </c>
      <c r="P217" s="1275">
        <v>0</v>
      </c>
      <c r="Q217" s="1194">
        <f t="shared" si="20"/>
        <v>0</v>
      </c>
      <c r="R217" s="1199">
        <f t="shared" si="21"/>
        <v>45.349999999999994</v>
      </c>
      <c r="S217" s="684" t="s">
        <v>208</v>
      </c>
      <c r="T217" s="278" t="s">
        <v>139</v>
      </c>
      <c r="U217" s="276" t="s">
        <v>114</v>
      </c>
      <c r="V217" s="1291" t="s">
        <v>103</v>
      </c>
      <c r="W217" s="276" t="s">
        <v>111</v>
      </c>
      <c r="X217" s="278"/>
      <c r="Y217" s="278"/>
    </row>
    <row r="218" spans="1:25" s="154" customFormat="1" ht="37.5" customHeight="1">
      <c r="A218" s="302">
        <f>SUBTOTAL(3,$B$13:B218)</f>
        <v>165</v>
      </c>
      <c r="B218" s="122" t="s">
        <v>650</v>
      </c>
      <c r="C218" s="124">
        <v>184000000</v>
      </c>
      <c r="D218" s="304" t="s">
        <v>114</v>
      </c>
      <c r="E218" s="304" t="s">
        <v>103</v>
      </c>
      <c r="F218" s="631" t="s">
        <v>134</v>
      </c>
      <c r="G218" s="1072" t="s">
        <v>651</v>
      </c>
      <c r="H218" s="1313">
        <v>183185000</v>
      </c>
      <c r="I218" s="1220" t="s">
        <v>205</v>
      </c>
      <c r="J218" s="1074" t="s">
        <v>640</v>
      </c>
      <c r="K218" s="1076" t="s">
        <v>519</v>
      </c>
      <c r="L218" s="539">
        <v>44428</v>
      </c>
      <c r="M218" s="189">
        <v>44517</v>
      </c>
      <c r="N218" s="1194"/>
      <c r="O218" s="1194"/>
      <c r="P218" s="1275">
        <v>0</v>
      </c>
      <c r="Q218" s="1194">
        <f t="shared" si="20"/>
        <v>0</v>
      </c>
      <c r="R218" s="1199">
        <f t="shared" si="21"/>
        <v>0</v>
      </c>
      <c r="S218" s="684" t="s">
        <v>208</v>
      </c>
      <c r="T218" s="278" t="s">
        <v>139</v>
      </c>
      <c r="U218" s="276" t="s">
        <v>114</v>
      </c>
      <c r="V218" s="1291" t="s">
        <v>103</v>
      </c>
      <c r="W218" s="276" t="s">
        <v>111</v>
      </c>
      <c r="X218" s="278"/>
      <c r="Y218" s="278"/>
    </row>
    <row r="219" spans="1:25" s="154" customFormat="1" ht="36.75" customHeight="1">
      <c r="A219" s="302">
        <f>SUBTOTAL(3,$B$13:B219)</f>
        <v>166</v>
      </c>
      <c r="B219" s="122" t="s">
        <v>652</v>
      </c>
      <c r="C219" s="124">
        <v>500094000</v>
      </c>
      <c r="D219" s="304" t="s">
        <v>102</v>
      </c>
      <c r="E219" s="304" t="s">
        <v>103</v>
      </c>
      <c r="F219" s="631" t="s">
        <v>134</v>
      </c>
      <c r="G219" s="1194"/>
      <c r="H219" s="1194"/>
      <c r="I219" s="1219" t="s">
        <v>178</v>
      </c>
      <c r="J219" s="253"/>
      <c r="K219" s="254"/>
      <c r="L219" s="255"/>
      <c r="M219" s="255"/>
      <c r="N219" s="1194">
        <v>8.66</v>
      </c>
      <c r="O219" s="1194">
        <v>8.8000000000000007</v>
      </c>
      <c r="P219" s="1275">
        <v>0</v>
      </c>
      <c r="Q219" s="1194">
        <f t="shared" si="20"/>
        <v>0</v>
      </c>
      <c r="R219" s="1199">
        <f t="shared" si="21"/>
        <v>0.14000000000000057</v>
      </c>
      <c r="S219" s="684" t="s">
        <v>664</v>
      </c>
      <c r="T219" s="278" t="s">
        <v>139</v>
      </c>
      <c r="U219" s="276" t="s">
        <v>102</v>
      </c>
      <c r="V219" s="1291" t="s">
        <v>103</v>
      </c>
      <c r="W219" s="276" t="s">
        <v>664</v>
      </c>
      <c r="X219" s="278"/>
      <c r="Y219" s="278"/>
    </row>
    <row r="220" spans="1:25" s="154" customFormat="1" ht="55.4" customHeight="1">
      <c r="A220" s="305">
        <f>SUBTOTAL(3,$B$13:B220)</f>
        <v>167</v>
      </c>
      <c r="B220" s="323" t="s">
        <v>655</v>
      </c>
      <c r="C220" s="324">
        <v>199849320</v>
      </c>
      <c r="D220" s="330" t="s">
        <v>114</v>
      </c>
      <c r="E220" s="330" t="s">
        <v>103</v>
      </c>
      <c r="F220" s="412" t="s">
        <v>134</v>
      </c>
      <c r="G220" s="1203"/>
      <c r="H220" s="1203"/>
      <c r="I220" s="1218" t="s">
        <v>117</v>
      </c>
      <c r="J220" s="421"/>
      <c r="K220" s="422"/>
      <c r="L220" s="423"/>
      <c r="M220" s="423"/>
      <c r="N220" s="1057"/>
      <c r="O220" s="1056"/>
      <c r="P220" s="319">
        <v>0</v>
      </c>
      <c r="Q220" s="1203">
        <f t="shared" si="20"/>
        <v>0</v>
      </c>
      <c r="R220" s="1048">
        <f t="shared" si="21"/>
        <v>0</v>
      </c>
      <c r="S220" s="686" t="s">
        <v>656</v>
      </c>
      <c r="T220" s="278" t="s">
        <v>139</v>
      </c>
      <c r="U220" s="276" t="s">
        <v>114</v>
      </c>
      <c r="V220" s="1291" t="s">
        <v>103</v>
      </c>
      <c r="W220" s="276" t="s">
        <v>657</v>
      </c>
      <c r="X220" s="278"/>
      <c r="Y220" s="278"/>
    </row>
    <row r="221" spans="1:25" s="154" customFormat="1" ht="181.4" customHeight="1">
      <c r="A221" s="305">
        <f>SUBTOTAL(3,$B$13:B221)</f>
        <v>168</v>
      </c>
      <c r="B221" s="323" t="s">
        <v>658</v>
      </c>
      <c r="C221" s="324">
        <v>280000000</v>
      </c>
      <c r="D221" s="330" t="s">
        <v>198</v>
      </c>
      <c r="E221" s="330" t="s">
        <v>103</v>
      </c>
      <c r="F221" s="412" t="s">
        <v>134</v>
      </c>
      <c r="G221" s="1203" t="s">
        <v>659</v>
      </c>
      <c r="H221" s="1307">
        <v>280000000</v>
      </c>
      <c r="I221" s="1218" t="s">
        <v>200</v>
      </c>
      <c r="J221" s="362" t="s">
        <v>200</v>
      </c>
      <c r="K221" s="439" t="s">
        <v>200</v>
      </c>
      <c r="L221" s="1254">
        <v>44410</v>
      </c>
      <c r="M221" s="1254">
        <v>44559</v>
      </c>
      <c r="N221" s="1057">
        <v>0</v>
      </c>
      <c r="O221" s="1056">
        <v>0</v>
      </c>
      <c r="P221" s="1067">
        <v>70000000</v>
      </c>
      <c r="Q221" s="1203">
        <f t="shared" si="20"/>
        <v>25</v>
      </c>
      <c r="R221" s="1048">
        <f t="shared" si="21"/>
        <v>0</v>
      </c>
      <c r="S221" s="689" t="s">
        <v>660</v>
      </c>
      <c r="T221" s="278" t="s">
        <v>139</v>
      </c>
      <c r="U221" s="276" t="s">
        <v>198</v>
      </c>
      <c r="V221" s="1291" t="s">
        <v>103</v>
      </c>
      <c r="W221" s="276" t="s">
        <v>111</v>
      </c>
      <c r="X221" s="278"/>
      <c r="Y221" s="278"/>
    </row>
    <row r="222" spans="1:25">
      <c r="A222" s="1512" t="s">
        <v>661</v>
      </c>
      <c r="B222" s="1513"/>
      <c r="C222" s="1513"/>
      <c r="D222" s="1513"/>
      <c r="E222" s="1513"/>
      <c r="F222" s="1513"/>
      <c r="G222" s="1513"/>
      <c r="H222" s="1513"/>
      <c r="I222" s="1513"/>
      <c r="J222" s="1513"/>
      <c r="K222" s="1513"/>
      <c r="L222" s="1513"/>
      <c r="M222" s="1513"/>
      <c r="N222" s="1513"/>
      <c r="O222" s="1513"/>
      <c r="P222" s="1513"/>
      <c r="Q222" s="1513"/>
      <c r="R222" s="1513"/>
      <c r="S222" s="1514"/>
      <c r="T222" s="282"/>
      <c r="U222" s="275"/>
      <c r="V222" s="1294"/>
    </row>
    <row r="223" spans="1:25" ht="97.4" customHeight="1">
      <c r="A223" s="393">
        <f>SUBTOTAL(3,$B$13:B223)</f>
        <v>169</v>
      </c>
      <c r="B223" s="474" t="s">
        <v>662</v>
      </c>
      <c r="C223" s="1083">
        <v>876036000</v>
      </c>
      <c r="D223" s="393" t="s">
        <v>114</v>
      </c>
      <c r="E223" s="309" t="s">
        <v>103</v>
      </c>
      <c r="F223" s="690" t="s">
        <v>104</v>
      </c>
      <c r="G223" s="1202"/>
      <c r="H223" s="1225"/>
      <c r="I223" s="393"/>
      <c r="J223" s="393"/>
      <c r="K223" s="1225"/>
      <c r="L223" s="1202"/>
      <c r="M223" s="1225"/>
      <c r="N223" s="1203"/>
      <c r="O223" s="1203"/>
      <c r="P223" s="319">
        <v>0</v>
      </c>
      <c r="Q223" s="1203">
        <f t="shared" ref="Q223:Q259" si="22">IFERROR(P223/H223,0)*100</f>
        <v>0</v>
      </c>
      <c r="R223" s="1048">
        <f t="shared" ref="R223:R231" si="23">O223-N223</f>
        <v>0</v>
      </c>
      <c r="S223" s="686" t="s">
        <v>663</v>
      </c>
      <c r="T223" s="278" t="s">
        <v>110</v>
      </c>
      <c r="U223" s="276" t="s">
        <v>114</v>
      </c>
      <c r="V223" s="1291" t="s">
        <v>103</v>
      </c>
      <c r="W223" s="276" t="s">
        <v>664</v>
      </c>
    </row>
    <row r="224" spans="1:25" ht="100" customHeight="1">
      <c r="A224" s="393">
        <f>SUBTOTAL(3,$B$13:B224)</f>
        <v>170</v>
      </c>
      <c r="B224" s="474" t="s">
        <v>665</v>
      </c>
      <c r="C224" s="1083">
        <v>444250000</v>
      </c>
      <c r="D224" s="393" t="s">
        <v>114</v>
      </c>
      <c r="E224" s="309" t="s">
        <v>103</v>
      </c>
      <c r="F224" s="690" t="s">
        <v>104</v>
      </c>
      <c r="G224" s="1202"/>
      <c r="H224" s="1225"/>
      <c r="I224" s="393"/>
      <c r="J224" s="393"/>
      <c r="K224" s="1225"/>
      <c r="L224" s="1202"/>
      <c r="M224" s="1225"/>
      <c r="N224" s="1203"/>
      <c r="O224" s="1203"/>
      <c r="P224" s="319">
        <v>0</v>
      </c>
      <c r="Q224" s="1203">
        <f t="shared" si="22"/>
        <v>0</v>
      </c>
      <c r="R224" s="1048">
        <f t="shared" si="23"/>
        <v>0</v>
      </c>
      <c r="S224" s="686" t="s">
        <v>666</v>
      </c>
      <c r="T224" s="278" t="s">
        <v>110</v>
      </c>
      <c r="U224" s="276" t="s">
        <v>114</v>
      </c>
      <c r="V224" s="1291" t="s">
        <v>103</v>
      </c>
      <c r="W224" s="276" t="s">
        <v>664</v>
      </c>
    </row>
    <row r="225" spans="1:25" ht="44.25" customHeight="1">
      <c r="A225" s="302">
        <f>SUBTOTAL(3,$B$13:B225)</f>
        <v>171</v>
      </c>
      <c r="B225" s="456" t="s">
        <v>667</v>
      </c>
      <c r="C225" s="62">
        <v>323999700</v>
      </c>
      <c r="D225" s="304" t="s">
        <v>198</v>
      </c>
      <c r="E225" s="301" t="s">
        <v>103</v>
      </c>
      <c r="F225" s="631" t="s">
        <v>241</v>
      </c>
      <c r="G225" s="55"/>
      <c r="H225" s="63"/>
      <c r="I225" s="55"/>
      <c r="J225" s="55"/>
      <c r="K225" s="55"/>
      <c r="L225" s="1174"/>
      <c r="M225" s="1174"/>
      <c r="N225" s="1194"/>
      <c r="O225" s="1194"/>
      <c r="P225" s="1275">
        <v>0</v>
      </c>
      <c r="Q225" s="1194">
        <f t="shared" si="22"/>
        <v>0</v>
      </c>
      <c r="R225" s="1199">
        <f t="shared" si="23"/>
        <v>0</v>
      </c>
      <c r="S225" s="60" t="s">
        <v>668</v>
      </c>
      <c r="T225" s="278" t="s">
        <v>171</v>
      </c>
      <c r="U225" s="276" t="s">
        <v>198</v>
      </c>
      <c r="V225" s="1291" t="s">
        <v>103</v>
      </c>
      <c r="W225" s="276" t="s">
        <v>668</v>
      </c>
    </row>
    <row r="226" spans="1:25" ht="46.5" customHeight="1">
      <c r="A226" s="302">
        <f>SUBTOTAL(3,$B$13:B226)</f>
        <v>172</v>
      </c>
      <c r="B226" s="456" t="s">
        <v>669</v>
      </c>
      <c r="C226" s="62">
        <v>539999500</v>
      </c>
      <c r="D226" s="304" t="s">
        <v>198</v>
      </c>
      <c r="E226" s="301" t="s">
        <v>103</v>
      </c>
      <c r="F226" s="631" t="s">
        <v>241</v>
      </c>
      <c r="G226" s="55"/>
      <c r="H226" s="63"/>
      <c r="I226" s="55"/>
      <c r="J226" s="55"/>
      <c r="K226" s="55"/>
      <c r="L226" s="1174"/>
      <c r="M226" s="1174"/>
      <c r="N226" s="1194"/>
      <c r="O226" s="1194"/>
      <c r="P226" s="1275">
        <v>0</v>
      </c>
      <c r="Q226" s="1194">
        <f t="shared" si="22"/>
        <v>0</v>
      </c>
      <c r="R226" s="1199">
        <f t="shared" si="23"/>
        <v>0</v>
      </c>
      <c r="S226" s="60" t="s">
        <v>668</v>
      </c>
      <c r="T226" s="278" t="s">
        <v>171</v>
      </c>
      <c r="U226" s="276" t="s">
        <v>198</v>
      </c>
      <c r="V226" s="1291" t="s">
        <v>103</v>
      </c>
      <c r="W226" s="276" t="s">
        <v>668</v>
      </c>
    </row>
    <row r="227" spans="1:25" ht="45" customHeight="1">
      <c r="A227" s="302">
        <f>SUBTOTAL(3,$B$13:B227)</f>
        <v>173</v>
      </c>
      <c r="B227" s="456" t="s">
        <v>670</v>
      </c>
      <c r="C227" s="62">
        <v>107990000</v>
      </c>
      <c r="D227" s="304" t="s">
        <v>198</v>
      </c>
      <c r="E227" s="301" t="s">
        <v>103</v>
      </c>
      <c r="F227" s="631" t="s">
        <v>241</v>
      </c>
      <c r="G227" s="55"/>
      <c r="H227" s="63"/>
      <c r="I227" s="55"/>
      <c r="J227" s="55"/>
      <c r="K227" s="55"/>
      <c r="L227" s="1174"/>
      <c r="M227" s="1174"/>
      <c r="N227" s="1194"/>
      <c r="O227" s="1194"/>
      <c r="P227" s="1275">
        <v>0</v>
      </c>
      <c r="Q227" s="1194">
        <f t="shared" si="22"/>
        <v>0</v>
      </c>
      <c r="R227" s="1199">
        <f t="shared" si="23"/>
        <v>0</v>
      </c>
      <c r="S227" s="60" t="s">
        <v>668</v>
      </c>
      <c r="T227" s="278" t="s">
        <v>171</v>
      </c>
      <c r="U227" s="276" t="s">
        <v>198</v>
      </c>
      <c r="V227" s="1291" t="s">
        <v>103</v>
      </c>
      <c r="W227" s="276" t="s">
        <v>668</v>
      </c>
    </row>
    <row r="228" spans="1:25" s="57" customFormat="1" ht="45.75" customHeight="1">
      <c r="A228" s="302">
        <f>SUBTOTAL(3,$B$13:B228)</f>
        <v>174</v>
      </c>
      <c r="B228" s="456" t="s">
        <v>671</v>
      </c>
      <c r="C228" s="62">
        <v>324000000</v>
      </c>
      <c r="D228" s="304" t="s">
        <v>198</v>
      </c>
      <c r="E228" s="301" t="s">
        <v>103</v>
      </c>
      <c r="F228" s="631" t="s">
        <v>241</v>
      </c>
      <c r="G228" s="55"/>
      <c r="H228" s="63"/>
      <c r="I228" s="55"/>
      <c r="J228" s="55"/>
      <c r="K228" s="55"/>
      <c r="L228" s="1174"/>
      <c r="M228" s="1174"/>
      <c r="N228" s="1194"/>
      <c r="O228" s="1194"/>
      <c r="P228" s="1275">
        <v>0</v>
      </c>
      <c r="Q228" s="1194">
        <f t="shared" si="22"/>
        <v>0</v>
      </c>
      <c r="R228" s="1199">
        <f t="shared" si="23"/>
        <v>0</v>
      </c>
      <c r="S228" s="60" t="s">
        <v>668</v>
      </c>
      <c r="T228" s="278" t="s">
        <v>171</v>
      </c>
      <c r="U228" s="276" t="s">
        <v>198</v>
      </c>
      <c r="V228" s="1291" t="s">
        <v>103</v>
      </c>
      <c r="W228" s="276" t="s">
        <v>668</v>
      </c>
      <c r="X228" s="1310"/>
      <c r="Y228" s="1310"/>
    </row>
    <row r="229" spans="1:25" s="57" customFormat="1" ht="45" customHeight="1">
      <c r="A229" s="302">
        <f>SUBTOTAL(3,$B$13:B229)</f>
        <v>175</v>
      </c>
      <c r="B229" s="456" t="s">
        <v>672</v>
      </c>
      <c r="C229" s="62">
        <v>1357005000</v>
      </c>
      <c r="D229" s="304" t="s">
        <v>198</v>
      </c>
      <c r="E229" s="301" t="s">
        <v>103</v>
      </c>
      <c r="F229" s="631" t="s">
        <v>241</v>
      </c>
      <c r="G229" s="55"/>
      <c r="H229" s="63"/>
      <c r="I229" s="55"/>
      <c r="J229" s="55"/>
      <c r="K229" s="55"/>
      <c r="L229" s="1174"/>
      <c r="M229" s="1174"/>
      <c r="N229" s="1194"/>
      <c r="O229" s="1194"/>
      <c r="P229" s="1275">
        <v>0</v>
      </c>
      <c r="Q229" s="1194">
        <f t="shared" si="22"/>
        <v>0</v>
      </c>
      <c r="R229" s="1199">
        <f t="shared" si="23"/>
        <v>0</v>
      </c>
      <c r="S229" s="60" t="s">
        <v>668</v>
      </c>
      <c r="T229" s="278" t="s">
        <v>171</v>
      </c>
      <c r="U229" s="276" t="s">
        <v>198</v>
      </c>
      <c r="V229" s="1291" t="s">
        <v>103</v>
      </c>
      <c r="W229" s="276" t="s">
        <v>668</v>
      </c>
      <c r="X229" s="1310"/>
      <c r="Y229" s="1310"/>
    </row>
    <row r="230" spans="1:25" s="57" customFormat="1" ht="45.75" customHeight="1">
      <c r="A230" s="302">
        <f>SUBTOTAL(3,$B$13:B230)</f>
        <v>176</v>
      </c>
      <c r="B230" s="456" t="s">
        <v>673</v>
      </c>
      <c r="C230" s="62">
        <v>1055335055</v>
      </c>
      <c r="D230" s="304" t="s">
        <v>198</v>
      </c>
      <c r="E230" s="301" t="s">
        <v>103</v>
      </c>
      <c r="F230" s="631" t="s">
        <v>241</v>
      </c>
      <c r="G230" s="55"/>
      <c r="H230" s="63"/>
      <c r="I230" s="55"/>
      <c r="J230" s="55"/>
      <c r="K230" s="55"/>
      <c r="L230" s="1174"/>
      <c r="M230" s="1174"/>
      <c r="N230" s="1194"/>
      <c r="O230" s="1194"/>
      <c r="P230" s="1275">
        <v>0</v>
      </c>
      <c r="Q230" s="1194">
        <f t="shared" si="22"/>
        <v>0</v>
      </c>
      <c r="R230" s="1199">
        <f t="shared" si="23"/>
        <v>0</v>
      </c>
      <c r="S230" s="60" t="s">
        <v>668</v>
      </c>
      <c r="T230" s="278" t="s">
        <v>171</v>
      </c>
      <c r="U230" s="276" t="s">
        <v>198</v>
      </c>
      <c r="V230" s="1291" t="s">
        <v>103</v>
      </c>
      <c r="W230" s="276" t="s">
        <v>668</v>
      </c>
      <c r="X230" s="1310"/>
      <c r="Y230" s="1310"/>
    </row>
    <row r="231" spans="1:25" s="57" customFormat="1" ht="46.5" customHeight="1">
      <c r="A231" s="302">
        <f>SUBTOTAL(3,$B$13:B231)</f>
        <v>177</v>
      </c>
      <c r="B231" s="456" t="s">
        <v>674</v>
      </c>
      <c r="C231" s="62">
        <v>710096000</v>
      </c>
      <c r="D231" s="304" t="s">
        <v>198</v>
      </c>
      <c r="E231" s="60" t="s">
        <v>103</v>
      </c>
      <c r="F231" s="631" t="s">
        <v>241</v>
      </c>
      <c r="G231" s="55"/>
      <c r="H231" s="63"/>
      <c r="I231" s="55"/>
      <c r="J231" s="55"/>
      <c r="K231" s="55"/>
      <c r="L231" s="1174"/>
      <c r="M231" s="1174"/>
      <c r="N231" s="1194"/>
      <c r="O231" s="1194"/>
      <c r="P231" s="1275">
        <v>0</v>
      </c>
      <c r="Q231" s="1194">
        <f t="shared" si="22"/>
        <v>0</v>
      </c>
      <c r="R231" s="1199">
        <f t="shared" si="23"/>
        <v>0</v>
      </c>
      <c r="S231" s="60" t="s">
        <v>668</v>
      </c>
      <c r="T231" s="278" t="s">
        <v>171</v>
      </c>
      <c r="U231" s="276" t="s">
        <v>198</v>
      </c>
      <c r="V231" s="1291" t="s">
        <v>103</v>
      </c>
      <c r="W231" s="276" t="s">
        <v>668</v>
      </c>
      <c r="X231" s="1310"/>
      <c r="Y231" s="1310"/>
    </row>
    <row r="232" spans="1:25" s="57" customFormat="1" ht="37.5" customHeight="1">
      <c r="A232" s="302">
        <v>178</v>
      </c>
      <c r="B232" s="456" t="s">
        <v>675</v>
      </c>
      <c r="C232" s="62">
        <v>169997440</v>
      </c>
      <c r="D232" s="304" t="s">
        <v>114</v>
      </c>
      <c r="E232" s="304" t="s">
        <v>103</v>
      </c>
      <c r="F232" s="114" t="s">
        <v>134</v>
      </c>
      <c r="G232" s="55" t="s">
        <v>676</v>
      </c>
      <c r="H232" s="1314">
        <v>169784000</v>
      </c>
      <c r="I232" s="55" t="s">
        <v>677</v>
      </c>
      <c r="J232" s="55" t="s">
        <v>288</v>
      </c>
      <c r="K232" s="55" t="s">
        <v>678</v>
      </c>
      <c r="L232" s="1174">
        <v>44410</v>
      </c>
      <c r="M232" s="1174">
        <v>44499</v>
      </c>
      <c r="N232" s="1194">
        <v>72.150000000000006</v>
      </c>
      <c r="O232" s="1194">
        <v>99.46</v>
      </c>
      <c r="P232" s="1224">
        <v>84892000</v>
      </c>
      <c r="Q232" s="1194">
        <f t="shared" si="22"/>
        <v>50</v>
      </c>
      <c r="R232" s="928">
        <f>O232-N232</f>
        <v>27.309999999999988</v>
      </c>
      <c r="S232" s="1196" t="s">
        <v>109</v>
      </c>
      <c r="T232" s="278" t="s">
        <v>139</v>
      </c>
      <c r="U232" s="276" t="s">
        <v>114</v>
      </c>
      <c r="V232" s="1291" t="s">
        <v>103</v>
      </c>
      <c r="W232" s="276" t="s">
        <v>111</v>
      </c>
      <c r="X232" s="1310"/>
      <c r="Y232" s="1310"/>
    </row>
    <row r="233" spans="1:25" s="57" customFormat="1" ht="37.5" customHeight="1">
      <c r="A233" s="302">
        <v>179</v>
      </c>
      <c r="B233" s="456" t="s">
        <v>679</v>
      </c>
      <c r="C233" s="62">
        <v>170000000</v>
      </c>
      <c r="D233" s="304" t="s">
        <v>114</v>
      </c>
      <c r="E233" s="304" t="s">
        <v>103</v>
      </c>
      <c r="F233" s="114" t="s">
        <v>134</v>
      </c>
      <c r="G233" s="55" t="s">
        <v>680</v>
      </c>
      <c r="H233" s="1314">
        <v>169866000</v>
      </c>
      <c r="I233" s="55" t="s">
        <v>677</v>
      </c>
      <c r="J233" s="55" t="s">
        <v>288</v>
      </c>
      <c r="K233" s="55" t="s">
        <v>681</v>
      </c>
      <c r="L233" s="1174">
        <v>44405</v>
      </c>
      <c r="M233" s="1174">
        <v>44494</v>
      </c>
      <c r="N233" s="928">
        <v>67.92</v>
      </c>
      <c r="O233" s="928">
        <v>21.99</v>
      </c>
      <c r="P233" s="1315">
        <v>84933000</v>
      </c>
      <c r="Q233" s="1194">
        <f t="shared" si="22"/>
        <v>50</v>
      </c>
      <c r="R233" s="928">
        <f>O233-N233</f>
        <v>-45.930000000000007</v>
      </c>
      <c r="S233" s="1196" t="s">
        <v>109</v>
      </c>
      <c r="T233" s="278"/>
      <c r="U233" s="276" t="s">
        <v>114</v>
      </c>
      <c r="V233" s="1291" t="s">
        <v>103</v>
      </c>
      <c r="W233" s="276" t="s">
        <v>111</v>
      </c>
      <c r="X233" s="1310"/>
      <c r="Y233" s="1310"/>
    </row>
    <row r="234" spans="1:25" s="57" customFormat="1" ht="75" customHeight="1">
      <c r="A234" s="305">
        <v>180</v>
      </c>
      <c r="B234" s="474" t="s">
        <v>682</v>
      </c>
      <c r="C234" s="434"/>
      <c r="D234" s="330" t="s">
        <v>114</v>
      </c>
      <c r="E234" s="330"/>
      <c r="F234" s="360"/>
      <c r="G234" s="371"/>
      <c r="H234" s="1316"/>
      <c r="I234" s="371"/>
      <c r="J234" s="371"/>
      <c r="K234" s="371"/>
      <c r="L234" s="1175"/>
      <c r="M234" s="1175"/>
      <c r="N234" s="1057"/>
      <c r="O234" s="1056"/>
      <c r="P234" s="319">
        <v>0</v>
      </c>
      <c r="Q234" s="1203">
        <f t="shared" si="22"/>
        <v>0</v>
      </c>
      <c r="R234" s="1048"/>
      <c r="S234" s="916" t="s">
        <v>683</v>
      </c>
      <c r="T234" s="278"/>
      <c r="U234" s="276" t="s">
        <v>114</v>
      </c>
      <c r="V234" s="1291" t="s">
        <v>103</v>
      </c>
      <c r="W234" s="276" t="s">
        <v>111</v>
      </c>
      <c r="X234" s="1310"/>
      <c r="Y234" s="1310"/>
    </row>
    <row r="235" spans="1:25" s="57" customFormat="1" ht="37.4" customHeight="1">
      <c r="A235" s="305"/>
      <c r="B235" s="474" t="s">
        <v>684</v>
      </c>
      <c r="C235" s="434">
        <v>93650000</v>
      </c>
      <c r="D235" s="330" t="s">
        <v>114</v>
      </c>
      <c r="E235" s="330" t="s">
        <v>103</v>
      </c>
      <c r="F235" s="360" t="s">
        <v>134</v>
      </c>
      <c r="G235" s="371" t="s">
        <v>685</v>
      </c>
      <c r="H235" s="1316">
        <v>93024000</v>
      </c>
      <c r="I235" s="371" t="s">
        <v>677</v>
      </c>
      <c r="J235" s="371" t="s">
        <v>288</v>
      </c>
      <c r="K235" s="371" t="s">
        <v>686</v>
      </c>
      <c r="L235" s="1175">
        <v>44448</v>
      </c>
      <c r="M235" s="1175">
        <v>44507</v>
      </c>
      <c r="N235" s="1057">
        <v>5.28</v>
      </c>
      <c r="O235" s="1056">
        <v>0</v>
      </c>
      <c r="P235" s="319">
        <v>0</v>
      </c>
      <c r="Q235" s="1203">
        <f t="shared" si="22"/>
        <v>0</v>
      </c>
      <c r="R235" s="1048"/>
      <c r="S235" s="916" t="s">
        <v>687</v>
      </c>
      <c r="T235" s="278"/>
      <c r="U235" s="276"/>
      <c r="V235" s="1291"/>
      <c r="W235" s="1310"/>
      <c r="X235" s="1310"/>
      <c r="Y235" s="1310"/>
    </row>
    <row r="236" spans="1:25" s="57" customFormat="1" ht="35.65" customHeight="1">
      <c r="A236" s="305"/>
      <c r="B236" s="474" t="s">
        <v>688</v>
      </c>
      <c r="C236" s="434">
        <v>80000000</v>
      </c>
      <c r="D236" s="330" t="s">
        <v>114</v>
      </c>
      <c r="E236" s="330" t="s">
        <v>103</v>
      </c>
      <c r="F236" s="360" t="s">
        <v>134</v>
      </c>
      <c r="G236" s="371" t="s">
        <v>689</v>
      </c>
      <c r="H236" s="1316">
        <v>79904000</v>
      </c>
      <c r="I236" s="371" t="s">
        <v>677</v>
      </c>
      <c r="J236" s="371" t="s">
        <v>288</v>
      </c>
      <c r="K236" s="371" t="s">
        <v>690</v>
      </c>
      <c r="L236" s="1175">
        <v>44406</v>
      </c>
      <c r="M236" s="1175">
        <v>44526</v>
      </c>
      <c r="N236" s="931">
        <v>29.89</v>
      </c>
      <c r="O236" s="931">
        <v>100</v>
      </c>
      <c r="P236" s="319">
        <v>0</v>
      </c>
      <c r="Q236" s="1203">
        <f t="shared" si="22"/>
        <v>0</v>
      </c>
      <c r="R236" s="931">
        <f t="shared" ref="R236:R241" si="24">O236-N236</f>
        <v>70.11</v>
      </c>
      <c r="S236" s="916" t="s">
        <v>156</v>
      </c>
      <c r="T236" s="278" t="s">
        <v>691</v>
      </c>
      <c r="U236" s="276"/>
      <c r="V236" s="1291"/>
      <c r="W236" s="1310"/>
      <c r="X236" s="1310"/>
      <c r="Y236" s="1310"/>
    </row>
    <row r="237" spans="1:25" s="57" customFormat="1" ht="37.75" customHeight="1">
      <c r="A237" s="305"/>
      <c r="B237" s="474" t="s">
        <v>692</v>
      </c>
      <c r="C237" s="434">
        <v>47100000</v>
      </c>
      <c r="D237" s="330" t="s">
        <v>114</v>
      </c>
      <c r="E237" s="330" t="s">
        <v>103</v>
      </c>
      <c r="F237" s="360" t="s">
        <v>134</v>
      </c>
      <c r="G237" s="371" t="s">
        <v>693</v>
      </c>
      <c r="H237" s="1316">
        <v>46931000</v>
      </c>
      <c r="I237" s="371" t="s">
        <v>677</v>
      </c>
      <c r="J237" s="371" t="s">
        <v>288</v>
      </c>
      <c r="K237" s="371" t="s">
        <v>694</v>
      </c>
      <c r="L237" s="1175">
        <v>44411</v>
      </c>
      <c r="M237" s="1175">
        <v>44470</v>
      </c>
      <c r="N237" s="931">
        <v>13.77</v>
      </c>
      <c r="O237" s="931">
        <v>100</v>
      </c>
      <c r="P237" s="1317">
        <v>46931000</v>
      </c>
      <c r="Q237" s="1203">
        <f t="shared" si="22"/>
        <v>100</v>
      </c>
      <c r="R237" s="931">
        <f t="shared" si="24"/>
        <v>86.23</v>
      </c>
      <c r="S237" s="916" t="s">
        <v>156</v>
      </c>
      <c r="T237" s="278"/>
      <c r="U237" s="276"/>
      <c r="V237" s="1291"/>
      <c r="W237" s="1310"/>
      <c r="X237" s="1310"/>
      <c r="Y237" s="1310"/>
    </row>
    <row r="238" spans="1:25" s="57" customFormat="1" ht="35.15" customHeight="1">
      <c r="A238" s="305"/>
      <c r="B238" s="474" t="s">
        <v>695</v>
      </c>
      <c r="C238" s="434">
        <v>50000000</v>
      </c>
      <c r="D238" s="330" t="s">
        <v>114</v>
      </c>
      <c r="E238" s="330" t="s">
        <v>103</v>
      </c>
      <c r="F238" s="360" t="s">
        <v>134</v>
      </c>
      <c r="G238" s="371" t="s">
        <v>696</v>
      </c>
      <c r="H238" s="1316">
        <v>49779000</v>
      </c>
      <c r="I238" s="371" t="s">
        <v>677</v>
      </c>
      <c r="J238" s="371" t="s">
        <v>288</v>
      </c>
      <c r="K238" s="371" t="s">
        <v>697</v>
      </c>
      <c r="L238" s="1175">
        <v>44411</v>
      </c>
      <c r="M238" s="1175">
        <v>44501</v>
      </c>
      <c r="N238" s="1057">
        <v>43.81</v>
      </c>
      <c r="O238" s="1056">
        <v>100</v>
      </c>
      <c r="P238" s="319">
        <v>0</v>
      </c>
      <c r="Q238" s="1203">
        <f t="shared" si="22"/>
        <v>0</v>
      </c>
      <c r="R238" s="1048">
        <f t="shared" si="24"/>
        <v>56.19</v>
      </c>
      <c r="S238" s="916" t="s">
        <v>156</v>
      </c>
      <c r="T238" s="278"/>
      <c r="U238" s="276"/>
      <c r="V238" s="1291"/>
      <c r="W238" s="1310"/>
      <c r="X238" s="1310"/>
      <c r="Y238" s="1310"/>
    </row>
    <row r="239" spans="1:25" s="57" customFormat="1" ht="37" customHeight="1">
      <c r="A239" s="305"/>
      <c r="B239" s="474" t="s">
        <v>698</v>
      </c>
      <c r="C239" s="434">
        <v>80000000</v>
      </c>
      <c r="D239" s="330" t="s">
        <v>114</v>
      </c>
      <c r="E239" s="330" t="s">
        <v>103</v>
      </c>
      <c r="F239" s="360" t="s">
        <v>134</v>
      </c>
      <c r="G239" s="371" t="s">
        <v>699</v>
      </c>
      <c r="H239" s="1316">
        <v>79807000</v>
      </c>
      <c r="I239" s="371" t="s">
        <v>677</v>
      </c>
      <c r="J239" s="371" t="s">
        <v>288</v>
      </c>
      <c r="K239" s="371" t="s">
        <v>697</v>
      </c>
      <c r="L239" s="1175">
        <v>44411</v>
      </c>
      <c r="M239" s="1175">
        <v>44501</v>
      </c>
      <c r="N239" s="1057">
        <v>26.21</v>
      </c>
      <c r="O239" s="1056">
        <v>100</v>
      </c>
      <c r="P239" s="319">
        <v>0</v>
      </c>
      <c r="Q239" s="1203">
        <f t="shared" si="22"/>
        <v>0</v>
      </c>
      <c r="R239" s="1048">
        <f t="shared" si="24"/>
        <v>73.789999999999992</v>
      </c>
      <c r="S239" s="916" t="s">
        <v>156</v>
      </c>
      <c r="T239" s="278"/>
      <c r="U239" s="276"/>
      <c r="V239" s="1291"/>
      <c r="W239" s="1310"/>
      <c r="X239" s="1310"/>
      <c r="Y239" s="1310"/>
    </row>
    <row r="240" spans="1:25" s="57" customFormat="1" ht="36.75" customHeight="1">
      <c r="A240" s="302">
        <v>181</v>
      </c>
      <c r="B240" s="456" t="s">
        <v>700</v>
      </c>
      <c r="C240" s="62">
        <v>2000000000</v>
      </c>
      <c r="D240" s="599" t="s">
        <v>701</v>
      </c>
      <c r="E240" s="60" t="s">
        <v>702</v>
      </c>
      <c r="F240" s="114" t="s">
        <v>134</v>
      </c>
      <c r="G240" s="55" t="s">
        <v>703</v>
      </c>
      <c r="H240" s="1283">
        <v>1911329000</v>
      </c>
      <c r="I240" s="116" t="s">
        <v>704</v>
      </c>
      <c r="J240" s="116" t="s">
        <v>704</v>
      </c>
      <c r="K240" s="55" t="s">
        <v>705</v>
      </c>
      <c r="L240" s="1160">
        <v>44396</v>
      </c>
      <c r="M240" s="1174">
        <v>44485</v>
      </c>
      <c r="N240" s="1258">
        <v>63.56</v>
      </c>
      <c r="O240" s="1258">
        <v>60.798999999999999</v>
      </c>
      <c r="P240" s="1315">
        <v>955664500</v>
      </c>
      <c r="Q240" s="1194">
        <f t="shared" si="22"/>
        <v>50</v>
      </c>
      <c r="R240" s="1258">
        <f t="shared" si="24"/>
        <v>-2.7610000000000028</v>
      </c>
      <c r="S240" s="684" t="s">
        <v>208</v>
      </c>
      <c r="T240" s="278" t="s">
        <v>139</v>
      </c>
      <c r="U240" s="276" t="s">
        <v>102</v>
      </c>
      <c r="V240" s="1291" t="s">
        <v>702</v>
      </c>
      <c r="W240" s="276" t="s">
        <v>111</v>
      </c>
      <c r="X240" s="1310"/>
      <c r="Y240" s="1310"/>
    </row>
    <row r="241" spans="1:25" s="57" customFormat="1" ht="51.75" customHeight="1">
      <c r="A241" s="302">
        <v>182</v>
      </c>
      <c r="B241" s="456" t="s">
        <v>706</v>
      </c>
      <c r="C241" s="62"/>
      <c r="D241" s="599" t="s">
        <v>701</v>
      </c>
      <c r="E241" s="304"/>
      <c r="F241" s="114"/>
      <c r="G241" s="1194"/>
      <c r="H241" s="1224">
        <f>SUBTOTAL(9,H242:H244)</f>
        <v>2224487820</v>
      </c>
      <c r="J241" s="55"/>
      <c r="K241" s="55"/>
      <c r="L241" s="1160">
        <v>44396</v>
      </c>
      <c r="M241" s="1174">
        <v>44500</v>
      </c>
      <c r="N241" s="1194">
        <v>0</v>
      </c>
      <c r="O241" s="1194">
        <v>0</v>
      </c>
      <c r="P241" s="1224">
        <v>1112243910</v>
      </c>
      <c r="Q241" s="1194">
        <f t="shared" si="22"/>
        <v>50</v>
      </c>
      <c r="R241" s="928">
        <f t="shared" si="24"/>
        <v>0</v>
      </c>
      <c r="S241" s="684" t="s">
        <v>208</v>
      </c>
      <c r="T241" s="278" t="s">
        <v>139</v>
      </c>
      <c r="U241" s="276" t="s">
        <v>102</v>
      </c>
      <c r="V241" s="1291" t="s">
        <v>702</v>
      </c>
      <c r="W241" s="276" t="s">
        <v>111</v>
      </c>
      <c r="X241" s="1310"/>
      <c r="Y241" s="1310"/>
    </row>
    <row r="242" spans="1:25" s="57" customFormat="1" ht="51.75" customHeight="1">
      <c r="A242" s="302"/>
      <c r="B242" s="61" t="s">
        <v>707</v>
      </c>
      <c r="C242" s="62">
        <v>406000000</v>
      </c>
      <c r="D242" s="599" t="s">
        <v>701</v>
      </c>
      <c r="E242" s="60" t="s">
        <v>708</v>
      </c>
      <c r="F242" s="114" t="s">
        <v>134</v>
      </c>
      <c r="G242" s="55" t="s">
        <v>709</v>
      </c>
      <c r="H242" s="1283">
        <v>405795333.89999998</v>
      </c>
      <c r="I242" s="55" t="s">
        <v>710</v>
      </c>
      <c r="J242" s="55" t="s">
        <v>710</v>
      </c>
      <c r="K242" s="55" t="s">
        <v>628</v>
      </c>
      <c r="L242" s="1160">
        <v>44396</v>
      </c>
      <c r="M242" s="1174">
        <v>44500</v>
      </c>
      <c r="N242" s="928">
        <v>22.22</v>
      </c>
      <c r="O242" s="928">
        <v>83.74</v>
      </c>
      <c r="P242" s="1275">
        <v>0</v>
      </c>
      <c r="Q242" s="1194">
        <f t="shared" si="22"/>
        <v>0</v>
      </c>
      <c r="R242" s="928">
        <f t="shared" ref="R242:R250" si="25">O242-N242</f>
        <v>61.519999999999996</v>
      </c>
      <c r="S242" s="684" t="s">
        <v>208</v>
      </c>
      <c r="T242" s="278"/>
      <c r="U242" s="276"/>
      <c r="V242" s="1291"/>
      <c r="W242" s="1310"/>
      <c r="X242" s="1310"/>
      <c r="Y242" s="1310"/>
    </row>
    <row r="243" spans="1:25" s="57" customFormat="1" ht="51.75" customHeight="1">
      <c r="A243" s="302"/>
      <c r="B243" s="61" t="s">
        <v>711</v>
      </c>
      <c r="C243" s="62">
        <v>840000000</v>
      </c>
      <c r="D243" s="599" t="s">
        <v>701</v>
      </c>
      <c r="E243" s="60" t="s">
        <v>708</v>
      </c>
      <c r="F243" s="114" t="s">
        <v>134</v>
      </c>
      <c r="G243" s="55" t="s">
        <v>709</v>
      </c>
      <c r="H243" s="1283">
        <v>839458541.02999997</v>
      </c>
      <c r="I243" s="55" t="s">
        <v>710</v>
      </c>
      <c r="J243" s="55" t="s">
        <v>710</v>
      </c>
      <c r="K243" s="55" t="s">
        <v>628</v>
      </c>
      <c r="L243" s="1160">
        <v>44396</v>
      </c>
      <c r="M243" s="1174">
        <v>44500</v>
      </c>
      <c r="N243" s="928">
        <v>22.58</v>
      </c>
      <c r="O243" s="928">
        <v>78.400000000000006</v>
      </c>
      <c r="P243" s="1275">
        <v>0</v>
      </c>
      <c r="Q243" s="1194">
        <f t="shared" si="22"/>
        <v>0</v>
      </c>
      <c r="R243" s="928">
        <f t="shared" si="25"/>
        <v>55.820000000000007</v>
      </c>
      <c r="S243" s="684" t="s">
        <v>208</v>
      </c>
      <c r="T243" s="278"/>
      <c r="U243" s="276"/>
      <c r="V243" s="1291"/>
      <c r="W243" s="1310"/>
      <c r="X243" s="1310"/>
      <c r="Y243" s="1310"/>
    </row>
    <row r="244" spans="1:25" s="57" customFormat="1" ht="51.75" customHeight="1">
      <c r="A244" s="302"/>
      <c r="B244" s="61" t="s">
        <v>712</v>
      </c>
      <c r="C244" s="62">
        <v>980000000</v>
      </c>
      <c r="D244" s="599" t="s">
        <v>701</v>
      </c>
      <c r="E244" s="60" t="s">
        <v>708</v>
      </c>
      <c r="F244" s="114" t="s">
        <v>134</v>
      </c>
      <c r="G244" s="55" t="s">
        <v>709</v>
      </c>
      <c r="H244" s="1283">
        <v>979233945.07000005</v>
      </c>
      <c r="I244" s="55" t="s">
        <v>710</v>
      </c>
      <c r="J244" s="55" t="s">
        <v>710</v>
      </c>
      <c r="K244" s="55" t="s">
        <v>628</v>
      </c>
      <c r="L244" s="1160">
        <v>44396</v>
      </c>
      <c r="M244" s="1174">
        <v>44500</v>
      </c>
      <c r="N244" s="928">
        <v>22.07</v>
      </c>
      <c r="O244" s="928">
        <v>72.61</v>
      </c>
      <c r="P244" s="1275">
        <v>0</v>
      </c>
      <c r="Q244" s="1194">
        <f t="shared" si="22"/>
        <v>0</v>
      </c>
      <c r="R244" s="928">
        <f t="shared" si="25"/>
        <v>50.54</v>
      </c>
      <c r="S244" s="684" t="s">
        <v>208</v>
      </c>
      <c r="T244" s="278"/>
      <c r="U244" s="276"/>
      <c r="V244" s="1291"/>
      <c r="W244" s="1310"/>
      <c r="X244" s="1310"/>
      <c r="Y244" s="1310"/>
    </row>
    <row r="245" spans="1:25" s="57" customFormat="1" ht="51.75" customHeight="1">
      <c r="A245" s="302">
        <v>183</v>
      </c>
      <c r="B245" s="61" t="s">
        <v>713</v>
      </c>
      <c r="C245" s="62"/>
      <c r="D245" s="599" t="s">
        <v>701</v>
      </c>
      <c r="E245" s="60"/>
      <c r="F245" s="114"/>
      <c r="G245" s="55"/>
      <c r="H245" s="1283">
        <f>SUBTOTAL(9,H246:H251)</f>
        <v>2945450975</v>
      </c>
      <c r="I245" s="55"/>
      <c r="J245" s="55"/>
      <c r="K245" s="55"/>
      <c r="L245" s="1160">
        <v>44396</v>
      </c>
      <c r="M245" s="1174">
        <v>44500</v>
      </c>
      <c r="N245" s="928"/>
      <c r="O245" s="928"/>
      <c r="P245" s="1315">
        <v>883635292.5</v>
      </c>
      <c r="Q245" s="1194">
        <f t="shared" si="22"/>
        <v>30</v>
      </c>
      <c r="R245" s="928"/>
      <c r="S245" s="684" t="s">
        <v>208</v>
      </c>
      <c r="T245" s="278"/>
      <c r="U245" s="276" t="s">
        <v>102</v>
      </c>
      <c r="V245" s="1291" t="s">
        <v>708</v>
      </c>
      <c r="W245" s="276" t="s">
        <v>111</v>
      </c>
      <c r="X245" s="1310"/>
      <c r="Y245" s="1310"/>
    </row>
    <row r="246" spans="1:25" s="57" customFormat="1" ht="51.75" customHeight="1">
      <c r="A246" s="302"/>
      <c r="B246" s="61" t="s">
        <v>714</v>
      </c>
      <c r="C246" s="62">
        <v>728000000</v>
      </c>
      <c r="D246" s="599" t="s">
        <v>701</v>
      </c>
      <c r="E246" s="60" t="s">
        <v>708</v>
      </c>
      <c r="F246" s="114" t="s">
        <v>134</v>
      </c>
      <c r="G246" s="55" t="s">
        <v>715</v>
      </c>
      <c r="H246" s="1283">
        <v>691510182</v>
      </c>
      <c r="I246" s="55" t="s">
        <v>117</v>
      </c>
      <c r="J246" s="55" t="s">
        <v>117</v>
      </c>
      <c r="K246" s="55" t="s">
        <v>716</v>
      </c>
      <c r="L246" s="1160">
        <v>44396</v>
      </c>
      <c r="M246" s="1174">
        <v>44500</v>
      </c>
      <c r="N246" s="928">
        <v>54.51</v>
      </c>
      <c r="O246" s="928">
        <v>59.3</v>
      </c>
      <c r="P246" s="1275">
        <v>0</v>
      </c>
      <c r="Q246" s="1194">
        <f t="shared" si="22"/>
        <v>0</v>
      </c>
      <c r="R246" s="928">
        <f t="shared" si="25"/>
        <v>4.7899999999999991</v>
      </c>
      <c r="S246" s="684" t="s">
        <v>208</v>
      </c>
      <c r="T246" s="278"/>
      <c r="U246" s="276"/>
      <c r="V246" s="1291"/>
      <c r="W246" s="1310"/>
      <c r="X246" s="1310"/>
      <c r="Y246" s="1310"/>
    </row>
    <row r="247" spans="1:25" s="57" customFormat="1" ht="51.75" customHeight="1">
      <c r="A247" s="302"/>
      <c r="B247" s="61" t="s">
        <v>717</v>
      </c>
      <c r="C247" s="62">
        <v>560000000</v>
      </c>
      <c r="D247" s="599" t="s">
        <v>701</v>
      </c>
      <c r="E247" s="60" t="s">
        <v>708</v>
      </c>
      <c r="F247" s="114" t="s">
        <v>134</v>
      </c>
      <c r="G247" s="55" t="s">
        <v>715</v>
      </c>
      <c r="H247" s="1283">
        <v>531957932</v>
      </c>
      <c r="I247" s="55" t="s">
        <v>117</v>
      </c>
      <c r="J247" s="55" t="s">
        <v>117</v>
      </c>
      <c r="K247" s="55" t="s">
        <v>716</v>
      </c>
      <c r="L247" s="1160">
        <v>44396</v>
      </c>
      <c r="M247" s="1174">
        <v>44500</v>
      </c>
      <c r="N247" s="928">
        <v>54.56</v>
      </c>
      <c r="O247" s="928">
        <v>92.19</v>
      </c>
      <c r="P247" s="1275">
        <v>0</v>
      </c>
      <c r="Q247" s="1194">
        <f t="shared" si="22"/>
        <v>0</v>
      </c>
      <c r="R247" s="928">
        <f t="shared" si="25"/>
        <v>37.629999999999995</v>
      </c>
      <c r="S247" s="684" t="s">
        <v>208</v>
      </c>
      <c r="T247" s="278"/>
      <c r="U247" s="276"/>
      <c r="V247" s="1291"/>
      <c r="W247" s="1310"/>
      <c r="X247" s="1310"/>
      <c r="Y247" s="1310"/>
    </row>
    <row r="248" spans="1:25" s="57" customFormat="1" ht="51.75" customHeight="1">
      <c r="A248" s="302"/>
      <c r="B248" s="61" t="s">
        <v>718</v>
      </c>
      <c r="C248" s="62">
        <v>567000000</v>
      </c>
      <c r="D248" s="599" t="s">
        <v>701</v>
      </c>
      <c r="E248" s="60" t="s">
        <v>708</v>
      </c>
      <c r="F248" s="114" t="s">
        <v>134</v>
      </c>
      <c r="G248" s="55" t="s">
        <v>715</v>
      </c>
      <c r="H248" s="1283">
        <v>538720917</v>
      </c>
      <c r="I248" s="55" t="s">
        <v>117</v>
      </c>
      <c r="J248" s="55" t="s">
        <v>117</v>
      </c>
      <c r="K248" s="55" t="s">
        <v>716</v>
      </c>
      <c r="L248" s="1160">
        <v>44396</v>
      </c>
      <c r="M248" s="1174">
        <v>44500</v>
      </c>
      <c r="N248" s="928">
        <v>54.47</v>
      </c>
      <c r="O248" s="928">
        <v>61.29</v>
      </c>
      <c r="P248" s="1275">
        <v>0</v>
      </c>
      <c r="Q248" s="1194">
        <f t="shared" si="22"/>
        <v>0</v>
      </c>
      <c r="R248" s="928">
        <f t="shared" si="25"/>
        <v>6.82</v>
      </c>
      <c r="S248" s="684" t="s">
        <v>208</v>
      </c>
      <c r="T248" s="278"/>
      <c r="U248" s="276"/>
      <c r="V248" s="1291"/>
      <c r="W248" s="1310"/>
      <c r="X248" s="1310"/>
      <c r="Y248" s="1310"/>
    </row>
    <row r="249" spans="1:25" s="57" customFormat="1" ht="51.75" customHeight="1">
      <c r="A249" s="302"/>
      <c r="B249" s="61" t="s">
        <v>719</v>
      </c>
      <c r="C249" s="62">
        <v>497000000</v>
      </c>
      <c r="D249" s="599" t="s">
        <v>701</v>
      </c>
      <c r="E249" s="60" t="s">
        <v>708</v>
      </c>
      <c r="F249" s="114" t="s">
        <v>134</v>
      </c>
      <c r="G249" s="55" t="s">
        <v>715</v>
      </c>
      <c r="H249" s="1283">
        <v>472132396</v>
      </c>
      <c r="I249" s="55" t="s">
        <v>117</v>
      </c>
      <c r="J249" s="55" t="s">
        <v>117</v>
      </c>
      <c r="K249" s="55" t="s">
        <v>716</v>
      </c>
      <c r="L249" s="1160">
        <v>44396</v>
      </c>
      <c r="M249" s="1174">
        <v>44500</v>
      </c>
      <c r="N249" s="928">
        <v>54.47</v>
      </c>
      <c r="O249" s="928">
        <v>52.26</v>
      </c>
      <c r="P249" s="1275">
        <v>0</v>
      </c>
      <c r="Q249" s="1194">
        <f t="shared" si="22"/>
        <v>0</v>
      </c>
      <c r="R249" s="928">
        <f t="shared" si="25"/>
        <v>-2.2100000000000009</v>
      </c>
      <c r="S249" s="684" t="s">
        <v>208</v>
      </c>
      <c r="T249" s="278"/>
      <c r="U249" s="276"/>
      <c r="V249" s="1291"/>
      <c r="W249" s="1310"/>
      <c r="X249" s="1310"/>
      <c r="Y249" s="1310"/>
    </row>
    <row r="250" spans="1:25" s="57" customFormat="1" ht="51.75" customHeight="1">
      <c r="A250" s="302"/>
      <c r="B250" s="61" t="s">
        <v>720</v>
      </c>
      <c r="C250" s="62">
        <v>434000000</v>
      </c>
      <c r="D250" s="599" t="s">
        <v>701</v>
      </c>
      <c r="E250" s="60" t="s">
        <v>708</v>
      </c>
      <c r="F250" s="114" t="s">
        <v>134</v>
      </c>
      <c r="G250" s="55" t="s">
        <v>715</v>
      </c>
      <c r="H250" s="1283">
        <v>299116972</v>
      </c>
      <c r="I250" s="55" t="s">
        <v>117</v>
      </c>
      <c r="J250" s="55" t="s">
        <v>117</v>
      </c>
      <c r="K250" s="55" t="s">
        <v>716</v>
      </c>
      <c r="L250" s="1160">
        <v>44396</v>
      </c>
      <c r="M250" s="1174">
        <v>44500</v>
      </c>
      <c r="N250" s="928">
        <v>54.59</v>
      </c>
      <c r="O250" s="928">
        <v>55.1</v>
      </c>
      <c r="P250" s="1275">
        <v>0</v>
      </c>
      <c r="Q250" s="1194">
        <f t="shared" si="22"/>
        <v>0</v>
      </c>
      <c r="R250" s="928">
        <f t="shared" si="25"/>
        <v>0.50999999999999801</v>
      </c>
      <c r="S250" s="684" t="s">
        <v>208</v>
      </c>
      <c r="T250" s="278"/>
      <c r="U250" s="276"/>
      <c r="V250" s="1291"/>
      <c r="W250" s="1310"/>
      <c r="X250" s="1310"/>
      <c r="Y250" s="1310"/>
    </row>
    <row r="251" spans="1:25" s="57" customFormat="1" ht="51.75" customHeight="1">
      <c r="A251" s="302"/>
      <c r="B251" s="61" t="s">
        <v>721</v>
      </c>
      <c r="C251" s="62">
        <v>315000000</v>
      </c>
      <c r="D251" s="599" t="s">
        <v>701</v>
      </c>
      <c r="E251" s="60" t="s">
        <v>708</v>
      </c>
      <c r="F251" s="114" t="s">
        <v>134</v>
      </c>
      <c r="G251" s="55" t="s">
        <v>715</v>
      </c>
      <c r="H251" s="1283">
        <v>412012576</v>
      </c>
      <c r="I251" s="55" t="s">
        <v>117</v>
      </c>
      <c r="J251" s="55" t="s">
        <v>117</v>
      </c>
      <c r="K251" s="55" t="s">
        <v>716</v>
      </c>
      <c r="L251" s="1160">
        <v>44396</v>
      </c>
      <c r="M251" s="1174">
        <v>44500</v>
      </c>
      <c r="N251" s="928">
        <v>54.53</v>
      </c>
      <c r="O251" s="928">
        <v>63.33</v>
      </c>
      <c r="P251" s="1275">
        <v>0</v>
      </c>
      <c r="Q251" s="1194">
        <f t="shared" si="22"/>
        <v>0</v>
      </c>
      <c r="R251" s="928">
        <f>O251-N251</f>
        <v>8.7999999999999972</v>
      </c>
      <c r="S251" s="684" t="s">
        <v>208</v>
      </c>
      <c r="T251" s="278"/>
      <c r="U251" s="276"/>
      <c r="V251" s="1291"/>
      <c r="W251" s="1310"/>
      <c r="X251" s="1310"/>
      <c r="Y251" s="1310"/>
    </row>
    <row r="252" spans="1:25" s="57" customFormat="1" ht="51.75" customHeight="1">
      <c r="A252" s="302">
        <v>184</v>
      </c>
      <c r="B252" s="61" t="s">
        <v>722</v>
      </c>
      <c r="C252" s="62"/>
      <c r="D252" s="599" t="s">
        <v>701</v>
      </c>
      <c r="E252" s="60"/>
      <c r="F252" s="114"/>
      <c r="G252" s="55"/>
      <c r="H252" s="1283">
        <f>SUBTOTAL(9,H253:H259)</f>
        <v>3225942000</v>
      </c>
      <c r="I252" s="55"/>
      <c r="J252" s="55"/>
      <c r="K252" s="55"/>
      <c r="L252" s="1174">
        <v>44396</v>
      </c>
      <c r="M252" s="1174">
        <v>44500</v>
      </c>
      <c r="N252" s="928"/>
      <c r="O252" s="1086"/>
      <c r="P252" s="1315">
        <v>938094300</v>
      </c>
      <c r="Q252" s="1194">
        <f t="shared" si="22"/>
        <v>29.079701370948392</v>
      </c>
      <c r="R252" s="928"/>
      <c r="S252" s="684" t="s">
        <v>208</v>
      </c>
      <c r="T252" s="278"/>
      <c r="U252" s="276" t="s">
        <v>102</v>
      </c>
      <c r="V252" s="1291" t="s">
        <v>708</v>
      </c>
      <c r="W252" s="276" t="s">
        <v>111</v>
      </c>
      <c r="X252" s="1310"/>
      <c r="Y252" s="1310"/>
    </row>
    <row r="253" spans="1:25" s="57" customFormat="1" ht="51.75" customHeight="1">
      <c r="A253" s="302"/>
      <c r="B253" s="61" t="s">
        <v>723</v>
      </c>
      <c r="C253" s="62">
        <v>287000000</v>
      </c>
      <c r="D253" s="599" t="s">
        <v>701</v>
      </c>
      <c r="E253" s="60" t="s">
        <v>708</v>
      </c>
      <c r="F253" s="114" t="s">
        <v>134</v>
      </c>
      <c r="G253" s="55" t="s">
        <v>724</v>
      </c>
      <c r="H253" s="1283">
        <v>286782000</v>
      </c>
      <c r="I253" s="55" t="s">
        <v>725</v>
      </c>
      <c r="J253" s="55" t="s">
        <v>710</v>
      </c>
      <c r="K253" s="55" t="s">
        <v>726</v>
      </c>
      <c r="L253" s="1174">
        <v>44396</v>
      </c>
      <c r="M253" s="1174">
        <v>44500</v>
      </c>
      <c r="N253" s="934">
        <v>46.13</v>
      </c>
      <c r="O253" s="935">
        <v>69.739999999999995</v>
      </c>
      <c r="P253" s="1275">
        <v>0</v>
      </c>
      <c r="Q253" s="1194">
        <f t="shared" si="22"/>
        <v>0</v>
      </c>
      <c r="R253" s="928">
        <f t="shared" ref="R253:R258" si="26">O253-N253</f>
        <v>23.609999999999992</v>
      </c>
      <c r="S253" s="684" t="s">
        <v>208</v>
      </c>
      <c r="T253" s="278"/>
      <c r="U253" s="276"/>
      <c r="V253" s="1291"/>
      <c r="W253" s="1310"/>
      <c r="X253" s="1310"/>
      <c r="Y253" s="1310"/>
    </row>
    <row r="254" spans="1:25" s="57" customFormat="1" ht="51.75" customHeight="1">
      <c r="A254" s="302"/>
      <c r="B254" s="61" t="s">
        <v>727</v>
      </c>
      <c r="C254" s="62">
        <v>560000000</v>
      </c>
      <c r="D254" s="599" t="s">
        <v>701</v>
      </c>
      <c r="E254" s="60" t="s">
        <v>708</v>
      </c>
      <c r="F254" s="114" t="s">
        <v>134</v>
      </c>
      <c r="G254" s="55" t="s">
        <v>724</v>
      </c>
      <c r="H254" s="1283">
        <v>559130000</v>
      </c>
      <c r="I254" s="55" t="s">
        <v>725</v>
      </c>
      <c r="J254" s="55" t="s">
        <v>710</v>
      </c>
      <c r="K254" s="55" t="s">
        <v>726</v>
      </c>
      <c r="L254" s="1174">
        <v>44396</v>
      </c>
      <c r="M254" s="1174">
        <v>44500</v>
      </c>
      <c r="N254" s="934">
        <v>45.87</v>
      </c>
      <c r="O254" s="935">
        <v>70.13</v>
      </c>
      <c r="P254" s="1275">
        <v>0</v>
      </c>
      <c r="Q254" s="1194">
        <f t="shared" si="22"/>
        <v>0</v>
      </c>
      <c r="R254" s="928">
        <f t="shared" si="26"/>
        <v>24.259999999999998</v>
      </c>
      <c r="S254" s="684" t="s">
        <v>208</v>
      </c>
      <c r="T254" s="278"/>
      <c r="U254" s="276"/>
      <c r="V254" s="1291"/>
      <c r="W254" s="1310"/>
      <c r="X254" s="1310"/>
      <c r="Y254" s="1310"/>
    </row>
    <row r="255" spans="1:25" s="57" customFormat="1" ht="51.75" customHeight="1">
      <c r="A255" s="302"/>
      <c r="B255" s="61" t="s">
        <v>728</v>
      </c>
      <c r="C255" s="62">
        <v>462000000</v>
      </c>
      <c r="D255" s="599" t="s">
        <v>701</v>
      </c>
      <c r="E255" s="60" t="s">
        <v>708</v>
      </c>
      <c r="F255" s="114" t="s">
        <v>134</v>
      </c>
      <c r="G255" s="55" t="s">
        <v>724</v>
      </c>
      <c r="H255" s="1283">
        <v>461852000</v>
      </c>
      <c r="I255" s="55" t="s">
        <v>725</v>
      </c>
      <c r="J255" s="55" t="s">
        <v>710</v>
      </c>
      <c r="K255" s="55" t="s">
        <v>726</v>
      </c>
      <c r="L255" s="1174">
        <v>44396</v>
      </c>
      <c r="M255" s="1174">
        <v>44500</v>
      </c>
      <c r="N255" s="934">
        <v>45.99</v>
      </c>
      <c r="O255" s="935">
        <v>65.61</v>
      </c>
      <c r="P255" s="1275">
        <v>0</v>
      </c>
      <c r="Q255" s="1194">
        <f t="shared" si="22"/>
        <v>0</v>
      </c>
      <c r="R255" s="928">
        <f t="shared" si="26"/>
        <v>19.619999999999997</v>
      </c>
      <c r="S255" s="684" t="s">
        <v>208</v>
      </c>
      <c r="T255" s="278"/>
      <c r="U255" s="276"/>
      <c r="V255" s="1291"/>
      <c r="W255" s="1310"/>
      <c r="X255" s="1310"/>
      <c r="Y255" s="1310"/>
    </row>
    <row r="256" spans="1:25" s="57" customFormat="1" ht="51.75" customHeight="1">
      <c r="A256" s="302"/>
      <c r="B256" s="61" t="s">
        <v>729</v>
      </c>
      <c r="C256" s="62">
        <v>287000000</v>
      </c>
      <c r="D256" s="599" t="s">
        <v>701</v>
      </c>
      <c r="E256" s="60" t="s">
        <v>708</v>
      </c>
      <c r="F256" s="114" t="s">
        <v>134</v>
      </c>
      <c r="G256" s="55" t="s">
        <v>724</v>
      </c>
      <c r="H256" s="1283">
        <v>286930000</v>
      </c>
      <c r="I256" s="55" t="s">
        <v>725</v>
      </c>
      <c r="J256" s="55" t="s">
        <v>710</v>
      </c>
      <c r="K256" s="55" t="s">
        <v>726</v>
      </c>
      <c r="L256" s="1174">
        <v>44396</v>
      </c>
      <c r="M256" s="1174">
        <v>44500</v>
      </c>
      <c r="N256" s="934">
        <v>46.18</v>
      </c>
      <c r="O256" s="935">
        <v>70.52</v>
      </c>
      <c r="P256" s="1275">
        <v>0</v>
      </c>
      <c r="Q256" s="1194">
        <f t="shared" si="22"/>
        <v>0</v>
      </c>
      <c r="R256" s="928">
        <f t="shared" si="26"/>
        <v>24.339999999999996</v>
      </c>
      <c r="S256" s="684" t="s">
        <v>208</v>
      </c>
      <c r="T256" s="278"/>
      <c r="U256" s="276"/>
      <c r="V256" s="1291"/>
      <c r="W256" s="1310"/>
      <c r="X256" s="1310"/>
      <c r="Y256" s="1310"/>
    </row>
    <row r="257" spans="1:25" s="57" customFormat="1" ht="51.75" customHeight="1">
      <c r="A257" s="302"/>
      <c r="B257" s="61" t="s">
        <v>730</v>
      </c>
      <c r="C257" s="62">
        <v>525000000</v>
      </c>
      <c r="D257" s="599" t="s">
        <v>701</v>
      </c>
      <c r="E257" s="60" t="s">
        <v>708</v>
      </c>
      <c r="F257" s="114" t="s">
        <v>134</v>
      </c>
      <c r="G257" s="55" t="s">
        <v>724</v>
      </c>
      <c r="H257" s="1283">
        <v>524543000</v>
      </c>
      <c r="I257" s="55" t="s">
        <v>725</v>
      </c>
      <c r="J257" s="55" t="s">
        <v>710</v>
      </c>
      <c r="K257" s="55" t="s">
        <v>726</v>
      </c>
      <c r="L257" s="1174">
        <v>44396</v>
      </c>
      <c r="M257" s="1174">
        <v>44500</v>
      </c>
      <c r="N257" s="934">
        <v>41.28</v>
      </c>
      <c r="O257" s="935">
        <v>64.14</v>
      </c>
      <c r="P257" s="1275">
        <v>0</v>
      </c>
      <c r="Q257" s="1194">
        <f t="shared" si="22"/>
        <v>0</v>
      </c>
      <c r="R257" s="928">
        <f t="shared" si="26"/>
        <v>22.86</v>
      </c>
      <c r="S257" s="684" t="s">
        <v>208</v>
      </c>
      <c r="T257" s="278"/>
      <c r="U257" s="276"/>
      <c r="V257" s="1291"/>
      <c r="W257" s="1310"/>
      <c r="X257" s="1310"/>
      <c r="Y257" s="1310"/>
    </row>
    <row r="258" spans="1:25" s="57" customFormat="1" ht="51.75" customHeight="1">
      <c r="A258" s="302"/>
      <c r="B258" s="61" t="s">
        <v>731</v>
      </c>
      <c r="C258" s="62">
        <v>1008000000</v>
      </c>
      <c r="D258" s="599" t="s">
        <v>701</v>
      </c>
      <c r="E258" s="60" t="s">
        <v>708</v>
      </c>
      <c r="F258" s="114" t="s">
        <v>134</v>
      </c>
      <c r="G258" s="55" t="s">
        <v>724</v>
      </c>
      <c r="H258" s="1283">
        <v>1007744000</v>
      </c>
      <c r="I258" s="55" t="s">
        <v>725</v>
      </c>
      <c r="J258" s="55" t="s">
        <v>710</v>
      </c>
      <c r="K258" s="55" t="s">
        <v>726</v>
      </c>
      <c r="L258" s="1174">
        <v>44396</v>
      </c>
      <c r="M258" s="1174">
        <v>44500</v>
      </c>
      <c r="N258" s="934">
        <v>41.31</v>
      </c>
      <c r="O258" s="935">
        <v>60.48</v>
      </c>
      <c r="P258" s="1275">
        <v>0</v>
      </c>
      <c r="Q258" s="1194">
        <f t="shared" si="22"/>
        <v>0</v>
      </c>
      <c r="R258" s="928">
        <f t="shared" si="26"/>
        <v>19.169999999999995</v>
      </c>
      <c r="S258" s="684" t="s">
        <v>208</v>
      </c>
      <c r="T258" s="278"/>
      <c r="U258" s="276"/>
      <c r="V258" s="1291"/>
      <c r="W258" s="1310"/>
      <c r="X258" s="1310"/>
      <c r="Y258" s="1310"/>
    </row>
    <row r="259" spans="1:25" s="57" customFormat="1" ht="39.75" customHeight="1">
      <c r="A259" s="856">
        <v>185</v>
      </c>
      <c r="B259" s="857" t="s">
        <v>732</v>
      </c>
      <c r="C259" s="858">
        <v>100000000</v>
      </c>
      <c r="D259" s="859" t="s">
        <v>114</v>
      </c>
      <c r="E259" s="859" t="s">
        <v>103</v>
      </c>
      <c r="F259" s="860" t="s">
        <v>134</v>
      </c>
      <c r="G259" s="861" t="s">
        <v>733</v>
      </c>
      <c r="H259" s="1318">
        <v>98961000</v>
      </c>
      <c r="I259" s="861" t="s">
        <v>677</v>
      </c>
      <c r="J259" s="861" t="s">
        <v>288</v>
      </c>
      <c r="K259" s="861" t="s">
        <v>595</v>
      </c>
      <c r="L259" s="1221">
        <v>44428</v>
      </c>
      <c r="M259" s="1222">
        <v>44487</v>
      </c>
      <c r="N259" s="1194">
        <v>46.12</v>
      </c>
      <c r="O259" s="1194">
        <v>72.8</v>
      </c>
      <c r="P259" s="1275">
        <v>0</v>
      </c>
      <c r="Q259" s="1194">
        <f t="shared" si="22"/>
        <v>0</v>
      </c>
      <c r="R259" s="1223">
        <f>O259-N259</f>
        <v>26.68</v>
      </c>
      <c r="S259" s="684" t="s">
        <v>208</v>
      </c>
      <c r="T259" s="278" t="s">
        <v>139</v>
      </c>
      <c r="U259" s="276" t="s">
        <v>114</v>
      </c>
      <c r="V259" s="1291" t="s">
        <v>103</v>
      </c>
      <c r="W259" s="276" t="s">
        <v>111</v>
      </c>
      <c r="X259" s="1310"/>
      <c r="Y259" s="1310"/>
    </row>
    <row r="260" spans="1:25" s="159" customFormat="1" ht="23.25" customHeight="1">
      <c r="A260" s="1515" t="s">
        <v>734</v>
      </c>
      <c r="B260" s="1516"/>
      <c r="C260" s="157">
        <f>SUBTOTAL(9,C13:C259)</f>
        <v>128414387814</v>
      </c>
      <c r="D260" s="157"/>
      <c r="E260" s="266"/>
      <c r="F260" s="694"/>
      <c r="G260" s="158"/>
      <c r="H260" s="157">
        <f>SUBTOTAL(9,H13:H259)</f>
        <v>105176955685.93001</v>
      </c>
      <c r="I260" s="268"/>
      <c r="J260" s="268"/>
      <c r="K260" s="269"/>
      <c r="L260" s="1336"/>
      <c r="M260" s="1333"/>
      <c r="N260" s="1237"/>
      <c r="O260" s="1245"/>
      <c r="P260" s="157">
        <f>SUBTOTAL(9,P13:P259)</f>
        <v>29221158375.00388</v>
      </c>
      <c r="Q260" s="274"/>
      <c r="R260" s="274"/>
      <c r="S260" s="274"/>
      <c r="T260" s="283"/>
      <c r="U260" s="1319"/>
      <c r="V260" s="1320"/>
      <c r="W260" s="283"/>
      <c r="X260" s="283"/>
      <c r="Y260" s="283"/>
    </row>
    <row r="261" spans="1:25" s="78" customFormat="1">
      <c r="A261" s="69"/>
      <c r="B261" s="70"/>
      <c r="C261" s="81"/>
      <c r="D261" s="106"/>
      <c r="E261" s="72"/>
      <c r="F261" s="1137"/>
      <c r="G261" s="52"/>
      <c r="H261" s="1089"/>
      <c r="I261" s="52"/>
      <c r="J261" s="52"/>
      <c r="K261" s="52"/>
      <c r="L261" s="1332"/>
      <c r="M261" s="1332"/>
      <c r="N261" s="1238"/>
      <c r="O261" s="1238"/>
      <c r="P261" s="1089"/>
      <c r="Q261" s="52"/>
      <c r="R261" s="52"/>
      <c r="S261" s="52"/>
      <c r="T261" s="275"/>
      <c r="U261" s="276"/>
      <c r="V261" s="1290"/>
      <c r="W261" s="275"/>
      <c r="X261" s="275"/>
      <c r="Y261" s="275"/>
    </row>
    <row r="262" spans="1:25" s="58" customFormat="1" ht="15" customHeight="1">
      <c r="A262" s="1517" t="s">
        <v>735</v>
      </c>
      <c r="B262" s="1517"/>
      <c r="C262" s="1518"/>
      <c r="D262" s="1517"/>
      <c r="E262" s="1517"/>
      <c r="F262" s="1517"/>
      <c r="G262" s="71"/>
      <c r="H262" s="1090"/>
      <c r="I262" s="1345"/>
      <c r="J262" s="1519"/>
      <c r="K262" s="1519"/>
      <c r="L262" s="1185"/>
      <c r="M262" s="1190"/>
      <c r="N262" s="1239"/>
      <c r="O262" s="1246"/>
      <c r="P262" s="1091"/>
      <c r="Q262" s="77"/>
      <c r="R262" s="75"/>
      <c r="S262" s="78"/>
      <c r="T262" s="279"/>
      <c r="U262" s="1321"/>
      <c r="V262" s="1321"/>
      <c r="W262" s="279"/>
      <c r="X262" s="279"/>
      <c r="Y262" s="279"/>
    </row>
    <row r="263" spans="1:25" s="4" customFormat="1" ht="14.25" customHeight="1">
      <c r="A263" s="94"/>
      <c r="B263" s="1520" t="s">
        <v>736</v>
      </c>
      <c r="C263" s="1521"/>
      <c r="D263" s="1522"/>
      <c r="E263" s="1523"/>
      <c r="F263" s="162">
        <v>185</v>
      </c>
      <c r="G263" s="79"/>
      <c r="H263" s="1092"/>
      <c r="I263" s="80"/>
      <c r="J263" s="81"/>
      <c r="K263" s="81"/>
      <c r="L263" s="1186"/>
      <c r="M263" s="1186"/>
      <c r="N263" s="1240"/>
      <c r="O263" s="912" t="s">
        <v>776</v>
      </c>
      <c r="P263" s="1094"/>
      <c r="Q263" s="938"/>
      <c r="R263" s="938"/>
      <c r="S263" s="85"/>
      <c r="T263" s="280"/>
      <c r="U263" s="1322"/>
      <c r="V263" s="1322"/>
      <c r="W263" s="280"/>
      <c r="X263" s="280"/>
      <c r="Y263" s="280"/>
    </row>
    <row r="264" spans="1:25" s="4" customFormat="1" ht="14.25" customHeight="1">
      <c r="A264" s="94"/>
      <c r="B264" s="1520" t="s">
        <v>738</v>
      </c>
      <c r="C264" s="1521"/>
      <c r="D264" s="1522"/>
      <c r="E264" s="1523"/>
      <c r="F264" s="162">
        <v>11</v>
      </c>
      <c r="G264" s="79"/>
      <c r="H264" s="1092"/>
      <c r="I264" s="80"/>
      <c r="J264" s="81"/>
      <c r="K264" s="81"/>
      <c r="L264" s="1186"/>
      <c r="M264" s="1186"/>
      <c r="N264" s="1240"/>
      <c r="O264" s="912" t="s">
        <v>70</v>
      </c>
      <c r="P264" s="1094"/>
      <c r="Q264" s="938"/>
      <c r="R264" s="938"/>
      <c r="S264" s="85"/>
      <c r="T264" s="280"/>
      <c r="U264" s="1322"/>
      <c r="V264" s="1322"/>
      <c r="W264" s="280"/>
      <c r="X264" s="280"/>
      <c r="Y264" s="280"/>
    </row>
    <row r="265" spans="1:25" s="4" customFormat="1" ht="14.25" customHeight="1">
      <c r="A265" s="94"/>
      <c r="B265" s="1520" t="s">
        <v>739</v>
      </c>
      <c r="C265" s="1521"/>
      <c r="D265" s="1522"/>
      <c r="E265" s="1523"/>
      <c r="F265" s="162">
        <f>F263-F264</f>
        <v>174</v>
      </c>
      <c r="G265" s="79"/>
      <c r="H265" s="1092"/>
      <c r="I265" s="80"/>
      <c r="J265" s="81"/>
      <c r="K265" s="81"/>
      <c r="L265" s="1186"/>
      <c r="M265" s="1186"/>
      <c r="N265" s="1240"/>
      <c r="O265" s="912"/>
      <c r="P265" s="1094"/>
      <c r="Q265" s="938"/>
      <c r="R265" s="938"/>
      <c r="S265" s="85"/>
      <c r="T265" s="280"/>
      <c r="U265" s="1322"/>
      <c r="V265" s="1322"/>
      <c r="W265" s="280"/>
      <c r="X265" s="280"/>
      <c r="Y265" s="280"/>
    </row>
    <row r="266" spans="1:25" s="90" customFormat="1" ht="14.25" customHeight="1">
      <c r="A266" s="163"/>
      <c r="B266" s="1524" t="s">
        <v>740</v>
      </c>
      <c r="C266" s="1527"/>
      <c r="D266" s="1525"/>
      <c r="E266" s="1526"/>
      <c r="F266" s="162">
        <f>COUNTIF($U$13:$U$259,"TENDER")</f>
        <v>71</v>
      </c>
      <c r="G266" s="86"/>
      <c r="H266" s="1093"/>
      <c r="I266" s="87"/>
      <c r="J266" s="88"/>
      <c r="K266" s="88"/>
      <c r="L266" s="1187"/>
      <c r="M266" s="1187"/>
      <c r="N266" s="1241"/>
      <c r="O266" s="912"/>
      <c r="P266" s="1094"/>
      <c r="Q266" s="938"/>
      <c r="R266" s="938"/>
      <c r="S266" s="165"/>
      <c r="T266" s="281" t="s">
        <v>741</v>
      </c>
      <c r="U266" s="1323"/>
      <c r="V266" s="1323"/>
      <c r="W266" s="281"/>
      <c r="X266" s="281"/>
      <c r="Y266" s="281"/>
    </row>
    <row r="267" spans="1:25" s="90" customFormat="1" ht="14.25" customHeight="1">
      <c r="A267" s="163"/>
      <c r="B267" s="1524" t="s">
        <v>742</v>
      </c>
      <c r="C267" s="1527"/>
      <c r="D267" s="1525"/>
      <c r="E267" s="1526"/>
      <c r="F267" s="162">
        <f>COUNTIF($U$13:$U$259,"PL")</f>
        <v>83</v>
      </c>
      <c r="G267" s="86"/>
      <c r="H267" s="1093"/>
      <c r="I267" s="87"/>
      <c r="J267" s="88"/>
      <c r="K267" s="88"/>
      <c r="L267" s="1187"/>
      <c r="M267" s="1187"/>
      <c r="N267" s="1241"/>
      <c r="O267" s="1247"/>
      <c r="P267" s="1094"/>
      <c r="Q267" s="938"/>
      <c r="R267" s="938"/>
      <c r="S267" s="165"/>
      <c r="T267" s="281" t="s">
        <v>114</v>
      </c>
      <c r="U267" s="1323"/>
      <c r="V267" s="1323"/>
      <c r="W267" s="281"/>
      <c r="X267" s="281"/>
      <c r="Y267" s="281"/>
    </row>
    <row r="268" spans="1:25" s="90" customFormat="1" ht="14.25" customHeight="1">
      <c r="A268" s="163"/>
      <c r="B268" s="1524" t="s">
        <v>743</v>
      </c>
      <c r="C268" s="1527"/>
      <c r="D268" s="1525"/>
      <c r="E268" s="1526"/>
      <c r="F268" s="162">
        <f>COUNTIF(U15:U261,"SWAKELOLA")</f>
        <v>20</v>
      </c>
      <c r="G268" s="86"/>
      <c r="H268" s="1093"/>
      <c r="I268" s="87"/>
      <c r="J268" s="88"/>
      <c r="K268" s="88"/>
      <c r="L268" s="1187"/>
      <c r="M268" s="1187"/>
      <c r="N268" s="1241"/>
      <c r="O268" s="1247"/>
      <c r="P268" s="1094"/>
      <c r="Q268" s="938"/>
      <c r="R268" s="938"/>
      <c r="S268" s="165"/>
      <c r="T268" s="281" t="s">
        <v>744</v>
      </c>
      <c r="U268" s="1323"/>
      <c r="V268" s="1323"/>
      <c r="W268" s="281"/>
      <c r="X268" s="281"/>
      <c r="Y268" s="281"/>
    </row>
    <row r="269" spans="1:25" s="90" customFormat="1" ht="14.25" customHeight="1">
      <c r="A269" s="163"/>
      <c r="B269" s="1520" t="s">
        <v>745</v>
      </c>
      <c r="C269" s="1522"/>
      <c r="D269" s="1522"/>
      <c r="E269" s="1523"/>
      <c r="F269" s="162">
        <f>SUM(F270:F272)</f>
        <v>139</v>
      </c>
      <c r="G269" s="86"/>
      <c r="H269" s="1093"/>
      <c r="I269" s="87"/>
      <c r="J269" s="88"/>
      <c r="K269" s="88"/>
      <c r="L269" s="1187"/>
      <c r="M269" s="1187"/>
      <c r="N269" s="1241"/>
      <c r="O269" s="1248" t="s">
        <v>746</v>
      </c>
      <c r="P269" s="1094"/>
      <c r="Q269" s="938"/>
      <c r="R269" s="938"/>
      <c r="S269" s="165"/>
      <c r="T269" s="281"/>
      <c r="U269" s="1323"/>
      <c r="V269" s="1323"/>
      <c r="W269" s="281"/>
      <c r="X269" s="281"/>
      <c r="Y269" s="281"/>
    </row>
    <row r="270" spans="1:25" s="90" customFormat="1" ht="13.5" customHeight="1">
      <c r="A270" s="163"/>
      <c r="B270" s="1524" t="s">
        <v>740</v>
      </c>
      <c r="C270" s="1525"/>
      <c r="D270" s="1525"/>
      <c r="E270" s="1526"/>
      <c r="F270" s="162">
        <f>COUNTIFS($U$13:$U$259,$U$13,$W$13:$W$259,$W$259)</f>
        <v>65</v>
      </c>
      <c r="G270" s="86"/>
      <c r="H270" s="1093"/>
      <c r="I270" s="87"/>
      <c r="J270" s="88"/>
      <c r="K270" s="88"/>
      <c r="L270" s="1187"/>
      <c r="M270" s="1187"/>
      <c r="N270" s="1241"/>
      <c r="O270" s="912" t="s">
        <v>747</v>
      </c>
      <c r="P270" s="164"/>
      <c r="Q270" s="938"/>
      <c r="R270" s="938"/>
      <c r="S270" s="165"/>
      <c r="T270" s="281"/>
      <c r="U270" s="1323"/>
      <c r="V270" s="1323"/>
      <c r="W270" s="281"/>
      <c r="X270" s="281"/>
      <c r="Y270" s="281"/>
    </row>
    <row r="271" spans="1:25" s="90" customFormat="1" ht="13.5" customHeight="1">
      <c r="A271" s="163"/>
      <c r="B271" s="1524" t="s">
        <v>742</v>
      </c>
      <c r="C271" s="1525"/>
      <c r="D271" s="1525"/>
      <c r="E271" s="1526"/>
      <c r="F271" s="162">
        <f>COUNTIFS($U$13:$U$259,$U$15,$W$13:$W$259,$W$259)</f>
        <v>61</v>
      </c>
      <c r="G271" s="86"/>
      <c r="H271" s="1093"/>
      <c r="I271" s="87"/>
      <c r="J271" s="88"/>
      <c r="K271" s="88"/>
      <c r="L271" s="1187"/>
      <c r="M271" s="1187"/>
      <c r="N271" s="1241"/>
      <c r="O271" s="912" t="s">
        <v>748</v>
      </c>
      <c r="P271" s="164"/>
      <c r="Q271" s="938"/>
      <c r="R271" s="938"/>
      <c r="S271" s="165"/>
      <c r="T271" s="281"/>
      <c r="U271" s="1323"/>
      <c r="V271" s="1323"/>
      <c r="W271" s="281"/>
      <c r="X271" s="281"/>
      <c r="Y271" s="281"/>
    </row>
    <row r="272" spans="1:25" s="90" customFormat="1" ht="14.25" customHeight="1">
      <c r="A272" s="163"/>
      <c r="B272" s="1524" t="s">
        <v>743</v>
      </c>
      <c r="C272" s="1525"/>
      <c r="D272" s="1525"/>
      <c r="E272" s="1526"/>
      <c r="F272" s="162">
        <f>COUNTIFS($U$13:$U$259,$U$39,$W$13:$W$259,$W$259)</f>
        <v>13</v>
      </c>
      <c r="G272" s="86"/>
      <c r="H272" s="1093"/>
      <c r="I272" s="87"/>
      <c r="J272" s="88"/>
      <c r="K272" s="88"/>
      <c r="L272" s="1187"/>
      <c r="M272" s="1187"/>
      <c r="N272" s="1241"/>
      <c r="O272" s="912"/>
      <c r="P272" s="164"/>
      <c r="Q272" s="938"/>
      <c r="R272" s="938"/>
      <c r="S272" s="165"/>
      <c r="T272" s="281"/>
      <c r="U272" s="1323"/>
      <c r="V272" s="1323"/>
      <c r="W272" s="281"/>
      <c r="X272" s="281"/>
      <c r="Y272" s="281"/>
    </row>
    <row r="273" spans="1:16149" s="90" customFormat="1" ht="14.25" customHeight="1">
      <c r="A273" s="163"/>
      <c r="B273" s="1520" t="s">
        <v>749</v>
      </c>
      <c r="C273" s="1522"/>
      <c r="D273" s="1522"/>
      <c r="E273" s="1523"/>
      <c r="F273" s="162">
        <f>COUNTIF($W$13:$W$259,"PROSES DED")</f>
        <v>7</v>
      </c>
      <c r="G273" s="86"/>
      <c r="H273" s="1093"/>
      <c r="I273" s="87"/>
      <c r="J273" s="88"/>
      <c r="K273" s="88"/>
      <c r="L273" s="1187"/>
      <c r="M273" s="1187"/>
      <c r="N273" s="1241"/>
      <c r="O273" s="1249"/>
      <c r="P273" s="1094"/>
      <c r="Q273" s="938"/>
      <c r="R273" s="938"/>
      <c r="S273" s="165"/>
      <c r="T273" s="281"/>
      <c r="U273" s="1323"/>
      <c r="V273" s="1323"/>
      <c r="W273" s="281"/>
      <c r="X273" s="281"/>
      <c r="Y273" s="281"/>
    </row>
    <row r="274" spans="1:16149" s="90" customFormat="1" ht="14.25" customHeight="1">
      <c r="A274" s="163"/>
      <c r="B274" s="1520" t="s">
        <v>750</v>
      </c>
      <c r="C274" s="1522"/>
      <c r="D274" s="1522"/>
      <c r="E274" s="1523"/>
      <c r="F274" s="162">
        <f>COUNTIF($W13:$W$259,"PROSES ULP")</f>
        <v>12</v>
      </c>
      <c r="G274" s="86"/>
      <c r="H274" s="1255"/>
      <c r="I274" s="87"/>
      <c r="J274" s="88"/>
      <c r="K274" s="88"/>
      <c r="L274" s="1187"/>
      <c r="M274" s="1187"/>
      <c r="N274" s="1241"/>
      <c r="O274" s="1249"/>
      <c r="P274" s="1094"/>
      <c r="Q274" s="938"/>
      <c r="R274" s="938"/>
      <c r="S274" s="165"/>
      <c r="T274" s="281"/>
      <c r="U274" s="1323"/>
      <c r="V274" s="1323"/>
      <c r="W274" s="281"/>
      <c r="X274" s="281"/>
      <c r="Y274" s="281"/>
    </row>
    <row r="275" spans="1:16149" s="90" customFormat="1" ht="14.25" customHeight="1">
      <c r="A275" s="163"/>
      <c r="B275" s="1520" t="s">
        <v>751</v>
      </c>
      <c r="C275" s="1522"/>
      <c r="D275" s="1522"/>
      <c r="E275" s="1522"/>
      <c r="F275" s="162">
        <f>COUNTIF($W$13:$W$259,"SOSIALISASI DESA")</f>
        <v>0</v>
      </c>
      <c r="G275" s="86"/>
      <c r="H275" s="1093"/>
      <c r="I275" s="87"/>
      <c r="J275" s="88"/>
      <c r="K275" s="88"/>
      <c r="L275" s="1187"/>
      <c r="M275" s="1187"/>
      <c r="N275" s="1241"/>
      <c r="O275" s="1249"/>
      <c r="P275" s="1094"/>
      <c r="Q275" s="938"/>
      <c r="R275" s="938"/>
      <c r="S275" s="165"/>
      <c r="T275" s="281"/>
      <c r="U275" s="1323"/>
      <c r="V275" s="1323"/>
      <c r="W275" s="281"/>
      <c r="X275" s="281"/>
      <c r="Y275" s="281"/>
    </row>
    <row r="276" spans="1:16149" s="90" customFormat="1" ht="14.25" customHeight="1">
      <c r="A276" s="163"/>
      <c r="B276" s="1520" t="s">
        <v>752</v>
      </c>
      <c r="C276" s="1522"/>
      <c r="D276" s="1522"/>
      <c r="E276" s="1522"/>
      <c r="F276" s="162">
        <f>COUNTIF(W16:W262,"PROSES HPS")</f>
        <v>1</v>
      </c>
      <c r="G276" s="86"/>
      <c r="H276" s="1093"/>
      <c r="I276" s="87"/>
      <c r="J276" s="88"/>
      <c r="K276" s="88"/>
      <c r="L276" s="1187"/>
      <c r="M276" s="1187"/>
      <c r="N276" s="1241"/>
      <c r="O276" s="1249"/>
      <c r="P276" s="1094"/>
      <c r="Q276" s="938"/>
      <c r="R276" s="938"/>
      <c r="S276" s="165"/>
      <c r="T276" s="281"/>
      <c r="U276" s="1323"/>
      <c r="V276" s="1323"/>
      <c r="W276" s="281"/>
      <c r="X276" s="281"/>
      <c r="Y276" s="281"/>
    </row>
    <row r="277" spans="1:16149" s="90" customFormat="1" ht="14.25" customHeight="1">
      <c r="A277" s="163"/>
      <c r="B277" s="1520" t="s">
        <v>753</v>
      </c>
      <c r="C277" s="1522"/>
      <c r="D277" s="1522"/>
      <c r="E277" s="1522"/>
      <c r="F277" s="162">
        <f>COUNTIF($W$13:$W$259,"PROSES KONTRAK")</f>
        <v>0</v>
      </c>
      <c r="G277" s="86"/>
      <c r="H277" s="1093"/>
      <c r="I277" s="87"/>
      <c r="J277" s="88"/>
      <c r="K277" s="88"/>
      <c r="L277" s="1187"/>
      <c r="M277" s="1187"/>
      <c r="N277" s="1241"/>
      <c r="O277" s="912"/>
      <c r="P277" s="164"/>
      <c r="Q277" s="938"/>
      <c r="R277" s="938"/>
      <c r="S277" s="165"/>
      <c r="T277" s="281"/>
      <c r="U277" s="1323"/>
      <c r="V277" s="1323"/>
      <c r="W277" s="281"/>
      <c r="X277" s="281"/>
      <c r="Y277" s="281"/>
    </row>
    <row r="278" spans="1:16149" s="90" customFormat="1" ht="14.25" customHeight="1">
      <c r="A278" s="163"/>
      <c r="B278" s="1343" t="s">
        <v>754</v>
      </c>
      <c r="C278" s="1344"/>
      <c r="D278" s="1344"/>
      <c r="E278" s="1344"/>
      <c r="F278" s="162">
        <f>COUNTIF($W$13:$W$259,"KONTRAK")</f>
        <v>0</v>
      </c>
      <c r="G278" s="86"/>
      <c r="H278" s="1093"/>
      <c r="I278" s="87"/>
      <c r="J278" s="88"/>
      <c r="K278" s="88"/>
      <c r="L278" s="1187"/>
      <c r="M278" s="1187"/>
      <c r="N278" s="1241"/>
      <c r="O278" s="912"/>
      <c r="P278" s="164"/>
      <c r="Q278" s="938"/>
      <c r="R278" s="938"/>
      <c r="S278" s="165"/>
      <c r="T278" s="281"/>
      <c r="U278" s="1323"/>
      <c r="V278" s="1323"/>
      <c r="W278" s="281"/>
      <c r="X278" s="281"/>
      <c r="Y278" s="281"/>
    </row>
    <row r="279" spans="1:16149" s="90" customFormat="1" ht="14.25" customHeight="1">
      <c r="A279" s="163"/>
      <c r="B279" s="1520" t="s">
        <v>755</v>
      </c>
      <c r="C279" s="1522"/>
      <c r="D279" s="1522"/>
      <c r="E279" s="1530"/>
      <c r="F279" s="162">
        <f>COUNTIF($W$13:$W$259,"PROSES PENGADAAN")</f>
        <v>2</v>
      </c>
      <c r="G279" s="86"/>
      <c r="H279" s="1093"/>
      <c r="I279" s="87"/>
      <c r="J279" s="88"/>
      <c r="K279" s="88"/>
      <c r="L279" s="1187"/>
      <c r="M279" s="1187"/>
      <c r="N279" s="1241"/>
      <c r="O279" s="1240"/>
      <c r="P279" s="1094"/>
      <c r="Q279" s="938"/>
      <c r="R279" s="938"/>
      <c r="S279" s="165"/>
      <c r="T279" s="281"/>
      <c r="U279" s="1323"/>
      <c r="V279" s="1323"/>
      <c r="W279" s="281"/>
      <c r="X279" s="281"/>
      <c r="Y279" s="281"/>
    </row>
    <row r="280" spans="1:16149" s="90" customFormat="1" ht="14.25" customHeight="1">
      <c r="A280" s="163"/>
      <c r="B280" s="1520" t="s">
        <v>756</v>
      </c>
      <c r="C280" s="1522"/>
      <c r="D280" s="1522"/>
      <c r="E280" s="1522"/>
      <c r="F280" s="162">
        <f>COUNTIF($W$13:$W$259,"UKPBJ")</f>
        <v>0</v>
      </c>
      <c r="G280" s="86"/>
      <c r="H280" s="1093"/>
      <c r="I280" s="87"/>
      <c r="J280" s="88"/>
      <c r="K280" s="88"/>
      <c r="L280" s="1187"/>
      <c r="M280" s="1187"/>
      <c r="N280" s="1241"/>
      <c r="O280" s="1240"/>
      <c r="P280" s="1094"/>
      <c r="Q280" s="938"/>
      <c r="R280" s="938"/>
      <c r="S280" s="165"/>
      <c r="T280" s="281"/>
      <c r="U280" s="1323"/>
      <c r="V280" s="1323"/>
      <c r="W280" s="281"/>
      <c r="X280" s="281"/>
      <c r="Y280" s="281"/>
    </row>
    <row r="281" spans="1:16149" s="90" customFormat="1" ht="14.25" customHeight="1">
      <c r="A281" s="163"/>
      <c r="B281" s="1520" t="s">
        <v>757</v>
      </c>
      <c r="C281" s="1522"/>
      <c r="D281" s="1522"/>
      <c r="E281" s="1522"/>
      <c r="F281" s="162">
        <f>COUNTIF($W$13:$W$259,"PHO")</f>
        <v>13</v>
      </c>
      <c r="G281" s="86"/>
      <c r="H281" s="1093"/>
      <c r="I281" s="87"/>
      <c r="J281" s="88"/>
      <c r="K281" s="88"/>
      <c r="L281" s="1187"/>
      <c r="M281" s="1187"/>
      <c r="N281" s="1241"/>
      <c r="O281" s="1240"/>
      <c r="P281" s="1094"/>
      <c r="Q281" s="938"/>
      <c r="R281" s="938"/>
      <c r="S281" s="165"/>
      <c r="T281" s="281"/>
      <c r="U281" s="1323"/>
      <c r="V281" s="1323"/>
      <c r="W281" s="281"/>
      <c r="X281" s="281"/>
      <c r="Y281" s="281"/>
    </row>
    <row r="282" spans="1:16149" s="90" customFormat="1" ht="14.25" customHeight="1">
      <c r="A282" s="163"/>
      <c r="B282" s="447"/>
      <c r="C282" s="1095"/>
      <c r="D282" s="447"/>
      <c r="E282" s="447"/>
      <c r="F282" s="92"/>
      <c r="G282" s="86"/>
      <c r="H282" s="1093"/>
      <c r="I282" s="87"/>
      <c r="J282" s="88"/>
      <c r="K282" s="88"/>
      <c r="L282" s="1187"/>
      <c r="M282" s="1187"/>
      <c r="N282" s="1241"/>
      <c r="O282" s="1240"/>
      <c r="P282" s="1094"/>
      <c r="Q282" s="938"/>
      <c r="R282" s="938"/>
      <c r="S282" s="165"/>
      <c r="T282" s="281"/>
      <c r="U282" s="1323"/>
      <c r="V282" s="1323"/>
      <c r="W282" s="281"/>
      <c r="X282" s="281"/>
      <c r="Y282" s="281"/>
    </row>
    <row r="283" spans="1:16149" s="90" customFormat="1" ht="14.25" customHeight="1">
      <c r="A283" s="1135" t="s">
        <v>758</v>
      </c>
      <c r="B283" s="1135"/>
      <c r="C283" s="1095"/>
      <c r="D283" s="447"/>
      <c r="E283" s="447"/>
      <c r="F283" s="92"/>
      <c r="G283" s="86"/>
      <c r="H283" s="1093"/>
      <c r="I283" s="87"/>
      <c r="J283" s="88"/>
      <c r="K283" s="88"/>
      <c r="L283" s="1187"/>
      <c r="M283" s="1187"/>
      <c r="N283" s="1241"/>
      <c r="O283" s="1240"/>
      <c r="P283" s="1094"/>
      <c r="Q283" s="938"/>
      <c r="R283" s="938"/>
      <c r="S283" s="165"/>
      <c r="T283" s="281"/>
      <c r="U283" s="1323"/>
      <c r="V283" s="1323"/>
      <c r="W283" s="281"/>
      <c r="X283" s="281"/>
      <c r="Y283" s="281"/>
    </row>
    <row r="284" spans="1:16149" s="78" customFormat="1">
      <c r="A284" s="72"/>
      <c r="B284" s="595"/>
      <c r="C284" s="596" t="s">
        <v>759</v>
      </c>
      <c r="D284" s="168"/>
      <c r="E284" s="72"/>
      <c r="F284" s="1137"/>
      <c r="G284" s="52"/>
      <c r="H284" s="52"/>
      <c r="I284" s="52"/>
      <c r="J284" s="52"/>
      <c r="K284" s="52"/>
      <c r="L284" s="1332"/>
      <c r="M284" s="1332"/>
      <c r="N284" s="1242"/>
      <c r="O284" s="1240"/>
      <c r="P284" s="83"/>
      <c r="Q284" s="52"/>
      <c r="R284" s="52"/>
      <c r="S284" s="52"/>
      <c r="T284" s="275"/>
      <c r="U284" s="276"/>
      <c r="V284" s="1290"/>
      <c r="W284" s="282"/>
      <c r="X284" s="282"/>
      <c r="Y284" s="282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  <c r="AMK284"/>
      <c r="AML284"/>
      <c r="AMM284"/>
      <c r="AMN284"/>
      <c r="AMO284"/>
      <c r="AMP284"/>
      <c r="AMQ284"/>
      <c r="AMR284"/>
      <c r="AMS284"/>
      <c r="AMT284"/>
      <c r="AMU284"/>
      <c r="AMV284"/>
      <c r="AMW284"/>
      <c r="AMX284"/>
      <c r="AMY284"/>
      <c r="AMZ284"/>
      <c r="ANA284"/>
      <c r="ANB284"/>
      <c r="ANC284"/>
      <c r="AND284"/>
      <c r="ANE284"/>
      <c r="ANF284"/>
      <c r="ANG284"/>
      <c r="ANH284"/>
      <c r="ANI284"/>
      <c r="ANJ284"/>
      <c r="ANK284"/>
      <c r="ANL284"/>
      <c r="ANM284"/>
      <c r="ANN284"/>
      <c r="ANO284"/>
      <c r="ANP284"/>
      <c r="ANQ284"/>
      <c r="ANR284"/>
      <c r="ANS284"/>
      <c r="ANT284"/>
      <c r="ANU284"/>
      <c r="ANV284"/>
      <c r="ANW284"/>
      <c r="ANX284"/>
      <c r="ANY284"/>
      <c r="ANZ284"/>
      <c r="AOA284"/>
      <c r="AOB284"/>
      <c r="AOC284"/>
      <c r="AOD284"/>
      <c r="AOE284"/>
      <c r="AOF284"/>
      <c r="AOG284"/>
      <c r="AOH284"/>
      <c r="AOI284"/>
      <c r="AOJ284"/>
      <c r="AOK284"/>
      <c r="AOL284"/>
      <c r="AOM284"/>
      <c r="AON284"/>
      <c r="AOO284"/>
      <c r="AOP284"/>
      <c r="AOQ284"/>
      <c r="AOR284"/>
      <c r="AOS284"/>
      <c r="AOT284"/>
      <c r="AOU284"/>
      <c r="AOV284"/>
      <c r="AOW284"/>
      <c r="AOX284"/>
      <c r="AOY284"/>
      <c r="AOZ284"/>
      <c r="APA284"/>
      <c r="APB284"/>
      <c r="APC284"/>
      <c r="APD284"/>
      <c r="APE284"/>
      <c r="APF284"/>
      <c r="APG284"/>
      <c r="APH284"/>
      <c r="API284"/>
      <c r="APJ284"/>
      <c r="APK284"/>
      <c r="APL284"/>
      <c r="APM284"/>
      <c r="APN284"/>
      <c r="APO284"/>
      <c r="APP284"/>
      <c r="APQ284"/>
      <c r="APR284"/>
      <c r="APS284"/>
      <c r="APT284"/>
      <c r="APU284"/>
      <c r="APV284"/>
      <c r="APW284"/>
      <c r="APX284"/>
      <c r="APY284"/>
      <c r="APZ284"/>
      <c r="AQA284"/>
      <c r="AQB284"/>
      <c r="AQC284"/>
      <c r="AQD284"/>
      <c r="AQE284"/>
      <c r="AQF284"/>
      <c r="AQG284"/>
      <c r="AQH284"/>
      <c r="AQI284"/>
      <c r="AQJ284"/>
      <c r="AQK284"/>
      <c r="AQL284"/>
      <c r="AQM284"/>
      <c r="AQN284"/>
      <c r="AQO284"/>
      <c r="AQP284"/>
      <c r="AQQ284"/>
      <c r="AQR284"/>
      <c r="AQS284"/>
      <c r="AQT284"/>
      <c r="AQU284"/>
      <c r="AQV284"/>
      <c r="AQW284"/>
      <c r="AQX284"/>
      <c r="AQY284"/>
      <c r="AQZ284"/>
      <c r="ARA284"/>
      <c r="ARB284"/>
      <c r="ARC284"/>
      <c r="ARD284"/>
      <c r="ARE284"/>
      <c r="ARF284"/>
      <c r="ARG284"/>
      <c r="ARH284"/>
      <c r="ARI284"/>
      <c r="ARJ284"/>
      <c r="ARK284"/>
      <c r="ARL284"/>
      <c r="ARM284"/>
      <c r="ARN284"/>
      <c r="ARO284"/>
      <c r="ARP284"/>
      <c r="ARQ284"/>
      <c r="ARR284"/>
      <c r="ARS284"/>
      <c r="ART284"/>
      <c r="ARU284"/>
      <c r="ARV284"/>
      <c r="ARW284"/>
      <c r="ARX284"/>
      <c r="ARY284"/>
      <c r="ARZ284"/>
      <c r="ASA284"/>
      <c r="ASB284"/>
      <c r="ASC284"/>
      <c r="ASD284"/>
      <c r="ASE284"/>
      <c r="ASF284"/>
      <c r="ASG284"/>
      <c r="ASH284"/>
      <c r="ASI284"/>
      <c r="ASJ284"/>
      <c r="ASK284"/>
      <c r="ASL284"/>
      <c r="ASM284"/>
      <c r="ASN284"/>
      <c r="ASO284"/>
      <c r="ASP284"/>
      <c r="ASQ284"/>
      <c r="ASR284"/>
      <c r="ASS284"/>
      <c r="AST284"/>
      <c r="ASU284"/>
      <c r="ASV284"/>
      <c r="ASW284"/>
      <c r="ASX284"/>
      <c r="ASY284"/>
      <c r="ASZ284"/>
      <c r="ATA284"/>
      <c r="ATB284"/>
      <c r="ATC284"/>
      <c r="ATD284"/>
      <c r="ATE284"/>
      <c r="ATF284"/>
      <c r="ATG284"/>
      <c r="ATH284"/>
      <c r="ATI284"/>
      <c r="ATJ284"/>
      <c r="ATK284"/>
      <c r="ATL284"/>
      <c r="ATM284"/>
      <c r="ATN284"/>
      <c r="ATO284"/>
      <c r="ATP284"/>
      <c r="ATQ284"/>
      <c r="ATR284"/>
      <c r="ATS284"/>
      <c r="ATT284"/>
      <c r="ATU284"/>
      <c r="ATV284"/>
      <c r="ATW284"/>
      <c r="ATX284"/>
      <c r="ATY284"/>
      <c r="ATZ284"/>
      <c r="AUA284"/>
      <c r="AUB284"/>
      <c r="AUC284"/>
      <c r="AUD284"/>
      <c r="AUE284"/>
      <c r="AUF284"/>
      <c r="AUG284"/>
      <c r="AUH284"/>
      <c r="AUI284"/>
      <c r="AUJ284"/>
      <c r="AUK284"/>
      <c r="AUL284"/>
      <c r="AUM284"/>
      <c r="AUN284"/>
      <c r="AUO284"/>
      <c r="AUP284"/>
      <c r="AUQ284"/>
      <c r="AUR284"/>
      <c r="AUS284"/>
      <c r="AUT284"/>
      <c r="AUU284"/>
      <c r="AUV284"/>
      <c r="AUW284"/>
      <c r="AUX284"/>
      <c r="AUY284"/>
      <c r="AUZ284"/>
      <c r="AVA284"/>
      <c r="AVB284"/>
      <c r="AVC284"/>
      <c r="AVD284"/>
      <c r="AVE284"/>
      <c r="AVF284"/>
      <c r="AVG284"/>
      <c r="AVH284"/>
      <c r="AVI284"/>
      <c r="AVJ284"/>
      <c r="AVK284"/>
      <c r="AVL284"/>
      <c r="AVM284"/>
      <c r="AVN284"/>
      <c r="AVO284"/>
      <c r="AVP284"/>
      <c r="AVQ284"/>
      <c r="AVR284"/>
      <c r="AVS284"/>
      <c r="AVT284"/>
      <c r="AVU284"/>
      <c r="AVV284"/>
      <c r="AVW284"/>
      <c r="AVX284"/>
      <c r="AVY284"/>
      <c r="AVZ284"/>
      <c r="AWA284"/>
      <c r="AWB284"/>
      <c r="AWC284"/>
      <c r="AWD284"/>
      <c r="AWE284"/>
      <c r="AWF284"/>
      <c r="AWG284"/>
      <c r="AWH284"/>
      <c r="AWI284"/>
      <c r="AWJ284"/>
      <c r="AWK284"/>
      <c r="AWL284"/>
      <c r="AWM284"/>
      <c r="AWN284"/>
      <c r="AWO284"/>
      <c r="AWP284"/>
      <c r="AWQ284"/>
      <c r="AWR284"/>
      <c r="AWS284"/>
      <c r="AWT284"/>
      <c r="AWU284"/>
      <c r="AWV284"/>
      <c r="AWW284"/>
      <c r="AWX284"/>
      <c r="AWY284"/>
      <c r="AWZ284"/>
      <c r="AXA284"/>
      <c r="AXB284"/>
      <c r="AXC284"/>
      <c r="AXD284"/>
      <c r="AXE284"/>
      <c r="AXF284"/>
      <c r="AXG284"/>
      <c r="AXH284"/>
      <c r="AXI284"/>
      <c r="AXJ284"/>
      <c r="AXK284"/>
      <c r="AXL284"/>
      <c r="AXM284"/>
      <c r="AXN284"/>
      <c r="AXO284"/>
      <c r="AXP284"/>
      <c r="AXQ284"/>
      <c r="AXR284"/>
      <c r="AXS284"/>
      <c r="AXT284"/>
      <c r="AXU284"/>
      <c r="AXV284"/>
      <c r="AXW284"/>
      <c r="AXX284"/>
      <c r="AXY284"/>
      <c r="AXZ284"/>
      <c r="AYA284"/>
      <c r="AYB284"/>
      <c r="AYC284"/>
      <c r="AYD284"/>
      <c r="AYE284"/>
      <c r="AYF284"/>
      <c r="AYG284"/>
      <c r="AYH284"/>
      <c r="AYI284"/>
      <c r="AYJ284"/>
      <c r="AYK284"/>
      <c r="AYL284"/>
      <c r="AYM284"/>
      <c r="AYN284"/>
      <c r="AYO284"/>
      <c r="AYP284"/>
      <c r="AYQ284"/>
      <c r="AYR284"/>
      <c r="AYS284"/>
      <c r="AYT284"/>
      <c r="AYU284"/>
      <c r="AYV284"/>
      <c r="AYW284"/>
      <c r="AYX284"/>
      <c r="AYY284"/>
      <c r="AYZ284"/>
      <c r="AZA284"/>
      <c r="AZB284"/>
      <c r="AZC284"/>
      <c r="AZD284"/>
      <c r="AZE284"/>
      <c r="AZF284"/>
      <c r="AZG284"/>
      <c r="AZH284"/>
      <c r="AZI284"/>
      <c r="AZJ284"/>
      <c r="AZK284"/>
      <c r="AZL284"/>
      <c r="AZM284"/>
      <c r="AZN284"/>
      <c r="AZO284"/>
      <c r="AZP284"/>
      <c r="AZQ284"/>
      <c r="AZR284"/>
      <c r="AZS284"/>
      <c r="AZT284"/>
      <c r="AZU284"/>
      <c r="AZV284"/>
      <c r="AZW284"/>
      <c r="AZX284"/>
      <c r="AZY284"/>
      <c r="AZZ284"/>
      <c r="BAA284"/>
      <c r="BAB284"/>
      <c r="BAC284"/>
      <c r="BAD284"/>
      <c r="BAE284"/>
      <c r="BAF284"/>
      <c r="BAG284"/>
      <c r="BAH284"/>
      <c r="BAI284"/>
      <c r="BAJ284"/>
      <c r="BAK284"/>
      <c r="BAL284"/>
      <c r="BAM284"/>
      <c r="BAN284"/>
      <c r="BAO284"/>
      <c r="BAP284"/>
      <c r="BAQ284"/>
      <c r="BAR284"/>
      <c r="BAS284"/>
      <c r="BAT284"/>
      <c r="BAU284"/>
      <c r="BAV284"/>
      <c r="BAW284"/>
      <c r="BAX284"/>
      <c r="BAY284"/>
      <c r="BAZ284"/>
      <c r="BBA284"/>
      <c r="BBB284"/>
      <c r="BBC284"/>
      <c r="BBD284"/>
      <c r="BBE284"/>
      <c r="BBF284"/>
      <c r="BBG284"/>
      <c r="BBH284"/>
      <c r="BBI284"/>
      <c r="BBJ284"/>
      <c r="BBK284"/>
      <c r="BBL284"/>
      <c r="BBM284"/>
      <c r="BBN284"/>
      <c r="BBO284"/>
      <c r="BBP284"/>
      <c r="BBQ284"/>
      <c r="BBR284"/>
      <c r="BBS284"/>
      <c r="BBT284"/>
      <c r="BBU284"/>
      <c r="BBV284"/>
      <c r="BBW284"/>
      <c r="BBX284"/>
      <c r="BBY284"/>
      <c r="BBZ284"/>
      <c r="BCA284"/>
      <c r="BCB284"/>
      <c r="BCC284"/>
      <c r="BCD284"/>
      <c r="BCE284"/>
      <c r="BCF284"/>
      <c r="BCG284"/>
      <c r="BCH284"/>
      <c r="BCI284"/>
      <c r="BCJ284"/>
      <c r="BCK284"/>
      <c r="BCL284"/>
      <c r="BCM284"/>
      <c r="BCN284"/>
      <c r="BCO284"/>
      <c r="BCP284"/>
      <c r="BCQ284"/>
      <c r="BCR284"/>
      <c r="BCS284"/>
      <c r="BCT284"/>
      <c r="BCU284"/>
      <c r="BCV284"/>
      <c r="BCW284"/>
      <c r="BCX284"/>
      <c r="BCY284"/>
      <c r="BCZ284"/>
      <c r="BDA284"/>
      <c r="BDB284"/>
      <c r="BDC284"/>
      <c r="BDD284"/>
      <c r="BDE284"/>
      <c r="BDF284"/>
      <c r="BDG284"/>
      <c r="BDH284"/>
      <c r="BDI284"/>
      <c r="BDJ284"/>
      <c r="BDK284"/>
      <c r="BDL284"/>
      <c r="BDM284"/>
      <c r="BDN284"/>
      <c r="BDO284"/>
      <c r="BDP284"/>
      <c r="BDQ284"/>
      <c r="BDR284"/>
      <c r="BDS284"/>
      <c r="BDT284"/>
      <c r="BDU284"/>
      <c r="BDV284"/>
      <c r="BDW284"/>
      <c r="BDX284"/>
      <c r="BDY284"/>
      <c r="BDZ284"/>
      <c r="BEA284"/>
      <c r="BEB284"/>
      <c r="BEC284"/>
      <c r="BED284"/>
      <c r="BEE284"/>
      <c r="BEF284"/>
      <c r="BEG284"/>
      <c r="BEH284"/>
      <c r="BEI284"/>
      <c r="BEJ284"/>
      <c r="BEK284"/>
      <c r="BEL284"/>
      <c r="BEM284"/>
      <c r="BEN284"/>
      <c r="BEO284"/>
      <c r="BEP284"/>
      <c r="BEQ284"/>
      <c r="BER284"/>
      <c r="BES284"/>
      <c r="BET284"/>
      <c r="BEU284"/>
      <c r="BEV284"/>
      <c r="BEW284"/>
      <c r="BEX284"/>
      <c r="BEY284"/>
      <c r="BEZ284"/>
      <c r="BFA284"/>
      <c r="BFB284"/>
      <c r="BFC284"/>
      <c r="BFD284"/>
      <c r="BFE284"/>
      <c r="BFF284"/>
      <c r="BFG284"/>
      <c r="BFH284"/>
      <c r="BFI284"/>
      <c r="BFJ284"/>
      <c r="BFK284"/>
      <c r="BFL284"/>
      <c r="BFM284"/>
      <c r="BFN284"/>
      <c r="BFO284"/>
      <c r="BFP284"/>
      <c r="BFQ284"/>
      <c r="BFR284"/>
      <c r="BFS284"/>
      <c r="BFT284"/>
      <c r="BFU284"/>
      <c r="BFV284"/>
      <c r="BFW284"/>
      <c r="BFX284"/>
      <c r="BFY284"/>
      <c r="BFZ284"/>
      <c r="BGA284"/>
      <c r="BGB284"/>
      <c r="BGC284"/>
      <c r="BGD284"/>
      <c r="BGE284"/>
      <c r="BGF284"/>
      <c r="BGG284"/>
      <c r="BGH284"/>
      <c r="BGI284"/>
      <c r="BGJ284"/>
      <c r="BGK284"/>
      <c r="BGL284"/>
      <c r="BGM284"/>
      <c r="BGN284"/>
      <c r="BGO284"/>
      <c r="BGP284"/>
      <c r="BGQ284"/>
      <c r="BGR284"/>
      <c r="BGS284"/>
      <c r="BGT284"/>
      <c r="BGU284"/>
      <c r="BGV284"/>
      <c r="BGW284"/>
      <c r="BGX284"/>
      <c r="BGY284"/>
      <c r="BGZ284"/>
      <c r="BHA284"/>
      <c r="BHB284"/>
      <c r="BHC284"/>
      <c r="BHD284"/>
      <c r="BHE284"/>
      <c r="BHF284"/>
      <c r="BHG284"/>
      <c r="BHH284"/>
      <c r="BHI284"/>
      <c r="BHJ284"/>
      <c r="BHK284"/>
      <c r="BHL284"/>
      <c r="BHM284"/>
      <c r="BHN284"/>
      <c r="BHO284"/>
      <c r="BHP284"/>
      <c r="BHQ284"/>
      <c r="BHR284"/>
      <c r="BHS284"/>
      <c r="BHT284"/>
      <c r="BHU284"/>
      <c r="BHV284"/>
      <c r="BHW284"/>
      <c r="BHX284"/>
      <c r="BHY284"/>
      <c r="BHZ284"/>
      <c r="BIA284"/>
      <c r="BIB284"/>
      <c r="BIC284"/>
      <c r="BID284"/>
      <c r="BIE284"/>
      <c r="BIF284"/>
      <c r="BIG284"/>
      <c r="BIH284"/>
      <c r="BII284"/>
      <c r="BIJ284"/>
      <c r="BIK284"/>
      <c r="BIL284"/>
      <c r="BIM284"/>
      <c r="BIN284"/>
      <c r="BIO284"/>
      <c r="BIP284"/>
      <c r="BIQ284"/>
      <c r="BIR284"/>
      <c r="BIS284"/>
      <c r="BIT284"/>
      <c r="BIU284"/>
      <c r="BIV284"/>
      <c r="BIW284"/>
      <c r="BIX284"/>
      <c r="BIY284"/>
      <c r="BIZ284"/>
      <c r="BJA284"/>
      <c r="BJB284"/>
      <c r="BJC284"/>
      <c r="BJD284"/>
      <c r="BJE284"/>
      <c r="BJF284"/>
      <c r="BJG284"/>
      <c r="BJH284"/>
      <c r="BJI284"/>
      <c r="BJJ284"/>
      <c r="BJK284"/>
      <c r="BJL284"/>
      <c r="BJM284"/>
      <c r="BJN284"/>
      <c r="BJO284"/>
      <c r="BJP284"/>
      <c r="BJQ284"/>
      <c r="BJR284"/>
      <c r="BJS284"/>
      <c r="BJT284"/>
      <c r="BJU284"/>
      <c r="BJV284"/>
      <c r="BJW284"/>
      <c r="BJX284"/>
      <c r="BJY284"/>
      <c r="BJZ284"/>
      <c r="BKA284"/>
      <c r="BKB284"/>
      <c r="BKC284"/>
      <c r="BKD284"/>
      <c r="BKE284"/>
      <c r="BKF284"/>
      <c r="BKG284"/>
      <c r="BKH284"/>
      <c r="BKI284"/>
      <c r="BKJ284"/>
      <c r="BKK284"/>
      <c r="BKL284"/>
      <c r="BKM284"/>
      <c r="BKN284"/>
      <c r="BKO284"/>
      <c r="BKP284"/>
      <c r="BKQ284"/>
      <c r="BKR284"/>
      <c r="BKS284"/>
      <c r="BKT284"/>
      <c r="BKU284"/>
      <c r="BKV284"/>
      <c r="BKW284"/>
      <c r="BKX284"/>
      <c r="BKY284"/>
      <c r="BKZ284"/>
      <c r="BLA284"/>
      <c r="BLB284"/>
      <c r="BLC284"/>
      <c r="BLD284"/>
      <c r="BLE284"/>
      <c r="BLF284"/>
      <c r="BLG284"/>
      <c r="BLH284"/>
      <c r="BLI284"/>
      <c r="BLJ284"/>
      <c r="BLK284"/>
      <c r="BLL284"/>
      <c r="BLM284"/>
      <c r="BLN284"/>
      <c r="BLO284"/>
      <c r="BLP284"/>
      <c r="BLQ284"/>
      <c r="BLR284"/>
      <c r="BLS284"/>
      <c r="BLT284"/>
      <c r="BLU284"/>
      <c r="BLV284"/>
      <c r="BLW284"/>
      <c r="BLX284"/>
      <c r="BLY284"/>
      <c r="BLZ284"/>
      <c r="BMA284"/>
      <c r="BMB284"/>
      <c r="BMC284"/>
      <c r="BMD284"/>
      <c r="BME284"/>
      <c r="BMF284"/>
      <c r="BMG284"/>
      <c r="BMH284"/>
      <c r="BMI284"/>
      <c r="BMJ284"/>
      <c r="BMK284"/>
      <c r="BML284"/>
      <c r="BMM284"/>
      <c r="BMN284"/>
      <c r="BMO284"/>
      <c r="BMP284"/>
      <c r="BMQ284"/>
      <c r="BMR284"/>
      <c r="BMS284"/>
      <c r="BMT284"/>
      <c r="BMU284"/>
      <c r="BMV284"/>
      <c r="BMW284"/>
      <c r="BMX284"/>
      <c r="BMY284"/>
      <c r="BMZ284"/>
      <c r="BNA284"/>
      <c r="BNB284"/>
      <c r="BNC284"/>
      <c r="BND284"/>
      <c r="BNE284"/>
      <c r="BNF284"/>
      <c r="BNG284"/>
      <c r="BNH284"/>
      <c r="BNI284"/>
      <c r="BNJ284"/>
      <c r="BNK284"/>
      <c r="BNL284"/>
      <c r="BNM284"/>
      <c r="BNN284"/>
      <c r="BNO284"/>
      <c r="BNP284"/>
      <c r="BNQ284"/>
      <c r="BNR284"/>
      <c r="BNS284"/>
      <c r="BNT284"/>
      <c r="BNU284"/>
      <c r="BNV284"/>
      <c r="BNW284"/>
      <c r="BNX284"/>
      <c r="BNY284"/>
      <c r="BNZ284"/>
      <c r="BOA284"/>
      <c r="BOB284"/>
      <c r="BOC284"/>
      <c r="BOD284"/>
      <c r="BOE284"/>
      <c r="BOF284"/>
      <c r="BOG284"/>
      <c r="BOH284"/>
      <c r="BOI284"/>
      <c r="BOJ284"/>
      <c r="BOK284"/>
      <c r="BOL284"/>
      <c r="BOM284"/>
      <c r="BON284"/>
      <c r="BOO284"/>
      <c r="BOP284"/>
      <c r="BOQ284"/>
      <c r="BOR284"/>
      <c r="BOS284"/>
      <c r="BOT284"/>
      <c r="BOU284"/>
      <c r="BOV284"/>
      <c r="BOW284"/>
      <c r="BOX284"/>
      <c r="BOY284"/>
      <c r="BOZ284"/>
      <c r="BPA284"/>
      <c r="BPB284"/>
      <c r="BPC284"/>
      <c r="BPD284"/>
      <c r="BPE284"/>
      <c r="BPF284"/>
      <c r="BPG284"/>
      <c r="BPH284"/>
      <c r="BPI284"/>
      <c r="BPJ284"/>
      <c r="BPK284"/>
      <c r="BPL284"/>
      <c r="BPM284"/>
      <c r="BPN284"/>
      <c r="BPO284"/>
      <c r="BPP284"/>
      <c r="BPQ284"/>
      <c r="BPR284"/>
      <c r="BPS284"/>
      <c r="BPT284"/>
      <c r="BPU284"/>
      <c r="BPV284"/>
      <c r="BPW284"/>
      <c r="BPX284"/>
      <c r="BPY284"/>
      <c r="BPZ284"/>
      <c r="BQA284"/>
      <c r="BQB284"/>
      <c r="BQC284"/>
      <c r="BQD284"/>
      <c r="BQE284"/>
      <c r="BQF284"/>
      <c r="BQG284"/>
      <c r="BQH284"/>
      <c r="BQI284"/>
      <c r="BQJ284"/>
      <c r="BQK284"/>
      <c r="BQL284"/>
      <c r="BQM284"/>
      <c r="BQN284"/>
      <c r="BQO284"/>
      <c r="BQP284"/>
      <c r="BQQ284"/>
      <c r="BQR284"/>
      <c r="BQS284"/>
      <c r="BQT284"/>
      <c r="BQU284"/>
      <c r="BQV284"/>
      <c r="BQW284"/>
      <c r="BQX284"/>
      <c r="BQY284"/>
      <c r="BQZ284"/>
      <c r="BRA284"/>
      <c r="BRB284"/>
      <c r="BRC284"/>
      <c r="BRD284"/>
      <c r="BRE284"/>
      <c r="BRF284"/>
      <c r="BRG284"/>
      <c r="BRH284"/>
      <c r="BRI284"/>
      <c r="BRJ284"/>
      <c r="BRK284"/>
      <c r="BRL284"/>
      <c r="BRM284"/>
      <c r="BRN284"/>
      <c r="BRO284"/>
      <c r="BRP284"/>
      <c r="BRQ284"/>
      <c r="BRR284"/>
      <c r="BRS284"/>
      <c r="BRT284"/>
      <c r="BRU284"/>
      <c r="BRV284"/>
      <c r="BRW284"/>
      <c r="BRX284"/>
      <c r="BRY284"/>
      <c r="BRZ284"/>
      <c r="BSA284"/>
      <c r="BSB284"/>
      <c r="BSC284"/>
      <c r="BSD284"/>
      <c r="BSE284"/>
      <c r="BSF284"/>
      <c r="BSG284"/>
      <c r="BSH284"/>
      <c r="BSI284"/>
      <c r="BSJ284"/>
      <c r="BSK284"/>
      <c r="BSL284"/>
      <c r="BSM284"/>
      <c r="BSN284"/>
      <c r="BSO284"/>
      <c r="BSP284"/>
      <c r="BSQ284"/>
      <c r="BSR284"/>
      <c r="BSS284"/>
      <c r="BST284"/>
      <c r="BSU284"/>
      <c r="BSV284"/>
      <c r="BSW284"/>
      <c r="BSX284"/>
      <c r="BSY284"/>
      <c r="BSZ284"/>
      <c r="BTA284"/>
      <c r="BTB284"/>
      <c r="BTC284"/>
      <c r="BTD284"/>
      <c r="BTE284"/>
      <c r="BTF284"/>
      <c r="BTG284"/>
      <c r="BTH284"/>
      <c r="BTI284"/>
      <c r="BTJ284"/>
      <c r="BTK284"/>
      <c r="BTL284"/>
      <c r="BTM284"/>
      <c r="BTN284"/>
      <c r="BTO284"/>
      <c r="BTP284"/>
      <c r="BTQ284"/>
      <c r="BTR284"/>
      <c r="BTS284"/>
      <c r="BTT284"/>
      <c r="BTU284"/>
      <c r="BTV284"/>
      <c r="BTW284"/>
      <c r="BTX284"/>
      <c r="BTY284"/>
      <c r="BTZ284"/>
      <c r="BUA284"/>
      <c r="BUB284"/>
      <c r="BUC284"/>
      <c r="BUD284"/>
      <c r="BUE284"/>
      <c r="BUF284"/>
      <c r="BUG284"/>
      <c r="BUH284"/>
      <c r="BUI284"/>
      <c r="BUJ284"/>
      <c r="BUK284"/>
      <c r="BUL284"/>
      <c r="BUM284"/>
      <c r="BUN284"/>
      <c r="BUO284"/>
      <c r="BUP284"/>
      <c r="BUQ284"/>
      <c r="BUR284"/>
      <c r="BUS284"/>
      <c r="BUT284"/>
      <c r="BUU284"/>
      <c r="BUV284"/>
      <c r="BUW284"/>
      <c r="BUX284"/>
      <c r="BUY284"/>
      <c r="BUZ284"/>
      <c r="BVA284"/>
      <c r="BVB284"/>
      <c r="BVC284"/>
      <c r="BVD284"/>
      <c r="BVE284"/>
      <c r="BVF284"/>
      <c r="BVG284"/>
      <c r="BVH284"/>
      <c r="BVI284"/>
      <c r="BVJ284"/>
      <c r="BVK284"/>
      <c r="BVL284"/>
      <c r="BVM284"/>
      <c r="BVN284"/>
      <c r="BVO284"/>
      <c r="BVP284"/>
      <c r="BVQ284"/>
      <c r="BVR284"/>
      <c r="BVS284"/>
      <c r="BVT284"/>
      <c r="BVU284"/>
      <c r="BVV284"/>
      <c r="BVW284"/>
      <c r="BVX284"/>
      <c r="BVY284"/>
      <c r="BVZ284"/>
      <c r="BWA284"/>
      <c r="BWB284"/>
      <c r="BWC284"/>
      <c r="BWD284"/>
      <c r="BWE284"/>
      <c r="BWF284"/>
      <c r="BWG284"/>
      <c r="BWH284"/>
      <c r="BWI284"/>
      <c r="BWJ284"/>
      <c r="BWK284"/>
      <c r="BWL284"/>
      <c r="BWM284"/>
      <c r="BWN284"/>
      <c r="BWO284"/>
      <c r="BWP284"/>
      <c r="BWQ284"/>
      <c r="BWR284"/>
      <c r="BWS284"/>
      <c r="BWT284"/>
      <c r="BWU284"/>
      <c r="BWV284"/>
      <c r="BWW284"/>
      <c r="BWX284"/>
      <c r="BWY284"/>
      <c r="BWZ284"/>
      <c r="BXA284"/>
      <c r="BXB284"/>
      <c r="BXC284"/>
      <c r="BXD284"/>
      <c r="BXE284"/>
      <c r="BXF284"/>
      <c r="BXG284"/>
      <c r="BXH284"/>
      <c r="BXI284"/>
      <c r="BXJ284"/>
      <c r="BXK284"/>
      <c r="BXL284"/>
      <c r="BXM284"/>
      <c r="BXN284"/>
      <c r="BXO284"/>
      <c r="BXP284"/>
      <c r="BXQ284"/>
      <c r="BXR284"/>
      <c r="BXS284"/>
      <c r="BXT284"/>
      <c r="BXU284"/>
      <c r="BXV284"/>
      <c r="BXW284"/>
      <c r="BXX284"/>
      <c r="BXY284"/>
      <c r="BXZ284"/>
      <c r="BYA284"/>
      <c r="BYB284"/>
      <c r="BYC284"/>
      <c r="BYD284"/>
      <c r="BYE284"/>
      <c r="BYF284"/>
      <c r="BYG284"/>
      <c r="BYH284"/>
      <c r="BYI284"/>
      <c r="BYJ284"/>
      <c r="BYK284"/>
      <c r="BYL284"/>
      <c r="BYM284"/>
      <c r="BYN284"/>
      <c r="BYO284"/>
      <c r="BYP284"/>
      <c r="BYQ284"/>
      <c r="BYR284"/>
      <c r="BYS284"/>
      <c r="BYT284"/>
      <c r="BYU284"/>
      <c r="BYV284"/>
      <c r="BYW284"/>
      <c r="BYX284"/>
      <c r="BYY284"/>
      <c r="BYZ284"/>
      <c r="BZA284"/>
      <c r="BZB284"/>
      <c r="BZC284"/>
      <c r="BZD284"/>
      <c r="BZE284"/>
      <c r="BZF284"/>
      <c r="BZG284"/>
      <c r="BZH284"/>
      <c r="BZI284"/>
      <c r="BZJ284"/>
      <c r="BZK284"/>
      <c r="BZL284"/>
      <c r="BZM284"/>
      <c r="BZN284"/>
      <c r="BZO284"/>
      <c r="BZP284"/>
      <c r="BZQ284"/>
      <c r="BZR284"/>
      <c r="BZS284"/>
      <c r="BZT284"/>
      <c r="BZU284"/>
      <c r="BZV284"/>
      <c r="BZW284"/>
      <c r="BZX284"/>
      <c r="BZY284"/>
      <c r="BZZ284"/>
      <c r="CAA284"/>
      <c r="CAB284"/>
      <c r="CAC284"/>
      <c r="CAD284"/>
      <c r="CAE284"/>
      <c r="CAF284"/>
      <c r="CAG284"/>
      <c r="CAH284"/>
      <c r="CAI284"/>
      <c r="CAJ284"/>
      <c r="CAK284"/>
      <c r="CAL284"/>
      <c r="CAM284"/>
      <c r="CAN284"/>
      <c r="CAO284"/>
      <c r="CAP284"/>
      <c r="CAQ284"/>
      <c r="CAR284"/>
      <c r="CAS284"/>
      <c r="CAT284"/>
      <c r="CAU284"/>
      <c r="CAV284"/>
      <c r="CAW284"/>
      <c r="CAX284"/>
      <c r="CAY284"/>
      <c r="CAZ284"/>
      <c r="CBA284"/>
      <c r="CBB284"/>
      <c r="CBC284"/>
      <c r="CBD284"/>
      <c r="CBE284"/>
      <c r="CBF284"/>
      <c r="CBG284"/>
      <c r="CBH284"/>
      <c r="CBI284"/>
      <c r="CBJ284"/>
      <c r="CBK284"/>
      <c r="CBL284"/>
      <c r="CBM284"/>
      <c r="CBN284"/>
      <c r="CBO284"/>
      <c r="CBP284"/>
      <c r="CBQ284"/>
      <c r="CBR284"/>
      <c r="CBS284"/>
      <c r="CBT284"/>
      <c r="CBU284"/>
      <c r="CBV284"/>
      <c r="CBW284"/>
      <c r="CBX284"/>
      <c r="CBY284"/>
      <c r="CBZ284"/>
      <c r="CCA284"/>
      <c r="CCB284"/>
      <c r="CCC284"/>
      <c r="CCD284"/>
      <c r="CCE284"/>
      <c r="CCF284"/>
      <c r="CCG284"/>
      <c r="CCH284"/>
      <c r="CCI284"/>
      <c r="CCJ284"/>
      <c r="CCK284"/>
      <c r="CCL284"/>
      <c r="CCM284"/>
      <c r="CCN284"/>
      <c r="CCO284"/>
      <c r="CCP284"/>
      <c r="CCQ284"/>
      <c r="CCR284"/>
      <c r="CCS284"/>
      <c r="CCT284"/>
      <c r="CCU284"/>
      <c r="CCV284"/>
      <c r="CCW284"/>
      <c r="CCX284"/>
      <c r="CCY284"/>
      <c r="CCZ284"/>
      <c r="CDA284"/>
      <c r="CDB284"/>
      <c r="CDC284"/>
      <c r="CDD284"/>
      <c r="CDE284"/>
      <c r="CDF284"/>
      <c r="CDG284"/>
      <c r="CDH284"/>
      <c r="CDI284"/>
      <c r="CDJ284"/>
      <c r="CDK284"/>
      <c r="CDL284"/>
      <c r="CDM284"/>
      <c r="CDN284"/>
      <c r="CDO284"/>
      <c r="CDP284"/>
      <c r="CDQ284"/>
      <c r="CDR284"/>
      <c r="CDS284"/>
      <c r="CDT284"/>
      <c r="CDU284"/>
      <c r="CDV284"/>
      <c r="CDW284"/>
      <c r="CDX284"/>
      <c r="CDY284"/>
      <c r="CDZ284"/>
      <c r="CEA284"/>
      <c r="CEB284"/>
      <c r="CEC284"/>
      <c r="CED284"/>
      <c r="CEE284"/>
      <c r="CEF284"/>
      <c r="CEG284"/>
      <c r="CEH284"/>
      <c r="CEI284"/>
      <c r="CEJ284"/>
      <c r="CEK284"/>
      <c r="CEL284"/>
      <c r="CEM284"/>
      <c r="CEN284"/>
      <c r="CEO284"/>
      <c r="CEP284"/>
      <c r="CEQ284"/>
      <c r="CER284"/>
      <c r="CES284"/>
      <c r="CET284"/>
      <c r="CEU284"/>
      <c r="CEV284"/>
      <c r="CEW284"/>
      <c r="CEX284"/>
      <c r="CEY284"/>
      <c r="CEZ284"/>
      <c r="CFA284"/>
      <c r="CFB284"/>
      <c r="CFC284"/>
      <c r="CFD284"/>
      <c r="CFE284"/>
      <c r="CFF284"/>
      <c r="CFG284"/>
      <c r="CFH284"/>
      <c r="CFI284"/>
      <c r="CFJ284"/>
      <c r="CFK284"/>
      <c r="CFL284"/>
      <c r="CFM284"/>
      <c r="CFN284"/>
      <c r="CFO284"/>
      <c r="CFP284"/>
      <c r="CFQ284"/>
      <c r="CFR284"/>
      <c r="CFS284"/>
      <c r="CFT284"/>
      <c r="CFU284"/>
      <c r="CFV284"/>
      <c r="CFW284"/>
      <c r="CFX284"/>
      <c r="CFY284"/>
      <c r="CFZ284"/>
      <c r="CGA284"/>
      <c r="CGB284"/>
      <c r="CGC284"/>
      <c r="CGD284"/>
      <c r="CGE284"/>
      <c r="CGF284"/>
      <c r="CGG284"/>
      <c r="CGH284"/>
      <c r="CGI284"/>
      <c r="CGJ284"/>
      <c r="CGK284"/>
      <c r="CGL284"/>
      <c r="CGM284"/>
      <c r="CGN284"/>
      <c r="CGO284"/>
      <c r="CGP284"/>
      <c r="CGQ284"/>
      <c r="CGR284"/>
      <c r="CGS284"/>
      <c r="CGT284"/>
      <c r="CGU284"/>
      <c r="CGV284"/>
      <c r="CGW284"/>
      <c r="CGX284"/>
      <c r="CGY284"/>
      <c r="CGZ284"/>
      <c r="CHA284"/>
      <c r="CHB284"/>
      <c r="CHC284"/>
      <c r="CHD284"/>
      <c r="CHE284"/>
      <c r="CHF284"/>
      <c r="CHG284"/>
      <c r="CHH284"/>
      <c r="CHI284"/>
      <c r="CHJ284"/>
      <c r="CHK284"/>
      <c r="CHL284"/>
      <c r="CHM284"/>
      <c r="CHN284"/>
      <c r="CHO284"/>
      <c r="CHP284"/>
      <c r="CHQ284"/>
      <c r="CHR284"/>
      <c r="CHS284"/>
      <c r="CHT284"/>
      <c r="CHU284"/>
      <c r="CHV284"/>
      <c r="CHW284"/>
      <c r="CHX284"/>
      <c r="CHY284"/>
      <c r="CHZ284"/>
      <c r="CIA284"/>
      <c r="CIB284"/>
      <c r="CIC284"/>
      <c r="CID284"/>
      <c r="CIE284"/>
      <c r="CIF284"/>
      <c r="CIG284"/>
      <c r="CIH284"/>
      <c r="CII284"/>
      <c r="CIJ284"/>
      <c r="CIK284"/>
      <c r="CIL284"/>
      <c r="CIM284"/>
      <c r="CIN284"/>
      <c r="CIO284"/>
      <c r="CIP284"/>
      <c r="CIQ284"/>
      <c r="CIR284"/>
      <c r="CIS284"/>
      <c r="CIT284"/>
      <c r="CIU284"/>
      <c r="CIV284"/>
      <c r="CIW284"/>
      <c r="CIX284"/>
      <c r="CIY284"/>
      <c r="CIZ284"/>
      <c r="CJA284"/>
      <c r="CJB284"/>
      <c r="CJC284"/>
      <c r="CJD284"/>
      <c r="CJE284"/>
      <c r="CJF284"/>
      <c r="CJG284"/>
      <c r="CJH284"/>
      <c r="CJI284"/>
      <c r="CJJ284"/>
      <c r="CJK284"/>
      <c r="CJL284"/>
      <c r="CJM284"/>
      <c r="CJN284"/>
      <c r="CJO284"/>
      <c r="CJP284"/>
      <c r="CJQ284"/>
      <c r="CJR284"/>
      <c r="CJS284"/>
      <c r="CJT284"/>
      <c r="CJU284"/>
      <c r="CJV284"/>
      <c r="CJW284"/>
      <c r="CJX284"/>
      <c r="CJY284"/>
      <c r="CJZ284"/>
      <c r="CKA284"/>
      <c r="CKB284"/>
      <c r="CKC284"/>
      <c r="CKD284"/>
      <c r="CKE284"/>
      <c r="CKF284"/>
      <c r="CKG284"/>
      <c r="CKH284"/>
      <c r="CKI284"/>
      <c r="CKJ284"/>
      <c r="CKK284"/>
      <c r="CKL284"/>
      <c r="CKM284"/>
      <c r="CKN284"/>
      <c r="CKO284"/>
      <c r="CKP284"/>
      <c r="CKQ284"/>
      <c r="CKR284"/>
      <c r="CKS284"/>
      <c r="CKT284"/>
      <c r="CKU284"/>
      <c r="CKV284"/>
      <c r="CKW284"/>
      <c r="CKX284"/>
      <c r="CKY284"/>
      <c r="CKZ284"/>
      <c r="CLA284"/>
      <c r="CLB284"/>
      <c r="CLC284"/>
      <c r="CLD284"/>
      <c r="CLE284"/>
      <c r="CLF284"/>
      <c r="CLG284"/>
      <c r="CLH284"/>
      <c r="CLI284"/>
      <c r="CLJ284"/>
      <c r="CLK284"/>
      <c r="CLL284"/>
      <c r="CLM284"/>
      <c r="CLN284"/>
      <c r="CLO284"/>
      <c r="CLP284"/>
      <c r="CLQ284"/>
      <c r="CLR284"/>
      <c r="CLS284"/>
      <c r="CLT284"/>
      <c r="CLU284"/>
      <c r="CLV284"/>
      <c r="CLW284"/>
      <c r="CLX284"/>
      <c r="CLY284"/>
      <c r="CLZ284"/>
      <c r="CMA284"/>
      <c r="CMB284"/>
      <c r="CMC284"/>
      <c r="CMD284"/>
      <c r="CME284"/>
      <c r="CMF284"/>
      <c r="CMG284"/>
      <c r="CMH284"/>
      <c r="CMI284"/>
      <c r="CMJ284"/>
      <c r="CMK284"/>
      <c r="CML284"/>
      <c r="CMM284"/>
      <c r="CMN284"/>
      <c r="CMO284"/>
      <c r="CMP284"/>
      <c r="CMQ284"/>
      <c r="CMR284"/>
      <c r="CMS284"/>
      <c r="CMT284"/>
      <c r="CMU284"/>
      <c r="CMV284"/>
      <c r="CMW284"/>
      <c r="CMX284"/>
      <c r="CMY284"/>
      <c r="CMZ284"/>
      <c r="CNA284"/>
      <c r="CNB284"/>
      <c r="CNC284"/>
      <c r="CND284"/>
      <c r="CNE284"/>
      <c r="CNF284"/>
      <c r="CNG284"/>
      <c r="CNH284"/>
      <c r="CNI284"/>
      <c r="CNJ284"/>
      <c r="CNK284"/>
      <c r="CNL284"/>
      <c r="CNM284"/>
      <c r="CNN284"/>
      <c r="CNO284"/>
      <c r="CNP284"/>
      <c r="CNQ284"/>
      <c r="CNR284"/>
      <c r="CNS284"/>
      <c r="CNT284"/>
      <c r="CNU284"/>
      <c r="CNV284"/>
      <c r="CNW284"/>
      <c r="CNX284"/>
      <c r="CNY284"/>
      <c r="CNZ284"/>
      <c r="COA284"/>
      <c r="COB284"/>
      <c r="COC284"/>
      <c r="COD284"/>
      <c r="COE284"/>
      <c r="COF284"/>
      <c r="COG284"/>
      <c r="COH284"/>
      <c r="COI284"/>
      <c r="COJ284"/>
      <c r="COK284"/>
      <c r="COL284"/>
      <c r="COM284"/>
      <c r="CON284"/>
      <c r="COO284"/>
      <c r="COP284"/>
      <c r="COQ284"/>
      <c r="COR284"/>
      <c r="COS284"/>
      <c r="COT284"/>
      <c r="COU284"/>
      <c r="COV284"/>
      <c r="COW284"/>
      <c r="COX284"/>
      <c r="COY284"/>
      <c r="COZ284"/>
      <c r="CPA284"/>
      <c r="CPB284"/>
      <c r="CPC284"/>
      <c r="CPD284"/>
      <c r="CPE284"/>
      <c r="CPF284"/>
      <c r="CPG284"/>
      <c r="CPH284"/>
      <c r="CPI284"/>
      <c r="CPJ284"/>
      <c r="CPK284"/>
      <c r="CPL284"/>
      <c r="CPM284"/>
      <c r="CPN284"/>
      <c r="CPO284"/>
      <c r="CPP284"/>
      <c r="CPQ284"/>
      <c r="CPR284"/>
      <c r="CPS284"/>
      <c r="CPT284"/>
      <c r="CPU284"/>
      <c r="CPV284"/>
      <c r="CPW284"/>
      <c r="CPX284"/>
      <c r="CPY284"/>
      <c r="CPZ284"/>
      <c r="CQA284"/>
      <c r="CQB284"/>
      <c r="CQC284"/>
      <c r="CQD284"/>
      <c r="CQE284"/>
      <c r="CQF284"/>
      <c r="CQG284"/>
      <c r="CQH284"/>
      <c r="CQI284"/>
      <c r="CQJ284"/>
      <c r="CQK284"/>
      <c r="CQL284"/>
      <c r="CQM284"/>
      <c r="CQN284"/>
      <c r="CQO284"/>
      <c r="CQP284"/>
      <c r="CQQ284"/>
      <c r="CQR284"/>
      <c r="CQS284"/>
      <c r="CQT284"/>
      <c r="CQU284"/>
      <c r="CQV284"/>
      <c r="CQW284"/>
      <c r="CQX284"/>
      <c r="CQY284"/>
      <c r="CQZ284"/>
      <c r="CRA284"/>
      <c r="CRB284"/>
      <c r="CRC284"/>
      <c r="CRD284"/>
      <c r="CRE284"/>
      <c r="CRF284"/>
      <c r="CRG284"/>
      <c r="CRH284"/>
      <c r="CRI284"/>
      <c r="CRJ284"/>
      <c r="CRK284"/>
      <c r="CRL284"/>
      <c r="CRM284"/>
      <c r="CRN284"/>
      <c r="CRO284"/>
      <c r="CRP284"/>
      <c r="CRQ284"/>
      <c r="CRR284"/>
      <c r="CRS284"/>
      <c r="CRT284"/>
      <c r="CRU284"/>
      <c r="CRV284"/>
      <c r="CRW284"/>
      <c r="CRX284"/>
      <c r="CRY284"/>
      <c r="CRZ284"/>
      <c r="CSA284"/>
      <c r="CSB284"/>
      <c r="CSC284"/>
      <c r="CSD284"/>
      <c r="CSE284"/>
      <c r="CSF284"/>
      <c r="CSG284"/>
      <c r="CSH284"/>
      <c r="CSI284"/>
      <c r="CSJ284"/>
      <c r="CSK284"/>
      <c r="CSL284"/>
      <c r="CSM284"/>
      <c r="CSN284"/>
      <c r="CSO284"/>
      <c r="CSP284"/>
      <c r="CSQ284"/>
      <c r="CSR284"/>
      <c r="CSS284"/>
      <c r="CST284"/>
      <c r="CSU284"/>
      <c r="CSV284"/>
      <c r="CSW284"/>
      <c r="CSX284"/>
      <c r="CSY284"/>
      <c r="CSZ284"/>
      <c r="CTA284"/>
      <c r="CTB284"/>
      <c r="CTC284"/>
      <c r="CTD284"/>
      <c r="CTE284"/>
      <c r="CTF284"/>
      <c r="CTG284"/>
      <c r="CTH284"/>
      <c r="CTI284"/>
      <c r="CTJ284"/>
      <c r="CTK284"/>
      <c r="CTL284"/>
      <c r="CTM284"/>
      <c r="CTN284"/>
      <c r="CTO284"/>
      <c r="CTP284"/>
      <c r="CTQ284"/>
      <c r="CTR284"/>
      <c r="CTS284"/>
      <c r="CTT284"/>
      <c r="CTU284"/>
      <c r="CTV284"/>
      <c r="CTW284"/>
      <c r="CTX284"/>
      <c r="CTY284"/>
      <c r="CTZ284"/>
      <c r="CUA284"/>
      <c r="CUB284"/>
      <c r="CUC284"/>
      <c r="CUD284"/>
      <c r="CUE284"/>
      <c r="CUF284"/>
      <c r="CUG284"/>
      <c r="CUH284"/>
      <c r="CUI284"/>
      <c r="CUJ284"/>
      <c r="CUK284"/>
      <c r="CUL284"/>
      <c r="CUM284"/>
      <c r="CUN284"/>
      <c r="CUO284"/>
      <c r="CUP284"/>
      <c r="CUQ284"/>
      <c r="CUR284"/>
      <c r="CUS284"/>
      <c r="CUT284"/>
      <c r="CUU284"/>
      <c r="CUV284"/>
      <c r="CUW284"/>
      <c r="CUX284"/>
      <c r="CUY284"/>
      <c r="CUZ284"/>
      <c r="CVA284"/>
      <c r="CVB284"/>
      <c r="CVC284"/>
      <c r="CVD284"/>
      <c r="CVE284"/>
      <c r="CVF284"/>
      <c r="CVG284"/>
      <c r="CVH284"/>
      <c r="CVI284"/>
      <c r="CVJ284"/>
      <c r="CVK284"/>
      <c r="CVL284"/>
      <c r="CVM284"/>
      <c r="CVN284"/>
      <c r="CVO284"/>
      <c r="CVP284"/>
      <c r="CVQ284"/>
      <c r="CVR284"/>
      <c r="CVS284"/>
      <c r="CVT284"/>
      <c r="CVU284"/>
      <c r="CVV284"/>
      <c r="CVW284"/>
      <c r="CVX284"/>
      <c r="CVY284"/>
      <c r="CVZ284"/>
      <c r="CWA284"/>
      <c r="CWB284"/>
      <c r="CWC284"/>
      <c r="CWD284"/>
      <c r="CWE284"/>
      <c r="CWF284"/>
      <c r="CWG284"/>
      <c r="CWH284"/>
      <c r="CWI284"/>
      <c r="CWJ284"/>
      <c r="CWK284"/>
      <c r="CWL284"/>
      <c r="CWM284"/>
      <c r="CWN284"/>
      <c r="CWO284"/>
      <c r="CWP284"/>
      <c r="CWQ284"/>
      <c r="CWR284"/>
      <c r="CWS284"/>
      <c r="CWT284"/>
      <c r="CWU284"/>
      <c r="CWV284"/>
      <c r="CWW284"/>
      <c r="CWX284"/>
      <c r="CWY284"/>
      <c r="CWZ284"/>
      <c r="CXA284"/>
      <c r="CXB284"/>
      <c r="CXC284"/>
      <c r="CXD284"/>
      <c r="CXE284"/>
      <c r="CXF284"/>
      <c r="CXG284"/>
      <c r="CXH284"/>
      <c r="CXI284"/>
      <c r="CXJ284"/>
      <c r="CXK284"/>
      <c r="CXL284"/>
      <c r="CXM284"/>
      <c r="CXN284"/>
      <c r="CXO284"/>
      <c r="CXP284"/>
      <c r="CXQ284"/>
      <c r="CXR284"/>
      <c r="CXS284"/>
      <c r="CXT284"/>
      <c r="CXU284"/>
      <c r="CXV284"/>
      <c r="CXW284"/>
      <c r="CXX284"/>
      <c r="CXY284"/>
      <c r="CXZ284"/>
      <c r="CYA284"/>
      <c r="CYB284"/>
      <c r="CYC284"/>
      <c r="CYD284"/>
      <c r="CYE284"/>
      <c r="CYF284"/>
      <c r="CYG284"/>
      <c r="CYH284"/>
      <c r="CYI284"/>
      <c r="CYJ284"/>
      <c r="CYK284"/>
      <c r="CYL284"/>
      <c r="CYM284"/>
      <c r="CYN284"/>
      <c r="CYO284"/>
      <c r="CYP284"/>
      <c r="CYQ284"/>
      <c r="CYR284"/>
      <c r="CYS284"/>
      <c r="CYT284"/>
      <c r="CYU284"/>
      <c r="CYV284"/>
      <c r="CYW284"/>
      <c r="CYX284"/>
      <c r="CYY284"/>
      <c r="CYZ284"/>
      <c r="CZA284"/>
      <c r="CZB284"/>
      <c r="CZC284"/>
      <c r="CZD284"/>
      <c r="CZE284"/>
      <c r="CZF284"/>
      <c r="CZG284"/>
      <c r="CZH284"/>
      <c r="CZI284"/>
      <c r="CZJ284"/>
      <c r="CZK284"/>
      <c r="CZL284"/>
      <c r="CZM284"/>
      <c r="CZN284"/>
      <c r="CZO284"/>
      <c r="CZP284"/>
      <c r="CZQ284"/>
      <c r="CZR284"/>
      <c r="CZS284"/>
      <c r="CZT284"/>
      <c r="CZU284"/>
      <c r="CZV284"/>
      <c r="CZW284"/>
      <c r="CZX284"/>
      <c r="CZY284"/>
      <c r="CZZ284"/>
      <c r="DAA284"/>
      <c r="DAB284"/>
      <c r="DAC284"/>
      <c r="DAD284"/>
      <c r="DAE284"/>
      <c r="DAF284"/>
      <c r="DAG284"/>
      <c r="DAH284"/>
      <c r="DAI284"/>
      <c r="DAJ284"/>
      <c r="DAK284"/>
      <c r="DAL284"/>
      <c r="DAM284"/>
      <c r="DAN284"/>
      <c r="DAO284"/>
      <c r="DAP284"/>
      <c r="DAQ284"/>
      <c r="DAR284"/>
      <c r="DAS284"/>
      <c r="DAT284"/>
      <c r="DAU284"/>
      <c r="DAV284"/>
      <c r="DAW284"/>
      <c r="DAX284"/>
      <c r="DAY284"/>
      <c r="DAZ284"/>
      <c r="DBA284"/>
      <c r="DBB284"/>
      <c r="DBC284"/>
      <c r="DBD284"/>
      <c r="DBE284"/>
      <c r="DBF284"/>
      <c r="DBG284"/>
      <c r="DBH284"/>
      <c r="DBI284"/>
      <c r="DBJ284"/>
      <c r="DBK284"/>
      <c r="DBL284"/>
      <c r="DBM284"/>
      <c r="DBN284"/>
      <c r="DBO284"/>
      <c r="DBP284"/>
      <c r="DBQ284"/>
      <c r="DBR284"/>
      <c r="DBS284"/>
      <c r="DBT284"/>
      <c r="DBU284"/>
      <c r="DBV284"/>
      <c r="DBW284"/>
      <c r="DBX284"/>
      <c r="DBY284"/>
      <c r="DBZ284"/>
      <c r="DCA284"/>
      <c r="DCB284"/>
      <c r="DCC284"/>
      <c r="DCD284"/>
      <c r="DCE284"/>
      <c r="DCF284"/>
      <c r="DCG284"/>
      <c r="DCH284"/>
      <c r="DCI284"/>
      <c r="DCJ284"/>
      <c r="DCK284"/>
      <c r="DCL284"/>
      <c r="DCM284"/>
      <c r="DCN284"/>
      <c r="DCO284"/>
      <c r="DCP284"/>
      <c r="DCQ284"/>
      <c r="DCR284"/>
      <c r="DCS284"/>
      <c r="DCT284"/>
      <c r="DCU284"/>
      <c r="DCV284"/>
      <c r="DCW284"/>
      <c r="DCX284"/>
      <c r="DCY284"/>
      <c r="DCZ284"/>
      <c r="DDA284"/>
      <c r="DDB284"/>
      <c r="DDC284"/>
      <c r="DDD284"/>
      <c r="DDE284"/>
      <c r="DDF284"/>
      <c r="DDG284"/>
      <c r="DDH284"/>
      <c r="DDI284"/>
      <c r="DDJ284"/>
      <c r="DDK284"/>
      <c r="DDL284"/>
      <c r="DDM284"/>
      <c r="DDN284"/>
      <c r="DDO284"/>
      <c r="DDP284"/>
      <c r="DDQ284"/>
      <c r="DDR284"/>
      <c r="DDS284"/>
      <c r="DDT284"/>
      <c r="DDU284"/>
      <c r="DDV284"/>
      <c r="DDW284"/>
      <c r="DDX284"/>
      <c r="DDY284"/>
      <c r="DDZ284"/>
      <c r="DEA284"/>
      <c r="DEB284"/>
      <c r="DEC284"/>
      <c r="DED284"/>
      <c r="DEE284"/>
      <c r="DEF284"/>
      <c r="DEG284"/>
      <c r="DEH284"/>
      <c r="DEI284"/>
      <c r="DEJ284"/>
      <c r="DEK284"/>
      <c r="DEL284"/>
      <c r="DEM284"/>
      <c r="DEN284"/>
      <c r="DEO284"/>
      <c r="DEP284"/>
      <c r="DEQ284"/>
      <c r="DER284"/>
      <c r="DES284"/>
      <c r="DET284"/>
      <c r="DEU284"/>
      <c r="DEV284"/>
      <c r="DEW284"/>
      <c r="DEX284"/>
      <c r="DEY284"/>
      <c r="DEZ284"/>
      <c r="DFA284"/>
      <c r="DFB284"/>
      <c r="DFC284"/>
      <c r="DFD284"/>
      <c r="DFE284"/>
      <c r="DFF284"/>
      <c r="DFG284"/>
      <c r="DFH284"/>
      <c r="DFI284"/>
      <c r="DFJ284"/>
      <c r="DFK284"/>
      <c r="DFL284"/>
      <c r="DFM284"/>
      <c r="DFN284"/>
      <c r="DFO284"/>
      <c r="DFP284"/>
      <c r="DFQ284"/>
      <c r="DFR284"/>
      <c r="DFS284"/>
      <c r="DFT284"/>
      <c r="DFU284"/>
      <c r="DFV284"/>
      <c r="DFW284"/>
      <c r="DFX284"/>
      <c r="DFY284"/>
      <c r="DFZ284"/>
      <c r="DGA284"/>
      <c r="DGB284"/>
      <c r="DGC284"/>
      <c r="DGD284"/>
      <c r="DGE284"/>
      <c r="DGF284"/>
      <c r="DGG284"/>
      <c r="DGH284"/>
      <c r="DGI284"/>
      <c r="DGJ284"/>
      <c r="DGK284"/>
      <c r="DGL284"/>
      <c r="DGM284"/>
      <c r="DGN284"/>
      <c r="DGO284"/>
      <c r="DGP284"/>
      <c r="DGQ284"/>
      <c r="DGR284"/>
      <c r="DGS284"/>
      <c r="DGT284"/>
      <c r="DGU284"/>
      <c r="DGV284"/>
      <c r="DGW284"/>
      <c r="DGX284"/>
      <c r="DGY284"/>
      <c r="DGZ284"/>
      <c r="DHA284"/>
      <c r="DHB284"/>
      <c r="DHC284"/>
      <c r="DHD284"/>
      <c r="DHE284"/>
      <c r="DHF284"/>
      <c r="DHG284"/>
      <c r="DHH284"/>
      <c r="DHI284"/>
      <c r="DHJ284"/>
      <c r="DHK284"/>
      <c r="DHL284"/>
      <c r="DHM284"/>
      <c r="DHN284"/>
      <c r="DHO284"/>
      <c r="DHP284"/>
      <c r="DHQ284"/>
      <c r="DHR284"/>
      <c r="DHS284"/>
      <c r="DHT284"/>
      <c r="DHU284"/>
      <c r="DHV284"/>
      <c r="DHW284"/>
      <c r="DHX284"/>
      <c r="DHY284"/>
      <c r="DHZ284"/>
      <c r="DIA284"/>
      <c r="DIB284"/>
      <c r="DIC284"/>
      <c r="DID284"/>
      <c r="DIE284"/>
      <c r="DIF284"/>
      <c r="DIG284"/>
      <c r="DIH284"/>
      <c r="DII284"/>
      <c r="DIJ284"/>
      <c r="DIK284"/>
      <c r="DIL284"/>
      <c r="DIM284"/>
      <c r="DIN284"/>
      <c r="DIO284"/>
      <c r="DIP284"/>
      <c r="DIQ284"/>
      <c r="DIR284"/>
      <c r="DIS284"/>
      <c r="DIT284"/>
      <c r="DIU284"/>
      <c r="DIV284"/>
      <c r="DIW284"/>
      <c r="DIX284"/>
      <c r="DIY284"/>
      <c r="DIZ284"/>
      <c r="DJA284"/>
      <c r="DJB284"/>
      <c r="DJC284"/>
      <c r="DJD284"/>
      <c r="DJE284"/>
      <c r="DJF284"/>
      <c r="DJG284"/>
      <c r="DJH284"/>
      <c r="DJI284"/>
      <c r="DJJ284"/>
      <c r="DJK284"/>
      <c r="DJL284"/>
      <c r="DJM284"/>
      <c r="DJN284"/>
      <c r="DJO284"/>
      <c r="DJP284"/>
      <c r="DJQ284"/>
      <c r="DJR284"/>
      <c r="DJS284"/>
      <c r="DJT284"/>
      <c r="DJU284"/>
      <c r="DJV284"/>
      <c r="DJW284"/>
      <c r="DJX284"/>
      <c r="DJY284"/>
      <c r="DJZ284"/>
      <c r="DKA284"/>
      <c r="DKB284"/>
      <c r="DKC284"/>
      <c r="DKD284"/>
      <c r="DKE284"/>
      <c r="DKF284"/>
      <c r="DKG284"/>
      <c r="DKH284"/>
      <c r="DKI284"/>
      <c r="DKJ284"/>
      <c r="DKK284"/>
      <c r="DKL284"/>
      <c r="DKM284"/>
      <c r="DKN284"/>
      <c r="DKO284"/>
      <c r="DKP284"/>
      <c r="DKQ284"/>
      <c r="DKR284"/>
      <c r="DKS284"/>
      <c r="DKT284"/>
      <c r="DKU284"/>
      <c r="DKV284"/>
      <c r="DKW284"/>
      <c r="DKX284"/>
      <c r="DKY284"/>
      <c r="DKZ284"/>
      <c r="DLA284"/>
      <c r="DLB284"/>
      <c r="DLC284"/>
      <c r="DLD284"/>
      <c r="DLE284"/>
      <c r="DLF284"/>
      <c r="DLG284"/>
      <c r="DLH284"/>
      <c r="DLI284"/>
      <c r="DLJ284"/>
      <c r="DLK284"/>
      <c r="DLL284"/>
      <c r="DLM284"/>
      <c r="DLN284"/>
      <c r="DLO284"/>
      <c r="DLP284"/>
      <c r="DLQ284"/>
      <c r="DLR284"/>
      <c r="DLS284"/>
      <c r="DLT284"/>
      <c r="DLU284"/>
      <c r="DLV284"/>
      <c r="DLW284"/>
      <c r="DLX284"/>
      <c r="DLY284"/>
      <c r="DLZ284"/>
      <c r="DMA284"/>
      <c r="DMB284"/>
      <c r="DMC284"/>
      <c r="DMD284"/>
      <c r="DME284"/>
      <c r="DMF284"/>
      <c r="DMG284"/>
      <c r="DMH284"/>
      <c r="DMI284"/>
      <c r="DMJ284"/>
      <c r="DMK284"/>
      <c r="DML284"/>
      <c r="DMM284"/>
      <c r="DMN284"/>
      <c r="DMO284"/>
      <c r="DMP284"/>
      <c r="DMQ284"/>
      <c r="DMR284"/>
      <c r="DMS284"/>
      <c r="DMT284"/>
      <c r="DMU284"/>
      <c r="DMV284"/>
      <c r="DMW284"/>
      <c r="DMX284"/>
      <c r="DMY284"/>
      <c r="DMZ284"/>
      <c r="DNA284"/>
      <c r="DNB284"/>
      <c r="DNC284"/>
      <c r="DND284"/>
      <c r="DNE284"/>
      <c r="DNF284"/>
      <c r="DNG284"/>
      <c r="DNH284"/>
      <c r="DNI284"/>
      <c r="DNJ284"/>
      <c r="DNK284"/>
      <c r="DNL284"/>
      <c r="DNM284"/>
      <c r="DNN284"/>
      <c r="DNO284"/>
      <c r="DNP284"/>
      <c r="DNQ284"/>
      <c r="DNR284"/>
      <c r="DNS284"/>
      <c r="DNT284"/>
      <c r="DNU284"/>
      <c r="DNV284"/>
      <c r="DNW284"/>
      <c r="DNX284"/>
      <c r="DNY284"/>
      <c r="DNZ284"/>
      <c r="DOA284"/>
      <c r="DOB284"/>
      <c r="DOC284"/>
      <c r="DOD284"/>
      <c r="DOE284"/>
      <c r="DOF284"/>
      <c r="DOG284"/>
      <c r="DOH284"/>
      <c r="DOI284"/>
      <c r="DOJ284"/>
      <c r="DOK284"/>
      <c r="DOL284"/>
      <c r="DOM284"/>
      <c r="DON284"/>
      <c r="DOO284"/>
      <c r="DOP284"/>
      <c r="DOQ284"/>
      <c r="DOR284"/>
      <c r="DOS284"/>
      <c r="DOT284"/>
      <c r="DOU284"/>
      <c r="DOV284"/>
      <c r="DOW284"/>
      <c r="DOX284"/>
      <c r="DOY284"/>
      <c r="DOZ284"/>
      <c r="DPA284"/>
      <c r="DPB284"/>
      <c r="DPC284"/>
      <c r="DPD284"/>
      <c r="DPE284"/>
      <c r="DPF284"/>
      <c r="DPG284"/>
      <c r="DPH284"/>
      <c r="DPI284"/>
      <c r="DPJ284"/>
      <c r="DPK284"/>
      <c r="DPL284"/>
      <c r="DPM284"/>
      <c r="DPN284"/>
      <c r="DPO284"/>
      <c r="DPP284"/>
      <c r="DPQ284"/>
      <c r="DPR284"/>
      <c r="DPS284"/>
      <c r="DPT284"/>
      <c r="DPU284"/>
      <c r="DPV284"/>
      <c r="DPW284"/>
      <c r="DPX284"/>
      <c r="DPY284"/>
      <c r="DPZ284"/>
      <c r="DQA284"/>
      <c r="DQB284"/>
      <c r="DQC284"/>
      <c r="DQD284"/>
      <c r="DQE284"/>
      <c r="DQF284"/>
      <c r="DQG284"/>
      <c r="DQH284"/>
      <c r="DQI284"/>
      <c r="DQJ284"/>
      <c r="DQK284"/>
      <c r="DQL284"/>
      <c r="DQM284"/>
      <c r="DQN284"/>
      <c r="DQO284"/>
      <c r="DQP284"/>
      <c r="DQQ284"/>
      <c r="DQR284"/>
      <c r="DQS284"/>
      <c r="DQT284"/>
      <c r="DQU284"/>
      <c r="DQV284"/>
      <c r="DQW284"/>
      <c r="DQX284"/>
      <c r="DQY284"/>
      <c r="DQZ284"/>
      <c r="DRA284"/>
      <c r="DRB284"/>
      <c r="DRC284"/>
      <c r="DRD284"/>
      <c r="DRE284"/>
      <c r="DRF284"/>
      <c r="DRG284"/>
      <c r="DRH284"/>
      <c r="DRI284"/>
      <c r="DRJ284"/>
      <c r="DRK284"/>
      <c r="DRL284"/>
      <c r="DRM284"/>
      <c r="DRN284"/>
      <c r="DRO284"/>
      <c r="DRP284"/>
      <c r="DRQ284"/>
      <c r="DRR284"/>
      <c r="DRS284"/>
      <c r="DRT284"/>
      <c r="DRU284"/>
      <c r="DRV284"/>
      <c r="DRW284"/>
      <c r="DRX284"/>
      <c r="DRY284"/>
      <c r="DRZ284"/>
      <c r="DSA284"/>
      <c r="DSB284"/>
      <c r="DSC284"/>
      <c r="DSD284"/>
      <c r="DSE284"/>
      <c r="DSF284"/>
      <c r="DSG284"/>
      <c r="DSH284"/>
      <c r="DSI284"/>
      <c r="DSJ284"/>
      <c r="DSK284"/>
      <c r="DSL284"/>
      <c r="DSM284"/>
      <c r="DSN284"/>
      <c r="DSO284"/>
      <c r="DSP284"/>
      <c r="DSQ284"/>
      <c r="DSR284"/>
      <c r="DSS284"/>
      <c r="DST284"/>
      <c r="DSU284"/>
      <c r="DSV284"/>
      <c r="DSW284"/>
      <c r="DSX284"/>
      <c r="DSY284"/>
      <c r="DSZ284"/>
      <c r="DTA284"/>
      <c r="DTB284"/>
      <c r="DTC284"/>
      <c r="DTD284"/>
      <c r="DTE284"/>
      <c r="DTF284"/>
      <c r="DTG284"/>
      <c r="DTH284"/>
      <c r="DTI284"/>
      <c r="DTJ284"/>
      <c r="DTK284"/>
      <c r="DTL284"/>
      <c r="DTM284"/>
      <c r="DTN284"/>
      <c r="DTO284"/>
      <c r="DTP284"/>
      <c r="DTQ284"/>
      <c r="DTR284"/>
      <c r="DTS284"/>
      <c r="DTT284"/>
      <c r="DTU284"/>
      <c r="DTV284"/>
      <c r="DTW284"/>
      <c r="DTX284"/>
      <c r="DTY284"/>
      <c r="DTZ284"/>
      <c r="DUA284"/>
      <c r="DUB284"/>
      <c r="DUC284"/>
      <c r="DUD284"/>
      <c r="DUE284"/>
      <c r="DUF284"/>
      <c r="DUG284"/>
      <c r="DUH284"/>
      <c r="DUI284"/>
      <c r="DUJ284"/>
      <c r="DUK284"/>
      <c r="DUL284"/>
      <c r="DUM284"/>
      <c r="DUN284"/>
      <c r="DUO284"/>
      <c r="DUP284"/>
      <c r="DUQ284"/>
      <c r="DUR284"/>
      <c r="DUS284"/>
      <c r="DUT284"/>
      <c r="DUU284"/>
      <c r="DUV284"/>
      <c r="DUW284"/>
      <c r="DUX284"/>
      <c r="DUY284"/>
      <c r="DUZ284"/>
      <c r="DVA284"/>
      <c r="DVB284"/>
      <c r="DVC284"/>
      <c r="DVD284"/>
      <c r="DVE284"/>
      <c r="DVF284"/>
      <c r="DVG284"/>
      <c r="DVH284"/>
      <c r="DVI284"/>
      <c r="DVJ284"/>
      <c r="DVK284"/>
      <c r="DVL284"/>
      <c r="DVM284"/>
      <c r="DVN284"/>
      <c r="DVO284"/>
      <c r="DVP284"/>
      <c r="DVQ284"/>
      <c r="DVR284"/>
      <c r="DVS284"/>
      <c r="DVT284"/>
      <c r="DVU284"/>
      <c r="DVV284"/>
      <c r="DVW284"/>
      <c r="DVX284"/>
      <c r="DVY284"/>
      <c r="DVZ284"/>
      <c r="DWA284"/>
      <c r="DWB284"/>
      <c r="DWC284"/>
      <c r="DWD284"/>
      <c r="DWE284"/>
      <c r="DWF284"/>
      <c r="DWG284"/>
      <c r="DWH284"/>
      <c r="DWI284"/>
      <c r="DWJ284"/>
      <c r="DWK284"/>
      <c r="DWL284"/>
      <c r="DWM284"/>
      <c r="DWN284"/>
      <c r="DWO284"/>
      <c r="DWP284"/>
      <c r="DWQ284"/>
      <c r="DWR284"/>
      <c r="DWS284"/>
      <c r="DWT284"/>
      <c r="DWU284"/>
      <c r="DWV284"/>
      <c r="DWW284"/>
      <c r="DWX284"/>
      <c r="DWY284"/>
      <c r="DWZ284"/>
      <c r="DXA284"/>
      <c r="DXB284"/>
      <c r="DXC284"/>
      <c r="DXD284"/>
      <c r="DXE284"/>
      <c r="DXF284"/>
      <c r="DXG284"/>
      <c r="DXH284"/>
      <c r="DXI284"/>
      <c r="DXJ284"/>
      <c r="DXK284"/>
      <c r="DXL284"/>
      <c r="DXM284"/>
      <c r="DXN284"/>
      <c r="DXO284"/>
      <c r="DXP284"/>
      <c r="DXQ284"/>
      <c r="DXR284"/>
      <c r="DXS284"/>
      <c r="DXT284"/>
      <c r="DXU284"/>
      <c r="DXV284"/>
      <c r="DXW284"/>
      <c r="DXX284"/>
      <c r="DXY284"/>
      <c r="DXZ284"/>
      <c r="DYA284"/>
      <c r="DYB284"/>
      <c r="DYC284"/>
      <c r="DYD284"/>
      <c r="DYE284"/>
      <c r="DYF284"/>
      <c r="DYG284"/>
      <c r="DYH284"/>
      <c r="DYI284"/>
      <c r="DYJ284"/>
      <c r="DYK284"/>
      <c r="DYL284"/>
      <c r="DYM284"/>
      <c r="DYN284"/>
      <c r="DYO284"/>
      <c r="DYP284"/>
      <c r="DYQ284"/>
      <c r="DYR284"/>
      <c r="DYS284"/>
      <c r="DYT284"/>
      <c r="DYU284"/>
      <c r="DYV284"/>
      <c r="DYW284"/>
      <c r="DYX284"/>
      <c r="DYY284"/>
      <c r="DYZ284"/>
      <c r="DZA284"/>
      <c r="DZB284"/>
      <c r="DZC284"/>
      <c r="DZD284"/>
      <c r="DZE284"/>
      <c r="DZF284"/>
      <c r="DZG284"/>
      <c r="DZH284"/>
      <c r="DZI284"/>
      <c r="DZJ284"/>
      <c r="DZK284"/>
      <c r="DZL284"/>
      <c r="DZM284"/>
      <c r="DZN284"/>
      <c r="DZO284"/>
      <c r="DZP284"/>
      <c r="DZQ284"/>
      <c r="DZR284"/>
      <c r="DZS284"/>
      <c r="DZT284"/>
      <c r="DZU284"/>
      <c r="DZV284"/>
      <c r="DZW284"/>
      <c r="DZX284"/>
      <c r="DZY284"/>
      <c r="DZZ284"/>
      <c r="EAA284"/>
      <c r="EAB284"/>
      <c r="EAC284"/>
      <c r="EAD284"/>
      <c r="EAE284"/>
      <c r="EAF284"/>
      <c r="EAG284"/>
      <c r="EAH284"/>
      <c r="EAI284"/>
      <c r="EAJ284"/>
      <c r="EAK284"/>
      <c r="EAL284"/>
      <c r="EAM284"/>
      <c r="EAN284"/>
      <c r="EAO284"/>
      <c r="EAP284"/>
      <c r="EAQ284"/>
      <c r="EAR284"/>
      <c r="EAS284"/>
      <c r="EAT284"/>
      <c r="EAU284"/>
      <c r="EAV284"/>
      <c r="EAW284"/>
      <c r="EAX284"/>
      <c r="EAY284"/>
      <c r="EAZ284"/>
      <c r="EBA284"/>
      <c r="EBB284"/>
      <c r="EBC284"/>
      <c r="EBD284"/>
      <c r="EBE284"/>
      <c r="EBF284"/>
      <c r="EBG284"/>
      <c r="EBH284"/>
      <c r="EBI284"/>
      <c r="EBJ284"/>
      <c r="EBK284"/>
      <c r="EBL284"/>
      <c r="EBM284"/>
      <c r="EBN284"/>
      <c r="EBO284"/>
      <c r="EBP284"/>
      <c r="EBQ284"/>
      <c r="EBR284"/>
      <c r="EBS284"/>
      <c r="EBT284"/>
      <c r="EBU284"/>
      <c r="EBV284"/>
      <c r="EBW284"/>
      <c r="EBX284"/>
      <c r="EBY284"/>
      <c r="EBZ284"/>
      <c r="ECA284"/>
      <c r="ECB284"/>
      <c r="ECC284"/>
      <c r="ECD284"/>
      <c r="ECE284"/>
      <c r="ECF284"/>
      <c r="ECG284"/>
      <c r="ECH284"/>
      <c r="ECI284"/>
      <c r="ECJ284"/>
      <c r="ECK284"/>
      <c r="ECL284"/>
      <c r="ECM284"/>
      <c r="ECN284"/>
      <c r="ECO284"/>
      <c r="ECP284"/>
      <c r="ECQ284"/>
      <c r="ECR284"/>
      <c r="ECS284"/>
      <c r="ECT284"/>
      <c r="ECU284"/>
      <c r="ECV284"/>
      <c r="ECW284"/>
      <c r="ECX284"/>
      <c r="ECY284"/>
      <c r="ECZ284"/>
      <c r="EDA284"/>
      <c r="EDB284"/>
      <c r="EDC284"/>
      <c r="EDD284"/>
      <c r="EDE284"/>
      <c r="EDF284"/>
      <c r="EDG284"/>
      <c r="EDH284"/>
      <c r="EDI284"/>
      <c r="EDJ284"/>
      <c r="EDK284"/>
      <c r="EDL284"/>
      <c r="EDM284"/>
      <c r="EDN284"/>
      <c r="EDO284"/>
      <c r="EDP284"/>
      <c r="EDQ284"/>
      <c r="EDR284"/>
      <c r="EDS284"/>
      <c r="EDT284"/>
      <c r="EDU284"/>
      <c r="EDV284"/>
      <c r="EDW284"/>
      <c r="EDX284"/>
      <c r="EDY284"/>
      <c r="EDZ284"/>
      <c r="EEA284"/>
      <c r="EEB284"/>
      <c r="EEC284"/>
      <c r="EED284"/>
      <c r="EEE284"/>
      <c r="EEF284"/>
      <c r="EEG284"/>
      <c r="EEH284"/>
      <c r="EEI284"/>
      <c r="EEJ284"/>
      <c r="EEK284"/>
      <c r="EEL284"/>
      <c r="EEM284"/>
      <c r="EEN284"/>
      <c r="EEO284"/>
      <c r="EEP284"/>
      <c r="EEQ284"/>
      <c r="EER284"/>
      <c r="EES284"/>
      <c r="EET284"/>
      <c r="EEU284"/>
      <c r="EEV284"/>
      <c r="EEW284"/>
      <c r="EEX284"/>
      <c r="EEY284"/>
      <c r="EEZ284"/>
      <c r="EFA284"/>
      <c r="EFB284"/>
      <c r="EFC284"/>
      <c r="EFD284"/>
      <c r="EFE284"/>
      <c r="EFF284"/>
      <c r="EFG284"/>
      <c r="EFH284"/>
      <c r="EFI284"/>
      <c r="EFJ284"/>
      <c r="EFK284"/>
      <c r="EFL284"/>
      <c r="EFM284"/>
      <c r="EFN284"/>
      <c r="EFO284"/>
      <c r="EFP284"/>
      <c r="EFQ284"/>
      <c r="EFR284"/>
      <c r="EFS284"/>
      <c r="EFT284"/>
      <c r="EFU284"/>
      <c r="EFV284"/>
      <c r="EFW284"/>
      <c r="EFX284"/>
      <c r="EFY284"/>
      <c r="EFZ284"/>
      <c r="EGA284"/>
      <c r="EGB284"/>
      <c r="EGC284"/>
      <c r="EGD284"/>
      <c r="EGE284"/>
      <c r="EGF284"/>
      <c r="EGG284"/>
      <c r="EGH284"/>
      <c r="EGI284"/>
      <c r="EGJ284"/>
      <c r="EGK284"/>
      <c r="EGL284"/>
      <c r="EGM284"/>
      <c r="EGN284"/>
      <c r="EGO284"/>
      <c r="EGP284"/>
      <c r="EGQ284"/>
      <c r="EGR284"/>
      <c r="EGS284"/>
      <c r="EGT284"/>
      <c r="EGU284"/>
      <c r="EGV284"/>
      <c r="EGW284"/>
      <c r="EGX284"/>
      <c r="EGY284"/>
      <c r="EGZ284"/>
      <c r="EHA284"/>
      <c r="EHB284"/>
      <c r="EHC284"/>
      <c r="EHD284"/>
      <c r="EHE284"/>
      <c r="EHF284"/>
      <c r="EHG284"/>
      <c r="EHH284"/>
      <c r="EHI284"/>
      <c r="EHJ284"/>
      <c r="EHK284"/>
      <c r="EHL284"/>
      <c r="EHM284"/>
      <c r="EHN284"/>
      <c r="EHO284"/>
      <c r="EHP284"/>
      <c r="EHQ284"/>
      <c r="EHR284"/>
      <c r="EHS284"/>
      <c r="EHT284"/>
      <c r="EHU284"/>
      <c r="EHV284"/>
      <c r="EHW284"/>
      <c r="EHX284"/>
      <c r="EHY284"/>
      <c r="EHZ284"/>
      <c r="EIA284"/>
      <c r="EIB284"/>
      <c r="EIC284"/>
      <c r="EID284"/>
      <c r="EIE284"/>
      <c r="EIF284"/>
      <c r="EIG284"/>
      <c r="EIH284"/>
      <c r="EII284"/>
      <c r="EIJ284"/>
      <c r="EIK284"/>
      <c r="EIL284"/>
      <c r="EIM284"/>
      <c r="EIN284"/>
      <c r="EIO284"/>
      <c r="EIP284"/>
      <c r="EIQ284"/>
      <c r="EIR284"/>
      <c r="EIS284"/>
      <c r="EIT284"/>
      <c r="EIU284"/>
      <c r="EIV284"/>
      <c r="EIW284"/>
      <c r="EIX284"/>
      <c r="EIY284"/>
      <c r="EIZ284"/>
      <c r="EJA284"/>
      <c r="EJB284"/>
      <c r="EJC284"/>
      <c r="EJD284"/>
      <c r="EJE284"/>
      <c r="EJF284"/>
      <c r="EJG284"/>
      <c r="EJH284"/>
      <c r="EJI284"/>
      <c r="EJJ284"/>
      <c r="EJK284"/>
      <c r="EJL284"/>
      <c r="EJM284"/>
      <c r="EJN284"/>
      <c r="EJO284"/>
      <c r="EJP284"/>
      <c r="EJQ284"/>
      <c r="EJR284"/>
      <c r="EJS284"/>
      <c r="EJT284"/>
      <c r="EJU284"/>
      <c r="EJV284"/>
      <c r="EJW284"/>
      <c r="EJX284"/>
      <c r="EJY284"/>
      <c r="EJZ284"/>
      <c r="EKA284"/>
      <c r="EKB284"/>
      <c r="EKC284"/>
      <c r="EKD284"/>
      <c r="EKE284"/>
      <c r="EKF284"/>
      <c r="EKG284"/>
      <c r="EKH284"/>
      <c r="EKI284"/>
      <c r="EKJ284"/>
      <c r="EKK284"/>
      <c r="EKL284"/>
      <c r="EKM284"/>
      <c r="EKN284"/>
      <c r="EKO284"/>
      <c r="EKP284"/>
      <c r="EKQ284"/>
      <c r="EKR284"/>
      <c r="EKS284"/>
      <c r="EKT284"/>
      <c r="EKU284"/>
      <c r="EKV284"/>
      <c r="EKW284"/>
      <c r="EKX284"/>
      <c r="EKY284"/>
      <c r="EKZ284"/>
      <c r="ELA284"/>
      <c r="ELB284"/>
      <c r="ELC284"/>
      <c r="ELD284"/>
      <c r="ELE284"/>
      <c r="ELF284"/>
      <c r="ELG284"/>
      <c r="ELH284"/>
      <c r="ELI284"/>
      <c r="ELJ284"/>
      <c r="ELK284"/>
      <c r="ELL284"/>
      <c r="ELM284"/>
      <c r="ELN284"/>
      <c r="ELO284"/>
      <c r="ELP284"/>
      <c r="ELQ284"/>
      <c r="ELR284"/>
      <c r="ELS284"/>
      <c r="ELT284"/>
      <c r="ELU284"/>
      <c r="ELV284"/>
      <c r="ELW284"/>
      <c r="ELX284"/>
      <c r="ELY284"/>
      <c r="ELZ284"/>
      <c r="EMA284"/>
      <c r="EMB284"/>
      <c r="EMC284"/>
      <c r="EMD284"/>
      <c r="EME284"/>
      <c r="EMF284"/>
      <c r="EMG284"/>
      <c r="EMH284"/>
      <c r="EMI284"/>
      <c r="EMJ284"/>
      <c r="EMK284"/>
      <c r="EML284"/>
      <c r="EMM284"/>
      <c r="EMN284"/>
      <c r="EMO284"/>
      <c r="EMP284"/>
      <c r="EMQ284"/>
      <c r="EMR284"/>
      <c r="EMS284"/>
      <c r="EMT284"/>
      <c r="EMU284"/>
      <c r="EMV284"/>
      <c r="EMW284"/>
      <c r="EMX284"/>
      <c r="EMY284"/>
      <c r="EMZ284"/>
      <c r="ENA284"/>
      <c r="ENB284"/>
      <c r="ENC284"/>
      <c r="END284"/>
      <c r="ENE284"/>
      <c r="ENF284"/>
      <c r="ENG284"/>
      <c r="ENH284"/>
      <c r="ENI284"/>
      <c r="ENJ284"/>
      <c r="ENK284"/>
      <c r="ENL284"/>
      <c r="ENM284"/>
      <c r="ENN284"/>
      <c r="ENO284"/>
      <c r="ENP284"/>
      <c r="ENQ284"/>
      <c r="ENR284"/>
      <c r="ENS284"/>
      <c r="ENT284"/>
      <c r="ENU284"/>
      <c r="ENV284"/>
      <c r="ENW284"/>
      <c r="ENX284"/>
      <c r="ENY284"/>
      <c r="ENZ284"/>
      <c r="EOA284"/>
      <c r="EOB284"/>
      <c r="EOC284"/>
      <c r="EOD284"/>
      <c r="EOE284"/>
      <c r="EOF284"/>
      <c r="EOG284"/>
      <c r="EOH284"/>
      <c r="EOI284"/>
      <c r="EOJ284"/>
      <c r="EOK284"/>
      <c r="EOL284"/>
      <c r="EOM284"/>
      <c r="EON284"/>
      <c r="EOO284"/>
      <c r="EOP284"/>
      <c r="EOQ284"/>
      <c r="EOR284"/>
      <c r="EOS284"/>
      <c r="EOT284"/>
      <c r="EOU284"/>
      <c r="EOV284"/>
      <c r="EOW284"/>
      <c r="EOX284"/>
      <c r="EOY284"/>
      <c r="EOZ284"/>
      <c r="EPA284"/>
      <c r="EPB284"/>
      <c r="EPC284"/>
      <c r="EPD284"/>
      <c r="EPE284"/>
      <c r="EPF284"/>
      <c r="EPG284"/>
      <c r="EPH284"/>
      <c r="EPI284"/>
      <c r="EPJ284"/>
      <c r="EPK284"/>
      <c r="EPL284"/>
      <c r="EPM284"/>
      <c r="EPN284"/>
      <c r="EPO284"/>
      <c r="EPP284"/>
      <c r="EPQ284"/>
      <c r="EPR284"/>
      <c r="EPS284"/>
      <c r="EPT284"/>
      <c r="EPU284"/>
      <c r="EPV284"/>
      <c r="EPW284"/>
      <c r="EPX284"/>
      <c r="EPY284"/>
      <c r="EPZ284"/>
      <c r="EQA284"/>
      <c r="EQB284"/>
      <c r="EQC284"/>
      <c r="EQD284"/>
      <c r="EQE284"/>
      <c r="EQF284"/>
      <c r="EQG284"/>
      <c r="EQH284"/>
      <c r="EQI284"/>
      <c r="EQJ284"/>
      <c r="EQK284"/>
      <c r="EQL284"/>
      <c r="EQM284"/>
      <c r="EQN284"/>
      <c r="EQO284"/>
      <c r="EQP284"/>
      <c r="EQQ284"/>
      <c r="EQR284"/>
      <c r="EQS284"/>
      <c r="EQT284"/>
      <c r="EQU284"/>
      <c r="EQV284"/>
      <c r="EQW284"/>
      <c r="EQX284"/>
      <c r="EQY284"/>
      <c r="EQZ284"/>
      <c r="ERA284"/>
      <c r="ERB284"/>
      <c r="ERC284"/>
      <c r="ERD284"/>
      <c r="ERE284"/>
      <c r="ERF284"/>
      <c r="ERG284"/>
      <c r="ERH284"/>
      <c r="ERI284"/>
      <c r="ERJ284"/>
      <c r="ERK284"/>
      <c r="ERL284"/>
      <c r="ERM284"/>
      <c r="ERN284"/>
      <c r="ERO284"/>
      <c r="ERP284"/>
      <c r="ERQ284"/>
      <c r="ERR284"/>
      <c r="ERS284"/>
      <c r="ERT284"/>
      <c r="ERU284"/>
      <c r="ERV284"/>
      <c r="ERW284"/>
      <c r="ERX284"/>
      <c r="ERY284"/>
      <c r="ERZ284"/>
      <c r="ESA284"/>
      <c r="ESB284"/>
      <c r="ESC284"/>
      <c r="ESD284"/>
      <c r="ESE284"/>
      <c r="ESF284"/>
      <c r="ESG284"/>
      <c r="ESH284"/>
      <c r="ESI284"/>
      <c r="ESJ284"/>
      <c r="ESK284"/>
      <c r="ESL284"/>
      <c r="ESM284"/>
      <c r="ESN284"/>
      <c r="ESO284"/>
      <c r="ESP284"/>
      <c r="ESQ284"/>
      <c r="ESR284"/>
      <c r="ESS284"/>
      <c r="EST284"/>
      <c r="ESU284"/>
      <c r="ESV284"/>
      <c r="ESW284"/>
      <c r="ESX284"/>
      <c r="ESY284"/>
      <c r="ESZ284"/>
      <c r="ETA284"/>
      <c r="ETB284"/>
      <c r="ETC284"/>
      <c r="ETD284"/>
      <c r="ETE284"/>
      <c r="ETF284"/>
      <c r="ETG284"/>
      <c r="ETH284"/>
      <c r="ETI284"/>
      <c r="ETJ284"/>
      <c r="ETK284"/>
      <c r="ETL284"/>
      <c r="ETM284"/>
      <c r="ETN284"/>
      <c r="ETO284"/>
      <c r="ETP284"/>
      <c r="ETQ284"/>
      <c r="ETR284"/>
      <c r="ETS284"/>
      <c r="ETT284"/>
      <c r="ETU284"/>
      <c r="ETV284"/>
      <c r="ETW284"/>
      <c r="ETX284"/>
      <c r="ETY284"/>
      <c r="ETZ284"/>
      <c r="EUA284"/>
      <c r="EUB284"/>
      <c r="EUC284"/>
      <c r="EUD284"/>
      <c r="EUE284"/>
      <c r="EUF284"/>
      <c r="EUG284"/>
      <c r="EUH284"/>
      <c r="EUI284"/>
      <c r="EUJ284"/>
      <c r="EUK284"/>
      <c r="EUL284"/>
      <c r="EUM284"/>
      <c r="EUN284"/>
      <c r="EUO284"/>
      <c r="EUP284"/>
      <c r="EUQ284"/>
      <c r="EUR284"/>
      <c r="EUS284"/>
      <c r="EUT284"/>
      <c r="EUU284"/>
      <c r="EUV284"/>
      <c r="EUW284"/>
      <c r="EUX284"/>
      <c r="EUY284"/>
      <c r="EUZ284"/>
      <c r="EVA284"/>
      <c r="EVB284"/>
      <c r="EVC284"/>
      <c r="EVD284"/>
      <c r="EVE284"/>
      <c r="EVF284"/>
      <c r="EVG284"/>
      <c r="EVH284"/>
      <c r="EVI284"/>
      <c r="EVJ284"/>
      <c r="EVK284"/>
      <c r="EVL284"/>
      <c r="EVM284"/>
      <c r="EVN284"/>
      <c r="EVO284"/>
      <c r="EVP284"/>
      <c r="EVQ284"/>
      <c r="EVR284"/>
      <c r="EVS284"/>
      <c r="EVT284"/>
      <c r="EVU284"/>
      <c r="EVV284"/>
      <c r="EVW284"/>
      <c r="EVX284"/>
      <c r="EVY284"/>
      <c r="EVZ284"/>
      <c r="EWA284"/>
      <c r="EWB284"/>
      <c r="EWC284"/>
      <c r="EWD284"/>
      <c r="EWE284"/>
      <c r="EWF284"/>
      <c r="EWG284"/>
      <c r="EWH284"/>
      <c r="EWI284"/>
      <c r="EWJ284"/>
      <c r="EWK284"/>
      <c r="EWL284"/>
      <c r="EWM284"/>
      <c r="EWN284"/>
      <c r="EWO284"/>
      <c r="EWP284"/>
      <c r="EWQ284"/>
      <c r="EWR284"/>
      <c r="EWS284"/>
      <c r="EWT284"/>
      <c r="EWU284"/>
      <c r="EWV284"/>
      <c r="EWW284"/>
      <c r="EWX284"/>
      <c r="EWY284"/>
      <c r="EWZ284"/>
      <c r="EXA284"/>
      <c r="EXB284"/>
      <c r="EXC284"/>
      <c r="EXD284"/>
      <c r="EXE284"/>
      <c r="EXF284"/>
      <c r="EXG284"/>
      <c r="EXH284"/>
      <c r="EXI284"/>
      <c r="EXJ284"/>
      <c r="EXK284"/>
      <c r="EXL284"/>
      <c r="EXM284"/>
      <c r="EXN284"/>
      <c r="EXO284"/>
      <c r="EXP284"/>
      <c r="EXQ284"/>
      <c r="EXR284"/>
      <c r="EXS284"/>
      <c r="EXT284"/>
      <c r="EXU284"/>
      <c r="EXV284"/>
      <c r="EXW284"/>
      <c r="EXX284"/>
      <c r="EXY284"/>
      <c r="EXZ284"/>
      <c r="EYA284"/>
      <c r="EYB284"/>
      <c r="EYC284"/>
      <c r="EYD284"/>
      <c r="EYE284"/>
      <c r="EYF284"/>
      <c r="EYG284"/>
      <c r="EYH284"/>
      <c r="EYI284"/>
      <c r="EYJ284"/>
      <c r="EYK284"/>
      <c r="EYL284"/>
      <c r="EYM284"/>
      <c r="EYN284"/>
      <c r="EYO284"/>
      <c r="EYP284"/>
      <c r="EYQ284"/>
      <c r="EYR284"/>
      <c r="EYS284"/>
      <c r="EYT284"/>
      <c r="EYU284"/>
      <c r="EYV284"/>
      <c r="EYW284"/>
      <c r="EYX284"/>
      <c r="EYY284"/>
      <c r="EYZ284"/>
      <c r="EZA284"/>
      <c r="EZB284"/>
      <c r="EZC284"/>
      <c r="EZD284"/>
      <c r="EZE284"/>
      <c r="EZF284"/>
      <c r="EZG284"/>
      <c r="EZH284"/>
      <c r="EZI284"/>
      <c r="EZJ284"/>
      <c r="EZK284"/>
      <c r="EZL284"/>
      <c r="EZM284"/>
      <c r="EZN284"/>
      <c r="EZO284"/>
      <c r="EZP284"/>
      <c r="EZQ284"/>
      <c r="EZR284"/>
      <c r="EZS284"/>
      <c r="EZT284"/>
      <c r="EZU284"/>
      <c r="EZV284"/>
      <c r="EZW284"/>
      <c r="EZX284"/>
      <c r="EZY284"/>
      <c r="EZZ284"/>
      <c r="FAA284"/>
      <c r="FAB284"/>
      <c r="FAC284"/>
      <c r="FAD284"/>
      <c r="FAE284"/>
      <c r="FAF284"/>
      <c r="FAG284"/>
      <c r="FAH284"/>
      <c r="FAI284"/>
      <c r="FAJ284"/>
      <c r="FAK284"/>
      <c r="FAL284"/>
      <c r="FAM284"/>
      <c r="FAN284"/>
      <c r="FAO284"/>
      <c r="FAP284"/>
      <c r="FAQ284"/>
      <c r="FAR284"/>
      <c r="FAS284"/>
      <c r="FAT284"/>
      <c r="FAU284"/>
      <c r="FAV284"/>
      <c r="FAW284"/>
      <c r="FAX284"/>
      <c r="FAY284"/>
      <c r="FAZ284"/>
      <c r="FBA284"/>
      <c r="FBB284"/>
      <c r="FBC284"/>
      <c r="FBD284"/>
      <c r="FBE284"/>
      <c r="FBF284"/>
      <c r="FBG284"/>
      <c r="FBH284"/>
      <c r="FBI284"/>
      <c r="FBJ284"/>
      <c r="FBK284"/>
      <c r="FBL284"/>
      <c r="FBM284"/>
      <c r="FBN284"/>
      <c r="FBO284"/>
      <c r="FBP284"/>
      <c r="FBQ284"/>
      <c r="FBR284"/>
      <c r="FBS284"/>
      <c r="FBT284"/>
      <c r="FBU284"/>
      <c r="FBV284"/>
      <c r="FBW284"/>
      <c r="FBX284"/>
      <c r="FBY284"/>
      <c r="FBZ284"/>
      <c r="FCA284"/>
      <c r="FCB284"/>
      <c r="FCC284"/>
      <c r="FCD284"/>
      <c r="FCE284"/>
      <c r="FCF284"/>
      <c r="FCG284"/>
      <c r="FCH284"/>
      <c r="FCI284"/>
      <c r="FCJ284"/>
      <c r="FCK284"/>
      <c r="FCL284"/>
      <c r="FCM284"/>
      <c r="FCN284"/>
      <c r="FCO284"/>
      <c r="FCP284"/>
      <c r="FCQ284"/>
      <c r="FCR284"/>
      <c r="FCS284"/>
      <c r="FCT284"/>
      <c r="FCU284"/>
      <c r="FCV284"/>
      <c r="FCW284"/>
      <c r="FCX284"/>
      <c r="FCY284"/>
      <c r="FCZ284"/>
      <c r="FDA284"/>
      <c r="FDB284"/>
      <c r="FDC284"/>
      <c r="FDD284"/>
      <c r="FDE284"/>
      <c r="FDF284"/>
      <c r="FDG284"/>
      <c r="FDH284"/>
      <c r="FDI284"/>
      <c r="FDJ284"/>
      <c r="FDK284"/>
      <c r="FDL284"/>
      <c r="FDM284"/>
      <c r="FDN284"/>
      <c r="FDO284"/>
      <c r="FDP284"/>
      <c r="FDQ284"/>
      <c r="FDR284"/>
      <c r="FDS284"/>
      <c r="FDT284"/>
      <c r="FDU284"/>
      <c r="FDV284"/>
      <c r="FDW284"/>
      <c r="FDX284"/>
      <c r="FDY284"/>
      <c r="FDZ284"/>
      <c r="FEA284"/>
      <c r="FEB284"/>
      <c r="FEC284"/>
      <c r="FED284"/>
      <c r="FEE284"/>
      <c r="FEF284"/>
      <c r="FEG284"/>
      <c r="FEH284"/>
      <c r="FEI284"/>
      <c r="FEJ284"/>
      <c r="FEK284"/>
      <c r="FEL284"/>
      <c r="FEM284"/>
      <c r="FEN284"/>
      <c r="FEO284"/>
      <c r="FEP284"/>
      <c r="FEQ284"/>
      <c r="FER284"/>
      <c r="FES284"/>
      <c r="FET284"/>
      <c r="FEU284"/>
      <c r="FEV284"/>
      <c r="FEW284"/>
      <c r="FEX284"/>
      <c r="FEY284"/>
      <c r="FEZ284"/>
      <c r="FFA284"/>
      <c r="FFB284"/>
      <c r="FFC284"/>
      <c r="FFD284"/>
      <c r="FFE284"/>
      <c r="FFF284"/>
      <c r="FFG284"/>
      <c r="FFH284"/>
      <c r="FFI284"/>
      <c r="FFJ284"/>
      <c r="FFK284"/>
      <c r="FFL284"/>
      <c r="FFM284"/>
      <c r="FFN284"/>
      <c r="FFO284"/>
      <c r="FFP284"/>
      <c r="FFQ284"/>
      <c r="FFR284"/>
      <c r="FFS284"/>
      <c r="FFT284"/>
      <c r="FFU284"/>
      <c r="FFV284"/>
      <c r="FFW284"/>
      <c r="FFX284"/>
      <c r="FFY284"/>
      <c r="FFZ284"/>
      <c r="FGA284"/>
      <c r="FGB284"/>
      <c r="FGC284"/>
      <c r="FGD284"/>
      <c r="FGE284"/>
      <c r="FGF284"/>
      <c r="FGG284"/>
      <c r="FGH284"/>
      <c r="FGI284"/>
      <c r="FGJ284"/>
      <c r="FGK284"/>
      <c r="FGL284"/>
      <c r="FGM284"/>
      <c r="FGN284"/>
      <c r="FGO284"/>
      <c r="FGP284"/>
      <c r="FGQ284"/>
      <c r="FGR284"/>
      <c r="FGS284"/>
      <c r="FGT284"/>
      <c r="FGU284"/>
      <c r="FGV284"/>
      <c r="FGW284"/>
      <c r="FGX284"/>
      <c r="FGY284"/>
      <c r="FGZ284"/>
      <c r="FHA284"/>
      <c r="FHB284"/>
      <c r="FHC284"/>
      <c r="FHD284"/>
      <c r="FHE284"/>
      <c r="FHF284"/>
      <c r="FHG284"/>
      <c r="FHH284"/>
      <c r="FHI284"/>
      <c r="FHJ284"/>
      <c r="FHK284"/>
      <c r="FHL284"/>
      <c r="FHM284"/>
      <c r="FHN284"/>
      <c r="FHO284"/>
      <c r="FHP284"/>
      <c r="FHQ284"/>
      <c r="FHR284"/>
      <c r="FHS284"/>
      <c r="FHT284"/>
      <c r="FHU284"/>
      <c r="FHV284"/>
      <c r="FHW284"/>
      <c r="FHX284"/>
      <c r="FHY284"/>
      <c r="FHZ284"/>
      <c r="FIA284"/>
      <c r="FIB284"/>
      <c r="FIC284"/>
      <c r="FID284"/>
      <c r="FIE284"/>
      <c r="FIF284"/>
      <c r="FIG284"/>
      <c r="FIH284"/>
      <c r="FII284"/>
      <c r="FIJ284"/>
      <c r="FIK284"/>
      <c r="FIL284"/>
      <c r="FIM284"/>
      <c r="FIN284"/>
      <c r="FIO284"/>
      <c r="FIP284"/>
      <c r="FIQ284"/>
      <c r="FIR284"/>
      <c r="FIS284"/>
      <c r="FIT284"/>
      <c r="FIU284"/>
      <c r="FIV284"/>
      <c r="FIW284"/>
      <c r="FIX284"/>
      <c r="FIY284"/>
      <c r="FIZ284"/>
      <c r="FJA284"/>
      <c r="FJB284"/>
      <c r="FJC284"/>
      <c r="FJD284"/>
      <c r="FJE284"/>
      <c r="FJF284"/>
      <c r="FJG284"/>
      <c r="FJH284"/>
      <c r="FJI284"/>
      <c r="FJJ284"/>
      <c r="FJK284"/>
      <c r="FJL284"/>
      <c r="FJM284"/>
      <c r="FJN284"/>
      <c r="FJO284"/>
      <c r="FJP284"/>
      <c r="FJQ284"/>
      <c r="FJR284"/>
      <c r="FJS284"/>
      <c r="FJT284"/>
      <c r="FJU284"/>
      <c r="FJV284"/>
      <c r="FJW284"/>
      <c r="FJX284"/>
      <c r="FJY284"/>
      <c r="FJZ284"/>
      <c r="FKA284"/>
      <c r="FKB284"/>
      <c r="FKC284"/>
      <c r="FKD284"/>
      <c r="FKE284"/>
      <c r="FKF284"/>
      <c r="FKG284"/>
      <c r="FKH284"/>
      <c r="FKI284"/>
      <c r="FKJ284"/>
      <c r="FKK284"/>
      <c r="FKL284"/>
      <c r="FKM284"/>
      <c r="FKN284"/>
      <c r="FKO284"/>
      <c r="FKP284"/>
      <c r="FKQ284"/>
      <c r="FKR284"/>
      <c r="FKS284"/>
      <c r="FKT284"/>
      <c r="FKU284"/>
      <c r="FKV284"/>
      <c r="FKW284"/>
      <c r="FKX284"/>
      <c r="FKY284"/>
      <c r="FKZ284"/>
      <c r="FLA284"/>
      <c r="FLB284"/>
      <c r="FLC284"/>
      <c r="FLD284"/>
      <c r="FLE284"/>
      <c r="FLF284"/>
      <c r="FLG284"/>
      <c r="FLH284"/>
      <c r="FLI284"/>
      <c r="FLJ284"/>
      <c r="FLK284"/>
      <c r="FLL284"/>
      <c r="FLM284"/>
      <c r="FLN284"/>
      <c r="FLO284"/>
      <c r="FLP284"/>
      <c r="FLQ284"/>
      <c r="FLR284"/>
      <c r="FLS284"/>
      <c r="FLT284"/>
      <c r="FLU284"/>
      <c r="FLV284"/>
      <c r="FLW284"/>
      <c r="FLX284"/>
      <c r="FLY284"/>
      <c r="FLZ284"/>
      <c r="FMA284"/>
      <c r="FMB284"/>
      <c r="FMC284"/>
      <c r="FMD284"/>
      <c r="FME284"/>
      <c r="FMF284"/>
      <c r="FMG284"/>
      <c r="FMH284"/>
      <c r="FMI284"/>
      <c r="FMJ284"/>
      <c r="FMK284"/>
      <c r="FML284"/>
      <c r="FMM284"/>
      <c r="FMN284"/>
      <c r="FMO284"/>
      <c r="FMP284"/>
      <c r="FMQ284"/>
      <c r="FMR284"/>
      <c r="FMS284"/>
      <c r="FMT284"/>
      <c r="FMU284"/>
      <c r="FMV284"/>
      <c r="FMW284"/>
      <c r="FMX284"/>
      <c r="FMY284"/>
      <c r="FMZ284"/>
      <c r="FNA284"/>
      <c r="FNB284"/>
      <c r="FNC284"/>
      <c r="FND284"/>
      <c r="FNE284"/>
      <c r="FNF284"/>
      <c r="FNG284"/>
      <c r="FNH284"/>
      <c r="FNI284"/>
      <c r="FNJ284"/>
      <c r="FNK284"/>
      <c r="FNL284"/>
      <c r="FNM284"/>
      <c r="FNN284"/>
      <c r="FNO284"/>
      <c r="FNP284"/>
      <c r="FNQ284"/>
      <c r="FNR284"/>
      <c r="FNS284"/>
      <c r="FNT284"/>
      <c r="FNU284"/>
      <c r="FNV284"/>
      <c r="FNW284"/>
      <c r="FNX284"/>
      <c r="FNY284"/>
      <c r="FNZ284"/>
      <c r="FOA284"/>
      <c r="FOB284"/>
      <c r="FOC284"/>
      <c r="FOD284"/>
      <c r="FOE284"/>
      <c r="FOF284"/>
      <c r="FOG284"/>
      <c r="FOH284"/>
      <c r="FOI284"/>
      <c r="FOJ284"/>
      <c r="FOK284"/>
      <c r="FOL284"/>
      <c r="FOM284"/>
      <c r="FON284"/>
      <c r="FOO284"/>
      <c r="FOP284"/>
      <c r="FOQ284"/>
      <c r="FOR284"/>
      <c r="FOS284"/>
      <c r="FOT284"/>
      <c r="FOU284"/>
      <c r="FOV284"/>
      <c r="FOW284"/>
      <c r="FOX284"/>
      <c r="FOY284"/>
      <c r="FOZ284"/>
      <c r="FPA284"/>
      <c r="FPB284"/>
      <c r="FPC284"/>
      <c r="FPD284"/>
      <c r="FPE284"/>
      <c r="FPF284"/>
      <c r="FPG284"/>
      <c r="FPH284"/>
      <c r="FPI284"/>
      <c r="FPJ284"/>
      <c r="FPK284"/>
      <c r="FPL284"/>
      <c r="FPM284"/>
      <c r="FPN284"/>
      <c r="FPO284"/>
      <c r="FPP284"/>
      <c r="FPQ284"/>
      <c r="FPR284"/>
      <c r="FPS284"/>
      <c r="FPT284"/>
      <c r="FPU284"/>
      <c r="FPV284"/>
      <c r="FPW284"/>
      <c r="FPX284"/>
      <c r="FPY284"/>
      <c r="FPZ284"/>
      <c r="FQA284"/>
      <c r="FQB284"/>
      <c r="FQC284"/>
      <c r="FQD284"/>
      <c r="FQE284"/>
      <c r="FQF284"/>
      <c r="FQG284"/>
      <c r="FQH284"/>
      <c r="FQI284"/>
      <c r="FQJ284"/>
      <c r="FQK284"/>
      <c r="FQL284"/>
      <c r="FQM284"/>
      <c r="FQN284"/>
      <c r="FQO284"/>
      <c r="FQP284"/>
      <c r="FQQ284"/>
      <c r="FQR284"/>
      <c r="FQS284"/>
      <c r="FQT284"/>
      <c r="FQU284"/>
      <c r="FQV284"/>
      <c r="FQW284"/>
      <c r="FQX284"/>
      <c r="FQY284"/>
      <c r="FQZ284"/>
      <c r="FRA284"/>
      <c r="FRB284"/>
      <c r="FRC284"/>
      <c r="FRD284"/>
      <c r="FRE284"/>
      <c r="FRF284"/>
      <c r="FRG284"/>
      <c r="FRH284"/>
      <c r="FRI284"/>
      <c r="FRJ284"/>
      <c r="FRK284"/>
      <c r="FRL284"/>
      <c r="FRM284"/>
      <c r="FRN284"/>
      <c r="FRO284"/>
      <c r="FRP284"/>
      <c r="FRQ284"/>
      <c r="FRR284"/>
      <c r="FRS284"/>
      <c r="FRT284"/>
      <c r="FRU284"/>
      <c r="FRV284"/>
      <c r="FRW284"/>
      <c r="FRX284"/>
      <c r="FRY284"/>
      <c r="FRZ284"/>
      <c r="FSA284"/>
      <c r="FSB284"/>
      <c r="FSC284"/>
      <c r="FSD284"/>
      <c r="FSE284"/>
      <c r="FSF284"/>
      <c r="FSG284"/>
      <c r="FSH284"/>
      <c r="FSI284"/>
      <c r="FSJ284"/>
      <c r="FSK284"/>
      <c r="FSL284"/>
      <c r="FSM284"/>
      <c r="FSN284"/>
      <c r="FSO284"/>
      <c r="FSP284"/>
      <c r="FSQ284"/>
      <c r="FSR284"/>
      <c r="FSS284"/>
      <c r="FST284"/>
      <c r="FSU284"/>
      <c r="FSV284"/>
      <c r="FSW284"/>
      <c r="FSX284"/>
      <c r="FSY284"/>
      <c r="FSZ284"/>
      <c r="FTA284"/>
      <c r="FTB284"/>
      <c r="FTC284"/>
      <c r="FTD284"/>
      <c r="FTE284"/>
      <c r="FTF284"/>
      <c r="FTG284"/>
      <c r="FTH284"/>
      <c r="FTI284"/>
      <c r="FTJ284"/>
      <c r="FTK284"/>
      <c r="FTL284"/>
      <c r="FTM284"/>
      <c r="FTN284"/>
      <c r="FTO284"/>
      <c r="FTP284"/>
      <c r="FTQ284"/>
      <c r="FTR284"/>
      <c r="FTS284"/>
      <c r="FTT284"/>
      <c r="FTU284"/>
      <c r="FTV284"/>
      <c r="FTW284"/>
      <c r="FTX284"/>
      <c r="FTY284"/>
      <c r="FTZ284"/>
      <c r="FUA284"/>
      <c r="FUB284"/>
      <c r="FUC284"/>
      <c r="FUD284"/>
      <c r="FUE284"/>
      <c r="FUF284"/>
      <c r="FUG284"/>
      <c r="FUH284"/>
      <c r="FUI284"/>
      <c r="FUJ284"/>
      <c r="FUK284"/>
      <c r="FUL284"/>
      <c r="FUM284"/>
      <c r="FUN284"/>
      <c r="FUO284"/>
      <c r="FUP284"/>
      <c r="FUQ284"/>
      <c r="FUR284"/>
      <c r="FUS284"/>
      <c r="FUT284"/>
      <c r="FUU284"/>
      <c r="FUV284"/>
      <c r="FUW284"/>
      <c r="FUX284"/>
      <c r="FUY284"/>
      <c r="FUZ284"/>
      <c r="FVA284"/>
      <c r="FVB284"/>
      <c r="FVC284"/>
      <c r="FVD284"/>
      <c r="FVE284"/>
      <c r="FVF284"/>
      <c r="FVG284"/>
      <c r="FVH284"/>
      <c r="FVI284"/>
      <c r="FVJ284"/>
      <c r="FVK284"/>
      <c r="FVL284"/>
      <c r="FVM284"/>
      <c r="FVN284"/>
      <c r="FVO284"/>
      <c r="FVP284"/>
      <c r="FVQ284"/>
      <c r="FVR284"/>
      <c r="FVS284"/>
      <c r="FVT284"/>
      <c r="FVU284"/>
      <c r="FVV284"/>
      <c r="FVW284"/>
      <c r="FVX284"/>
      <c r="FVY284"/>
      <c r="FVZ284"/>
      <c r="FWA284"/>
      <c r="FWB284"/>
      <c r="FWC284"/>
      <c r="FWD284"/>
      <c r="FWE284"/>
      <c r="FWF284"/>
      <c r="FWG284"/>
      <c r="FWH284"/>
      <c r="FWI284"/>
      <c r="FWJ284"/>
      <c r="FWK284"/>
      <c r="FWL284"/>
      <c r="FWM284"/>
      <c r="FWN284"/>
      <c r="FWO284"/>
      <c r="FWP284"/>
      <c r="FWQ284"/>
      <c r="FWR284"/>
      <c r="FWS284"/>
      <c r="FWT284"/>
      <c r="FWU284"/>
      <c r="FWV284"/>
      <c r="FWW284"/>
      <c r="FWX284"/>
      <c r="FWY284"/>
      <c r="FWZ284"/>
      <c r="FXA284"/>
      <c r="FXB284"/>
      <c r="FXC284"/>
      <c r="FXD284"/>
      <c r="FXE284"/>
      <c r="FXF284"/>
      <c r="FXG284"/>
      <c r="FXH284"/>
      <c r="FXI284"/>
      <c r="FXJ284"/>
      <c r="FXK284"/>
      <c r="FXL284"/>
      <c r="FXM284"/>
      <c r="FXN284"/>
      <c r="FXO284"/>
      <c r="FXP284"/>
      <c r="FXQ284"/>
      <c r="FXR284"/>
      <c r="FXS284"/>
      <c r="FXT284"/>
      <c r="FXU284"/>
      <c r="FXV284"/>
      <c r="FXW284"/>
      <c r="FXX284"/>
      <c r="FXY284"/>
      <c r="FXZ284"/>
      <c r="FYA284"/>
      <c r="FYB284"/>
      <c r="FYC284"/>
      <c r="FYD284"/>
      <c r="FYE284"/>
      <c r="FYF284"/>
      <c r="FYG284"/>
      <c r="FYH284"/>
      <c r="FYI284"/>
      <c r="FYJ284"/>
      <c r="FYK284"/>
      <c r="FYL284"/>
      <c r="FYM284"/>
      <c r="FYN284"/>
      <c r="FYO284"/>
      <c r="FYP284"/>
      <c r="FYQ284"/>
      <c r="FYR284"/>
      <c r="FYS284"/>
      <c r="FYT284"/>
      <c r="FYU284"/>
      <c r="FYV284"/>
      <c r="FYW284"/>
      <c r="FYX284"/>
      <c r="FYY284"/>
      <c r="FYZ284"/>
      <c r="FZA284"/>
      <c r="FZB284"/>
      <c r="FZC284"/>
      <c r="FZD284"/>
      <c r="FZE284"/>
      <c r="FZF284"/>
      <c r="FZG284"/>
      <c r="FZH284"/>
      <c r="FZI284"/>
      <c r="FZJ284"/>
      <c r="FZK284"/>
      <c r="FZL284"/>
      <c r="FZM284"/>
      <c r="FZN284"/>
      <c r="FZO284"/>
      <c r="FZP284"/>
      <c r="FZQ284"/>
      <c r="FZR284"/>
      <c r="FZS284"/>
      <c r="FZT284"/>
      <c r="FZU284"/>
      <c r="FZV284"/>
      <c r="FZW284"/>
      <c r="FZX284"/>
      <c r="FZY284"/>
      <c r="FZZ284"/>
      <c r="GAA284"/>
      <c r="GAB284"/>
      <c r="GAC284"/>
      <c r="GAD284"/>
      <c r="GAE284"/>
      <c r="GAF284"/>
      <c r="GAG284"/>
      <c r="GAH284"/>
      <c r="GAI284"/>
      <c r="GAJ284"/>
      <c r="GAK284"/>
      <c r="GAL284"/>
      <c r="GAM284"/>
      <c r="GAN284"/>
      <c r="GAO284"/>
      <c r="GAP284"/>
      <c r="GAQ284"/>
      <c r="GAR284"/>
      <c r="GAS284"/>
      <c r="GAT284"/>
      <c r="GAU284"/>
      <c r="GAV284"/>
      <c r="GAW284"/>
      <c r="GAX284"/>
      <c r="GAY284"/>
      <c r="GAZ284"/>
      <c r="GBA284"/>
      <c r="GBB284"/>
      <c r="GBC284"/>
      <c r="GBD284"/>
      <c r="GBE284"/>
      <c r="GBF284"/>
      <c r="GBG284"/>
      <c r="GBH284"/>
      <c r="GBI284"/>
      <c r="GBJ284"/>
      <c r="GBK284"/>
      <c r="GBL284"/>
      <c r="GBM284"/>
      <c r="GBN284"/>
      <c r="GBO284"/>
      <c r="GBP284"/>
      <c r="GBQ284"/>
      <c r="GBR284"/>
      <c r="GBS284"/>
      <c r="GBT284"/>
      <c r="GBU284"/>
      <c r="GBV284"/>
      <c r="GBW284"/>
      <c r="GBX284"/>
      <c r="GBY284"/>
      <c r="GBZ284"/>
      <c r="GCA284"/>
      <c r="GCB284"/>
      <c r="GCC284"/>
      <c r="GCD284"/>
      <c r="GCE284"/>
      <c r="GCF284"/>
      <c r="GCG284"/>
      <c r="GCH284"/>
      <c r="GCI284"/>
      <c r="GCJ284"/>
      <c r="GCK284"/>
      <c r="GCL284"/>
      <c r="GCM284"/>
      <c r="GCN284"/>
      <c r="GCO284"/>
      <c r="GCP284"/>
      <c r="GCQ284"/>
      <c r="GCR284"/>
      <c r="GCS284"/>
      <c r="GCT284"/>
      <c r="GCU284"/>
      <c r="GCV284"/>
      <c r="GCW284"/>
      <c r="GCX284"/>
      <c r="GCY284"/>
      <c r="GCZ284"/>
      <c r="GDA284"/>
      <c r="GDB284"/>
      <c r="GDC284"/>
      <c r="GDD284"/>
      <c r="GDE284"/>
      <c r="GDF284"/>
      <c r="GDG284"/>
      <c r="GDH284"/>
      <c r="GDI284"/>
      <c r="GDJ284"/>
      <c r="GDK284"/>
      <c r="GDL284"/>
      <c r="GDM284"/>
      <c r="GDN284"/>
      <c r="GDO284"/>
      <c r="GDP284"/>
      <c r="GDQ284"/>
      <c r="GDR284"/>
      <c r="GDS284"/>
      <c r="GDT284"/>
      <c r="GDU284"/>
      <c r="GDV284"/>
      <c r="GDW284"/>
      <c r="GDX284"/>
      <c r="GDY284"/>
      <c r="GDZ284"/>
      <c r="GEA284"/>
      <c r="GEB284"/>
      <c r="GEC284"/>
      <c r="GED284"/>
      <c r="GEE284"/>
      <c r="GEF284"/>
      <c r="GEG284"/>
      <c r="GEH284"/>
      <c r="GEI284"/>
      <c r="GEJ284"/>
      <c r="GEK284"/>
      <c r="GEL284"/>
      <c r="GEM284"/>
      <c r="GEN284"/>
      <c r="GEO284"/>
      <c r="GEP284"/>
      <c r="GEQ284"/>
      <c r="GER284"/>
      <c r="GES284"/>
      <c r="GET284"/>
      <c r="GEU284"/>
      <c r="GEV284"/>
      <c r="GEW284"/>
      <c r="GEX284"/>
      <c r="GEY284"/>
      <c r="GEZ284"/>
      <c r="GFA284"/>
      <c r="GFB284"/>
      <c r="GFC284"/>
      <c r="GFD284"/>
      <c r="GFE284"/>
      <c r="GFF284"/>
      <c r="GFG284"/>
      <c r="GFH284"/>
      <c r="GFI284"/>
      <c r="GFJ284"/>
      <c r="GFK284"/>
      <c r="GFL284"/>
      <c r="GFM284"/>
      <c r="GFN284"/>
      <c r="GFO284"/>
      <c r="GFP284"/>
      <c r="GFQ284"/>
      <c r="GFR284"/>
      <c r="GFS284"/>
      <c r="GFT284"/>
      <c r="GFU284"/>
      <c r="GFV284"/>
      <c r="GFW284"/>
      <c r="GFX284"/>
      <c r="GFY284"/>
      <c r="GFZ284"/>
      <c r="GGA284"/>
      <c r="GGB284"/>
      <c r="GGC284"/>
      <c r="GGD284"/>
      <c r="GGE284"/>
      <c r="GGF284"/>
      <c r="GGG284"/>
      <c r="GGH284"/>
      <c r="GGI284"/>
      <c r="GGJ284"/>
      <c r="GGK284"/>
      <c r="GGL284"/>
      <c r="GGM284"/>
      <c r="GGN284"/>
      <c r="GGO284"/>
      <c r="GGP284"/>
      <c r="GGQ284"/>
      <c r="GGR284"/>
      <c r="GGS284"/>
      <c r="GGT284"/>
      <c r="GGU284"/>
      <c r="GGV284"/>
      <c r="GGW284"/>
      <c r="GGX284"/>
      <c r="GGY284"/>
      <c r="GGZ284"/>
      <c r="GHA284"/>
      <c r="GHB284"/>
      <c r="GHC284"/>
      <c r="GHD284"/>
      <c r="GHE284"/>
      <c r="GHF284"/>
      <c r="GHG284"/>
      <c r="GHH284"/>
      <c r="GHI284"/>
      <c r="GHJ284"/>
      <c r="GHK284"/>
      <c r="GHL284"/>
      <c r="GHM284"/>
      <c r="GHN284"/>
      <c r="GHO284"/>
      <c r="GHP284"/>
      <c r="GHQ284"/>
      <c r="GHR284"/>
      <c r="GHS284"/>
      <c r="GHT284"/>
      <c r="GHU284"/>
      <c r="GHV284"/>
      <c r="GHW284"/>
      <c r="GHX284"/>
      <c r="GHY284"/>
      <c r="GHZ284"/>
      <c r="GIA284"/>
      <c r="GIB284"/>
      <c r="GIC284"/>
      <c r="GID284"/>
      <c r="GIE284"/>
      <c r="GIF284"/>
      <c r="GIG284"/>
      <c r="GIH284"/>
      <c r="GII284"/>
      <c r="GIJ284"/>
      <c r="GIK284"/>
      <c r="GIL284"/>
      <c r="GIM284"/>
      <c r="GIN284"/>
      <c r="GIO284"/>
      <c r="GIP284"/>
      <c r="GIQ284"/>
      <c r="GIR284"/>
      <c r="GIS284"/>
      <c r="GIT284"/>
      <c r="GIU284"/>
      <c r="GIV284"/>
      <c r="GIW284"/>
      <c r="GIX284"/>
      <c r="GIY284"/>
      <c r="GIZ284"/>
      <c r="GJA284"/>
      <c r="GJB284"/>
      <c r="GJC284"/>
      <c r="GJD284"/>
      <c r="GJE284"/>
      <c r="GJF284"/>
      <c r="GJG284"/>
      <c r="GJH284"/>
      <c r="GJI284"/>
      <c r="GJJ284"/>
      <c r="GJK284"/>
      <c r="GJL284"/>
      <c r="GJM284"/>
      <c r="GJN284"/>
      <c r="GJO284"/>
      <c r="GJP284"/>
      <c r="GJQ284"/>
      <c r="GJR284"/>
      <c r="GJS284"/>
      <c r="GJT284"/>
      <c r="GJU284"/>
      <c r="GJV284"/>
      <c r="GJW284"/>
      <c r="GJX284"/>
      <c r="GJY284"/>
      <c r="GJZ284"/>
      <c r="GKA284"/>
      <c r="GKB284"/>
      <c r="GKC284"/>
      <c r="GKD284"/>
      <c r="GKE284"/>
      <c r="GKF284"/>
      <c r="GKG284"/>
      <c r="GKH284"/>
      <c r="GKI284"/>
      <c r="GKJ284"/>
      <c r="GKK284"/>
      <c r="GKL284"/>
      <c r="GKM284"/>
      <c r="GKN284"/>
      <c r="GKO284"/>
      <c r="GKP284"/>
      <c r="GKQ284"/>
      <c r="GKR284"/>
      <c r="GKS284"/>
      <c r="GKT284"/>
      <c r="GKU284"/>
      <c r="GKV284"/>
      <c r="GKW284"/>
      <c r="GKX284"/>
      <c r="GKY284"/>
      <c r="GKZ284"/>
      <c r="GLA284"/>
      <c r="GLB284"/>
      <c r="GLC284"/>
      <c r="GLD284"/>
      <c r="GLE284"/>
      <c r="GLF284"/>
      <c r="GLG284"/>
      <c r="GLH284"/>
      <c r="GLI284"/>
      <c r="GLJ284"/>
      <c r="GLK284"/>
      <c r="GLL284"/>
      <c r="GLM284"/>
      <c r="GLN284"/>
      <c r="GLO284"/>
      <c r="GLP284"/>
      <c r="GLQ284"/>
      <c r="GLR284"/>
      <c r="GLS284"/>
      <c r="GLT284"/>
      <c r="GLU284"/>
      <c r="GLV284"/>
      <c r="GLW284"/>
      <c r="GLX284"/>
      <c r="GLY284"/>
      <c r="GLZ284"/>
      <c r="GMA284"/>
      <c r="GMB284"/>
      <c r="GMC284"/>
      <c r="GMD284"/>
      <c r="GME284"/>
      <c r="GMF284"/>
      <c r="GMG284"/>
      <c r="GMH284"/>
      <c r="GMI284"/>
      <c r="GMJ284"/>
      <c r="GMK284"/>
      <c r="GML284"/>
      <c r="GMM284"/>
      <c r="GMN284"/>
      <c r="GMO284"/>
      <c r="GMP284"/>
      <c r="GMQ284"/>
      <c r="GMR284"/>
      <c r="GMS284"/>
      <c r="GMT284"/>
      <c r="GMU284"/>
      <c r="GMV284"/>
      <c r="GMW284"/>
      <c r="GMX284"/>
      <c r="GMY284"/>
      <c r="GMZ284"/>
      <c r="GNA284"/>
      <c r="GNB284"/>
      <c r="GNC284"/>
      <c r="GND284"/>
      <c r="GNE284"/>
      <c r="GNF284"/>
      <c r="GNG284"/>
      <c r="GNH284"/>
      <c r="GNI284"/>
      <c r="GNJ284"/>
      <c r="GNK284"/>
      <c r="GNL284"/>
      <c r="GNM284"/>
      <c r="GNN284"/>
      <c r="GNO284"/>
      <c r="GNP284"/>
      <c r="GNQ284"/>
      <c r="GNR284"/>
      <c r="GNS284"/>
      <c r="GNT284"/>
      <c r="GNU284"/>
      <c r="GNV284"/>
      <c r="GNW284"/>
      <c r="GNX284"/>
      <c r="GNY284"/>
      <c r="GNZ284"/>
      <c r="GOA284"/>
      <c r="GOB284"/>
      <c r="GOC284"/>
      <c r="GOD284"/>
      <c r="GOE284"/>
      <c r="GOF284"/>
      <c r="GOG284"/>
      <c r="GOH284"/>
      <c r="GOI284"/>
      <c r="GOJ284"/>
      <c r="GOK284"/>
      <c r="GOL284"/>
      <c r="GOM284"/>
      <c r="GON284"/>
      <c r="GOO284"/>
      <c r="GOP284"/>
      <c r="GOQ284"/>
      <c r="GOR284"/>
      <c r="GOS284"/>
      <c r="GOT284"/>
      <c r="GOU284"/>
      <c r="GOV284"/>
      <c r="GOW284"/>
      <c r="GOX284"/>
      <c r="GOY284"/>
      <c r="GOZ284"/>
      <c r="GPA284"/>
      <c r="GPB284"/>
      <c r="GPC284"/>
      <c r="GPD284"/>
      <c r="GPE284"/>
      <c r="GPF284"/>
      <c r="GPG284"/>
      <c r="GPH284"/>
      <c r="GPI284"/>
      <c r="GPJ284"/>
      <c r="GPK284"/>
      <c r="GPL284"/>
      <c r="GPM284"/>
      <c r="GPN284"/>
      <c r="GPO284"/>
      <c r="GPP284"/>
      <c r="GPQ284"/>
      <c r="GPR284"/>
      <c r="GPS284"/>
      <c r="GPT284"/>
      <c r="GPU284"/>
      <c r="GPV284"/>
      <c r="GPW284"/>
      <c r="GPX284"/>
      <c r="GPY284"/>
      <c r="GPZ284"/>
      <c r="GQA284"/>
      <c r="GQB284"/>
      <c r="GQC284"/>
      <c r="GQD284"/>
      <c r="GQE284"/>
      <c r="GQF284"/>
      <c r="GQG284"/>
      <c r="GQH284"/>
      <c r="GQI284"/>
      <c r="GQJ284"/>
      <c r="GQK284"/>
      <c r="GQL284"/>
      <c r="GQM284"/>
      <c r="GQN284"/>
      <c r="GQO284"/>
      <c r="GQP284"/>
      <c r="GQQ284"/>
      <c r="GQR284"/>
      <c r="GQS284"/>
      <c r="GQT284"/>
      <c r="GQU284"/>
      <c r="GQV284"/>
      <c r="GQW284"/>
      <c r="GQX284"/>
      <c r="GQY284"/>
      <c r="GQZ284"/>
      <c r="GRA284"/>
      <c r="GRB284"/>
      <c r="GRC284"/>
      <c r="GRD284"/>
      <c r="GRE284"/>
      <c r="GRF284"/>
      <c r="GRG284"/>
      <c r="GRH284"/>
      <c r="GRI284"/>
      <c r="GRJ284"/>
      <c r="GRK284"/>
      <c r="GRL284"/>
      <c r="GRM284"/>
      <c r="GRN284"/>
      <c r="GRO284"/>
      <c r="GRP284"/>
      <c r="GRQ284"/>
      <c r="GRR284"/>
      <c r="GRS284"/>
      <c r="GRT284"/>
      <c r="GRU284"/>
      <c r="GRV284"/>
      <c r="GRW284"/>
      <c r="GRX284"/>
      <c r="GRY284"/>
      <c r="GRZ284"/>
      <c r="GSA284"/>
      <c r="GSB284"/>
      <c r="GSC284"/>
      <c r="GSD284"/>
      <c r="GSE284"/>
      <c r="GSF284"/>
      <c r="GSG284"/>
      <c r="GSH284"/>
      <c r="GSI284"/>
      <c r="GSJ284"/>
      <c r="GSK284"/>
      <c r="GSL284"/>
      <c r="GSM284"/>
      <c r="GSN284"/>
      <c r="GSO284"/>
      <c r="GSP284"/>
      <c r="GSQ284"/>
      <c r="GSR284"/>
      <c r="GSS284"/>
      <c r="GST284"/>
      <c r="GSU284"/>
      <c r="GSV284"/>
      <c r="GSW284"/>
      <c r="GSX284"/>
      <c r="GSY284"/>
      <c r="GSZ284"/>
      <c r="GTA284"/>
      <c r="GTB284"/>
      <c r="GTC284"/>
      <c r="GTD284"/>
      <c r="GTE284"/>
      <c r="GTF284"/>
      <c r="GTG284"/>
      <c r="GTH284"/>
      <c r="GTI284"/>
      <c r="GTJ284"/>
      <c r="GTK284"/>
      <c r="GTL284"/>
      <c r="GTM284"/>
      <c r="GTN284"/>
      <c r="GTO284"/>
      <c r="GTP284"/>
      <c r="GTQ284"/>
      <c r="GTR284"/>
      <c r="GTS284"/>
      <c r="GTT284"/>
      <c r="GTU284"/>
      <c r="GTV284"/>
      <c r="GTW284"/>
      <c r="GTX284"/>
      <c r="GTY284"/>
      <c r="GTZ284"/>
      <c r="GUA284"/>
      <c r="GUB284"/>
      <c r="GUC284"/>
      <c r="GUD284"/>
      <c r="GUE284"/>
      <c r="GUF284"/>
      <c r="GUG284"/>
      <c r="GUH284"/>
      <c r="GUI284"/>
      <c r="GUJ284"/>
      <c r="GUK284"/>
      <c r="GUL284"/>
      <c r="GUM284"/>
      <c r="GUN284"/>
      <c r="GUO284"/>
      <c r="GUP284"/>
      <c r="GUQ284"/>
      <c r="GUR284"/>
      <c r="GUS284"/>
      <c r="GUT284"/>
      <c r="GUU284"/>
      <c r="GUV284"/>
      <c r="GUW284"/>
      <c r="GUX284"/>
      <c r="GUY284"/>
      <c r="GUZ284"/>
      <c r="GVA284"/>
      <c r="GVB284"/>
      <c r="GVC284"/>
      <c r="GVD284"/>
      <c r="GVE284"/>
      <c r="GVF284"/>
      <c r="GVG284"/>
      <c r="GVH284"/>
      <c r="GVI284"/>
      <c r="GVJ284"/>
      <c r="GVK284"/>
      <c r="GVL284"/>
      <c r="GVM284"/>
      <c r="GVN284"/>
      <c r="GVO284"/>
      <c r="GVP284"/>
      <c r="GVQ284"/>
      <c r="GVR284"/>
      <c r="GVS284"/>
      <c r="GVT284"/>
      <c r="GVU284"/>
      <c r="GVV284"/>
      <c r="GVW284"/>
      <c r="GVX284"/>
      <c r="GVY284"/>
      <c r="GVZ284"/>
      <c r="GWA284"/>
      <c r="GWB284"/>
      <c r="GWC284"/>
      <c r="GWD284"/>
      <c r="GWE284"/>
      <c r="GWF284"/>
      <c r="GWG284"/>
      <c r="GWH284"/>
      <c r="GWI284"/>
      <c r="GWJ284"/>
      <c r="GWK284"/>
      <c r="GWL284"/>
      <c r="GWM284"/>
      <c r="GWN284"/>
      <c r="GWO284"/>
      <c r="GWP284"/>
      <c r="GWQ284"/>
      <c r="GWR284"/>
      <c r="GWS284"/>
      <c r="GWT284"/>
      <c r="GWU284"/>
      <c r="GWV284"/>
      <c r="GWW284"/>
      <c r="GWX284"/>
      <c r="GWY284"/>
      <c r="GWZ284"/>
      <c r="GXA284"/>
      <c r="GXB284"/>
      <c r="GXC284"/>
      <c r="GXD284"/>
      <c r="GXE284"/>
      <c r="GXF284"/>
      <c r="GXG284"/>
      <c r="GXH284"/>
      <c r="GXI284"/>
      <c r="GXJ284"/>
      <c r="GXK284"/>
      <c r="GXL284"/>
      <c r="GXM284"/>
      <c r="GXN284"/>
      <c r="GXO284"/>
      <c r="GXP284"/>
      <c r="GXQ284"/>
      <c r="GXR284"/>
      <c r="GXS284"/>
      <c r="GXT284"/>
      <c r="GXU284"/>
      <c r="GXV284"/>
      <c r="GXW284"/>
      <c r="GXX284"/>
      <c r="GXY284"/>
      <c r="GXZ284"/>
      <c r="GYA284"/>
      <c r="GYB284"/>
      <c r="GYC284"/>
      <c r="GYD284"/>
      <c r="GYE284"/>
      <c r="GYF284"/>
      <c r="GYG284"/>
      <c r="GYH284"/>
      <c r="GYI284"/>
      <c r="GYJ284"/>
      <c r="GYK284"/>
      <c r="GYL284"/>
      <c r="GYM284"/>
      <c r="GYN284"/>
      <c r="GYO284"/>
      <c r="GYP284"/>
      <c r="GYQ284"/>
      <c r="GYR284"/>
      <c r="GYS284"/>
      <c r="GYT284"/>
      <c r="GYU284"/>
      <c r="GYV284"/>
      <c r="GYW284"/>
      <c r="GYX284"/>
      <c r="GYY284"/>
      <c r="GYZ284"/>
      <c r="GZA284"/>
      <c r="GZB284"/>
      <c r="GZC284"/>
      <c r="GZD284"/>
      <c r="GZE284"/>
      <c r="GZF284"/>
      <c r="GZG284"/>
      <c r="GZH284"/>
      <c r="GZI284"/>
      <c r="GZJ284"/>
      <c r="GZK284"/>
      <c r="GZL284"/>
      <c r="GZM284"/>
      <c r="GZN284"/>
      <c r="GZO284"/>
      <c r="GZP284"/>
      <c r="GZQ284"/>
      <c r="GZR284"/>
      <c r="GZS284"/>
      <c r="GZT284"/>
      <c r="GZU284"/>
      <c r="GZV284"/>
      <c r="GZW284"/>
      <c r="GZX284"/>
      <c r="GZY284"/>
      <c r="GZZ284"/>
      <c r="HAA284"/>
      <c r="HAB284"/>
      <c r="HAC284"/>
      <c r="HAD284"/>
      <c r="HAE284"/>
      <c r="HAF284"/>
      <c r="HAG284"/>
      <c r="HAH284"/>
      <c r="HAI284"/>
      <c r="HAJ284"/>
      <c r="HAK284"/>
      <c r="HAL284"/>
      <c r="HAM284"/>
      <c r="HAN284"/>
      <c r="HAO284"/>
      <c r="HAP284"/>
      <c r="HAQ284"/>
      <c r="HAR284"/>
      <c r="HAS284"/>
      <c r="HAT284"/>
      <c r="HAU284"/>
      <c r="HAV284"/>
      <c r="HAW284"/>
      <c r="HAX284"/>
      <c r="HAY284"/>
      <c r="HAZ284"/>
      <c r="HBA284"/>
      <c r="HBB284"/>
      <c r="HBC284"/>
      <c r="HBD284"/>
      <c r="HBE284"/>
      <c r="HBF284"/>
      <c r="HBG284"/>
      <c r="HBH284"/>
      <c r="HBI284"/>
      <c r="HBJ284"/>
      <c r="HBK284"/>
      <c r="HBL284"/>
      <c r="HBM284"/>
      <c r="HBN284"/>
      <c r="HBO284"/>
      <c r="HBP284"/>
      <c r="HBQ284"/>
      <c r="HBR284"/>
      <c r="HBS284"/>
      <c r="HBT284"/>
      <c r="HBU284"/>
      <c r="HBV284"/>
      <c r="HBW284"/>
      <c r="HBX284"/>
      <c r="HBY284"/>
      <c r="HBZ284"/>
      <c r="HCA284"/>
      <c r="HCB284"/>
      <c r="HCC284"/>
      <c r="HCD284"/>
      <c r="HCE284"/>
      <c r="HCF284"/>
      <c r="HCG284"/>
      <c r="HCH284"/>
      <c r="HCI284"/>
      <c r="HCJ284"/>
      <c r="HCK284"/>
      <c r="HCL284"/>
      <c r="HCM284"/>
      <c r="HCN284"/>
      <c r="HCO284"/>
      <c r="HCP284"/>
      <c r="HCQ284"/>
      <c r="HCR284"/>
      <c r="HCS284"/>
      <c r="HCT284"/>
      <c r="HCU284"/>
      <c r="HCV284"/>
      <c r="HCW284"/>
      <c r="HCX284"/>
      <c r="HCY284"/>
      <c r="HCZ284"/>
      <c r="HDA284"/>
      <c r="HDB284"/>
      <c r="HDC284"/>
      <c r="HDD284"/>
      <c r="HDE284"/>
      <c r="HDF284"/>
      <c r="HDG284"/>
      <c r="HDH284"/>
      <c r="HDI284"/>
      <c r="HDJ284"/>
      <c r="HDK284"/>
      <c r="HDL284"/>
      <c r="HDM284"/>
      <c r="HDN284"/>
      <c r="HDO284"/>
      <c r="HDP284"/>
      <c r="HDQ284"/>
      <c r="HDR284"/>
      <c r="HDS284"/>
      <c r="HDT284"/>
      <c r="HDU284"/>
      <c r="HDV284"/>
      <c r="HDW284"/>
      <c r="HDX284"/>
      <c r="HDY284"/>
      <c r="HDZ284"/>
      <c r="HEA284"/>
      <c r="HEB284"/>
      <c r="HEC284"/>
      <c r="HED284"/>
      <c r="HEE284"/>
      <c r="HEF284"/>
      <c r="HEG284"/>
      <c r="HEH284"/>
      <c r="HEI284"/>
      <c r="HEJ284"/>
      <c r="HEK284"/>
      <c r="HEL284"/>
      <c r="HEM284"/>
      <c r="HEN284"/>
      <c r="HEO284"/>
      <c r="HEP284"/>
      <c r="HEQ284"/>
      <c r="HER284"/>
      <c r="HES284"/>
      <c r="HET284"/>
      <c r="HEU284"/>
      <c r="HEV284"/>
      <c r="HEW284"/>
      <c r="HEX284"/>
      <c r="HEY284"/>
      <c r="HEZ284"/>
      <c r="HFA284"/>
      <c r="HFB284"/>
      <c r="HFC284"/>
      <c r="HFD284"/>
      <c r="HFE284"/>
      <c r="HFF284"/>
      <c r="HFG284"/>
      <c r="HFH284"/>
      <c r="HFI284"/>
      <c r="HFJ284"/>
      <c r="HFK284"/>
      <c r="HFL284"/>
      <c r="HFM284"/>
      <c r="HFN284"/>
      <c r="HFO284"/>
      <c r="HFP284"/>
      <c r="HFQ284"/>
      <c r="HFR284"/>
      <c r="HFS284"/>
      <c r="HFT284"/>
      <c r="HFU284"/>
      <c r="HFV284"/>
      <c r="HFW284"/>
      <c r="HFX284"/>
      <c r="HFY284"/>
      <c r="HFZ284"/>
      <c r="HGA284"/>
      <c r="HGB284"/>
      <c r="HGC284"/>
      <c r="HGD284"/>
      <c r="HGE284"/>
      <c r="HGF284"/>
      <c r="HGG284"/>
      <c r="HGH284"/>
      <c r="HGI284"/>
      <c r="HGJ284"/>
      <c r="HGK284"/>
      <c r="HGL284"/>
      <c r="HGM284"/>
      <c r="HGN284"/>
      <c r="HGO284"/>
      <c r="HGP284"/>
      <c r="HGQ284"/>
      <c r="HGR284"/>
      <c r="HGS284"/>
      <c r="HGT284"/>
      <c r="HGU284"/>
      <c r="HGV284"/>
      <c r="HGW284"/>
      <c r="HGX284"/>
      <c r="HGY284"/>
      <c r="HGZ284"/>
      <c r="HHA284"/>
      <c r="HHB284"/>
      <c r="HHC284"/>
      <c r="HHD284"/>
      <c r="HHE284"/>
      <c r="HHF284"/>
      <c r="HHG284"/>
      <c r="HHH284"/>
      <c r="HHI284"/>
      <c r="HHJ284"/>
      <c r="HHK284"/>
      <c r="HHL284"/>
      <c r="HHM284"/>
      <c r="HHN284"/>
      <c r="HHO284"/>
      <c r="HHP284"/>
      <c r="HHQ284"/>
      <c r="HHR284"/>
      <c r="HHS284"/>
      <c r="HHT284"/>
      <c r="HHU284"/>
      <c r="HHV284"/>
      <c r="HHW284"/>
      <c r="HHX284"/>
      <c r="HHY284"/>
      <c r="HHZ284"/>
      <c r="HIA284"/>
      <c r="HIB284"/>
      <c r="HIC284"/>
      <c r="HID284"/>
      <c r="HIE284"/>
      <c r="HIF284"/>
      <c r="HIG284"/>
      <c r="HIH284"/>
      <c r="HII284"/>
      <c r="HIJ284"/>
      <c r="HIK284"/>
      <c r="HIL284"/>
      <c r="HIM284"/>
      <c r="HIN284"/>
      <c r="HIO284"/>
      <c r="HIP284"/>
      <c r="HIQ284"/>
      <c r="HIR284"/>
      <c r="HIS284"/>
      <c r="HIT284"/>
      <c r="HIU284"/>
      <c r="HIV284"/>
      <c r="HIW284"/>
      <c r="HIX284"/>
      <c r="HIY284"/>
      <c r="HIZ284"/>
      <c r="HJA284"/>
      <c r="HJB284"/>
      <c r="HJC284"/>
      <c r="HJD284"/>
      <c r="HJE284"/>
      <c r="HJF284"/>
      <c r="HJG284"/>
      <c r="HJH284"/>
      <c r="HJI284"/>
      <c r="HJJ284"/>
      <c r="HJK284"/>
      <c r="HJL284"/>
      <c r="HJM284"/>
      <c r="HJN284"/>
      <c r="HJO284"/>
      <c r="HJP284"/>
      <c r="HJQ284"/>
      <c r="HJR284"/>
      <c r="HJS284"/>
      <c r="HJT284"/>
      <c r="HJU284"/>
      <c r="HJV284"/>
      <c r="HJW284"/>
      <c r="HJX284"/>
      <c r="HJY284"/>
      <c r="HJZ284"/>
      <c r="HKA284"/>
      <c r="HKB284"/>
      <c r="HKC284"/>
      <c r="HKD284"/>
      <c r="HKE284"/>
      <c r="HKF284"/>
      <c r="HKG284"/>
      <c r="HKH284"/>
      <c r="HKI284"/>
      <c r="HKJ284"/>
      <c r="HKK284"/>
      <c r="HKL284"/>
      <c r="HKM284"/>
      <c r="HKN284"/>
      <c r="HKO284"/>
      <c r="HKP284"/>
      <c r="HKQ284"/>
      <c r="HKR284"/>
      <c r="HKS284"/>
      <c r="HKT284"/>
      <c r="HKU284"/>
      <c r="HKV284"/>
      <c r="HKW284"/>
      <c r="HKX284"/>
      <c r="HKY284"/>
      <c r="HKZ284"/>
      <c r="HLA284"/>
      <c r="HLB284"/>
      <c r="HLC284"/>
      <c r="HLD284"/>
      <c r="HLE284"/>
      <c r="HLF284"/>
      <c r="HLG284"/>
      <c r="HLH284"/>
      <c r="HLI284"/>
      <c r="HLJ284"/>
      <c r="HLK284"/>
      <c r="HLL284"/>
      <c r="HLM284"/>
      <c r="HLN284"/>
      <c r="HLO284"/>
      <c r="HLP284"/>
      <c r="HLQ284"/>
      <c r="HLR284"/>
      <c r="HLS284"/>
      <c r="HLT284"/>
      <c r="HLU284"/>
      <c r="HLV284"/>
      <c r="HLW284"/>
      <c r="HLX284"/>
      <c r="HLY284"/>
      <c r="HLZ284"/>
      <c r="HMA284"/>
      <c r="HMB284"/>
      <c r="HMC284"/>
      <c r="HMD284"/>
      <c r="HME284"/>
      <c r="HMF284"/>
      <c r="HMG284"/>
      <c r="HMH284"/>
      <c r="HMI284"/>
      <c r="HMJ284"/>
      <c r="HMK284"/>
      <c r="HML284"/>
      <c r="HMM284"/>
      <c r="HMN284"/>
      <c r="HMO284"/>
      <c r="HMP284"/>
      <c r="HMQ284"/>
      <c r="HMR284"/>
      <c r="HMS284"/>
      <c r="HMT284"/>
      <c r="HMU284"/>
      <c r="HMV284"/>
      <c r="HMW284"/>
      <c r="HMX284"/>
      <c r="HMY284"/>
      <c r="HMZ284"/>
      <c r="HNA284"/>
      <c r="HNB284"/>
      <c r="HNC284"/>
      <c r="HND284"/>
      <c r="HNE284"/>
      <c r="HNF284"/>
      <c r="HNG284"/>
      <c r="HNH284"/>
      <c r="HNI284"/>
      <c r="HNJ284"/>
      <c r="HNK284"/>
      <c r="HNL284"/>
      <c r="HNM284"/>
      <c r="HNN284"/>
      <c r="HNO284"/>
      <c r="HNP284"/>
      <c r="HNQ284"/>
      <c r="HNR284"/>
      <c r="HNS284"/>
      <c r="HNT284"/>
      <c r="HNU284"/>
      <c r="HNV284"/>
      <c r="HNW284"/>
      <c r="HNX284"/>
      <c r="HNY284"/>
      <c r="HNZ284"/>
      <c r="HOA284"/>
      <c r="HOB284"/>
      <c r="HOC284"/>
      <c r="HOD284"/>
      <c r="HOE284"/>
      <c r="HOF284"/>
      <c r="HOG284"/>
      <c r="HOH284"/>
      <c r="HOI284"/>
      <c r="HOJ284"/>
      <c r="HOK284"/>
      <c r="HOL284"/>
      <c r="HOM284"/>
      <c r="HON284"/>
      <c r="HOO284"/>
      <c r="HOP284"/>
      <c r="HOQ284"/>
      <c r="HOR284"/>
      <c r="HOS284"/>
      <c r="HOT284"/>
      <c r="HOU284"/>
      <c r="HOV284"/>
      <c r="HOW284"/>
      <c r="HOX284"/>
      <c r="HOY284"/>
      <c r="HOZ284"/>
      <c r="HPA284"/>
      <c r="HPB284"/>
      <c r="HPC284"/>
      <c r="HPD284"/>
      <c r="HPE284"/>
      <c r="HPF284"/>
      <c r="HPG284"/>
      <c r="HPH284"/>
      <c r="HPI284"/>
      <c r="HPJ284"/>
      <c r="HPK284"/>
      <c r="HPL284"/>
      <c r="HPM284"/>
      <c r="HPN284"/>
      <c r="HPO284"/>
      <c r="HPP284"/>
      <c r="HPQ284"/>
      <c r="HPR284"/>
      <c r="HPS284"/>
      <c r="HPT284"/>
      <c r="HPU284"/>
      <c r="HPV284"/>
      <c r="HPW284"/>
      <c r="HPX284"/>
      <c r="HPY284"/>
      <c r="HPZ284"/>
      <c r="HQA284"/>
      <c r="HQB284"/>
      <c r="HQC284"/>
      <c r="HQD284"/>
      <c r="HQE284"/>
      <c r="HQF284"/>
      <c r="HQG284"/>
      <c r="HQH284"/>
      <c r="HQI284"/>
      <c r="HQJ284"/>
      <c r="HQK284"/>
      <c r="HQL284"/>
      <c r="HQM284"/>
      <c r="HQN284"/>
      <c r="HQO284"/>
      <c r="HQP284"/>
      <c r="HQQ284"/>
      <c r="HQR284"/>
      <c r="HQS284"/>
      <c r="HQT284"/>
      <c r="HQU284"/>
      <c r="HQV284"/>
      <c r="HQW284"/>
      <c r="HQX284"/>
      <c r="HQY284"/>
      <c r="HQZ284"/>
      <c r="HRA284"/>
      <c r="HRB284"/>
      <c r="HRC284"/>
      <c r="HRD284"/>
      <c r="HRE284"/>
      <c r="HRF284"/>
      <c r="HRG284"/>
      <c r="HRH284"/>
      <c r="HRI284"/>
      <c r="HRJ284"/>
      <c r="HRK284"/>
      <c r="HRL284"/>
      <c r="HRM284"/>
      <c r="HRN284"/>
      <c r="HRO284"/>
      <c r="HRP284"/>
      <c r="HRQ284"/>
      <c r="HRR284"/>
      <c r="HRS284"/>
      <c r="HRT284"/>
      <c r="HRU284"/>
      <c r="HRV284"/>
      <c r="HRW284"/>
      <c r="HRX284"/>
      <c r="HRY284"/>
      <c r="HRZ284"/>
      <c r="HSA284"/>
      <c r="HSB284"/>
      <c r="HSC284"/>
      <c r="HSD284"/>
      <c r="HSE284"/>
      <c r="HSF284"/>
      <c r="HSG284"/>
      <c r="HSH284"/>
      <c r="HSI284"/>
      <c r="HSJ284"/>
      <c r="HSK284"/>
      <c r="HSL284"/>
      <c r="HSM284"/>
      <c r="HSN284"/>
      <c r="HSO284"/>
      <c r="HSP284"/>
      <c r="HSQ284"/>
      <c r="HSR284"/>
      <c r="HSS284"/>
      <c r="HST284"/>
      <c r="HSU284"/>
      <c r="HSV284"/>
      <c r="HSW284"/>
      <c r="HSX284"/>
      <c r="HSY284"/>
      <c r="HSZ284"/>
      <c r="HTA284"/>
      <c r="HTB284"/>
      <c r="HTC284"/>
      <c r="HTD284"/>
      <c r="HTE284"/>
      <c r="HTF284"/>
      <c r="HTG284"/>
      <c r="HTH284"/>
      <c r="HTI284"/>
      <c r="HTJ284"/>
      <c r="HTK284"/>
      <c r="HTL284"/>
      <c r="HTM284"/>
      <c r="HTN284"/>
      <c r="HTO284"/>
      <c r="HTP284"/>
      <c r="HTQ284"/>
      <c r="HTR284"/>
      <c r="HTS284"/>
      <c r="HTT284"/>
      <c r="HTU284"/>
      <c r="HTV284"/>
      <c r="HTW284"/>
      <c r="HTX284"/>
      <c r="HTY284"/>
      <c r="HTZ284"/>
      <c r="HUA284"/>
      <c r="HUB284"/>
      <c r="HUC284"/>
      <c r="HUD284"/>
      <c r="HUE284"/>
      <c r="HUF284"/>
      <c r="HUG284"/>
      <c r="HUH284"/>
      <c r="HUI284"/>
      <c r="HUJ284"/>
      <c r="HUK284"/>
      <c r="HUL284"/>
      <c r="HUM284"/>
      <c r="HUN284"/>
      <c r="HUO284"/>
      <c r="HUP284"/>
      <c r="HUQ284"/>
      <c r="HUR284"/>
      <c r="HUS284"/>
      <c r="HUT284"/>
      <c r="HUU284"/>
      <c r="HUV284"/>
      <c r="HUW284"/>
      <c r="HUX284"/>
      <c r="HUY284"/>
      <c r="HUZ284"/>
      <c r="HVA284"/>
      <c r="HVB284"/>
      <c r="HVC284"/>
      <c r="HVD284"/>
      <c r="HVE284"/>
      <c r="HVF284"/>
      <c r="HVG284"/>
      <c r="HVH284"/>
      <c r="HVI284"/>
      <c r="HVJ284"/>
      <c r="HVK284"/>
      <c r="HVL284"/>
      <c r="HVM284"/>
      <c r="HVN284"/>
      <c r="HVO284"/>
      <c r="HVP284"/>
      <c r="HVQ284"/>
      <c r="HVR284"/>
      <c r="HVS284"/>
      <c r="HVT284"/>
      <c r="HVU284"/>
      <c r="HVV284"/>
      <c r="HVW284"/>
      <c r="HVX284"/>
      <c r="HVY284"/>
      <c r="HVZ284"/>
      <c r="HWA284"/>
      <c r="HWB284"/>
      <c r="HWC284"/>
      <c r="HWD284"/>
      <c r="HWE284"/>
      <c r="HWF284"/>
      <c r="HWG284"/>
      <c r="HWH284"/>
      <c r="HWI284"/>
      <c r="HWJ284"/>
      <c r="HWK284"/>
      <c r="HWL284"/>
      <c r="HWM284"/>
      <c r="HWN284"/>
      <c r="HWO284"/>
      <c r="HWP284"/>
      <c r="HWQ284"/>
      <c r="HWR284"/>
      <c r="HWS284"/>
      <c r="HWT284"/>
      <c r="HWU284"/>
      <c r="HWV284"/>
      <c r="HWW284"/>
      <c r="HWX284"/>
      <c r="HWY284"/>
      <c r="HWZ284"/>
      <c r="HXA284"/>
      <c r="HXB284"/>
      <c r="HXC284"/>
      <c r="HXD284"/>
      <c r="HXE284"/>
      <c r="HXF284"/>
      <c r="HXG284"/>
      <c r="HXH284"/>
      <c r="HXI284"/>
      <c r="HXJ284"/>
      <c r="HXK284"/>
      <c r="HXL284"/>
      <c r="HXM284"/>
      <c r="HXN284"/>
      <c r="HXO284"/>
      <c r="HXP284"/>
      <c r="HXQ284"/>
      <c r="HXR284"/>
      <c r="HXS284"/>
      <c r="HXT284"/>
      <c r="HXU284"/>
      <c r="HXV284"/>
      <c r="HXW284"/>
      <c r="HXX284"/>
      <c r="HXY284"/>
      <c r="HXZ284"/>
      <c r="HYA284"/>
      <c r="HYB284"/>
      <c r="HYC284"/>
      <c r="HYD284"/>
      <c r="HYE284"/>
      <c r="HYF284"/>
      <c r="HYG284"/>
      <c r="HYH284"/>
      <c r="HYI284"/>
      <c r="HYJ284"/>
      <c r="HYK284"/>
      <c r="HYL284"/>
      <c r="HYM284"/>
      <c r="HYN284"/>
      <c r="HYO284"/>
      <c r="HYP284"/>
      <c r="HYQ284"/>
      <c r="HYR284"/>
      <c r="HYS284"/>
      <c r="HYT284"/>
      <c r="HYU284"/>
      <c r="HYV284"/>
      <c r="HYW284"/>
      <c r="HYX284"/>
      <c r="HYY284"/>
      <c r="HYZ284"/>
      <c r="HZA284"/>
      <c r="HZB284"/>
      <c r="HZC284"/>
      <c r="HZD284"/>
      <c r="HZE284"/>
      <c r="HZF284"/>
      <c r="HZG284"/>
      <c r="HZH284"/>
      <c r="HZI284"/>
      <c r="HZJ284"/>
      <c r="HZK284"/>
      <c r="HZL284"/>
      <c r="HZM284"/>
      <c r="HZN284"/>
      <c r="HZO284"/>
      <c r="HZP284"/>
      <c r="HZQ284"/>
      <c r="HZR284"/>
      <c r="HZS284"/>
      <c r="HZT284"/>
      <c r="HZU284"/>
      <c r="HZV284"/>
      <c r="HZW284"/>
      <c r="HZX284"/>
      <c r="HZY284"/>
      <c r="HZZ284"/>
      <c r="IAA284"/>
      <c r="IAB284"/>
      <c r="IAC284"/>
      <c r="IAD284"/>
      <c r="IAE284"/>
      <c r="IAF284"/>
      <c r="IAG284"/>
      <c r="IAH284"/>
      <c r="IAI284"/>
      <c r="IAJ284"/>
      <c r="IAK284"/>
      <c r="IAL284"/>
      <c r="IAM284"/>
      <c r="IAN284"/>
      <c r="IAO284"/>
      <c r="IAP284"/>
      <c r="IAQ284"/>
      <c r="IAR284"/>
      <c r="IAS284"/>
      <c r="IAT284"/>
      <c r="IAU284"/>
      <c r="IAV284"/>
      <c r="IAW284"/>
      <c r="IAX284"/>
      <c r="IAY284"/>
      <c r="IAZ284"/>
      <c r="IBA284"/>
      <c r="IBB284"/>
      <c r="IBC284"/>
      <c r="IBD284"/>
      <c r="IBE284"/>
      <c r="IBF284"/>
      <c r="IBG284"/>
      <c r="IBH284"/>
      <c r="IBI284"/>
      <c r="IBJ284"/>
      <c r="IBK284"/>
      <c r="IBL284"/>
      <c r="IBM284"/>
      <c r="IBN284"/>
      <c r="IBO284"/>
      <c r="IBP284"/>
      <c r="IBQ284"/>
      <c r="IBR284"/>
      <c r="IBS284"/>
      <c r="IBT284"/>
      <c r="IBU284"/>
      <c r="IBV284"/>
      <c r="IBW284"/>
      <c r="IBX284"/>
      <c r="IBY284"/>
      <c r="IBZ284"/>
      <c r="ICA284"/>
      <c r="ICB284"/>
      <c r="ICC284"/>
      <c r="ICD284"/>
      <c r="ICE284"/>
      <c r="ICF284"/>
      <c r="ICG284"/>
      <c r="ICH284"/>
      <c r="ICI284"/>
      <c r="ICJ284"/>
      <c r="ICK284"/>
      <c r="ICL284"/>
      <c r="ICM284"/>
      <c r="ICN284"/>
      <c r="ICO284"/>
      <c r="ICP284"/>
      <c r="ICQ284"/>
      <c r="ICR284"/>
      <c r="ICS284"/>
      <c r="ICT284"/>
      <c r="ICU284"/>
      <c r="ICV284"/>
      <c r="ICW284"/>
      <c r="ICX284"/>
      <c r="ICY284"/>
      <c r="ICZ284"/>
      <c r="IDA284"/>
      <c r="IDB284"/>
      <c r="IDC284"/>
      <c r="IDD284"/>
      <c r="IDE284"/>
      <c r="IDF284"/>
      <c r="IDG284"/>
      <c r="IDH284"/>
      <c r="IDI284"/>
      <c r="IDJ284"/>
      <c r="IDK284"/>
      <c r="IDL284"/>
      <c r="IDM284"/>
      <c r="IDN284"/>
      <c r="IDO284"/>
      <c r="IDP284"/>
      <c r="IDQ284"/>
      <c r="IDR284"/>
      <c r="IDS284"/>
      <c r="IDT284"/>
      <c r="IDU284"/>
      <c r="IDV284"/>
      <c r="IDW284"/>
      <c r="IDX284"/>
      <c r="IDY284"/>
      <c r="IDZ284"/>
      <c r="IEA284"/>
      <c r="IEB284"/>
      <c r="IEC284"/>
      <c r="IED284"/>
      <c r="IEE284"/>
      <c r="IEF284"/>
      <c r="IEG284"/>
      <c r="IEH284"/>
      <c r="IEI284"/>
      <c r="IEJ284"/>
      <c r="IEK284"/>
      <c r="IEL284"/>
      <c r="IEM284"/>
      <c r="IEN284"/>
      <c r="IEO284"/>
      <c r="IEP284"/>
      <c r="IEQ284"/>
      <c r="IER284"/>
      <c r="IES284"/>
      <c r="IET284"/>
      <c r="IEU284"/>
      <c r="IEV284"/>
      <c r="IEW284"/>
      <c r="IEX284"/>
      <c r="IEY284"/>
      <c r="IEZ284"/>
      <c r="IFA284"/>
      <c r="IFB284"/>
      <c r="IFC284"/>
      <c r="IFD284"/>
      <c r="IFE284"/>
      <c r="IFF284"/>
      <c r="IFG284"/>
      <c r="IFH284"/>
      <c r="IFI284"/>
      <c r="IFJ284"/>
      <c r="IFK284"/>
      <c r="IFL284"/>
      <c r="IFM284"/>
      <c r="IFN284"/>
      <c r="IFO284"/>
      <c r="IFP284"/>
      <c r="IFQ284"/>
      <c r="IFR284"/>
      <c r="IFS284"/>
      <c r="IFT284"/>
      <c r="IFU284"/>
      <c r="IFV284"/>
      <c r="IFW284"/>
      <c r="IFX284"/>
      <c r="IFY284"/>
      <c r="IFZ284"/>
      <c r="IGA284"/>
      <c r="IGB284"/>
      <c r="IGC284"/>
      <c r="IGD284"/>
      <c r="IGE284"/>
      <c r="IGF284"/>
      <c r="IGG284"/>
      <c r="IGH284"/>
      <c r="IGI284"/>
      <c r="IGJ284"/>
      <c r="IGK284"/>
      <c r="IGL284"/>
      <c r="IGM284"/>
      <c r="IGN284"/>
      <c r="IGO284"/>
      <c r="IGP284"/>
      <c r="IGQ284"/>
      <c r="IGR284"/>
      <c r="IGS284"/>
      <c r="IGT284"/>
      <c r="IGU284"/>
      <c r="IGV284"/>
      <c r="IGW284"/>
      <c r="IGX284"/>
      <c r="IGY284"/>
      <c r="IGZ284"/>
      <c r="IHA284"/>
      <c r="IHB284"/>
      <c r="IHC284"/>
      <c r="IHD284"/>
      <c r="IHE284"/>
      <c r="IHF284"/>
      <c r="IHG284"/>
      <c r="IHH284"/>
      <c r="IHI284"/>
      <c r="IHJ284"/>
      <c r="IHK284"/>
      <c r="IHL284"/>
      <c r="IHM284"/>
      <c r="IHN284"/>
      <c r="IHO284"/>
      <c r="IHP284"/>
      <c r="IHQ284"/>
      <c r="IHR284"/>
      <c r="IHS284"/>
      <c r="IHT284"/>
      <c r="IHU284"/>
      <c r="IHV284"/>
      <c r="IHW284"/>
      <c r="IHX284"/>
      <c r="IHY284"/>
      <c r="IHZ284"/>
      <c r="IIA284"/>
      <c r="IIB284"/>
      <c r="IIC284"/>
      <c r="IID284"/>
      <c r="IIE284"/>
      <c r="IIF284"/>
      <c r="IIG284"/>
      <c r="IIH284"/>
      <c r="III284"/>
      <c r="IIJ284"/>
      <c r="IIK284"/>
      <c r="IIL284"/>
      <c r="IIM284"/>
      <c r="IIN284"/>
      <c r="IIO284"/>
      <c r="IIP284"/>
      <c r="IIQ284"/>
      <c r="IIR284"/>
      <c r="IIS284"/>
      <c r="IIT284"/>
      <c r="IIU284"/>
      <c r="IIV284"/>
      <c r="IIW284"/>
      <c r="IIX284"/>
      <c r="IIY284"/>
      <c r="IIZ284"/>
      <c r="IJA284"/>
      <c r="IJB284"/>
      <c r="IJC284"/>
      <c r="IJD284"/>
      <c r="IJE284"/>
      <c r="IJF284"/>
      <c r="IJG284"/>
      <c r="IJH284"/>
      <c r="IJI284"/>
      <c r="IJJ284"/>
      <c r="IJK284"/>
      <c r="IJL284"/>
      <c r="IJM284"/>
      <c r="IJN284"/>
      <c r="IJO284"/>
      <c r="IJP284"/>
      <c r="IJQ284"/>
      <c r="IJR284"/>
      <c r="IJS284"/>
      <c r="IJT284"/>
      <c r="IJU284"/>
      <c r="IJV284"/>
      <c r="IJW284"/>
      <c r="IJX284"/>
      <c r="IJY284"/>
      <c r="IJZ284"/>
      <c r="IKA284"/>
      <c r="IKB284"/>
      <c r="IKC284"/>
      <c r="IKD284"/>
      <c r="IKE284"/>
      <c r="IKF284"/>
      <c r="IKG284"/>
      <c r="IKH284"/>
      <c r="IKI284"/>
      <c r="IKJ284"/>
      <c r="IKK284"/>
      <c r="IKL284"/>
      <c r="IKM284"/>
      <c r="IKN284"/>
      <c r="IKO284"/>
      <c r="IKP284"/>
      <c r="IKQ284"/>
      <c r="IKR284"/>
      <c r="IKS284"/>
      <c r="IKT284"/>
      <c r="IKU284"/>
      <c r="IKV284"/>
      <c r="IKW284"/>
      <c r="IKX284"/>
      <c r="IKY284"/>
      <c r="IKZ284"/>
      <c r="ILA284"/>
      <c r="ILB284"/>
      <c r="ILC284"/>
      <c r="ILD284"/>
      <c r="ILE284"/>
      <c r="ILF284"/>
      <c r="ILG284"/>
      <c r="ILH284"/>
      <c r="ILI284"/>
      <c r="ILJ284"/>
      <c r="ILK284"/>
      <c r="ILL284"/>
      <c r="ILM284"/>
      <c r="ILN284"/>
      <c r="ILO284"/>
      <c r="ILP284"/>
      <c r="ILQ284"/>
      <c r="ILR284"/>
      <c r="ILS284"/>
      <c r="ILT284"/>
      <c r="ILU284"/>
      <c r="ILV284"/>
      <c r="ILW284"/>
      <c r="ILX284"/>
      <c r="ILY284"/>
      <c r="ILZ284"/>
      <c r="IMA284"/>
      <c r="IMB284"/>
      <c r="IMC284"/>
      <c r="IMD284"/>
      <c r="IME284"/>
      <c r="IMF284"/>
      <c r="IMG284"/>
      <c r="IMH284"/>
      <c r="IMI284"/>
      <c r="IMJ284"/>
      <c r="IMK284"/>
      <c r="IML284"/>
      <c r="IMM284"/>
      <c r="IMN284"/>
      <c r="IMO284"/>
      <c r="IMP284"/>
      <c r="IMQ284"/>
      <c r="IMR284"/>
      <c r="IMS284"/>
      <c r="IMT284"/>
      <c r="IMU284"/>
      <c r="IMV284"/>
      <c r="IMW284"/>
      <c r="IMX284"/>
      <c r="IMY284"/>
      <c r="IMZ284"/>
      <c r="INA284"/>
      <c r="INB284"/>
      <c r="INC284"/>
      <c r="IND284"/>
      <c r="INE284"/>
      <c r="INF284"/>
      <c r="ING284"/>
      <c r="INH284"/>
      <c r="INI284"/>
      <c r="INJ284"/>
      <c r="INK284"/>
      <c r="INL284"/>
      <c r="INM284"/>
      <c r="INN284"/>
      <c r="INO284"/>
      <c r="INP284"/>
      <c r="INQ284"/>
      <c r="INR284"/>
      <c r="INS284"/>
      <c r="INT284"/>
      <c r="INU284"/>
      <c r="INV284"/>
      <c r="INW284"/>
      <c r="INX284"/>
      <c r="INY284"/>
      <c r="INZ284"/>
      <c r="IOA284"/>
      <c r="IOB284"/>
      <c r="IOC284"/>
      <c r="IOD284"/>
      <c r="IOE284"/>
      <c r="IOF284"/>
      <c r="IOG284"/>
      <c r="IOH284"/>
      <c r="IOI284"/>
      <c r="IOJ284"/>
      <c r="IOK284"/>
      <c r="IOL284"/>
      <c r="IOM284"/>
      <c r="ION284"/>
      <c r="IOO284"/>
      <c r="IOP284"/>
      <c r="IOQ284"/>
      <c r="IOR284"/>
      <c r="IOS284"/>
      <c r="IOT284"/>
      <c r="IOU284"/>
      <c r="IOV284"/>
      <c r="IOW284"/>
      <c r="IOX284"/>
      <c r="IOY284"/>
      <c r="IOZ284"/>
      <c r="IPA284"/>
      <c r="IPB284"/>
      <c r="IPC284"/>
      <c r="IPD284"/>
      <c r="IPE284"/>
      <c r="IPF284"/>
      <c r="IPG284"/>
      <c r="IPH284"/>
      <c r="IPI284"/>
      <c r="IPJ284"/>
      <c r="IPK284"/>
      <c r="IPL284"/>
      <c r="IPM284"/>
      <c r="IPN284"/>
      <c r="IPO284"/>
      <c r="IPP284"/>
      <c r="IPQ284"/>
      <c r="IPR284"/>
      <c r="IPS284"/>
      <c r="IPT284"/>
      <c r="IPU284"/>
      <c r="IPV284"/>
      <c r="IPW284"/>
      <c r="IPX284"/>
      <c r="IPY284"/>
      <c r="IPZ284"/>
      <c r="IQA284"/>
      <c r="IQB284"/>
      <c r="IQC284"/>
      <c r="IQD284"/>
      <c r="IQE284"/>
      <c r="IQF284"/>
      <c r="IQG284"/>
      <c r="IQH284"/>
      <c r="IQI284"/>
      <c r="IQJ284"/>
      <c r="IQK284"/>
      <c r="IQL284"/>
      <c r="IQM284"/>
      <c r="IQN284"/>
      <c r="IQO284"/>
      <c r="IQP284"/>
      <c r="IQQ284"/>
      <c r="IQR284"/>
      <c r="IQS284"/>
      <c r="IQT284"/>
      <c r="IQU284"/>
      <c r="IQV284"/>
      <c r="IQW284"/>
      <c r="IQX284"/>
      <c r="IQY284"/>
      <c r="IQZ284"/>
      <c r="IRA284"/>
      <c r="IRB284"/>
      <c r="IRC284"/>
      <c r="IRD284"/>
      <c r="IRE284"/>
      <c r="IRF284"/>
      <c r="IRG284"/>
      <c r="IRH284"/>
      <c r="IRI284"/>
      <c r="IRJ284"/>
      <c r="IRK284"/>
      <c r="IRL284"/>
      <c r="IRM284"/>
      <c r="IRN284"/>
      <c r="IRO284"/>
      <c r="IRP284"/>
      <c r="IRQ284"/>
      <c r="IRR284"/>
      <c r="IRS284"/>
      <c r="IRT284"/>
      <c r="IRU284"/>
      <c r="IRV284"/>
      <c r="IRW284"/>
      <c r="IRX284"/>
      <c r="IRY284"/>
      <c r="IRZ284"/>
      <c r="ISA284"/>
      <c r="ISB284"/>
      <c r="ISC284"/>
      <c r="ISD284"/>
      <c r="ISE284"/>
      <c r="ISF284"/>
      <c r="ISG284"/>
      <c r="ISH284"/>
      <c r="ISI284"/>
      <c r="ISJ284"/>
      <c r="ISK284"/>
      <c r="ISL284"/>
      <c r="ISM284"/>
      <c r="ISN284"/>
      <c r="ISO284"/>
      <c r="ISP284"/>
      <c r="ISQ284"/>
      <c r="ISR284"/>
      <c r="ISS284"/>
      <c r="IST284"/>
      <c r="ISU284"/>
      <c r="ISV284"/>
      <c r="ISW284"/>
      <c r="ISX284"/>
      <c r="ISY284"/>
      <c r="ISZ284"/>
      <c r="ITA284"/>
      <c r="ITB284"/>
      <c r="ITC284"/>
      <c r="ITD284"/>
      <c r="ITE284"/>
      <c r="ITF284"/>
      <c r="ITG284"/>
      <c r="ITH284"/>
      <c r="ITI284"/>
      <c r="ITJ284"/>
      <c r="ITK284"/>
      <c r="ITL284"/>
      <c r="ITM284"/>
      <c r="ITN284"/>
      <c r="ITO284"/>
      <c r="ITP284"/>
      <c r="ITQ284"/>
      <c r="ITR284"/>
      <c r="ITS284"/>
      <c r="ITT284"/>
      <c r="ITU284"/>
      <c r="ITV284"/>
      <c r="ITW284"/>
      <c r="ITX284"/>
      <c r="ITY284"/>
      <c r="ITZ284"/>
      <c r="IUA284"/>
      <c r="IUB284"/>
      <c r="IUC284"/>
      <c r="IUD284"/>
      <c r="IUE284"/>
      <c r="IUF284"/>
      <c r="IUG284"/>
      <c r="IUH284"/>
      <c r="IUI284"/>
      <c r="IUJ284"/>
      <c r="IUK284"/>
      <c r="IUL284"/>
      <c r="IUM284"/>
      <c r="IUN284"/>
      <c r="IUO284"/>
      <c r="IUP284"/>
      <c r="IUQ284"/>
      <c r="IUR284"/>
      <c r="IUS284"/>
      <c r="IUT284"/>
      <c r="IUU284"/>
      <c r="IUV284"/>
      <c r="IUW284"/>
      <c r="IUX284"/>
      <c r="IUY284"/>
      <c r="IUZ284"/>
      <c r="IVA284"/>
      <c r="IVB284"/>
      <c r="IVC284"/>
      <c r="IVD284"/>
      <c r="IVE284"/>
      <c r="IVF284"/>
      <c r="IVG284"/>
      <c r="IVH284"/>
      <c r="IVI284"/>
      <c r="IVJ284"/>
      <c r="IVK284"/>
      <c r="IVL284"/>
      <c r="IVM284"/>
      <c r="IVN284"/>
      <c r="IVO284"/>
      <c r="IVP284"/>
      <c r="IVQ284"/>
      <c r="IVR284"/>
      <c r="IVS284"/>
      <c r="IVT284"/>
      <c r="IVU284"/>
      <c r="IVV284"/>
      <c r="IVW284"/>
      <c r="IVX284"/>
      <c r="IVY284"/>
      <c r="IVZ284"/>
      <c r="IWA284"/>
      <c r="IWB284"/>
      <c r="IWC284"/>
      <c r="IWD284"/>
      <c r="IWE284"/>
      <c r="IWF284"/>
      <c r="IWG284"/>
      <c r="IWH284"/>
      <c r="IWI284"/>
      <c r="IWJ284"/>
      <c r="IWK284"/>
      <c r="IWL284"/>
      <c r="IWM284"/>
      <c r="IWN284"/>
      <c r="IWO284"/>
      <c r="IWP284"/>
      <c r="IWQ284"/>
      <c r="IWR284"/>
      <c r="IWS284"/>
      <c r="IWT284"/>
      <c r="IWU284"/>
      <c r="IWV284"/>
      <c r="IWW284"/>
      <c r="IWX284"/>
      <c r="IWY284"/>
      <c r="IWZ284"/>
      <c r="IXA284"/>
      <c r="IXB284"/>
      <c r="IXC284"/>
      <c r="IXD284"/>
      <c r="IXE284"/>
      <c r="IXF284"/>
      <c r="IXG284"/>
      <c r="IXH284"/>
      <c r="IXI284"/>
      <c r="IXJ284"/>
      <c r="IXK284"/>
      <c r="IXL284"/>
      <c r="IXM284"/>
      <c r="IXN284"/>
      <c r="IXO284"/>
      <c r="IXP284"/>
      <c r="IXQ284"/>
      <c r="IXR284"/>
      <c r="IXS284"/>
      <c r="IXT284"/>
      <c r="IXU284"/>
      <c r="IXV284"/>
      <c r="IXW284"/>
      <c r="IXX284"/>
      <c r="IXY284"/>
      <c r="IXZ284"/>
      <c r="IYA284"/>
      <c r="IYB284"/>
      <c r="IYC284"/>
      <c r="IYD284"/>
      <c r="IYE284"/>
      <c r="IYF284"/>
      <c r="IYG284"/>
      <c r="IYH284"/>
      <c r="IYI284"/>
      <c r="IYJ284"/>
      <c r="IYK284"/>
      <c r="IYL284"/>
      <c r="IYM284"/>
      <c r="IYN284"/>
      <c r="IYO284"/>
      <c r="IYP284"/>
      <c r="IYQ284"/>
      <c r="IYR284"/>
      <c r="IYS284"/>
      <c r="IYT284"/>
      <c r="IYU284"/>
      <c r="IYV284"/>
      <c r="IYW284"/>
      <c r="IYX284"/>
      <c r="IYY284"/>
      <c r="IYZ284"/>
      <c r="IZA284"/>
      <c r="IZB284"/>
      <c r="IZC284"/>
      <c r="IZD284"/>
      <c r="IZE284"/>
      <c r="IZF284"/>
      <c r="IZG284"/>
      <c r="IZH284"/>
      <c r="IZI284"/>
      <c r="IZJ284"/>
      <c r="IZK284"/>
      <c r="IZL284"/>
      <c r="IZM284"/>
      <c r="IZN284"/>
      <c r="IZO284"/>
      <c r="IZP284"/>
      <c r="IZQ284"/>
      <c r="IZR284"/>
      <c r="IZS284"/>
      <c r="IZT284"/>
      <c r="IZU284"/>
      <c r="IZV284"/>
      <c r="IZW284"/>
      <c r="IZX284"/>
      <c r="IZY284"/>
      <c r="IZZ284"/>
      <c r="JAA284"/>
      <c r="JAB284"/>
      <c r="JAC284"/>
      <c r="JAD284"/>
      <c r="JAE284"/>
      <c r="JAF284"/>
      <c r="JAG284"/>
      <c r="JAH284"/>
      <c r="JAI284"/>
      <c r="JAJ284"/>
      <c r="JAK284"/>
      <c r="JAL284"/>
      <c r="JAM284"/>
      <c r="JAN284"/>
      <c r="JAO284"/>
      <c r="JAP284"/>
      <c r="JAQ284"/>
      <c r="JAR284"/>
      <c r="JAS284"/>
      <c r="JAT284"/>
      <c r="JAU284"/>
      <c r="JAV284"/>
      <c r="JAW284"/>
      <c r="JAX284"/>
      <c r="JAY284"/>
      <c r="JAZ284"/>
      <c r="JBA284"/>
      <c r="JBB284"/>
      <c r="JBC284"/>
      <c r="JBD284"/>
      <c r="JBE284"/>
      <c r="JBF284"/>
      <c r="JBG284"/>
      <c r="JBH284"/>
      <c r="JBI284"/>
      <c r="JBJ284"/>
      <c r="JBK284"/>
      <c r="JBL284"/>
      <c r="JBM284"/>
      <c r="JBN284"/>
      <c r="JBO284"/>
      <c r="JBP284"/>
      <c r="JBQ284"/>
      <c r="JBR284"/>
      <c r="JBS284"/>
      <c r="JBT284"/>
      <c r="JBU284"/>
      <c r="JBV284"/>
      <c r="JBW284"/>
      <c r="JBX284"/>
      <c r="JBY284"/>
      <c r="JBZ284"/>
      <c r="JCA284"/>
      <c r="JCB284"/>
      <c r="JCC284"/>
      <c r="JCD284"/>
      <c r="JCE284"/>
      <c r="JCF284"/>
      <c r="JCG284"/>
      <c r="JCH284"/>
      <c r="JCI284"/>
      <c r="JCJ284"/>
      <c r="JCK284"/>
      <c r="JCL284"/>
      <c r="JCM284"/>
      <c r="JCN284"/>
      <c r="JCO284"/>
      <c r="JCP284"/>
      <c r="JCQ284"/>
      <c r="JCR284"/>
      <c r="JCS284"/>
      <c r="JCT284"/>
      <c r="JCU284"/>
      <c r="JCV284"/>
      <c r="JCW284"/>
      <c r="JCX284"/>
      <c r="JCY284"/>
      <c r="JCZ284"/>
      <c r="JDA284"/>
      <c r="JDB284"/>
      <c r="JDC284"/>
      <c r="JDD284"/>
      <c r="JDE284"/>
      <c r="JDF284"/>
      <c r="JDG284"/>
      <c r="JDH284"/>
      <c r="JDI284"/>
      <c r="JDJ284"/>
      <c r="JDK284"/>
      <c r="JDL284"/>
      <c r="JDM284"/>
      <c r="JDN284"/>
      <c r="JDO284"/>
      <c r="JDP284"/>
      <c r="JDQ284"/>
      <c r="JDR284"/>
      <c r="JDS284"/>
      <c r="JDT284"/>
      <c r="JDU284"/>
      <c r="JDV284"/>
      <c r="JDW284"/>
      <c r="JDX284"/>
      <c r="JDY284"/>
      <c r="JDZ284"/>
      <c r="JEA284"/>
      <c r="JEB284"/>
      <c r="JEC284"/>
      <c r="JED284"/>
      <c r="JEE284"/>
      <c r="JEF284"/>
      <c r="JEG284"/>
      <c r="JEH284"/>
      <c r="JEI284"/>
      <c r="JEJ284"/>
      <c r="JEK284"/>
      <c r="JEL284"/>
      <c r="JEM284"/>
      <c r="JEN284"/>
      <c r="JEO284"/>
      <c r="JEP284"/>
      <c r="JEQ284"/>
      <c r="JER284"/>
      <c r="JES284"/>
      <c r="JET284"/>
      <c r="JEU284"/>
      <c r="JEV284"/>
      <c r="JEW284"/>
      <c r="JEX284"/>
      <c r="JEY284"/>
      <c r="JEZ284"/>
      <c r="JFA284"/>
      <c r="JFB284"/>
      <c r="JFC284"/>
      <c r="JFD284"/>
      <c r="JFE284"/>
      <c r="JFF284"/>
      <c r="JFG284"/>
      <c r="JFH284"/>
      <c r="JFI284"/>
      <c r="JFJ284"/>
      <c r="JFK284"/>
      <c r="JFL284"/>
      <c r="JFM284"/>
      <c r="JFN284"/>
      <c r="JFO284"/>
      <c r="JFP284"/>
      <c r="JFQ284"/>
      <c r="JFR284"/>
      <c r="JFS284"/>
      <c r="JFT284"/>
      <c r="JFU284"/>
      <c r="JFV284"/>
      <c r="JFW284"/>
      <c r="JFX284"/>
      <c r="JFY284"/>
      <c r="JFZ284"/>
      <c r="JGA284"/>
      <c r="JGB284"/>
      <c r="JGC284"/>
      <c r="JGD284"/>
      <c r="JGE284"/>
      <c r="JGF284"/>
      <c r="JGG284"/>
      <c r="JGH284"/>
      <c r="JGI284"/>
      <c r="JGJ284"/>
      <c r="JGK284"/>
      <c r="JGL284"/>
      <c r="JGM284"/>
      <c r="JGN284"/>
      <c r="JGO284"/>
      <c r="JGP284"/>
      <c r="JGQ284"/>
      <c r="JGR284"/>
      <c r="JGS284"/>
      <c r="JGT284"/>
      <c r="JGU284"/>
      <c r="JGV284"/>
      <c r="JGW284"/>
      <c r="JGX284"/>
      <c r="JGY284"/>
      <c r="JGZ284"/>
      <c r="JHA284"/>
      <c r="JHB284"/>
      <c r="JHC284"/>
      <c r="JHD284"/>
      <c r="JHE284"/>
      <c r="JHF284"/>
      <c r="JHG284"/>
      <c r="JHH284"/>
      <c r="JHI284"/>
      <c r="JHJ284"/>
      <c r="JHK284"/>
      <c r="JHL284"/>
      <c r="JHM284"/>
      <c r="JHN284"/>
      <c r="JHO284"/>
      <c r="JHP284"/>
      <c r="JHQ284"/>
      <c r="JHR284"/>
      <c r="JHS284"/>
      <c r="JHT284"/>
      <c r="JHU284"/>
      <c r="JHV284"/>
      <c r="JHW284"/>
      <c r="JHX284"/>
      <c r="JHY284"/>
      <c r="JHZ284"/>
      <c r="JIA284"/>
      <c r="JIB284"/>
      <c r="JIC284"/>
      <c r="JID284"/>
      <c r="JIE284"/>
      <c r="JIF284"/>
      <c r="JIG284"/>
      <c r="JIH284"/>
      <c r="JII284"/>
      <c r="JIJ284"/>
      <c r="JIK284"/>
      <c r="JIL284"/>
      <c r="JIM284"/>
      <c r="JIN284"/>
      <c r="JIO284"/>
      <c r="JIP284"/>
      <c r="JIQ284"/>
      <c r="JIR284"/>
      <c r="JIS284"/>
      <c r="JIT284"/>
      <c r="JIU284"/>
      <c r="JIV284"/>
      <c r="JIW284"/>
      <c r="JIX284"/>
      <c r="JIY284"/>
      <c r="JIZ284"/>
      <c r="JJA284"/>
      <c r="JJB284"/>
      <c r="JJC284"/>
      <c r="JJD284"/>
      <c r="JJE284"/>
      <c r="JJF284"/>
      <c r="JJG284"/>
      <c r="JJH284"/>
      <c r="JJI284"/>
      <c r="JJJ284"/>
      <c r="JJK284"/>
      <c r="JJL284"/>
      <c r="JJM284"/>
      <c r="JJN284"/>
      <c r="JJO284"/>
      <c r="JJP284"/>
      <c r="JJQ284"/>
      <c r="JJR284"/>
      <c r="JJS284"/>
      <c r="JJT284"/>
      <c r="JJU284"/>
      <c r="JJV284"/>
      <c r="JJW284"/>
      <c r="JJX284"/>
      <c r="JJY284"/>
      <c r="JJZ284"/>
      <c r="JKA284"/>
      <c r="JKB284"/>
      <c r="JKC284"/>
      <c r="JKD284"/>
      <c r="JKE284"/>
      <c r="JKF284"/>
      <c r="JKG284"/>
      <c r="JKH284"/>
      <c r="JKI284"/>
      <c r="JKJ284"/>
      <c r="JKK284"/>
      <c r="JKL284"/>
      <c r="JKM284"/>
      <c r="JKN284"/>
      <c r="JKO284"/>
      <c r="JKP284"/>
      <c r="JKQ284"/>
      <c r="JKR284"/>
      <c r="JKS284"/>
      <c r="JKT284"/>
      <c r="JKU284"/>
      <c r="JKV284"/>
      <c r="JKW284"/>
      <c r="JKX284"/>
      <c r="JKY284"/>
      <c r="JKZ284"/>
      <c r="JLA284"/>
      <c r="JLB284"/>
      <c r="JLC284"/>
      <c r="JLD284"/>
      <c r="JLE284"/>
      <c r="JLF284"/>
      <c r="JLG284"/>
      <c r="JLH284"/>
      <c r="JLI284"/>
      <c r="JLJ284"/>
      <c r="JLK284"/>
      <c r="JLL284"/>
      <c r="JLM284"/>
      <c r="JLN284"/>
      <c r="JLO284"/>
      <c r="JLP284"/>
      <c r="JLQ284"/>
      <c r="JLR284"/>
      <c r="JLS284"/>
      <c r="JLT284"/>
      <c r="JLU284"/>
      <c r="JLV284"/>
      <c r="JLW284"/>
      <c r="JLX284"/>
      <c r="JLY284"/>
      <c r="JLZ284"/>
      <c r="JMA284"/>
      <c r="JMB284"/>
      <c r="JMC284"/>
      <c r="JMD284"/>
      <c r="JME284"/>
      <c r="JMF284"/>
      <c r="JMG284"/>
      <c r="JMH284"/>
      <c r="JMI284"/>
      <c r="JMJ284"/>
      <c r="JMK284"/>
      <c r="JML284"/>
      <c r="JMM284"/>
      <c r="JMN284"/>
      <c r="JMO284"/>
      <c r="JMP284"/>
      <c r="JMQ284"/>
      <c r="JMR284"/>
      <c r="JMS284"/>
      <c r="JMT284"/>
      <c r="JMU284"/>
      <c r="JMV284"/>
      <c r="JMW284"/>
      <c r="JMX284"/>
      <c r="JMY284"/>
      <c r="JMZ284"/>
      <c r="JNA284"/>
      <c r="JNB284"/>
      <c r="JNC284"/>
      <c r="JND284"/>
      <c r="JNE284"/>
      <c r="JNF284"/>
      <c r="JNG284"/>
      <c r="JNH284"/>
      <c r="JNI284"/>
      <c r="JNJ284"/>
      <c r="JNK284"/>
      <c r="JNL284"/>
      <c r="JNM284"/>
      <c r="JNN284"/>
      <c r="JNO284"/>
      <c r="JNP284"/>
      <c r="JNQ284"/>
      <c r="JNR284"/>
      <c r="JNS284"/>
      <c r="JNT284"/>
      <c r="JNU284"/>
      <c r="JNV284"/>
      <c r="JNW284"/>
      <c r="JNX284"/>
      <c r="JNY284"/>
      <c r="JNZ284"/>
      <c r="JOA284"/>
      <c r="JOB284"/>
      <c r="JOC284"/>
      <c r="JOD284"/>
      <c r="JOE284"/>
      <c r="JOF284"/>
      <c r="JOG284"/>
      <c r="JOH284"/>
      <c r="JOI284"/>
      <c r="JOJ284"/>
      <c r="JOK284"/>
      <c r="JOL284"/>
      <c r="JOM284"/>
      <c r="JON284"/>
      <c r="JOO284"/>
      <c r="JOP284"/>
      <c r="JOQ284"/>
      <c r="JOR284"/>
      <c r="JOS284"/>
      <c r="JOT284"/>
      <c r="JOU284"/>
      <c r="JOV284"/>
      <c r="JOW284"/>
      <c r="JOX284"/>
      <c r="JOY284"/>
      <c r="JOZ284"/>
      <c r="JPA284"/>
      <c r="JPB284"/>
      <c r="JPC284"/>
      <c r="JPD284"/>
      <c r="JPE284"/>
      <c r="JPF284"/>
      <c r="JPG284"/>
      <c r="JPH284"/>
      <c r="JPI284"/>
      <c r="JPJ284"/>
      <c r="JPK284"/>
      <c r="JPL284"/>
      <c r="JPM284"/>
      <c r="JPN284"/>
      <c r="JPO284"/>
      <c r="JPP284"/>
      <c r="JPQ284"/>
      <c r="JPR284"/>
      <c r="JPS284"/>
      <c r="JPT284"/>
      <c r="JPU284"/>
      <c r="JPV284"/>
      <c r="JPW284"/>
      <c r="JPX284"/>
      <c r="JPY284"/>
      <c r="JPZ284"/>
      <c r="JQA284"/>
      <c r="JQB284"/>
      <c r="JQC284"/>
      <c r="JQD284"/>
      <c r="JQE284"/>
      <c r="JQF284"/>
      <c r="JQG284"/>
      <c r="JQH284"/>
      <c r="JQI284"/>
      <c r="JQJ284"/>
      <c r="JQK284"/>
      <c r="JQL284"/>
      <c r="JQM284"/>
      <c r="JQN284"/>
      <c r="JQO284"/>
      <c r="JQP284"/>
      <c r="JQQ284"/>
      <c r="JQR284"/>
      <c r="JQS284"/>
      <c r="JQT284"/>
      <c r="JQU284"/>
      <c r="JQV284"/>
      <c r="JQW284"/>
      <c r="JQX284"/>
      <c r="JQY284"/>
      <c r="JQZ284"/>
      <c r="JRA284"/>
      <c r="JRB284"/>
      <c r="JRC284"/>
      <c r="JRD284"/>
      <c r="JRE284"/>
      <c r="JRF284"/>
      <c r="JRG284"/>
      <c r="JRH284"/>
      <c r="JRI284"/>
      <c r="JRJ284"/>
      <c r="JRK284"/>
      <c r="JRL284"/>
      <c r="JRM284"/>
      <c r="JRN284"/>
      <c r="JRO284"/>
      <c r="JRP284"/>
      <c r="JRQ284"/>
      <c r="JRR284"/>
      <c r="JRS284"/>
      <c r="JRT284"/>
      <c r="JRU284"/>
      <c r="JRV284"/>
      <c r="JRW284"/>
      <c r="JRX284"/>
      <c r="JRY284"/>
      <c r="JRZ284"/>
      <c r="JSA284"/>
      <c r="JSB284"/>
      <c r="JSC284"/>
      <c r="JSD284"/>
      <c r="JSE284"/>
      <c r="JSF284"/>
      <c r="JSG284"/>
      <c r="JSH284"/>
      <c r="JSI284"/>
      <c r="JSJ284"/>
      <c r="JSK284"/>
      <c r="JSL284"/>
      <c r="JSM284"/>
      <c r="JSN284"/>
      <c r="JSO284"/>
      <c r="JSP284"/>
      <c r="JSQ284"/>
      <c r="JSR284"/>
      <c r="JSS284"/>
      <c r="JST284"/>
      <c r="JSU284"/>
      <c r="JSV284"/>
      <c r="JSW284"/>
      <c r="JSX284"/>
      <c r="JSY284"/>
      <c r="JSZ284"/>
      <c r="JTA284"/>
      <c r="JTB284"/>
      <c r="JTC284"/>
      <c r="JTD284"/>
      <c r="JTE284"/>
      <c r="JTF284"/>
      <c r="JTG284"/>
      <c r="JTH284"/>
      <c r="JTI284"/>
      <c r="JTJ284"/>
      <c r="JTK284"/>
      <c r="JTL284"/>
      <c r="JTM284"/>
      <c r="JTN284"/>
      <c r="JTO284"/>
      <c r="JTP284"/>
      <c r="JTQ284"/>
      <c r="JTR284"/>
      <c r="JTS284"/>
      <c r="JTT284"/>
      <c r="JTU284"/>
      <c r="JTV284"/>
      <c r="JTW284"/>
      <c r="JTX284"/>
      <c r="JTY284"/>
      <c r="JTZ284"/>
      <c r="JUA284"/>
      <c r="JUB284"/>
      <c r="JUC284"/>
      <c r="JUD284"/>
      <c r="JUE284"/>
      <c r="JUF284"/>
      <c r="JUG284"/>
      <c r="JUH284"/>
      <c r="JUI284"/>
      <c r="JUJ284"/>
      <c r="JUK284"/>
      <c r="JUL284"/>
      <c r="JUM284"/>
      <c r="JUN284"/>
      <c r="JUO284"/>
      <c r="JUP284"/>
      <c r="JUQ284"/>
      <c r="JUR284"/>
      <c r="JUS284"/>
      <c r="JUT284"/>
      <c r="JUU284"/>
      <c r="JUV284"/>
      <c r="JUW284"/>
      <c r="JUX284"/>
      <c r="JUY284"/>
      <c r="JUZ284"/>
      <c r="JVA284"/>
      <c r="JVB284"/>
      <c r="JVC284"/>
      <c r="JVD284"/>
      <c r="JVE284"/>
      <c r="JVF284"/>
      <c r="JVG284"/>
      <c r="JVH284"/>
      <c r="JVI284"/>
      <c r="JVJ284"/>
      <c r="JVK284"/>
      <c r="JVL284"/>
      <c r="JVM284"/>
      <c r="JVN284"/>
      <c r="JVO284"/>
      <c r="JVP284"/>
      <c r="JVQ284"/>
      <c r="JVR284"/>
      <c r="JVS284"/>
      <c r="JVT284"/>
      <c r="JVU284"/>
      <c r="JVV284"/>
      <c r="JVW284"/>
      <c r="JVX284"/>
      <c r="JVY284"/>
      <c r="JVZ284"/>
      <c r="JWA284"/>
      <c r="JWB284"/>
      <c r="JWC284"/>
      <c r="JWD284"/>
      <c r="JWE284"/>
      <c r="JWF284"/>
      <c r="JWG284"/>
      <c r="JWH284"/>
      <c r="JWI284"/>
      <c r="JWJ284"/>
      <c r="JWK284"/>
      <c r="JWL284"/>
      <c r="JWM284"/>
      <c r="JWN284"/>
      <c r="JWO284"/>
      <c r="JWP284"/>
      <c r="JWQ284"/>
      <c r="JWR284"/>
      <c r="JWS284"/>
      <c r="JWT284"/>
      <c r="JWU284"/>
      <c r="JWV284"/>
      <c r="JWW284"/>
      <c r="JWX284"/>
      <c r="JWY284"/>
      <c r="JWZ284"/>
      <c r="JXA284"/>
      <c r="JXB284"/>
      <c r="JXC284"/>
      <c r="JXD284"/>
      <c r="JXE284"/>
      <c r="JXF284"/>
      <c r="JXG284"/>
      <c r="JXH284"/>
      <c r="JXI284"/>
      <c r="JXJ284"/>
      <c r="JXK284"/>
      <c r="JXL284"/>
      <c r="JXM284"/>
      <c r="JXN284"/>
      <c r="JXO284"/>
      <c r="JXP284"/>
      <c r="JXQ284"/>
      <c r="JXR284"/>
      <c r="JXS284"/>
      <c r="JXT284"/>
      <c r="JXU284"/>
      <c r="JXV284"/>
      <c r="JXW284"/>
      <c r="JXX284"/>
      <c r="JXY284"/>
      <c r="JXZ284"/>
      <c r="JYA284"/>
      <c r="JYB284"/>
      <c r="JYC284"/>
      <c r="JYD284"/>
      <c r="JYE284"/>
      <c r="JYF284"/>
      <c r="JYG284"/>
      <c r="JYH284"/>
      <c r="JYI284"/>
      <c r="JYJ284"/>
      <c r="JYK284"/>
      <c r="JYL284"/>
      <c r="JYM284"/>
      <c r="JYN284"/>
      <c r="JYO284"/>
      <c r="JYP284"/>
      <c r="JYQ284"/>
      <c r="JYR284"/>
      <c r="JYS284"/>
      <c r="JYT284"/>
      <c r="JYU284"/>
      <c r="JYV284"/>
      <c r="JYW284"/>
      <c r="JYX284"/>
      <c r="JYY284"/>
      <c r="JYZ284"/>
      <c r="JZA284"/>
      <c r="JZB284"/>
      <c r="JZC284"/>
      <c r="JZD284"/>
      <c r="JZE284"/>
      <c r="JZF284"/>
      <c r="JZG284"/>
      <c r="JZH284"/>
      <c r="JZI284"/>
      <c r="JZJ284"/>
      <c r="JZK284"/>
      <c r="JZL284"/>
      <c r="JZM284"/>
      <c r="JZN284"/>
      <c r="JZO284"/>
      <c r="JZP284"/>
      <c r="JZQ284"/>
      <c r="JZR284"/>
      <c r="JZS284"/>
      <c r="JZT284"/>
      <c r="JZU284"/>
      <c r="JZV284"/>
      <c r="JZW284"/>
      <c r="JZX284"/>
      <c r="JZY284"/>
      <c r="JZZ284"/>
      <c r="KAA284"/>
      <c r="KAB284"/>
      <c r="KAC284"/>
      <c r="KAD284"/>
      <c r="KAE284"/>
      <c r="KAF284"/>
      <c r="KAG284"/>
      <c r="KAH284"/>
      <c r="KAI284"/>
      <c r="KAJ284"/>
      <c r="KAK284"/>
      <c r="KAL284"/>
      <c r="KAM284"/>
      <c r="KAN284"/>
      <c r="KAO284"/>
      <c r="KAP284"/>
      <c r="KAQ284"/>
      <c r="KAR284"/>
      <c r="KAS284"/>
      <c r="KAT284"/>
      <c r="KAU284"/>
      <c r="KAV284"/>
      <c r="KAW284"/>
      <c r="KAX284"/>
      <c r="KAY284"/>
      <c r="KAZ284"/>
      <c r="KBA284"/>
      <c r="KBB284"/>
      <c r="KBC284"/>
      <c r="KBD284"/>
      <c r="KBE284"/>
      <c r="KBF284"/>
      <c r="KBG284"/>
      <c r="KBH284"/>
      <c r="KBI284"/>
      <c r="KBJ284"/>
      <c r="KBK284"/>
      <c r="KBL284"/>
      <c r="KBM284"/>
      <c r="KBN284"/>
      <c r="KBO284"/>
      <c r="KBP284"/>
      <c r="KBQ284"/>
      <c r="KBR284"/>
      <c r="KBS284"/>
      <c r="KBT284"/>
      <c r="KBU284"/>
      <c r="KBV284"/>
      <c r="KBW284"/>
      <c r="KBX284"/>
      <c r="KBY284"/>
      <c r="KBZ284"/>
      <c r="KCA284"/>
      <c r="KCB284"/>
      <c r="KCC284"/>
      <c r="KCD284"/>
      <c r="KCE284"/>
      <c r="KCF284"/>
      <c r="KCG284"/>
      <c r="KCH284"/>
      <c r="KCI284"/>
      <c r="KCJ284"/>
      <c r="KCK284"/>
      <c r="KCL284"/>
      <c r="KCM284"/>
      <c r="KCN284"/>
      <c r="KCO284"/>
      <c r="KCP284"/>
      <c r="KCQ284"/>
      <c r="KCR284"/>
      <c r="KCS284"/>
      <c r="KCT284"/>
      <c r="KCU284"/>
      <c r="KCV284"/>
      <c r="KCW284"/>
      <c r="KCX284"/>
      <c r="KCY284"/>
      <c r="KCZ284"/>
      <c r="KDA284"/>
      <c r="KDB284"/>
      <c r="KDC284"/>
      <c r="KDD284"/>
      <c r="KDE284"/>
      <c r="KDF284"/>
      <c r="KDG284"/>
      <c r="KDH284"/>
      <c r="KDI284"/>
      <c r="KDJ284"/>
      <c r="KDK284"/>
      <c r="KDL284"/>
      <c r="KDM284"/>
      <c r="KDN284"/>
      <c r="KDO284"/>
      <c r="KDP284"/>
      <c r="KDQ284"/>
      <c r="KDR284"/>
      <c r="KDS284"/>
      <c r="KDT284"/>
      <c r="KDU284"/>
      <c r="KDV284"/>
      <c r="KDW284"/>
      <c r="KDX284"/>
      <c r="KDY284"/>
      <c r="KDZ284"/>
      <c r="KEA284"/>
      <c r="KEB284"/>
      <c r="KEC284"/>
      <c r="KED284"/>
      <c r="KEE284"/>
      <c r="KEF284"/>
      <c r="KEG284"/>
      <c r="KEH284"/>
      <c r="KEI284"/>
      <c r="KEJ284"/>
      <c r="KEK284"/>
      <c r="KEL284"/>
      <c r="KEM284"/>
      <c r="KEN284"/>
      <c r="KEO284"/>
      <c r="KEP284"/>
      <c r="KEQ284"/>
      <c r="KER284"/>
      <c r="KES284"/>
      <c r="KET284"/>
      <c r="KEU284"/>
      <c r="KEV284"/>
      <c r="KEW284"/>
      <c r="KEX284"/>
      <c r="KEY284"/>
      <c r="KEZ284"/>
      <c r="KFA284"/>
      <c r="KFB284"/>
      <c r="KFC284"/>
      <c r="KFD284"/>
      <c r="KFE284"/>
      <c r="KFF284"/>
      <c r="KFG284"/>
      <c r="KFH284"/>
      <c r="KFI284"/>
      <c r="KFJ284"/>
      <c r="KFK284"/>
      <c r="KFL284"/>
      <c r="KFM284"/>
      <c r="KFN284"/>
      <c r="KFO284"/>
      <c r="KFP284"/>
      <c r="KFQ284"/>
      <c r="KFR284"/>
      <c r="KFS284"/>
      <c r="KFT284"/>
      <c r="KFU284"/>
      <c r="KFV284"/>
      <c r="KFW284"/>
      <c r="KFX284"/>
      <c r="KFY284"/>
      <c r="KFZ284"/>
      <c r="KGA284"/>
      <c r="KGB284"/>
      <c r="KGC284"/>
      <c r="KGD284"/>
      <c r="KGE284"/>
      <c r="KGF284"/>
      <c r="KGG284"/>
      <c r="KGH284"/>
      <c r="KGI284"/>
      <c r="KGJ284"/>
      <c r="KGK284"/>
      <c r="KGL284"/>
      <c r="KGM284"/>
      <c r="KGN284"/>
      <c r="KGO284"/>
      <c r="KGP284"/>
      <c r="KGQ284"/>
      <c r="KGR284"/>
      <c r="KGS284"/>
      <c r="KGT284"/>
      <c r="KGU284"/>
      <c r="KGV284"/>
      <c r="KGW284"/>
      <c r="KGX284"/>
      <c r="KGY284"/>
      <c r="KGZ284"/>
      <c r="KHA284"/>
      <c r="KHB284"/>
      <c r="KHC284"/>
      <c r="KHD284"/>
      <c r="KHE284"/>
      <c r="KHF284"/>
      <c r="KHG284"/>
      <c r="KHH284"/>
      <c r="KHI284"/>
      <c r="KHJ284"/>
      <c r="KHK284"/>
      <c r="KHL284"/>
      <c r="KHM284"/>
      <c r="KHN284"/>
      <c r="KHO284"/>
      <c r="KHP284"/>
      <c r="KHQ284"/>
      <c r="KHR284"/>
      <c r="KHS284"/>
      <c r="KHT284"/>
      <c r="KHU284"/>
      <c r="KHV284"/>
      <c r="KHW284"/>
      <c r="KHX284"/>
      <c r="KHY284"/>
      <c r="KHZ284"/>
      <c r="KIA284"/>
      <c r="KIB284"/>
      <c r="KIC284"/>
      <c r="KID284"/>
      <c r="KIE284"/>
      <c r="KIF284"/>
      <c r="KIG284"/>
      <c r="KIH284"/>
      <c r="KII284"/>
      <c r="KIJ284"/>
      <c r="KIK284"/>
      <c r="KIL284"/>
      <c r="KIM284"/>
      <c r="KIN284"/>
      <c r="KIO284"/>
      <c r="KIP284"/>
      <c r="KIQ284"/>
      <c r="KIR284"/>
      <c r="KIS284"/>
      <c r="KIT284"/>
      <c r="KIU284"/>
      <c r="KIV284"/>
      <c r="KIW284"/>
      <c r="KIX284"/>
      <c r="KIY284"/>
      <c r="KIZ284"/>
      <c r="KJA284"/>
      <c r="KJB284"/>
      <c r="KJC284"/>
      <c r="KJD284"/>
      <c r="KJE284"/>
      <c r="KJF284"/>
      <c r="KJG284"/>
      <c r="KJH284"/>
      <c r="KJI284"/>
      <c r="KJJ284"/>
      <c r="KJK284"/>
      <c r="KJL284"/>
      <c r="KJM284"/>
      <c r="KJN284"/>
      <c r="KJO284"/>
      <c r="KJP284"/>
      <c r="KJQ284"/>
      <c r="KJR284"/>
      <c r="KJS284"/>
      <c r="KJT284"/>
      <c r="KJU284"/>
      <c r="KJV284"/>
      <c r="KJW284"/>
      <c r="KJX284"/>
      <c r="KJY284"/>
      <c r="KJZ284"/>
      <c r="KKA284"/>
      <c r="KKB284"/>
      <c r="KKC284"/>
      <c r="KKD284"/>
      <c r="KKE284"/>
      <c r="KKF284"/>
      <c r="KKG284"/>
      <c r="KKH284"/>
      <c r="KKI284"/>
      <c r="KKJ284"/>
      <c r="KKK284"/>
      <c r="KKL284"/>
      <c r="KKM284"/>
      <c r="KKN284"/>
      <c r="KKO284"/>
      <c r="KKP284"/>
      <c r="KKQ284"/>
      <c r="KKR284"/>
      <c r="KKS284"/>
      <c r="KKT284"/>
      <c r="KKU284"/>
      <c r="KKV284"/>
      <c r="KKW284"/>
      <c r="KKX284"/>
      <c r="KKY284"/>
      <c r="KKZ284"/>
      <c r="KLA284"/>
      <c r="KLB284"/>
      <c r="KLC284"/>
      <c r="KLD284"/>
      <c r="KLE284"/>
      <c r="KLF284"/>
      <c r="KLG284"/>
      <c r="KLH284"/>
      <c r="KLI284"/>
      <c r="KLJ284"/>
      <c r="KLK284"/>
      <c r="KLL284"/>
      <c r="KLM284"/>
      <c r="KLN284"/>
      <c r="KLO284"/>
      <c r="KLP284"/>
      <c r="KLQ284"/>
      <c r="KLR284"/>
      <c r="KLS284"/>
      <c r="KLT284"/>
      <c r="KLU284"/>
      <c r="KLV284"/>
      <c r="KLW284"/>
      <c r="KLX284"/>
      <c r="KLY284"/>
      <c r="KLZ284"/>
      <c r="KMA284"/>
      <c r="KMB284"/>
      <c r="KMC284"/>
      <c r="KMD284"/>
      <c r="KME284"/>
      <c r="KMF284"/>
      <c r="KMG284"/>
      <c r="KMH284"/>
      <c r="KMI284"/>
      <c r="KMJ284"/>
      <c r="KMK284"/>
      <c r="KML284"/>
      <c r="KMM284"/>
      <c r="KMN284"/>
      <c r="KMO284"/>
      <c r="KMP284"/>
      <c r="KMQ284"/>
      <c r="KMR284"/>
      <c r="KMS284"/>
      <c r="KMT284"/>
      <c r="KMU284"/>
      <c r="KMV284"/>
      <c r="KMW284"/>
      <c r="KMX284"/>
      <c r="KMY284"/>
      <c r="KMZ284"/>
      <c r="KNA284"/>
      <c r="KNB284"/>
      <c r="KNC284"/>
      <c r="KND284"/>
      <c r="KNE284"/>
      <c r="KNF284"/>
      <c r="KNG284"/>
      <c r="KNH284"/>
      <c r="KNI284"/>
      <c r="KNJ284"/>
      <c r="KNK284"/>
      <c r="KNL284"/>
      <c r="KNM284"/>
      <c r="KNN284"/>
      <c r="KNO284"/>
      <c r="KNP284"/>
      <c r="KNQ284"/>
      <c r="KNR284"/>
      <c r="KNS284"/>
      <c r="KNT284"/>
      <c r="KNU284"/>
      <c r="KNV284"/>
      <c r="KNW284"/>
      <c r="KNX284"/>
      <c r="KNY284"/>
      <c r="KNZ284"/>
      <c r="KOA284"/>
      <c r="KOB284"/>
      <c r="KOC284"/>
      <c r="KOD284"/>
      <c r="KOE284"/>
      <c r="KOF284"/>
      <c r="KOG284"/>
      <c r="KOH284"/>
      <c r="KOI284"/>
      <c r="KOJ284"/>
      <c r="KOK284"/>
      <c r="KOL284"/>
      <c r="KOM284"/>
      <c r="KON284"/>
      <c r="KOO284"/>
      <c r="KOP284"/>
      <c r="KOQ284"/>
      <c r="KOR284"/>
      <c r="KOS284"/>
      <c r="KOT284"/>
      <c r="KOU284"/>
      <c r="KOV284"/>
      <c r="KOW284"/>
      <c r="KOX284"/>
      <c r="KOY284"/>
      <c r="KOZ284"/>
      <c r="KPA284"/>
      <c r="KPB284"/>
      <c r="KPC284"/>
      <c r="KPD284"/>
      <c r="KPE284"/>
      <c r="KPF284"/>
      <c r="KPG284"/>
      <c r="KPH284"/>
      <c r="KPI284"/>
      <c r="KPJ284"/>
      <c r="KPK284"/>
      <c r="KPL284"/>
      <c r="KPM284"/>
      <c r="KPN284"/>
      <c r="KPO284"/>
      <c r="KPP284"/>
      <c r="KPQ284"/>
      <c r="KPR284"/>
      <c r="KPS284"/>
      <c r="KPT284"/>
      <c r="KPU284"/>
      <c r="KPV284"/>
      <c r="KPW284"/>
      <c r="KPX284"/>
      <c r="KPY284"/>
      <c r="KPZ284"/>
      <c r="KQA284"/>
      <c r="KQB284"/>
      <c r="KQC284"/>
      <c r="KQD284"/>
      <c r="KQE284"/>
      <c r="KQF284"/>
      <c r="KQG284"/>
      <c r="KQH284"/>
      <c r="KQI284"/>
      <c r="KQJ284"/>
      <c r="KQK284"/>
      <c r="KQL284"/>
      <c r="KQM284"/>
      <c r="KQN284"/>
      <c r="KQO284"/>
      <c r="KQP284"/>
      <c r="KQQ284"/>
      <c r="KQR284"/>
      <c r="KQS284"/>
      <c r="KQT284"/>
      <c r="KQU284"/>
      <c r="KQV284"/>
      <c r="KQW284"/>
      <c r="KQX284"/>
      <c r="KQY284"/>
      <c r="KQZ284"/>
      <c r="KRA284"/>
      <c r="KRB284"/>
      <c r="KRC284"/>
      <c r="KRD284"/>
      <c r="KRE284"/>
      <c r="KRF284"/>
      <c r="KRG284"/>
      <c r="KRH284"/>
      <c r="KRI284"/>
      <c r="KRJ284"/>
      <c r="KRK284"/>
      <c r="KRL284"/>
      <c r="KRM284"/>
      <c r="KRN284"/>
      <c r="KRO284"/>
      <c r="KRP284"/>
      <c r="KRQ284"/>
      <c r="KRR284"/>
      <c r="KRS284"/>
      <c r="KRT284"/>
      <c r="KRU284"/>
      <c r="KRV284"/>
      <c r="KRW284"/>
      <c r="KRX284"/>
      <c r="KRY284"/>
      <c r="KRZ284"/>
      <c r="KSA284"/>
      <c r="KSB284"/>
      <c r="KSC284"/>
      <c r="KSD284"/>
      <c r="KSE284"/>
      <c r="KSF284"/>
      <c r="KSG284"/>
      <c r="KSH284"/>
      <c r="KSI284"/>
      <c r="KSJ284"/>
      <c r="KSK284"/>
      <c r="KSL284"/>
      <c r="KSM284"/>
      <c r="KSN284"/>
      <c r="KSO284"/>
      <c r="KSP284"/>
      <c r="KSQ284"/>
      <c r="KSR284"/>
      <c r="KSS284"/>
      <c r="KST284"/>
      <c r="KSU284"/>
      <c r="KSV284"/>
      <c r="KSW284"/>
      <c r="KSX284"/>
      <c r="KSY284"/>
      <c r="KSZ284"/>
      <c r="KTA284"/>
      <c r="KTB284"/>
      <c r="KTC284"/>
      <c r="KTD284"/>
      <c r="KTE284"/>
      <c r="KTF284"/>
      <c r="KTG284"/>
      <c r="KTH284"/>
      <c r="KTI284"/>
      <c r="KTJ284"/>
      <c r="KTK284"/>
      <c r="KTL284"/>
      <c r="KTM284"/>
      <c r="KTN284"/>
      <c r="KTO284"/>
      <c r="KTP284"/>
      <c r="KTQ284"/>
      <c r="KTR284"/>
      <c r="KTS284"/>
      <c r="KTT284"/>
      <c r="KTU284"/>
      <c r="KTV284"/>
      <c r="KTW284"/>
      <c r="KTX284"/>
      <c r="KTY284"/>
      <c r="KTZ284"/>
      <c r="KUA284"/>
      <c r="KUB284"/>
      <c r="KUC284"/>
      <c r="KUD284"/>
      <c r="KUE284"/>
      <c r="KUF284"/>
      <c r="KUG284"/>
      <c r="KUH284"/>
      <c r="KUI284"/>
      <c r="KUJ284"/>
      <c r="KUK284"/>
      <c r="KUL284"/>
      <c r="KUM284"/>
      <c r="KUN284"/>
      <c r="KUO284"/>
      <c r="KUP284"/>
      <c r="KUQ284"/>
      <c r="KUR284"/>
      <c r="KUS284"/>
      <c r="KUT284"/>
      <c r="KUU284"/>
      <c r="KUV284"/>
      <c r="KUW284"/>
      <c r="KUX284"/>
      <c r="KUY284"/>
      <c r="KUZ284"/>
      <c r="KVA284"/>
      <c r="KVB284"/>
      <c r="KVC284"/>
      <c r="KVD284"/>
      <c r="KVE284"/>
      <c r="KVF284"/>
      <c r="KVG284"/>
      <c r="KVH284"/>
      <c r="KVI284"/>
      <c r="KVJ284"/>
      <c r="KVK284"/>
      <c r="KVL284"/>
      <c r="KVM284"/>
      <c r="KVN284"/>
      <c r="KVO284"/>
      <c r="KVP284"/>
      <c r="KVQ284"/>
      <c r="KVR284"/>
      <c r="KVS284"/>
      <c r="KVT284"/>
      <c r="KVU284"/>
      <c r="KVV284"/>
      <c r="KVW284"/>
      <c r="KVX284"/>
      <c r="KVY284"/>
      <c r="KVZ284"/>
      <c r="KWA284"/>
      <c r="KWB284"/>
      <c r="KWC284"/>
      <c r="KWD284"/>
      <c r="KWE284"/>
      <c r="KWF284"/>
      <c r="KWG284"/>
      <c r="KWH284"/>
      <c r="KWI284"/>
      <c r="KWJ284"/>
      <c r="KWK284"/>
      <c r="KWL284"/>
      <c r="KWM284"/>
      <c r="KWN284"/>
      <c r="KWO284"/>
      <c r="KWP284"/>
      <c r="KWQ284"/>
      <c r="KWR284"/>
      <c r="KWS284"/>
      <c r="KWT284"/>
      <c r="KWU284"/>
      <c r="KWV284"/>
      <c r="KWW284"/>
      <c r="KWX284"/>
      <c r="KWY284"/>
      <c r="KWZ284"/>
      <c r="KXA284"/>
      <c r="KXB284"/>
      <c r="KXC284"/>
      <c r="KXD284"/>
      <c r="KXE284"/>
      <c r="KXF284"/>
      <c r="KXG284"/>
      <c r="KXH284"/>
      <c r="KXI284"/>
      <c r="KXJ284"/>
      <c r="KXK284"/>
      <c r="KXL284"/>
      <c r="KXM284"/>
      <c r="KXN284"/>
      <c r="KXO284"/>
      <c r="KXP284"/>
      <c r="KXQ284"/>
      <c r="KXR284"/>
      <c r="KXS284"/>
      <c r="KXT284"/>
      <c r="KXU284"/>
      <c r="KXV284"/>
      <c r="KXW284"/>
      <c r="KXX284"/>
      <c r="KXY284"/>
      <c r="KXZ284"/>
      <c r="KYA284"/>
      <c r="KYB284"/>
      <c r="KYC284"/>
      <c r="KYD284"/>
      <c r="KYE284"/>
      <c r="KYF284"/>
      <c r="KYG284"/>
      <c r="KYH284"/>
      <c r="KYI284"/>
      <c r="KYJ284"/>
      <c r="KYK284"/>
      <c r="KYL284"/>
      <c r="KYM284"/>
      <c r="KYN284"/>
      <c r="KYO284"/>
      <c r="KYP284"/>
      <c r="KYQ284"/>
      <c r="KYR284"/>
      <c r="KYS284"/>
      <c r="KYT284"/>
      <c r="KYU284"/>
      <c r="KYV284"/>
      <c r="KYW284"/>
      <c r="KYX284"/>
      <c r="KYY284"/>
      <c r="KYZ284"/>
      <c r="KZA284"/>
      <c r="KZB284"/>
      <c r="KZC284"/>
      <c r="KZD284"/>
      <c r="KZE284"/>
      <c r="KZF284"/>
      <c r="KZG284"/>
      <c r="KZH284"/>
      <c r="KZI284"/>
      <c r="KZJ284"/>
      <c r="KZK284"/>
      <c r="KZL284"/>
      <c r="KZM284"/>
      <c r="KZN284"/>
      <c r="KZO284"/>
      <c r="KZP284"/>
      <c r="KZQ284"/>
      <c r="KZR284"/>
      <c r="KZS284"/>
      <c r="KZT284"/>
      <c r="KZU284"/>
      <c r="KZV284"/>
      <c r="KZW284"/>
      <c r="KZX284"/>
      <c r="KZY284"/>
      <c r="KZZ284"/>
      <c r="LAA284"/>
      <c r="LAB284"/>
      <c r="LAC284"/>
      <c r="LAD284"/>
      <c r="LAE284"/>
      <c r="LAF284"/>
      <c r="LAG284"/>
      <c r="LAH284"/>
      <c r="LAI284"/>
      <c r="LAJ284"/>
      <c r="LAK284"/>
      <c r="LAL284"/>
      <c r="LAM284"/>
      <c r="LAN284"/>
      <c r="LAO284"/>
      <c r="LAP284"/>
      <c r="LAQ284"/>
      <c r="LAR284"/>
      <c r="LAS284"/>
      <c r="LAT284"/>
      <c r="LAU284"/>
      <c r="LAV284"/>
      <c r="LAW284"/>
      <c r="LAX284"/>
      <c r="LAY284"/>
      <c r="LAZ284"/>
      <c r="LBA284"/>
      <c r="LBB284"/>
      <c r="LBC284"/>
      <c r="LBD284"/>
      <c r="LBE284"/>
      <c r="LBF284"/>
      <c r="LBG284"/>
      <c r="LBH284"/>
      <c r="LBI284"/>
      <c r="LBJ284"/>
      <c r="LBK284"/>
      <c r="LBL284"/>
      <c r="LBM284"/>
      <c r="LBN284"/>
      <c r="LBO284"/>
      <c r="LBP284"/>
      <c r="LBQ284"/>
      <c r="LBR284"/>
      <c r="LBS284"/>
      <c r="LBT284"/>
      <c r="LBU284"/>
      <c r="LBV284"/>
      <c r="LBW284"/>
      <c r="LBX284"/>
      <c r="LBY284"/>
      <c r="LBZ284"/>
      <c r="LCA284"/>
      <c r="LCB284"/>
      <c r="LCC284"/>
      <c r="LCD284"/>
      <c r="LCE284"/>
      <c r="LCF284"/>
      <c r="LCG284"/>
      <c r="LCH284"/>
      <c r="LCI284"/>
      <c r="LCJ284"/>
      <c r="LCK284"/>
      <c r="LCL284"/>
      <c r="LCM284"/>
      <c r="LCN284"/>
      <c r="LCO284"/>
      <c r="LCP284"/>
      <c r="LCQ284"/>
      <c r="LCR284"/>
      <c r="LCS284"/>
      <c r="LCT284"/>
      <c r="LCU284"/>
      <c r="LCV284"/>
      <c r="LCW284"/>
      <c r="LCX284"/>
      <c r="LCY284"/>
      <c r="LCZ284"/>
      <c r="LDA284"/>
      <c r="LDB284"/>
      <c r="LDC284"/>
      <c r="LDD284"/>
      <c r="LDE284"/>
      <c r="LDF284"/>
      <c r="LDG284"/>
      <c r="LDH284"/>
      <c r="LDI284"/>
      <c r="LDJ284"/>
      <c r="LDK284"/>
      <c r="LDL284"/>
      <c r="LDM284"/>
      <c r="LDN284"/>
      <c r="LDO284"/>
      <c r="LDP284"/>
      <c r="LDQ284"/>
      <c r="LDR284"/>
      <c r="LDS284"/>
      <c r="LDT284"/>
      <c r="LDU284"/>
      <c r="LDV284"/>
      <c r="LDW284"/>
      <c r="LDX284"/>
      <c r="LDY284"/>
      <c r="LDZ284"/>
      <c r="LEA284"/>
      <c r="LEB284"/>
      <c r="LEC284"/>
      <c r="LED284"/>
      <c r="LEE284"/>
      <c r="LEF284"/>
      <c r="LEG284"/>
      <c r="LEH284"/>
      <c r="LEI284"/>
      <c r="LEJ284"/>
      <c r="LEK284"/>
      <c r="LEL284"/>
      <c r="LEM284"/>
      <c r="LEN284"/>
      <c r="LEO284"/>
      <c r="LEP284"/>
      <c r="LEQ284"/>
      <c r="LER284"/>
      <c r="LES284"/>
      <c r="LET284"/>
      <c r="LEU284"/>
      <c r="LEV284"/>
      <c r="LEW284"/>
      <c r="LEX284"/>
      <c r="LEY284"/>
      <c r="LEZ284"/>
      <c r="LFA284"/>
      <c r="LFB284"/>
      <c r="LFC284"/>
      <c r="LFD284"/>
      <c r="LFE284"/>
      <c r="LFF284"/>
      <c r="LFG284"/>
      <c r="LFH284"/>
      <c r="LFI284"/>
      <c r="LFJ284"/>
      <c r="LFK284"/>
      <c r="LFL284"/>
      <c r="LFM284"/>
      <c r="LFN284"/>
      <c r="LFO284"/>
      <c r="LFP284"/>
      <c r="LFQ284"/>
      <c r="LFR284"/>
      <c r="LFS284"/>
      <c r="LFT284"/>
      <c r="LFU284"/>
      <c r="LFV284"/>
      <c r="LFW284"/>
      <c r="LFX284"/>
      <c r="LFY284"/>
      <c r="LFZ284"/>
      <c r="LGA284"/>
      <c r="LGB284"/>
      <c r="LGC284"/>
      <c r="LGD284"/>
      <c r="LGE284"/>
      <c r="LGF284"/>
      <c r="LGG284"/>
      <c r="LGH284"/>
      <c r="LGI284"/>
      <c r="LGJ284"/>
      <c r="LGK284"/>
      <c r="LGL284"/>
      <c r="LGM284"/>
      <c r="LGN284"/>
      <c r="LGO284"/>
      <c r="LGP284"/>
      <c r="LGQ284"/>
      <c r="LGR284"/>
      <c r="LGS284"/>
      <c r="LGT284"/>
      <c r="LGU284"/>
      <c r="LGV284"/>
      <c r="LGW284"/>
      <c r="LGX284"/>
      <c r="LGY284"/>
      <c r="LGZ284"/>
      <c r="LHA284"/>
      <c r="LHB284"/>
      <c r="LHC284"/>
      <c r="LHD284"/>
      <c r="LHE284"/>
      <c r="LHF284"/>
      <c r="LHG284"/>
      <c r="LHH284"/>
      <c r="LHI284"/>
      <c r="LHJ284"/>
      <c r="LHK284"/>
      <c r="LHL284"/>
      <c r="LHM284"/>
      <c r="LHN284"/>
      <c r="LHO284"/>
      <c r="LHP284"/>
      <c r="LHQ284"/>
      <c r="LHR284"/>
      <c r="LHS284"/>
      <c r="LHT284"/>
      <c r="LHU284"/>
      <c r="LHV284"/>
      <c r="LHW284"/>
      <c r="LHX284"/>
      <c r="LHY284"/>
      <c r="LHZ284"/>
      <c r="LIA284"/>
      <c r="LIB284"/>
      <c r="LIC284"/>
      <c r="LID284"/>
      <c r="LIE284"/>
      <c r="LIF284"/>
      <c r="LIG284"/>
      <c r="LIH284"/>
      <c r="LII284"/>
      <c r="LIJ284"/>
      <c r="LIK284"/>
      <c r="LIL284"/>
      <c r="LIM284"/>
      <c r="LIN284"/>
      <c r="LIO284"/>
      <c r="LIP284"/>
      <c r="LIQ284"/>
      <c r="LIR284"/>
      <c r="LIS284"/>
      <c r="LIT284"/>
      <c r="LIU284"/>
      <c r="LIV284"/>
      <c r="LIW284"/>
      <c r="LIX284"/>
      <c r="LIY284"/>
      <c r="LIZ284"/>
      <c r="LJA284"/>
      <c r="LJB284"/>
      <c r="LJC284"/>
      <c r="LJD284"/>
      <c r="LJE284"/>
      <c r="LJF284"/>
      <c r="LJG284"/>
      <c r="LJH284"/>
      <c r="LJI284"/>
      <c r="LJJ284"/>
      <c r="LJK284"/>
      <c r="LJL284"/>
      <c r="LJM284"/>
      <c r="LJN284"/>
      <c r="LJO284"/>
      <c r="LJP284"/>
      <c r="LJQ284"/>
      <c r="LJR284"/>
      <c r="LJS284"/>
      <c r="LJT284"/>
      <c r="LJU284"/>
      <c r="LJV284"/>
      <c r="LJW284"/>
      <c r="LJX284"/>
      <c r="LJY284"/>
      <c r="LJZ284"/>
      <c r="LKA284"/>
      <c r="LKB284"/>
      <c r="LKC284"/>
      <c r="LKD284"/>
      <c r="LKE284"/>
      <c r="LKF284"/>
      <c r="LKG284"/>
      <c r="LKH284"/>
      <c r="LKI284"/>
      <c r="LKJ284"/>
      <c r="LKK284"/>
      <c r="LKL284"/>
      <c r="LKM284"/>
      <c r="LKN284"/>
      <c r="LKO284"/>
      <c r="LKP284"/>
      <c r="LKQ284"/>
      <c r="LKR284"/>
      <c r="LKS284"/>
      <c r="LKT284"/>
      <c r="LKU284"/>
      <c r="LKV284"/>
      <c r="LKW284"/>
      <c r="LKX284"/>
      <c r="LKY284"/>
      <c r="LKZ284"/>
      <c r="LLA284"/>
      <c r="LLB284"/>
      <c r="LLC284"/>
      <c r="LLD284"/>
      <c r="LLE284"/>
      <c r="LLF284"/>
      <c r="LLG284"/>
      <c r="LLH284"/>
      <c r="LLI284"/>
      <c r="LLJ284"/>
      <c r="LLK284"/>
      <c r="LLL284"/>
      <c r="LLM284"/>
      <c r="LLN284"/>
      <c r="LLO284"/>
      <c r="LLP284"/>
      <c r="LLQ284"/>
      <c r="LLR284"/>
      <c r="LLS284"/>
      <c r="LLT284"/>
      <c r="LLU284"/>
      <c r="LLV284"/>
      <c r="LLW284"/>
      <c r="LLX284"/>
      <c r="LLY284"/>
      <c r="LLZ284"/>
      <c r="LMA284"/>
      <c r="LMB284"/>
      <c r="LMC284"/>
      <c r="LMD284"/>
      <c r="LME284"/>
      <c r="LMF284"/>
      <c r="LMG284"/>
      <c r="LMH284"/>
      <c r="LMI284"/>
      <c r="LMJ284"/>
      <c r="LMK284"/>
      <c r="LML284"/>
      <c r="LMM284"/>
      <c r="LMN284"/>
      <c r="LMO284"/>
      <c r="LMP284"/>
      <c r="LMQ284"/>
      <c r="LMR284"/>
      <c r="LMS284"/>
      <c r="LMT284"/>
      <c r="LMU284"/>
      <c r="LMV284"/>
      <c r="LMW284"/>
      <c r="LMX284"/>
      <c r="LMY284"/>
      <c r="LMZ284"/>
      <c r="LNA284"/>
      <c r="LNB284"/>
      <c r="LNC284"/>
      <c r="LND284"/>
      <c r="LNE284"/>
      <c r="LNF284"/>
      <c r="LNG284"/>
      <c r="LNH284"/>
      <c r="LNI284"/>
      <c r="LNJ284"/>
      <c r="LNK284"/>
      <c r="LNL284"/>
      <c r="LNM284"/>
      <c r="LNN284"/>
      <c r="LNO284"/>
      <c r="LNP284"/>
      <c r="LNQ284"/>
      <c r="LNR284"/>
      <c r="LNS284"/>
      <c r="LNT284"/>
      <c r="LNU284"/>
      <c r="LNV284"/>
      <c r="LNW284"/>
      <c r="LNX284"/>
      <c r="LNY284"/>
      <c r="LNZ284"/>
      <c r="LOA284"/>
      <c r="LOB284"/>
      <c r="LOC284"/>
      <c r="LOD284"/>
      <c r="LOE284"/>
      <c r="LOF284"/>
      <c r="LOG284"/>
      <c r="LOH284"/>
      <c r="LOI284"/>
      <c r="LOJ284"/>
      <c r="LOK284"/>
      <c r="LOL284"/>
      <c r="LOM284"/>
      <c r="LON284"/>
      <c r="LOO284"/>
      <c r="LOP284"/>
      <c r="LOQ284"/>
      <c r="LOR284"/>
      <c r="LOS284"/>
      <c r="LOT284"/>
      <c r="LOU284"/>
      <c r="LOV284"/>
      <c r="LOW284"/>
      <c r="LOX284"/>
      <c r="LOY284"/>
      <c r="LOZ284"/>
      <c r="LPA284"/>
      <c r="LPB284"/>
      <c r="LPC284"/>
      <c r="LPD284"/>
      <c r="LPE284"/>
      <c r="LPF284"/>
      <c r="LPG284"/>
      <c r="LPH284"/>
      <c r="LPI284"/>
      <c r="LPJ284"/>
      <c r="LPK284"/>
      <c r="LPL284"/>
      <c r="LPM284"/>
      <c r="LPN284"/>
      <c r="LPO284"/>
      <c r="LPP284"/>
      <c r="LPQ284"/>
      <c r="LPR284"/>
      <c r="LPS284"/>
      <c r="LPT284"/>
      <c r="LPU284"/>
      <c r="LPV284"/>
      <c r="LPW284"/>
      <c r="LPX284"/>
      <c r="LPY284"/>
      <c r="LPZ284"/>
      <c r="LQA284"/>
      <c r="LQB284"/>
      <c r="LQC284"/>
      <c r="LQD284"/>
      <c r="LQE284"/>
      <c r="LQF284"/>
      <c r="LQG284"/>
      <c r="LQH284"/>
      <c r="LQI284"/>
      <c r="LQJ284"/>
      <c r="LQK284"/>
      <c r="LQL284"/>
      <c r="LQM284"/>
      <c r="LQN284"/>
      <c r="LQO284"/>
      <c r="LQP284"/>
      <c r="LQQ284"/>
      <c r="LQR284"/>
      <c r="LQS284"/>
      <c r="LQT284"/>
      <c r="LQU284"/>
      <c r="LQV284"/>
      <c r="LQW284"/>
      <c r="LQX284"/>
      <c r="LQY284"/>
      <c r="LQZ284"/>
      <c r="LRA284"/>
      <c r="LRB284"/>
      <c r="LRC284"/>
      <c r="LRD284"/>
      <c r="LRE284"/>
      <c r="LRF284"/>
      <c r="LRG284"/>
      <c r="LRH284"/>
      <c r="LRI284"/>
      <c r="LRJ284"/>
      <c r="LRK284"/>
      <c r="LRL284"/>
      <c r="LRM284"/>
      <c r="LRN284"/>
      <c r="LRO284"/>
      <c r="LRP284"/>
      <c r="LRQ284"/>
      <c r="LRR284"/>
      <c r="LRS284"/>
      <c r="LRT284"/>
      <c r="LRU284"/>
      <c r="LRV284"/>
      <c r="LRW284"/>
      <c r="LRX284"/>
      <c r="LRY284"/>
      <c r="LRZ284"/>
      <c r="LSA284"/>
      <c r="LSB284"/>
      <c r="LSC284"/>
      <c r="LSD284"/>
      <c r="LSE284"/>
      <c r="LSF284"/>
      <c r="LSG284"/>
      <c r="LSH284"/>
      <c r="LSI284"/>
      <c r="LSJ284"/>
      <c r="LSK284"/>
      <c r="LSL284"/>
      <c r="LSM284"/>
      <c r="LSN284"/>
      <c r="LSO284"/>
      <c r="LSP284"/>
      <c r="LSQ284"/>
      <c r="LSR284"/>
      <c r="LSS284"/>
      <c r="LST284"/>
      <c r="LSU284"/>
      <c r="LSV284"/>
      <c r="LSW284"/>
      <c r="LSX284"/>
      <c r="LSY284"/>
      <c r="LSZ284"/>
      <c r="LTA284"/>
      <c r="LTB284"/>
      <c r="LTC284"/>
      <c r="LTD284"/>
      <c r="LTE284"/>
      <c r="LTF284"/>
      <c r="LTG284"/>
      <c r="LTH284"/>
      <c r="LTI284"/>
      <c r="LTJ284"/>
      <c r="LTK284"/>
      <c r="LTL284"/>
      <c r="LTM284"/>
      <c r="LTN284"/>
      <c r="LTO284"/>
      <c r="LTP284"/>
      <c r="LTQ284"/>
      <c r="LTR284"/>
      <c r="LTS284"/>
      <c r="LTT284"/>
      <c r="LTU284"/>
      <c r="LTV284"/>
      <c r="LTW284"/>
      <c r="LTX284"/>
      <c r="LTY284"/>
      <c r="LTZ284"/>
      <c r="LUA284"/>
      <c r="LUB284"/>
      <c r="LUC284"/>
      <c r="LUD284"/>
      <c r="LUE284"/>
      <c r="LUF284"/>
      <c r="LUG284"/>
      <c r="LUH284"/>
      <c r="LUI284"/>
      <c r="LUJ284"/>
      <c r="LUK284"/>
      <c r="LUL284"/>
      <c r="LUM284"/>
      <c r="LUN284"/>
      <c r="LUO284"/>
      <c r="LUP284"/>
      <c r="LUQ284"/>
      <c r="LUR284"/>
      <c r="LUS284"/>
      <c r="LUT284"/>
      <c r="LUU284"/>
      <c r="LUV284"/>
      <c r="LUW284"/>
      <c r="LUX284"/>
      <c r="LUY284"/>
      <c r="LUZ284"/>
      <c r="LVA284"/>
      <c r="LVB284"/>
      <c r="LVC284"/>
      <c r="LVD284"/>
      <c r="LVE284"/>
      <c r="LVF284"/>
      <c r="LVG284"/>
      <c r="LVH284"/>
      <c r="LVI284"/>
      <c r="LVJ284"/>
      <c r="LVK284"/>
      <c r="LVL284"/>
      <c r="LVM284"/>
      <c r="LVN284"/>
      <c r="LVO284"/>
      <c r="LVP284"/>
      <c r="LVQ284"/>
      <c r="LVR284"/>
      <c r="LVS284"/>
      <c r="LVT284"/>
      <c r="LVU284"/>
      <c r="LVV284"/>
      <c r="LVW284"/>
      <c r="LVX284"/>
      <c r="LVY284"/>
      <c r="LVZ284"/>
      <c r="LWA284"/>
      <c r="LWB284"/>
      <c r="LWC284"/>
      <c r="LWD284"/>
      <c r="LWE284"/>
      <c r="LWF284"/>
      <c r="LWG284"/>
      <c r="LWH284"/>
      <c r="LWI284"/>
      <c r="LWJ284"/>
      <c r="LWK284"/>
      <c r="LWL284"/>
      <c r="LWM284"/>
      <c r="LWN284"/>
      <c r="LWO284"/>
      <c r="LWP284"/>
      <c r="LWQ284"/>
      <c r="LWR284"/>
      <c r="LWS284"/>
      <c r="LWT284"/>
      <c r="LWU284"/>
      <c r="LWV284"/>
      <c r="LWW284"/>
      <c r="LWX284"/>
      <c r="LWY284"/>
      <c r="LWZ284"/>
      <c r="LXA284"/>
      <c r="LXB284"/>
      <c r="LXC284"/>
      <c r="LXD284"/>
      <c r="LXE284"/>
      <c r="LXF284"/>
      <c r="LXG284"/>
      <c r="LXH284"/>
      <c r="LXI284"/>
      <c r="LXJ284"/>
      <c r="LXK284"/>
      <c r="LXL284"/>
      <c r="LXM284"/>
      <c r="LXN284"/>
      <c r="LXO284"/>
      <c r="LXP284"/>
      <c r="LXQ284"/>
      <c r="LXR284"/>
      <c r="LXS284"/>
      <c r="LXT284"/>
      <c r="LXU284"/>
      <c r="LXV284"/>
      <c r="LXW284"/>
      <c r="LXX284"/>
      <c r="LXY284"/>
      <c r="LXZ284"/>
      <c r="LYA284"/>
      <c r="LYB284"/>
      <c r="LYC284"/>
      <c r="LYD284"/>
      <c r="LYE284"/>
      <c r="LYF284"/>
      <c r="LYG284"/>
      <c r="LYH284"/>
      <c r="LYI284"/>
      <c r="LYJ284"/>
      <c r="LYK284"/>
      <c r="LYL284"/>
      <c r="LYM284"/>
      <c r="LYN284"/>
      <c r="LYO284"/>
      <c r="LYP284"/>
      <c r="LYQ284"/>
      <c r="LYR284"/>
      <c r="LYS284"/>
      <c r="LYT284"/>
      <c r="LYU284"/>
      <c r="LYV284"/>
      <c r="LYW284"/>
      <c r="LYX284"/>
      <c r="LYY284"/>
      <c r="LYZ284"/>
      <c r="LZA284"/>
      <c r="LZB284"/>
      <c r="LZC284"/>
      <c r="LZD284"/>
      <c r="LZE284"/>
      <c r="LZF284"/>
      <c r="LZG284"/>
      <c r="LZH284"/>
      <c r="LZI284"/>
      <c r="LZJ284"/>
      <c r="LZK284"/>
      <c r="LZL284"/>
      <c r="LZM284"/>
      <c r="LZN284"/>
      <c r="LZO284"/>
      <c r="LZP284"/>
      <c r="LZQ284"/>
      <c r="LZR284"/>
      <c r="LZS284"/>
      <c r="LZT284"/>
      <c r="LZU284"/>
      <c r="LZV284"/>
      <c r="LZW284"/>
      <c r="LZX284"/>
      <c r="LZY284"/>
      <c r="LZZ284"/>
      <c r="MAA284"/>
      <c r="MAB284"/>
      <c r="MAC284"/>
      <c r="MAD284"/>
      <c r="MAE284"/>
      <c r="MAF284"/>
      <c r="MAG284"/>
      <c r="MAH284"/>
      <c r="MAI284"/>
      <c r="MAJ284"/>
      <c r="MAK284"/>
      <c r="MAL284"/>
      <c r="MAM284"/>
      <c r="MAN284"/>
      <c r="MAO284"/>
      <c r="MAP284"/>
      <c r="MAQ284"/>
      <c r="MAR284"/>
      <c r="MAS284"/>
      <c r="MAT284"/>
      <c r="MAU284"/>
      <c r="MAV284"/>
      <c r="MAW284"/>
      <c r="MAX284"/>
      <c r="MAY284"/>
      <c r="MAZ284"/>
      <c r="MBA284"/>
      <c r="MBB284"/>
      <c r="MBC284"/>
      <c r="MBD284"/>
      <c r="MBE284"/>
      <c r="MBF284"/>
      <c r="MBG284"/>
      <c r="MBH284"/>
      <c r="MBI284"/>
      <c r="MBJ284"/>
      <c r="MBK284"/>
      <c r="MBL284"/>
      <c r="MBM284"/>
      <c r="MBN284"/>
      <c r="MBO284"/>
      <c r="MBP284"/>
      <c r="MBQ284"/>
      <c r="MBR284"/>
      <c r="MBS284"/>
      <c r="MBT284"/>
      <c r="MBU284"/>
      <c r="MBV284"/>
      <c r="MBW284"/>
      <c r="MBX284"/>
      <c r="MBY284"/>
      <c r="MBZ284"/>
      <c r="MCA284"/>
      <c r="MCB284"/>
      <c r="MCC284"/>
      <c r="MCD284"/>
      <c r="MCE284"/>
      <c r="MCF284"/>
      <c r="MCG284"/>
      <c r="MCH284"/>
      <c r="MCI284"/>
      <c r="MCJ284"/>
      <c r="MCK284"/>
      <c r="MCL284"/>
      <c r="MCM284"/>
      <c r="MCN284"/>
      <c r="MCO284"/>
      <c r="MCP284"/>
      <c r="MCQ284"/>
      <c r="MCR284"/>
      <c r="MCS284"/>
      <c r="MCT284"/>
      <c r="MCU284"/>
      <c r="MCV284"/>
      <c r="MCW284"/>
      <c r="MCX284"/>
      <c r="MCY284"/>
      <c r="MCZ284"/>
      <c r="MDA284"/>
      <c r="MDB284"/>
      <c r="MDC284"/>
      <c r="MDD284"/>
      <c r="MDE284"/>
      <c r="MDF284"/>
      <c r="MDG284"/>
      <c r="MDH284"/>
      <c r="MDI284"/>
      <c r="MDJ284"/>
      <c r="MDK284"/>
      <c r="MDL284"/>
      <c r="MDM284"/>
      <c r="MDN284"/>
      <c r="MDO284"/>
      <c r="MDP284"/>
      <c r="MDQ284"/>
      <c r="MDR284"/>
      <c r="MDS284"/>
      <c r="MDT284"/>
      <c r="MDU284"/>
      <c r="MDV284"/>
      <c r="MDW284"/>
      <c r="MDX284"/>
      <c r="MDY284"/>
      <c r="MDZ284"/>
      <c r="MEA284"/>
      <c r="MEB284"/>
      <c r="MEC284"/>
      <c r="MED284"/>
      <c r="MEE284"/>
      <c r="MEF284"/>
      <c r="MEG284"/>
      <c r="MEH284"/>
      <c r="MEI284"/>
      <c r="MEJ284"/>
      <c r="MEK284"/>
      <c r="MEL284"/>
      <c r="MEM284"/>
      <c r="MEN284"/>
      <c r="MEO284"/>
      <c r="MEP284"/>
      <c r="MEQ284"/>
      <c r="MER284"/>
      <c r="MES284"/>
      <c r="MET284"/>
      <c r="MEU284"/>
      <c r="MEV284"/>
      <c r="MEW284"/>
      <c r="MEX284"/>
      <c r="MEY284"/>
      <c r="MEZ284"/>
      <c r="MFA284"/>
      <c r="MFB284"/>
      <c r="MFC284"/>
      <c r="MFD284"/>
      <c r="MFE284"/>
      <c r="MFF284"/>
      <c r="MFG284"/>
      <c r="MFH284"/>
      <c r="MFI284"/>
      <c r="MFJ284"/>
      <c r="MFK284"/>
      <c r="MFL284"/>
      <c r="MFM284"/>
      <c r="MFN284"/>
      <c r="MFO284"/>
      <c r="MFP284"/>
      <c r="MFQ284"/>
      <c r="MFR284"/>
      <c r="MFS284"/>
      <c r="MFT284"/>
      <c r="MFU284"/>
      <c r="MFV284"/>
      <c r="MFW284"/>
      <c r="MFX284"/>
      <c r="MFY284"/>
      <c r="MFZ284"/>
      <c r="MGA284"/>
      <c r="MGB284"/>
      <c r="MGC284"/>
      <c r="MGD284"/>
      <c r="MGE284"/>
      <c r="MGF284"/>
      <c r="MGG284"/>
      <c r="MGH284"/>
      <c r="MGI284"/>
      <c r="MGJ284"/>
      <c r="MGK284"/>
      <c r="MGL284"/>
      <c r="MGM284"/>
      <c r="MGN284"/>
      <c r="MGO284"/>
      <c r="MGP284"/>
      <c r="MGQ284"/>
      <c r="MGR284"/>
      <c r="MGS284"/>
      <c r="MGT284"/>
      <c r="MGU284"/>
      <c r="MGV284"/>
      <c r="MGW284"/>
      <c r="MGX284"/>
      <c r="MGY284"/>
      <c r="MGZ284"/>
      <c r="MHA284"/>
      <c r="MHB284"/>
      <c r="MHC284"/>
      <c r="MHD284"/>
      <c r="MHE284"/>
      <c r="MHF284"/>
      <c r="MHG284"/>
      <c r="MHH284"/>
      <c r="MHI284"/>
      <c r="MHJ284"/>
      <c r="MHK284"/>
      <c r="MHL284"/>
      <c r="MHM284"/>
      <c r="MHN284"/>
      <c r="MHO284"/>
      <c r="MHP284"/>
      <c r="MHQ284"/>
      <c r="MHR284"/>
      <c r="MHS284"/>
      <c r="MHT284"/>
      <c r="MHU284"/>
      <c r="MHV284"/>
      <c r="MHW284"/>
      <c r="MHX284"/>
      <c r="MHY284"/>
      <c r="MHZ284"/>
      <c r="MIA284"/>
      <c r="MIB284"/>
      <c r="MIC284"/>
      <c r="MID284"/>
      <c r="MIE284"/>
      <c r="MIF284"/>
      <c r="MIG284"/>
      <c r="MIH284"/>
      <c r="MII284"/>
      <c r="MIJ284"/>
      <c r="MIK284"/>
      <c r="MIL284"/>
      <c r="MIM284"/>
      <c r="MIN284"/>
      <c r="MIO284"/>
      <c r="MIP284"/>
      <c r="MIQ284"/>
      <c r="MIR284"/>
      <c r="MIS284"/>
      <c r="MIT284"/>
      <c r="MIU284"/>
      <c r="MIV284"/>
      <c r="MIW284"/>
      <c r="MIX284"/>
      <c r="MIY284"/>
      <c r="MIZ284"/>
      <c r="MJA284"/>
      <c r="MJB284"/>
      <c r="MJC284"/>
      <c r="MJD284"/>
      <c r="MJE284"/>
      <c r="MJF284"/>
      <c r="MJG284"/>
      <c r="MJH284"/>
      <c r="MJI284"/>
      <c r="MJJ284"/>
      <c r="MJK284"/>
      <c r="MJL284"/>
      <c r="MJM284"/>
      <c r="MJN284"/>
      <c r="MJO284"/>
      <c r="MJP284"/>
      <c r="MJQ284"/>
      <c r="MJR284"/>
      <c r="MJS284"/>
      <c r="MJT284"/>
      <c r="MJU284"/>
      <c r="MJV284"/>
      <c r="MJW284"/>
      <c r="MJX284"/>
      <c r="MJY284"/>
      <c r="MJZ284"/>
      <c r="MKA284"/>
      <c r="MKB284"/>
      <c r="MKC284"/>
      <c r="MKD284"/>
      <c r="MKE284"/>
      <c r="MKF284"/>
      <c r="MKG284"/>
      <c r="MKH284"/>
      <c r="MKI284"/>
      <c r="MKJ284"/>
      <c r="MKK284"/>
      <c r="MKL284"/>
      <c r="MKM284"/>
      <c r="MKN284"/>
      <c r="MKO284"/>
      <c r="MKP284"/>
      <c r="MKQ284"/>
      <c r="MKR284"/>
      <c r="MKS284"/>
      <c r="MKT284"/>
      <c r="MKU284"/>
      <c r="MKV284"/>
      <c r="MKW284"/>
      <c r="MKX284"/>
      <c r="MKY284"/>
      <c r="MKZ284"/>
      <c r="MLA284"/>
      <c r="MLB284"/>
      <c r="MLC284"/>
      <c r="MLD284"/>
      <c r="MLE284"/>
      <c r="MLF284"/>
      <c r="MLG284"/>
      <c r="MLH284"/>
      <c r="MLI284"/>
      <c r="MLJ284"/>
      <c r="MLK284"/>
      <c r="MLL284"/>
      <c r="MLM284"/>
      <c r="MLN284"/>
      <c r="MLO284"/>
      <c r="MLP284"/>
      <c r="MLQ284"/>
      <c r="MLR284"/>
      <c r="MLS284"/>
      <c r="MLT284"/>
      <c r="MLU284"/>
      <c r="MLV284"/>
      <c r="MLW284"/>
      <c r="MLX284"/>
      <c r="MLY284"/>
      <c r="MLZ284"/>
      <c r="MMA284"/>
      <c r="MMB284"/>
      <c r="MMC284"/>
      <c r="MMD284"/>
      <c r="MME284"/>
      <c r="MMF284"/>
      <c r="MMG284"/>
      <c r="MMH284"/>
      <c r="MMI284"/>
      <c r="MMJ284"/>
      <c r="MMK284"/>
      <c r="MML284"/>
      <c r="MMM284"/>
      <c r="MMN284"/>
      <c r="MMO284"/>
      <c r="MMP284"/>
      <c r="MMQ284"/>
      <c r="MMR284"/>
      <c r="MMS284"/>
      <c r="MMT284"/>
      <c r="MMU284"/>
      <c r="MMV284"/>
      <c r="MMW284"/>
      <c r="MMX284"/>
      <c r="MMY284"/>
      <c r="MMZ284"/>
      <c r="MNA284"/>
      <c r="MNB284"/>
      <c r="MNC284"/>
      <c r="MND284"/>
      <c r="MNE284"/>
      <c r="MNF284"/>
      <c r="MNG284"/>
      <c r="MNH284"/>
      <c r="MNI284"/>
      <c r="MNJ284"/>
      <c r="MNK284"/>
      <c r="MNL284"/>
      <c r="MNM284"/>
      <c r="MNN284"/>
      <c r="MNO284"/>
      <c r="MNP284"/>
      <c r="MNQ284"/>
      <c r="MNR284"/>
      <c r="MNS284"/>
      <c r="MNT284"/>
      <c r="MNU284"/>
      <c r="MNV284"/>
      <c r="MNW284"/>
      <c r="MNX284"/>
      <c r="MNY284"/>
      <c r="MNZ284"/>
      <c r="MOA284"/>
      <c r="MOB284"/>
      <c r="MOC284"/>
      <c r="MOD284"/>
      <c r="MOE284"/>
      <c r="MOF284"/>
      <c r="MOG284"/>
      <c r="MOH284"/>
      <c r="MOI284"/>
      <c r="MOJ284"/>
      <c r="MOK284"/>
      <c r="MOL284"/>
      <c r="MOM284"/>
      <c r="MON284"/>
      <c r="MOO284"/>
      <c r="MOP284"/>
      <c r="MOQ284"/>
      <c r="MOR284"/>
      <c r="MOS284"/>
      <c r="MOT284"/>
      <c r="MOU284"/>
      <c r="MOV284"/>
      <c r="MOW284"/>
      <c r="MOX284"/>
      <c r="MOY284"/>
      <c r="MOZ284"/>
      <c r="MPA284"/>
      <c r="MPB284"/>
      <c r="MPC284"/>
      <c r="MPD284"/>
      <c r="MPE284"/>
      <c r="MPF284"/>
      <c r="MPG284"/>
      <c r="MPH284"/>
      <c r="MPI284"/>
      <c r="MPJ284"/>
      <c r="MPK284"/>
      <c r="MPL284"/>
      <c r="MPM284"/>
      <c r="MPN284"/>
      <c r="MPO284"/>
      <c r="MPP284"/>
      <c r="MPQ284"/>
      <c r="MPR284"/>
      <c r="MPS284"/>
      <c r="MPT284"/>
      <c r="MPU284"/>
      <c r="MPV284"/>
      <c r="MPW284"/>
      <c r="MPX284"/>
      <c r="MPY284"/>
      <c r="MPZ284"/>
      <c r="MQA284"/>
      <c r="MQB284"/>
      <c r="MQC284"/>
      <c r="MQD284"/>
      <c r="MQE284"/>
      <c r="MQF284"/>
      <c r="MQG284"/>
      <c r="MQH284"/>
      <c r="MQI284"/>
      <c r="MQJ284"/>
      <c r="MQK284"/>
      <c r="MQL284"/>
      <c r="MQM284"/>
      <c r="MQN284"/>
      <c r="MQO284"/>
      <c r="MQP284"/>
      <c r="MQQ284"/>
      <c r="MQR284"/>
      <c r="MQS284"/>
      <c r="MQT284"/>
      <c r="MQU284"/>
      <c r="MQV284"/>
      <c r="MQW284"/>
      <c r="MQX284"/>
      <c r="MQY284"/>
      <c r="MQZ284"/>
      <c r="MRA284"/>
      <c r="MRB284"/>
      <c r="MRC284"/>
      <c r="MRD284"/>
      <c r="MRE284"/>
      <c r="MRF284"/>
      <c r="MRG284"/>
      <c r="MRH284"/>
      <c r="MRI284"/>
      <c r="MRJ284"/>
      <c r="MRK284"/>
      <c r="MRL284"/>
      <c r="MRM284"/>
      <c r="MRN284"/>
      <c r="MRO284"/>
      <c r="MRP284"/>
      <c r="MRQ284"/>
      <c r="MRR284"/>
      <c r="MRS284"/>
      <c r="MRT284"/>
      <c r="MRU284"/>
      <c r="MRV284"/>
      <c r="MRW284"/>
      <c r="MRX284"/>
      <c r="MRY284"/>
      <c r="MRZ284"/>
      <c r="MSA284"/>
      <c r="MSB284"/>
      <c r="MSC284"/>
      <c r="MSD284"/>
      <c r="MSE284"/>
      <c r="MSF284"/>
      <c r="MSG284"/>
      <c r="MSH284"/>
      <c r="MSI284"/>
      <c r="MSJ284"/>
      <c r="MSK284"/>
      <c r="MSL284"/>
      <c r="MSM284"/>
      <c r="MSN284"/>
      <c r="MSO284"/>
      <c r="MSP284"/>
      <c r="MSQ284"/>
      <c r="MSR284"/>
      <c r="MSS284"/>
      <c r="MST284"/>
      <c r="MSU284"/>
      <c r="MSV284"/>
      <c r="MSW284"/>
      <c r="MSX284"/>
      <c r="MSY284"/>
      <c r="MSZ284"/>
      <c r="MTA284"/>
      <c r="MTB284"/>
      <c r="MTC284"/>
      <c r="MTD284"/>
      <c r="MTE284"/>
      <c r="MTF284"/>
      <c r="MTG284"/>
      <c r="MTH284"/>
      <c r="MTI284"/>
      <c r="MTJ284"/>
      <c r="MTK284"/>
      <c r="MTL284"/>
      <c r="MTM284"/>
      <c r="MTN284"/>
      <c r="MTO284"/>
      <c r="MTP284"/>
      <c r="MTQ284"/>
      <c r="MTR284"/>
      <c r="MTS284"/>
      <c r="MTT284"/>
      <c r="MTU284"/>
      <c r="MTV284"/>
      <c r="MTW284"/>
      <c r="MTX284"/>
      <c r="MTY284"/>
      <c r="MTZ284"/>
      <c r="MUA284"/>
      <c r="MUB284"/>
      <c r="MUC284"/>
      <c r="MUD284"/>
      <c r="MUE284"/>
      <c r="MUF284"/>
      <c r="MUG284"/>
      <c r="MUH284"/>
      <c r="MUI284"/>
      <c r="MUJ284"/>
      <c r="MUK284"/>
      <c r="MUL284"/>
      <c r="MUM284"/>
      <c r="MUN284"/>
      <c r="MUO284"/>
      <c r="MUP284"/>
      <c r="MUQ284"/>
      <c r="MUR284"/>
      <c r="MUS284"/>
      <c r="MUT284"/>
      <c r="MUU284"/>
      <c r="MUV284"/>
      <c r="MUW284"/>
      <c r="MUX284"/>
      <c r="MUY284"/>
      <c r="MUZ284"/>
      <c r="MVA284"/>
      <c r="MVB284"/>
      <c r="MVC284"/>
      <c r="MVD284"/>
      <c r="MVE284"/>
      <c r="MVF284"/>
      <c r="MVG284"/>
      <c r="MVH284"/>
      <c r="MVI284"/>
      <c r="MVJ284"/>
      <c r="MVK284"/>
      <c r="MVL284"/>
      <c r="MVM284"/>
      <c r="MVN284"/>
      <c r="MVO284"/>
      <c r="MVP284"/>
      <c r="MVQ284"/>
      <c r="MVR284"/>
      <c r="MVS284"/>
      <c r="MVT284"/>
      <c r="MVU284"/>
      <c r="MVV284"/>
      <c r="MVW284"/>
      <c r="MVX284"/>
      <c r="MVY284"/>
      <c r="MVZ284"/>
      <c r="MWA284"/>
      <c r="MWB284"/>
      <c r="MWC284"/>
      <c r="MWD284"/>
      <c r="MWE284"/>
      <c r="MWF284"/>
      <c r="MWG284"/>
      <c r="MWH284"/>
      <c r="MWI284"/>
      <c r="MWJ284"/>
      <c r="MWK284"/>
      <c r="MWL284"/>
      <c r="MWM284"/>
      <c r="MWN284"/>
      <c r="MWO284"/>
      <c r="MWP284"/>
      <c r="MWQ284"/>
      <c r="MWR284"/>
      <c r="MWS284"/>
      <c r="MWT284"/>
      <c r="MWU284"/>
      <c r="MWV284"/>
      <c r="MWW284"/>
      <c r="MWX284"/>
      <c r="MWY284"/>
      <c r="MWZ284"/>
      <c r="MXA284"/>
      <c r="MXB284"/>
      <c r="MXC284"/>
      <c r="MXD284"/>
      <c r="MXE284"/>
      <c r="MXF284"/>
      <c r="MXG284"/>
      <c r="MXH284"/>
      <c r="MXI284"/>
      <c r="MXJ284"/>
      <c r="MXK284"/>
      <c r="MXL284"/>
      <c r="MXM284"/>
      <c r="MXN284"/>
      <c r="MXO284"/>
      <c r="MXP284"/>
      <c r="MXQ284"/>
      <c r="MXR284"/>
      <c r="MXS284"/>
      <c r="MXT284"/>
      <c r="MXU284"/>
      <c r="MXV284"/>
      <c r="MXW284"/>
      <c r="MXX284"/>
      <c r="MXY284"/>
      <c r="MXZ284"/>
      <c r="MYA284"/>
      <c r="MYB284"/>
      <c r="MYC284"/>
      <c r="MYD284"/>
      <c r="MYE284"/>
      <c r="MYF284"/>
      <c r="MYG284"/>
      <c r="MYH284"/>
      <c r="MYI284"/>
      <c r="MYJ284"/>
      <c r="MYK284"/>
      <c r="MYL284"/>
      <c r="MYM284"/>
      <c r="MYN284"/>
      <c r="MYO284"/>
      <c r="MYP284"/>
      <c r="MYQ284"/>
      <c r="MYR284"/>
      <c r="MYS284"/>
      <c r="MYT284"/>
      <c r="MYU284"/>
      <c r="MYV284"/>
      <c r="MYW284"/>
      <c r="MYX284"/>
      <c r="MYY284"/>
      <c r="MYZ284"/>
      <c r="MZA284"/>
      <c r="MZB284"/>
      <c r="MZC284"/>
      <c r="MZD284"/>
      <c r="MZE284"/>
      <c r="MZF284"/>
      <c r="MZG284"/>
      <c r="MZH284"/>
      <c r="MZI284"/>
      <c r="MZJ284"/>
      <c r="MZK284"/>
      <c r="MZL284"/>
      <c r="MZM284"/>
      <c r="MZN284"/>
      <c r="MZO284"/>
      <c r="MZP284"/>
      <c r="MZQ284"/>
      <c r="MZR284"/>
      <c r="MZS284"/>
      <c r="MZT284"/>
      <c r="MZU284"/>
      <c r="MZV284"/>
      <c r="MZW284"/>
      <c r="MZX284"/>
      <c r="MZY284"/>
      <c r="MZZ284"/>
      <c r="NAA284"/>
      <c r="NAB284"/>
      <c r="NAC284"/>
      <c r="NAD284"/>
      <c r="NAE284"/>
      <c r="NAF284"/>
      <c r="NAG284"/>
      <c r="NAH284"/>
      <c r="NAI284"/>
      <c r="NAJ284"/>
      <c r="NAK284"/>
      <c r="NAL284"/>
      <c r="NAM284"/>
      <c r="NAN284"/>
      <c r="NAO284"/>
      <c r="NAP284"/>
      <c r="NAQ284"/>
      <c r="NAR284"/>
      <c r="NAS284"/>
      <c r="NAT284"/>
      <c r="NAU284"/>
      <c r="NAV284"/>
      <c r="NAW284"/>
      <c r="NAX284"/>
      <c r="NAY284"/>
      <c r="NAZ284"/>
      <c r="NBA284"/>
      <c r="NBB284"/>
      <c r="NBC284"/>
      <c r="NBD284"/>
      <c r="NBE284"/>
      <c r="NBF284"/>
      <c r="NBG284"/>
      <c r="NBH284"/>
      <c r="NBI284"/>
      <c r="NBJ284"/>
      <c r="NBK284"/>
      <c r="NBL284"/>
      <c r="NBM284"/>
      <c r="NBN284"/>
      <c r="NBO284"/>
      <c r="NBP284"/>
      <c r="NBQ284"/>
      <c r="NBR284"/>
      <c r="NBS284"/>
      <c r="NBT284"/>
      <c r="NBU284"/>
      <c r="NBV284"/>
      <c r="NBW284"/>
      <c r="NBX284"/>
      <c r="NBY284"/>
      <c r="NBZ284"/>
      <c r="NCA284"/>
      <c r="NCB284"/>
      <c r="NCC284"/>
      <c r="NCD284"/>
      <c r="NCE284"/>
      <c r="NCF284"/>
      <c r="NCG284"/>
      <c r="NCH284"/>
      <c r="NCI284"/>
      <c r="NCJ284"/>
      <c r="NCK284"/>
      <c r="NCL284"/>
      <c r="NCM284"/>
      <c r="NCN284"/>
      <c r="NCO284"/>
      <c r="NCP284"/>
      <c r="NCQ284"/>
      <c r="NCR284"/>
      <c r="NCS284"/>
      <c r="NCT284"/>
      <c r="NCU284"/>
      <c r="NCV284"/>
      <c r="NCW284"/>
      <c r="NCX284"/>
      <c r="NCY284"/>
      <c r="NCZ284"/>
      <c r="NDA284"/>
      <c r="NDB284"/>
      <c r="NDC284"/>
      <c r="NDD284"/>
      <c r="NDE284"/>
      <c r="NDF284"/>
      <c r="NDG284"/>
      <c r="NDH284"/>
      <c r="NDI284"/>
      <c r="NDJ284"/>
      <c r="NDK284"/>
      <c r="NDL284"/>
      <c r="NDM284"/>
      <c r="NDN284"/>
      <c r="NDO284"/>
      <c r="NDP284"/>
      <c r="NDQ284"/>
      <c r="NDR284"/>
      <c r="NDS284"/>
      <c r="NDT284"/>
      <c r="NDU284"/>
      <c r="NDV284"/>
      <c r="NDW284"/>
      <c r="NDX284"/>
      <c r="NDY284"/>
      <c r="NDZ284"/>
      <c r="NEA284"/>
      <c r="NEB284"/>
      <c r="NEC284"/>
      <c r="NED284"/>
      <c r="NEE284"/>
      <c r="NEF284"/>
      <c r="NEG284"/>
      <c r="NEH284"/>
      <c r="NEI284"/>
      <c r="NEJ284"/>
      <c r="NEK284"/>
      <c r="NEL284"/>
      <c r="NEM284"/>
      <c r="NEN284"/>
      <c r="NEO284"/>
      <c r="NEP284"/>
      <c r="NEQ284"/>
      <c r="NER284"/>
      <c r="NES284"/>
      <c r="NET284"/>
      <c r="NEU284"/>
      <c r="NEV284"/>
      <c r="NEW284"/>
      <c r="NEX284"/>
      <c r="NEY284"/>
      <c r="NEZ284"/>
      <c r="NFA284"/>
      <c r="NFB284"/>
      <c r="NFC284"/>
      <c r="NFD284"/>
      <c r="NFE284"/>
      <c r="NFF284"/>
      <c r="NFG284"/>
      <c r="NFH284"/>
      <c r="NFI284"/>
      <c r="NFJ284"/>
      <c r="NFK284"/>
      <c r="NFL284"/>
      <c r="NFM284"/>
      <c r="NFN284"/>
      <c r="NFO284"/>
      <c r="NFP284"/>
      <c r="NFQ284"/>
      <c r="NFR284"/>
      <c r="NFS284"/>
      <c r="NFT284"/>
      <c r="NFU284"/>
      <c r="NFV284"/>
      <c r="NFW284"/>
      <c r="NFX284"/>
      <c r="NFY284"/>
      <c r="NFZ284"/>
      <c r="NGA284"/>
      <c r="NGB284"/>
      <c r="NGC284"/>
      <c r="NGD284"/>
      <c r="NGE284"/>
      <c r="NGF284"/>
      <c r="NGG284"/>
      <c r="NGH284"/>
      <c r="NGI284"/>
      <c r="NGJ284"/>
      <c r="NGK284"/>
      <c r="NGL284"/>
      <c r="NGM284"/>
      <c r="NGN284"/>
      <c r="NGO284"/>
      <c r="NGP284"/>
      <c r="NGQ284"/>
      <c r="NGR284"/>
      <c r="NGS284"/>
      <c r="NGT284"/>
      <c r="NGU284"/>
      <c r="NGV284"/>
      <c r="NGW284"/>
      <c r="NGX284"/>
      <c r="NGY284"/>
      <c r="NGZ284"/>
      <c r="NHA284"/>
      <c r="NHB284"/>
      <c r="NHC284"/>
      <c r="NHD284"/>
      <c r="NHE284"/>
      <c r="NHF284"/>
      <c r="NHG284"/>
      <c r="NHH284"/>
      <c r="NHI284"/>
      <c r="NHJ284"/>
      <c r="NHK284"/>
      <c r="NHL284"/>
      <c r="NHM284"/>
      <c r="NHN284"/>
      <c r="NHO284"/>
      <c r="NHP284"/>
      <c r="NHQ284"/>
      <c r="NHR284"/>
      <c r="NHS284"/>
      <c r="NHT284"/>
      <c r="NHU284"/>
      <c r="NHV284"/>
      <c r="NHW284"/>
      <c r="NHX284"/>
      <c r="NHY284"/>
      <c r="NHZ284"/>
      <c r="NIA284"/>
      <c r="NIB284"/>
      <c r="NIC284"/>
      <c r="NID284"/>
      <c r="NIE284"/>
      <c r="NIF284"/>
      <c r="NIG284"/>
      <c r="NIH284"/>
      <c r="NII284"/>
      <c r="NIJ284"/>
      <c r="NIK284"/>
      <c r="NIL284"/>
      <c r="NIM284"/>
      <c r="NIN284"/>
      <c r="NIO284"/>
      <c r="NIP284"/>
      <c r="NIQ284"/>
      <c r="NIR284"/>
      <c r="NIS284"/>
      <c r="NIT284"/>
      <c r="NIU284"/>
      <c r="NIV284"/>
      <c r="NIW284"/>
      <c r="NIX284"/>
      <c r="NIY284"/>
      <c r="NIZ284"/>
      <c r="NJA284"/>
      <c r="NJB284"/>
      <c r="NJC284"/>
      <c r="NJD284"/>
      <c r="NJE284"/>
      <c r="NJF284"/>
      <c r="NJG284"/>
      <c r="NJH284"/>
      <c r="NJI284"/>
      <c r="NJJ284"/>
      <c r="NJK284"/>
      <c r="NJL284"/>
      <c r="NJM284"/>
      <c r="NJN284"/>
      <c r="NJO284"/>
      <c r="NJP284"/>
      <c r="NJQ284"/>
      <c r="NJR284"/>
      <c r="NJS284"/>
      <c r="NJT284"/>
      <c r="NJU284"/>
      <c r="NJV284"/>
      <c r="NJW284"/>
      <c r="NJX284"/>
      <c r="NJY284"/>
      <c r="NJZ284"/>
      <c r="NKA284"/>
      <c r="NKB284"/>
      <c r="NKC284"/>
      <c r="NKD284"/>
      <c r="NKE284"/>
      <c r="NKF284"/>
      <c r="NKG284"/>
      <c r="NKH284"/>
      <c r="NKI284"/>
      <c r="NKJ284"/>
      <c r="NKK284"/>
      <c r="NKL284"/>
      <c r="NKM284"/>
      <c r="NKN284"/>
      <c r="NKO284"/>
      <c r="NKP284"/>
      <c r="NKQ284"/>
      <c r="NKR284"/>
      <c r="NKS284"/>
      <c r="NKT284"/>
      <c r="NKU284"/>
      <c r="NKV284"/>
      <c r="NKW284"/>
      <c r="NKX284"/>
      <c r="NKY284"/>
      <c r="NKZ284"/>
      <c r="NLA284"/>
      <c r="NLB284"/>
      <c r="NLC284"/>
      <c r="NLD284"/>
      <c r="NLE284"/>
      <c r="NLF284"/>
      <c r="NLG284"/>
      <c r="NLH284"/>
      <c r="NLI284"/>
      <c r="NLJ284"/>
      <c r="NLK284"/>
      <c r="NLL284"/>
      <c r="NLM284"/>
      <c r="NLN284"/>
      <c r="NLO284"/>
      <c r="NLP284"/>
      <c r="NLQ284"/>
      <c r="NLR284"/>
      <c r="NLS284"/>
      <c r="NLT284"/>
      <c r="NLU284"/>
      <c r="NLV284"/>
      <c r="NLW284"/>
      <c r="NLX284"/>
      <c r="NLY284"/>
      <c r="NLZ284"/>
      <c r="NMA284"/>
      <c r="NMB284"/>
      <c r="NMC284"/>
      <c r="NMD284"/>
      <c r="NME284"/>
      <c r="NMF284"/>
      <c r="NMG284"/>
      <c r="NMH284"/>
      <c r="NMI284"/>
      <c r="NMJ284"/>
      <c r="NMK284"/>
      <c r="NML284"/>
      <c r="NMM284"/>
      <c r="NMN284"/>
      <c r="NMO284"/>
      <c r="NMP284"/>
      <c r="NMQ284"/>
      <c r="NMR284"/>
      <c r="NMS284"/>
      <c r="NMT284"/>
      <c r="NMU284"/>
      <c r="NMV284"/>
      <c r="NMW284"/>
      <c r="NMX284"/>
      <c r="NMY284"/>
      <c r="NMZ284"/>
      <c r="NNA284"/>
      <c r="NNB284"/>
      <c r="NNC284"/>
      <c r="NND284"/>
      <c r="NNE284"/>
      <c r="NNF284"/>
      <c r="NNG284"/>
      <c r="NNH284"/>
      <c r="NNI284"/>
      <c r="NNJ284"/>
      <c r="NNK284"/>
      <c r="NNL284"/>
      <c r="NNM284"/>
      <c r="NNN284"/>
      <c r="NNO284"/>
      <c r="NNP284"/>
      <c r="NNQ284"/>
      <c r="NNR284"/>
      <c r="NNS284"/>
      <c r="NNT284"/>
      <c r="NNU284"/>
      <c r="NNV284"/>
      <c r="NNW284"/>
      <c r="NNX284"/>
      <c r="NNY284"/>
      <c r="NNZ284"/>
      <c r="NOA284"/>
      <c r="NOB284"/>
      <c r="NOC284"/>
      <c r="NOD284"/>
      <c r="NOE284"/>
      <c r="NOF284"/>
      <c r="NOG284"/>
      <c r="NOH284"/>
      <c r="NOI284"/>
      <c r="NOJ284"/>
      <c r="NOK284"/>
      <c r="NOL284"/>
      <c r="NOM284"/>
      <c r="NON284"/>
      <c r="NOO284"/>
      <c r="NOP284"/>
      <c r="NOQ284"/>
      <c r="NOR284"/>
      <c r="NOS284"/>
      <c r="NOT284"/>
      <c r="NOU284"/>
      <c r="NOV284"/>
      <c r="NOW284"/>
      <c r="NOX284"/>
      <c r="NOY284"/>
      <c r="NOZ284"/>
      <c r="NPA284"/>
      <c r="NPB284"/>
      <c r="NPC284"/>
      <c r="NPD284"/>
      <c r="NPE284"/>
      <c r="NPF284"/>
      <c r="NPG284"/>
      <c r="NPH284"/>
      <c r="NPI284"/>
      <c r="NPJ284"/>
      <c r="NPK284"/>
      <c r="NPL284"/>
      <c r="NPM284"/>
      <c r="NPN284"/>
      <c r="NPO284"/>
      <c r="NPP284"/>
      <c r="NPQ284"/>
      <c r="NPR284"/>
      <c r="NPS284"/>
      <c r="NPT284"/>
      <c r="NPU284"/>
      <c r="NPV284"/>
      <c r="NPW284"/>
      <c r="NPX284"/>
      <c r="NPY284"/>
      <c r="NPZ284"/>
      <c r="NQA284"/>
      <c r="NQB284"/>
      <c r="NQC284"/>
      <c r="NQD284"/>
      <c r="NQE284"/>
      <c r="NQF284"/>
      <c r="NQG284"/>
      <c r="NQH284"/>
      <c r="NQI284"/>
      <c r="NQJ284"/>
      <c r="NQK284"/>
      <c r="NQL284"/>
      <c r="NQM284"/>
      <c r="NQN284"/>
      <c r="NQO284"/>
      <c r="NQP284"/>
      <c r="NQQ284"/>
      <c r="NQR284"/>
      <c r="NQS284"/>
      <c r="NQT284"/>
      <c r="NQU284"/>
      <c r="NQV284"/>
      <c r="NQW284"/>
      <c r="NQX284"/>
      <c r="NQY284"/>
      <c r="NQZ284"/>
      <c r="NRA284"/>
      <c r="NRB284"/>
      <c r="NRC284"/>
      <c r="NRD284"/>
      <c r="NRE284"/>
      <c r="NRF284"/>
      <c r="NRG284"/>
      <c r="NRH284"/>
      <c r="NRI284"/>
      <c r="NRJ284"/>
      <c r="NRK284"/>
      <c r="NRL284"/>
      <c r="NRM284"/>
      <c r="NRN284"/>
      <c r="NRO284"/>
      <c r="NRP284"/>
      <c r="NRQ284"/>
      <c r="NRR284"/>
      <c r="NRS284"/>
      <c r="NRT284"/>
      <c r="NRU284"/>
      <c r="NRV284"/>
      <c r="NRW284"/>
      <c r="NRX284"/>
      <c r="NRY284"/>
      <c r="NRZ284"/>
      <c r="NSA284"/>
      <c r="NSB284"/>
      <c r="NSC284"/>
      <c r="NSD284"/>
      <c r="NSE284"/>
      <c r="NSF284"/>
      <c r="NSG284"/>
      <c r="NSH284"/>
      <c r="NSI284"/>
      <c r="NSJ284"/>
      <c r="NSK284"/>
      <c r="NSL284"/>
      <c r="NSM284"/>
      <c r="NSN284"/>
      <c r="NSO284"/>
      <c r="NSP284"/>
      <c r="NSQ284"/>
      <c r="NSR284"/>
      <c r="NSS284"/>
      <c r="NST284"/>
      <c r="NSU284"/>
      <c r="NSV284"/>
      <c r="NSW284"/>
      <c r="NSX284"/>
      <c r="NSY284"/>
      <c r="NSZ284"/>
      <c r="NTA284"/>
      <c r="NTB284"/>
      <c r="NTC284"/>
      <c r="NTD284"/>
      <c r="NTE284"/>
      <c r="NTF284"/>
      <c r="NTG284"/>
      <c r="NTH284"/>
      <c r="NTI284"/>
      <c r="NTJ284"/>
      <c r="NTK284"/>
      <c r="NTL284"/>
      <c r="NTM284"/>
      <c r="NTN284"/>
      <c r="NTO284"/>
      <c r="NTP284"/>
      <c r="NTQ284"/>
      <c r="NTR284"/>
      <c r="NTS284"/>
      <c r="NTT284"/>
      <c r="NTU284"/>
      <c r="NTV284"/>
      <c r="NTW284"/>
      <c r="NTX284"/>
      <c r="NTY284"/>
      <c r="NTZ284"/>
      <c r="NUA284"/>
      <c r="NUB284"/>
      <c r="NUC284"/>
      <c r="NUD284"/>
      <c r="NUE284"/>
      <c r="NUF284"/>
      <c r="NUG284"/>
      <c r="NUH284"/>
      <c r="NUI284"/>
      <c r="NUJ284"/>
      <c r="NUK284"/>
      <c r="NUL284"/>
      <c r="NUM284"/>
      <c r="NUN284"/>
      <c r="NUO284"/>
      <c r="NUP284"/>
      <c r="NUQ284"/>
      <c r="NUR284"/>
      <c r="NUS284"/>
      <c r="NUT284"/>
      <c r="NUU284"/>
      <c r="NUV284"/>
      <c r="NUW284"/>
      <c r="NUX284"/>
      <c r="NUY284"/>
      <c r="NUZ284"/>
      <c r="NVA284"/>
      <c r="NVB284"/>
      <c r="NVC284"/>
      <c r="NVD284"/>
      <c r="NVE284"/>
      <c r="NVF284"/>
      <c r="NVG284"/>
      <c r="NVH284"/>
      <c r="NVI284"/>
      <c r="NVJ284"/>
      <c r="NVK284"/>
      <c r="NVL284"/>
      <c r="NVM284"/>
      <c r="NVN284"/>
      <c r="NVO284"/>
      <c r="NVP284"/>
      <c r="NVQ284"/>
      <c r="NVR284"/>
      <c r="NVS284"/>
      <c r="NVT284"/>
      <c r="NVU284"/>
      <c r="NVV284"/>
      <c r="NVW284"/>
      <c r="NVX284"/>
      <c r="NVY284"/>
      <c r="NVZ284"/>
      <c r="NWA284"/>
      <c r="NWB284"/>
      <c r="NWC284"/>
      <c r="NWD284"/>
      <c r="NWE284"/>
      <c r="NWF284"/>
      <c r="NWG284"/>
      <c r="NWH284"/>
      <c r="NWI284"/>
      <c r="NWJ284"/>
      <c r="NWK284"/>
      <c r="NWL284"/>
      <c r="NWM284"/>
      <c r="NWN284"/>
      <c r="NWO284"/>
      <c r="NWP284"/>
      <c r="NWQ284"/>
      <c r="NWR284"/>
      <c r="NWS284"/>
      <c r="NWT284"/>
      <c r="NWU284"/>
      <c r="NWV284"/>
      <c r="NWW284"/>
      <c r="NWX284"/>
      <c r="NWY284"/>
      <c r="NWZ284"/>
      <c r="NXA284"/>
      <c r="NXB284"/>
      <c r="NXC284"/>
      <c r="NXD284"/>
      <c r="NXE284"/>
      <c r="NXF284"/>
      <c r="NXG284"/>
      <c r="NXH284"/>
      <c r="NXI284"/>
      <c r="NXJ284"/>
      <c r="NXK284"/>
      <c r="NXL284"/>
      <c r="NXM284"/>
      <c r="NXN284"/>
      <c r="NXO284"/>
      <c r="NXP284"/>
      <c r="NXQ284"/>
      <c r="NXR284"/>
      <c r="NXS284"/>
      <c r="NXT284"/>
      <c r="NXU284"/>
      <c r="NXV284"/>
      <c r="NXW284"/>
      <c r="NXX284"/>
      <c r="NXY284"/>
      <c r="NXZ284"/>
      <c r="NYA284"/>
      <c r="NYB284"/>
      <c r="NYC284"/>
      <c r="NYD284"/>
      <c r="NYE284"/>
      <c r="NYF284"/>
      <c r="NYG284"/>
      <c r="NYH284"/>
      <c r="NYI284"/>
      <c r="NYJ284"/>
      <c r="NYK284"/>
      <c r="NYL284"/>
      <c r="NYM284"/>
      <c r="NYN284"/>
      <c r="NYO284"/>
      <c r="NYP284"/>
      <c r="NYQ284"/>
      <c r="NYR284"/>
      <c r="NYS284"/>
      <c r="NYT284"/>
      <c r="NYU284"/>
      <c r="NYV284"/>
      <c r="NYW284"/>
      <c r="NYX284"/>
      <c r="NYY284"/>
      <c r="NYZ284"/>
      <c r="NZA284"/>
      <c r="NZB284"/>
      <c r="NZC284"/>
      <c r="NZD284"/>
      <c r="NZE284"/>
      <c r="NZF284"/>
      <c r="NZG284"/>
      <c r="NZH284"/>
      <c r="NZI284"/>
      <c r="NZJ284"/>
      <c r="NZK284"/>
      <c r="NZL284"/>
      <c r="NZM284"/>
      <c r="NZN284"/>
      <c r="NZO284"/>
      <c r="NZP284"/>
      <c r="NZQ284"/>
      <c r="NZR284"/>
      <c r="NZS284"/>
      <c r="NZT284"/>
      <c r="NZU284"/>
      <c r="NZV284"/>
      <c r="NZW284"/>
      <c r="NZX284"/>
      <c r="NZY284"/>
      <c r="NZZ284"/>
      <c r="OAA284"/>
      <c r="OAB284"/>
      <c r="OAC284"/>
      <c r="OAD284"/>
      <c r="OAE284"/>
      <c r="OAF284"/>
      <c r="OAG284"/>
      <c r="OAH284"/>
      <c r="OAI284"/>
      <c r="OAJ284"/>
      <c r="OAK284"/>
      <c r="OAL284"/>
      <c r="OAM284"/>
      <c r="OAN284"/>
      <c r="OAO284"/>
      <c r="OAP284"/>
      <c r="OAQ284"/>
      <c r="OAR284"/>
      <c r="OAS284"/>
      <c r="OAT284"/>
      <c r="OAU284"/>
      <c r="OAV284"/>
      <c r="OAW284"/>
      <c r="OAX284"/>
      <c r="OAY284"/>
      <c r="OAZ284"/>
      <c r="OBA284"/>
      <c r="OBB284"/>
      <c r="OBC284"/>
      <c r="OBD284"/>
      <c r="OBE284"/>
      <c r="OBF284"/>
      <c r="OBG284"/>
      <c r="OBH284"/>
      <c r="OBI284"/>
      <c r="OBJ284"/>
      <c r="OBK284"/>
      <c r="OBL284"/>
      <c r="OBM284"/>
      <c r="OBN284"/>
      <c r="OBO284"/>
      <c r="OBP284"/>
      <c r="OBQ284"/>
      <c r="OBR284"/>
      <c r="OBS284"/>
      <c r="OBT284"/>
      <c r="OBU284"/>
      <c r="OBV284"/>
      <c r="OBW284"/>
      <c r="OBX284"/>
      <c r="OBY284"/>
      <c r="OBZ284"/>
      <c r="OCA284"/>
      <c r="OCB284"/>
      <c r="OCC284"/>
      <c r="OCD284"/>
      <c r="OCE284"/>
      <c r="OCF284"/>
      <c r="OCG284"/>
      <c r="OCH284"/>
      <c r="OCI284"/>
      <c r="OCJ284"/>
      <c r="OCK284"/>
      <c r="OCL284"/>
      <c r="OCM284"/>
      <c r="OCN284"/>
      <c r="OCO284"/>
      <c r="OCP284"/>
      <c r="OCQ284"/>
      <c r="OCR284"/>
      <c r="OCS284"/>
      <c r="OCT284"/>
      <c r="OCU284"/>
      <c r="OCV284"/>
      <c r="OCW284"/>
      <c r="OCX284"/>
      <c r="OCY284"/>
      <c r="OCZ284"/>
      <c r="ODA284"/>
      <c r="ODB284"/>
      <c r="ODC284"/>
      <c r="ODD284"/>
      <c r="ODE284"/>
      <c r="ODF284"/>
      <c r="ODG284"/>
      <c r="ODH284"/>
      <c r="ODI284"/>
      <c r="ODJ284"/>
      <c r="ODK284"/>
      <c r="ODL284"/>
      <c r="ODM284"/>
      <c r="ODN284"/>
      <c r="ODO284"/>
      <c r="ODP284"/>
      <c r="ODQ284"/>
      <c r="ODR284"/>
      <c r="ODS284"/>
      <c r="ODT284"/>
      <c r="ODU284"/>
      <c r="ODV284"/>
      <c r="ODW284"/>
      <c r="ODX284"/>
      <c r="ODY284"/>
      <c r="ODZ284"/>
      <c r="OEA284"/>
      <c r="OEB284"/>
      <c r="OEC284"/>
      <c r="OED284"/>
      <c r="OEE284"/>
      <c r="OEF284"/>
      <c r="OEG284"/>
      <c r="OEH284"/>
      <c r="OEI284"/>
      <c r="OEJ284"/>
      <c r="OEK284"/>
      <c r="OEL284"/>
      <c r="OEM284"/>
      <c r="OEN284"/>
      <c r="OEO284"/>
      <c r="OEP284"/>
      <c r="OEQ284"/>
      <c r="OER284"/>
      <c r="OES284"/>
      <c r="OET284"/>
      <c r="OEU284"/>
      <c r="OEV284"/>
      <c r="OEW284"/>
      <c r="OEX284"/>
      <c r="OEY284"/>
      <c r="OEZ284"/>
      <c r="OFA284"/>
      <c r="OFB284"/>
      <c r="OFC284"/>
      <c r="OFD284"/>
      <c r="OFE284"/>
      <c r="OFF284"/>
      <c r="OFG284"/>
      <c r="OFH284"/>
      <c r="OFI284"/>
      <c r="OFJ284"/>
      <c r="OFK284"/>
      <c r="OFL284"/>
      <c r="OFM284"/>
      <c r="OFN284"/>
      <c r="OFO284"/>
      <c r="OFP284"/>
      <c r="OFQ284"/>
      <c r="OFR284"/>
      <c r="OFS284"/>
      <c r="OFT284"/>
      <c r="OFU284"/>
      <c r="OFV284"/>
      <c r="OFW284"/>
      <c r="OFX284"/>
      <c r="OFY284"/>
      <c r="OFZ284"/>
      <c r="OGA284"/>
      <c r="OGB284"/>
      <c r="OGC284"/>
      <c r="OGD284"/>
      <c r="OGE284"/>
      <c r="OGF284"/>
      <c r="OGG284"/>
      <c r="OGH284"/>
      <c r="OGI284"/>
      <c r="OGJ284"/>
      <c r="OGK284"/>
      <c r="OGL284"/>
      <c r="OGM284"/>
      <c r="OGN284"/>
      <c r="OGO284"/>
      <c r="OGP284"/>
      <c r="OGQ284"/>
      <c r="OGR284"/>
      <c r="OGS284"/>
      <c r="OGT284"/>
      <c r="OGU284"/>
      <c r="OGV284"/>
      <c r="OGW284"/>
      <c r="OGX284"/>
      <c r="OGY284"/>
      <c r="OGZ284"/>
      <c r="OHA284"/>
      <c r="OHB284"/>
      <c r="OHC284"/>
      <c r="OHD284"/>
      <c r="OHE284"/>
      <c r="OHF284"/>
      <c r="OHG284"/>
      <c r="OHH284"/>
      <c r="OHI284"/>
      <c r="OHJ284"/>
      <c r="OHK284"/>
      <c r="OHL284"/>
      <c r="OHM284"/>
      <c r="OHN284"/>
      <c r="OHO284"/>
      <c r="OHP284"/>
      <c r="OHQ284"/>
      <c r="OHR284"/>
      <c r="OHS284"/>
      <c r="OHT284"/>
      <c r="OHU284"/>
      <c r="OHV284"/>
      <c r="OHW284"/>
      <c r="OHX284"/>
      <c r="OHY284"/>
      <c r="OHZ284"/>
      <c r="OIA284"/>
      <c r="OIB284"/>
      <c r="OIC284"/>
      <c r="OID284"/>
      <c r="OIE284"/>
      <c r="OIF284"/>
      <c r="OIG284"/>
      <c r="OIH284"/>
      <c r="OII284"/>
      <c r="OIJ284"/>
      <c r="OIK284"/>
      <c r="OIL284"/>
      <c r="OIM284"/>
      <c r="OIN284"/>
      <c r="OIO284"/>
      <c r="OIP284"/>
      <c r="OIQ284"/>
      <c r="OIR284"/>
      <c r="OIS284"/>
      <c r="OIT284"/>
      <c r="OIU284"/>
      <c r="OIV284"/>
      <c r="OIW284"/>
      <c r="OIX284"/>
      <c r="OIY284"/>
      <c r="OIZ284"/>
      <c r="OJA284"/>
      <c r="OJB284"/>
      <c r="OJC284"/>
      <c r="OJD284"/>
      <c r="OJE284"/>
      <c r="OJF284"/>
      <c r="OJG284"/>
      <c r="OJH284"/>
      <c r="OJI284"/>
      <c r="OJJ284"/>
      <c r="OJK284"/>
      <c r="OJL284"/>
      <c r="OJM284"/>
      <c r="OJN284"/>
      <c r="OJO284"/>
      <c r="OJP284"/>
      <c r="OJQ284"/>
      <c r="OJR284"/>
      <c r="OJS284"/>
      <c r="OJT284"/>
      <c r="OJU284"/>
      <c r="OJV284"/>
      <c r="OJW284"/>
      <c r="OJX284"/>
      <c r="OJY284"/>
      <c r="OJZ284"/>
      <c r="OKA284"/>
      <c r="OKB284"/>
      <c r="OKC284"/>
      <c r="OKD284"/>
      <c r="OKE284"/>
      <c r="OKF284"/>
      <c r="OKG284"/>
      <c r="OKH284"/>
      <c r="OKI284"/>
      <c r="OKJ284"/>
      <c r="OKK284"/>
      <c r="OKL284"/>
      <c r="OKM284"/>
      <c r="OKN284"/>
      <c r="OKO284"/>
      <c r="OKP284"/>
      <c r="OKQ284"/>
      <c r="OKR284"/>
      <c r="OKS284"/>
      <c r="OKT284"/>
      <c r="OKU284"/>
      <c r="OKV284"/>
      <c r="OKW284"/>
      <c r="OKX284"/>
      <c r="OKY284"/>
      <c r="OKZ284"/>
      <c r="OLA284"/>
      <c r="OLB284"/>
      <c r="OLC284"/>
      <c r="OLD284"/>
      <c r="OLE284"/>
      <c r="OLF284"/>
      <c r="OLG284"/>
      <c r="OLH284"/>
      <c r="OLI284"/>
      <c r="OLJ284"/>
      <c r="OLK284"/>
      <c r="OLL284"/>
      <c r="OLM284"/>
      <c r="OLN284"/>
      <c r="OLO284"/>
      <c r="OLP284"/>
      <c r="OLQ284"/>
      <c r="OLR284"/>
      <c r="OLS284"/>
      <c r="OLT284"/>
      <c r="OLU284"/>
      <c r="OLV284"/>
      <c r="OLW284"/>
      <c r="OLX284"/>
      <c r="OLY284"/>
      <c r="OLZ284"/>
      <c r="OMA284"/>
      <c r="OMB284"/>
      <c r="OMC284"/>
      <c r="OMD284"/>
      <c r="OME284"/>
      <c r="OMF284"/>
      <c r="OMG284"/>
      <c r="OMH284"/>
      <c r="OMI284"/>
      <c r="OMJ284"/>
      <c r="OMK284"/>
      <c r="OML284"/>
      <c r="OMM284"/>
      <c r="OMN284"/>
      <c r="OMO284"/>
      <c r="OMP284"/>
      <c r="OMQ284"/>
      <c r="OMR284"/>
      <c r="OMS284"/>
      <c r="OMT284"/>
      <c r="OMU284"/>
      <c r="OMV284"/>
      <c r="OMW284"/>
      <c r="OMX284"/>
      <c r="OMY284"/>
      <c r="OMZ284"/>
      <c r="ONA284"/>
      <c r="ONB284"/>
      <c r="ONC284"/>
      <c r="OND284"/>
      <c r="ONE284"/>
      <c r="ONF284"/>
      <c r="ONG284"/>
      <c r="ONH284"/>
      <c r="ONI284"/>
      <c r="ONJ284"/>
      <c r="ONK284"/>
      <c r="ONL284"/>
      <c r="ONM284"/>
      <c r="ONN284"/>
      <c r="ONO284"/>
      <c r="ONP284"/>
      <c r="ONQ284"/>
      <c r="ONR284"/>
      <c r="ONS284"/>
      <c r="ONT284"/>
      <c r="ONU284"/>
      <c r="ONV284"/>
      <c r="ONW284"/>
      <c r="ONX284"/>
      <c r="ONY284"/>
      <c r="ONZ284"/>
      <c r="OOA284"/>
      <c r="OOB284"/>
      <c r="OOC284"/>
      <c r="OOD284"/>
      <c r="OOE284"/>
      <c r="OOF284"/>
      <c r="OOG284"/>
      <c r="OOH284"/>
      <c r="OOI284"/>
      <c r="OOJ284"/>
      <c r="OOK284"/>
      <c r="OOL284"/>
      <c r="OOM284"/>
      <c r="OON284"/>
      <c r="OOO284"/>
      <c r="OOP284"/>
      <c r="OOQ284"/>
      <c r="OOR284"/>
      <c r="OOS284"/>
      <c r="OOT284"/>
      <c r="OOU284"/>
      <c r="OOV284"/>
      <c r="OOW284"/>
      <c r="OOX284"/>
      <c r="OOY284"/>
      <c r="OOZ284"/>
      <c r="OPA284"/>
      <c r="OPB284"/>
      <c r="OPC284"/>
      <c r="OPD284"/>
      <c r="OPE284"/>
      <c r="OPF284"/>
      <c r="OPG284"/>
      <c r="OPH284"/>
      <c r="OPI284"/>
      <c r="OPJ284"/>
      <c r="OPK284"/>
      <c r="OPL284"/>
      <c r="OPM284"/>
      <c r="OPN284"/>
      <c r="OPO284"/>
      <c r="OPP284"/>
      <c r="OPQ284"/>
      <c r="OPR284"/>
      <c r="OPS284"/>
      <c r="OPT284"/>
      <c r="OPU284"/>
      <c r="OPV284"/>
      <c r="OPW284"/>
      <c r="OPX284"/>
      <c r="OPY284"/>
      <c r="OPZ284"/>
      <c r="OQA284"/>
      <c r="OQB284"/>
      <c r="OQC284"/>
      <c r="OQD284"/>
      <c r="OQE284"/>
      <c r="OQF284"/>
      <c r="OQG284"/>
      <c r="OQH284"/>
      <c r="OQI284"/>
      <c r="OQJ284"/>
      <c r="OQK284"/>
      <c r="OQL284"/>
      <c r="OQM284"/>
      <c r="OQN284"/>
      <c r="OQO284"/>
      <c r="OQP284"/>
      <c r="OQQ284"/>
      <c r="OQR284"/>
      <c r="OQS284"/>
      <c r="OQT284"/>
      <c r="OQU284"/>
      <c r="OQV284"/>
      <c r="OQW284"/>
      <c r="OQX284"/>
      <c r="OQY284"/>
      <c r="OQZ284"/>
      <c r="ORA284"/>
      <c r="ORB284"/>
      <c r="ORC284"/>
      <c r="ORD284"/>
      <c r="ORE284"/>
      <c r="ORF284"/>
      <c r="ORG284"/>
      <c r="ORH284"/>
      <c r="ORI284"/>
      <c r="ORJ284"/>
      <c r="ORK284"/>
      <c r="ORL284"/>
      <c r="ORM284"/>
      <c r="ORN284"/>
      <c r="ORO284"/>
      <c r="ORP284"/>
      <c r="ORQ284"/>
      <c r="ORR284"/>
      <c r="ORS284"/>
      <c r="ORT284"/>
      <c r="ORU284"/>
      <c r="ORV284"/>
      <c r="ORW284"/>
      <c r="ORX284"/>
      <c r="ORY284"/>
      <c r="ORZ284"/>
      <c r="OSA284"/>
      <c r="OSB284"/>
      <c r="OSC284"/>
      <c r="OSD284"/>
      <c r="OSE284"/>
      <c r="OSF284"/>
      <c r="OSG284"/>
      <c r="OSH284"/>
      <c r="OSI284"/>
      <c r="OSJ284"/>
      <c r="OSK284"/>
      <c r="OSL284"/>
      <c r="OSM284"/>
      <c r="OSN284"/>
      <c r="OSO284"/>
      <c r="OSP284"/>
      <c r="OSQ284"/>
      <c r="OSR284"/>
      <c r="OSS284"/>
      <c r="OST284"/>
      <c r="OSU284"/>
      <c r="OSV284"/>
      <c r="OSW284"/>
      <c r="OSX284"/>
      <c r="OSY284"/>
      <c r="OSZ284"/>
      <c r="OTA284"/>
      <c r="OTB284"/>
      <c r="OTC284"/>
      <c r="OTD284"/>
      <c r="OTE284"/>
      <c r="OTF284"/>
      <c r="OTG284"/>
      <c r="OTH284"/>
      <c r="OTI284"/>
      <c r="OTJ284"/>
      <c r="OTK284"/>
      <c r="OTL284"/>
      <c r="OTM284"/>
      <c r="OTN284"/>
      <c r="OTO284"/>
      <c r="OTP284"/>
      <c r="OTQ284"/>
      <c r="OTR284"/>
      <c r="OTS284"/>
      <c r="OTT284"/>
      <c r="OTU284"/>
      <c r="OTV284"/>
      <c r="OTW284"/>
      <c r="OTX284"/>
      <c r="OTY284"/>
      <c r="OTZ284"/>
      <c r="OUA284"/>
      <c r="OUB284"/>
      <c r="OUC284"/>
      <c r="OUD284"/>
      <c r="OUE284"/>
      <c r="OUF284"/>
      <c r="OUG284"/>
      <c r="OUH284"/>
      <c r="OUI284"/>
      <c r="OUJ284"/>
      <c r="OUK284"/>
      <c r="OUL284"/>
      <c r="OUM284"/>
      <c r="OUN284"/>
      <c r="OUO284"/>
      <c r="OUP284"/>
      <c r="OUQ284"/>
      <c r="OUR284"/>
      <c r="OUS284"/>
      <c r="OUT284"/>
      <c r="OUU284"/>
      <c r="OUV284"/>
      <c r="OUW284"/>
      <c r="OUX284"/>
      <c r="OUY284"/>
      <c r="OUZ284"/>
      <c r="OVA284"/>
      <c r="OVB284"/>
      <c r="OVC284"/>
      <c r="OVD284"/>
      <c r="OVE284"/>
      <c r="OVF284"/>
      <c r="OVG284"/>
      <c r="OVH284"/>
      <c r="OVI284"/>
      <c r="OVJ284"/>
      <c r="OVK284"/>
      <c r="OVL284"/>
      <c r="OVM284"/>
      <c r="OVN284"/>
      <c r="OVO284"/>
      <c r="OVP284"/>
      <c r="OVQ284"/>
      <c r="OVR284"/>
      <c r="OVS284"/>
      <c r="OVT284"/>
      <c r="OVU284"/>
      <c r="OVV284"/>
      <c r="OVW284"/>
      <c r="OVX284"/>
      <c r="OVY284"/>
      <c r="OVZ284"/>
      <c r="OWA284"/>
      <c r="OWB284"/>
      <c r="OWC284"/>
      <c r="OWD284"/>
      <c r="OWE284"/>
      <c r="OWF284"/>
      <c r="OWG284"/>
      <c r="OWH284"/>
      <c r="OWI284"/>
      <c r="OWJ284"/>
      <c r="OWK284"/>
      <c r="OWL284"/>
      <c r="OWM284"/>
      <c r="OWN284"/>
      <c r="OWO284"/>
      <c r="OWP284"/>
      <c r="OWQ284"/>
      <c r="OWR284"/>
      <c r="OWS284"/>
      <c r="OWT284"/>
      <c r="OWU284"/>
      <c r="OWV284"/>
      <c r="OWW284"/>
      <c r="OWX284"/>
      <c r="OWY284"/>
      <c r="OWZ284"/>
      <c r="OXA284"/>
      <c r="OXB284"/>
      <c r="OXC284"/>
      <c r="OXD284"/>
      <c r="OXE284"/>
      <c r="OXF284"/>
      <c r="OXG284"/>
      <c r="OXH284"/>
      <c r="OXI284"/>
      <c r="OXJ284"/>
      <c r="OXK284"/>
      <c r="OXL284"/>
      <c r="OXM284"/>
      <c r="OXN284"/>
      <c r="OXO284"/>
      <c r="OXP284"/>
      <c r="OXQ284"/>
      <c r="OXR284"/>
      <c r="OXS284"/>
      <c r="OXT284"/>
      <c r="OXU284"/>
      <c r="OXV284"/>
      <c r="OXW284"/>
      <c r="OXX284"/>
      <c r="OXY284"/>
      <c r="OXZ284"/>
      <c r="OYA284"/>
      <c r="OYB284"/>
      <c r="OYC284"/>
      <c r="OYD284"/>
      <c r="OYE284"/>
      <c r="OYF284"/>
      <c r="OYG284"/>
      <c r="OYH284"/>
      <c r="OYI284"/>
      <c r="OYJ284"/>
      <c r="OYK284"/>
      <c r="OYL284"/>
      <c r="OYM284"/>
      <c r="OYN284"/>
      <c r="OYO284"/>
      <c r="OYP284"/>
      <c r="OYQ284"/>
      <c r="OYR284"/>
      <c r="OYS284"/>
      <c r="OYT284"/>
      <c r="OYU284"/>
      <c r="OYV284"/>
      <c r="OYW284"/>
      <c r="OYX284"/>
      <c r="OYY284"/>
      <c r="OYZ284"/>
      <c r="OZA284"/>
      <c r="OZB284"/>
      <c r="OZC284"/>
      <c r="OZD284"/>
      <c r="OZE284"/>
      <c r="OZF284"/>
      <c r="OZG284"/>
      <c r="OZH284"/>
      <c r="OZI284"/>
      <c r="OZJ284"/>
      <c r="OZK284"/>
      <c r="OZL284"/>
      <c r="OZM284"/>
      <c r="OZN284"/>
      <c r="OZO284"/>
      <c r="OZP284"/>
      <c r="OZQ284"/>
      <c r="OZR284"/>
      <c r="OZS284"/>
      <c r="OZT284"/>
      <c r="OZU284"/>
      <c r="OZV284"/>
      <c r="OZW284"/>
      <c r="OZX284"/>
      <c r="OZY284"/>
      <c r="OZZ284"/>
      <c r="PAA284"/>
      <c r="PAB284"/>
      <c r="PAC284"/>
      <c r="PAD284"/>
      <c r="PAE284"/>
      <c r="PAF284"/>
      <c r="PAG284"/>
      <c r="PAH284"/>
      <c r="PAI284"/>
      <c r="PAJ284"/>
      <c r="PAK284"/>
      <c r="PAL284"/>
      <c r="PAM284"/>
      <c r="PAN284"/>
      <c r="PAO284"/>
      <c r="PAP284"/>
      <c r="PAQ284"/>
      <c r="PAR284"/>
      <c r="PAS284"/>
      <c r="PAT284"/>
      <c r="PAU284"/>
      <c r="PAV284"/>
      <c r="PAW284"/>
      <c r="PAX284"/>
      <c r="PAY284"/>
      <c r="PAZ284"/>
      <c r="PBA284"/>
      <c r="PBB284"/>
      <c r="PBC284"/>
      <c r="PBD284"/>
      <c r="PBE284"/>
      <c r="PBF284"/>
      <c r="PBG284"/>
      <c r="PBH284"/>
      <c r="PBI284"/>
      <c r="PBJ284"/>
      <c r="PBK284"/>
      <c r="PBL284"/>
      <c r="PBM284"/>
      <c r="PBN284"/>
      <c r="PBO284"/>
      <c r="PBP284"/>
      <c r="PBQ284"/>
      <c r="PBR284"/>
      <c r="PBS284"/>
      <c r="PBT284"/>
      <c r="PBU284"/>
      <c r="PBV284"/>
      <c r="PBW284"/>
      <c r="PBX284"/>
      <c r="PBY284"/>
      <c r="PBZ284"/>
      <c r="PCA284"/>
      <c r="PCB284"/>
      <c r="PCC284"/>
      <c r="PCD284"/>
      <c r="PCE284"/>
      <c r="PCF284"/>
      <c r="PCG284"/>
      <c r="PCH284"/>
      <c r="PCI284"/>
      <c r="PCJ284"/>
      <c r="PCK284"/>
      <c r="PCL284"/>
      <c r="PCM284"/>
      <c r="PCN284"/>
      <c r="PCO284"/>
      <c r="PCP284"/>
      <c r="PCQ284"/>
      <c r="PCR284"/>
      <c r="PCS284"/>
      <c r="PCT284"/>
      <c r="PCU284"/>
      <c r="PCV284"/>
      <c r="PCW284"/>
      <c r="PCX284"/>
      <c r="PCY284"/>
      <c r="PCZ284"/>
      <c r="PDA284"/>
      <c r="PDB284"/>
      <c r="PDC284"/>
      <c r="PDD284"/>
      <c r="PDE284"/>
      <c r="PDF284"/>
      <c r="PDG284"/>
      <c r="PDH284"/>
      <c r="PDI284"/>
      <c r="PDJ284"/>
      <c r="PDK284"/>
      <c r="PDL284"/>
      <c r="PDM284"/>
      <c r="PDN284"/>
      <c r="PDO284"/>
      <c r="PDP284"/>
      <c r="PDQ284"/>
      <c r="PDR284"/>
      <c r="PDS284"/>
      <c r="PDT284"/>
      <c r="PDU284"/>
      <c r="PDV284"/>
      <c r="PDW284"/>
      <c r="PDX284"/>
      <c r="PDY284"/>
      <c r="PDZ284"/>
      <c r="PEA284"/>
      <c r="PEB284"/>
      <c r="PEC284"/>
      <c r="PED284"/>
      <c r="PEE284"/>
      <c r="PEF284"/>
      <c r="PEG284"/>
      <c r="PEH284"/>
      <c r="PEI284"/>
      <c r="PEJ284"/>
      <c r="PEK284"/>
      <c r="PEL284"/>
      <c r="PEM284"/>
      <c r="PEN284"/>
      <c r="PEO284"/>
      <c r="PEP284"/>
      <c r="PEQ284"/>
      <c r="PER284"/>
      <c r="PES284"/>
      <c r="PET284"/>
      <c r="PEU284"/>
      <c r="PEV284"/>
      <c r="PEW284"/>
      <c r="PEX284"/>
      <c r="PEY284"/>
      <c r="PEZ284"/>
      <c r="PFA284"/>
      <c r="PFB284"/>
      <c r="PFC284"/>
      <c r="PFD284"/>
      <c r="PFE284"/>
      <c r="PFF284"/>
      <c r="PFG284"/>
      <c r="PFH284"/>
      <c r="PFI284"/>
      <c r="PFJ284"/>
      <c r="PFK284"/>
      <c r="PFL284"/>
      <c r="PFM284"/>
      <c r="PFN284"/>
      <c r="PFO284"/>
      <c r="PFP284"/>
      <c r="PFQ284"/>
      <c r="PFR284"/>
      <c r="PFS284"/>
      <c r="PFT284"/>
      <c r="PFU284"/>
      <c r="PFV284"/>
      <c r="PFW284"/>
      <c r="PFX284"/>
      <c r="PFY284"/>
      <c r="PFZ284"/>
      <c r="PGA284"/>
      <c r="PGB284"/>
      <c r="PGC284"/>
      <c r="PGD284"/>
      <c r="PGE284"/>
      <c r="PGF284"/>
      <c r="PGG284"/>
      <c r="PGH284"/>
      <c r="PGI284"/>
      <c r="PGJ284"/>
      <c r="PGK284"/>
      <c r="PGL284"/>
      <c r="PGM284"/>
      <c r="PGN284"/>
      <c r="PGO284"/>
      <c r="PGP284"/>
      <c r="PGQ284"/>
      <c r="PGR284"/>
      <c r="PGS284"/>
      <c r="PGT284"/>
      <c r="PGU284"/>
      <c r="PGV284"/>
      <c r="PGW284"/>
      <c r="PGX284"/>
      <c r="PGY284"/>
      <c r="PGZ284"/>
      <c r="PHA284"/>
      <c r="PHB284"/>
      <c r="PHC284"/>
      <c r="PHD284"/>
      <c r="PHE284"/>
      <c r="PHF284"/>
      <c r="PHG284"/>
      <c r="PHH284"/>
      <c r="PHI284"/>
      <c r="PHJ284"/>
      <c r="PHK284"/>
      <c r="PHL284"/>
      <c r="PHM284"/>
      <c r="PHN284"/>
      <c r="PHO284"/>
      <c r="PHP284"/>
      <c r="PHQ284"/>
      <c r="PHR284"/>
      <c r="PHS284"/>
      <c r="PHT284"/>
      <c r="PHU284"/>
      <c r="PHV284"/>
      <c r="PHW284"/>
      <c r="PHX284"/>
      <c r="PHY284"/>
      <c r="PHZ284"/>
      <c r="PIA284"/>
      <c r="PIB284"/>
      <c r="PIC284"/>
      <c r="PID284"/>
      <c r="PIE284"/>
      <c r="PIF284"/>
      <c r="PIG284"/>
      <c r="PIH284"/>
      <c r="PII284"/>
      <c r="PIJ284"/>
      <c r="PIK284"/>
      <c r="PIL284"/>
      <c r="PIM284"/>
      <c r="PIN284"/>
      <c r="PIO284"/>
      <c r="PIP284"/>
      <c r="PIQ284"/>
      <c r="PIR284"/>
      <c r="PIS284"/>
      <c r="PIT284"/>
      <c r="PIU284"/>
      <c r="PIV284"/>
      <c r="PIW284"/>
      <c r="PIX284"/>
      <c r="PIY284"/>
      <c r="PIZ284"/>
      <c r="PJA284"/>
      <c r="PJB284"/>
      <c r="PJC284"/>
      <c r="PJD284"/>
      <c r="PJE284"/>
      <c r="PJF284"/>
      <c r="PJG284"/>
      <c r="PJH284"/>
      <c r="PJI284"/>
      <c r="PJJ284"/>
      <c r="PJK284"/>
      <c r="PJL284"/>
      <c r="PJM284"/>
      <c r="PJN284"/>
      <c r="PJO284"/>
      <c r="PJP284"/>
      <c r="PJQ284"/>
      <c r="PJR284"/>
      <c r="PJS284"/>
      <c r="PJT284"/>
      <c r="PJU284"/>
      <c r="PJV284"/>
      <c r="PJW284"/>
      <c r="PJX284"/>
      <c r="PJY284"/>
      <c r="PJZ284"/>
      <c r="PKA284"/>
      <c r="PKB284"/>
      <c r="PKC284"/>
      <c r="PKD284"/>
      <c r="PKE284"/>
      <c r="PKF284"/>
      <c r="PKG284"/>
      <c r="PKH284"/>
      <c r="PKI284"/>
      <c r="PKJ284"/>
      <c r="PKK284"/>
      <c r="PKL284"/>
      <c r="PKM284"/>
      <c r="PKN284"/>
      <c r="PKO284"/>
      <c r="PKP284"/>
      <c r="PKQ284"/>
      <c r="PKR284"/>
      <c r="PKS284"/>
      <c r="PKT284"/>
      <c r="PKU284"/>
      <c r="PKV284"/>
      <c r="PKW284"/>
      <c r="PKX284"/>
      <c r="PKY284"/>
      <c r="PKZ284"/>
      <c r="PLA284"/>
      <c r="PLB284"/>
      <c r="PLC284"/>
      <c r="PLD284"/>
      <c r="PLE284"/>
      <c r="PLF284"/>
      <c r="PLG284"/>
      <c r="PLH284"/>
      <c r="PLI284"/>
      <c r="PLJ284"/>
      <c r="PLK284"/>
      <c r="PLL284"/>
      <c r="PLM284"/>
      <c r="PLN284"/>
      <c r="PLO284"/>
      <c r="PLP284"/>
      <c r="PLQ284"/>
      <c r="PLR284"/>
      <c r="PLS284"/>
      <c r="PLT284"/>
      <c r="PLU284"/>
      <c r="PLV284"/>
      <c r="PLW284"/>
      <c r="PLX284"/>
      <c r="PLY284"/>
      <c r="PLZ284"/>
      <c r="PMA284"/>
      <c r="PMB284"/>
      <c r="PMC284"/>
      <c r="PMD284"/>
      <c r="PME284"/>
      <c r="PMF284"/>
      <c r="PMG284"/>
      <c r="PMH284"/>
      <c r="PMI284"/>
      <c r="PMJ284"/>
      <c r="PMK284"/>
      <c r="PML284"/>
      <c r="PMM284"/>
      <c r="PMN284"/>
      <c r="PMO284"/>
      <c r="PMP284"/>
      <c r="PMQ284"/>
      <c r="PMR284"/>
      <c r="PMS284"/>
      <c r="PMT284"/>
      <c r="PMU284"/>
      <c r="PMV284"/>
      <c r="PMW284"/>
      <c r="PMX284"/>
      <c r="PMY284"/>
      <c r="PMZ284"/>
      <c r="PNA284"/>
      <c r="PNB284"/>
      <c r="PNC284"/>
      <c r="PND284"/>
      <c r="PNE284"/>
      <c r="PNF284"/>
      <c r="PNG284"/>
      <c r="PNH284"/>
      <c r="PNI284"/>
      <c r="PNJ284"/>
      <c r="PNK284"/>
      <c r="PNL284"/>
      <c r="PNM284"/>
      <c r="PNN284"/>
      <c r="PNO284"/>
      <c r="PNP284"/>
      <c r="PNQ284"/>
      <c r="PNR284"/>
      <c r="PNS284"/>
      <c r="PNT284"/>
      <c r="PNU284"/>
      <c r="PNV284"/>
      <c r="PNW284"/>
      <c r="PNX284"/>
      <c r="PNY284"/>
      <c r="PNZ284"/>
      <c r="POA284"/>
      <c r="POB284"/>
      <c r="POC284"/>
      <c r="POD284"/>
      <c r="POE284"/>
      <c r="POF284"/>
      <c r="POG284"/>
      <c r="POH284"/>
      <c r="POI284"/>
      <c r="POJ284"/>
      <c r="POK284"/>
      <c r="POL284"/>
      <c r="POM284"/>
      <c r="PON284"/>
      <c r="POO284"/>
      <c r="POP284"/>
      <c r="POQ284"/>
      <c r="POR284"/>
      <c r="POS284"/>
      <c r="POT284"/>
      <c r="POU284"/>
      <c r="POV284"/>
      <c r="POW284"/>
      <c r="POX284"/>
      <c r="POY284"/>
      <c r="POZ284"/>
      <c r="PPA284"/>
      <c r="PPB284"/>
      <c r="PPC284"/>
      <c r="PPD284"/>
      <c r="PPE284"/>
      <c r="PPF284"/>
      <c r="PPG284"/>
      <c r="PPH284"/>
      <c r="PPI284"/>
      <c r="PPJ284"/>
      <c r="PPK284"/>
      <c r="PPL284"/>
      <c r="PPM284"/>
      <c r="PPN284"/>
      <c r="PPO284"/>
      <c r="PPP284"/>
      <c r="PPQ284"/>
      <c r="PPR284"/>
      <c r="PPS284"/>
      <c r="PPT284"/>
      <c r="PPU284"/>
      <c r="PPV284"/>
      <c r="PPW284"/>
      <c r="PPX284"/>
      <c r="PPY284"/>
      <c r="PPZ284"/>
      <c r="PQA284"/>
      <c r="PQB284"/>
      <c r="PQC284"/>
      <c r="PQD284"/>
      <c r="PQE284"/>
      <c r="PQF284"/>
      <c r="PQG284"/>
      <c r="PQH284"/>
      <c r="PQI284"/>
      <c r="PQJ284"/>
      <c r="PQK284"/>
      <c r="PQL284"/>
      <c r="PQM284"/>
      <c r="PQN284"/>
      <c r="PQO284"/>
      <c r="PQP284"/>
      <c r="PQQ284"/>
      <c r="PQR284"/>
      <c r="PQS284"/>
      <c r="PQT284"/>
      <c r="PQU284"/>
      <c r="PQV284"/>
      <c r="PQW284"/>
      <c r="PQX284"/>
      <c r="PQY284"/>
      <c r="PQZ284"/>
      <c r="PRA284"/>
      <c r="PRB284"/>
      <c r="PRC284"/>
      <c r="PRD284"/>
      <c r="PRE284"/>
      <c r="PRF284"/>
      <c r="PRG284"/>
      <c r="PRH284"/>
      <c r="PRI284"/>
      <c r="PRJ284"/>
      <c r="PRK284"/>
      <c r="PRL284"/>
      <c r="PRM284"/>
      <c r="PRN284"/>
      <c r="PRO284"/>
      <c r="PRP284"/>
      <c r="PRQ284"/>
      <c r="PRR284"/>
      <c r="PRS284"/>
      <c r="PRT284"/>
      <c r="PRU284"/>
      <c r="PRV284"/>
      <c r="PRW284"/>
      <c r="PRX284"/>
      <c r="PRY284"/>
      <c r="PRZ284"/>
      <c r="PSA284"/>
      <c r="PSB284"/>
      <c r="PSC284"/>
      <c r="PSD284"/>
      <c r="PSE284"/>
      <c r="PSF284"/>
      <c r="PSG284"/>
      <c r="PSH284"/>
      <c r="PSI284"/>
      <c r="PSJ284"/>
      <c r="PSK284"/>
      <c r="PSL284"/>
      <c r="PSM284"/>
      <c r="PSN284"/>
      <c r="PSO284"/>
      <c r="PSP284"/>
      <c r="PSQ284"/>
      <c r="PSR284"/>
      <c r="PSS284"/>
      <c r="PST284"/>
      <c r="PSU284"/>
      <c r="PSV284"/>
      <c r="PSW284"/>
      <c r="PSX284"/>
      <c r="PSY284"/>
      <c r="PSZ284"/>
      <c r="PTA284"/>
      <c r="PTB284"/>
      <c r="PTC284"/>
      <c r="PTD284"/>
      <c r="PTE284"/>
      <c r="PTF284"/>
      <c r="PTG284"/>
      <c r="PTH284"/>
      <c r="PTI284"/>
      <c r="PTJ284"/>
      <c r="PTK284"/>
      <c r="PTL284"/>
      <c r="PTM284"/>
      <c r="PTN284"/>
      <c r="PTO284"/>
      <c r="PTP284"/>
      <c r="PTQ284"/>
      <c r="PTR284"/>
      <c r="PTS284"/>
      <c r="PTT284"/>
      <c r="PTU284"/>
      <c r="PTV284"/>
      <c r="PTW284"/>
      <c r="PTX284"/>
      <c r="PTY284"/>
      <c r="PTZ284"/>
      <c r="PUA284"/>
      <c r="PUB284"/>
      <c r="PUC284"/>
      <c r="PUD284"/>
      <c r="PUE284"/>
      <c r="PUF284"/>
      <c r="PUG284"/>
      <c r="PUH284"/>
      <c r="PUI284"/>
      <c r="PUJ284"/>
      <c r="PUK284"/>
      <c r="PUL284"/>
      <c r="PUM284"/>
      <c r="PUN284"/>
      <c r="PUO284"/>
      <c r="PUP284"/>
      <c r="PUQ284"/>
      <c r="PUR284"/>
      <c r="PUS284"/>
      <c r="PUT284"/>
      <c r="PUU284"/>
      <c r="PUV284"/>
      <c r="PUW284"/>
      <c r="PUX284"/>
      <c r="PUY284"/>
      <c r="PUZ284"/>
      <c r="PVA284"/>
      <c r="PVB284"/>
      <c r="PVC284"/>
      <c r="PVD284"/>
      <c r="PVE284"/>
      <c r="PVF284"/>
      <c r="PVG284"/>
      <c r="PVH284"/>
      <c r="PVI284"/>
      <c r="PVJ284"/>
      <c r="PVK284"/>
      <c r="PVL284"/>
      <c r="PVM284"/>
      <c r="PVN284"/>
      <c r="PVO284"/>
      <c r="PVP284"/>
      <c r="PVQ284"/>
      <c r="PVR284"/>
      <c r="PVS284"/>
      <c r="PVT284"/>
      <c r="PVU284"/>
      <c r="PVV284"/>
      <c r="PVW284"/>
      <c r="PVX284"/>
      <c r="PVY284"/>
      <c r="PVZ284"/>
      <c r="PWA284"/>
      <c r="PWB284"/>
      <c r="PWC284"/>
      <c r="PWD284"/>
      <c r="PWE284"/>
      <c r="PWF284"/>
      <c r="PWG284"/>
      <c r="PWH284"/>
      <c r="PWI284"/>
      <c r="PWJ284"/>
      <c r="PWK284"/>
      <c r="PWL284"/>
      <c r="PWM284"/>
      <c r="PWN284"/>
      <c r="PWO284"/>
      <c r="PWP284"/>
      <c r="PWQ284"/>
      <c r="PWR284"/>
      <c r="PWS284"/>
      <c r="PWT284"/>
      <c r="PWU284"/>
      <c r="PWV284"/>
      <c r="PWW284"/>
      <c r="PWX284"/>
      <c r="PWY284"/>
      <c r="PWZ284"/>
      <c r="PXA284"/>
      <c r="PXB284"/>
      <c r="PXC284"/>
      <c r="PXD284"/>
      <c r="PXE284"/>
      <c r="PXF284"/>
      <c r="PXG284"/>
      <c r="PXH284"/>
      <c r="PXI284"/>
      <c r="PXJ284"/>
      <c r="PXK284"/>
      <c r="PXL284"/>
      <c r="PXM284"/>
      <c r="PXN284"/>
      <c r="PXO284"/>
      <c r="PXP284"/>
      <c r="PXQ284"/>
      <c r="PXR284"/>
      <c r="PXS284"/>
      <c r="PXT284"/>
      <c r="PXU284"/>
      <c r="PXV284"/>
      <c r="PXW284"/>
      <c r="PXX284"/>
      <c r="PXY284"/>
      <c r="PXZ284"/>
      <c r="PYA284"/>
      <c r="PYB284"/>
      <c r="PYC284"/>
      <c r="PYD284"/>
      <c r="PYE284"/>
      <c r="PYF284"/>
      <c r="PYG284"/>
      <c r="PYH284"/>
      <c r="PYI284"/>
      <c r="PYJ284"/>
      <c r="PYK284"/>
      <c r="PYL284"/>
      <c r="PYM284"/>
      <c r="PYN284"/>
      <c r="PYO284"/>
      <c r="PYP284"/>
      <c r="PYQ284"/>
      <c r="PYR284"/>
      <c r="PYS284"/>
      <c r="PYT284"/>
      <c r="PYU284"/>
      <c r="PYV284"/>
      <c r="PYW284"/>
      <c r="PYX284"/>
      <c r="PYY284"/>
      <c r="PYZ284"/>
      <c r="PZA284"/>
      <c r="PZB284"/>
      <c r="PZC284"/>
      <c r="PZD284"/>
      <c r="PZE284"/>
      <c r="PZF284"/>
      <c r="PZG284"/>
      <c r="PZH284"/>
      <c r="PZI284"/>
      <c r="PZJ284"/>
      <c r="PZK284"/>
      <c r="PZL284"/>
      <c r="PZM284"/>
      <c r="PZN284"/>
      <c r="PZO284"/>
      <c r="PZP284"/>
      <c r="PZQ284"/>
      <c r="PZR284"/>
      <c r="PZS284"/>
      <c r="PZT284"/>
      <c r="PZU284"/>
      <c r="PZV284"/>
      <c r="PZW284"/>
      <c r="PZX284"/>
      <c r="PZY284"/>
      <c r="PZZ284"/>
      <c r="QAA284"/>
      <c r="QAB284"/>
      <c r="QAC284"/>
      <c r="QAD284"/>
      <c r="QAE284"/>
      <c r="QAF284"/>
      <c r="QAG284"/>
      <c r="QAH284"/>
      <c r="QAI284"/>
      <c r="QAJ284"/>
      <c r="QAK284"/>
      <c r="QAL284"/>
      <c r="QAM284"/>
      <c r="QAN284"/>
      <c r="QAO284"/>
      <c r="QAP284"/>
      <c r="QAQ284"/>
      <c r="QAR284"/>
      <c r="QAS284"/>
      <c r="QAT284"/>
      <c r="QAU284"/>
      <c r="QAV284"/>
      <c r="QAW284"/>
      <c r="QAX284"/>
      <c r="QAY284"/>
      <c r="QAZ284"/>
      <c r="QBA284"/>
      <c r="QBB284"/>
      <c r="QBC284"/>
      <c r="QBD284"/>
      <c r="QBE284"/>
      <c r="QBF284"/>
      <c r="QBG284"/>
      <c r="QBH284"/>
      <c r="QBI284"/>
      <c r="QBJ284"/>
      <c r="QBK284"/>
      <c r="QBL284"/>
      <c r="QBM284"/>
      <c r="QBN284"/>
      <c r="QBO284"/>
      <c r="QBP284"/>
      <c r="QBQ284"/>
      <c r="QBR284"/>
      <c r="QBS284"/>
      <c r="QBT284"/>
      <c r="QBU284"/>
      <c r="QBV284"/>
      <c r="QBW284"/>
      <c r="QBX284"/>
      <c r="QBY284"/>
      <c r="QBZ284"/>
      <c r="QCA284"/>
      <c r="QCB284"/>
      <c r="QCC284"/>
      <c r="QCD284"/>
      <c r="QCE284"/>
      <c r="QCF284"/>
      <c r="QCG284"/>
      <c r="QCH284"/>
      <c r="QCI284"/>
      <c r="QCJ284"/>
      <c r="QCK284"/>
      <c r="QCL284"/>
      <c r="QCM284"/>
      <c r="QCN284"/>
      <c r="QCO284"/>
      <c r="QCP284"/>
      <c r="QCQ284"/>
      <c r="QCR284"/>
      <c r="QCS284"/>
      <c r="QCT284"/>
      <c r="QCU284"/>
      <c r="QCV284"/>
      <c r="QCW284"/>
      <c r="QCX284"/>
      <c r="QCY284"/>
      <c r="QCZ284"/>
      <c r="QDA284"/>
      <c r="QDB284"/>
      <c r="QDC284"/>
      <c r="QDD284"/>
      <c r="QDE284"/>
      <c r="QDF284"/>
      <c r="QDG284"/>
      <c r="QDH284"/>
      <c r="QDI284"/>
      <c r="QDJ284"/>
      <c r="QDK284"/>
      <c r="QDL284"/>
      <c r="QDM284"/>
      <c r="QDN284"/>
      <c r="QDO284"/>
      <c r="QDP284"/>
      <c r="QDQ284"/>
      <c r="QDR284"/>
      <c r="QDS284"/>
      <c r="QDT284"/>
      <c r="QDU284"/>
      <c r="QDV284"/>
      <c r="QDW284"/>
      <c r="QDX284"/>
      <c r="QDY284"/>
      <c r="QDZ284"/>
      <c r="QEA284"/>
      <c r="QEB284"/>
      <c r="QEC284"/>
      <c r="QED284"/>
      <c r="QEE284"/>
      <c r="QEF284"/>
      <c r="QEG284"/>
      <c r="QEH284"/>
      <c r="QEI284"/>
      <c r="QEJ284"/>
      <c r="QEK284"/>
      <c r="QEL284"/>
      <c r="QEM284"/>
      <c r="QEN284"/>
      <c r="QEO284"/>
      <c r="QEP284"/>
      <c r="QEQ284"/>
      <c r="QER284"/>
      <c r="QES284"/>
      <c r="QET284"/>
      <c r="QEU284"/>
      <c r="QEV284"/>
      <c r="QEW284"/>
      <c r="QEX284"/>
      <c r="QEY284"/>
      <c r="QEZ284"/>
      <c r="QFA284"/>
      <c r="QFB284"/>
      <c r="QFC284"/>
      <c r="QFD284"/>
      <c r="QFE284"/>
      <c r="QFF284"/>
      <c r="QFG284"/>
      <c r="QFH284"/>
      <c r="QFI284"/>
      <c r="QFJ284"/>
      <c r="QFK284"/>
      <c r="QFL284"/>
      <c r="QFM284"/>
      <c r="QFN284"/>
      <c r="QFO284"/>
      <c r="QFP284"/>
      <c r="QFQ284"/>
      <c r="QFR284"/>
      <c r="QFS284"/>
      <c r="QFT284"/>
      <c r="QFU284"/>
      <c r="QFV284"/>
      <c r="QFW284"/>
      <c r="QFX284"/>
      <c r="QFY284"/>
      <c r="QFZ284"/>
      <c r="QGA284"/>
      <c r="QGB284"/>
      <c r="QGC284"/>
      <c r="QGD284"/>
      <c r="QGE284"/>
      <c r="QGF284"/>
      <c r="QGG284"/>
      <c r="QGH284"/>
      <c r="QGI284"/>
      <c r="QGJ284"/>
      <c r="QGK284"/>
      <c r="QGL284"/>
      <c r="QGM284"/>
      <c r="QGN284"/>
      <c r="QGO284"/>
      <c r="QGP284"/>
      <c r="QGQ284"/>
      <c r="QGR284"/>
      <c r="QGS284"/>
      <c r="QGT284"/>
      <c r="QGU284"/>
      <c r="QGV284"/>
      <c r="QGW284"/>
      <c r="QGX284"/>
      <c r="QGY284"/>
      <c r="QGZ284"/>
      <c r="QHA284"/>
      <c r="QHB284"/>
      <c r="QHC284"/>
      <c r="QHD284"/>
      <c r="QHE284"/>
      <c r="QHF284"/>
      <c r="QHG284"/>
      <c r="QHH284"/>
      <c r="QHI284"/>
      <c r="QHJ284"/>
      <c r="QHK284"/>
      <c r="QHL284"/>
      <c r="QHM284"/>
      <c r="QHN284"/>
      <c r="QHO284"/>
      <c r="QHP284"/>
      <c r="QHQ284"/>
      <c r="QHR284"/>
      <c r="QHS284"/>
      <c r="QHT284"/>
      <c r="QHU284"/>
      <c r="QHV284"/>
      <c r="QHW284"/>
      <c r="QHX284"/>
      <c r="QHY284"/>
      <c r="QHZ284"/>
      <c r="QIA284"/>
      <c r="QIB284"/>
      <c r="QIC284"/>
      <c r="QID284"/>
      <c r="QIE284"/>
      <c r="QIF284"/>
      <c r="QIG284"/>
      <c r="QIH284"/>
      <c r="QII284"/>
      <c r="QIJ284"/>
      <c r="QIK284"/>
      <c r="QIL284"/>
      <c r="QIM284"/>
      <c r="QIN284"/>
      <c r="QIO284"/>
      <c r="QIP284"/>
      <c r="QIQ284"/>
      <c r="QIR284"/>
      <c r="QIS284"/>
      <c r="QIT284"/>
      <c r="QIU284"/>
      <c r="QIV284"/>
      <c r="QIW284"/>
      <c r="QIX284"/>
      <c r="QIY284"/>
      <c r="QIZ284"/>
      <c r="QJA284"/>
      <c r="QJB284"/>
      <c r="QJC284"/>
      <c r="QJD284"/>
      <c r="QJE284"/>
      <c r="QJF284"/>
      <c r="QJG284"/>
      <c r="QJH284"/>
      <c r="QJI284"/>
      <c r="QJJ284"/>
      <c r="QJK284"/>
      <c r="QJL284"/>
      <c r="QJM284"/>
      <c r="QJN284"/>
      <c r="QJO284"/>
      <c r="QJP284"/>
      <c r="QJQ284"/>
      <c r="QJR284"/>
      <c r="QJS284"/>
      <c r="QJT284"/>
      <c r="QJU284"/>
      <c r="QJV284"/>
      <c r="QJW284"/>
      <c r="QJX284"/>
      <c r="QJY284"/>
      <c r="QJZ284"/>
      <c r="QKA284"/>
      <c r="QKB284"/>
      <c r="QKC284"/>
      <c r="QKD284"/>
      <c r="QKE284"/>
      <c r="QKF284"/>
      <c r="QKG284"/>
      <c r="QKH284"/>
      <c r="QKI284"/>
      <c r="QKJ284"/>
      <c r="QKK284"/>
      <c r="QKL284"/>
      <c r="QKM284"/>
      <c r="QKN284"/>
      <c r="QKO284"/>
      <c r="QKP284"/>
      <c r="QKQ284"/>
      <c r="QKR284"/>
      <c r="QKS284"/>
      <c r="QKT284"/>
      <c r="QKU284"/>
      <c r="QKV284"/>
      <c r="QKW284"/>
      <c r="QKX284"/>
      <c r="QKY284"/>
      <c r="QKZ284"/>
      <c r="QLA284"/>
      <c r="QLB284"/>
      <c r="QLC284"/>
      <c r="QLD284"/>
      <c r="QLE284"/>
      <c r="QLF284"/>
      <c r="QLG284"/>
      <c r="QLH284"/>
      <c r="QLI284"/>
      <c r="QLJ284"/>
      <c r="QLK284"/>
      <c r="QLL284"/>
      <c r="QLM284"/>
      <c r="QLN284"/>
      <c r="QLO284"/>
      <c r="QLP284"/>
      <c r="QLQ284"/>
      <c r="QLR284"/>
      <c r="QLS284"/>
      <c r="QLT284"/>
      <c r="QLU284"/>
      <c r="QLV284"/>
      <c r="QLW284"/>
      <c r="QLX284"/>
      <c r="QLY284"/>
      <c r="QLZ284"/>
      <c r="QMA284"/>
      <c r="QMB284"/>
      <c r="QMC284"/>
      <c r="QMD284"/>
      <c r="QME284"/>
      <c r="QMF284"/>
      <c r="QMG284"/>
      <c r="QMH284"/>
      <c r="QMI284"/>
      <c r="QMJ284"/>
      <c r="QMK284"/>
      <c r="QML284"/>
      <c r="QMM284"/>
      <c r="QMN284"/>
      <c r="QMO284"/>
      <c r="QMP284"/>
      <c r="QMQ284"/>
      <c r="QMR284"/>
      <c r="QMS284"/>
      <c r="QMT284"/>
      <c r="QMU284"/>
      <c r="QMV284"/>
      <c r="QMW284"/>
      <c r="QMX284"/>
      <c r="QMY284"/>
      <c r="QMZ284"/>
      <c r="QNA284"/>
      <c r="QNB284"/>
      <c r="QNC284"/>
      <c r="QND284"/>
      <c r="QNE284"/>
      <c r="QNF284"/>
      <c r="QNG284"/>
      <c r="QNH284"/>
      <c r="QNI284"/>
      <c r="QNJ284"/>
      <c r="QNK284"/>
      <c r="QNL284"/>
      <c r="QNM284"/>
      <c r="QNN284"/>
      <c r="QNO284"/>
      <c r="QNP284"/>
      <c r="QNQ284"/>
      <c r="QNR284"/>
      <c r="QNS284"/>
      <c r="QNT284"/>
      <c r="QNU284"/>
      <c r="QNV284"/>
      <c r="QNW284"/>
      <c r="QNX284"/>
      <c r="QNY284"/>
      <c r="QNZ284"/>
      <c r="QOA284"/>
      <c r="QOB284"/>
      <c r="QOC284"/>
      <c r="QOD284"/>
      <c r="QOE284"/>
      <c r="QOF284"/>
      <c r="QOG284"/>
      <c r="QOH284"/>
      <c r="QOI284"/>
      <c r="QOJ284"/>
      <c r="QOK284"/>
      <c r="QOL284"/>
      <c r="QOM284"/>
      <c r="QON284"/>
      <c r="QOO284"/>
      <c r="QOP284"/>
      <c r="QOQ284"/>
      <c r="QOR284"/>
      <c r="QOS284"/>
      <c r="QOT284"/>
      <c r="QOU284"/>
      <c r="QOV284"/>
      <c r="QOW284"/>
      <c r="QOX284"/>
      <c r="QOY284"/>
      <c r="QOZ284"/>
      <c r="QPA284"/>
      <c r="QPB284"/>
      <c r="QPC284"/>
      <c r="QPD284"/>
      <c r="QPE284"/>
      <c r="QPF284"/>
      <c r="QPG284"/>
      <c r="QPH284"/>
      <c r="QPI284"/>
      <c r="QPJ284"/>
      <c r="QPK284"/>
      <c r="QPL284"/>
      <c r="QPM284"/>
      <c r="QPN284"/>
      <c r="QPO284"/>
      <c r="QPP284"/>
      <c r="QPQ284"/>
      <c r="QPR284"/>
      <c r="QPS284"/>
      <c r="QPT284"/>
      <c r="QPU284"/>
      <c r="QPV284"/>
      <c r="QPW284"/>
      <c r="QPX284"/>
      <c r="QPY284"/>
      <c r="QPZ284"/>
      <c r="QQA284"/>
      <c r="QQB284"/>
      <c r="QQC284"/>
      <c r="QQD284"/>
      <c r="QQE284"/>
      <c r="QQF284"/>
      <c r="QQG284"/>
      <c r="QQH284"/>
      <c r="QQI284"/>
      <c r="QQJ284"/>
      <c r="QQK284"/>
      <c r="QQL284"/>
      <c r="QQM284"/>
      <c r="QQN284"/>
      <c r="QQO284"/>
      <c r="QQP284"/>
      <c r="QQQ284"/>
      <c r="QQR284"/>
      <c r="QQS284"/>
      <c r="QQT284"/>
      <c r="QQU284"/>
      <c r="QQV284"/>
      <c r="QQW284"/>
      <c r="QQX284"/>
      <c r="QQY284"/>
      <c r="QQZ284"/>
      <c r="QRA284"/>
      <c r="QRB284"/>
      <c r="QRC284"/>
      <c r="QRD284"/>
      <c r="QRE284"/>
      <c r="QRF284"/>
      <c r="QRG284"/>
      <c r="QRH284"/>
      <c r="QRI284"/>
      <c r="QRJ284"/>
      <c r="QRK284"/>
      <c r="QRL284"/>
      <c r="QRM284"/>
      <c r="QRN284"/>
      <c r="QRO284"/>
      <c r="QRP284"/>
      <c r="QRQ284"/>
      <c r="QRR284"/>
      <c r="QRS284"/>
      <c r="QRT284"/>
      <c r="QRU284"/>
      <c r="QRV284"/>
      <c r="QRW284"/>
      <c r="QRX284"/>
      <c r="QRY284"/>
      <c r="QRZ284"/>
      <c r="QSA284"/>
      <c r="QSB284"/>
      <c r="QSC284"/>
      <c r="QSD284"/>
      <c r="QSE284"/>
      <c r="QSF284"/>
      <c r="QSG284"/>
      <c r="QSH284"/>
      <c r="QSI284"/>
      <c r="QSJ284"/>
      <c r="QSK284"/>
      <c r="QSL284"/>
      <c r="QSM284"/>
      <c r="QSN284"/>
      <c r="QSO284"/>
      <c r="QSP284"/>
      <c r="QSQ284"/>
      <c r="QSR284"/>
      <c r="QSS284"/>
      <c r="QST284"/>
      <c r="QSU284"/>
      <c r="QSV284"/>
      <c r="QSW284"/>
      <c r="QSX284"/>
      <c r="QSY284"/>
      <c r="QSZ284"/>
      <c r="QTA284"/>
      <c r="QTB284"/>
      <c r="QTC284"/>
      <c r="QTD284"/>
      <c r="QTE284"/>
      <c r="QTF284"/>
      <c r="QTG284"/>
      <c r="QTH284"/>
      <c r="QTI284"/>
      <c r="QTJ284"/>
      <c r="QTK284"/>
      <c r="QTL284"/>
      <c r="QTM284"/>
      <c r="QTN284"/>
      <c r="QTO284"/>
      <c r="QTP284"/>
      <c r="QTQ284"/>
      <c r="QTR284"/>
      <c r="QTS284"/>
      <c r="QTT284"/>
      <c r="QTU284"/>
      <c r="QTV284"/>
      <c r="QTW284"/>
      <c r="QTX284"/>
      <c r="QTY284"/>
      <c r="QTZ284"/>
      <c r="QUA284"/>
      <c r="QUB284"/>
      <c r="QUC284"/>
      <c r="QUD284"/>
      <c r="QUE284"/>
      <c r="QUF284"/>
      <c r="QUG284"/>
      <c r="QUH284"/>
      <c r="QUI284"/>
      <c r="QUJ284"/>
      <c r="QUK284"/>
      <c r="QUL284"/>
      <c r="QUM284"/>
      <c r="QUN284"/>
      <c r="QUO284"/>
      <c r="QUP284"/>
      <c r="QUQ284"/>
      <c r="QUR284"/>
      <c r="QUS284"/>
      <c r="QUT284"/>
      <c r="QUU284"/>
      <c r="QUV284"/>
      <c r="QUW284"/>
      <c r="QUX284"/>
      <c r="QUY284"/>
      <c r="QUZ284"/>
      <c r="QVA284"/>
      <c r="QVB284"/>
      <c r="QVC284"/>
      <c r="QVD284"/>
      <c r="QVE284"/>
      <c r="QVF284"/>
      <c r="QVG284"/>
      <c r="QVH284"/>
      <c r="QVI284"/>
      <c r="QVJ284"/>
      <c r="QVK284"/>
      <c r="QVL284"/>
      <c r="QVM284"/>
      <c r="QVN284"/>
      <c r="QVO284"/>
      <c r="QVP284"/>
      <c r="QVQ284"/>
      <c r="QVR284"/>
      <c r="QVS284"/>
      <c r="QVT284"/>
      <c r="QVU284"/>
      <c r="QVV284"/>
      <c r="QVW284"/>
      <c r="QVX284"/>
      <c r="QVY284"/>
      <c r="QVZ284"/>
      <c r="QWA284"/>
      <c r="QWB284"/>
      <c r="QWC284"/>
      <c r="QWD284"/>
      <c r="QWE284"/>
      <c r="QWF284"/>
      <c r="QWG284"/>
      <c r="QWH284"/>
      <c r="QWI284"/>
      <c r="QWJ284"/>
      <c r="QWK284"/>
      <c r="QWL284"/>
      <c r="QWM284"/>
      <c r="QWN284"/>
      <c r="QWO284"/>
      <c r="QWP284"/>
      <c r="QWQ284"/>
      <c r="QWR284"/>
      <c r="QWS284"/>
      <c r="QWT284"/>
      <c r="QWU284"/>
      <c r="QWV284"/>
      <c r="QWW284"/>
      <c r="QWX284"/>
      <c r="QWY284"/>
      <c r="QWZ284"/>
      <c r="QXA284"/>
      <c r="QXB284"/>
      <c r="QXC284"/>
      <c r="QXD284"/>
      <c r="QXE284"/>
      <c r="QXF284"/>
      <c r="QXG284"/>
      <c r="QXH284"/>
      <c r="QXI284"/>
      <c r="QXJ284"/>
      <c r="QXK284"/>
      <c r="QXL284"/>
      <c r="QXM284"/>
      <c r="QXN284"/>
      <c r="QXO284"/>
      <c r="QXP284"/>
      <c r="QXQ284"/>
      <c r="QXR284"/>
      <c r="QXS284"/>
      <c r="QXT284"/>
      <c r="QXU284"/>
      <c r="QXV284"/>
      <c r="QXW284"/>
      <c r="QXX284"/>
      <c r="QXY284"/>
      <c r="QXZ284"/>
      <c r="QYA284"/>
      <c r="QYB284"/>
      <c r="QYC284"/>
      <c r="QYD284"/>
      <c r="QYE284"/>
      <c r="QYF284"/>
      <c r="QYG284"/>
      <c r="QYH284"/>
      <c r="QYI284"/>
      <c r="QYJ284"/>
      <c r="QYK284"/>
      <c r="QYL284"/>
      <c r="QYM284"/>
      <c r="QYN284"/>
      <c r="QYO284"/>
      <c r="QYP284"/>
      <c r="QYQ284"/>
      <c r="QYR284"/>
      <c r="QYS284"/>
      <c r="QYT284"/>
      <c r="QYU284"/>
      <c r="QYV284"/>
      <c r="QYW284"/>
      <c r="QYX284"/>
      <c r="QYY284"/>
      <c r="QYZ284"/>
      <c r="QZA284"/>
      <c r="QZB284"/>
      <c r="QZC284"/>
      <c r="QZD284"/>
      <c r="QZE284"/>
      <c r="QZF284"/>
      <c r="QZG284"/>
      <c r="QZH284"/>
      <c r="QZI284"/>
      <c r="QZJ284"/>
      <c r="QZK284"/>
      <c r="QZL284"/>
      <c r="QZM284"/>
      <c r="QZN284"/>
      <c r="QZO284"/>
      <c r="QZP284"/>
      <c r="QZQ284"/>
      <c r="QZR284"/>
      <c r="QZS284"/>
      <c r="QZT284"/>
      <c r="QZU284"/>
      <c r="QZV284"/>
      <c r="QZW284"/>
      <c r="QZX284"/>
      <c r="QZY284"/>
      <c r="QZZ284"/>
      <c r="RAA284"/>
      <c r="RAB284"/>
      <c r="RAC284"/>
      <c r="RAD284"/>
      <c r="RAE284"/>
      <c r="RAF284"/>
      <c r="RAG284"/>
      <c r="RAH284"/>
      <c r="RAI284"/>
      <c r="RAJ284"/>
      <c r="RAK284"/>
      <c r="RAL284"/>
      <c r="RAM284"/>
      <c r="RAN284"/>
      <c r="RAO284"/>
      <c r="RAP284"/>
      <c r="RAQ284"/>
      <c r="RAR284"/>
      <c r="RAS284"/>
      <c r="RAT284"/>
      <c r="RAU284"/>
      <c r="RAV284"/>
      <c r="RAW284"/>
      <c r="RAX284"/>
      <c r="RAY284"/>
      <c r="RAZ284"/>
      <c r="RBA284"/>
      <c r="RBB284"/>
      <c r="RBC284"/>
      <c r="RBD284"/>
      <c r="RBE284"/>
      <c r="RBF284"/>
      <c r="RBG284"/>
      <c r="RBH284"/>
      <c r="RBI284"/>
      <c r="RBJ284"/>
      <c r="RBK284"/>
      <c r="RBL284"/>
      <c r="RBM284"/>
      <c r="RBN284"/>
      <c r="RBO284"/>
      <c r="RBP284"/>
      <c r="RBQ284"/>
      <c r="RBR284"/>
      <c r="RBS284"/>
      <c r="RBT284"/>
      <c r="RBU284"/>
      <c r="RBV284"/>
      <c r="RBW284"/>
      <c r="RBX284"/>
      <c r="RBY284"/>
      <c r="RBZ284"/>
      <c r="RCA284"/>
      <c r="RCB284"/>
      <c r="RCC284"/>
      <c r="RCD284"/>
      <c r="RCE284"/>
      <c r="RCF284"/>
      <c r="RCG284"/>
      <c r="RCH284"/>
      <c r="RCI284"/>
      <c r="RCJ284"/>
      <c r="RCK284"/>
      <c r="RCL284"/>
      <c r="RCM284"/>
      <c r="RCN284"/>
      <c r="RCO284"/>
      <c r="RCP284"/>
      <c r="RCQ284"/>
      <c r="RCR284"/>
      <c r="RCS284"/>
      <c r="RCT284"/>
      <c r="RCU284"/>
      <c r="RCV284"/>
      <c r="RCW284"/>
      <c r="RCX284"/>
      <c r="RCY284"/>
      <c r="RCZ284"/>
      <c r="RDA284"/>
      <c r="RDB284"/>
      <c r="RDC284"/>
      <c r="RDD284"/>
      <c r="RDE284"/>
      <c r="RDF284"/>
      <c r="RDG284"/>
      <c r="RDH284"/>
      <c r="RDI284"/>
      <c r="RDJ284"/>
      <c r="RDK284"/>
      <c r="RDL284"/>
      <c r="RDM284"/>
      <c r="RDN284"/>
      <c r="RDO284"/>
      <c r="RDP284"/>
      <c r="RDQ284"/>
      <c r="RDR284"/>
      <c r="RDS284"/>
      <c r="RDT284"/>
      <c r="RDU284"/>
      <c r="RDV284"/>
      <c r="RDW284"/>
      <c r="RDX284"/>
      <c r="RDY284"/>
      <c r="RDZ284"/>
      <c r="REA284"/>
      <c r="REB284"/>
      <c r="REC284"/>
      <c r="RED284"/>
      <c r="REE284"/>
      <c r="REF284"/>
      <c r="REG284"/>
      <c r="REH284"/>
      <c r="REI284"/>
      <c r="REJ284"/>
      <c r="REK284"/>
      <c r="REL284"/>
      <c r="REM284"/>
      <c r="REN284"/>
      <c r="REO284"/>
      <c r="REP284"/>
      <c r="REQ284"/>
      <c r="RER284"/>
      <c r="RES284"/>
      <c r="RET284"/>
      <c r="REU284"/>
      <c r="REV284"/>
      <c r="REW284"/>
      <c r="REX284"/>
      <c r="REY284"/>
      <c r="REZ284"/>
      <c r="RFA284"/>
      <c r="RFB284"/>
      <c r="RFC284"/>
      <c r="RFD284"/>
      <c r="RFE284"/>
      <c r="RFF284"/>
      <c r="RFG284"/>
      <c r="RFH284"/>
      <c r="RFI284"/>
      <c r="RFJ284"/>
      <c r="RFK284"/>
      <c r="RFL284"/>
      <c r="RFM284"/>
      <c r="RFN284"/>
      <c r="RFO284"/>
      <c r="RFP284"/>
      <c r="RFQ284"/>
      <c r="RFR284"/>
      <c r="RFS284"/>
      <c r="RFT284"/>
      <c r="RFU284"/>
      <c r="RFV284"/>
      <c r="RFW284"/>
      <c r="RFX284"/>
      <c r="RFY284"/>
      <c r="RFZ284"/>
      <c r="RGA284"/>
      <c r="RGB284"/>
      <c r="RGC284"/>
      <c r="RGD284"/>
      <c r="RGE284"/>
      <c r="RGF284"/>
      <c r="RGG284"/>
      <c r="RGH284"/>
      <c r="RGI284"/>
      <c r="RGJ284"/>
      <c r="RGK284"/>
      <c r="RGL284"/>
      <c r="RGM284"/>
      <c r="RGN284"/>
      <c r="RGO284"/>
      <c r="RGP284"/>
      <c r="RGQ284"/>
      <c r="RGR284"/>
      <c r="RGS284"/>
      <c r="RGT284"/>
      <c r="RGU284"/>
      <c r="RGV284"/>
      <c r="RGW284"/>
      <c r="RGX284"/>
      <c r="RGY284"/>
      <c r="RGZ284"/>
      <c r="RHA284"/>
      <c r="RHB284"/>
      <c r="RHC284"/>
      <c r="RHD284"/>
      <c r="RHE284"/>
      <c r="RHF284"/>
      <c r="RHG284"/>
      <c r="RHH284"/>
      <c r="RHI284"/>
      <c r="RHJ284"/>
      <c r="RHK284"/>
      <c r="RHL284"/>
      <c r="RHM284"/>
      <c r="RHN284"/>
      <c r="RHO284"/>
      <c r="RHP284"/>
      <c r="RHQ284"/>
      <c r="RHR284"/>
      <c r="RHS284"/>
      <c r="RHT284"/>
      <c r="RHU284"/>
      <c r="RHV284"/>
      <c r="RHW284"/>
      <c r="RHX284"/>
      <c r="RHY284"/>
      <c r="RHZ284"/>
      <c r="RIA284"/>
      <c r="RIB284"/>
      <c r="RIC284"/>
      <c r="RID284"/>
      <c r="RIE284"/>
      <c r="RIF284"/>
      <c r="RIG284"/>
      <c r="RIH284"/>
      <c r="RII284"/>
      <c r="RIJ284"/>
      <c r="RIK284"/>
      <c r="RIL284"/>
      <c r="RIM284"/>
      <c r="RIN284"/>
      <c r="RIO284"/>
      <c r="RIP284"/>
      <c r="RIQ284"/>
      <c r="RIR284"/>
      <c r="RIS284"/>
      <c r="RIT284"/>
      <c r="RIU284"/>
      <c r="RIV284"/>
      <c r="RIW284"/>
      <c r="RIX284"/>
      <c r="RIY284"/>
      <c r="RIZ284"/>
      <c r="RJA284"/>
      <c r="RJB284"/>
      <c r="RJC284"/>
      <c r="RJD284"/>
      <c r="RJE284"/>
      <c r="RJF284"/>
      <c r="RJG284"/>
      <c r="RJH284"/>
      <c r="RJI284"/>
      <c r="RJJ284"/>
      <c r="RJK284"/>
      <c r="RJL284"/>
      <c r="RJM284"/>
      <c r="RJN284"/>
      <c r="RJO284"/>
      <c r="RJP284"/>
      <c r="RJQ284"/>
      <c r="RJR284"/>
      <c r="RJS284"/>
      <c r="RJT284"/>
      <c r="RJU284"/>
      <c r="RJV284"/>
      <c r="RJW284"/>
      <c r="RJX284"/>
      <c r="RJY284"/>
      <c r="RJZ284"/>
      <c r="RKA284"/>
      <c r="RKB284"/>
      <c r="RKC284"/>
      <c r="RKD284"/>
      <c r="RKE284"/>
      <c r="RKF284"/>
      <c r="RKG284"/>
      <c r="RKH284"/>
      <c r="RKI284"/>
      <c r="RKJ284"/>
      <c r="RKK284"/>
      <c r="RKL284"/>
      <c r="RKM284"/>
      <c r="RKN284"/>
      <c r="RKO284"/>
      <c r="RKP284"/>
      <c r="RKQ284"/>
      <c r="RKR284"/>
      <c r="RKS284"/>
      <c r="RKT284"/>
      <c r="RKU284"/>
      <c r="RKV284"/>
      <c r="RKW284"/>
      <c r="RKX284"/>
      <c r="RKY284"/>
      <c r="RKZ284"/>
      <c r="RLA284"/>
      <c r="RLB284"/>
      <c r="RLC284"/>
      <c r="RLD284"/>
      <c r="RLE284"/>
      <c r="RLF284"/>
      <c r="RLG284"/>
      <c r="RLH284"/>
      <c r="RLI284"/>
      <c r="RLJ284"/>
      <c r="RLK284"/>
      <c r="RLL284"/>
      <c r="RLM284"/>
      <c r="RLN284"/>
      <c r="RLO284"/>
      <c r="RLP284"/>
      <c r="RLQ284"/>
      <c r="RLR284"/>
      <c r="RLS284"/>
      <c r="RLT284"/>
      <c r="RLU284"/>
      <c r="RLV284"/>
      <c r="RLW284"/>
      <c r="RLX284"/>
      <c r="RLY284"/>
      <c r="RLZ284"/>
      <c r="RMA284"/>
      <c r="RMB284"/>
      <c r="RMC284"/>
      <c r="RMD284"/>
      <c r="RME284"/>
      <c r="RMF284"/>
      <c r="RMG284"/>
      <c r="RMH284"/>
      <c r="RMI284"/>
      <c r="RMJ284"/>
      <c r="RMK284"/>
      <c r="RML284"/>
      <c r="RMM284"/>
      <c r="RMN284"/>
      <c r="RMO284"/>
      <c r="RMP284"/>
      <c r="RMQ284"/>
      <c r="RMR284"/>
      <c r="RMS284"/>
      <c r="RMT284"/>
      <c r="RMU284"/>
      <c r="RMV284"/>
      <c r="RMW284"/>
      <c r="RMX284"/>
      <c r="RMY284"/>
      <c r="RMZ284"/>
      <c r="RNA284"/>
      <c r="RNB284"/>
      <c r="RNC284"/>
      <c r="RND284"/>
      <c r="RNE284"/>
      <c r="RNF284"/>
      <c r="RNG284"/>
      <c r="RNH284"/>
      <c r="RNI284"/>
      <c r="RNJ284"/>
      <c r="RNK284"/>
      <c r="RNL284"/>
      <c r="RNM284"/>
      <c r="RNN284"/>
      <c r="RNO284"/>
      <c r="RNP284"/>
      <c r="RNQ284"/>
      <c r="RNR284"/>
      <c r="RNS284"/>
      <c r="RNT284"/>
      <c r="RNU284"/>
      <c r="RNV284"/>
      <c r="RNW284"/>
      <c r="RNX284"/>
      <c r="RNY284"/>
      <c r="RNZ284"/>
      <c r="ROA284"/>
      <c r="ROB284"/>
      <c r="ROC284"/>
      <c r="ROD284"/>
      <c r="ROE284"/>
      <c r="ROF284"/>
      <c r="ROG284"/>
      <c r="ROH284"/>
      <c r="ROI284"/>
      <c r="ROJ284"/>
      <c r="ROK284"/>
      <c r="ROL284"/>
      <c r="ROM284"/>
      <c r="RON284"/>
      <c r="ROO284"/>
      <c r="ROP284"/>
      <c r="ROQ284"/>
      <c r="ROR284"/>
      <c r="ROS284"/>
      <c r="ROT284"/>
      <c r="ROU284"/>
      <c r="ROV284"/>
      <c r="ROW284"/>
      <c r="ROX284"/>
      <c r="ROY284"/>
      <c r="ROZ284"/>
      <c r="RPA284"/>
      <c r="RPB284"/>
      <c r="RPC284"/>
      <c r="RPD284"/>
      <c r="RPE284"/>
      <c r="RPF284"/>
      <c r="RPG284"/>
      <c r="RPH284"/>
      <c r="RPI284"/>
      <c r="RPJ284"/>
      <c r="RPK284"/>
      <c r="RPL284"/>
      <c r="RPM284"/>
      <c r="RPN284"/>
      <c r="RPO284"/>
      <c r="RPP284"/>
      <c r="RPQ284"/>
      <c r="RPR284"/>
      <c r="RPS284"/>
      <c r="RPT284"/>
      <c r="RPU284"/>
      <c r="RPV284"/>
      <c r="RPW284"/>
      <c r="RPX284"/>
      <c r="RPY284"/>
      <c r="RPZ284"/>
      <c r="RQA284"/>
      <c r="RQB284"/>
      <c r="RQC284"/>
      <c r="RQD284"/>
      <c r="RQE284"/>
      <c r="RQF284"/>
      <c r="RQG284"/>
      <c r="RQH284"/>
      <c r="RQI284"/>
      <c r="RQJ284"/>
      <c r="RQK284"/>
      <c r="RQL284"/>
      <c r="RQM284"/>
      <c r="RQN284"/>
      <c r="RQO284"/>
      <c r="RQP284"/>
      <c r="RQQ284"/>
      <c r="RQR284"/>
      <c r="RQS284"/>
      <c r="RQT284"/>
      <c r="RQU284"/>
      <c r="RQV284"/>
      <c r="RQW284"/>
      <c r="RQX284"/>
      <c r="RQY284"/>
      <c r="RQZ284"/>
      <c r="RRA284"/>
      <c r="RRB284"/>
      <c r="RRC284"/>
      <c r="RRD284"/>
      <c r="RRE284"/>
      <c r="RRF284"/>
      <c r="RRG284"/>
      <c r="RRH284"/>
      <c r="RRI284"/>
      <c r="RRJ284"/>
      <c r="RRK284"/>
      <c r="RRL284"/>
      <c r="RRM284"/>
      <c r="RRN284"/>
      <c r="RRO284"/>
      <c r="RRP284"/>
      <c r="RRQ284"/>
      <c r="RRR284"/>
      <c r="RRS284"/>
      <c r="RRT284"/>
      <c r="RRU284"/>
      <c r="RRV284"/>
      <c r="RRW284"/>
      <c r="RRX284"/>
      <c r="RRY284"/>
      <c r="RRZ284"/>
      <c r="RSA284"/>
      <c r="RSB284"/>
      <c r="RSC284"/>
      <c r="RSD284"/>
      <c r="RSE284"/>
      <c r="RSF284"/>
      <c r="RSG284"/>
      <c r="RSH284"/>
      <c r="RSI284"/>
      <c r="RSJ284"/>
      <c r="RSK284"/>
      <c r="RSL284"/>
      <c r="RSM284"/>
      <c r="RSN284"/>
      <c r="RSO284"/>
      <c r="RSP284"/>
      <c r="RSQ284"/>
      <c r="RSR284"/>
      <c r="RSS284"/>
      <c r="RST284"/>
      <c r="RSU284"/>
      <c r="RSV284"/>
      <c r="RSW284"/>
      <c r="RSX284"/>
      <c r="RSY284"/>
      <c r="RSZ284"/>
      <c r="RTA284"/>
      <c r="RTB284"/>
      <c r="RTC284"/>
      <c r="RTD284"/>
      <c r="RTE284"/>
      <c r="RTF284"/>
      <c r="RTG284"/>
      <c r="RTH284"/>
      <c r="RTI284"/>
      <c r="RTJ284"/>
      <c r="RTK284"/>
      <c r="RTL284"/>
      <c r="RTM284"/>
      <c r="RTN284"/>
      <c r="RTO284"/>
      <c r="RTP284"/>
      <c r="RTQ284"/>
      <c r="RTR284"/>
      <c r="RTS284"/>
      <c r="RTT284"/>
      <c r="RTU284"/>
      <c r="RTV284"/>
      <c r="RTW284"/>
      <c r="RTX284"/>
      <c r="RTY284"/>
      <c r="RTZ284"/>
      <c r="RUA284"/>
      <c r="RUB284"/>
      <c r="RUC284"/>
      <c r="RUD284"/>
      <c r="RUE284"/>
      <c r="RUF284"/>
      <c r="RUG284"/>
      <c r="RUH284"/>
      <c r="RUI284"/>
      <c r="RUJ284"/>
      <c r="RUK284"/>
      <c r="RUL284"/>
      <c r="RUM284"/>
      <c r="RUN284"/>
      <c r="RUO284"/>
      <c r="RUP284"/>
      <c r="RUQ284"/>
      <c r="RUR284"/>
      <c r="RUS284"/>
      <c r="RUT284"/>
      <c r="RUU284"/>
      <c r="RUV284"/>
      <c r="RUW284"/>
      <c r="RUX284"/>
      <c r="RUY284"/>
      <c r="RUZ284"/>
      <c r="RVA284"/>
      <c r="RVB284"/>
      <c r="RVC284"/>
      <c r="RVD284"/>
      <c r="RVE284"/>
      <c r="RVF284"/>
      <c r="RVG284"/>
      <c r="RVH284"/>
      <c r="RVI284"/>
      <c r="RVJ284"/>
      <c r="RVK284"/>
      <c r="RVL284"/>
      <c r="RVM284"/>
      <c r="RVN284"/>
      <c r="RVO284"/>
      <c r="RVP284"/>
      <c r="RVQ284"/>
      <c r="RVR284"/>
      <c r="RVS284"/>
      <c r="RVT284"/>
      <c r="RVU284"/>
      <c r="RVV284"/>
      <c r="RVW284"/>
      <c r="RVX284"/>
      <c r="RVY284"/>
      <c r="RVZ284"/>
      <c r="RWA284"/>
      <c r="RWB284"/>
      <c r="RWC284"/>
      <c r="RWD284"/>
      <c r="RWE284"/>
      <c r="RWF284"/>
      <c r="RWG284"/>
      <c r="RWH284"/>
      <c r="RWI284"/>
      <c r="RWJ284"/>
      <c r="RWK284"/>
      <c r="RWL284"/>
      <c r="RWM284"/>
      <c r="RWN284"/>
      <c r="RWO284"/>
      <c r="RWP284"/>
      <c r="RWQ284"/>
      <c r="RWR284"/>
      <c r="RWS284"/>
      <c r="RWT284"/>
      <c r="RWU284"/>
      <c r="RWV284"/>
      <c r="RWW284"/>
      <c r="RWX284"/>
      <c r="RWY284"/>
      <c r="RWZ284"/>
      <c r="RXA284"/>
      <c r="RXB284"/>
      <c r="RXC284"/>
      <c r="RXD284"/>
      <c r="RXE284"/>
      <c r="RXF284"/>
      <c r="RXG284"/>
      <c r="RXH284"/>
      <c r="RXI284"/>
      <c r="RXJ284"/>
      <c r="RXK284"/>
      <c r="RXL284"/>
      <c r="RXM284"/>
      <c r="RXN284"/>
      <c r="RXO284"/>
      <c r="RXP284"/>
      <c r="RXQ284"/>
      <c r="RXR284"/>
      <c r="RXS284"/>
      <c r="RXT284"/>
      <c r="RXU284"/>
      <c r="RXV284"/>
      <c r="RXW284"/>
      <c r="RXX284"/>
      <c r="RXY284"/>
      <c r="RXZ284"/>
      <c r="RYA284"/>
      <c r="RYB284"/>
      <c r="RYC284"/>
      <c r="RYD284"/>
      <c r="RYE284"/>
      <c r="RYF284"/>
      <c r="RYG284"/>
      <c r="RYH284"/>
      <c r="RYI284"/>
      <c r="RYJ284"/>
      <c r="RYK284"/>
      <c r="RYL284"/>
      <c r="RYM284"/>
      <c r="RYN284"/>
      <c r="RYO284"/>
      <c r="RYP284"/>
      <c r="RYQ284"/>
      <c r="RYR284"/>
      <c r="RYS284"/>
      <c r="RYT284"/>
      <c r="RYU284"/>
      <c r="RYV284"/>
      <c r="RYW284"/>
      <c r="RYX284"/>
      <c r="RYY284"/>
      <c r="RYZ284"/>
      <c r="RZA284"/>
      <c r="RZB284"/>
      <c r="RZC284"/>
      <c r="RZD284"/>
      <c r="RZE284"/>
      <c r="RZF284"/>
      <c r="RZG284"/>
      <c r="RZH284"/>
      <c r="RZI284"/>
      <c r="RZJ284"/>
      <c r="RZK284"/>
      <c r="RZL284"/>
      <c r="RZM284"/>
      <c r="RZN284"/>
      <c r="RZO284"/>
      <c r="RZP284"/>
      <c r="RZQ284"/>
      <c r="RZR284"/>
      <c r="RZS284"/>
      <c r="RZT284"/>
      <c r="RZU284"/>
      <c r="RZV284"/>
      <c r="RZW284"/>
      <c r="RZX284"/>
      <c r="RZY284"/>
      <c r="RZZ284"/>
      <c r="SAA284"/>
      <c r="SAB284"/>
      <c r="SAC284"/>
      <c r="SAD284"/>
      <c r="SAE284"/>
      <c r="SAF284"/>
      <c r="SAG284"/>
      <c r="SAH284"/>
      <c r="SAI284"/>
      <c r="SAJ284"/>
      <c r="SAK284"/>
      <c r="SAL284"/>
      <c r="SAM284"/>
      <c r="SAN284"/>
      <c r="SAO284"/>
      <c r="SAP284"/>
      <c r="SAQ284"/>
      <c r="SAR284"/>
      <c r="SAS284"/>
      <c r="SAT284"/>
      <c r="SAU284"/>
      <c r="SAV284"/>
      <c r="SAW284"/>
      <c r="SAX284"/>
      <c r="SAY284"/>
      <c r="SAZ284"/>
      <c r="SBA284"/>
      <c r="SBB284"/>
      <c r="SBC284"/>
      <c r="SBD284"/>
      <c r="SBE284"/>
      <c r="SBF284"/>
      <c r="SBG284"/>
      <c r="SBH284"/>
      <c r="SBI284"/>
      <c r="SBJ284"/>
      <c r="SBK284"/>
      <c r="SBL284"/>
      <c r="SBM284"/>
      <c r="SBN284"/>
      <c r="SBO284"/>
      <c r="SBP284"/>
      <c r="SBQ284"/>
      <c r="SBR284"/>
      <c r="SBS284"/>
      <c r="SBT284"/>
      <c r="SBU284"/>
      <c r="SBV284"/>
      <c r="SBW284"/>
      <c r="SBX284"/>
      <c r="SBY284"/>
      <c r="SBZ284"/>
      <c r="SCA284"/>
      <c r="SCB284"/>
      <c r="SCC284"/>
      <c r="SCD284"/>
      <c r="SCE284"/>
      <c r="SCF284"/>
      <c r="SCG284"/>
      <c r="SCH284"/>
      <c r="SCI284"/>
      <c r="SCJ284"/>
      <c r="SCK284"/>
      <c r="SCL284"/>
      <c r="SCM284"/>
      <c r="SCN284"/>
      <c r="SCO284"/>
      <c r="SCP284"/>
      <c r="SCQ284"/>
      <c r="SCR284"/>
      <c r="SCS284"/>
      <c r="SCT284"/>
      <c r="SCU284"/>
      <c r="SCV284"/>
      <c r="SCW284"/>
      <c r="SCX284"/>
      <c r="SCY284"/>
      <c r="SCZ284"/>
      <c r="SDA284"/>
      <c r="SDB284"/>
      <c r="SDC284"/>
      <c r="SDD284"/>
      <c r="SDE284"/>
      <c r="SDF284"/>
      <c r="SDG284"/>
      <c r="SDH284"/>
      <c r="SDI284"/>
      <c r="SDJ284"/>
      <c r="SDK284"/>
      <c r="SDL284"/>
      <c r="SDM284"/>
      <c r="SDN284"/>
      <c r="SDO284"/>
      <c r="SDP284"/>
      <c r="SDQ284"/>
      <c r="SDR284"/>
      <c r="SDS284"/>
      <c r="SDT284"/>
      <c r="SDU284"/>
      <c r="SDV284"/>
      <c r="SDW284"/>
      <c r="SDX284"/>
      <c r="SDY284"/>
      <c r="SDZ284"/>
      <c r="SEA284"/>
      <c r="SEB284"/>
      <c r="SEC284"/>
      <c r="SED284"/>
      <c r="SEE284"/>
      <c r="SEF284"/>
      <c r="SEG284"/>
      <c r="SEH284"/>
      <c r="SEI284"/>
      <c r="SEJ284"/>
      <c r="SEK284"/>
      <c r="SEL284"/>
      <c r="SEM284"/>
      <c r="SEN284"/>
      <c r="SEO284"/>
      <c r="SEP284"/>
      <c r="SEQ284"/>
      <c r="SER284"/>
      <c r="SES284"/>
      <c r="SET284"/>
      <c r="SEU284"/>
      <c r="SEV284"/>
      <c r="SEW284"/>
      <c r="SEX284"/>
      <c r="SEY284"/>
      <c r="SEZ284"/>
      <c r="SFA284"/>
      <c r="SFB284"/>
      <c r="SFC284"/>
      <c r="SFD284"/>
      <c r="SFE284"/>
      <c r="SFF284"/>
      <c r="SFG284"/>
      <c r="SFH284"/>
      <c r="SFI284"/>
      <c r="SFJ284"/>
      <c r="SFK284"/>
      <c r="SFL284"/>
      <c r="SFM284"/>
      <c r="SFN284"/>
      <c r="SFO284"/>
      <c r="SFP284"/>
      <c r="SFQ284"/>
      <c r="SFR284"/>
      <c r="SFS284"/>
      <c r="SFT284"/>
      <c r="SFU284"/>
      <c r="SFV284"/>
      <c r="SFW284"/>
      <c r="SFX284"/>
      <c r="SFY284"/>
      <c r="SFZ284"/>
      <c r="SGA284"/>
      <c r="SGB284"/>
      <c r="SGC284"/>
      <c r="SGD284"/>
      <c r="SGE284"/>
      <c r="SGF284"/>
      <c r="SGG284"/>
      <c r="SGH284"/>
      <c r="SGI284"/>
      <c r="SGJ284"/>
      <c r="SGK284"/>
      <c r="SGL284"/>
      <c r="SGM284"/>
      <c r="SGN284"/>
      <c r="SGO284"/>
      <c r="SGP284"/>
      <c r="SGQ284"/>
      <c r="SGR284"/>
      <c r="SGS284"/>
      <c r="SGT284"/>
      <c r="SGU284"/>
      <c r="SGV284"/>
      <c r="SGW284"/>
      <c r="SGX284"/>
      <c r="SGY284"/>
      <c r="SGZ284"/>
      <c r="SHA284"/>
      <c r="SHB284"/>
      <c r="SHC284"/>
      <c r="SHD284"/>
      <c r="SHE284"/>
      <c r="SHF284"/>
      <c r="SHG284"/>
      <c r="SHH284"/>
      <c r="SHI284"/>
      <c r="SHJ284"/>
      <c r="SHK284"/>
      <c r="SHL284"/>
      <c r="SHM284"/>
      <c r="SHN284"/>
      <c r="SHO284"/>
      <c r="SHP284"/>
      <c r="SHQ284"/>
      <c r="SHR284"/>
      <c r="SHS284"/>
      <c r="SHT284"/>
      <c r="SHU284"/>
      <c r="SHV284"/>
      <c r="SHW284"/>
      <c r="SHX284"/>
      <c r="SHY284"/>
      <c r="SHZ284"/>
      <c r="SIA284"/>
      <c r="SIB284"/>
      <c r="SIC284"/>
      <c r="SID284"/>
      <c r="SIE284"/>
      <c r="SIF284"/>
      <c r="SIG284"/>
      <c r="SIH284"/>
      <c r="SII284"/>
      <c r="SIJ284"/>
      <c r="SIK284"/>
      <c r="SIL284"/>
      <c r="SIM284"/>
      <c r="SIN284"/>
      <c r="SIO284"/>
      <c r="SIP284"/>
      <c r="SIQ284"/>
      <c r="SIR284"/>
      <c r="SIS284"/>
      <c r="SIT284"/>
      <c r="SIU284"/>
      <c r="SIV284"/>
      <c r="SIW284"/>
      <c r="SIX284"/>
      <c r="SIY284"/>
      <c r="SIZ284"/>
      <c r="SJA284"/>
      <c r="SJB284"/>
      <c r="SJC284"/>
      <c r="SJD284"/>
      <c r="SJE284"/>
      <c r="SJF284"/>
      <c r="SJG284"/>
      <c r="SJH284"/>
      <c r="SJI284"/>
      <c r="SJJ284"/>
      <c r="SJK284"/>
      <c r="SJL284"/>
      <c r="SJM284"/>
      <c r="SJN284"/>
      <c r="SJO284"/>
      <c r="SJP284"/>
      <c r="SJQ284"/>
      <c r="SJR284"/>
      <c r="SJS284"/>
      <c r="SJT284"/>
      <c r="SJU284"/>
      <c r="SJV284"/>
      <c r="SJW284"/>
      <c r="SJX284"/>
      <c r="SJY284"/>
      <c r="SJZ284"/>
      <c r="SKA284"/>
      <c r="SKB284"/>
      <c r="SKC284"/>
      <c r="SKD284"/>
      <c r="SKE284"/>
      <c r="SKF284"/>
      <c r="SKG284"/>
      <c r="SKH284"/>
      <c r="SKI284"/>
      <c r="SKJ284"/>
      <c r="SKK284"/>
      <c r="SKL284"/>
      <c r="SKM284"/>
      <c r="SKN284"/>
      <c r="SKO284"/>
      <c r="SKP284"/>
      <c r="SKQ284"/>
      <c r="SKR284"/>
      <c r="SKS284"/>
      <c r="SKT284"/>
      <c r="SKU284"/>
      <c r="SKV284"/>
      <c r="SKW284"/>
      <c r="SKX284"/>
      <c r="SKY284"/>
      <c r="SKZ284"/>
      <c r="SLA284"/>
      <c r="SLB284"/>
      <c r="SLC284"/>
      <c r="SLD284"/>
      <c r="SLE284"/>
      <c r="SLF284"/>
      <c r="SLG284"/>
      <c r="SLH284"/>
      <c r="SLI284"/>
      <c r="SLJ284"/>
      <c r="SLK284"/>
      <c r="SLL284"/>
      <c r="SLM284"/>
      <c r="SLN284"/>
      <c r="SLO284"/>
      <c r="SLP284"/>
      <c r="SLQ284"/>
      <c r="SLR284"/>
      <c r="SLS284"/>
      <c r="SLT284"/>
      <c r="SLU284"/>
      <c r="SLV284"/>
      <c r="SLW284"/>
      <c r="SLX284"/>
      <c r="SLY284"/>
      <c r="SLZ284"/>
      <c r="SMA284"/>
      <c r="SMB284"/>
      <c r="SMC284"/>
      <c r="SMD284"/>
      <c r="SME284"/>
      <c r="SMF284"/>
      <c r="SMG284"/>
      <c r="SMH284"/>
      <c r="SMI284"/>
      <c r="SMJ284"/>
      <c r="SMK284"/>
      <c r="SML284"/>
      <c r="SMM284"/>
      <c r="SMN284"/>
      <c r="SMO284"/>
      <c r="SMP284"/>
      <c r="SMQ284"/>
      <c r="SMR284"/>
      <c r="SMS284"/>
      <c r="SMT284"/>
      <c r="SMU284"/>
      <c r="SMV284"/>
      <c r="SMW284"/>
      <c r="SMX284"/>
      <c r="SMY284"/>
      <c r="SMZ284"/>
      <c r="SNA284"/>
      <c r="SNB284"/>
      <c r="SNC284"/>
      <c r="SND284"/>
      <c r="SNE284"/>
      <c r="SNF284"/>
      <c r="SNG284"/>
      <c r="SNH284"/>
      <c r="SNI284"/>
      <c r="SNJ284"/>
      <c r="SNK284"/>
      <c r="SNL284"/>
      <c r="SNM284"/>
      <c r="SNN284"/>
      <c r="SNO284"/>
      <c r="SNP284"/>
      <c r="SNQ284"/>
      <c r="SNR284"/>
      <c r="SNS284"/>
      <c r="SNT284"/>
      <c r="SNU284"/>
      <c r="SNV284"/>
      <c r="SNW284"/>
      <c r="SNX284"/>
      <c r="SNY284"/>
      <c r="SNZ284"/>
      <c r="SOA284"/>
      <c r="SOB284"/>
      <c r="SOC284"/>
      <c r="SOD284"/>
      <c r="SOE284"/>
      <c r="SOF284"/>
      <c r="SOG284"/>
      <c r="SOH284"/>
      <c r="SOI284"/>
      <c r="SOJ284"/>
      <c r="SOK284"/>
      <c r="SOL284"/>
      <c r="SOM284"/>
      <c r="SON284"/>
      <c r="SOO284"/>
      <c r="SOP284"/>
      <c r="SOQ284"/>
      <c r="SOR284"/>
      <c r="SOS284"/>
      <c r="SOT284"/>
      <c r="SOU284"/>
      <c r="SOV284"/>
      <c r="SOW284"/>
      <c r="SOX284"/>
      <c r="SOY284"/>
      <c r="SOZ284"/>
      <c r="SPA284"/>
      <c r="SPB284"/>
      <c r="SPC284"/>
      <c r="SPD284"/>
      <c r="SPE284"/>
      <c r="SPF284"/>
      <c r="SPG284"/>
      <c r="SPH284"/>
      <c r="SPI284"/>
      <c r="SPJ284"/>
      <c r="SPK284"/>
      <c r="SPL284"/>
      <c r="SPM284"/>
      <c r="SPN284"/>
      <c r="SPO284"/>
      <c r="SPP284"/>
      <c r="SPQ284"/>
      <c r="SPR284"/>
      <c r="SPS284"/>
      <c r="SPT284"/>
      <c r="SPU284"/>
      <c r="SPV284"/>
      <c r="SPW284"/>
      <c r="SPX284"/>
      <c r="SPY284"/>
      <c r="SPZ284"/>
      <c r="SQA284"/>
      <c r="SQB284"/>
      <c r="SQC284"/>
      <c r="SQD284"/>
      <c r="SQE284"/>
      <c r="SQF284"/>
      <c r="SQG284"/>
      <c r="SQH284"/>
      <c r="SQI284"/>
      <c r="SQJ284"/>
      <c r="SQK284"/>
      <c r="SQL284"/>
      <c r="SQM284"/>
      <c r="SQN284"/>
      <c r="SQO284"/>
      <c r="SQP284"/>
      <c r="SQQ284"/>
      <c r="SQR284"/>
      <c r="SQS284"/>
      <c r="SQT284"/>
      <c r="SQU284"/>
      <c r="SQV284"/>
      <c r="SQW284"/>
      <c r="SQX284"/>
      <c r="SQY284"/>
      <c r="SQZ284"/>
      <c r="SRA284"/>
      <c r="SRB284"/>
      <c r="SRC284"/>
      <c r="SRD284"/>
      <c r="SRE284"/>
      <c r="SRF284"/>
      <c r="SRG284"/>
      <c r="SRH284"/>
      <c r="SRI284"/>
      <c r="SRJ284"/>
      <c r="SRK284"/>
      <c r="SRL284"/>
      <c r="SRM284"/>
      <c r="SRN284"/>
      <c r="SRO284"/>
      <c r="SRP284"/>
      <c r="SRQ284"/>
      <c r="SRR284"/>
      <c r="SRS284"/>
      <c r="SRT284"/>
      <c r="SRU284"/>
      <c r="SRV284"/>
      <c r="SRW284"/>
      <c r="SRX284"/>
      <c r="SRY284"/>
      <c r="SRZ284"/>
      <c r="SSA284"/>
      <c r="SSB284"/>
      <c r="SSC284"/>
      <c r="SSD284"/>
      <c r="SSE284"/>
      <c r="SSF284"/>
      <c r="SSG284"/>
      <c r="SSH284"/>
      <c r="SSI284"/>
      <c r="SSJ284"/>
      <c r="SSK284"/>
      <c r="SSL284"/>
      <c r="SSM284"/>
      <c r="SSN284"/>
      <c r="SSO284"/>
      <c r="SSP284"/>
      <c r="SSQ284"/>
      <c r="SSR284"/>
      <c r="SSS284"/>
      <c r="SST284"/>
      <c r="SSU284"/>
      <c r="SSV284"/>
      <c r="SSW284"/>
      <c r="SSX284"/>
      <c r="SSY284"/>
      <c r="SSZ284"/>
      <c r="STA284"/>
      <c r="STB284"/>
      <c r="STC284"/>
      <c r="STD284"/>
      <c r="STE284"/>
      <c r="STF284"/>
      <c r="STG284"/>
      <c r="STH284"/>
      <c r="STI284"/>
      <c r="STJ284"/>
      <c r="STK284"/>
      <c r="STL284"/>
      <c r="STM284"/>
      <c r="STN284"/>
      <c r="STO284"/>
      <c r="STP284"/>
      <c r="STQ284"/>
      <c r="STR284"/>
      <c r="STS284"/>
      <c r="STT284"/>
      <c r="STU284"/>
      <c r="STV284"/>
      <c r="STW284"/>
      <c r="STX284"/>
      <c r="STY284"/>
      <c r="STZ284"/>
      <c r="SUA284"/>
      <c r="SUB284"/>
      <c r="SUC284"/>
      <c r="SUD284"/>
      <c r="SUE284"/>
      <c r="SUF284"/>
      <c r="SUG284"/>
      <c r="SUH284"/>
      <c r="SUI284"/>
      <c r="SUJ284"/>
      <c r="SUK284"/>
      <c r="SUL284"/>
      <c r="SUM284"/>
      <c r="SUN284"/>
      <c r="SUO284"/>
      <c r="SUP284"/>
      <c r="SUQ284"/>
      <c r="SUR284"/>
      <c r="SUS284"/>
      <c r="SUT284"/>
      <c r="SUU284"/>
      <c r="SUV284"/>
      <c r="SUW284"/>
      <c r="SUX284"/>
      <c r="SUY284"/>
      <c r="SUZ284"/>
      <c r="SVA284"/>
      <c r="SVB284"/>
      <c r="SVC284"/>
      <c r="SVD284"/>
      <c r="SVE284"/>
      <c r="SVF284"/>
      <c r="SVG284"/>
      <c r="SVH284"/>
      <c r="SVI284"/>
      <c r="SVJ284"/>
      <c r="SVK284"/>
      <c r="SVL284"/>
      <c r="SVM284"/>
      <c r="SVN284"/>
      <c r="SVO284"/>
      <c r="SVP284"/>
      <c r="SVQ284"/>
      <c r="SVR284"/>
      <c r="SVS284"/>
      <c r="SVT284"/>
      <c r="SVU284"/>
      <c r="SVV284"/>
      <c r="SVW284"/>
      <c r="SVX284"/>
      <c r="SVY284"/>
      <c r="SVZ284"/>
      <c r="SWA284"/>
      <c r="SWB284"/>
      <c r="SWC284"/>
      <c r="SWD284"/>
      <c r="SWE284"/>
      <c r="SWF284"/>
      <c r="SWG284"/>
      <c r="SWH284"/>
      <c r="SWI284"/>
      <c r="SWJ284"/>
      <c r="SWK284"/>
      <c r="SWL284"/>
      <c r="SWM284"/>
      <c r="SWN284"/>
      <c r="SWO284"/>
      <c r="SWP284"/>
      <c r="SWQ284"/>
      <c r="SWR284"/>
      <c r="SWS284"/>
      <c r="SWT284"/>
      <c r="SWU284"/>
      <c r="SWV284"/>
      <c r="SWW284"/>
      <c r="SWX284"/>
      <c r="SWY284"/>
      <c r="SWZ284"/>
      <c r="SXA284"/>
      <c r="SXB284"/>
      <c r="SXC284"/>
      <c r="SXD284"/>
      <c r="SXE284"/>
      <c r="SXF284"/>
      <c r="SXG284"/>
      <c r="SXH284"/>
      <c r="SXI284"/>
      <c r="SXJ284"/>
      <c r="SXK284"/>
      <c r="SXL284"/>
      <c r="SXM284"/>
      <c r="SXN284"/>
      <c r="SXO284"/>
      <c r="SXP284"/>
      <c r="SXQ284"/>
      <c r="SXR284"/>
      <c r="SXS284"/>
      <c r="SXT284"/>
      <c r="SXU284"/>
      <c r="SXV284"/>
      <c r="SXW284"/>
      <c r="SXX284"/>
      <c r="SXY284"/>
      <c r="SXZ284"/>
      <c r="SYA284"/>
      <c r="SYB284"/>
      <c r="SYC284"/>
      <c r="SYD284"/>
      <c r="SYE284"/>
      <c r="SYF284"/>
      <c r="SYG284"/>
      <c r="SYH284"/>
      <c r="SYI284"/>
      <c r="SYJ284"/>
      <c r="SYK284"/>
      <c r="SYL284"/>
      <c r="SYM284"/>
      <c r="SYN284"/>
      <c r="SYO284"/>
      <c r="SYP284"/>
      <c r="SYQ284"/>
      <c r="SYR284"/>
      <c r="SYS284"/>
      <c r="SYT284"/>
      <c r="SYU284"/>
      <c r="SYV284"/>
      <c r="SYW284"/>
      <c r="SYX284"/>
      <c r="SYY284"/>
      <c r="SYZ284"/>
      <c r="SZA284"/>
      <c r="SZB284"/>
      <c r="SZC284"/>
      <c r="SZD284"/>
      <c r="SZE284"/>
      <c r="SZF284"/>
      <c r="SZG284"/>
      <c r="SZH284"/>
      <c r="SZI284"/>
      <c r="SZJ284"/>
      <c r="SZK284"/>
      <c r="SZL284"/>
      <c r="SZM284"/>
      <c r="SZN284"/>
      <c r="SZO284"/>
      <c r="SZP284"/>
      <c r="SZQ284"/>
      <c r="SZR284"/>
      <c r="SZS284"/>
      <c r="SZT284"/>
      <c r="SZU284"/>
      <c r="SZV284"/>
      <c r="SZW284"/>
      <c r="SZX284"/>
      <c r="SZY284"/>
      <c r="SZZ284"/>
      <c r="TAA284"/>
      <c r="TAB284"/>
      <c r="TAC284"/>
      <c r="TAD284"/>
      <c r="TAE284"/>
      <c r="TAF284"/>
      <c r="TAG284"/>
      <c r="TAH284"/>
      <c r="TAI284"/>
      <c r="TAJ284"/>
      <c r="TAK284"/>
      <c r="TAL284"/>
      <c r="TAM284"/>
      <c r="TAN284"/>
      <c r="TAO284"/>
      <c r="TAP284"/>
      <c r="TAQ284"/>
      <c r="TAR284"/>
      <c r="TAS284"/>
      <c r="TAT284"/>
      <c r="TAU284"/>
      <c r="TAV284"/>
      <c r="TAW284"/>
      <c r="TAX284"/>
      <c r="TAY284"/>
      <c r="TAZ284"/>
      <c r="TBA284"/>
      <c r="TBB284"/>
      <c r="TBC284"/>
      <c r="TBD284"/>
      <c r="TBE284"/>
      <c r="TBF284"/>
      <c r="TBG284"/>
      <c r="TBH284"/>
      <c r="TBI284"/>
      <c r="TBJ284"/>
      <c r="TBK284"/>
      <c r="TBL284"/>
      <c r="TBM284"/>
      <c r="TBN284"/>
      <c r="TBO284"/>
      <c r="TBP284"/>
      <c r="TBQ284"/>
      <c r="TBR284"/>
      <c r="TBS284"/>
      <c r="TBT284"/>
      <c r="TBU284"/>
      <c r="TBV284"/>
      <c r="TBW284"/>
      <c r="TBX284"/>
      <c r="TBY284"/>
      <c r="TBZ284"/>
      <c r="TCA284"/>
      <c r="TCB284"/>
      <c r="TCC284"/>
      <c r="TCD284"/>
      <c r="TCE284"/>
      <c r="TCF284"/>
      <c r="TCG284"/>
      <c r="TCH284"/>
      <c r="TCI284"/>
      <c r="TCJ284"/>
      <c r="TCK284"/>
      <c r="TCL284"/>
      <c r="TCM284"/>
      <c r="TCN284"/>
      <c r="TCO284"/>
      <c r="TCP284"/>
      <c r="TCQ284"/>
      <c r="TCR284"/>
      <c r="TCS284"/>
      <c r="TCT284"/>
      <c r="TCU284"/>
      <c r="TCV284"/>
      <c r="TCW284"/>
      <c r="TCX284"/>
      <c r="TCY284"/>
      <c r="TCZ284"/>
      <c r="TDA284"/>
      <c r="TDB284"/>
      <c r="TDC284"/>
      <c r="TDD284"/>
      <c r="TDE284"/>
      <c r="TDF284"/>
      <c r="TDG284"/>
      <c r="TDH284"/>
      <c r="TDI284"/>
      <c r="TDJ284"/>
      <c r="TDK284"/>
      <c r="TDL284"/>
      <c r="TDM284"/>
      <c r="TDN284"/>
      <c r="TDO284"/>
      <c r="TDP284"/>
      <c r="TDQ284"/>
      <c r="TDR284"/>
      <c r="TDS284"/>
      <c r="TDT284"/>
      <c r="TDU284"/>
      <c r="TDV284"/>
      <c r="TDW284"/>
      <c r="TDX284"/>
      <c r="TDY284"/>
      <c r="TDZ284"/>
      <c r="TEA284"/>
      <c r="TEB284"/>
      <c r="TEC284"/>
      <c r="TED284"/>
      <c r="TEE284"/>
      <c r="TEF284"/>
      <c r="TEG284"/>
      <c r="TEH284"/>
      <c r="TEI284"/>
      <c r="TEJ284"/>
      <c r="TEK284"/>
      <c r="TEL284"/>
      <c r="TEM284"/>
      <c r="TEN284"/>
      <c r="TEO284"/>
      <c r="TEP284"/>
      <c r="TEQ284"/>
      <c r="TER284"/>
      <c r="TES284"/>
      <c r="TET284"/>
      <c r="TEU284"/>
      <c r="TEV284"/>
      <c r="TEW284"/>
      <c r="TEX284"/>
      <c r="TEY284"/>
      <c r="TEZ284"/>
      <c r="TFA284"/>
      <c r="TFB284"/>
      <c r="TFC284"/>
      <c r="TFD284"/>
      <c r="TFE284"/>
      <c r="TFF284"/>
      <c r="TFG284"/>
      <c r="TFH284"/>
      <c r="TFI284"/>
      <c r="TFJ284"/>
      <c r="TFK284"/>
      <c r="TFL284"/>
      <c r="TFM284"/>
      <c r="TFN284"/>
      <c r="TFO284"/>
      <c r="TFP284"/>
      <c r="TFQ284"/>
      <c r="TFR284"/>
      <c r="TFS284"/>
      <c r="TFT284"/>
      <c r="TFU284"/>
      <c r="TFV284"/>
      <c r="TFW284"/>
      <c r="TFX284"/>
      <c r="TFY284"/>
      <c r="TFZ284"/>
      <c r="TGA284"/>
      <c r="TGB284"/>
      <c r="TGC284"/>
      <c r="TGD284"/>
      <c r="TGE284"/>
      <c r="TGF284"/>
      <c r="TGG284"/>
      <c r="TGH284"/>
      <c r="TGI284"/>
      <c r="TGJ284"/>
      <c r="TGK284"/>
      <c r="TGL284"/>
      <c r="TGM284"/>
      <c r="TGN284"/>
      <c r="TGO284"/>
      <c r="TGP284"/>
      <c r="TGQ284"/>
      <c r="TGR284"/>
      <c r="TGS284"/>
      <c r="TGT284"/>
      <c r="TGU284"/>
      <c r="TGV284"/>
      <c r="TGW284"/>
      <c r="TGX284"/>
      <c r="TGY284"/>
      <c r="TGZ284"/>
      <c r="THA284"/>
      <c r="THB284"/>
      <c r="THC284"/>
      <c r="THD284"/>
      <c r="THE284"/>
      <c r="THF284"/>
      <c r="THG284"/>
      <c r="THH284"/>
      <c r="THI284"/>
      <c r="THJ284"/>
      <c r="THK284"/>
      <c r="THL284"/>
      <c r="THM284"/>
      <c r="THN284"/>
      <c r="THO284"/>
      <c r="THP284"/>
      <c r="THQ284"/>
      <c r="THR284"/>
      <c r="THS284"/>
      <c r="THT284"/>
      <c r="THU284"/>
      <c r="THV284"/>
      <c r="THW284"/>
      <c r="THX284"/>
      <c r="THY284"/>
      <c r="THZ284"/>
      <c r="TIA284"/>
      <c r="TIB284"/>
      <c r="TIC284"/>
      <c r="TID284"/>
      <c r="TIE284"/>
      <c r="TIF284"/>
      <c r="TIG284"/>
      <c r="TIH284"/>
      <c r="TII284"/>
      <c r="TIJ284"/>
      <c r="TIK284"/>
      <c r="TIL284"/>
      <c r="TIM284"/>
      <c r="TIN284"/>
      <c r="TIO284"/>
      <c r="TIP284"/>
      <c r="TIQ284"/>
      <c r="TIR284"/>
      <c r="TIS284"/>
      <c r="TIT284"/>
      <c r="TIU284"/>
      <c r="TIV284"/>
      <c r="TIW284"/>
      <c r="TIX284"/>
      <c r="TIY284"/>
      <c r="TIZ284"/>
      <c r="TJA284"/>
      <c r="TJB284"/>
      <c r="TJC284"/>
      <c r="TJD284"/>
      <c r="TJE284"/>
      <c r="TJF284"/>
      <c r="TJG284"/>
      <c r="TJH284"/>
      <c r="TJI284"/>
      <c r="TJJ284"/>
      <c r="TJK284"/>
      <c r="TJL284"/>
      <c r="TJM284"/>
      <c r="TJN284"/>
      <c r="TJO284"/>
      <c r="TJP284"/>
      <c r="TJQ284"/>
      <c r="TJR284"/>
      <c r="TJS284"/>
      <c r="TJT284"/>
      <c r="TJU284"/>
      <c r="TJV284"/>
      <c r="TJW284"/>
      <c r="TJX284"/>
      <c r="TJY284"/>
      <c r="TJZ284"/>
      <c r="TKA284"/>
      <c r="TKB284"/>
      <c r="TKC284"/>
      <c r="TKD284"/>
      <c r="TKE284"/>
      <c r="TKF284"/>
      <c r="TKG284"/>
      <c r="TKH284"/>
      <c r="TKI284"/>
      <c r="TKJ284"/>
      <c r="TKK284"/>
      <c r="TKL284"/>
      <c r="TKM284"/>
      <c r="TKN284"/>
      <c r="TKO284"/>
      <c r="TKP284"/>
      <c r="TKQ284"/>
      <c r="TKR284"/>
      <c r="TKS284"/>
      <c r="TKT284"/>
      <c r="TKU284"/>
      <c r="TKV284"/>
      <c r="TKW284"/>
      <c r="TKX284"/>
      <c r="TKY284"/>
      <c r="TKZ284"/>
      <c r="TLA284"/>
      <c r="TLB284"/>
      <c r="TLC284"/>
      <c r="TLD284"/>
      <c r="TLE284"/>
      <c r="TLF284"/>
      <c r="TLG284"/>
      <c r="TLH284"/>
      <c r="TLI284"/>
      <c r="TLJ284"/>
      <c r="TLK284"/>
      <c r="TLL284"/>
      <c r="TLM284"/>
      <c r="TLN284"/>
      <c r="TLO284"/>
      <c r="TLP284"/>
      <c r="TLQ284"/>
      <c r="TLR284"/>
      <c r="TLS284"/>
      <c r="TLT284"/>
      <c r="TLU284"/>
      <c r="TLV284"/>
      <c r="TLW284"/>
      <c r="TLX284"/>
      <c r="TLY284"/>
      <c r="TLZ284"/>
      <c r="TMA284"/>
      <c r="TMB284"/>
      <c r="TMC284"/>
      <c r="TMD284"/>
      <c r="TME284"/>
      <c r="TMF284"/>
      <c r="TMG284"/>
      <c r="TMH284"/>
      <c r="TMI284"/>
      <c r="TMJ284"/>
      <c r="TMK284"/>
      <c r="TML284"/>
      <c r="TMM284"/>
      <c r="TMN284"/>
      <c r="TMO284"/>
      <c r="TMP284"/>
      <c r="TMQ284"/>
      <c r="TMR284"/>
      <c r="TMS284"/>
      <c r="TMT284"/>
      <c r="TMU284"/>
      <c r="TMV284"/>
      <c r="TMW284"/>
      <c r="TMX284"/>
      <c r="TMY284"/>
      <c r="TMZ284"/>
      <c r="TNA284"/>
      <c r="TNB284"/>
      <c r="TNC284"/>
      <c r="TND284"/>
      <c r="TNE284"/>
      <c r="TNF284"/>
      <c r="TNG284"/>
      <c r="TNH284"/>
      <c r="TNI284"/>
      <c r="TNJ284"/>
      <c r="TNK284"/>
      <c r="TNL284"/>
      <c r="TNM284"/>
      <c r="TNN284"/>
      <c r="TNO284"/>
      <c r="TNP284"/>
      <c r="TNQ284"/>
      <c r="TNR284"/>
      <c r="TNS284"/>
      <c r="TNT284"/>
      <c r="TNU284"/>
      <c r="TNV284"/>
      <c r="TNW284"/>
      <c r="TNX284"/>
      <c r="TNY284"/>
      <c r="TNZ284"/>
      <c r="TOA284"/>
      <c r="TOB284"/>
      <c r="TOC284"/>
      <c r="TOD284"/>
      <c r="TOE284"/>
      <c r="TOF284"/>
      <c r="TOG284"/>
      <c r="TOH284"/>
      <c r="TOI284"/>
      <c r="TOJ284"/>
      <c r="TOK284"/>
      <c r="TOL284"/>
      <c r="TOM284"/>
      <c r="TON284"/>
      <c r="TOO284"/>
      <c r="TOP284"/>
      <c r="TOQ284"/>
      <c r="TOR284"/>
      <c r="TOS284"/>
      <c r="TOT284"/>
      <c r="TOU284"/>
      <c r="TOV284"/>
      <c r="TOW284"/>
      <c r="TOX284"/>
      <c r="TOY284"/>
      <c r="TOZ284"/>
      <c r="TPA284"/>
      <c r="TPB284"/>
      <c r="TPC284"/>
      <c r="TPD284"/>
      <c r="TPE284"/>
      <c r="TPF284"/>
      <c r="TPG284"/>
      <c r="TPH284"/>
      <c r="TPI284"/>
      <c r="TPJ284"/>
      <c r="TPK284"/>
      <c r="TPL284"/>
      <c r="TPM284"/>
      <c r="TPN284"/>
      <c r="TPO284"/>
      <c r="TPP284"/>
      <c r="TPQ284"/>
      <c r="TPR284"/>
      <c r="TPS284"/>
      <c r="TPT284"/>
      <c r="TPU284"/>
      <c r="TPV284"/>
      <c r="TPW284"/>
      <c r="TPX284"/>
      <c r="TPY284"/>
      <c r="TPZ284"/>
      <c r="TQA284"/>
      <c r="TQB284"/>
      <c r="TQC284"/>
      <c r="TQD284"/>
      <c r="TQE284"/>
      <c r="TQF284"/>
      <c r="TQG284"/>
      <c r="TQH284"/>
      <c r="TQI284"/>
      <c r="TQJ284"/>
      <c r="TQK284"/>
      <c r="TQL284"/>
      <c r="TQM284"/>
      <c r="TQN284"/>
      <c r="TQO284"/>
      <c r="TQP284"/>
      <c r="TQQ284"/>
      <c r="TQR284"/>
      <c r="TQS284"/>
      <c r="TQT284"/>
      <c r="TQU284"/>
      <c r="TQV284"/>
      <c r="TQW284"/>
      <c r="TQX284"/>
      <c r="TQY284"/>
      <c r="TQZ284"/>
      <c r="TRA284"/>
      <c r="TRB284"/>
      <c r="TRC284"/>
      <c r="TRD284"/>
      <c r="TRE284"/>
      <c r="TRF284"/>
      <c r="TRG284"/>
      <c r="TRH284"/>
      <c r="TRI284"/>
      <c r="TRJ284"/>
      <c r="TRK284"/>
      <c r="TRL284"/>
      <c r="TRM284"/>
      <c r="TRN284"/>
      <c r="TRO284"/>
      <c r="TRP284"/>
      <c r="TRQ284"/>
      <c r="TRR284"/>
      <c r="TRS284"/>
      <c r="TRT284"/>
      <c r="TRU284"/>
      <c r="TRV284"/>
      <c r="TRW284"/>
      <c r="TRX284"/>
      <c r="TRY284"/>
      <c r="TRZ284"/>
      <c r="TSA284"/>
      <c r="TSB284"/>
      <c r="TSC284"/>
      <c r="TSD284"/>
      <c r="TSE284"/>
      <c r="TSF284"/>
      <c r="TSG284"/>
      <c r="TSH284"/>
      <c r="TSI284"/>
      <c r="TSJ284"/>
      <c r="TSK284"/>
      <c r="TSL284"/>
      <c r="TSM284"/>
      <c r="TSN284"/>
      <c r="TSO284"/>
      <c r="TSP284"/>
      <c r="TSQ284"/>
      <c r="TSR284"/>
      <c r="TSS284"/>
      <c r="TST284"/>
      <c r="TSU284"/>
      <c r="TSV284"/>
      <c r="TSW284"/>
      <c r="TSX284"/>
      <c r="TSY284"/>
      <c r="TSZ284"/>
      <c r="TTA284"/>
      <c r="TTB284"/>
      <c r="TTC284"/>
      <c r="TTD284"/>
      <c r="TTE284"/>
      <c r="TTF284"/>
      <c r="TTG284"/>
      <c r="TTH284"/>
      <c r="TTI284"/>
      <c r="TTJ284"/>
      <c r="TTK284"/>
      <c r="TTL284"/>
      <c r="TTM284"/>
      <c r="TTN284"/>
      <c r="TTO284"/>
      <c r="TTP284"/>
      <c r="TTQ284"/>
      <c r="TTR284"/>
      <c r="TTS284"/>
      <c r="TTT284"/>
      <c r="TTU284"/>
      <c r="TTV284"/>
      <c r="TTW284"/>
      <c r="TTX284"/>
      <c r="TTY284"/>
      <c r="TTZ284"/>
      <c r="TUA284"/>
      <c r="TUB284"/>
      <c r="TUC284"/>
      <c r="TUD284"/>
      <c r="TUE284"/>
      <c r="TUF284"/>
      <c r="TUG284"/>
      <c r="TUH284"/>
      <c r="TUI284"/>
      <c r="TUJ284"/>
      <c r="TUK284"/>
      <c r="TUL284"/>
      <c r="TUM284"/>
      <c r="TUN284"/>
      <c r="TUO284"/>
      <c r="TUP284"/>
      <c r="TUQ284"/>
      <c r="TUR284"/>
      <c r="TUS284"/>
      <c r="TUT284"/>
      <c r="TUU284"/>
      <c r="TUV284"/>
      <c r="TUW284"/>
      <c r="TUX284"/>
      <c r="TUY284"/>
      <c r="TUZ284"/>
      <c r="TVA284"/>
      <c r="TVB284"/>
      <c r="TVC284"/>
      <c r="TVD284"/>
      <c r="TVE284"/>
      <c r="TVF284"/>
      <c r="TVG284"/>
      <c r="TVH284"/>
      <c r="TVI284"/>
      <c r="TVJ284"/>
      <c r="TVK284"/>
      <c r="TVL284"/>
      <c r="TVM284"/>
      <c r="TVN284"/>
      <c r="TVO284"/>
      <c r="TVP284"/>
      <c r="TVQ284"/>
      <c r="TVR284"/>
      <c r="TVS284"/>
      <c r="TVT284"/>
      <c r="TVU284"/>
      <c r="TVV284"/>
      <c r="TVW284"/>
      <c r="TVX284"/>
      <c r="TVY284"/>
      <c r="TVZ284"/>
      <c r="TWA284"/>
      <c r="TWB284"/>
      <c r="TWC284"/>
      <c r="TWD284"/>
      <c r="TWE284"/>
      <c r="TWF284"/>
      <c r="TWG284"/>
      <c r="TWH284"/>
      <c r="TWI284"/>
      <c r="TWJ284"/>
      <c r="TWK284"/>
      <c r="TWL284"/>
      <c r="TWM284"/>
      <c r="TWN284"/>
      <c r="TWO284"/>
      <c r="TWP284"/>
      <c r="TWQ284"/>
      <c r="TWR284"/>
      <c r="TWS284"/>
      <c r="TWT284"/>
      <c r="TWU284"/>
      <c r="TWV284"/>
      <c r="TWW284"/>
      <c r="TWX284"/>
      <c r="TWY284"/>
      <c r="TWZ284"/>
      <c r="TXA284"/>
      <c r="TXB284"/>
      <c r="TXC284"/>
      <c r="TXD284"/>
      <c r="TXE284"/>
      <c r="TXF284"/>
      <c r="TXG284"/>
      <c r="TXH284"/>
      <c r="TXI284"/>
      <c r="TXJ284"/>
      <c r="TXK284"/>
      <c r="TXL284"/>
      <c r="TXM284"/>
      <c r="TXN284"/>
      <c r="TXO284"/>
      <c r="TXP284"/>
      <c r="TXQ284"/>
      <c r="TXR284"/>
      <c r="TXS284"/>
      <c r="TXT284"/>
      <c r="TXU284"/>
      <c r="TXV284"/>
      <c r="TXW284"/>
      <c r="TXX284"/>
      <c r="TXY284"/>
      <c r="TXZ284"/>
      <c r="TYA284"/>
      <c r="TYB284"/>
      <c r="TYC284"/>
      <c r="TYD284"/>
      <c r="TYE284"/>
      <c r="TYF284"/>
      <c r="TYG284"/>
      <c r="TYH284"/>
      <c r="TYI284"/>
      <c r="TYJ284"/>
      <c r="TYK284"/>
      <c r="TYL284"/>
      <c r="TYM284"/>
      <c r="TYN284"/>
      <c r="TYO284"/>
      <c r="TYP284"/>
      <c r="TYQ284"/>
      <c r="TYR284"/>
      <c r="TYS284"/>
      <c r="TYT284"/>
      <c r="TYU284"/>
      <c r="TYV284"/>
      <c r="TYW284"/>
      <c r="TYX284"/>
      <c r="TYY284"/>
      <c r="TYZ284"/>
      <c r="TZA284"/>
      <c r="TZB284"/>
      <c r="TZC284"/>
      <c r="TZD284"/>
      <c r="TZE284"/>
      <c r="TZF284"/>
      <c r="TZG284"/>
      <c r="TZH284"/>
      <c r="TZI284"/>
      <c r="TZJ284"/>
      <c r="TZK284"/>
      <c r="TZL284"/>
      <c r="TZM284"/>
      <c r="TZN284"/>
      <c r="TZO284"/>
      <c r="TZP284"/>
      <c r="TZQ284"/>
      <c r="TZR284"/>
      <c r="TZS284"/>
      <c r="TZT284"/>
      <c r="TZU284"/>
      <c r="TZV284"/>
      <c r="TZW284"/>
      <c r="TZX284"/>
      <c r="TZY284"/>
      <c r="TZZ284"/>
      <c r="UAA284"/>
      <c r="UAB284"/>
      <c r="UAC284"/>
      <c r="UAD284"/>
      <c r="UAE284"/>
      <c r="UAF284"/>
      <c r="UAG284"/>
      <c r="UAH284"/>
      <c r="UAI284"/>
      <c r="UAJ284"/>
      <c r="UAK284"/>
      <c r="UAL284"/>
      <c r="UAM284"/>
      <c r="UAN284"/>
      <c r="UAO284"/>
      <c r="UAP284"/>
      <c r="UAQ284"/>
      <c r="UAR284"/>
      <c r="UAS284"/>
      <c r="UAT284"/>
      <c r="UAU284"/>
      <c r="UAV284"/>
      <c r="UAW284"/>
      <c r="UAX284"/>
      <c r="UAY284"/>
      <c r="UAZ284"/>
      <c r="UBA284"/>
      <c r="UBB284"/>
      <c r="UBC284"/>
      <c r="UBD284"/>
      <c r="UBE284"/>
      <c r="UBF284"/>
      <c r="UBG284"/>
      <c r="UBH284"/>
      <c r="UBI284"/>
      <c r="UBJ284"/>
      <c r="UBK284"/>
      <c r="UBL284"/>
      <c r="UBM284"/>
      <c r="UBN284"/>
      <c r="UBO284"/>
      <c r="UBP284"/>
      <c r="UBQ284"/>
      <c r="UBR284"/>
      <c r="UBS284"/>
      <c r="UBT284"/>
      <c r="UBU284"/>
      <c r="UBV284"/>
      <c r="UBW284"/>
      <c r="UBX284"/>
      <c r="UBY284"/>
      <c r="UBZ284"/>
      <c r="UCA284"/>
      <c r="UCB284"/>
      <c r="UCC284"/>
      <c r="UCD284"/>
      <c r="UCE284"/>
      <c r="UCF284"/>
      <c r="UCG284"/>
      <c r="UCH284"/>
      <c r="UCI284"/>
      <c r="UCJ284"/>
      <c r="UCK284"/>
      <c r="UCL284"/>
      <c r="UCM284"/>
      <c r="UCN284"/>
      <c r="UCO284"/>
      <c r="UCP284"/>
      <c r="UCQ284"/>
      <c r="UCR284"/>
      <c r="UCS284"/>
      <c r="UCT284"/>
      <c r="UCU284"/>
      <c r="UCV284"/>
      <c r="UCW284"/>
      <c r="UCX284"/>
      <c r="UCY284"/>
      <c r="UCZ284"/>
      <c r="UDA284"/>
      <c r="UDB284"/>
      <c r="UDC284"/>
      <c r="UDD284"/>
      <c r="UDE284"/>
      <c r="UDF284"/>
      <c r="UDG284"/>
      <c r="UDH284"/>
      <c r="UDI284"/>
      <c r="UDJ284"/>
      <c r="UDK284"/>
      <c r="UDL284"/>
      <c r="UDM284"/>
      <c r="UDN284"/>
      <c r="UDO284"/>
      <c r="UDP284"/>
      <c r="UDQ284"/>
      <c r="UDR284"/>
      <c r="UDS284"/>
      <c r="UDT284"/>
      <c r="UDU284"/>
      <c r="UDV284"/>
      <c r="UDW284"/>
      <c r="UDX284"/>
      <c r="UDY284"/>
      <c r="UDZ284"/>
      <c r="UEA284"/>
      <c r="UEB284"/>
      <c r="UEC284"/>
      <c r="UED284"/>
      <c r="UEE284"/>
      <c r="UEF284"/>
      <c r="UEG284"/>
      <c r="UEH284"/>
      <c r="UEI284"/>
      <c r="UEJ284"/>
      <c r="UEK284"/>
      <c r="UEL284"/>
      <c r="UEM284"/>
      <c r="UEN284"/>
      <c r="UEO284"/>
      <c r="UEP284"/>
      <c r="UEQ284"/>
      <c r="UER284"/>
      <c r="UES284"/>
      <c r="UET284"/>
      <c r="UEU284"/>
      <c r="UEV284"/>
      <c r="UEW284"/>
      <c r="UEX284"/>
      <c r="UEY284"/>
      <c r="UEZ284"/>
      <c r="UFA284"/>
      <c r="UFB284"/>
      <c r="UFC284"/>
      <c r="UFD284"/>
      <c r="UFE284"/>
      <c r="UFF284"/>
      <c r="UFG284"/>
      <c r="UFH284"/>
      <c r="UFI284"/>
      <c r="UFJ284"/>
      <c r="UFK284"/>
      <c r="UFL284"/>
      <c r="UFM284"/>
      <c r="UFN284"/>
      <c r="UFO284"/>
      <c r="UFP284"/>
      <c r="UFQ284"/>
      <c r="UFR284"/>
      <c r="UFS284"/>
      <c r="UFT284"/>
      <c r="UFU284"/>
      <c r="UFV284"/>
      <c r="UFW284"/>
      <c r="UFX284"/>
      <c r="UFY284"/>
      <c r="UFZ284"/>
      <c r="UGA284"/>
      <c r="UGB284"/>
      <c r="UGC284"/>
      <c r="UGD284"/>
      <c r="UGE284"/>
      <c r="UGF284"/>
      <c r="UGG284"/>
      <c r="UGH284"/>
      <c r="UGI284"/>
      <c r="UGJ284"/>
      <c r="UGK284"/>
      <c r="UGL284"/>
      <c r="UGM284"/>
      <c r="UGN284"/>
      <c r="UGO284"/>
      <c r="UGP284"/>
      <c r="UGQ284"/>
      <c r="UGR284"/>
      <c r="UGS284"/>
      <c r="UGT284"/>
      <c r="UGU284"/>
      <c r="UGV284"/>
      <c r="UGW284"/>
      <c r="UGX284"/>
      <c r="UGY284"/>
      <c r="UGZ284"/>
      <c r="UHA284"/>
      <c r="UHB284"/>
      <c r="UHC284"/>
      <c r="UHD284"/>
      <c r="UHE284"/>
      <c r="UHF284"/>
      <c r="UHG284"/>
      <c r="UHH284"/>
      <c r="UHI284"/>
      <c r="UHJ284"/>
      <c r="UHK284"/>
      <c r="UHL284"/>
      <c r="UHM284"/>
      <c r="UHN284"/>
      <c r="UHO284"/>
      <c r="UHP284"/>
      <c r="UHQ284"/>
      <c r="UHR284"/>
      <c r="UHS284"/>
      <c r="UHT284"/>
      <c r="UHU284"/>
      <c r="UHV284"/>
      <c r="UHW284"/>
      <c r="UHX284"/>
      <c r="UHY284"/>
      <c r="UHZ284"/>
      <c r="UIA284"/>
      <c r="UIB284"/>
      <c r="UIC284"/>
      <c r="UID284"/>
      <c r="UIE284"/>
      <c r="UIF284"/>
      <c r="UIG284"/>
      <c r="UIH284"/>
      <c r="UII284"/>
      <c r="UIJ284"/>
      <c r="UIK284"/>
      <c r="UIL284"/>
      <c r="UIM284"/>
      <c r="UIN284"/>
      <c r="UIO284"/>
      <c r="UIP284"/>
      <c r="UIQ284"/>
      <c r="UIR284"/>
      <c r="UIS284"/>
      <c r="UIT284"/>
      <c r="UIU284"/>
      <c r="UIV284"/>
      <c r="UIW284"/>
      <c r="UIX284"/>
      <c r="UIY284"/>
      <c r="UIZ284"/>
      <c r="UJA284"/>
      <c r="UJB284"/>
      <c r="UJC284"/>
      <c r="UJD284"/>
      <c r="UJE284"/>
      <c r="UJF284"/>
      <c r="UJG284"/>
      <c r="UJH284"/>
      <c r="UJI284"/>
      <c r="UJJ284"/>
      <c r="UJK284"/>
      <c r="UJL284"/>
      <c r="UJM284"/>
      <c r="UJN284"/>
      <c r="UJO284"/>
      <c r="UJP284"/>
      <c r="UJQ284"/>
      <c r="UJR284"/>
      <c r="UJS284"/>
      <c r="UJT284"/>
      <c r="UJU284"/>
      <c r="UJV284"/>
      <c r="UJW284"/>
      <c r="UJX284"/>
      <c r="UJY284"/>
      <c r="UJZ284"/>
      <c r="UKA284"/>
      <c r="UKB284"/>
      <c r="UKC284"/>
      <c r="UKD284"/>
      <c r="UKE284"/>
      <c r="UKF284"/>
      <c r="UKG284"/>
      <c r="UKH284"/>
      <c r="UKI284"/>
      <c r="UKJ284"/>
      <c r="UKK284"/>
      <c r="UKL284"/>
      <c r="UKM284"/>
      <c r="UKN284"/>
      <c r="UKO284"/>
      <c r="UKP284"/>
      <c r="UKQ284"/>
      <c r="UKR284"/>
      <c r="UKS284"/>
      <c r="UKT284"/>
      <c r="UKU284"/>
      <c r="UKV284"/>
      <c r="UKW284"/>
      <c r="UKX284"/>
      <c r="UKY284"/>
      <c r="UKZ284"/>
      <c r="ULA284"/>
      <c r="ULB284"/>
      <c r="ULC284"/>
      <c r="ULD284"/>
      <c r="ULE284"/>
      <c r="ULF284"/>
      <c r="ULG284"/>
      <c r="ULH284"/>
      <c r="ULI284"/>
      <c r="ULJ284"/>
      <c r="ULK284"/>
      <c r="ULL284"/>
      <c r="ULM284"/>
      <c r="ULN284"/>
      <c r="ULO284"/>
      <c r="ULP284"/>
      <c r="ULQ284"/>
      <c r="ULR284"/>
      <c r="ULS284"/>
      <c r="ULT284"/>
      <c r="ULU284"/>
      <c r="ULV284"/>
      <c r="ULW284"/>
      <c r="ULX284"/>
      <c r="ULY284"/>
      <c r="ULZ284"/>
      <c r="UMA284"/>
      <c r="UMB284"/>
      <c r="UMC284"/>
      <c r="UMD284"/>
      <c r="UME284"/>
      <c r="UMF284"/>
      <c r="UMG284"/>
      <c r="UMH284"/>
      <c r="UMI284"/>
      <c r="UMJ284"/>
      <c r="UMK284"/>
      <c r="UML284"/>
      <c r="UMM284"/>
      <c r="UMN284"/>
      <c r="UMO284"/>
      <c r="UMP284"/>
      <c r="UMQ284"/>
      <c r="UMR284"/>
      <c r="UMS284"/>
      <c r="UMT284"/>
      <c r="UMU284"/>
      <c r="UMV284"/>
      <c r="UMW284"/>
      <c r="UMX284"/>
      <c r="UMY284"/>
      <c r="UMZ284"/>
      <c r="UNA284"/>
      <c r="UNB284"/>
      <c r="UNC284"/>
      <c r="UND284"/>
      <c r="UNE284"/>
      <c r="UNF284"/>
      <c r="UNG284"/>
      <c r="UNH284"/>
      <c r="UNI284"/>
      <c r="UNJ284"/>
      <c r="UNK284"/>
      <c r="UNL284"/>
      <c r="UNM284"/>
      <c r="UNN284"/>
      <c r="UNO284"/>
      <c r="UNP284"/>
      <c r="UNQ284"/>
      <c r="UNR284"/>
      <c r="UNS284"/>
      <c r="UNT284"/>
      <c r="UNU284"/>
      <c r="UNV284"/>
      <c r="UNW284"/>
      <c r="UNX284"/>
      <c r="UNY284"/>
      <c r="UNZ284"/>
      <c r="UOA284"/>
      <c r="UOB284"/>
      <c r="UOC284"/>
      <c r="UOD284"/>
      <c r="UOE284"/>
      <c r="UOF284"/>
      <c r="UOG284"/>
      <c r="UOH284"/>
      <c r="UOI284"/>
      <c r="UOJ284"/>
      <c r="UOK284"/>
      <c r="UOL284"/>
      <c r="UOM284"/>
      <c r="UON284"/>
      <c r="UOO284"/>
      <c r="UOP284"/>
      <c r="UOQ284"/>
      <c r="UOR284"/>
      <c r="UOS284"/>
      <c r="UOT284"/>
      <c r="UOU284"/>
      <c r="UOV284"/>
      <c r="UOW284"/>
      <c r="UOX284"/>
      <c r="UOY284"/>
      <c r="UOZ284"/>
      <c r="UPA284"/>
      <c r="UPB284"/>
      <c r="UPC284"/>
      <c r="UPD284"/>
      <c r="UPE284"/>
      <c r="UPF284"/>
      <c r="UPG284"/>
      <c r="UPH284"/>
      <c r="UPI284"/>
      <c r="UPJ284"/>
      <c r="UPK284"/>
      <c r="UPL284"/>
      <c r="UPM284"/>
      <c r="UPN284"/>
      <c r="UPO284"/>
      <c r="UPP284"/>
      <c r="UPQ284"/>
      <c r="UPR284"/>
      <c r="UPS284"/>
      <c r="UPT284"/>
      <c r="UPU284"/>
      <c r="UPV284"/>
      <c r="UPW284"/>
      <c r="UPX284"/>
      <c r="UPY284"/>
      <c r="UPZ284"/>
      <c r="UQA284"/>
      <c r="UQB284"/>
      <c r="UQC284"/>
      <c r="UQD284"/>
      <c r="UQE284"/>
      <c r="UQF284"/>
      <c r="UQG284"/>
      <c r="UQH284"/>
      <c r="UQI284"/>
      <c r="UQJ284"/>
      <c r="UQK284"/>
      <c r="UQL284"/>
      <c r="UQM284"/>
      <c r="UQN284"/>
      <c r="UQO284"/>
      <c r="UQP284"/>
      <c r="UQQ284"/>
      <c r="UQR284"/>
      <c r="UQS284"/>
      <c r="UQT284"/>
      <c r="UQU284"/>
      <c r="UQV284"/>
      <c r="UQW284"/>
      <c r="UQX284"/>
      <c r="UQY284"/>
      <c r="UQZ284"/>
      <c r="URA284"/>
      <c r="URB284"/>
      <c r="URC284"/>
      <c r="URD284"/>
      <c r="URE284"/>
      <c r="URF284"/>
      <c r="URG284"/>
      <c r="URH284"/>
      <c r="URI284"/>
      <c r="URJ284"/>
      <c r="URK284"/>
      <c r="URL284"/>
      <c r="URM284"/>
      <c r="URN284"/>
      <c r="URO284"/>
      <c r="URP284"/>
      <c r="URQ284"/>
      <c r="URR284"/>
      <c r="URS284"/>
      <c r="URT284"/>
      <c r="URU284"/>
      <c r="URV284"/>
      <c r="URW284"/>
      <c r="URX284"/>
      <c r="URY284"/>
      <c r="URZ284"/>
      <c r="USA284"/>
      <c r="USB284"/>
      <c r="USC284"/>
      <c r="USD284"/>
      <c r="USE284"/>
      <c r="USF284"/>
      <c r="USG284"/>
      <c r="USH284"/>
      <c r="USI284"/>
      <c r="USJ284"/>
      <c r="USK284"/>
      <c r="USL284"/>
      <c r="USM284"/>
      <c r="USN284"/>
      <c r="USO284"/>
      <c r="USP284"/>
      <c r="USQ284"/>
      <c r="USR284"/>
      <c r="USS284"/>
      <c r="UST284"/>
      <c r="USU284"/>
      <c r="USV284"/>
      <c r="USW284"/>
      <c r="USX284"/>
      <c r="USY284"/>
      <c r="USZ284"/>
      <c r="UTA284"/>
      <c r="UTB284"/>
      <c r="UTC284"/>
      <c r="UTD284"/>
      <c r="UTE284"/>
      <c r="UTF284"/>
      <c r="UTG284"/>
      <c r="UTH284"/>
      <c r="UTI284"/>
      <c r="UTJ284"/>
      <c r="UTK284"/>
      <c r="UTL284"/>
      <c r="UTM284"/>
      <c r="UTN284"/>
      <c r="UTO284"/>
      <c r="UTP284"/>
      <c r="UTQ284"/>
      <c r="UTR284"/>
      <c r="UTS284"/>
      <c r="UTT284"/>
      <c r="UTU284"/>
      <c r="UTV284"/>
      <c r="UTW284"/>
      <c r="UTX284"/>
      <c r="UTY284"/>
      <c r="UTZ284"/>
      <c r="UUA284"/>
      <c r="UUB284"/>
      <c r="UUC284"/>
      <c r="UUD284"/>
      <c r="UUE284"/>
      <c r="UUF284"/>
      <c r="UUG284"/>
      <c r="UUH284"/>
      <c r="UUI284"/>
      <c r="UUJ284"/>
      <c r="UUK284"/>
      <c r="UUL284"/>
      <c r="UUM284"/>
      <c r="UUN284"/>
      <c r="UUO284"/>
      <c r="UUP284"/>
      <c r="UUQ284"/>
      <c r="UUR284"/>
      <c r="UUS284"/>
      <c r="UUT284"/>
      <c r="UUU284"/>
      <c r="UUV284"/>
      <c r="UUW284"/>
      <c r="UUX284"/>
      <c r="UUY284"/>
      <c r="UUZ284"/>
      <c r="UVA284"/>
      <c r="UVB284"/>
      <c r="UVC284"/>
      <c r="UVD284"/>
      <c r="UVE284"/>
      <c r="UVF284"/>
      <c r="UVG284"/>
      <c r="UVH284"/>
      <c r="UVI284"/>
      <c r="UVJ284"/>
      <c r="UVK284"/>
      <c r="UVL284"/>
      <c r="UVM284"/>
      <c r="UVN284"/>
      <c r="UVO284"/>
      <c r="UVP284"/>
      <c r="UVQ284"/>
      <c r="UVR284"/>
      <c r="UVS284"/>
      <c r="UVT284"/>
      <c r="UVU284"/>
      <c r="UVV284"/>
      <c r="UVW284"/>
      <c r="UVX284"/>
      <c r="UVY284"/>
      <c r="UVZ284"/>
      <c r="UWA284"/>
      <c r="UWB284"/>
      <c r="UWC284"/>
      <c r="UWD284"/>
      <c r="UWE284"/>
      <c r="UWF284"/>
      <c r="UWG284"/>
      <c r="UWH284"/>
      <c r="UWI284"/>
      <c r="UWJ284"/>
      <c r="UWK284"/>
      <c r="UWL284"/>
      <c r="UWM284"/>
      <c r="UWN284"/>
      <c r="UWO284"/>
      <c r="UWP284"/>
      <c r="UWQ284"/>
      <c r="UWR284"/>
      <c r="UWS284"/>
      <c r="UWT284"/>
      <c r="UWU284"/>
      <c r="UWV284"/>
      <c r="UWW284"/>
      <c r="UWX284"/>
      <c r="UWY284"/>
      <c r="UWZ284"/>
      <c r="UXA284"/>
      <c r="UXB284"/>
      <c r="UXC284"/>
      <c r="UXD284"/>
      <c r="UXE284"/>
      <c r="UXF284"/>
      <c r="UXG284"/>
      <c r="UXH284"/>
      <c r="UXI284"/>
      <c r="UXJ284"/>
      <c r="UXK284"/>
      <c r="UXL284"/>
      <c r="UXM284"/>
      <c r="UXN284"/>
      <c r="UXO284"/>
      <c r="UXP284"/>
      <c r="UXQ284"/>
      <c r="UXR284"/>
      <c r="UXS284"/>
      <c r="UXT284"/>
      <c r="UXU284"/>
      <c r="UXV284"/>
      <c r="UXW284"/>
      <c r="UXX284"/>
      <c r="UXY284"/>
      <c r="UXZ284"/>
      <c r="UYA284"/>
      <c r="UYB284"/>
      <c r="UYC284"/>
      <c r="UYD284"/>
      <c r="UYE284"/>
      <c r="UYF284"/>
      <c r="UYG284"/>
      <c r="UYH284"/>
      <c r="UYI284"/>
      <c r="UYJ284"/>
      <c r="UYK284"/>
      <c r="UYL284"/>
      <c r="UYM284"/>
      <c r="UYN284"/>
      <c r="UYO284"/>
      <c r="UYP284"/>
      <c r="UYQ284"/>
      <c r="UYR284"/>
      <c r="UYS284"/>
      <c r="UYT284"/>
      <c r="UYU284"/>
      <c r="UYV284"/>
      <c r="UYW284"/>
      <c r="UYX284"/>
      <c r="UYY284"/>
      <c r="UYZ284"/>
      <c r="UZA284"/>
      <c r="UZB284"/>
      <c r="UZC284"/>
      <c r="UZD284"/>
      <c r="UZE284"/>
      <c r="UZF284"/>
      <c r="UZG284"/>
      <c r="UZH284"/>
      <c r="UZI284"/>
      <c r="UZJ284"/>
      <c r="UZK284"/>
      <c r="UZL284"/>
      <c r="UZM284"/>
      <c r="UZN284"/>
      <c r="UZO284"/>
      <c r="UZP284"/>
      <c r="UZQ284"/>
      <c r="UZR284"/>
      <c r="UZS284"/>
      <c r="UZT284"/>
      <c r="UZU284"/>
      <c r="UZV284"/>
      <c r="UZW284"/>
      <c r="UZX284"/>
      <c r="UZY284"/>
      <c r="UZZ284"/>
      <c r="VAA284"/>
      <c r="VAB284"/>
      <c r="VAC284"/>
      <c r="VAD284"/>
      <c r="VAE284"/>
      <c r="VAF284"/>
      <c r="VAG284"/>
      <c r="VAH284"/>
      <c r="VAI284"/>
      <c r="VAJ284"/>
      <c r="VAK284"/>
      <c r="VAL284"/>
      <c r="VAM284"/>
      <c r="VAN284"/>
      <c r="VAO284"/>
      <c r="VAP284"/>
      <c r="VAQ284"/>
      <c r="VAR284"/>
      <c r="VAS284"/>
      <c r="VAT284"/>
      <c r="VAU284"/>
      <c r="VAV284"/>
      <c r="VAW284"/>
      <c r="VAX284"/>
      <c r="VAY284"/>
      <c r="VAZ284"/>
      <c r="VBA284"/>
      <c r="VBB284"/>
      <c r="VBC284"/>
      <c r="VBD284"/>
      <c r="VBE284"/>
      <c r="VBF284"/>
      <c r="VBG284"/>
      <c r="VBH284"/>
      <c r="VBI284"/>
      <c r="VBJ284"/>
      <c r="VBK284"/>
      <c r="VBL284"/>
      <c r="VBM284"/>
      <c r="VBN284"/>
      <c r="VBO284"/>
      <c r="VBP284"/>
      <c r="VBQ284"/>
      <c r="VBR284"/>
      <c r="VBS284"/>
      <c r="VBT284"/>
      <c r="VBU284"/>
      <c r="VBV284"/>
      <c r="VBW284"/>
      <c r="VBX284"/>
      <c r="VBY284"/>
      <c r="VBZ284"/>
      <c r="VCA284"/>
      <c r="VCB284"/>
      <c r="VCC284"/>
      <c r="VCD284"/>
      <c r="VCE284"/>
      <c r="VCF284"/>
      <c r="VCG284"/>
      <c r="VCH284"/>
      <c r="VCI284"/>
      <c r="VCJ284"/>
      <c r="VCK284"/>
      <c r="VCL284"/>
      <c r="VCM284"/>
      <c r="VCN284"/>
      <c r="VCO284"/>
      <c r="VCP284"/>
      <c r="VCQ284"/>
      <c r="VCR284"/>
      <c r="VCS284"/>
      <c r="VCT284"/>
      <c r="VCU284"/>
      <c r="VCV284"/>
      <c r="VCW284"/>
      <c r="VCX284"/>
      <c r="VCY284"/>
      <c r="VCZ284"/>
      <c r="VDA284"/>
      <c r="VDB284"/>
      <c r="VDC284"/>
      <c r="VDD284"/>
      <c r="VDE284"/>
      <c r="VDF284"/>
      <c r="VDG284"/>
      <c r="VDH284"/>
      <c r="VDI284"/>
      <c r="VDJ284"/>
      <c r="VDK284"/>
      <c r="VDL284"/>
      <c r="VDM284"/>
      <c r="VDN284"/>
      <c r="VDO284"/>
      <c r="VDP284"/>
      <c r="VDQ284"/>
      <c r="VDR284"/>
      <c r="VDS284"/>
      <c r="VDT284"/>
      <c r="VDU284"/>
      <c r="VDV284"/>
      <c r="VDW284"/>
      <c r="VDX284"/>
      <c r="VDY284"/>
      <c r="VDZ284"/>
      <c r="VEA284"/>
      <c r="VEB284"/>
      <c r="VEC284"/>
      <c r="VED284"/>
      <c r="VEE284"/>
      <c r="VEF284"/>
      <c r="VEG284"/>
      <c r="VEH284"/>
      <c r="VEI284"/>
      <c r="VEJ284"/>
      <c r="VEK284"/>
      <c r="VEL284"/>
      <c r="VEM284"/>
      <c r="VEN284"/>
      <c r="VEO284"/>
      <c r="VEP284"/>
      <c r="VEQ284"/>
      <c r="VER284"/>
      <c r="VES284"/>
      <c r="VET284"/>
      <c r="VEU284"/>
      <c r="VEV284"/>
      <c r="VEW284"/>
      <c r="VEX284"/>
      <c r="VEY284"/>
      <c r="VEZ284"/>
      <c r="VFA284"/>
      <c r="VFB284"/>
      <c r="VFC284"/>
      <c r="VFD284"/>
      <c r="VFE284"/>
      <c r="VFF284"/>
      <c r="VFG284"/>
      <c r="VFH284"/>
      <c r="VFI284"/>
      <c r="VFJ284"/>
      <c r="VFK284"/>
      <c r="VFL284"/>
      <c r="VFM284"/>
      <c r="VFN284"/>
      <c r="VFO284"/>
      <c r="VFP284"/>
      <c r="VFQ284"/>
      <c r="VFR284"/>
      <c r="VFS284"/>
      <c r="VFT284"/>
      <c r="VFU284"/>
      <c r="VFV284"/>
      <c r="VFW284"/>
      <c r="VFX284"/>
      <c r="VFY284"/>
      <c r="VFZ284"/>
      <c r="VGA284"/>
      <c r="VGB284"/>
      <c r="VGC284"/>
      <c r="VGD284"/>
      <c r="VGE284"/>
      <c r="VGF284"/>
      <c r="VGG284"/>
      <c r="VGH284"/>
      <c r="VGI284"/>
      <c r="VGJ284"/>
      <c r="VGK284"/>
      <c r="VGL284"/>
      <c r="VGM284"/>
      <c r="VGN284"/>
      <c r="VGO284"/>
      <c r="VGP284"/>
      <c r="VGQ284"/>
      <c r="VGR284"/>
      <c r="VGS284"/>
      <c r="VGT284"/>
      <c r="VGU284"/>
      <c r="VGV284"/>
      <c r="VGW284"/>
      <c r="VGX284"/>
      <c r="VGY284"/>
      <c r="VGZ284"/>
      <c r="VHA284"/>
      <c r="VHB284"/>
      <c r="VHC284"/>
      <c r="VHD284"/>
      <c r="VHE284"/>
      <c r="VHF284"/>
      <c r="VHG284"/>
      <c r="VHH284"/>
      <c r="VHI284"/>
      <c r="VHJ284"/>
      <c r="VHK284"/>
      <c r="VHL284"/>
      <c r="VHM284"/>
      <c r="VHN284"/>
      <c r="VHO284"/>
      <c r="VHP284"/>
      <c r="VHQ284"/>
      <c r="VHR284"/>
      <c r="VHS284"/>
      <c r="VHT284"/>
      <c r="VHU284"/>
      <c r="VHV284"/>
      <c r="VHW284"/>
      <c r="VHX284"/>
      <c r="VHY284"/>
      <c r="VHZ284"/>
      <c r="VIA284"/>
      <c r="VIB284"/>
      <c r="VIC284"/>
      <c r="VID284"/>
      <c r="VIE284"/>
      <c r="VIF284"/>
      <c r="VIG284"/>
      <c r="VIH284"/>
      <c r="VII284"/>
      <c r="VIJ284"/>
      <c r="VIK284"/>
      <c r="VIL284"/>
      <c r="VIM284"/>
      <c r="VIN284"/>
      <c r="VIO284"/>
      <c r="VIP284"/>
      <c r="VIQ284"/>
      <c r="VIR284"/>
      <c r="VIS284"/>
      <c r="VIT284"/>
      <c r="VIU284"/>
      <c r="VIV284"/>
      <c r="VIW284"/>
      <c r="VIX284"/>
      <c r="VIY284"/>
      <c r="VIZ284"/>
      <c r="VJA284"/>
      <c r="VJB284"/>
      <c r="VJC284"/>
      <c r="VJD284"/>
      <c r="VJE284"/>
      <c r="VJF284"/>
      <c r="VJG284"/>
      <c r="VJH284"/>
      <c r="VJI284"/>
      <c r="VJJ284"/>
      <c r="VJK284"/>
      <c r="VJL284"/>
      <c r="VJM284"/>
      <c r="VJN284"/>
      <c r="VJO284"/>
      <c r="VJP284"/>
      <c r="VJQ284"/>
      <c r="VJR284"/>
      <c r="VJS284"/>
      <c r="VJT284"/>
      <c r="VJU284"/>
      <c r="VJV284"/>
      <c r="VJW284"/>
      <c r="VJX284"/>
      <c r="VJY284"/>
      <c r="VJZ284"/>
      <c r="VKA284"/>
      <c r="VKB284"/>
      <c r="VKC284"/>
      <c r="VKD284"/>
      <c r="VKE284"/>
      <c r="VKF284"/>
      <c r="VKG284"/>
      <c r="VKH284"/>
      <c r="VKI284"/>
      <c r="VKJ284"/>
      <c r="VKK284"/>
      <c r="VKL284"/>
      <c r="VKM284"/>
      <c r="VKN284"/>
      <c r="VKO284"/>
      <c r="VKP284"/>
      <c r="VKQ284"/>
      <c r="VKR284"/>
      <c r="VKS284"/>
      <c r="VKT284"/>
      <c r="VKU284"/>
      <c r="VKV284"/>
      <c r="VKW284"/>
      <c r="VKX284"/>
      <c r="VKY284"/>
      <c r="VKZ284"/>
      <c r="VLA284"/>
      <c r="VLB284"/>
      <c r="VLC284"/>
      <c r="VLD284"/>
      <c r="VLE284"/>
      <c r="VLF284"/>
      <c r="VLG284"/>
      <c r="VLH284"/>
      <c r="VLI284"/>
      <c r="VLJ284"/>
      <c r="VLK284"/>
      <c r="VLL284"/>
      <c r="VLM284"/>
      <c r="VLN284"/>
      <c r="VLO284"/>
      <c r="VLP284"/>
      <c r="VLQ284"/>
      <c r="VLR284"/>
      <c r="VLS284"/>
      <c r="VLT284"/>
      <c r="VLU284"/>
      <c r="VLV284"/>
      <c r="VLW284"/>
      <c r="VLX284"/>
      <c r="VLY284"/>
      <c r="VLZ284"/>
      <c r="VMA284"/>
      <c r="VMB284"/>
      <c r="VMC284"/>
      <c r="VMD284"/>
      <c r="VME284"/>
      <c r="VMF284"/>
      <c r="VMG284"/>
      <c r="VMH284"/>
      <c r="VMI284"/>
      <c r="VMJ284"/>
      <c r="VMK284"/>
      <c r="VML284"/>
      <c r="VMM284"/>
      <c r="VMN284"/>
      <c r="VMO284"/>
      <c r="VMP284"/>
      <c r="VMQ284"/>
      <c r="VMR284"/>
      <c r="VMS284"/>
      <c r="VMT284"/>
      <c r="VMU284"/>
      <c r="VMV284"/>
      <c r="VMW284"/>
      <c r="VMX284"/>
      <c r="VMY284"/>
      <c r="VMZ284"/>
      <c r="VNA284"/>
      <c r="VNB284"/>
      <c r="VNC284"/>
      <c r="VND284"/>
      <c r="VNE284"/>
      <c r="VNF284"/>
      <c r="VNG284"/>
      <c r="VNH284"/>
      <c r="VNI284"/>
      <c r="VNJ284"/>
      <c r="VNK284"/>
      <c r="VNL284"/>
      <c r="VNM284"/>
      <c r="VNN284"/>
      <c r="VNO284"/>
      <c r="VNP284"/>
      <c r="VNQ284"/>
      <c r="VNR284"/>
      <c r="VNS284"/>
      <c r="VNT284"/>
      <c r="VNU284"/>
      <c r="VNV284"/>
      <c r="VNW284"/>
      <c r="VNX284"/>
      <c r="VNY284"/>
      <c r="VNZ284"/>
      <c r="VOA284"/>
      <c r="VOB284"/>
      <c r="VOC284"/>
      <c r="VOD284"/>
      <c r="VOE284"/>
      <c r="VOF284"/>
      <c r="VOG284"/>
      <c r="VOH284"/>
      <c r="VOI284"/>
      <c r="VOJ284"/>
      <c r="VOK284"/>
      <c r="VOL284"/>
      <c r="VOM284"/>
      <c r="VON284"/>
      <c r="VOO284"/>
      <c r="VOP284"/>
      <c r="VOQ284"/>
      <c r="VOR284"/>
      <c r="VOS284"/>
      <c r="VOT284"/>
      <c r="VOU284"/>
      <c r="VOV284"/>
      <c r="VOW284"/>
      <c r="VOX284"/>
      <c r="VOY284"/>
      <c r="VOZ284"/>
      <c r="VPA284"/>
      <c r="VPB284"/>
      <c r="VPC284"/>
      <c r="VPD284"/>
      <c r="VPE284"/>
      <c r="VPF284"/>
      <c r="VPG284"/>
      <c r="VPH284"/>
      <c r="VPI284"/>
      <c r="VPJ284"/>
      <c r="VPK284"/>
      <c r="VPL284"/>
      <c r="VPM284"/>
      <c r="VPN284"/>
      <c r="VPO284"/>
      <c r="VPP284"/>
      <c r="VPQ284"/>
      <c r="VPR284"/>
      <c r="VPS284"/>
      <c r="VPT284"/>
      <c r="VPU284"/>
      <c r="VPV284"/>
      <c r="VPW284"/>
      <c r="VPX284"/>
      <c r="VPY284"/>
      <c r="VPZ284"/>
      <c r="VQA284"/>
      <c r="VQB284"/>
      <c r="VQC284"/>
      <c r="VQD284"/>
      <c r="VQE284"/>
      <c r="VQF284"/>
      <c r="VQG284"/>
      <c r="VQH284"/>
      <c r="VQI284"/>
      <c r="VQJ284"/>
      <c r="VQK284"/>
      <c r="VQL284"/>
      <c r="VQM284"/>
      <c r="VQN284"/>
      <c r="VQO284"/>
      <c r="VQP284"/>
      <c r="VQQ284"/>
      <c r="VQR284"/>
      <c r="VQS284"/>
      <c r="VQT284"/>
      <c r="VQU284"/>
      <c r="VQV284"/>
      <c r="VQW284"/>
      <c r="VQX284"/>
      <c r="VQY284"/>
      <c r="VQZ284"/>
      <c r="VRA284"/>
      <c r="VRB284"/>
      <c r="VRC284"/>
      <c r="VRD284"/>
      <c r="VRE284"/>
      <c r="VRF284"/>
      <c r="VRG284"/>
      <c r="VRH284"/>
      <c r="VRI284"/>
      <c r="VRJ284"/>
      <c r="VRK284"/>
      <c r="VRL284"/>
      <c r="VRM284"/>
      <c r="VRN284"/>
      <c r="VRO284"/>
      <c r="VRP284"/>
      <c r="VRQ284"/>
      <c r="VRR284"/>
      <c r="VRS284"/>
      <c r="VRT284"/>
      <c r="VRU284"/>
      <c r="VRV284"/>
      <c r="VRW284"/>
      <c r="VRX284"/>
      <c r="VRY284"/>
      <c r="VRZ284"/>
      <c r="VSA284"/>
      <c r="VSB284"/>
      <c r="VSC284"/>
      <c r="VSD284"/>
      <c r="VSE284"/>
      <c r="VSF284"/>
      <c r="VSG284"/>
      <c r="VSH284"/>
      <c r="VSI284"/>
      <c r="VSJ284"/>
      <c r="VSK284"/>
      <c r="VSL284"/>
      <c r="VSM284"/>
      <c r="VSN284"/>
      <c r="VSO284"/>
      <c r="VSP284"/>
      <c r="VSQ284"/>
      <c r="VSR284"/>
      <c r="VSS284"/>
      <c r="VST284"/>
      <c r="VSU284"/>
      <c r="VSV284"/>
      <c r="VSW284"/>
      <c r="VSX284"/>
      <c r="VSY284"/>
      <c r="VSZ284"/>
      <c r="VTA284"/>
      <c r="VTB284"/>
      <c r="VTC284"/>
      <c r="VTD284"/>
      <c r="VTE284"/>
      <c r="VTF284"/>
      <c r="VTG284"/>
      <c r="VTH284"/>
      <c r="VTI284"/>
      <c r="VTJ284"/>
      <c r="VTK284"/>
      <c r="VTL284"/>
      <c r="VTM284"/>
      <c r="VTN284"/>
      <c r="VTO284"/>
      <c r="VTP284"/>
      <c r="VTQ284"/>
      <c r="VTR284"/>
      <c r="VTS284"/>
      <c r="VTT284"/>
      <c r="VTU284"/>
      <c r="VTV284"/>
      <c r="VTW284"/>
      <c r="VTX284"/>
      <c r="VTY284"/>
      <c r="VTZ284"/>
      <c r="VUA284"/>
      <c r="VUB284"/>
      <c r="VUC284"/>
      <c r="VUD284"/>
      <c r="VUE284"/>
      <c r="VUF284"/>
      <c r="VUG284"/>
      <c r="VUH284"/>
      <c r="VUI284"/>
      <c r="VUJ284"/>
      <c r="VUK284"/>
      <c r="VUL284"/>
      <c r="VUM284"/>
      <c r="VUN284"/>
      <c r="VUO284"/>
      <c r="VUP284"/>
      <c r="VUQ284"/>
      <c r="VUR284"/>
      <c r="VUS284"/>
      <c r="VUT284"/>
      <c r="VUU284"/>
      <c r="VUV284"/>
      <c r="VUW284"/>
      <c r="VUX284"/>
      <c r="VUY284"/>
      <c r="VUZ284"/>
      <c r="VVA284"/>
      <c r="VVB284"/>
      <c r="VVC284"/>
      <c r="VVD284"/>
      <c r="VVE284"/>
      <c r="VVF284"/>
      <c r="VVG284"/>
      <c r="VVH284"/>
      <c r="VVI284"/>
      <c r="VVJ284"/>
      <c r="VVK284"/>
      <c r="VVL284"/>
      <c r="VVM284"/>
      <c r="VVN284"/>
      <c r="VVO284"/>
      <c r="VVP284"/>
      <c r="VVQ284"/>
      <c r="VVR284"/>
      <c r="VVS284"/>
      <c r="VVT284"/>
      <c r="VVU284"/>
      <c r="VVV284"/>
      <c r="VVW284"/>
      <c r="VVX284"/>
      <c r="VVY284"/>
      <c r="VVZ284"/>
      <c r="VWA284"/>
      <c r="VWB284"/>
      <c r="VWC284"/>
      <c r="VWD284"/>
      <c r="VWE284"/>
      <c r="VWF284"/>
      <c r="VWG284"/>
      <c r="VWH284"/>
      <c r="VWI284"/>
      <c r="VWJ284"/>
      <c r="VWK284"/>
      <c r="VWL284"/>
      <c r="VWM284"/>
      <c r="VWN284"/>
      <c r="VWO284"/>
      <c r="VWP284"/>
      <c r="VWQ284"/>
      <c r="VWR284"/>
      <c r="VWS284"/>
      <c r="VWT284"/>
      <c r="VWU284"/>
      <c r="VWV284"/>
      <c r="VWW284"/>
      <c r="VWX284"/>
      <c r="VWY284"/>
      <c r="VWZ284"/>
      <c r="VXA284"/>
      <c r="VXB284"/>
      <c r="VXC284"/>
      <c r="VXD284"/>
      <c r="VXE284"/>
      <c r="VXF284"/>
      <c r="VXG284"/>
      <c r="VXH284"/>
      <c r="VXI284"/>
      <c r="VXJ284"/>
      <c r="VXK284"/>
      <c r="VXL284"/>
      <c r="VXM284"/>
      <c r="VXN284"/>
      <c r="VXO284"/>
      <c r="VXP284"/>
      <c r="VXQ284"/>
      <c r="VXR284"/>
      <c r="VXS284"/>
      <c r="VXT284"/>
      <c r="VXU284"/>
      <c r="VXV284"/>
      <c r="VXW284"/>
      <c r="VXX284"/>
      <c r="VXY284"/>
      <c r="VXZ284"/>
      <c r="VYA284"/>
      <c r="VYB284"/>
      <c r="VYC284"/>
      <c r="VYD284"/>
      <c r="VYE284"/>
      <c r="VYF284"/>
      <c r="VYG284"/>
      <c r="VYH284"/>
      <c r="VYI284"/>
      <c r="VYJ284"/>
      <c r="VYK284"/>
      <c r="VYL284"/>
      <c r="VYM284"/>
      <c r="VYN284"/>
      <c r="VYO284"/>
      <c r="VYP284"/>
      <c r="VYQ284"/>
      <c r="VYR284"/>
      <c r="VYS284"/>
      <c r="VYT284"/>
      <c r="VYU284"/>
      <c r="VYV284"/>
      <c r="VYW284"/>
      <c r="VYX284"/>
      <c r="VYY284"/>
      <c r="VYZ284"/>
      <c r="VZA284"/>
      <c r="VZB284"/>
      <c r="VZC284"/>
      <c r="VZD284"/>
      <c r="VZE284"/>
      <c r="VZF284"/>
      <c r="VZG284"/>
      <c r="VZH284"/>
      <c r="VZI284"/>
      <c r="VZJ284"/>
      <c r="VZK284"/>
      <c r="VZL284"/>
      <c r="VZM284"/>
      <c r="VZN284"/>
      <c r="VZO284"/>
      <c r="VZP284"/>
      <c r="VZQ284"/>
      <c r="VZR284"/>
      <c r="VZS284"/>
      <c r="VZT284"/>
      <c r="VZU284"/>
      <c r="VZV284"/>
      <c r="VZW284"/>
      <c r="VZX284"/>
      <c r="VZY284"/>
      <c r="VZZ284"/>
      <c r="WAA284"/>
      <c r="WAB284"/>
      <c r="WAC284"/>
      <c r="WAD284"/>
      <c r="WAE284"/>
      <c r="WAF284"/>
      <c r="WAG284"/>
      <c r="WAH284"/>
      <c r="WAI284"/>
      <c r="WAJ284"/>
      <c r="WAK284"/>
      <c r="WAL284"/>
      <c r="WAM284"/>
      <c r="WAN284"/>
      <c r="WAO284"/>
      <c r="WAP284"/>
      <c r="WAQ284"/>
      <c r="WAR284"/>
      <c r="WAS284"/>
      <c r="WAT284"/>
      <c r="WAU284"/>
      <c r="WAV284"/>
      <c r="WAW284"/>
      <c r="WAX284"/>
      <c r="WAY284"/>
      <c r="WAZ284"/>
      <c r="WBA284"/>
      <c r="WBB284"/>
      <c r="WBC284"/>
      <c r="WBD284"/>
      <c r="WBE284"/>
      <c r="WBF284"/>
      <c r="WBG284"/>
      <c r="WBH284"/>
      <c r="WBI284"/>
      <c r="WBJ284"/>
      <c r="WBK284"/>
      <c r="WBL284"/>
      <c r="WBM284"/>
      <c r="WBN284"/>
      <c r="WBO284"/>
      <c r="WBP284"/>
      <c r="WBQ284"/>
      <c r="WBR284"/>
      <c r="WBS284"/>
      <c r="WBT284"/>
      <c r="WBU284"/>
      <c r="WBV284"/>
      <c r="WBW284"/>
      <c r="WBX284"/>
      <c r="WBY284"/>
      <c r="WBZ284"/>
      <c r="WCA284"/>
      <c r="WCB284"/>
      <c r="WCC284"/>
      <c r="WCD284"/>
      <c r="WCE284"/>
      <c r="WCF284"/>
      <c r="WCG284"/>
      <c r="WCH284"/>
      <c r="WCI284"/>
      <c r="WCJ284"/>
      <c r="WCK284"/>
      <c r="WCL284"/>
      <c r="WCM284"/>
      <c r="WCN284"/>
      <c r="WCO284"/>
      <c r="WCP284"/>
      <c r="WCQ284"/>
      <c r="WCR284"/>
      <c r="WCS284"/>
      <c r="WCT284"/>
      <c r="WCU284"/>
      <c r="WCV284"/>
      <c r="WCW284"/>
      <c r="WCX284"/>
      <c r="WCY284"/>
      <c r="WCZ284"/>
      <c r="WDA284"/>
      <c r="WDB284"/>
      <c r="WDC284"/>
      <c r="WDD284"/>
      <c r="WDE284"/>
      <c r="WDF284"/>
      <c r="WDG284"/>
      <c r="WDH284"/>
      <c r="WDI284"/>
      <c r="WDJ284"/>
      <c r="WDK284"/>
      <c r="WDL284"/>
      <c r="WDM284"/>
      <c r="WDN284"/>
      <c r="WDO284"/>
      <c r="WDP284"/>
      <c r="WDQ284"/>
      <c r="WDR284"/>
      <c r="WDS284"/>
      <c r="WDT284"/>
      <c r="WDU284"/>
      <c r="WDV284"/>
      <c r="WDW284"/>
      <c r="WDX284"/>
      <c r="WDY284"/>
      <c r="WDZ284"/>
      <c r="WEA284"/>
      <c r="WEB284"/>
      <c r="WEC284"/>
      <c r="WED284"/>
      <c r="WEE284"/>
      <c r="WEF284"/>
      <c r="WEG284"/>
      <c r="WEH284"/>
      <c r="WEI284"/>
      <c r="WEJ284"/>
      <c r="WEK284"/>
      <c r="WEL284"/>
      <c r="WEM284"/>
      <c r="WEN284"/>
      <c r="WEO284"/>
      <c r="WEP284"/>
      <c r="WEQ284"/>
      <c r="WER284"/>
      <c r="WES284"/>
      <c r="WET284"/>
      <c r="WEU284"/>
      <c r="WEV284"/>
      <c r="WEW284"/>
      <c r="WEX284"/>
      <c r="WEY284"/>
      <c r="WEZ284"/>
      <c r="WFA284"/>
      <c r="WFB284"/>
      <c r="WFC284"/>
      <c r="WFD284"/>
      <c r="WFE284"/>
      <c r="WFF284"/>
      <c r="WFG284"/>
      <c r="WFH284"/>
      <c r="WFI284"/>
      <c r="WFJ284"/>
      <c r="WFK284"/>
      <c r="WFL284"/>
      <c r="WFM284"/>
      <c r="WFN284"/>
      <c r="WFO284"/>
      <c r="WFP284"/>
      <c r="WFQ284"/>
      <c r="WFR284"/>
      <c r="WFS284"/>
      <c r="WFT284"/>
      <c r="WFU284"/>
      <c r="WFV284"/>
      <c r="WFW284"/>
      <c r="WFX284"/>
      <c r="WFY284"/>
      <c r="WFZ284"/>
      <c r="WGA284"/>
      <c r="WGB284"/>
      <c r="WGC284"/>
      <c r="WGD284"/>
      <c r="WGE284"/>
      <c r="WGF284"/>
      <c r="WGG284"/>
      <c r="WGH284"/>
      <c r="WGI284"/>
      <c r="WGJ284"/>
      <c r="WGK284"/>
      <c r="WGL284"/>
      <c r="WGM284"/>
      <c r="WGN284"/>
      <c r="WGO284"/>
      <c r="WGP284"/>
      <c r="WGQ284"/>
      <c r="WGR284"/>
      <c r="WGS284"/>
      <c r="WGT284"/>
      <c r="WGU284"/>
      <c r="WGV284"/>
      <c r="WGW284"/>
      <c r="WGX284"/>
      <c r="WGY284"/>
      <c r="WGZ284"/>
      <c r="WHA284"/>
      <c r="WHB284"/>
      <c r="WHC284"/>
      <c r="WHD284"/>
      <c r="WHE284"/>
      <c r="WHF284"/>
      <c r="WHG284"/>
      <c r="WHH284"/>
      <c r="WHI284"/>
      <c r="WHJ284"/>
      <c r="WHK284"/>
      <c r="WHL284"/>
      <c r="WHM284"/>
      <c r="WHN284"/>
      <c r="WHO284"/>
      <c r="WHP284"/>
      <c r="WHQ284"/>
      <c r="WHR284"/>
      <c r="WHS284"/>
      <c r="WHT284"/>
      <c r="WHU284"/>
      <c r="WHV284"/>
      <c r="WHW284"/>
      <c r="WHX284"/>
      <c r="WHY284"/>
      <c r="WHZ284"/>
      <c r="WIA284"/>
      <c r="WIB284"/>
      <c r="WIC284"/>
      <c r="WID284"/>
      <c r="WIE284"/>
      <c r="WIF284"/>
      <c r="WIG284"/>
      <c r="WIH284"/>
      <c r="WII284"/>
      <c r="WIJ284"/>
      <c r="WIK284"/>
      <c r="WIL284"/>
      <c r="WIM284"/>
      <c r="WIN284"/>
      <c r="WIO284"/>
      <c r="WIP284"/>
      <c r="WIQ284"/>
      <c r="WIR284"/>
      <c r="WIS284"/>
      <c r="WIT284"/>
      <c r="WIU284"/>
      <c r="WIV284"/>
      <c r="WIW284"/>
      <c r="WIX284"/>
      <c r="WIY284"/>
      <c r="WIZ284"/>
      <c r="WJA284"/>
      <c r="WJB284"/>
      <c r="WJC284"/>
      <c r="WJD284"/>
      <c r="WJE284"/>
      <c r="WJF284"/>
      <c r="WJG284"/>
      <c r="WJH284"/>
      <c r="WJI284"/>
      <c r="WJJ284"/>
      <c r="WJK284"/>
      <c r="WJL284"/>
      <c r="WJM284"/>
      <c r="WJN284"/>
      <c r="WJO284"/>
      <c r="WJP284"/>
      <c r="WJQ284"/>
      <c r="WJR284"/>
      <c r="WJS284"/>
      <c r="WJT284"/>
      <c r="WJU284"/>
      <c r="WJV284"/>
      <c r="WJW284"/>
      <c r="WJX284"/>
      <c r="WJY284"/>
      <c r="WJZ284"/>
      <c r="WKA284"/>
      <c r="WKB284"/>
      <c r="WKC284"/>
      <c r="WKD284"/>
      <c r="WKE284"/>
      <c r="WKF284"/>
      <c r="WKG284"/>
      <c r="WKH284"/>
      <c r="WKI284"/>
      <c r="WKJ284"/>
      <c r="WKK284"/>
      <c r="WKL284"/>
      <c r="WKM284"/>
      <c r="WKN284"/>
      <c r="WKO284"/>
      <c r="WKP284"/>
      <c r="WKQ284"/>
      <c r="WKR284"/>
      <c r="WKS284"/>
      <c r="WKT284"/>
      <c r="WKU284"/>
      <c r="WKV284"/>
      <c r="WKW284"/>
      <c r="WKX284"/>
      <c r="WKY284"/>
      <c r="WKZ284"/>
      <c r="WLA284"/>
      <c r="WLB284"/>
      <c r="WLC284"/>
      <c r="WLD284"/>
      <c r="WLE284"/>
      <c r="WLF284"/>
      <c r="WLG284"/>
      <c r="WLH284"/>
      <c r="WLI284"/>
      <c r="WLJ284"/>
      <c r="WLK284"/>
      <c r="WLL284"/>
      <c r="WLM284"/>
      <c r="WLN284"/>
      <c r="WLO284"/>
      <c r="WLP284"/>
      <c r="WLQ284"/>
      <c r="WLR284"/>
      <c r="WLS284"/>
      <c r="WLT284"/>
      <c r="WLU284"/>
      <c r="WLV284"/>
      <c r="WLW284"/>
      <c r="WLX284"/>
      <c r="WLY284"/>
      <c r="WLZ284"/>
      <c r="WMA284"/>
      <c r="WMB284"/>
      <c r="WMC284"/>
      <c r="WMD284"/>
      <c r="WME284"/>
      <c r="WMF284"/>
      <c r="WMG284"/>
      <c r="WMH284"/>
      <c r="WMI284"/>
      <c r="WMJ284"/>
      <c r="WMK284"/>
      <c r="WML284"/>
      <c r="WMM284"/>
      <c r="WMN284"/>
      <c r="WMO284"/>
      <c r="WMP284"/>
      <c r="WMQ284"/>
      <c r="WMR284"/>
      <c r="WMS284"/>
      <c r="WMT284"/>
      <c r="WMU284"/>
      <c r="WMV284"/>
      <c r="WMW284"/>
      <c r="WMX284"/>
      <c r="WMY284"/>
      <c r="WMZ284"/>
      <c r="WNA284"/>
      <c r="WNB284"/>
      <c r="WNC284"/>
      <c r="WND284"/>
      <c r="WNE284"/>
      <c r="WNF284"/>
      <c r="WNG284"/>
      <c r="WNH284"/>
      <c r="WNI284"/>
      <c r="WNJ284"/>
      <c r="WNK284"/>
      <c r="WNL284"/>
      <c r="WNM284"/>
      <c r="WNN284"/>
      <c r="WNO284"/>
      <c r="WNP284"/>
      <c r="WNQ284"/>
      <c r="WNR284"/>
      <c r="WNS284"/>
      <c r="WNT284"/>
      <c r="WNU284"/>
      <c r="WNV284"/>
      <c r="WNW284"/>
      <c r="WNX284"/>
      <c r="WNY284"/>
      <c r="WNZ284"/>
      <c r="WOA284"/>
      <c r="WOB284"/>
      <c r="WOC284"/>
      <c r="WOD284"/>
      <c r="WOE284"/>
      <c r="WOF284"/>
      <c r="WOG284"/>
      <c r="WOH284"/>
      <c r="WOI284"/>
      <c r="WOJ284"/>
      <c r="WOK284"/>
      <c r="WOL284"/>
      <c r="WOM284"/>
      <c r="WON284"/>
      <c r="WOO284"/>
      <c r="WOP284"/>
      <c r="WOQ284"/>
      <c r="WOR284"/>
      <c r="WOS284"/>
      <c r="WOT284"/>
      <c r="WOU284"/>
      <c r="WOV284"/>
      <c r="WOW284"/>
      <c r="WOX284"/>
      <c r="WOY284"/>
      <c r="WOZ284"/>
      <c r="WPA284"/>
      <c r="WPB284"/>
      <c r="WPC284"/>
      <c r="WPD284"/>
      <c r="WPE284"/>
      <c r="WPF284"/>
      <c r="WPG284"/>
      <c r="WPH284"/>
      <c r="WPI284"/>
      <c r="WPJ284"/>
      <c r="WPK284"/>
      <c r="WPL284"/>
      <c r="WPM284"/>
      <c r="WPN284"/>
      <c r="WPO284"/>
      <c r="WPP284"/>
      <c r="WPQ284"/>
      <c r="WPR284"/>
      <c r="WPS284"/>
      <c r="WPT284"/>
      <c r="WPU284"/>
      <c r="WPV284"/>
      <c r="WPW284"/>
      <c r="WPX284"/>
      <c r="WPY284"/>
      <c r="WPZ284"/>
      <c r="WQA284"/>
      <c r="WQB284"/>
      <c r="WQC284"/>
      <c r="WQD284"/>
      <c r="WQE284"/>
      <c r="WQF284"/>
      <c r="WQG284"/>
      <c r="WQH284"/>
      <c r="WQI284"/>
      <c r="WQJ284"/>
      <c r="WQK284"/>
      <c r="WQL284"/>
      <c r="WQM284"/>
      <c r="WQN284"/>
      <c r="WQO284"/>
      <c r="WQP284"/>
      <c r="WQQ284"/>
      <c r="WQR284"/>
      <c r="WQS284"/>
      <c r="WQT284"/>
      <c r="WQU284"/>
      <c r="WQV284"/>
      <c r="WQW284"/>
      <c r="WQX284"/>
      <c r="WQY284"/>
      <c r="WQZ284"/>
      <c r="WRA284"/>
      <c r="WRB284"/>
      <c r="WRC284"/>
      <c r="WRD284"/>
      <c r="WRE284"/>
      <c r="WRF284"/>
      <c r="WRG284"/>
      <c r="WRH284"/>
      <c r="WRI284"/>
      <c r="WRJ284"/>
      <c r="WRK284"/>
      <c r="WRL284"/>
      <c r="WRM284"/>
      <c r="WRN284"/>
      <c r="WRO284"/>
      <c r="WRP284"/>
      <c r="WRQ284"/>
      <c r="WRR284"/>
      <c r="WRS284"/>
      <c r="WRT284"/>
      <c r="WRU284"/>
      <c r="WRV284"/>
      <c r="WRW284"/>
      <c r="WRX284"/>
      <c r="WRY284"/>
      <c r="WRZ284"/>
      <c r="WSA284"/>
      <c r="WSB284"/>
      <c r="WSC284"/>
      <c r="WSD284"/>
      <c r="WSE284"/>
      <c r="WSF284"/>
      <c r="WSG284"/>
      <c r="WSH284"/>
      <c r="WSI284"/>
      <c r="WSJ284"/>
      <c r="WSK284"/>
      <c r="WSL284"/>
      <c r="WSM284"/>
      <c r="WSN284"/>
      <c r="WSO284"/>
      <c r="WSP284"/>
      <c r="WSQ284"/>
      <c r="WSR284"/>
      <c r="WSS284"/>
      <c r="WST284"/>
      <c r="WSU284"/>
      <c r="WSV284"/>
      <c r="WSW284"/>
      <c r="WSX284"/>
      <c r="WSY284"/>
      <c r="WSZ284"/>
      <c r="WTA284"/>
      <c r="WTB284"/>
      <c r="WTC284"/>
      <c r="WTD284"/>
      <c r="WTE284"/>
      <c r="WTF284"/>
      <c r="WTG284"/>
      <c r="WTH284"/>
      <c r="WTI284"/>
      <c r="WTJ284"/>
      <c r="WTK284"/>
      <c r="WTL284"/>
      <c r="WTM284"/>
      <c r="WTN284"/>
      <c r="WTO284"/>
      <c r="WTP284"/>
      <c r="WTQ284"/>
      <c r="WTR284"/>
      <c r="WTS284"/>
      <c r="WTT284"/>
      <c r="WTU284"/>
      <c r="WTV284"/>
      <c r="WTW284"/>
      <c r="WTX284"/>
      <c r="WTY284"/>
      <c r="WTZ284"/>
      <c r="WUA284"/>
      <c r="WUB284"/>
      <c r="WUC284"/>
      <c r="WUD284"/>
      <c r="WUE284"/>
      <c r="WUF284"/>
      <c r="WUG284"/>
      <c r="WUH284"/>
      <c r="WUI284"/>
      <c r="WUJ284"/>
      <c r="WUK284"/>
      <c r="WUL284"/>
      <c r="WUM284"/>
      <c r="WUN284"/>
      <c r="WUO284"/>
      <c r="WUP284"/>
      <c r="WUQ284"/>
      <c r="WUR284"/>
      <c r="WUS284"/>
      <c r="WUT284"/>
      <c r="WUU284"/>
      <c r="WUV284"/>
      <c r="WUW284"/>
      <c r="WUX284"/>
      <c r="WUY284"/>
      <c r="WUZ284"/>
      <c r="WVA284"/>
      <c r="WVB284"/>
      <c r="WVC284"/>
      <c r="WVD284"/>
      <c r="WVE284"/>
      <c r="WVF284"/>
      <c r="WVG284"/>
      <c r="WVH284"/>
      <c r="WVI284"/>
      <c r="WVJ284"/>
      <c r="WVK284"/>
      <c r="WVL284"/>
      <c r="WVM284"/>
      <c r="WVN284"/>
      <c r="WVO284"/>
      <c r="WVP284"/>
      <c r="WVQ284"/>
      <c r="WVR284"/>
      <c r="WVS284"/>
      <c r="WVT284"/>
      <c r="WVU284"/>
      <c r="WVV284"/>
      <c r="WVW284"/>
      <c r="WVX284"/>
      <c r="WVY284"/>
      <c r="WVZ284"/>
      <c r="WWA284"/>
      <c r="WWB284"/>
      <c r="WWC284"/>
    </row>
    <row r="285" spans="1:16149">
      <c r="B285" s="698"/>
      <c r="F285" s="1137"/>
      <c r="N285" s="1242"/>
      <c r="O285" s="1240"/>
      <c r="P285" s="164"/>
      <c r="S285" s="52"/>
    </row>
    <row r="286" spans="1:16149">
      <c r="B286" s="699" t="s">
        <v>760</v>
      </c>
      <c r="C286" s="700" t="s">
        <v>57</v>
      </c>
      <c r="D286" s="700" t="s">
        <v>761</v>
      </c>
      <c r="F286" s="1137"/>
      <c r="N286" s="1242"/>
      <c r="O286" s="1240"/>
      <c r="P286" s="164"/>
      <c r="S286" s="52"/>
    </row>
    <row r="287" spans="1:16149">
      <c r="B287" s="699" t="s">
        <v>100</v>
      </c>
      <c r="C287" s="700" t="s">
        <v>762</v>
      </c>
      <c r="D287" s="700" t="s">
        <v>763</v>
      </c>
      <c r="F287" s="1137"/>
      <c r="N287" s="1242"/>
      <c r="O287" s="1240"/>
      <c r="P287" s="164"/>
      <c r="S287" s="52"/>
    </row>
    <row r="288" spans="1:16149">
      <c r="B288" s="699" t="s">
        <v>131</v>
      </c>
      <c r="C288" s="700" t="s">
        <v>764</v>
      </c>
      <c r="D288" s="700" t="s">
        <v>765</v>
      </c>
      <c r="F288" s="1137"/>
      <c r="N288" s="1242"/>
      <c r="O288" s="1240"/>
      <c r="P288" s="164"/>
      <c r="S288" s="52"/>
    </row>
    <row r="289" spans="1:25">
      <c r="B289" s="698"/>
      <c r="F289" s="1137"/>
      <c r="N289" s="1242"/>
      <c r="O289" s="1240"/>
      <c r="P289" s="164"/>
      <c r="S289" s="52"/>
    </row>
    <row r="290" spans="1:25">
      <c r="B290" s="698"/>
      <c r="N290" s="1242"/>
      <c r="O290" s="1240"/>
      <c r="P290" s="164"/>
    </row>
    <row r="291" spans="1:25">
      <c r="N291" s="1242"/>
      <c r="O291" s="1250"/>
      <c r="P291" s="1094"/>
    </row>
    <row r="292" spans="1:25" s="52" customFormat="1">
      <c r="A292" s="72"/>
      <c r="B292" s="167"/>
      <c r="C292" s="1096"/>
      <c r="D292" s="168"/>
      <c r="E292" s="72"/>
      <c r="F292" s="161"/>
      <c r="H292" s="1089"/>
      <c r="L292" s="1332"/>
      <c r="M292" s="1332"/>
      <c r="N292" s="1243"/>
      <c r="O292" s="1240"/>
      <c r="P292" s="164"/>
      <c r="S292" s="91"/>
      <c r="T292" s="275"/>
      <c r="U292" s="276"/>
      <c r="V292" s="1290"/>
      <c r="W292" s="276"/>
      <c r="X292" s="276"/>
      <c r="Y292" s="276"/>
    </row>
    <row r="293" spans="1:25" s="52" customFormat="1">
      <c r="A293" s="72"/>
      <c r="B293" s="167"/>
      <c r="C293" s="1096"/>
      <c r="D293" s="168"/>
      <c r="E293" s="72"/>
      <c r="F293" s="161"/>
      <c r="G293" s="276" t="s">
        <v>139</v>
      </c>
      <c r="H293" s="1097">
        <v>35477890895</v>
      </c>
      <c r="I293" s="1528">
        <f>SUMIF(T13:T259,G293,C13:C259)</f>
        <v>26755674896</v>
      </c>
      <c r="J293" s="1528"/>
      <c r="K293" s="1529">
        <f>H293-I293</f>
        <v>8722215999</v>
      </c>
      <c r="L293" s="1529"/>
      <c r="M293" s="1332"/>
      <c r="N293" s="1243"/>
      <c r="O293" s="1240"/>
      <c r="P293" s="164"/>
      <c r="S293" s="91"/>
      <c r="T293" s="275"/>
      <c r="U293" s="276"/>
      <c r="V293" s="1290"/>
      <c r="W293" s="276"/>
      <c r="X293" s="276"/>
      <c r="Y293" s="276"/>
    </row>
    <row r="294" spans="1:25" s="52" customFormat="1">
      <c r="A294" s="72"/>
      <c r="B294" s="167"/>
      <c r="C294" s="1096"/>
      <c r="D294" s="168"/>
      <c r="E294" s="72"/>
      <c r="F294" s="161"/>
      <c r="G294" s="276" t="s">
        <v>171</v>
      </c>
      <c r="H294" s="1097">
        <v>24338374230</v>
      </c>
      <c r="I294" s="1528">
        <f>SUMIF(T14:T260,G294,C14:C260)</f>
        <v>24338371918</v>
      </c>
      <c r="J294" s="1528"/>
      <c r="K294" s="1529">
        <f>H294-I294</f>
        <v>2312</v>
      </c>
      <c r="L294" s="1529"/>
      <c r="M294" s="1332"/>
      <c r="N294" s="1238"/>
      <c r="O294" s="1238"/>
      <c r="P294" s="1089"/>
      <c r="S294" s="91"/>
      <c r="T294" s="275"/>
      <c r="U294" s="276"/>
      <c r="V294" s="1290"/>
      <c r="W294" s="276"/>
      <c r="X294" s="276"/>
      <c r="Y294" s="276"/>
    </row>
    <row r="295" spans="1:25" s="52" customFormat="1">
      <c r="A295" s="72"/>
      <c r="B295" s="167"/>
      <c r="C295" s="1096"/>
      <c r="D295" s="168"/>
      <c r="E295" s="72"/>
      <c r="F295" s="161"/>
      <c r="G295" s="276" t="s">
        <v>766</v>
      </c>
      <c r="H295" s="1097">
        <v>66673320000</v>
      </c>
      <c r="I295" s="1528">
        <f>SUMIF(T13:T259,G295,C13:C259)</f>
        <v>68143606000</v>
      </c>
      <c r="J295" s="1528"/>
      <c r="K295" s="1529">
        <f>H295-I295</f>
        <v>-1470286000</v>
      </c>
      <c r="L295" s="1529"/>
      <c r="M295" s="1332"/>
      <c r="N295" s="1238"/>
      <c r="O295" s="1238"/>
      <c r="P295" s="1089"/>
      <c r="S295" s="91"/>
      <c r="T295" s="275"/>
      <c r="U295" s="276"/>
      <c r="V295" s="1290"/>
      <c r="W295" s="276"/>
      <c r="X295" s="276"/>
      <c r="Y295" s="276"/>
    </row>
    <row r="296" spans="1:25" s="52" customFormat="1">
      <c r="A296" s="72"/>
      <c r="B296" s="167"/>
      <c r="C296" s="1096"/>
      <c r="D296" s="168"/>
      <c r="E296" s="72"/>
      <c r="F296" s="161"/>
      <c r="G296" s="276"/>
      <c r="H296" s="1098">
        <f>SUM(H293:H295)</f>
        <v>126489585125</v>
      </c>
      <c r="I296" s="1529">
        <f>SUM(I293:I295)</f>
        <v>119237652814</v>
      </c>
      <c r="J296" s="1529"/>
      <c r="K296" s="1529">
        <f>H296-I296</f>
        <v>7251932311</v>
      </c>
      <c r="L296" s="1529"/>
      <c r="M296" s="1332"/>
      <c r="N296" s="1238"/>
      <c r="O296" s="1238"/>
      <c r="P296" s="1089"/>
      <c r="S296" s="91"/>
      <c r="T296" s="275"/>
      <c r="U296" s="276"/>
      <c r="V296" s="1290"/>
      <c r="W296" s="276"/>
      <c r="X296" s="276"/>
      <c r="Y296" s="276"/>
    </row>
  </sheetData>
  <autoFilter ref="A9:W259" xr:uid="{00000000-0009-0000-0000-000002000000}"/>
  <mergeCells count="108">
    <mergeCell ref="I295:J295"/>
    <mergeCell ref="K295:L295"/>
    <mergeCell ref="I296:J296"/>
    <mergeCell ref="K296:L296"/>
    <mergeCell ref="B277:E277"/>
    <mergeCell ref="B279:E279"/>
    <mergeCell ref="B280:E280"/>
    <mergeCell ref="I293:J293"/>
    <mergeCell ref="K293:L293"/>
    <mergeCell ref="I294:J294"/>
    <mergeCell ref="K294:L294"/>
    <mergeCell ref="B281:E281"/>
    <mergeCell ref="B271:E271"/>
    <mergeCell ref="B272:E272"/>
    <mergeCell ref="B273:E273"/>
    <mergeCell ref="B274:E274"/>
    <mergeCell ref="B275:E275"/>
    <mergeCell ref="B276:E276"/>
    <mergeCell ref="B265:E265"/>
    <mergeCell ref="B266:E266"/>
    <mergeCell ref="B267:E267"/>
    <mergeCell ref="B268:E268"/>
    <mergeCell ref="B269:E269"/>
    <mergeCell ref="B270:E270"/>
    <mergeCell ref="A222:S222"/>
    <mergeCell ref="A260:B260"/>
    <mergeCell ref="A262:F262"/>
    <mergeCell ref="J262:K262"/>
    <mergeCell ref="B263:E263"/>
    <mergeCell ref="B264:E264"/>
    <mergeCell ref="A195:S195"/>
    <mergeCell ref="C201:R201"/>
    <mergeCell ref="C203:R203"/>
    <mergeCell ref="C204:R204"/>
    <mergeCell ref="A205:S205"/>
    <mergeCell ref="A208:S208"/>
    <mergeCell ref="C174:R174"/>
    <mergeCell ref="A176:S176"/>
    <mergeCell ref="A177:S177"/>
    <mergeCell ref="A184:S184"/>
    <mergeCell ref="A189:S189"/>
    <mergeCell ref="A194:S194"/>
    <mergeCell ref="A128:S128"/>
    <mergeCell ref="A130:S130"/>
    <mergeCell ref="A135:S135"/>
    <mergeCell ref="A136:S136"/>
    <mergeCell ref="A153:S153"/>
    <mergeCell ref="A165:S165"/>
    <mergeCell ref="A108:S108"/>
    <mergeCell ref="A109:S109"/>
    <mergeCell ref="A116:S116"/>
    <mergeCell ref="A118:S118"/>
    <mergeCell ref="A121:S121"/>
    <mergeCell ref="A122:S122"/>
    <mergeCell ref="C98:R98"/>
    <mergeCell ref="A100:S100"/>
    <mergeCell ref="A101:S101"/>
    <mergeCell ref="C102:R102"/>
    <mergeCell ref="A103:S103"/>
    <mergeCell ref="A105:S105"/>
    <mergeCell ref="C78:R78"/>
    <mergeCell ref="A89:S89"/>
    <mergeCell ref="A90:S90"/>
    <mergeCell ref="C92:R92"/>
    <mergeCell ref="A93:S93"/>
    <mergeCell ref="A95:S95"/>
    <mergeCell ref="A53:S53"/>
    <mergeCell ref="A54:S54"/>
    <mergeCell ref="A55:S55"/>
    <mergeCell ref="C70:R70"/>
    <mergeCell ref="A71:S71"/>
    <mergeCell ref="A77:S77"/>
    <mergeCell ref="A29:B29"/>
    <mergeCell ref="A37:B37"/>
    <mergeCell ref="C43:R43"/>
    <mergeCell ref="A45:S45"/>
    <mergeCell ref="A46:B46"/>
    <mergeCell ref="A51:B51"/>
    <mergeCell ref="A11:B11"/>
    <mergeCell ref="A12:B12"/>
    <mergeCell ref="A19:B19"/>
    <mergeCell ref="C21:R21"/>
    <mergeCell ref="A22:S22"/>
    <mergeCell ref="A23:B23"/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  <mergeCell ref="N6:N8"/>
    <mergeCell ref="O6:Q6"/>
    <mergeCell ref="R6:R8"/>
    <mergeCell ref="S6:S8"/>
    <mergeCell ref="L7:L8"/>
    <mergeCell ref="M7:M8"/>
    <mergeCell ref="O7:O8"/>
    <mergeCell ref="P7:Q7"/>
    <mergeCell ref="G6:G8"/>
    <mergeCell ref="H6:H8"/>
    <mergeCell ref="I6:I8"/>
    <mergeCell ref="J6:J8"/>
    <mergeCell ref="K6:K8"/>
    <mergeCell ref="L6:M6"/>
  </mergeCells>
  <printOptions horizontalCentered="1"/>
  <pageMargins left="0.7" right="0.7" top="0.75" bottom="0.75" header="0.3" footer="0.3"/>
  <pageSetup paperSize="5" scale="61" orientation="landscape" horizontalDpi="4294967293" r:id="rId1"/>
  <rowBreaks count="10" manualBreakCount="10">
    <brk id="28" max="18" man="1"/>
    <brk id="43" max="18" man="1"/>
    <brk id="73" max="18" man="1"/>
    <brk id="86" max="18" man="1"/>
    <brk id="107" max="18" man="1"/>
    <brk id="129" max="18" man="1"/>
    <brk id="162" max="18" man="1"/>
    <brk id="180" max="18" man="1"/>
    <brk id="196" max="18" man="1"/>
    <brk id="212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WWC244"/>
  <sheetViews>
    <sheetView view="pageBreakPreview" zoomScale="70" zoomScaleSheetLayoutView="70" workbookViewId="0">
      <pane xSplit="2" ySplit="10" topLeftCell="C11" activePane="bottomRight" state="frozen"/>
      <selection pane="topRight" activeCell="C16" sqref="C16"/>
      <selection pane="bottomLeft" activeCell="C16" sqref="C16"/>
      <selection pane="bottomRight" activeCell="C16" sqref="C16"/>
    </sheetView>
  </sheetViews>
  <sheetFormatPr defaultRowHeight="14.5" outlineLevelCol="1"/>
  <cols>
    <col min="1" max="1" width="4.1796875" style="72" customWidth="1"/>
    <col min="2" max="2" width="29.1796875" style="167" customWidth="1"/>
    <col min="3" max="3" width="18.54296875" style="1096" customWidth="1"/>
    <col min="4" max="4" width="10.81640625" style="168" customWidth="1"/>
    <col min="5" max="5" width="14.1796875" style="72" customWidth="1"/>
    <col min="6" max="6" width="12.26953125" style="161" customWidth="1"/>
    <col min="7" max="7" width="17.453125" style="52" customWidth="1" outlineLevel="1"/>
    <col min="8" max="8" width="19.453125" style="1089" customWidth="1" outlineLevel="1"/>
    <col min="9" max="9" width="12.26953125" style="52" customWidth="1" outlineLevel="1"/>
    <col min="10" max="10" width="12.54296875" style="52" customWidth="1" outlineLevel="1"/>
    <col min="11" max="11" width="11.26953125" style="52" customWidth="1" outlineLevel="1"/>
    <col min="12" max="12" width="9.1796875" style="1332" customWidth="1" outlineLevel="1"/>
    <col min="13" max="13" width="14.7265625" style="1332" customWidth="1" outlineLevel="1"/>
    <col min="14" max="14" width="8.26953125" style="1238" customWidth="1" outlineLevel="1"/>
    <col min="15" max="15" width="8.1796875" style="1238" customWidth="1"/>
    <col min="16" max="16" width="18.1796875" style="1089" customWidth="1"/>
    <col min="17" max="17" width="9.726562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276" customWidth="1"/>
    <col min="22" max="22" width="9.1796875" style="1290"/>
    <col min="23" max="25" width="9.1796875" style="282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</cols>
  <sheetData>
    <row r="1" spans="1:25" ht="15" customHeight="1">
      <c r="A1" s="1456" t="s">
        <v>73</v>
      </c>
      <c r="B1" s="1456"/>
      <c r="C1" s="1457"/>
      <c r="D1" s="1456"/>
      <c r="E1" s="1456"/>
      <c r="F1" s="1456"/>
      <c r="G1" s="1456"/>
      <c r="H1" s="1457"/>
      <c r="I1" s="1456"/>
      <c r="J1" s="1456"/>
      <c r="K1" s="1456"/>
      <c r="L1" s="1456"/>
      <c r="M1" s="1456"/>
      <c r="N1" s="1456"/>
      <c r="O1" s="1456"/>
      <c r="P1" s="1457"/>
      <c r="Q1" s="1456"/>
      <c r="R1" s="1456"/>
      <c r="S1" s="1456"/>
    </row>
    <row r="2" spans="1:25" ht="15" customHeight="1">
      <c r="A2" s="1458" t="s">
        <v>74</v>
      </c>
      <c r="B2" s="1458"/>
      <c r="C2" s="1459"/>
      <c r="D2" s="1458"/>
      <c r="E2" s="1458"/>
      <c r="F2" s="1458"/>
      <c r="G2" s="1458"/>
      <c r="H2" s="1459"/>
      <c r="I2" s="1458"/>
      <c r="J2" s="1458"/>
      <c r="K2" s="1458"/>
      <c r="L2" s="1458"/>
      <c r="M2" s="1458"/>
      <c r="N2" s="1458"/>
      <c r="O2" s="1458"/>
      <c r="P2" s="1459"/>
      <c r="Q2" s="1458"/>
      <c r="R2" s="1458"/>
      <c r="S2" s="1458"/>
    </row>
    <row r="3" spans="1:25" ht="15" customHeight="1">
      <c r="A3" s="1460" t="s">
        <v>75</v>
      </c>
      <c r="B3" s="1460"/>
      <c r="C3" s="1461"/>
      <c r="D3" s="1460"/>
      <c r="E3" s="1460"/>
      <c r="F3" s="1460"/>
      <c r="G3" s="1460"/>
      <c r="H3" s="1461"/>
      <c r="I3" s="1460"/>
      <c r="J3" s="1460"/>
      <c r="K3" s="1460"/>
      <c r="L3" s="1460"/>
      <c r="M3" s="1460"/>
      <c r="N3" s="1460"/>
      <c r="O3" s="1460"/>
      <c r="P3" s="1461"/>
      <c r="Q3" s="1460"/>
      <c r="R3" s="1460"/>
      <c r="S3" s="1460"/>
    </row>
    <row r="4" spans="1:25" s="52" customFormat="1" ht="15" customHeight="1">
      <c r="A4" s="1460" t="s">
        <v>767</v>
      </c>
      <c r="B4" s="1460"/>
      <c r="C4" s="1461"/>
      <c r="D4" s="1460"/>
      <c r="E4" s="1460"/>
      <c r="F4" s="1460"/>
      <c r="G4" s="1460"/>
      <c r="H4" s="1461"/>
      <c r="I4" s="1460"/>
      <c r="J4" s="1460"/>
      <c r="K4" s="1460"/>
      <c r="L4" s="1460"/>
      <c r="M4" s="1460"/>
      <c r="N4" s="1460"/>
      <c r="O4" s="1460"/>
      <c r="P4" s="1461"/>
      <c r="Q4" s="1460"/>
      <c r="R4" s="1460"/>
      <c r="S4" s="1460"/>
      <c r="T4" s="276"/>
      <c r="U4" s="276"/>
      <c r="V4" s="276"/>
      <c r="W4" s="276"/>
      <c r="X4" s="276"/>
      <c r="Y4" s="276"/>
    </row>
    <row r="5" spans="1:25" s="52" customFormat="1" ht="9" customHeight="1">
      <c r="A5" s="108"/>
      <c r="B5" s="109"/>
      <c r="C5" s="1036"/>
      <c r="D5" s="110"/>
      <c r="E5" s="108"/>
      <c r="F5" s="111"/>
      <c r="G5" s="1348"/>
      <c r="H5" s="1037"/>
      <c r="I5" s="1348"/>
      <c r="J5" s="1348"/>
      <c r="K5" s="1348"/>
      <c r="L5" s="1328"/>
      <c r="M5" s="1328"/>
      <c r="N5" s="1231"/>
      <c r="O5" s="1231"/>
      <c r="P5" s="1037"/>
      <c r="Q5" s="1348"/>
      <c r="R5" s="1348"/>
      <c r="S5" s="112"/>
      <c r="T5" s="276"/>
      <c r="U5" s="276"/>
      <c r="V5" s="276"/>
      <c r="W5" s="276"/>
      <c r="X5" s="276"/>
      <c r="Y5" s="276"/>
    </row>
    <row r="6" spans="1:25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90" t="s">
        <v>88</v>
      </c>
      <c r="M6" s="1491"/>
      <c r="N6" s="1474" t="s">
        <v>89</v>
      </c>
      <c r="O6" s="1477" t="s">
        <v>90</v>
      </c>
      <c r="P6" s="1478"/>
      <c r="Q6" s="1479"/>
      <c r="R6" s="1480" t="s">
        <v>91</v>
      </c>
      <c r="S6" s="1462" t="s">
        <v>92</v>
      </c>
      <c r="U6" s="276"/>
      <c r="V6" s="276"/>
      <c r="W6" s="276"/>
      <c r="X6" s="276"/>
      <c r="Y6" s="276"/>
    </row>
    <row r="7" spans="1:25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83" t="s">
        <v>93</v>
      </c>
      <c r="M7" s="1483" t="s">
        <v>94</v>
      </c>
      <c r="N7" s="1475"/>
      <c r="O7" s="1485" t="s">
        <v>95</v>
      </c>
      <c r="P7" s="1477" t="s">
        <v>96</v>
      </c>
      <c r="Q7" s="1479"/>
      <c r="R7" s="1481"/>
      <c r="S7" s="1463"/>
      <c r="T7" s="276"/>
      <c r="U7" s="276"/>
      <c r="V7" s="276"/>
      <c r="W7" s="276"/>
      <c r="X7" s="276"/>
      <c r="Y7" s="276"/>
    </row>
    <row r="8" spans="1:25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84"/>
      <c r="M8" s="1484"/>
      <c r="N8" s="1476"/>
      <c r="O8" s="1486"/>
      <c r="P8" s="445" t="s">
        <v>97</v>
      </c>
      <c r="Q8" s="446" t="s">
        <v>98</v>
      </c>
      <c r="R8" s="1482"/>
      <c r="S8" s="1464"/>
      <c r="T8" s="276"/>
      <c r="U8" s="276"/>
      <c r="V8" s="276"/>
      <c r="W8" s="276"/>
      <c r="X8" s="276"/>
      <c r="Y8" s="276"/>
    </row>
    <row r="9" spans="1:25" s="113" customFormat="1" ht="10.5" customHeight="1" thickBot="1">
      <c r="A9" s="442">
        <v>1</v>
      </c>
      <c r="B9" s="443">
        <v>2</v>
      </c>
      <c r="C9" s="1038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  <c r="U9" s="277"/>
      <c r="V9" s="277"/>
      <c r="W9" s="277"/>
      <c r="X9" s="277"/>
      <c r="Y9" s="277"/>
    </row>
    <row r="10" spans="1:25" s="52" customFormat="1" ht="15" customHeight="1" thickTop="1">
      <c r="A10" s="177"/>
      <c r="B10" s="178"/>
      <c r="C10" s="1040"/>
      <c r="D10" s="179"/>
      <c r="E10" s="177"/>
      <c r="F10" s="180"/>
      <c r="G10" s="177"/>
      <c r="H10" s="1041"/>
      <c r="I10" s="182"/>
      <c r="J10" s="177"/>
      <c r="K10" s="183"/>
      <c r="L10" s="1181"/>
      <c r="M10" s="1156"/>
      <c r="N10" s="1232"/>
      <c r="O10" s="1244"/>
      <c r="P10" s="1042"/>
      <c r="Q10" s="184"/>
      <c r="R10" s="177"/>
      <c r="S10" s="185"/>
      <c r="T10" s="276"/>
      <c r="U10" s="276"/>
      <c r="V10" s="276"/>
      <c r="W10" s="276"/>
      <c r="X10" s="276"/>
      <c r="Y10" s="276"/>
    </row>
    <row r="11" spans="1:25" s="78" customFormat="1" ht="15" customHeight="1">
      <c r="A11" s="1504" t="s">
        <v>99</v>
      </c>
      <c r="B11" s="1505"/>
      <c r="C11" s="907"/>
      <c r="D11" s="907"/>
      <c r="E11" s="907"/>
      <c r="F11" s="907"/>
      <c r="G11" s="907"/>
      <c r="H11" s="907"/>
      <c r="I11" s="907"/>
      <c r="J11" s="907"/>
      <c r="K11" s="907"/>
      <c r="L11" s="1329"/>
      <c r="M11" s="1329"/>
      <c r="N11" s="1233"/>
      <c r="O11" s="1233"/>
      <c r="P11" s="907"/>
      <c r="Q11" s="907"/>
      <c r="R11" s="907"/>
      <c r="S11" s="907"/>
      <c r="T11" s="275"/>
      <c r="U11" s="275"/>
      <c r="V11" s="282"/>
      <c r="W11" s="275"/>
      <c r="X11" s="275"/>
      <c r="Y11" s="275"/>
    </row>
    <row r="12" spans="1:25" s="78" customFormat="1" ht="17.25" customHeight="1">
      <c r="A12" s="1506" t="s">
        <v>100</v>
      </c>
      <c r="B12" s="1507"/>
      <c r="C12" s="1226"/>
      <c r="D12" s="1226"/>
      <c r="E12" s="1226"/>
      <c r="F12" s="1226"/>
      <c r="G12" s="1226"/>
      <c r="H12" s="1226"/>
      <c r="I12" s="1226"/>
      <c r="J12" s="1226"/>
      <c r="K12" s="1226"/>
      <c r="L12" s="1330"/>
      <c r="M12" s="1330"/>
      <c r="N12" s="1234"/>
      <c r="O12" s="1234"/>
      <c r="P12" s="1226"/>
      <c r="Q12" s="1226"/>
      <c r="R12" s="1226"/>
      <c r="S12" s="1226"/>
      <c r="T12" s="275"/>
      <c r="U12" s="275"/>
      <c r="V12" s="282"/>
      <c r="W12" s="275"/>
      <c r="X12" s="275"/>
      <c r="Y12" s="275"/>
    </row>
    <row r="13" spans="1:25" s="78" customFormat="1" ht="37.4" customHeight="1">
      <c r="A13" s="60">
        <f>SUBTOTAL(3,$B$13:B13)</f>
        <v>1</v>
      </c>
      <c r="B13" s="1191" t="s">
        <v>113</v>
      </c>
      <c r="C13" s="1043">
        <v>200000000</v>
      </c>
      <c r="D13" s="1192" t="s">
        <v>114</v>
      </c>
      <c r="E13" s="301" t="s">
        <v>103</v>
      </c>
      <c r="F13" s="685" t="s">
        <v>104</v>
      </c>
      <c r="G13" s="855" t="s">
        <v>115</v>
      </c>
      <c r="H13" s="1044">
        <v>199218900</v>
      </c>
      <c r="I13" s="855" t="s">
        <v>116</v>
      </c>
      <c r="J13" s="1192" t="s">
        <v>117</v>
      </c>
      <c r="K13" s="1192" t="s">
        <v>118</v>
      </c>
      <c r="L13" s="1197">
        <v>44426</v>
      </c>
      <c r="M13" s="1197">
        <v>44515</v>
      </c>
      <c r="N13" s="1276">
        <v>21.574999999999999</v>
      </c>
      <c r="O13" s="1276">
        <v>22.327000000000002</v>
      </c>
      <c r="P13" s="1224">
        <v>0</v>
      </c>
      <c r="Q13" s="1194">
        <f>IFERROR(P13/H13,0)*100</f>
        <v>0</v>
      </c>
      <c r="R13" s="1277">
        <f>O13-N13</f>
        <v>0.75200000000000244</v>
      </c>
      <c r="S13" s="1196" t="s">
        <v>109</v>
      </c>
      <c r="T13" s="275" t="s">
        <v>110</v>
      </c>
      <c r="U13" s="276" t="s">
        <v>114</v>
      </c>
      <c r="V13" s="1291" t="s">
        <v>103</v>
      </c>
      <c r="W13" s="276" t="s">
        <v>111</v>
      </c>
      <c r="X13" s="275"/>
      <c r="Y13" s="275"/>
    </row>
    <row r="14" spans="1:25" s="78" customFormat="1" ht="39.4" customHeight="1">
      <c r="A14" s="60">
        <f>SUBTOTAL(3,$B$13:B14)</f>
        <v>2</v>
      </c>
      <c r="B14" s="1191" t="s">
        <v>119</v>
      </c>
      <c r="C14" s="1043">
        <v>150000000</v>
      </c>
      <c r="D14" s="1192" t="s">
        <v>114</v>
      </c>
      <c r="E14" s="301" t="s">
        <v>103</v>
      </c>
      <c r="F14" s="685" t="s">
        <v>104</v>
      </c>
      <c r="G14" s="855" t="s">
        <v>120</v>
      </c>
      <c r="H14" s="1044">
        <v>149233800</v>
      </c>
      <c r="I14" s="855" t="s">
        <v>116</v>
      </c>
      <c r="J14" s="1192" t="s">
        <v>117</v>
      </c>
      <c r="K14" s="1192" t="s">
        <v>121</v>
      </c>
      <c r="L14" s="1197">
        <v>44426</v>
      </c>
      <c r="M14" s="1197">
        <v>44515</v>
      </c>
      <c r="N14" s="1276">
        <v>23.786999999999999</v>
      </c>
      <c r="O14" s="1276">
        <v>87.995000000000005</v>
      </c>
      <c r="P14" s="1224">
        <v>0</v>
      </c>
      <c r="Q14" s="1194">
        <f>IFERROR(P14/H14,0)*100</f>
        <v>0</v>
      </c>
      <c r="R14" s="1277">
        <f>O14-N14</f>
        <v>64.207999999999998</v>
      </c>
      <c r="S14" s="1196" t="s">
        <v>122</v>
      </c>
      <c r="T14" s="275" t="s">
        <v>110</v>
      </c>
      <c r="U14" s="276" t="s">
        <v>114</v>
      </c>
      <c r="V14" s="1291" t="s">
        <v>103</v>
      </c>
      <c r="W14" s="276" t="s">
        <v>111</v>
      </c>
      <c r="X14" s="275"/>
      <c r="Y14" s="275"/>
    </row>
    <row r="15" spans="1:25" s="78" customFormat="1" ht="37.75" customHeight="1">
      <c r="A15" s="60">
        <f>SUBTOTAL(3,$B$13:B15)</f>
        <v>3</v>
      </c>
      <c r="B15" s="1191" t="s">
        <v>123</v>
      </c>
      <c r="C15" s="1043">
        <v>200000000</v>
      </c>
      <c r="D15" s="1192" t="s">
        <v>114</v>
      </c>
      <c r="E15" s="301" t="s">
        <v>103</v>
      </c>
      <c r="F15" s="685" t="s">
        <v>104</v>
      </c>
      <c r="G15" s="855" t="s">
        <v>124</v>
      </c>
      <c r="H15" s="1044">
        <v>196531700</v>
      </c>
      <c r="I15" s="855" t="s">
        <v>116</v>
      </c>
      <c r="J15" s="1192" t="s">
        <v>117</v>
      </c>
      <c r="K15" s="1192" t="s">
        <v>125</v>
      </c>
      <c r="L15" s="1197">
        <v>44424</v>
      </c>
      <c r="M15" s="1188">
        <v>44513</v>
      </c>
      <c r="N15" s="1276">
        <v>24.983000000000001</v>
      </c>
      <c r="O15" s="1284">
        <v>100</v>
      </c>
      <c r="P15" s="1224">
        <v>0</v>
      </c>
      <c r="Q15" s="1194">
        <f>IFERROR(P15/H15,0)*100</f>
        <v>0</v>
      </c>
      <c r="R15" s="1277">
        <f>O15-N15</f>
        <v>75.016999999999996</v>
      </c>
      <c r="S15" s="1196" t="s">
        <v>156</v>
      </c>
      <c r="T15" s="275" t="s">
        <v>110</v>
      </c>
      <c r="U15" s="276" t="s">
        <v>114</v>
      </c>
      <c r="V15" s="1291" t="s">
        <v>103</v>
      </c>
      <c r="W15" s="276" t="s">
        <v>111</v>
      </c>
      <c r="X15" s="275"/>
      <c r="Y15" s="275"/>
    </row>
    <row r="16" spans="1:25" s="78" customFormat="1" ht="38.15" customHeight="1">
      <c r="A16" s="60">
        <f>SUBTOTAL(3,$B$13:B16)</f>
        <v>4</v>
      </c>
      <c r="B16" s="1198" t="s">
        <v>128</v>
      </c>
      <c r="C16" s="1043">
        <v>357000000</v>
      </c>
      <c r="D16" s="114" t="s">
        <v>102</v>
      </c>
      <c r="E16" s="301" t="s">
        <v>103</v>
      </c>
      <c r="F16" s="685" t="s">
        <v>104</v>
      </c>
      <c r="G16" s="1192" t="s">
        <v>129</v>
      </c>
      <c r="H16" s="1292">
        <f>VLOOKUP($B16,'[25]BM SEPT'!$B$14:$U$99,9,FALSE)</f>
        <v>329129966.68000001</v>
      </c>
      <c r="I16" s="452" t="s">
        <v>130</v>
      </c>
      <c r="J16" s="453" t="s">
        <v>130</v>
      </c>
      <c r="K16" s="1224" t="str">
        <f>VLOOKUP($B16,'[25]BM SEPT'!$B$14:$U$99,12,FALSE)</f>
        <v>CV. PUTRI MANDIRI</v>
      </c>
      <c r="L16" s="1197">
        <v>44448</v>
      </c>
      <c r="M16" s="1197">
        <v>44561</v>
      </c>
      <c r="N16" s="1276">
        <v>4.2679999999999998</v>
      </c>
      <c r="O16" s="1276">
        <v>17.285</v>
      </c>
      <c r="P16" s="1224">
        <v>0</v>
      </c>
      <c r="Q16" s="1194">
        <f>IFERROR(P16/H16,0)*100</f>
        <v>0</v>
      </c>
      <c r="R16" s="1277">
        <f>O16-N16</f>
        <v>13.016999999999999</v>
      </c>
      <c r="S16" s="1196" t="s">
        <v>109</v>
      </c>
      <c r="T16" s="275" t="s">
        <v>110</v>
      </c>
      <c r="U16" s="276" t="s">
        <v>102</v>
      </c>
      <c r="V16" s="1291" t="s">
        <v>103</v>
      </c>
      <c r="W16" s="276" t="s">
        <v>111</v>
      </c>
      <c r="X16" s="275"/>
      <c r="Y16" s="275"/>
    </row>
    <row r="17" spans="1:25" s="78" customFormat="1" ht="17.25" customHeight="1">
      <c r="A17" s="1492" t="s">
        <v>131</v>
      </c>
      <c r="B17" s="1493"/>
      <c r="C17" s="1227"/>
      <c r="D17" s="1227"/>
      <c r="E17" s="1227"/>
      <c r="F17" s="1227"/>
      <c r="G17" s="1227"/>
      <c r="H17" s="1293"/>
      <c r="I17" s="1227"/>
      <c r="J17" s="1227"/>
      <c r="K17" s="1227"/>
      <c r="L17" s="1346"/>
      <c r="M17" s="1346"/>
      <c r="N17" s="1235"/>
      <c r="O17" s="1235"/>
      <c r="P17" s="1227"/>
      <c r="Q17" s="1227"/>
      <c r="R17" s="1227"/>
      <c r="S17" s="1227"/>
      <c r="T17" s="275"/>
      <c r="U17" s="275"/>
      <c r="V17" s="1294"/>
      <c r="W17" s="275"/>
      <c r="X17" s="275"/>
      <c r="Y17" s="275"/>
    </row>
    <row r="18" spans="1:25" s="78" customFormat="1" ht="57.4" customHeight="1">
      <c r="A18" s="302">
        <f>SUBTOTAL(3,$B$13:B18)</f>
        <v>5</v>
      </c>
      <c r="B18" s="43" t="s">
        <v>132</v>
      </c>
      <c r="C18" s="299">
        <v>510000000</v>
      </c>
      <c r="D18" s="300" t="s">
        <v>102</v>
      </c>
      <c r="E18" s="207" t="s">
        <v>133</v>
      </c>
      <c r="F18" s="631" t="s">
        <v>134</v>
      </c>
      <c r="G18" s="300" t="s">
        <v>135</v>
      </c>
      <c r="H18" s="1295">
        <v>453905691.36000001</v>
      </c>
      <c r="I18" s="115" t="s">
        <v>136</v>
      </c>
      <c r="J18" s="187" t="s">
        <v>137</v>
      </c>
      <c r="K18" s="188" t="s">
        <v>138</v>
      </c>
      <c r="L18" s="189">
        <v>44398</v>
      </c>
      <c r="M18" s="189">
        <v>44517</v>
      </c>
      <c r="N18" s="888">
        <v>59.96</v>
      </c>
      <c r="O18" s="888">
        <v>64.7</v>
      </c>
      <c r="P18" s="849">
        <v>226952845.68000001</v>
      </c>
      <c r="Q18" s="1194">
        <f>IFERROR(P18/H18,0)*100</f>
        <v>50</v>
      </c>
      <c r="R18" s="887">
        <f>O18-N18</f>
        <v>4.740000000000002</v>
      </c>
      <c r="S18" s="1196" t="s">
        <v>109</v>
      </c>
      <c r="T18" s="275" t="s">
        <v>139</v>
      </c>
      <c r="U18" s="276" t="s">
        <v>102</v>
      </c>
      <c r="V18" s="1291" t="s">
        <v>133</v>
      </c>
      <c r="W18" s="276" t="s">
        <v>111</v>
      </c>
      <c r="X18" s="275"/>
      <c r="Y18" s="275"/>
    </row>
    <row r="19" spans="1:25" s="78" customFormat="1" ht="18" customHeight="1">
      <c r="A19" s="1497" t="s">
        <v>143</v>
      </c>
      <c r="B19" s="1498"/>
      <c r="C19" s="1498"/>
      <c r="D19" s="1498"/>
      <c r="E19" s="1498"/>
      <c r="F19" s="1498"/>
      <c r="G19" s="1498"/>
      <c r="H19" s="1498"/>
      <c r="I19" s="1498"/>
      <c r="J19" s="1498"/>
      <c r="K19" s="1498"/>
      <c r="L19" s="1498"/>
      <c r="M19" s="1498"/>
      <c r="N19" s="1498"/>
      <c r="O19" s="1498"/>
      <c r="P19" s="1498"/>
      <c r="Q19" s="1498"/>
      <c r="R19" s="1498"/>
      <c r="S19" s="1499"/>
      <c r="T19" s="275"/>
      <c r="U19" s="275"/>
      <c r="V19" s="1294"/>
      <c r="W19" s="275"/>
      <c r="X19" s="275"/>
      <c r="Y19" s="275"/>
    </row>
    <row r="20" spans="1:25" s="78" customFormat="1" ht="15" customHeight="1">
      <c r="A20" s="1500" t="s">
        <v>100</v>
      </c>
      <c r="B20" s="1501"/>
      <c r="C20" s="1228"/>
      <c r="D20" s="1228"/>
      <c r="E20" s="1228"/>
      <c r="F20" s="1228"/>
      <c r="G20" s="1228"/>
      <c r="H20" s="1228"/>
      <c r="I20" s="1228"/>
      <c r="J20" s="1228"/>
      <c r="K20" s="1228"/>
      <c r="L20" s="1331"/>
      <c r="M20" s="1331"/>
      <c r="N20" s="1236"/>
      <c r="O20" s="1236"/>
      <c r="P20" s="1228"/>
      <c r="Q20" s="1228"/>
      <c r="R20" s="1228"/>
      <c r="S20" s="1229"/>
      <c r="T20" s="275"/>
      <c r="U20" s="275"/>
      <c r="V20" s="1294"/>
      <c r="W20" s="275"/>
      <c r="X20" s="275"/>
      <c r="Y20" s="275"/>
    </row>
    <row r="21" spans="1:25" s="78" customFormat="1" ht="41.15" customHeight="1">
      <c r="A21" s="60">
        <f>SUBTOTAL(3,$B$13:B21)</f>
        <v>6</v>
      </c>
      <c r="B21" s="1191" t="s">
        <v>144</v>
      </c>
      <c r="C21" s="1043">
        <v>2000000000</v>
      </c>
      <c r="D21" s="1192" t="s">
        <v>102</v>
      </c>
      <c r="E21" s="125" t="s">
        <v>103</v>
      </c>
      <c r="F21" s="687" t="s">
        <v>104</v>
      </c>
      <c r="G21" s="855" t="s">
        <v>145</v>
      </c>
      <c r="H21" s="1044">
        <v>1925205988.3299999</v>
      </c>
      <c r="I21" s="1192" t="s">
        <v>107</v>
      </c>
      <c r="J21" s="1192" t="s">
        <v>146</v>
      </c>
      <c r="K21" s="1192" t="s">
        <v>147</v>
      </c>
      <c r="L21" s="1197">
        <v>44424</v>
      </c>
      <c r="M21" s="1197">
        <v>44561</v>
      </c>
      <c r="N21" s="1276">
        <v>1.2090000000000001</v>
      </c>
      <c r="O21" s="1276">
        <v>9.02</v>
      </c>
      <c r="P21" s="1224">
        <v>577561796.79999995</v>
      </c>
      <c r="Q21" s="1194">
        <f>IFERROR(P21/H21,0)*100</f>
        <v>30.000000015634686</v>
      </c>
      <c r="R21" s="1205">
        <f>O21-N21</f>
        <v>7.8109999999999999</v>
      </c>
      <c r="S21" s="1200" t="s">
        <v>122</v>
      </c>
      <c r="T21" s="275" t="s">
        <v>110</v>
      </c>
      <c r="U21" s="276" t="s">
        <v>102</v>
      </c>
      <c r="V21" s="1291" t="s">
        <v>103</v>
      </c>
      <c r="W21" s="276" t="s">
        <v>111</v>
      </c>
      <c r="X21" s="275"/>
      <c r="Y21" s="275"/>
    </row>
    <row r="22" spans="1:25" s="78" customFormat="1" ht="41.65" customHeight="1">
      <c r="A22" s="60">
        <f>SUBTOTAL(3,$B$13:B22)</f>
        <v>7</v>
      </c>
      <c r="B22" s="1191" t="s">
        <v>148</v>
      </c>
      <c r="C22" s="1043">
        <v>750000000</v>
      </c>
      <c r="D22" s="1192" t="s">
        <v>102</v>
      </c>
      <c r="E22" s="125" t="s">
        <v>103</v>
      </c>
      <c r="F22" s="687" t="s">
        <v>104</v>
      </c>
      <c r="G22" s="855" t="s">
        <v>145</v>
      </c>
      <c r="H22" s="1044">
        <v>695601815.29999995</v>
      </c>
      <c r="I22" s="1192" t="s">
        <v>149</v>
      </c>
      <c r="J22" s="1192" t="s">
        <v>146</v>
      </c>
      <c r="K22" s="1192" t="s">
        <v>147</v>
      </c>
      <c r="L22" s="1197">
        <v>44424</v>
      </c>
      <c r="M22" s="1197">
        <v>44561</v>
      </c>
      <c r="N22" s="1276">
        <v>3.06</v>
      </c>
      <c r="O22" s="1276">
        <v>7.3230000000000004</v>
      </c>
      <c r="P22" s="1224">
        <v>208680544.59</v>
      </c>
      <c r="Q22" s="1194">
        <f>IFERROR(P22/H22,0)*100</f>
        <v>30.000000000000004</v>
      </c>
      <c r="R22" s="1205">
        <f>O22-N22</f>
        <v>4.2629999999999999</v>
      </c>
      <c r="S22" s="1200" t="s">
        <v>122</v>
      </c>
      <c r="T22" s="275" t="s">
        <v>110</v>
      </c>
      <c r="U22" s="276" t="s">
        <v>102</v>
      </c>
      <c r="V22" s="1291" t="s">
        <v>103</v>
      </c>
      <c r="W22" s="276" t="s">
        <v>111</v>
      </c>
      <c r="X22" s="275"/>
      <c r="Y22" s="275"/>
    </row>
    <row r="23" spans="1:25" s="78" customFormat="1" ht="44.65" customHeight="1">
      <c r="A23" s="60">
        <f>SUBTOTAL(3,$B$13:B23)</f>
        <v>8</v>
      </c>
      <c r="B23" s="1191" t="s">
        <v>151</v>
      </c>
      <c r="C23" s="1043">
        <v>200000000</v>
      </c>
      <c r="D23" s="1192" t="s">
        <v>114</v>
      </c>
      <c r="E23" s="125" t="s">
        <v>103</v>
      </c>
      <c r="F23" s="687" t="s">
        <v>104</v>
      </c>
      <c r="G23" s="855" t="s">
        <v>152</v>
      </c>
      <c r="H23" s="1044">
        <v>198805000</v>
      </c>
      <c r="I23" s="1192" t="s">
        <v>153</v>
      </c>
      <c r="J23" s="1192" t="s">
        <v>154</v>
      </c>
      <c r="K23" s="1192" t="s">
        <v>155</v>
      </c>
      <c r="L23" s="1197">
        <v>44427</v>
      </c>
      <c r="M23" s="1197">
        <v>44516</v>
      </c>
      <c r="N23" s="1194">
        <v>35</v>
      </c>
      <c r="O23" s="1194">
        <v>35.03</v>
      </c>
      <c r="P23" s="1224">
        <v>0</v>
      </c>
      <c r="Q23" s="1194">
        <f>IFERROR(P23/H23,0)*100</f>
        <v>0</v>
      </c>
      <c r="R23" s="1285">
        <f>O23-N23</f>
        <v>3.0000000000001137E-2</v>
      </c>
      <c r="S23" s="1200" t="s">
        <v>109</v>
      </c>
      <c r="T23" s="275" t="s">
        <v>110</v>
      </c>
      <c r="U23" s="276" t="s">
        <v>114</v>
      </c>
      <c r="V23" s="1291" t="s">
        <v>103</v>
      </c>
      <c r="W23" s="276" t="s">
        <v>111</v>
      </c>
      <c r="X23" s="275"/>
      <c r="Y23" s="275"/>
    </row>
    <row r="24" spans="1:25" s="78" customFormat="1" ht="55.5" customHeight="1">
      <c r="A24" s="855">
        <f>SUBTOTAL(3,$B$13:B24)</f>
        <v>9</v>
      </c>
      <c r="B24" s="1198" t="s">
        <v>162</v>
      </c>
      <c r="C24" s="1043">
        <v>1303190000</v>
      </c>
      <c r="D24" s="1192" t="s">
        <v>102</v>
      </c>
      <c r="E24" s="294" t="s">
        <v>103</v>
      </c>
      <c r="F24" s="967" t="s">
        <v>104</v>
      </c>
      <c r="G24" s="855" t="s">
        <v>163</v>
      </c>
      <c r="H24" s="1044">
        <v>928755800</v>
      </c>
      <c r="I24" s="1192" t="s">
        <v>130</v>
      </c>
      <c r="J24" s="1192" t="s">
        <v>130</v>
      </c>
      <c r="K24" s="1192" t="s">
        <v>164</v>
      </c>
      <c r="L24" s="1197">
        <v>44424</v>
      </c>
      <c r="M24" s="1197">
        <v>44561</v>
      </c>
      <c r="N24" s="1276">
        <v>12.832000000000001</v>
      </c>
      <c r="O24" s="1276">
        <v>16.363</v>
      </c>
      <c r="P24" s="1224">
        <v>0</v>
      </c>
      <c r="Q24" s="1194">
        <f>IFERROR(P24/H24,0)*100</f>
        <v>0</v>
      </c>
      <c r="R24" s="1199">
        <f>O24-N24</f>
        <v>3.5309999999999988</v>
      </c>
      <c r="S24" s="1196" t="s">
        <v>109</v>
      </c>
      <c r="T24" s="275" t="s">
        <v>110</v>
      </c>
      <c r="U24" s="276" t="s">
        <v>102</v>
      </c>
      <c r="V24" s="1291" t="s">
        <v>103</v>
      </c>
      <c r="W24" s="276" t="s">
        <v>111</v>
      </c>
      <c r="X24" s="275"/>
      <c r="Y24" s="275"/>
    </row>
    <row r="25" spans="1:25" s="78" customFormat="1" ht="15" customHeight="1">
      <c r="A25" s="1492" t="s">
        <v>165</v>
      </c>
      <c r="B25" s="1493"/>
      <c r="C25" s="1227"/>
      <c r="D25" s="1227"/>
      <c r="E25" s="1227"/>
      <c r="F25" s="1227"/>
      <c r="G25" s="1227"/>
      <c r="H25" s="1227"/>
      <c r="I25" s="1227"/>
      <c r="J25" s="1227"/>
      <c r="K25" s="1227"/>
      <c r="L25" s="1346"/>
      <c r="M25" s="1346"/>
      <c r="N25" s="1235"/>
      <c r="O25" s="1235"/>
      <c r="P25" s="1227"/>
      <c r="Q25" s="1227"/>
      <c r="R25" s="1227"/>
      <c r="S25" s="1230"/>
      <c r="T25" s="275"/>
      <c r="U25" s="275"/>
      <c r="V25" s="1294"/>
      <c r="W25" s="275"/>
      <c r="X25" s="275"/>
      <c r="Y25" s="275"/>
    </row>
    <row r="26" spans="1:25" s="78" customFormat="1" ht="66" customHeight="1">
      <c r="A26" s="305">
        <f>SUBTOTAL(3,$B$13:B26)</f>
        <v>10</v>
      </c>
      <c r="B26" s="323" t="s">
        <v>166</v>
      </c>
      <c r="C26" s="319">
        <v>400000340</v>
      </c>
      <c r="D26" s="324" t="s">
        <v>102</v>
      </c>
      <c r="E26" s="325" t="s">
        <v>103</v>
      </c>
      <c r="F26" s="337" t="s">
        <v>167</v>
      </c>
      <c r="G26" s="327" t="s">
        <v>168</v>
      </c>
      <c r="H26" s="327">
        <v>319184871</v>
      </c>
      <c r="I26" s="313" t="s">
        <v>153</v>
      </c>
      <c r="J26" s="313" t="s">
        <v>169</v>
      </c>
      <c r="K26" s="314" t="s">
        <v>164</v>
      </c>
      <c r="L26" s="315">
        <v>44428</v>
      </c>
      <c r="M26" s="998">
        <v>44547</v>
      </c>
      <c r="N26" s="1057">
        <v>20.49</v>
      </c>
      <c r="O26" s="1056">
        <v>79.209999999999994</v>
      </c>
      <c r="P26" s="319">
        <v>0</v>
      </c>
      <c r="Q26" s="1203">
        <f t="shared" ref="Q26:Q31" si="0">IFERROR(P26/H26,0)*100</f>
        <v>0</v>
      </c>
      <c r="R26" s="1048">
        <f t="shared" ref="R26:R31" si="1">O26-N26</f>
        <v>58.72</v>
      </c>
      <c r="S26" s="686" t="s">
        <v>768</v>
      </c>
      <c r="T26" s="275" t="s">
        <v>171</v>
      </c>
      <c r="U26" s="276" t="s">
        <v>102</v>
      </c>
      <c r="V26" s="1291" t="s">
        <v>103</v>
      </c>
      <c r="W26" s="276" t="s">
        <v>111</v>
      </c>
      <c r="X26" s="275"/>
      <c r="Y26" s="275"/>
    </row>
    <row r="27" spans="1:25" s="56" customFormat="1" ht="65.150000000000006" customHeight="1">
      <c r="A27" s="305">
        <f>SUBTOTAL(3,$B$13:B27)</f>
        <v>11</v>
      </c>
      <c r="B27" s="323" t="s">
        <v>172</v>
      </c>
      <c r="C27" s="319">
        <v>400000063</v>
      </c>
      <c r="D27" s="330" t="s">
        <v>102</v>
      </c>
      <c r="E27" s="309" t="s">
        <v>103</v>
      </c>
      <c r="F27" s="337" t="s">
        <v>167</v>
      </c>
      <c r="G27" s="327" t="s">
        <v>173</v>
      </c>
      <c r="H27" s="1297">
        <v>362001486</v>
      </c>
      <c r="I27" s="313" t="s">
        <v>153</v>
      </c>
      <c r="J27" s="313" t="s">
        <v>169</v>
      </c>
      <c r="K27" s="314" t="s">
        <v>174</v>
      </c>
      <c r="L27" s="315">
        <v>44428</v>
      </c>
      <c r="M27" s="315">
        <v>44542</v>
      </c>
      <c r="N27" s="1056">
        <v>12.76</v>
      </c>
      <c r="O27" s="1056">
        <v>47.98</v>
      </c>
      <c r="P27" s="1067">
        <f>H27*50%</f>
        <v>181000743</v>
      </c>
      <c r="Q27" s="1203">
        <f t="shared" si="0"/>
        <v>50</v>
      </c>
      <c r="R27" s="1048">
        <f t="shared" si="1"/>
        <v>35.22</v>
      </c>
      <c r="S27" s="686" t="s">
        <v>769</v>
      </c>
      <c r="T27" s="275" t="s">
        <v>171</v>
      </c>
      <c r="U27" s="276" t="s">
        <v>102</v>
      </c>
      <c r="V27" s="1291" t="s">
        <v>103</v>
      </c>
      <c r="W27" s="276" t="s">
        <v>111</v>
      </c>
      <c r="X27" s="278"/>
      <c r="Y27" s="278"/>
    </row>
    <row r="28" spans="1:25" s="56" customFormat="1" ht="45.4" customHeight="1">
      <c r="A28" s="302">
        <f>SUBTOTAL(3,$B$13:B28)</f>
        <v>12</v>
      </c>
      <c r="B28" s="122" t="s">
        <v>181</v>
      </c>
      <c r="C28" s="123">
        <v>200000110</v>
      </c>
      <c r="D28" s="304" t="s">
        <v>114</v>
      </c>
      <c r="E28" s="301" t="s">
        <v>103</v>
      </c>
      <c r="F28" s="631" t="s">
        <v>167</v>
      </c>
      <c r="G28" s="126" t="s">
        <v>182</v>
      </c>
      <c r="H28" s="1298">
        <v>199455000</v>
      </c>
      <c r="I28" s="187" t="s">
        <v>178</v>
      </c>
      <c r="J28" s="187" t="s">
        <v>169</v>
      </c>
      <c r="K28" s="188" t="s">
        <v>183</v>
      </c>
      <c r="L28" s="189">
        <v>44435</v>
      </c>
      <c r="M28" s="189">
        <v>44524</v>
      </c>
      <c r="N28" s="1194">
        <v>2.29</v>
      </c>
      <c r="O28" s="1194">
        <v>98.21</v>
      </c>
      <c r="P28" s="1275">
        <v>0</v>
      </c>
      <c r="Q28" s="1194">
        <f t="shared" si="0"/>
        <v>0</v>
      </c>
      <c r="R28" s="1199">
        <f t="shared" si="1"/>
        <v>95.919999999999987</v>
      </c>
      <c r="S28" s="1196" t="s">
        <v>109</v>
      </c>
      <c r="T28" s="275" t="s">
        <v>171</v>
      </c>
      <c r="U28" s="276" t="s">
        <v>114</v>
      </c>
      <c r="V28" s="1291" t="s">
        <v>103</v>
      </c>
      <c r="W28" s="276" t="s">
        <v>111</v>
      </c>
      <c r="X28" s="278"/>
      <c r="Y28" s="278"/>
    </row>
    <row r="29" spans="1:25" s="78" customFormat="1" ht="45.75" customHeight="1">
      <c r="A29" s="302">
        <f>SUBTOTAL(3,$B$13:B29)</f>
        <v>13</v>
      </c>
      <c r="B29" s="122" t="s">
        <v>184</v>
      </c>
      <c r="C29" s="123">
        <v>200000110</v>
      </c>
      <c r="D29" s="304" t="s">
        <v>114</v>
      </c>
      <c r="E29" s="301" t="s">
        <v>103</v>
      </c>
      <c r="F29" s="631" t="s">
        <v>167</v>
      </c>
      <c r="G29" s="126" t="s">
        <v>185</v>
      </c>
      <c r="H29" s="1298">
        <v>199690000</v>
      </c>
      <c r="I29" s="187" t="s">
        <v>178</v>
      </c>
      <c r="J29" s="197" t="s">
        <v>169</v>
      </c>
      <c r="K29" s="188" t="s">
        <v>183</v>
      </c>
      <c r="L29" s="189">
        <v>44435</v>
      </c>
      <c r="M29" s="189">
        <v>44524</v>
      </c>
      <c r="N29" s="1194">
        <v>2.2000000000000002</v>
      </c>
      <c r="O29" s="1194">
        <v>95.21</v>
      </c>
      <c r="P29" s="1275">
        <f>H29*50%</f>
        <v>99845000</v>
      </c>
      <c r="Q29" s="1194">
        <f t="shared" si="0"/>
        <v>50</v>
      </c>
      <c r="R29" s="1199">
        <f t="shared" si="1"/>
        <v>93.009999999999991</v>
      </c>
      <c r="S29" s="1196" t="s">
        <v>109</v>
      </c>
      <c r="T29" s="275" t="s">
        <v>171</v>
      </c>
      <c r="U29" s="276" t="s">
        <v>114</v>
      </c>
      <c r="V29" s="1291" t="s">
        <v>103</v>
      </c>
      <c r="W29" s="276" t="s">
        <v>111</v>
      </c>
      <c r="X29" s="275"/>
      <c r="Y29" s="275"/>
    </row>
    <row r="30" spans="1:25" s="56" customFormat="1" ht="44.25" customHeight="1">
      <c r="A30" s="302">
        <f>SUBTOTAL(3,$B$13:B30)</f>
        <v>14</v>
      </c>
      <c r="B30" s="122" t="s">
        <v>186</v>
      </c>
      <c r="C30" s="123">
        <v>500000000</v>
      </c>
      <c r="D30" s="304" t="s">
        <v>102</v>
      </c>
      <c r="E30" s="301" t="s">
        <v>103</v>
      </c>
      <c r="F30" s="631" t="s">
        <v>167</v>
      </c>
      <c r="G30" s="126" t="s">
        <v>187</v>
      </c>
      <c r="H30" s="1298">
        <v>414198979.08999997</v>
      </c>
      <c r="I30" s="187" t="s">
        <v>107</v>
      </c>
      <c r="J30" s="197" t="s">
        <v>188</v>
      </c>
      <c r="K30" s="188" t="s">
        <v>174</v>
      </c>
      <c r="L30" s="1197">
        <v>44427</v>
      </c>
      <c r="M30" s="1197">
        <v>44561</v>
      </c>
      <c r="N30" s="887">
        <v>26.82</v>
      </c>
      <c r="O30" s="930">
        <v>42.08</v>
      </c>
      <c r="P30" s="199">
        <f>H30*30%</f>
        <v>124259693.72699998</v>
      </c>
      <c r="Q30" s="1194">
        <f t="shared" si="0"/>
        <v>30</v>
      </c>
      <c r="R30" s="1337">
        <f t="shared" si="1"/>
        <v>15.259999999999998</v>
      </c>
      <c r="S30" s="1196" t="s">
        <v>109</v>
      </c>
      <c r="T30" s="275" t="s">
        <v>171</v>
      </c>
      <c r="U30" s="276" t="s">
        <v>102</v>
      </c>
      <c r="V30" s="1291" t="s">
        <v>103</v>
      </c>
      <c r="W30" s="276" t="s">
        <v>111</v>
      </c>
      <c r="X30" s="278"/>
      <c r="Y30" s="278"/>
    </row>
    <row r="31" spans="1:25" s="56" customFormat="1" ht="57" customHeight="1">
      <c r="A31" s="305">
        <f>SUBTOTAL(3,$B$13:B31)</f>
        <v>15</v>
      </c>
      <c r="B31" s="323" t="s">
        <v>189</v>
      </c>
      <c r="C31" s="319">
        <v>800000000</v>
      </c>
      <c r="D31" s="330" t="s">
        <v>102</v>
      </c>
      <c r="E31" s="309" t="s">
        <v>103</v>
      </c>
      <c r="F31" s="412" t="s">
        <v>167</v>
      </c>
      <c r="G31" s="327" t="s">
        <v>190</v>
      </c>
      <c r="H31" s="1297">
        <v>638249600</v>
      </c>
      <c r="I31" s="313" t="s">
        <v>107</v>
      </c>
      <c r="J31" s="335" t="s">
        <v>188</v>
      </c>
      <c r="K31" s="314" t="s">
        <v>191</v>
      </c>
      <c r="L31" s="315">
        <v>44427</v>
      </c>
      <c r="M31" s="315">
        <v>44561</v>
      </c>
      <c r="N31" s="1057">
        <v>22.74</v>
      </c>
      <c r="O31" s="1056">
        <v>40.29</v>
      </c>
      <c r="P31" s="337">
        <f>H31*30%</f>
        <v>191474880</v>
      </c>
      <c r="Q31" s="1203">
        <f t="shared" si="0"/>
        <v>30</v>
      </c>
      <c r="R31" s="1048">
        <f t="shared" si="1"/>
        <v>17.55</v>
      </c>
      <c r="S31" s="686" t="s">
        <v>192</v>
      </c>
      <c r="T31" s="275" t="s">
        <v>171</v>
      </c>
      <c r="U31" s="276" t="s">
        <v>102</v>
      </c>
      <c r="V31" s="1291" t="s">
        <v>103</v>
      </c>
      <c r="W31" s="276" t="s">
        <v>111</v>
      </c>
      <c r="X31" s="278"/>
      <c r="Y31" s="278"/>
    </row>
    <row r="32" spans="1:25" s="56" customFormat="1" ht="17.25" customHeight="1">
      <c r="A32" s="1492" t="s">
        <v>131</v>
      </c>
      <c r="B32" s="1493"/>
      <c r="C32" s="1227"/>
      <c r="D32" s="1227"/>
      <c r="E32" s="1227"/>
      <c r="F32" s="1227"/>
      <c r="G32" s="1227"/>
      <c r="H32" s="1227"/>
      <c r="I32" s="1227"/>
      <c r="J32" s="1227"/>
      <c r="K32" s="1227"/>
      <c r="L32" s="1346"/>
      <c r="M32" s="1346"/>
      <c r="N32" s="1235"/>
      <c r="O32" s="1235"/>
      <c r="P32" s="1227"/>
      <c r="Q32" s="1227"/>
      <c r="R32" s="1227"/>
      <c r="S32" s="1230"/>
      <c r="T32" s="278"/>
      <c r="U32" s="275"/>
      <c r="V32" s="1294"/>
      <c r="W32" s="278"/>
      <c r="X32" s="278"/>
      <c r="Y32" s="278"/>
    </row>
    <row r="33" spans="1:25" s="56" customFormat="1" ht="37.5" customHeight="1">
      <c r="A33" s="302">
        <f>SUBTOTAL(3,$B$13:B33)</f>
        <v>16</v>
      </c>
      <c r="B33" s="122" t="s">
        <v>193</v>
      </c>
      <c r="C33" s="401">
        <v>412500000</v>
      </c>
      <c r="D33" s="304" t="s">
        <v>102</v>
      </c>
      <c r="E33" s="207" t="s">
        <v>133</v>
      </c>
      <c r="F33" s="631" t="s">
        <v>134</v>
      </c>
      <c r="G33" s="126" t="s">
        <v>194</v>
      </c>
      <c r="H33" s="231">
        <v>356982224</v>
      </c>
      <c r="I33" s="187" t="s">
        <v>195</v>
      </c>
      <c r="J33" s="187" t="s">
        <v>137</v>
      </c>
      <c r="K33" s="201" t="s">
        <v>196</v>
      </c>
      <c r="L33" s="1160">
        <v>44396</v>
      </c>
      <c r="M33" s="1197">
        <v>44515</v>
      </c>
      <c r="N33" s="888">
        <v>59.35</v>
      </c>
      <c r="O33" s="888">
        <v>75.13</v>
      </c>
      <c r="P33" s="204">
        <v>178491112</v>
      </c>
      <c r="Q33" s="1194">
        <f t="shared" ref="Q33:Q38" si="2">IFERROR(P33/H33,0)*100</f>
        <v>50</v>
      </c>
      <c r="R33" s="887">
        <f t="shared" ref="R33:R38" si="3">O33-N33</f>
        <v>15.779999999999994</v>
      </c>
      <c r="S33" s="1196" t="s">
        <v>109</v>
      </c>
      <c r="T33" s="278" t="s">
        <v>139</v>
      </c>
      <c r="U33" s="276" t="s">
        <v>102</v>
      </c>
      <c r="V33" s="1291" t="s">
        <v>133</v>
      </c>
      <c r="W33" s="276" t="s">
        <v>111</v>
      </c>
      <c r="X33" s="278"/>
      <c r="Y33" s="278"/>
    </row>
    <row r="34" spans="1:25" s="56" customFormat="1" ht="41.25" customHeight="1">
      <c r="A34" s="302">
        <f>SUBTOTAL(3,$B$13:B34)</f>
        <v>17</v>
      </c>
      <c r="B34" s="122" t="s">
        <v>197</v>
      </c>
      <c r="C34" s="401">
        <v>385000000</v>
      </c>
      <c r="D34" s="304" t="s">
        <v>198</v>
      </c>
      <c r="E34" s="207" t="s">
        <v>133</v>
      </c>
      <c r="F34" s="631" t="s">
        <v>134</v>
      </c>
      <c r="G34" s="1194" t="s">
        <v>199</v>
      </c>
      <c r="H34" s="231">
        <v>385000000</v>
      </c>
      <c r="I34" s="187" t="s">
        <v>200</v>
      </c>
      <c r="J34" s="187" t="s">
        <v>200</v>
      </c>
      <c r="K34" s="187" t="s">
        <v>200</v>
      </c>
      <c r="L34" s="1160">
        <v>44410</v>
      </c>
      <c r="M34" s="1197">
        <v>44559</v>
      </c>
      <c r="N34" s="1194">
        <v>0</v>
      </c>
      <c r="O34" s="1194">
        <v>0</v>
      </c>
      <c r="P34" s="1299">
        <v>96250000</v>
      </c>
      <c r="Q34" s="1194">
        <f t="shared" si="2"/>
        <v>25</v>
      </c>
      <c r="R34" s="1199">
        <f t="shared" si="3"/>
        <v>0</v>
      </c>
      <c r="S34" s="695" t="s">
        <v>201</v>
      </c>
      <c r="T34" s="278" t="s">
        <v>139</v>
      </c>
      <c r="U34" s="276" t="s">
        <v>198</v>
      </c>
      <c r="V34" s="1291" t="s">
        <v>133</v>
      </c>
      <c r="W34" s="276" t="s">
        <v>111</v>
      </c>
      <c r="X34" s="278"/>
      <c r="Y34" s="278"/>
    </row>
    <row r="35" spans="1:25" s="56" customFormat="1" ht="40" customHeight="1">
      <c r="A35" s="302">
        <f>SUBTOTAL(3,$B$13:B35)</f>
        <v>18</v>
      </c>
      <c r="B35" s="122" t="s">
        <v>202</v>
      </c>
      <c r="C35" s="401">
        <v>184000000</v>
      </c>
      <c r="D35" s="304" t="s">
        <v>114</v>
      </c>
      <c r="E35" s="301" t="s">
        <v>203</v>
      </c>
      <c r="F35" s="631" t="s">
        <v>134</v>
      </c>
      <c r="G35" s="126" t="s">
        <v>204</v>
      </c>
      <c r="H35" s="231">
        <v>183286000</v>
      </c>
      <c r="I35" s="187" t="s">
        <v>205</v>
      </c>
      <c r="J35" s="142" t="s">
        <v>206</v>
      </c>
      <c r="K35" s="1139" t="s">
        <v>207</v>
      </c>
      <c r="L35" s="1161">
        <v>44421</v>
      </c>
      <c r="M35" s="1161">
        <v>44510</v>
      </c>
      <c r="N35" s="1194">
        <v>0</v>
      </c>
      <c r="O35" s="1194">
        <v>0</v>
      </c>
      <c r="P35" s="1275">
        <v>0</v>
      </c>
      <c r="Q35" s="1194">
        <f t="shared" si="2"/>
        <v>0</v>
      </c>
      <c r="R35" s="1199">
        <f t="shared" si="3"/>
        <v>0</v>
      </c>
      <c r="S35" s="695" t="s">
        <v>208</v>
      </c>
      <c r="T35" s="278" t="s">
        <v>139</v>
      </c>
      <c r="U35" s="276" t="s">
        <v>114</v>
      </c>
      <c r="V35" s="1291" t="s">
        <v>203</v>
      </c>
      <c r="W35" s="276" t="s">
        <v>111</v>
      </c>
      <c r="X35" s="278"/>
      <c r="Y35" s="278"/>
    </row>
    <row r="36" spans="1:25" s="78" customFormat="1" ht="36" customHeight="1">
      <c r="A36" s="302">
        <f>SUBTOTAL(3,$B$13:B36)</f>
        <v>19</v>
      </c>
      <c r="B36" s="122" t="s">
        <v>209</v>
      </c>
      <c r="C36" s="402">
        <v>184000000</v>
      </c>
      <c r="D36" s="301" t="s">
        <v>114</v>
      </c>
      <c r="E36" s="631" t="s">
        <v>203</v>
      </c>
      <c r="F36" s="631" t="s">
        <v>134</v>
      </c>
      <c r="G36" s="126" t="s">
        <v>210</v>
      </c>
      <c r="H36" s="231">
        <v>183401000</v>
      </c>
      <c r="I36" s="187" t="s">
        <v>205</v>
      </c>
      <c r="J36" s="142" t="s">
        <v>206</v>
      </c>
      <c r="K36" s="142" t="s">
        <v>211</v>
      </c>
      <c r="L36" s="1197">
        <v>44426</v>
      </c>
      <c r="M36" s="1160">
        <v>44515</v>
      </c>
      <c r="N36" s="1194">
        <v>56.2</v>
      </c>
      <c r="O36" s="1194">
        <v>100</v>
      </c>
      <c r="P36" s="1275">
        <v>0</v>
      </c>
      <c r="Q36" s="1194">
        <f t="shared" si="2"/>
        <v>0</v>
      </c>
      <c r="R36" s="1199">
        <f t="shared" si="3"/>
        <v>43.8</v>
      </c>
      <c r="S36" s="695" t="s">
        <v>208</v>
      </c>
      <c r="T36" s="278" t="s">
        <v>139</v>
      </c>
      <c r="U36" s="276" t="s">
        <v>114</v>
      </c>
      <c r="V36" s="1291" t="s">
        <v>203</v>
      </c>
      <c r="W36" s="276" t="s">
        <v>111</v>
      </c>
      <c r="X36" s="275"/>
      <c r="Y36" s="275"/>
    </row>
    <row r="37" spans="1:25" s="78" customFormat="1" ht="37.75" customHeight="1">
      <c r="A37" s="302">
        <f>SUBTOTAL(3,$B$13:B37)</f>
        <v>20</v>
      </c>
      <c r="B37" s="122" t="s">
        <v>212</v>
      </c>
      <c r="C37" s="401">
        <v>195000000</v>
      </c>
      <c r="D37" s="304" t="s">
        <v>114</v>
      </c>
      <c r="E37" s="301" t="s">
        <v>203</v>
      </c>
      <c r="F37" s="631" t="s">
        <v>134</v>
      </c>
      <c r="G37" s="1194"/>
      <c r="H37" s="1300"/>
      <c r="I37" s="187" t="s">
        <v>178</v>
      </c>
      <c r="J37" s="140" t="s">
        <v>153</v>
      </c>
      <c r="K37" s="143"/>
      <c r="L37" s="1194"/>
      <c r="M37" s="1194"/>
      <c r="N37" s="1194"/>
      <c r="O37" s="1194">
        <v>0</v>
      </c>
      <c r="P37" s="1275">
        <v>0</v>
      </c>
      <c r="Q37" s="1194">
        <f t="shared" si="2"/>
        <v>0</v>
      </c>
      <c r="R37" s="1199">
        <f t="shared" si="3"/>
        <v>0</v>
      </c>
      <c r="S37" s="695" t="s">
        <v>664</v>
      </c>
      <c r="T37" s="278" t="s">
        <v>139</v>
      </c>
      <c r="U37" s="276" t="s">
        <v>114</v>
      </c>
      <c r="V37" s="1291" t="s">
        <v>203</v>
      </c>
      <c r="W37" s="276" t="s">
        <v>664</v>
      </c>
      <c r="X37" s="275"/>
      <c r="Y37" s="275"/>
    </row>
    <row r="38" spans="1:25" s="1274" customFormat="1" ht="192" customHeight="1">
      <c r="A38" s="1260">
        <f>SUBTOTAL(3,$B$13:B38)</f>
        <v>21</v>
      </c>
      <c r="B38" s="1261" t="s">
        <v>216</v>
      </c>
      <c r="C38" s="1262">
        <v>196000000</v>
      </c>
      <c r="D38" s="1263" t="s">
        <v>198</v>
      </c>
      <c r="E38" s="1264" t="s">
        <v>203</v>
      </c>
      <c r="F38" s="1265"/>
      <c r="G38" s="1266" t="s">
        <v>217</v>
      </c>
      <c r="H38" s="1280">
        <v>196000000</v>
      </c>
      <c r="I38" s="1267" t="s">
        <v>200</v>
      </c>
      <c r="J38" s="1268" t="s">
        <v>200</v>
      </c>
      <c r="K38" s="1269" t="s">
        <v>200</v>
      </c>
      <c r="L38" s="1270">
        <v>44410</v>
      </c>
      <c r="M38" s="1270">
        <v>44559</v>
      </c>
      <c r="N38" s="1266">
        <v>0</v>
      </c>
      <c r="O38" s="1266">
        <v>0</v>
      </c>
      <c r="P38" s="1301">
        <v>49000000</v>
      </c>
      <c r="Q38" s="1194">
        <f t="shared" si="2"/>
        <v>25</v>
      </c>
      <c r="R38" s="1271">
        <f t="shared" si="3"/>
        <v>0</v>
      </c>
      <c r="S38" s="1338" t="s">
        <v>218</v>
      </c>
      <c r="T38" s="1273" t="s">
        <v>139</v>
      </c>
      <c r="U38" s="276" t="s">
        <v>198</v>
      </c>
      <c r="V38" s="1291" t="s">
        <v>203</v>
      </c>
      <c r="W38" s="276" t="s">
        <v>111</v>
      </c>
      <c r="X38" s="1273"/>
      <c r="Y38" s="1273"/>
    </row>
    <row r="39" spans="1:25" ht="17.25" customHeight="1">
      <c r="A39" s="1497" t="s">
        <v>219</v>
      </c>
      <c r="B39" s="1498"/>
      <c r="C39" s="1498"/>
      <c r="D39" s="1498"/>
      <c r="E39" s="1498"/>
      <c r="F39" s="1498"/>
      <c r="G39" s="1498"/>
      <c r="H39" s="1498"/>
      <c r="I39" s="1498"/>
      <c r="J39" s="1498"/>
      <c r="K39" s="1498"/>
      <c r="L39" s="1498"/>
      <c r="M39" s="1498"/>
      <c r="N39" s="1498"/>
      <c r="O39" s="1498"/>
      <c r="P39" s="1498"/>
      <c r="Q39" s="1498"/>
      <c r="R39" s="1498"/>
      <c r="S39" s="1499"/>
      <c r="U39" s="275"/>
      <c r="V39" s="1294"/>
    </row>
    <row r="40" spans="1:25" ht="16.5" customHeight="1">
      <c r="A40" s="1500" t="s">
        <v>100</v>
      </c>
      <c r="B40" s="1501"/>
      <c r="C40" s="1228"/>
      <c r="D40" s="1228"/>
      <c r="E40" s="1228"/>
      <c r="F40" s="1228"/>
      <c r="G40" s="1228"/>
      <c r="H40" s="1228"/>
      <c r="I40" s="1228"/>
      <c r="J40" s="1228"/>
      <c r="K40" s="1228"/>
      <c r="L40" s="1331"/>
      <c r="M40" s="1331"/>
      <c r="N40" s="1236"/>
      <c r="O40" s="1236"/>
      <c r="P40" s="1228"/>
      <c r="Q40" s="1228"/>
      <c r="R40" s="1228"/>
      <c r="S40" s="1229"/>
      <c r="U40" s="275"/>
      <c r="V40" s="1294"/>
    </row>
    <row r="41" spans="1:25" s="14" customFormat="1" ht="39.4" customHeight="1">
      <c r="A41" s="60">
        <f>SUBTOTAL(3,$B$13:B41)</f>
        <v>22</v>
      </c>
      <c r="B41" s="1191" t="s">
        <v>220</v>
      </c>
      <c r="C41" s="402">
        <v>2300000000</v>
      </c>
      <c r="D41" s="1192" t="s">
        <v>102</v>
      </c>
      <c r="E41" s="682" t="s">
        <v>103</v>
      </c>
      <c r="F41" s="687" t="s">
        <v>104</v>
      </c>
      <c r="G41" s="855" t="s">
        <v>221</v>
      </c>
      <c r="H41" s="151">
        <v>1743245320</v>
      </c>
      <c r="I41" s="855" t="s">
        <v>222</v>
      </c>
      <c r="J41" s="1192" t="s">
        <v>116</v>
      </c>
      <c r="K41" s="1192" t="s">
        <v>223</v>
      </c>
      <c r="L41" s="1197">
        <v>44403</v>
      </c>
      <c r="M41" s="1197">
        <v>44558</v>
      </c>
      <c r="N41" s="1276">
        <v>11.742000000000001</v>
      </c>
      <c r="O41" s="1276">
        <v>18.641999999999999</v>
      </c>
      <c r="P41" s="1224">
        <v>522973596</v>
      </c>
      <c r="Q41" s="1194">
        <f>IFERROR(P41/H41,0)*100</f>
        <v>30</v>
      </c>
      <c r="R41" s="1205">
        <f>O41-N41</f>
        <v>6.8999999999999986</v>
      </c>
      <c r="S41" s="1196" t="s">
        <v>109</v>
      </c>
      <c r="T41" s="275" t="s">
        <v>110</v>
      </c>
      <c r="U41" s="276" t="s">
        <v>102</v>
      </c>
      <c r="V41" s="1291" t="s">
        <v>103</v>
      </c>
      <c r="W41" s="276" t="s">
        <v>111</v>
      </c>
      <c r="X41" s="1302"/>
      <c r="Y41" s="1302"/>
    </row>
    <row r="42" spans="1:25" ht="41.15" customHeight="1">
      <c r="A42" s="60">
        <f>SUBTOTAL(3,$B$13:B42)</f>
        <v>23</v>
      </c>
      <c r="B42" s="1191" t="s">
        <v>224</v>
      </c>
      <c r="C42" s="402">
        <v>1000000000</v>
      </c>
      <c r="D42" s="1192" t="s">
        <v>102</v>
      </c>
      <c r="E42" s="682" t="s">
        <v>103</v>
      </c>
      <c r="F42" s="687" t="s">
        <v>104</v>
      </c>
      <c r="G42" s="855" t="s">
        <v>225</v>
      </c>
      <c r="H42" s="151">
        <v>990738011.89999998</v>
      </c>
      <c r="I42" s="855" t="s">
        <v>226</v>
      </c>
      <c r="J42" s="1192" t="s">
        <v>227</v>
      </c>
      <c r="K42" s="1192" t="s">
        <v>228</v>
      </c>
      <c r="L42" s="1197">
        <v>44424</v>
      </c>
      <c r="M42" s="1197">
        <v>44561</v>
      </c>
      <c r="N42" s="1194">
        <v>0</v>
      </c>
      <c r="O42" s="1194">
        <v>0</v>
      </c>
      <c r="P42" s="1224">
        <v>297221403.56999999</v>
      </c>
      <c r="Q42" s="1194">
        <f>IFERROR(P42/H42,0)*100</f>
        <v>30</v>
      </c>
      <c r="R42" s="1199">
        <f>O42-N42</f>
        <v>0</v>
      </c>
      <c r="S42" s="1196" t="s">
        <v>109</v>
      </c>
      <c r="T42" s="275" t="s">
        <v>110</v>
      </c>
      <c r="U42" s="276" t="s">
        <v>102</v>
      </c>
      <c r="V42" s="1291" t="s">
        <v>103</v>
      </c>
      <c r="W42" s="276" t="s">
        <v>111</v>
      </c>
    </row>
    <row r="43" spans="1:25" s="78" customFormat="1" ht="81" customHeight="1">
      <c r="A43" s="393">
        <f>SUBTOTAL(3,$B$13:B43)</f>
        <v>24</v>
      </c>
      <c r="B43" s="873" t="s">
        <v>229</v>
      </c>
      <c r="C43" s="1058">
        <v>2000000000</v>
      </c>
      <c r="D43" s="1202" t="s">
        <v>102</v>
      </c>
      <c r="E43" s="975" t="s">
        <v>103</v>
      </c>
      <c r="F43" s="845" t="s">
        <v>104</v>
      </c>
      <c r="G43" s="393" t="s">
        <v>230</v>
      </c>
      <c r="H43" s="409">
        <v>1926565357.8199999</v>
      </c>
      <c r="I43" s="393" t="s">
        <v>231</v>
      </c>
      <c r="J43" s="1202" t="s">
        <v>153</v>
      </c>
      <c r="K43" s="1202" t="s">
        <v>232</v>
      </c>
      <c r="L43" s="998">
        <v>44400</v>
      </c>
      <c r="M43" s="998">
        <v>44529</v>
      </c>
      <c r="N43" s="1278">
        <v>9.92</v>
      </c>
      <c r="O43" s="1278">
        <v>29.332999999999998</v>
      </c>
      <c r="P43" s="1225">
        <v>577969607.34599996</v>
      </c>
      <c r="Q43" s="1203">
        <f>IFERROR(P43/H43,0)*100</f>
        <v>30</v>
      </c>
      <c r="R43" s="1206">
        <f>O43-N43</f>
        <v>19.412999999999997</v>
      </c>
      <c r="S43" s="1207" t="s">
        <v>233</v>
      </c>
      <c r="T43" s="275" t="s">
        <v>110</v>
      </c>
      <c r="U43" s="276" t="s">
        <v>102</v>
      </c>
      <c r="V43" s="1291" t="s">
        <v>103</v>
      </c>
      <c r="W43" s="276" t="s">
        <v>111</v>
      </c>
      <c r="X43" s="275"/>
      <c r="Y43" s="275"/>
    </row>
    <row r="44" spans="1:25" s="78" customFormat="1" ht="40.4" customHeight="1">
      <c r="A44" s="855">
        <f>SUBTOTAL(3,$B$13:B44)</f>
        <v>25</v>
      </c>
      <c r="B44" s="1191" t="s">
        <v>234</v>
      </c>
      <c r="C44" s="402">
        <v>180000000</v>
      </c>
      <c r="D44" s="1192" t="s">
        <v>235</v>
      </c>
      <c r="E44" s="44" t="s">
        <v>103</v>
      </c>
      <c r="F44" s="967" t="s">
        <v>104</v>
      </c>
      <c r="G44" s="855" t="s">
        <v>236</v>
      </c>
      <c r="H44" s="151">
        <v>177371900</v>
      </c>
      <c r="I44" s="855" t="s">
        <v>153</v>
      </c>
      <c r="J44" s="1192" t="s">
        <v>237</v>
      </c>
      <c r="K44" s="1192" t="s">
        <v>238</v>
      </c>
      <c r="L44" s="1197">
        <v>44427</v>
      </c>
      <c r="M44" s="1197">
        <v>44516</v>
      </c>
      <c r="N44" s="1284">
        <v>100</v>
      </c>
      <c r="O44" s="1284">
        <v>100</v>
      </c>
      <c r="P44" s="1224">
        <v>0</v>
      </c>
      <c r="Q44" s="1194">
        <f>IFERROR(P44/H44,0)*100</f>
        <v>0</v>
      </c>
      <c r="R44" s="1285">
        <f>O44-N44</f>
        <v>0</v>
      </c>
      <c r="S44" s="1196" t="s">
        <v>239</v>
      </c>
      <c r="T44" s="275" t="s">
        <v>110</v>
      </c>
      <c r="U44" s="276" t="s">
        <v>114</v>
      </c>
      <c r="V44" s="1291" t="s">
        <v>103</v>
      </c>
      <c r="W44" s="276" t="s">
        <v>111</v>
      </c>
      <c r="X44" s="275"/>
      <c r="Y44" s="275"/>
    </row>
    <row r="45" spans="1:25" s="78" customFormat="1" ht="17.25" customHeight="1">
      <c r="A45" s="1502" t="s">
        <v>165</v>
      </c>
      <c r="B45" s="1503"/>
      <c r="C45" s="1227"/>
      <c r="D45" s="1227"/>
      <c r="E45" s="1227"/>
      <c r="F45" s="1227"/>
      <c r="G45" s="1227"/>
      <c r="H45" s="1227"/>
      <c r="I45" s="1227"/>
      <c r="J45" s="1227"/>
      <c r="K45" s="1227"/>
      <c r="L45" s="1346"/>
      <c r="M45" s="1346"/>
      <c r="N45" s="1235"/>
      <c r="O45" s="1235"/>
      <c r="P45" s="1227"/>
      <c r="Q45" s="1227"/>
      <c r="R45" s="1227"/>
      <c r="S45" s="1227"/>
      <c r="T45" s="275"/>
      <c r="U45" s="275"/>
      <c r="V45" s="1294"/>
      <c r="W45" s="275"/>
      <c r="X45" s="275"/>
      <c r="Y45" s="275"/>
    </row>
    <row r="46" spans="1:25" s="78" customFormat="1" ht="45.75" customHeight="1">
      <c r="A46" s="302">
        <f>SUBTOTAL(3,$B$13:B46)</f>
        <v>26</v>
      </c>
      <c r="B46" s="122" t="s">
        <v>240</v>
      </c>
      <c r="C46" s="123">
        <v>300000164</v>
      </c>
      <c r="D46" s="124" t="s">
        <v>102</v>
      </c>
      <c r="E46" s="294" t="s">
        <v>103</v>
      </c>
      <c r="F46" s="631" t="s">
        <v>241</v>
      </c>
      <c r="G46" s="1281" t="s">
        <v>242</v>
      </c>
      <c r="H46" s="217">
        <v>239316927</v>
      </c>
      <c r="I46" s="215" t="s">
        <v>153</v>
      </c>
      <c r="J46" s="208" t="s">
        <v>243</v>
      </c>
      <c r="K46" s="114" t="s">
        <v>244</v>
      </c>
      <c r="L46" s="1160">
        <v>44452</v>
      </c>
      <c r="M46" s="1160">
        <v>44561</v>
      </c>
      <c r="N46" s="1194">
        <v>16.73</v>
      </c>
      <c r="O46" s="1194">
        <v>18.34</v>
      </c>
      <c r="P46" s="1275">
        <v>119658463.5</v>
      </c>
      <c r="Q46" s="1194">
        <f>IFERROR(P46/H46,0)*100</f>
        <v>50</v>
      </c>
      <c r="R46" s="1199">
        <f>O46-N46</f>
        <v>1.6099999999999994</v>
      </c>
      <c r="S46" s="1196" t="s">
        <v>109</v>
      </c>
      <c r="T46" s="275" t="s">
        <v>171</v>
      </c>
      <c r="U46" s="276" t="s">
        <v>102</v>
      </c>
      <c r="V46" s="1291" t="s">
        <v>103</v>
      </c>
      <c r="W46" s="276" t="s">
        <v>111</v>
      </c>
      <c r="X46" s="275"/>
      <c r="Y46" s="275"/>
    </row>
    <row r="47" spans="1:25" s="78" customFormat="1" ht="16.5" customHeight="1">
      <c r="A47" s="1492" t="s">
        <v>245</v>
      </c>
      <c r="B47" s="1493"/>
      <c r="C47" s="1493"/>
      <c r="D47" s="1493"/>
      <c r="E47" s="1493"/>
      <c r="F47" s="1493"/>
      <c r="G47" s="1493"/>
      <c r="H47" s="1493"/>
      <c r="I47" s="1493"/>
      <c r="J47" s="1493"/>
      <c r="K47" s="1493"/>
      <c r="L47" s="1493"/>
      <c r="M47" s="1493"/>
      <c r="N47" s="1493"/>
      <c r="O47" s="1493"/>
      <c r="P47" s="1493"/>
      <c r="Q47" s="1493"/>
      <c r="R47" s="1493"/>
      <c r="S47" s="1493"/>
      <c r="T47" s="275"/>
      <c r="U47" s="275"/>
      <c r="V47" s="1294"/>
      <c r="W47" s="275"/>
      <c r="X47" s="275"/>
      <c r="Y47" s="275"/>
    </row>
    <row r="48" spans="1:25" s="78" customFormat="1">
      <c r="A48" s="1497" t="s">
        <v>246</v>
      </c>
      <c r="B48" s="1498"/>
      <c r="C48" s="1498"/>
      <c r="D48" s="1498"/>
      <c r="E48" s="1498"/>
      <c r="F48" s="1498"/>
      <c r="G48" s="1498"/>
      <c r="H48" s="1498"/>
      <c r="I48" s="1498"/>
      <c r="J48" s="1498"/>
      <c r="K48" s="1498"/>
      <c r="L48" s="1498"/>
      <c r="M48" s="1498"/>
      <c r="N48" s="1498"/>
      <c r="O48" s="1498"/>
      <c r="P48" s="1498"/>
      <c r="Q48" s="1498"/>
      <c r="R48" s="1498"/>
      <c r="S48" s="1509"/>
      <c r="T48" s="275"/>
      <c r="U48" s="275"/>
      <c r="V48" s="1294"/>
      <c r="W48" s="275"/>
      <c r="X48" s="275"/>
      <c r="Y48" s="275"/>
    </row>
    <row r="49" spans="1:25" s="78" customFormat="1">
      <c r="A49" s="1500" t="s">
        <v>247</v>
      </c>
      <c r="B49" s="1501"/>
      <c r="C49" s="1501"/>
      <c r="D49" s="1501"/>
      <c r="E49" s="1501"/>
      <c r="F49" s="1501"/>
      <c r="G49" s="1501"/>
      <c r="H49" s="1501"/>
      <c r="I49" s="1501"/>
      <c r="J49" s="1501"/>
      <c r="K49" s="1501"/>
      <c r="L49" s="1501"/>
      <c r="M49" s="1501"/>
      <c r="N49" s="1501"/>
      <c r="O49" s="1501"/>
      <c r="P49" s="1501"/>
      <c r="Q49" s="1501"/>
      <c r="R49" s="1501"/>
      <c r="S49" s="1501"/>
      <c r="T49" s="275"/>
      <c r="U49" s="275"/>
      <c r="V49" s="1294"/>
      <c r="W49" s="275"/>
      <c r="X49" s="275"/>
      <c r="Y49" s="275"/>
    </row>
    <row r="50" spans="1:25" s="52" customFormat="1" ht="50.65" customHeight="1">
      <c r="A50" s="60">
        <f>SUBTOTAL(3,$B$13:B50)</f>
        <v>27</v>
      </c>
      <c r="B50" s="1191" t="s">
        <v>248</v>
      </c>
      <c r="C50" s="639">
        <v>200000000</v>
      </c>
      <c r="D50" s="1192" t="s">
        <v>235</v>
      </c>
      <c r="E50" s="125" t="s">
        <v>103</v>
      </c>
      <c r="F50" s="500" t="s">
        <v>104</v>
      </c>
      <c r="G50" s="855" t="s">
        <v>249</v>
      </c>
      <c r="H50" s="1059">
        <v>199411100</v>
      </c>
      <c r="I50" s="855" t="s">
        <v>116</v>
      </c>
      <c r="J50" s="1192" t="s">
        <v>117</v>
      </c>
      <c r="K50" s="1192" t="s">
        <v>250</v>
      </c>
      <c r="L50" s="1197">
        <v>44431</v>
      </c>
      <c r="M50" s="1197">
        <v>44520</v>
      </c>
      <c r="N50" s="1276">
        <v>17.893999999999998</v>
      </c>
      <c r="O50" s="1276">
        <v>19.350000000000001</v>
      </c>
      <c r="P50" s="1224">
        <v>0</v>
      </c>
      <c r="Q50" s="1194">
        <f t="shared" ref="Q50:Q62" si="4">IFERROR(P50/H50,0)*100</f>
        <v>0</v>
      </c>
      <c r="R50" s="1205">
        <f t="shared" ref="R50:R61" si="5">O50-N50</f>
        <v>1.4560000000000031</v>
      </c>
      <c r="S50" s="1196" t="s">
        <v>109</v>
      </c>
      <c r="T50" s="275" t="s">
        <v>110</v>
      </c>
      <c r="U50" s="276" t="s">
        <v>114</v>
      </c>
      <c r="V50" s="1291" t="s">
        <v>103</v>
      </c>
      <c r="W50" s="276" t="s">
        <v>111</v>
      </c>
      <c r="X50" s="276"/>
      <c r="Y50" s="276"/>
    </row>
    <row r="51" spans="1:25" s="78" customFormat="1" ht="39" customHeight="1">
      <c r="A51" s="855">
        <f>SUBTOTAL(3,$B$13:B51)</f>
        <v>28</v>
      </c>
      <c r="B51" s="1191" t="s">
        <v>251</v>
      </c>
      <c r="C51" s="639">
        <v>200000000</v>
      </c>
      <c r="D51" s="1192" t="s">
        <v>235</v>
      </c>
      <c r="E51" s="294" t="s">
        <v>103</v>
      </c>
      <c r="F51" s="981" t="s">
        <v>104</v>
      </c>
      <c r="G51" s="855" t="s">
        <v>252</v>
      </c>
      <c r="H51" s="1059">
        <v>199842200</v>
      </c>
      <c r="I51" s="855" t="s">
        <v>116</v>
      </c>
      <c r="J51" s="1192" t="s">
        <v>117</v>
      </c>
      <c r="K51" s="1192" t="s">
        <v>253</v>
      </c>
      <c r="L51" s="1197">
        <v>44431</v>
      </c>
      <c r="M51" s="1197">
        <v>44520</v>
      </c>
      <c r="N51" s="1276">
        <v>13.541</v>
      </c>
      <c r="O51" s="1276">
        <v>15.567</v>
      </c>
      <c r="P51" s="1224">
        <v>0</v>
      </c>
      <c r="Q51" s="1194">
        <f t="shared" si="4"/>
        <v>0</v>
      </c>
      <c r="R51" s="1205">
        <f t="shared" si="5"/>
        <v>2.0259999999999998</v>
      </c>
      <c r="S51" s="1196" t="s">
        <v>109</v>
      </c>
      <c r="T51" s="275" t="s">
        <v>110</v>
      </c>
      <c r="U51" s="276" t="s">
        <v>114</v>
      </c>
      <c r="V51" s="1291" t="s">
        <v>103</v>
      </c>
      <c r="W51" s="276" t="s">
        <v>111</v>
      </c>
      <c r="X51" s="275"/>
      <c r="Y51" s="275"/>
    </row>
    <row r="52" spans="1:25" s="56" customFormat="1" ht="77.150000000000006" customHeight="1">
      <c r="A52" s="393">
        <f>SUBTOTAL(3,$B$13:B52)</f>
        <v>29</v>
      </c>
      <c r="B52" s="873" t="s">
        <v>258</v>
      </c>
      <c r="C52" s="1054">
        <v>1000000000</v>
      </c>
      <c r="D52" s="1202" t="s">
        <v>102</v>
      </c>
      <c r="E52" s="975" t="s">
        <v>103</v>
      </c>
      <c r="F52" s="510" t="s">
        <v>104</v>
      </c>
      <c r="G52" s="393" t="s">
        <v>255</v>
      </c>
      <c r="H52" s="1060">
        <v>978773618.91999996</v>
      </c>
      <c r="I52" s="393" t="s">
        <v>222</v>
      </c>
      <c r="J52" s="1202" t="s">
        <v>222</v>
      </c>
      <c r="K52" s="1202" t="s">
        <v>257</v>
      </c>
      <c r="L52" s="998">
        <v>44424</v>
      </c>
      <c r="M52" s="315">
        <v>44561</v>
      </c>
      <c r="N52" s="1278">
        <v>1.1100000000000001</v>
      </c>
      <c r="O52" s="1203">
        <v>6.46</v>
      </c>
      <c r="P52" s="1225">
        <v>293632085.67000002</v>
      </c>
      <c r="Q52" s="1203">
        <f t="shared" si="4"/>
        <v>29.99999999938699</v>
      </c>
      <c r="R52" s="1204">
        <f t="shared" si="5"/>
        <v>5.35</v>
      </c>
      <c r="S52" s="1207" t="s">
        <v>259</v>
      </c>
      <c r="T52" s="275" t="s">
        <v>110</v>
      </c>
      <c r="U52" s="276" t="s">
        <v>102</v>
      </c>
      <c r="V52" s="1291" t="s">
        <v>103</v>
      </c>
      <c r="W52" s="276" t="s">
        <v>111</v>
      </c>
      <c r="X52" s="278"/>
      <c r="Y52" s="278"/>
    </row>
    <row r="53" spans="1:25" s="78" customFormat="1" ht="51" customHeight="1">
      <c r="A53" s="60">
        <f>SUBTOTAL(3,$B$13:B53)</f>
        <v>30</v>
      </c>
      <c r="B53" s="1191" t="s">
        <v>260</v>
      </c>
      <c r="C53" s="639">
        <v>700000000</v>
      </c>
      <c r="D53" s="1192" t="s">
        <v>102</v>
      </c>
      <c r="E53" s="683" t="s">
        <v>103</v>
      </c>
      <c r="F53" s="500" t="s">
        <v>104</v>
      </c>
      <c r="G53" s="855" t="s">
        <v>255</v>
      </c>
      <c r="H53" s="1059">
        <v>693706896.02999997</v>
      </c>
      <c r="I53" s="855" t="s">
        <v>116</v>
      </c>
      <c r="J53" s="1192" t="s">
        <v>256</v>
      </c>
      <c r="K53" s="1192" t="s">
        <v>257</v>
      </c>
      <c r="L53" s="1197">
        <v>44424</v>
      </c>
      <c r="M53" s="1197">
        <v>44561</v>
      </c>
      <c r="N53" s="1276">
        <v>26.74</v>
      </c>
      <c r="O53" s="1194">
        <v>29.33</v>
      </c>
      <c r="P53" s="1224">
        <v>208112068.80899999</v>
      </c>
      <c r="Q53" s="1194">
        <f t="shared" si="4"/>
        <v>30</v>
      </c>
      <c r="R53" s="1199">
        <f t="shared" si="5"/>
        <v>2.59</v>
      </c>
      <c r="S53" s="1196" t="s">
        <v>122</v>
      </c>
      <c r="T53" s="275" t="s">
        <v>110</v>
      </c>
      <c r="U53" s="276" t="s">
        <v>102</v>
      </c>
      <c r="V53" s="1291" t="s">
        <v>103</v>
      </c>
      <c r="W53" s="276" t="s">
        <v>111</v>
      </c>
      <c r="X53" s="275"/>
      <c r="Y53" s="275"/>
    </row>
    <row r="54" spans="1:25" s="78" customFormat="1" ht="50.65" customHeight="1">
      <c r="A54" s="855">
        <f>SUBTOTAL(3,$B$13:B54)</f>
        <v>31</v>
      </c>
      <c r="B54" s="1191" t="s">
        <v>261</v>
      </c>
      <c r="C54" s="639">
        <v>150000000</v>
      </c>
      <c r="D54" s="1192" t="s">
        <v>235</v>
      </c>
      <c r="E54" s="44" t="s">
        <v>103</v>
      </c>
      <c r="F54" s="981" t="s">
        <v>104</v>
      </c>
      <c r="G54" s="1192"/>
      <c r="H54" s="1224"/>
      <c r="I54" s="855" t="s">
        <v>116</v>
      </c>
      <c r="J54" s="1192" t="s">
        <v>154</v>
      </c>
      <c r="K54" s="1224" t="e">
        <f>VLOOKUP($B54,'[25]BM SEPT'!$B$14:$U$99,12,FALSE)</f>
        <v>#REF!</v>
      </c>
      <c r="L54" s="1224" t="e">
        <f>VLOOKUP($B54,'[25]BM SEPT'!$B$14:$U$99,13,FALSE)</f>
        <v>#REF!</v>
      </c>
      <c r="M54" s="1224" t="e">
        <f>VLOOKUP($B54,'[25]BM SEPT'!$B$14:$U$99,14,FALSE)</f>
        <v>#REF!</v>
      </c>
      <c r="N54" s="1194">
        <v>0</v>
      </c>
      <c r="O54" s="1194">
        <v>0</v>
      </c>
      <c r="P54" s="1224">
        <v>0</v>
      </c>
      <c r="Q54" s="1194">
        <f t="shared" si="4"/>
        <v>0</v>
      </c>
      <c r="R54" s="1199">
        <f t="shared" si="5"/>
        <v>0</v>
      </c>
      <c r="S54" s="1208" t="s">
        <v>262</v>
      </c>
      <c r="T54" s="275" t="s">
        <v>110</v>
      </c>
      <c r="U54" s="276" t="s">
        <v>114</v>
      </c>
      <c r="V54" s="1291" t="s">
        <v>103</v>
      </c>
      <c r="W54" s="276" t="s">
        <v>263</v>
      </c>
      <c r="X54" s="275"/>
      <c r="Y54" s="275"/>
    </row>
    <row r="55" spans="1:25" s="72" customFormat="1" ht="40.75" customHeight="1">
      <c r="A55" s="60">
        <f>SUBTOTAL(3,$B$13:B55)</f>
        <v>32</v>
      </c>
      <c r="B55" s="1191" t="s">
        <v>264</v>
      </c>
      <c r="C55" s="639">
        <v>200000000</v>
      </c>
      <c r="D55" s="1192" t="s">
        <v>235</v>
      </c>
      <c r="E55" s="301" t="s">
        <v>103</v>
      </c>
      <c r="F55" s="500" t="s">
        <v>104</v>
      </c>
      <c r="G55" s="855" t="s">
        <v>265</v>
      </c>
      <c r="H55" s="1059">
        <v>197691800</v>
      </c>
      <c r="I55" s="855" t="s">
        <v>149</v>
      </c>
      <c r="J55" s="1192" t="s">
        <v>149</v>
      </c>
      <c r="K55" s="1192" t="s">
        <v>266</v>
      </c>
      <c r="L55" s="1197">
        <v>44424</v>
      </c>
      <c r="M55" s="1188">
        <v>44513</v>
      </c>
      <c r="N55" s="1194">
        <v>4.46</v>
      </c>
      <c r="O55" s="1194">
        <v>47.51</v>
      </c>
      <c r="P55" s="1224">
        <v>98845900</v>
      </c>
      <c r="Q55" s="1194">
        <f t="shared" si="4"/>
        <v>50</v>
      </c>
      <c r="R55" s="1199">
        <f t="shared" si="5"/>
        <v>43.05</v>
      </c>
      <c r="S55" s="1196" t="s">
        <v>109</v>
      </c>
      <c r="T55" s="275" t="s">
        <v>110</v>
      </c>
      <c r="U55" s="276" t="s">
        <v>114</v>
      </c>
      <c r="V55" s="1291" t="s">
        <v>103</v>
      </c>
      <c r="W55" s="276" t="s">
        <v>111</v>
      </c>
      <c r="X55" s="1303"/>
      <c r="Y55" s="1303"/>
    </row>
    <row r="56" spans="1:25" s="72" customFormat="1" ht="43.75" customHeight="1">
      <c r="A56" s="60">
        <f>SUBTOTAL(3,$B$13:B56)</f>
        <v>33</v>
      </c>
      <c r="B56" s="1191" t="s">
        <v>268</v>
      </c>
      <c r="C56" s="639">
        <v>200000000</v>
      </c>
      <c r="D56" s="1192" t="s">
        <v>235</v>
      </c>
      <c r="E56" s="301" t="s">
        <v>103</v>
      </c>
      <c r="F56" s="500" t="s">
        <v>104</v>
      </c>
      <c r="G56" s="855" t="s">
        <v>269</v>
      </c>
      <c r="H56" s="1059">
        <v>198930200</v>
      </c>
      <c r="I56" s="855" t="s">
        <v>149</v>
      </c>
      <c r="J56" s="1192" t="s">
        <v>149</v>
      </c>
      <c r="K56" s="1192" t="s">
        <v>118</v>
      </c>
      <c r="L56" s="1197">
        <v>44426</v>
      </c>
      <c r="M56" s="1197">
        <v>44515</v>
      </c>
      <c r="N56" s="1194">
        <v>4.92</v>
      </c>
      <c r="O56" s="1284">
        <v>100</v>
      </c>
      <c r="P56" s="1224">
        <v>0</v>
      </c>
      <c r="Q56" s="1194">
        <f t="shared" si="4"/>
        <v>0</v>
      </c>
      <c r="R56" s="1199">
        <f t="shared" si="5"/>
        <v>95.08</v>
      </c>
      <c r="S56" s="1196" t="s">
        <v>156</v>
      </c>
      <c r="T56" s="275" t="s">
        <v>110</v>
      </c>
      <c r="U56" s="276" t="s">
        <v>114</v>
      </c>
      <c r="V56" s="1291" t="s">
        <v>103</v>
      </c>
      <c r="W56" s="276" t="s">
        <v>111</v>
      </c>
      <c r="X56" s="1303"/>
      <c r="Y56" s="1303"/>
    </row>
    <row r="57" spans="1:25" s="72" customFormat="1" ht="66.75" customHeight="1">
      <c r="A57" s="393">
        <f>SUBTOTAL(3,$B$13:B57)</f>
        <v>34</v>
      </c>
      <c r="B57" s="873" t="s">
        <v>271</v>
      </c>
      <c r="C57" s="1054">
        <v>150000000</v>
      </c>
      <c r="D57" s="1202" t="s">
        <v>235</v>
      </c>
      <c r="E57" s="309" t="s">
        <v>103</v>
      </c>
      <c r="F57" s="510" t="s">
        <v>104</v>
      </c>
      <c r="G57" s="393" t="s">
        <v>272</v>
      </c>
      <c r="H57" s="1060">
        <v>149766800</v>
      </c>
      <c r="I57" s="393" t="s">
        <v>149</v>
      </c>
      <c r="J57" s="1202" t="s">
        <v>149</v>
      </c>
      <c r="K57" s="1202" t="s">
        <v>273</v>
      </c>
      <c r="L57" s="998">
        <v>44426</v>
      </c>
      <c r="M57" s="998">
        <v>44515</v>
      </c>
      <c r="N57" s="1203">
        <v>4.32</v>
      </c>
      <c r="O57" s="1203">
        <v>4.55</v>
      </c>
      <c r="P57" s="1225">
        <v>0</v>
      </c>
      <c r="Q57" s="1203">
        <f t="shared" si="4"/>
        <v>0</v>
      </c>
      <c r="R57" s="1204">
        <f t="shared" si="5"/>
        <v>0.22999999999999954</v>
      </c>
      <c r="S57" s="1207" t="s">
        <v>770</v>
      </c>
      <c r="T57" s="275" t="s">
        <v>110</v>
      </c>
      <c r="U57" s="276" t="s">
        <v>114</v>
      </c>
      <c r="V57" s="1291" t="s">
        <v>103</v>
      </c>
      <c r="W57" s="276" t="s">
        <v>111</v>
      </c>
      <c r="X57" s="1303"/>
      <c r="Y57" s="1303"/>
    </row>
    <row r="58" spans="1:25" s="72" customFormat="1" ht="39.4" customHeight="1">
      <c r="A58" s="60">
        <f>SUBTOTAL(3,$B$13:B58)</f>
        <v>35</v>
      </c>
      <c r="B58" s="1191" t="s">
        <v>274</v>
      </c>
      <c r="C58" s="639">
        <v>150000000</v>
      </c>
      <c r="D58" s="855" t="s">
        <v>235</v>
      </c>
      <c r="E58" s="987" t="s">
        <v>103</v>
      </c>
      <c r="F58" s="500" t="s">
        <v>104</v>
      </c>
      <c r="G58" s="855" t="s">
        <v>275</v>
      </c>
      <c r="H58" s="1059">
        <v>149572300</v>
      </c>
      <c r="I58" s="855" t="s">
        <v>149</v>
      </c>
      <c r="J58" s="1192" t="s">
        <v>149</v>
      </c>
      <c r="K58" s="1192" t="s">
        <v>276</v>
      </c>
      <c r="L58" s="1197">
        <v>44431</v>
      </c>
      <c r="M58" s="1197">
        <v>44520</v>
      </c>
      <c r="N58" s="1194">
        <v>5.46</v>
      </c>
      <c r="O58" s="1194">
        <v>83.58</v>
      </c>
      <c r="P58" s="1224">
        <v>0</v>
      </c>
      <c r="Q58" s="1194">
        <f t="shared" si="4"/>
        <v>0</v>
      </c>
      <c r="R58" s="1199">
        <f t="shared" si="5"/>
        <v>78.12</v>
      </c>
      <c r="S58" s="1196" t="s">
        <v>109</v>
      </c>
      <c r="T58" s="275" t="s">
        <v>110</v>
      </c>
      <c r="U58" s="276" t="s">
        <v>114</v>
      </c>
      <c r="V58" s="1291" t="s">
        <v>103</v>
      </c>
      <c r="W58" s="276" t="s">
        <v>111</v>
      </c>
      <c r="X58" s="1303"/>
      <c r="Y58" s="1303"/>
    </row>
    <row r="59" spans="1:25" s="72" customFormat="1" ht="40" customHeight="1">
      <c r="A59" s="60">
        <f>SUBTOTAL(3,$B$13:B59)</f>
        <v>36</v>
      </c>
      <c r="B59" s="1191" t="s">
        <v>278</v>
      </c>
      <c r="C59" s="639">
        <v>200000000</v>
      </c>
      <c r="D59" s="855" t="s">
        <v>235</v>
      </c>
      <c r="E59" s="987" t="s">
        <v>103</v>
      </c>
      <c r="F59" s="500" t="s">
        <v>104</v>
      </c>
      <c r="G59" s="855" t="s">
        <v>279</v>
      </c>
      <c r="H59" s="1059">
        <v>198932500</v>
      </c>
      <c r="I59" s="855" t="s">
        <v>149</v>
      </c>
      <c r="J59" s="1192" t="s">
        <v>149</v>
      </c>
      <c r="K59" s="1192" t="s">
        <v>118</v>
      </c>
      <c r="L59" s="1197">
        <v>44426</v>
      </c>
      <c r="M59" s="1197">
        <v>44515</v>
      </c>
      <c r="N59" s="1194">
        <v>3.46</v>
      </c>
      <c r="O59" s="1194">
        <v>4.95</v>
      </c>
      <c r="P59" s="1224">
        <v>0</v>
      </c>
      <c r="Q59" s="1194">
        <f t="shared" si="4"/>
        <v>0</v>
      </c>
      <c r="R59" s="1199">
        <f t="shared" si="5"/>
        <v>1.4900000000000002</v>
      </c>
      <c r="S59" s="1196" t="s">
        <v>109</v>
      </c>
      <c r="T59" s="275" t="s">
        <v>110</v>
      </c>
      <c r="U59" s="276" t="s">
        <v>114</v>
      </c>
      <c r="V59" s="1291" t="s">
        <v>103</v>
      </c>
      <c r="W59" s="276" t="s">
        <v>111</v>
      </c>
      <c r="X59" s="1303"/>
      <c r="Y59" s="1303"/>
    </row>
    <row r="60" spans="1:25" s="78" customFormat="1" ht="37" customHeight="1">
      <c r="A60" s="60">
        <f>SUBTOTAL(3,$B$13:B60)</f>
        <v>37</v>
      </c>
      <c r="B60" s="1191" t="s">
        <v>281</v>
      </c>
      <c r="C60" s="639">
        <v>2000000000</v>
      </c>
      <c r="D60" s="855" t="s">
        <v>102</v>
      </c>
      <c r="E60" s="988" t="s">
        <v>103</v>
      </c>
      <c r="F60" s="500" t="s">
        <v>104</v>
      </c>
      <c r="G60" s="855" t="s">
        <v>282</v>
      </c>
      <c r="H60" s="1059">
        <v>1915670635</v>
      </c>
      <c r="I60" s="855" t="s">
        <v>222</v>
      </c>
      <c r="J60" s="1192" t="s">
        <v>222</v>
      </c>
      <c r="K60" s="1192" t="s">
        <v>283</v>
      </c>
      <c r="L60" s="1193">
        <v>44400</v>
      </c>
      <c r="M60" s="1193">
        <v>44549</v>
      </c>
      <c r="N60" s="1276">
        <v>7.9020000000000001</v>
      </c>
      <c r="O60" s="1276">
        <v>34.369</v>
      </c>
      <c r="P60" s="1224">
        <v>574701190.5</v>
      </c>
      <c r="Q60" s="1194">
        <f t="shared" si="4"/>
        <v>30</v>
      </c>
      <c r="R60" s="1205">
        <f t="shared" si="5"/>
        <v>26.466999999999999</v>
      </c>
      <c r="S60" s="1196" t="s">
        <v>109</v>
      </c>
      <c r="T60" s="275" t="s">
        <v>110</v>
      </c>
      <c r="U60" s="276" t="s">
        <v>102</v>
      </c>
      <c r="V60" s="1291" t="s">
        <v>103</v>
      </c>
      <c r="W60" s="276" t="s">
        <v>111</v>
      </c>
      <c r="X60" s="275"/>
      <c r="Y60" s="275"/>
    </row>
    <row r="61" spans="1:25" s="78" customFormat="1" ht="40.4" customHeight="1">
      <c r="A61" s="989">
        <f>SUBTOTAL(3,$B$13:B61)</f>
        <v>38</v>
      </c>
      <c r="B61" s="1191" t="s">
        <v>284</v>
      </c>
      <c r="C61" s="639">
        <v>1310000000</v>
      </c>
      <c r="D61" s="855" t="s">
        <v>102</v>
      </c>
      <c r="E61" s="987" t="s">
        <v>103</v>
      </c>
      <c r="F61" s="500" t="s">
        <v>104</v>
      </c>
      <c r="G61" s="855" t="s">
        <v>285</v>
      </c>
      <c r="H61" s="1059">
        <v>1217382873</v>
      </c>
      <c r="I61" s="855" t="s">
        <v>231</v>
      </c>
      <c r="J61" s="1192" t="s">
        <v>222</v>
      </c>
      <c r="K61" s="1192" t="s">
        <v>283</v>
      </c>
      <c r="L61" s="1193">
        <v>44400</v>
      </c>
      <c r="M61" s="1193">
        <v>44549</v>
      </c>
      <c r="N61" s="1276">
        <v>0.745</v>
      </c>
      <c r="O61" s="1276">
        <v>1.165</v>
      </c>
      <c r="P61" s="1224">
        <v>365214861.89999998</v>
      </c>
      <c r="Q61" s="1194">
        <f t="shared" si="4"/>
        <v>30</v>
      </c>
      <c r="R61" s="1205">
        <f t="shared" si="5"/>
        <v>0.42000000000000004</v>
      </c>
      <c r="S61" s="1196" t="s">
        <v>109</v>
      </c>
      <c r="T61" s="275" t="s">
        <v>110</v>
      </c>
      <c r="U61" s="276" t="s">
        <v>102</v>
      </c>
      <c r="V61" s="1291" t="s">
        <v>103</v>
      </c>
      <c r="W61" s="276" t="s">
        <v>111</v>
      </c>
      <c r="X61" s="275"/>
      <c r="Y61" s="275"/>
    </row>
    <row r="62" spans="1:25" s="78" customFormat="1" ht="36" customHeight="1">
      <c r="A62" s="60">
        <f>SUBTOTAL(3,$B$13:B62)</f>
        <v>39</v>
      </c>
      <c r="B62" s="1198" t="s">
        <v>286</v>
      </c>
      <c r="C62" s="639">
        <v>250000000</v>
      </c>
      <c r="D62" s="855" t="s">
        <v>114</v>
      </c>
      <c r="E62" s="301" t="s">
        <v>103</v>
      </c>
      <c r="F62" s="500" t="s">
        <v>104</v>
      </c>
      <c r="G62" s="855" t="s">
        <v>287</v>
      </c>
      <c r="H62" s="1059">
        <v>191280000</v>
      </c>
      <c r="I62" s="452" t="s">
        <v>130</v>
      </c>
      <c r="J62" s="60" t="s">
        <v>288</v>
      </c>
      <c r="K62" s="500" t="s">
        <v>289</v>
      </c>
      <c r="L62" s="189">
        <v>44435</v>
      </c>
      <c r="M62" s="189">
        <v>44479</v>
      </c>
      <c r="N62" s="1194">
        <v>34.31</v>
      </c>
      <c r="O62" s="1194">
        <v>44.13</v>
      </c>
      <c r="P62" s="1224">
        <v>0</v>
      </c>
      <c r="Q62" s="1194">
        <f t="shared" si="4"/>
        <v>0</v>
      </c>
      <c r="R62" s="1199">
        <f>O62-N62</f>
        <v>9.82</v>
      </c>
      <c r="S62" s="1196" t="s">
        <v>109</v>
      </c>
      <c r="T62" s="275" t="s">
        <v>110</v>
      </c>
      <c r="U62" s="276" t="s">
        <v>114</v>
      </c>
      <c r="V62" s="1291" t="s">
        <v>103</v>
      </c>
      <c r="W62" s="276" t="s">
        <v>111</v>
      </c>
      <c r="X62" s="275"/>
      <c r="Y62" s="275"/>
    </row>
    <row r="63" spans="1:25" s="78" customFormat="1" ht="14.25" customHeight="1">
      <c r="A63" s="1492" t="s">
        <v>292</v>
      </c>
      <c r="B63" s="1493"/>
      <c r="C63" s="1493"/>
      <c r="D63" s="1493"/>
      <c r="E63" s="1493"/>
      <c r="F63" s="1493"/>
      <c r="G63" s="1493"/>
      <c r="H63" s="1493"/>
      <c r="I63" s="1493"/>
      <c r="J63" s="1493"/>
      <c r="K63" s="1493"/>
      <c r="L63" s="1493"/>
      <c r="M63" s="1493"/>
      <c r="N63" s="1493"/>
      <c r="O63" s="1493"/>
      <c r="P63" s="1493"/>
      <c r="Q63" s="1493"/>
      <c r="R63" s="1493"/>
      <c r="S63" s="1510"/>
      <c r="T63" s="275"/>
      <c r="U63" s="275"/>
      <c r="V63" s="1294"/>
      <c r="W63" s="275"/>
      <c r="X63" s="275"/>
      <c r="Y63" s="275"/>
    </row>
    <row r="64" spans="1:25" s="78" customFormat="1" ht="45.75" customHeight="1">
      <c r="A64" s="60">
        <f>SUBTOTAL(3,$B$13:B64)</f>
        <v>40</v>
      </c>
      <c r="B64" s="456" t="s">
        <v>297</v>
      </c>
      <c r="C64" s="297">
        <v>200001188</v>
      </c>
      <c r="D64" s="293" t="s">
        <v>114</v>
      </c>
      <c r="E64" s="294" t="s">
        <v>103</v>
      </c>
      <c r="F64" s="500" t="s">
        <v>241</v>
      </c>
      <c r="G64" s="1251" t="s">
        <v>298</v>
      </c>
      <c r="H64" s="517">
        <v>199841000</v>
      </c>
      <c r="I64" s="549" t="s">
        <v>178</v>
      </c>
      <c r="J64" s="60" t="s">
        <v>243</v>
      </c>
      <c r="K64" s="60" t="s">
        <v>299</v>
      </c>
      <c r="L64" s="117">
        <v>44438</v>
      </c>
      <c r="M64" s="117">
        <v>44527</v>
      </c>
      <c r="N64" s="1194">
        <v>5.28</v>
      </c>
      <c r="O64" s="1194">
        <v>20.47</v>
      </c>
      <c r="P64" s="1275">
        <f>H64/2</f>
        <v>99920500</v>
      </c>
      <c r="Q64" s="1194">
        <f>IFERROR(P64/H64,0)*100</f>
        <v>50</v>
      </c>
      <c r="R64" s="1199">
        <f>O64-N64</f>
        <v>15.189999999999998</v>
      </c>
      <c r="S64" s="1208" t="s">
        <v>109</v>
      </c>
      <c r="T64" s="275" t="s">
        <v>171</v>
      </c>
      <c r="U64" s="276" t="s">
        <v>114</v>
      </c>
      <c r="V64" s="1291" t="s">
        <v>103</v>
      </c>
      <c r="W64" s="276" t="s">
        <v>111</v>
      </c>
      <c r="X64" s="275"/>
      <c r="Y64" s="275"/>
    </row>
    <row r="65" spans="1:25" s="78" customFormat="1" ht="47.25" customHeight="1">
      <c r="A65" s="302">
        <f>SUBTOTAL(3,$B$13:B65)</f>
        <v>41</v>
      </c>
      <c r="B65" s="122" t="s">
        <v>305</v>
      </c>
      <c r="C65" s="292">
        <v>200000110</v>
      </c>
      <c r="D65" s="293" t="s">
        <v>114</v>
      </c>
      <c r="E65" s="294" t="s">
        <v>103</v>
      </c>
      <c r="F65" s="500" t="s">
        <v>241</v>
      </c>
      <c r="G65" s="138" t="s">
        <v>306</v>
      </c>
      <c r="H65" s="126">
        <v>199130000</v>
      </c>
      <c r="I65" s="136" t="s">
        <v>178</v>
      </c>
      <c r="J65" s="304" t="s">
        <v>243</v>
      </c>
      <c r="K65" s="304" t="s">
        <v>307</v>
      </c>
      <c r="L65" s="117">
        <v>44438</v>
      </c>
      <c r="M65" s="117">
        <v>44527</v>
      </c>
      <c r="N65" s="1194">
        <v>6.12</v>
      </c>
      <c r="O65" s="1194">
        <v>23.18</v>
      </c>
      <c r="P65" s="1275">
        <v>0</v>
      </c>
      <c r="Q65" s="1194">
        <f>IFERROR(P65/H65,0)*100</f>
        <v>0</v>
      </c>
      <c r="R65" s="1199">
        <f>O65-N65</f>
        <v>17.059999999999999</v>
      </c>
      <c r="S65" s="695" t="s">
        <v>208</v>
      </c>
      <c r="T65" s="275" t="s">
        <v>171</v>
      </c>
      <c r="U65" s="276" t="s">
        <v>114</v>
      </c>
      <c r="V65" s="1291" t="s">
        <v>103</v>
      </c>
      <c r="W65" s="276" t="s">
        <v>111</v>
      </c>
      <c r="X65" s="275"/>
      <c r="Y65" s="275"/>
    </row>
    <row r="66" spans="1:25" s="78" customFormat="1" ht="46.5" customHeight="1">
      <c r="A66" s="302">
        <f>SUBTOTAL(3,$B$13:B66)</f>
        <v>42</v>
      </c>
      <c r="B66" s="122" t="s">
        <v>308</v>
      </c>
      <c r="C66" s="292">
        <v>500000000</v>
      </c>
      <c r="D66" s="293" t="s">
        <v>102</v>
      </c>
      <c r="E66" s="294" t="s">
        <v>103</v>
      </c>
      <c r="F66" s="500" t="s">
        <v>241</v>
      </c>
      <c r="G66" s="663" t="s">
        <v>309</v>
      </c>
      <c r="H66" s="126">
        <v>399144162</v>
      </c>
      <c r="I66" s="136" t="s">
        <v>107</v>
      </c>
      <c r="J66" s="304" t="s">
        <v>188</v>
      </c>
      <c r="K66" s="304" t="s">
        <v>310</v>
      </c>
      <c r="L66" s="117">
        <v>44434</v>
      </c>
      <c r="M66" s="1197">
        <v>44561</v>
      </c>
      <c r="N66" s="1194">
        <v>20.18</v>
      </c>
      <c r="O66" s="1194">
        <v>28.21</v>
      </c>
      <c r="P66" s="1224">
        <v>199572081</v>
      </c>
      <c r="Q66" s="1194">
        <f>IFERROR(P66/H66,0)*100</f>
        <v>50</v>
      </c>
      <c r="R66" s="1199">
        <f>O66-N66</f>
        <v>8.0300000000000011</v>
      </c>
      <c r="S66" s="695" t="s">
        <v>208</v>
      </c>
      <c r="T66" s="275" t="s">
        <v>171</v>
      </c>
      <c r="U66" s="276" t="s">
        <v>102</v>
      </c>
      <c r="V66" s="1291" t="s">
        <v>103</v>
      </c>
      <c r="W66" s="276" t="s">
        <v>111</v>
      </c>
      <c r="X66" s="275"/>
      <c r="Y66" s="275"/>
    </row>
    <row r="67" spans="1:25" s="78" customFormat="1" ht="15.75" customHeight="1">
      <c r="A67" s="1492" t="s">
        <v>311</v>
      </c>
      <c r="B67" s="1493"/>
      <c r="C67" s="1493"/>
      <c r="D67" s="1493"/>
      <c r="E67" s="1493"/>
      <c r="F67" s="1493"/>
      <c r="G67" s="1493"/>
      <c r="H67" s="1493"/>
      <c r="I67" s="1493"/>
      <c r="J67" s="1493"/>
      <c r="K67" s="1493"/>
      <c r="L67" s="1493"/>
      <c r="M67" s="1493"/>
      <c r="N67" s="1493"/>
      <c r="O67" s="1493"/>
      <c r="P67" s="1493"/>
      <c r="Q67" s="1493"/>
      <c r="R67" s="1493"/>
      <c r="S67" s="1510"/>
      <c r="T67" s="275"/>
      <c r="U67" s="275"/>
      <c r="V67" s="1294"/>
      <c r="W67" s="275"/>
      <c r="X67" s="275"/>
      <c r="Y67" s="275"/>
    </row>
    <row r="68" spans="1:25" s="78" customFormat="1" ht="54.4" customHeight="1">
      <c r="A68" s="305">
        <f>SUBTOTAL(3,$B$13:B68)</f>
        <v>43</v>
      </c>
      <c r="B68" s="323" t="s">
        <v>321</v>
      </c>
      <c r="C68" s="324">
        <v>5000009000</v>
      </c>
      <c r="D68" s="330" t="s">
        <v>102</v>
      </c>
      <c r="E68" s="330" t="s">
        <v>103</v>
      </c>
      <c r="F68" s="510" t="s">
        <v>134</v>
      </c>
      <c r="G68" s="1203"/>
      <c r="H68" s="1304"/>
      <c r="I68" s="328" t="s">
        <v>178</v>
      </c>
      <c r="J68" s="330"/>
      <c r="K68" s="330"/>
      <c r="L68" s="343"/>
      <c r="M68" s="343"/>
      <c r="N68" s="1203">
        <v>0</v>
      </c>
      <c r="O68" s="1203">
        <v>0</v>
      </c>
      <c r="P68" s="319">
        <v>0</v>
      </c>
      <c r="Q68" s="1203">
        <f t="shared" ref="Q68:Q74" si="6">IFERROR(P68/H68,0)*100</f>
        <v>0</v>
      </c>
      <c r="R68" s="1048">
        <f t="shared" ref="R68:R74" si="7">O68-N68</f>
        <v>0</v>
      </c>
      <c r="S68" s="916" t="s">
        <v>664</v>
      </c>
      <c r="T68" s="278" t="s">
        <v>139</v>
      </c>
      <c r="U68" s="276" t="s">
        <v>102</v>
      </c>
      <c r="V68" s="1291" t="s">
        <v>103</v>
      </c>
      <c r="W68" s="276" t="s">
        <v>664</v>
      </c>
      <c r="X68" s="275"/>
      <c r="Y68" s="275"/>
    </row>
    <row r="69" spans="1:25" s="78" customFormat="1" ht="57" customHeight="1">
      <c r="A69" s="305">
        <f>SUBTOTAL(3,$B$13:B69)</f>
        <v>44</v>
      </c>
      <c r="B69" s="323" t="s">
        <v>326</v>
      </c>
      <c r="C69" s="324">
        <v>3004925000</v>
      </c>
      <c r="D69" s="330" t="s">
        <v>102</v>
      </c>
      <c r="E69" s="330" t="s">
        <v>103</v>
      </c>
      <c r="F69" s="510" t="s">
        <v>134</v>
      </c>
      <c r="G69" s="1203"/>
      <c r="H69" s="1304"/>
      <c r="I69" s="328" t="s">
        <v>107</v>
      </c>
      <c r="J69" s="330"/>
      <c r="K69" s="330"/>
      <c r="L69" s="343"/>
      <c r="M69" s="343"/>
      <c r="N69" s="1203">
        <v>0</v>
      </c>
      <c r="O69" s="1203">
        <v>0</v>
      </c>
      <c r="P69" s="319">
        <v>0</v>
      </c>
      <c r="Q69" s="1203">
        <f t="shared" si="6"/>
        <v>0</v>
      </c>
      <c r="R69" s="1048">
        <f t="shared" si="7"/>
        <v>0</v>
      </c>
      <c r="S69" s="916" t="s">
        <v>664</v>
      </c>
      <c r="T69" s="278" t="s">
        <v>139</v>
      </c>
      <c r="U69" s="276" t="s">
        <v>102</v>
      </c>
      <c r="V69" s="1291" t="s">
        <v>103</v>
      </c>
      <c r="W69" s="276" t="s">
        <v>664</v>
      </c>
      <c r="X69" s="275"/>
      <c r="Y69" s="275"/>
    </row>
    <row r="70" spans="1:25" s="78" customFormat="1" ht="37.5" customHeight="1">
      <c r="A70" s="302">
        <f>SUBTOTAL(3,$B$13:B70)</f>
        <v>45</v>
      </c>
      <c r="B70" s="122" t="s">
        <v>329</v>
      </c>
      <c r="C70" s="124">
        <v>195000000</v>
      </c>
      <c r="D70" s="304" t="s">
        <v>114</v>
      </c>
      <c r="E70" s="304" t="s">
        <v>103</v>
      </c>
      <c r="F70" s="500" t="s">
        <v>134</v>
      </c>
      <c r="G70" s="1194"/>
      <c r="H70" s="1275"/>
      <c r="I70" s="136" t="s">
        <v>178</v>
      </c>
      <c r="J70" s="304"/>
      <c r="K70" s="304"/>
      <c r="L70" s="117"/>
      <c r="M70" s="117"/>
      <c r="N70" s="1194">
        <v>0</v>
      </c>
      <c r="O70" s="1194">
        <v>0</v>
      </c>
      <c r="P70" s="1275">
        <v>0</v>
      </c>
      <c r="Q70" s="1194">
        <f t="shared" si="6"/>
        <v>0</v>
      </c>
      <c r="R70" s="1199">
        <f t="shared" si="7"/>
        <v>0</v>
      </c>
      <c r="S70" s="695" t="s">
        <v>664</v>
      </c>
      <c r="T70" s="278" t="s">
        <v>139</v>
      </c>
      <c r="U70" s="276" t="s">
        <v>114</v>
      </c>
      <c r="V70" s="1291" t="s">
        <v>103</v>
      </c>
      <c r="W70" s="276" t="s">
        <v>664</v>
      </c>
      <c r="X70" s="275"/>
      <c r="Y70" s="275"/>
    </row>
    <row r="71" spans="1:25" s="78" customFormat="1" ht="40" customHeight="1">
      <c r="A71" s="302">
        <f>SUBTOTAL(3,$B$13:B71)</f>
        <v>46</v>
      </c>
      <c r="B71" s="122" t="s">
        <v>332</v>
      </c>
      <c r="C71" s="124">
        <v>166680000</v>
      </c>
      <c r="D71" s="304" t="s">
        <v>114</v>
      </c>
      <c r="E71" s="304" t="s">
        <v>103</v>
      </c>
      <c r="F71" s="500" t="s">
        <v>134</v>
      </c>
      <c r="G71" s="663" t="s">
        <v>333</v>
      </c>
      <c r="H71" s="1305">
        <v>166600000</v>
      </c>
      <c r="I71" s="136" t="s">
        <v>178</v>
      </c>
      <c r="J71" s="304" t="s">
        <v>153</v>
      </c>
      <c r="K71" s="136" t="s">
        <v>334</v>
      </c>
      <c r="L71" s="1197">
        <v>44426</v>
      </c>
      <c r="M71" s="1197">
        <v>44515</v>
      </c>
      <c r="N71" s="1276">
        <v>30.52</v>
      </c>
      <c r="O71" s="1276">
        <v>55.19</v>
      </c>
      <c r="P71" s="1299">
        <v>83300000</v>
      </c>
      <c r="Q71" s="1194">
        <f t="shared" si="6"/>
        <v>50</v>
      </c>
      <c r="R71" s="1205">
        <f t="shared" si="7"/>
        <v>24.669999999999998</v>
      </c>
      <c r="S71" s="695" t="s">
        <v>208</v>
      </c>
      <c r="T71" s="278" t="s">
        <v>139</v>
      </c>
      <c r="U71" s="276" t="s">
        <v>114</v>
      </c>
      <c r="V71" s="1291" t="s">
        <v>103</v>
      </c>
      <c r="W71" s="276" t="s">
        <v>111</v>
      </c>
      <c r="X71" s="275"/>
      <c r="Y71" s="275"/>
    </row>
    <row r="72" spans="1:25" s="78" customFormat="1" ht="37.5" customHeight="1">
      <c r="A72" s="302">
        <f>SUBTOTAL(3,$B$13:B72)</f>
        <v>47</v>
      </c>
      <c r="B72" s="122" t="s">
        <v>335</v>
      </c>
      <c r="C72" s="124">
        <v>171310000</v>
      </c>
      <c r="D72" s="304" t="s">
        <v>114</v>
      </c>
      <c r="E72" s="304" t="s">
        <v>103</v>
      </c>
      <c r="F72" s="500" t="s">
        <v>134</v>
      </c>
      <c r="G72" s="1194"/>
      <c r="H72" s="1275"/>
      <c r="I72" s="136" t="s">
        <v>178</v>
      </c>
      <c r="J72" s="304" t="s">
        <v>153</v>
      </c>
      <c r="K72" s="304"/>
      <c r="L72" s="1194"/>
      <c r="M72" s="1194"/>
      <c r="N72" s="1194"/>
      <c r="O72" s="1194">
        <v>0</v>
      </c>
      <c r="P72" s="1275">
        <v>0</v>
      </c>
      <c r="Q72" s="1194">
        <f t="shared" si="6"/>
        <v>0</v>
      </c>
      <c r="R72" s="1199">
        <f t="shared" si="7"/>
        <v>0</v>
      </c>
      <c r="S72" s="695" t="s">
        <v>664</v>
      </c>
      <c r="T72" s="278" t="s">
        <v>139</v>
      </c>
      <c r="U72" s="276" t="s">
        <v>114</v>
      </c>
      <c r="V72" s="1291" t="s">
        <v>103</v>
      </c>
      <c r="W72" s="276" t="s">
        <v>664</v>
      </c>
      <c r="X72" s="275"/>
      <c r="Y72" s="275"/>
    </row>
    <row r="73" spans="1:25" s="78" customFormat="1" ht="37.5" customHeight="1">
      <c r="A73" s="302">
        <f>SUBTOTAL(3,$B$13:B73)</f>
        <v>48</v>
      </c>
      <c r="B73" s="122" t="s">
        <v>338</v>
      </c>
      <c r="C73" s="124">
        <v>463012200</v>
      </c>
      <c r="D73" s="304" t="s">
        <v>102</v>
      </c>
      <c r="E73" s="304" t="s">
        <v>103</v>
      </c>
      <c r="F73" s="500" t="s">
        <v>134</v>
      </c>
      <c r="G73" s="663" t="s">
        <v>339</v>
      </c>
      <c r="H73" s="1305" t="s">
        <v>771</v>
      </c>
      <c r="I73" s="136" t="s">
        <v>178</v>
      </c>
      <c r="J73" s="304" t="s">
        <v>319</v>
      </c>
      <c r="K73" s="136" t="s">
        <v>340</v>
      </c>
      <c r="L73" s="1197">
        <v>44431</v>
      </c>
      <c r="M73" s="117">
        <v>44550</v>
      </c>
      <c r="N73" s="1194">
        <v>15.17</v>
      </c>
      <c r="O73" s="1194">
        <v>22.4</v>
      </c>
      <c r="P73" s="1299">
        <v>226233268.28</v>
      </c>
      <c r="Q73" s="1194">
        <f t="shared" si="6"/>
        <v>0</v>
      </c>
      <c r="R73" s="1199">
        <f t="shared" si="7"/>
        <v>7.2299999999999986</v>
      </c>
      <c r="S73" s="695" t="s">
        <v>208</v>
      </c>
      <c r="T73" s="278" t="s">
        <v>139</v>
      </c>
      <c r="U73" s="276" t="s">
        <v>102</v>
      </c>
      <c r="V73" s="1291" t="s">
        <v>103</v>
      </c>
      <c r="W73" s="276" t="s">
        <v>111</v>
      </c>
      <c r="X73" s="275"/>
      <c r="Y73" s="275"/>
    </row>
    <row r="74" spans="1:25" s="78" customFormat="1" ht="37.5" customHeight="1">
      <c r="A74" s="302">
        <f>SUBTOTAL(3,$B$13:B74)</f>
        <v>49</v>
      </c>
      <c r="B74" s="122" t="s">
        <v>344</v>
      </c>
      <c r="C74" s="124">
        <v>200000000</v>
      </c>
      <c r="D74" s="304" t="s">
        <v>114</v>
      </c>
      <c r="E74" s="304" t="s">
        <v>103</v>
      </c>
      <c r="F74" s="500" t="s">
        <v>134</v>
      </c>
      <c r="G74" s="1194"/>
      <c r="H74" s="1275"/>
      <c r="I74" s="406"/>
      <c r="J74" s="304"/>
      <c r="K74" s="304"/>
      <c r="L74" s="1194"/>
      <c r="M74" s="1194"/>
      <c r="N74" s="1194"/>
      <c r="O74" s="1194">
        <v>0</v>
      </c>
      <c r="P74" s="1275">
        <v>0</v>
      </c>
      <c r="Q74" s="1194">
        <f t="shared" si="6"/>
        <v>0</v>
      </c>
      <c r="R74" s="1199">
        <f t="shared" si="7"/>
        <v>0</v>
      </c>
      <c r="S74" s="695" t="s">
        <v>664</v>
      </c>
      <c r="T74" s="278" t="s">
        <v>139</v>
      </c>
      <c r="U74" s="276" t="s">
        <v>114</v>
      </c>
      <c r="V74" s="1291" t="s">
        <v>103</v>
      </c>
      <c r="W74" s="276" t="s">
        <v>664</v>
      </c>
      <c r="X74" s="275"/>
      <c r="Y74" s="275"/>
    </row>
    <row r="75" spans="1:25" s="78" customFormat="1">
      <c r="A75" s="1504" t="s">
        <v>347</v>
      </c>
      <c r="B75" s="1505"/>
      <c r="C75" s="1505"/>
      <c r="D75" s="1505"/>
      <c r="E75" s="1505"/>
      <c r="F75" s="1505"/>
      <c r="G75" s="1505"/>
      <c r="H75" s="1505"/>
      <c r="I75" s="1505"/>
      <c r="J75" s="1505"/>
      <c r="K75" s="1505"/>
      <c r="L75" s="1505"/>
      <c r="M75" s="1505"/>
      <c r="N75" s="1505"/>
      <c r="O75" s="1505"/>
      <c r="P75" s="1505"/>
      <c r="Q75" s="1505"/>
      <c r="R75" s="1505"/>
      <c r="S75" s="1508"/>
      <c r="T75" s="275"/>
      <c r="U75" s="275"/>
      <c r="V75" s="1294"/>
      <c r="W75" s="275"/>
      <c r="X75" s="275"/>
      <c r="Y75" s="275"/>
    </row>
    <row r="76" spans="1:25" s="78" customFormat="1">
      <c r="A76" s="1506" t="s">
        <v>348</v>
      </c>
      <c r="B76" s="1507"/>
      <c r="C76" s="1507"/>
      <c r="D76" s="1507"/>
      <c r="E76" s="1507"/>
      <c r="F76" s="1507"/>
      <c r="G76" s="1507"/>
      <c r="H76" s="1507"/>
      <c r="I76" s="1507"/>
      <c r="J76" s="1507"/>
      <c r="K76" s="1507"/>
      <c r="L76" s="1507"/>
      <c r="M76" s="1507"/>
      <c r="N76" s="1507"/>
      <c r="O76" s="1507"/>
      <c r="P76" s="1507"/>
      <c r="Q76" s="1507"/>
      <c r="R76" s="1507"/>
      <c r="S76" s="1507"/>
      <c r="T76" s="275"/>
      <c r="U76" s="275"/>
      <c r="V76" s="1294"/>
      <c r="W76" s="275"/>
      <c r="X76" s="275"/>
      <c r="Y76" s="275"/>
    </row>
    <row r="77" spans="1:25" s="78" customFormat="1" ht="43.75" customHeight="1">
      <c r="A77" s="60">
        <f>SUBTOTAL(3,$B$13:B77)</f>
        <v>50</v>
      </c>
      <c r="B77" s="1191" t="s">
        <v>349</v>
      </c>
      <c r="C77" s="639">
        <v>1000000000</v>
      </c>
      <c r="D77" s="1192" t="s">
        <v>350</v>
      </c>
      <c r="E77" s="301" t="s">
        <v>103</v>
      </c>
      <c r="F77" s="114" t="s">
        <v>104</v>
      </c>
      <c r="G77" s="855" t="s">
        <v>225</v>
      </c>
      <c r="H77" s="1059">
        <v>976899848.51999998</v>
      </c>
      <c r="I77" s="1192" t="s">
        <v>351</v>
      </c>
      <c r="J77" s="1192" t="s">
        <v>227</v>
      </c>
      <c r="K77" s="1192" t="s">
        <v>228</v>
      </c>
      <c r="L77" s="1197">
        <v>44424</v>
      </c>
      <c r="M77" s="1197">
        <v>44561</v>
      </c>
      <c r="N77" s="1194">
        <v>0</v>
      </c>
      <c r="O77" s="1194">
        <v>0</v>
      </c>
      <c r="P77" s="1224">
        <v>293069954.55599999</v>
      </c>
      <c r="Q77" s="1194">
        <f>IFERROR(P77/H77,0)*100</f>
        <v>30</v>
      </c>
      <c r="R77" s="1199">
        <f>O77-N77</f>
        <v>0</v>
      </c>
      <c r="S77" s="1196" t="s">
        <v>122</v>
      </c>
      <c r="T77" s="275" t="s">
        <v>110</v>
      </c>
      <c r="U77" s="276" t="s">
        <v>102</v>
      </c>
      <c r="V77" s="1291" t="s">
        <v>103</v>
      </c>
      <c r="W77" s="276" t="s">
        <v>111</v>
      </c>
      <c r="X77" s="275"/>
      <c r="Y77" s="275"/>
    </row>
    <row r="78" spans="1:25" s="78" customFormat="1" ht="15" customHeight="1">
      <c r="A78" s="1492" t="s">
        <v>354</v>
      </c>
      <c r="B78" s="1493"/>
      <c r="C78" s="1493"/>
      <c r="D78" s="1493"/>
      <c r="E78" s="1493"/>
      <c r="F78" s="1493"/>
      <c r="G78" s="1493"/>
      <c r="H78" s="1493"/>
      <c r="I78" s="1493"/>
      <c r="J78" s="1493"/>
      <c r="K78" s="1493"/>
      <c r="L78" s="1493"/>
      <c r="M78" s="1493"/>
      <c r="N78" s="1493"/>
      <c r="O78" s="1493"/>
      <c r="P78" s="1493"/>
      <c r="Q78" s="1493"/>
      <c r="R78" s="1493"/>
      <c r="S78" s="1493"/>
      <c r="T78" s="275"/>
      <c r="U78" s="275"/>
      <c r="V78" s="1294"/>
      <c r="W78" s="275"/>
      <c r="X78" s="275"/>
      <c r="Y78" s="275"/>
    </row>
    <row r="79" spans="1:25" s="78" customFormat="1" ht="67" customHeight="1">
      <c r="A79" s="305">
        <f>SUBTOTAL(3,$B$13:B79)</f>
        <v>51</v>
      </c>
      <c r="B79" s="348" t="s">
        <v>355</v>
      </c>
      <c r="C79" s="349">
        <v>300000164</v>
      </c>
      <c r="D79" s="350" t="s">
        <v>102</v>
      </c>
      <c r="E79" s="325" t="s">
        <v>103</v>
      </c>
      <c r="F79" s="360" t="s">
        <v>241</v>
      </c>
      <c r="G79" s="308" t="s">
        <v>356</v>
      </c>
      <c r="H79" s="352">
        <v>239342700</v>
      </c>
      <c r="I79" s="353" t="s">
        <v>153</v>
      </c>
      <c r="J79" s="354" t="s">
        <v>243</v>
      </c>
      <c r="K79" s="353" t="s">
        <v>357</v>
      </c>
      <c r="L79" s="415">
        <v>44452</v>
      </c>
      <c r="M79" s="1162">
        <v>44561</v>
      </c>
      <c r="N79" s="1057">
        <v>21.58</v>
      </c>
      <c r="O79" s="1056">
        <v>40.98</v>
      </c>
      <c r="P79" s="1067">
        <v>119671350</v>
      </c>
      <c r="Q79" s="1203">
        <f>IFERROR(P79/H79,0)*100</f>
        <v>50</v>
      </c>
      <c r="R79" s="1048">
        <f>O79-N79</f>
        <v>19.399999999999999</v>
      </c>
      <c r="S79" s="686" t="s">
        <v>772</v>
      </c>
      <c r="T79" s="275" t="s">
        <v>171</v>
      </c>
      <c r="U79" s="276" t="s">
        <v>102</v>
      </c>
      <c r="V79" s="1291" t="s">
        <v>103</v>
      </c>
      <c r="W79" s="276" t="s">
        <v>111</v>
      </c>
      <c r="X79" s="275"/>
      <c r="Y79" s="275"/>
    </row>
    <row r="80" spans="1:25" s="78" customFormat="1" ht="16.5" customHeight="1">
      <c r="A80" s="1492" t="s">
        <v>359</v>
      </c>
      <c r="B80" s="1493"/>
      <c r="C80" s="1493"/>
      <c r="D80" s="1493"/>
      <c r="E80" s="1493"/>
      <c r="F80" s="1493"/>
      <c r="G80" s="1493"/>
      <c r="H80" s="1493"/>
      <c r="I80" s="1493"/>
      <c r="J80" s="1493"/>
      <c r="K80" s="1493"/>
      <c r="L80" s="1493"/>
      <c r="M80" s="1493"/>
      <c r="N80" s="1493"/>
      <c r="O80" s="1493"/>
      <c r="P80" s="1493"/>
      <c r="Q80" s="1493"/>
      <c r="R80" s="1493"/>
      <c r="S80" s="1493"/>
      <c r="T80" s="275"/>
      <c r="U80" s="275"/>
      <c r="V80" s="1294"/>
      <c r="W80" s="275"/>
      <c r="X80" s="275"/>
      <c r="Y80" s="275"/>
    </row>
    <row r="81" spans="1:25" s="146" customFormat="1" ht="39" customHeight="1">
      <c r="A81" s="302">
        <f>SUBTOTAL(3,$B$13:B81)</f>
        <v>52</v>
      </c>
      <c r="B81" s="122" t="s">
        <v>360</v>
      </c>
      <c r="C81" s="123">
        <v>700000000</v>
      </c>
      <c r="D81" s="304" t="s">
        <v>102</v>
      </c>
      <c r="E81" s="304" t="s">
        <v>103</v>
      </c>
      <c r="F81" s="114" t="s">
        <v>134</v>
      </c>
      <c r="G81" s="126" t="s">
        <v>361</v>
      </c>
      <c r="H81" s="231">
        <v>615762305.48000002</v>
      </c>
      <c r="I81" s="187" t="s">
        <v>149</v>
      </c>
      <c r="J81" s="187" t="s">
        <v>149</v>
      </c>
      <c r="K81" s="188" t="s">
        <v>362</v>
      </c>
      <c r="L81" s="1197">
        <v>44426</v>
      </c>
      <c r="M81" s="189">
        <v>44545</v>
      </c>
      <c r="N81" s="1194">
        <v>0</v>
      </c>
      <c r="O81" s="1194">
        <v>0</v>
      </c>
      <c r="P81" s="1224">
        <v>307881152.74000001</v>
      </c>
      <c r="Q81" s="1194">
        <f>IFERROR(P81/H81,0)*100</f>
        <v>50</v>
      </c>
      <c r="R81" s="1199">
        <f>O81-N81</f>
        <v>0</v>
      </c>
      <c r="S81" s="695" t="s">
        <v>208</v>
      </c>
      <c r="T81" s="278" t="s">
        <v>139</v>
      </c>
      <c r="U81" s="276" t="s">
        <v>102</v>
      </c>
      <c r="V81" s="1291" t="s">
        <v>103</v>
      </c>
      <c r="W81" s="276" t="s">
        <v>111</v>
      </c>
      <c r="X81" s="1306"/>
      <c r="Y81" s="1306"/>
    </row>
    <row r="82" spans="1:25" s="146" customFormat="1" ht="41.25" customHeight="1">
      <c r="A82" s="302">
        <f>SUBTOTAL(3,$B$13:B82)</f>
        <v>53</v>
      </c>
      <c r="B82" s="130" t="s">
        <v>363</v>
      </c>
      <c r="C82" s="141">
        <v>385000000</v>
      </c>
      <c r="D82" s="304" t="s">
        <v>198</v>
      </c>
      <c r="E82" s="207" t="s">
        <v>133</v>
      </c>
      <c r="F82" s="631" t="s">
        <v>134</v>
      </c>
      <c r="G82" s="1194" t="s">
        <v>364</v>
      </c>
      <c r="H82" s="1194">
        <v>0</v>
      </c>
      <c r="I82" s="187" t="s">
        <v>200</v>
      </c>
      <c r="J82" s="187" t="s">
        <v>200</v>
      </c>
      <c r="K82" s="188" t="s">
        <v>200</v>
      </c>
      <c r="L82" s="1197">
        <v>44410</v>
      </c>
      <c r="M82" s="189">
        <v>44559</v>
      </c>
      <c r="N82" s="1194">
        <v>0</v>
      </c>
      <c r="O82" s="1194">
        <v>0</v>
      </c>
      <c r="P82" s="1299">
        <v>96250000</v>
      </c>
      <c r="Q82" s="1194">
        <f>IFERROR(P82/H82,0)*100</f>
        <v>0</v>
      </c>
      <c r="R82" s="1199">
        <f>O82-N82</f>
        <v>0</v>
      </c>
      <c r="S82" s="695" t="s">
        <v>201</v>
      </c>
      <c r="T82" s="278" t="s">
        <v>139</v>
      </c>
      <c r="U82" s="276" t="s">
        <v>198</v>
      </c>
      <c r="V82" s="1291" t="s">
        <v>133</v>
      </c>
      <c r="W82" s="276" t="s">
        <v>111</v>
      </c>
      <c r="X82" s="1306"/>
      <c r="Y82" s="1306"/>
    </row>
    <row r="83" spans="1:25" s="78" customFormat="1">
      <c r="A83" s="1497" t="s">
        <v>371</v>
      </c>
      <c r="B83" s="1498"/>
      <c r="C83" s="1498"/>
      <c r="D83" s="1498"/>
      <c r="E83" s="1498"/>
      <c r="F83" s="1498"/>
      <c r="G83" s="1498"/>
      <c r="H83" s="1498"/>
      <c r="I83" s="1498"/>
      <c r="J83" s="1498"/>
      <c r="K83" s="1498"/>
      <c r="L83" s="1498"/>
      <c r="M83" s="1498"/>
      <c r="N83" s="1498"/>
      <c r="O83" s="1498"/>
      <c r="P83" s="1498"/>
      <c r="Q83" s="1498"/>
      <c r="R83" s="1498"/>
      <c r="S83" s="1499"/>
      <c r="T83" s="275"/>
      <c r="U83" s="275"/>
      <c r="V83" s="1294"/>
      <c r="W83" s="275"/>
      <c r="X83" s="275"/>
      <c r="Y83" s="275"/>
    </row>
    <row r="84" spans="1:25" s="78" customFormat="1" ht="14.25" customHeight="1">
      <c r="A84" s="1492" t="s">
        <v>292</v>
      </c>
      <c r="B84" s="1493"/>
      <c r="C84" s="1493"/>
      <c r="D84" s="1493"/>
      <c r="E84" s="1493"/>
      <c r="F84" s="1493"/>
      <c r="G84" s="1493"/>
      <c r="H84" s="1493"/>
      <c r="I84" s="1493"/>
      <c r="J84" s="1493"/>
      <c r="K84" s="1493"/>
      <c r="L84" s="1493"/>
      <c r="M84" s="1493"/>
      <c r="N84" s="1493"/>
      <c r="O84" s="1493"/>
      <c r="P84" s="1493"/>
      <c r="Q84" s="1493"/>
      <c r="R84" s="1493"/>
      <c r="S84" s="1510"/>
      <c r="T84" s="275"/>
      <c r="U84" s="275"/>
      <c r="V84" s="1294"/>
      <c r="W84" s="275"/>
      <c r="X84" s="275"/>
      <c r="Y84" s="275"/>
    </row>
    <row r="85" spans="1:25" s="78" customFormat="1" ht="42" customHeight="1">
      <c r="A85" s="60">
        <f>SUBTOTAL(3,$B$13:B85)</f>
        <v>54</v>
      </c>
      <c r="B85" s="456" t="s">
        <v>374</v>
      </c>
      <c r="C85" s="449">
        <v>1000000000</v>
      </c>
      <c r="D85" s="246" t="s">
        <v>102</v>
      </c>
      <c r="E85" s="44" t="s">
        <v>103</v>
      </c>
      <c r="F85" s="685" t="s">
        <v>375</v>
      </c>
      <c r="G85" s="1252" t="s">
        <v>376</v>
      </c>
      <c r="H85" s="1253">
        <v>946569029</v>
      </c>
      <c r="I85" s="906" t="s">
        <v>178</v>
      </c>
      <c r="J85" s="906" t="s">
        <v>178</v>
      </c>
      <c r="K85" s="906" t="s">
        <v>377</v>
      </c>
      <c r="L85" s="117">
        <v>44428</v>
      </c>
      <c r="M85" s="117">
        <v>44557</v>
      </c>
      <c r="N85" s="925">
        <v>26.26</v>
      </c>
      <c r="O85" s="925">
        <v>49.54</v>
      </c>
      <c r="P85" s="132">
        <v>283970708.69999999</v>
      </c>
      <c r="Q85" s="1194">
        <f>IFERROR(P85/H85,0)*100</f>
        <v>30</v>
      </c>
      <c r="R85" s="1325">
        <f>O85-N85</f>
        <v>23.279999999999998</v>
      </c>
      <c r="S85" s="1208" t="s">
        <v>109</v>
      </c>
      <c r="T85" s="275" t="s">
        <v>171</v>
      </c>
      <c r="U85" s="276" t="s">
        <v>102</v>
      </c>
      <c r="V85" s="1291" t="s">
        <v>103</v>
      </c>
      <c r="W85" s="276" t="s">
        <v>111</v>
      </c>
      <c r="X85" s="275"/>
      <c r="Y85" s="275"/>
    </row>
    <row r="86" spans="1:25" s="78" customFormat="1" ht="15" customHeight="1">
      <c r="A86" s="1492" t="s">
        <v>311</v>
      </c>
      <c r="B86" s="1493"/>
      <c r="C86" s="1493"/>
      <c r="D86" s="1493"/>
      <c r="E86" s="1493"/>
      <c r="F86" s="1493"/>
      <c r="G86" s="1493"/>
      <c r="H86" s="1493"/>
      <c r="I86" s="1493"/>
      <c r="J86" s="1493"/>
      <c r="K86" s="1493"/>
      <c r="L86" s="1493"/>
      <c r="M86" s="1493"/>
      <c r="N86" s="1493"/>
      <c r="O86" s="1493"/>
      <c r="P86" s="1493"/>
      <c r="Q86" s="1493"/>
      <c r="R86" s="1493"/>
      <c r="S86" s="1493"/>
      <c r="T86" s="275"/>
      <c r="U86" s="275"/>
      <c r="V86" s="1294"/>
      <c r="W86" s="275"/>
      <c r="X86" s="275"/>
      <c r="Y86" s="275"/>
    </row>
    <row r="87" spans="1:25" s="78" customFormat="1" ht="40" customHeight="1">
      <c r="A87" s="530">
        <f>SUBTOTAL(3,$B$13:B87)</f>
        <v>55</v>
      </c>
      <c r="B87" s="546" t="s">
        <v>378</v>
      </c>
      <c r="C87" s="547">
        <v>138900000</v>
      </c>
      <c r="D87" s="533" t="s">
        <v>114</v>
      </c>
      <c r="E87" s="44" t="s">
        <v>103</v>
      </c>
      <c r="F87" s="691" t="s">
        <v>134</v>
      </c>
      <c r="G87" s="1194"/>
      <c r="H87" s="1194"/>
      <c r="I87" s="537" t="s">
        <v>178</v>
      </c>
      <c r="J87" s="46" t="s">
        <v>153</v>
      </c>
      <c r="K87" s="1194" t="e">
        <f>VLOOKUP($B87,'[26]SEPT_1 2021'!$B$20:$S$300,10,FALSE)</f>
        <v>#REF!</v>
      </c>
      <c r="L87" s="1194"/>
      <c r="M87" s="1194"/>
      <c r="N87" s="1194"/>
      <c r="O87" s="1194">
        <v>0</v>
      </c>
      <c r="P87" s="1275">
        <v>0</v>
      </c>
      <c r="Q87" s="1194">
        <f>IFERROR(P87/H87,0)*100</f>
        <v>0</v>
      </c>
      <c r="R87" s="1199">
        <f>O87-N87</f>
        <v>0</v>
      </c>
      <c r="S87" s="695" t="s">
        <v>664</v>
      </c>
      <c r="T87" s="278" t="s">
        <v>139</v>
      </c>
      <c r="U87" s="276" t="s">
        <v>114</v>
      </c>
      <c r="V87" s="1291" t="s">
        <v>103</v>
      </c>
      <c r="W87" s="276" t="s">
        <v>664</v>
      </c>
      <c r="X87" s="275"/>
      <c r="Y87" s="275"/>
    </row>
    <row r="88" spans="1:25" s="78" customFormat="1">
      <c r="A88" s="1497" t="s">
        <v>385</v>
      </c>
      <c r="B88" s="1498"/>
      <c r="C88" s="1498"/>
      <c r="D88" s="1498"/>
      <c r="E88" s="1498"/>
      <c r="F88" s="1498"/>
      <c r="G88" s="1498"/>
      <c r="H88" s="1498"/>
      <c r="I88" s="1498"/>
      <c r="J88" s="1498"/>
      <c r="K88" s="1498"/>
      <c r="L88" s="1498"/>
      <c r="M88" s="1498"/>
      <c r="N88" s="1498"/>
      <c r="O88" s="1498"/>
      <c r="P88" s="1498"/>
      <c r="Q88" s="1498"/>
      <c r="R88" s="1498"/>
      <c r="S88" s="1499"/>
      <c r="T88" s="275"/>
      <c r="U88" s="275"/>
      <c r="V88" s="1294"/>
      <c r="W88" s="275"/>
      <c r="X88" s="275"/>
      <c r="Y88" s="275"/>
    </row>
    <row r="89" spans="1:25" s="78" customFormat="1">
      <c r="A89" s="1500" t="s">
        <v>386</v>
      </c>
      <c r="B89" s="1501"/>
      <c r="C89" s="1501"/>
      <c r="D89" s="1501"/>
      <c r="E89" s="1501"/>
      <c r="F89" s="1501"/>
      <c r="G89" s="1501"/>
      <c r="H89" s="1501"/>
      <c r="I89" s="1501"/>
      <c r="J89" s="1501"/>
      <c r="K89" s="1501"/>
      <c r="L89" s="1501"/>
      <c r="M89" s="1501"/>
      <c r="N89" s="1501"/>
      <c r="O89" s="1501"/>
      <c r="P89" s="1501"/>
      <c r="Q89" s="1501"/>
      <c r="R89" s="1501"/>
      <c r="S89" s="1511"/>
      <c r="T89" s="275"/>
      <c r="U89" s="275"/>
      <c r="V89" s="1294"/>
      <c r="W89" s="275"/>
      <c r="X89" s="275"/>
      <c r="Y89" s="275"/>
    </row>
    <row r="90" spans="1:25" s="56" customFormat="1" ht="36.75" customHeight="1">
      <c r="A90" s="60">
        <f>SUBTOTAL(3,$B$13:B90)</f>
        <v>56</v>
      </c>
      <c r="B90" s="1191" t="s">
        <v>387</v>
      </c>
      <c r="C90" s="1043">
        <v>750000000</v>
      </c>
      <c r="D90" s="1192" t="s">
        <v>350</v>
      </c>
      <c r="E90" s="301" t="s">
        <v>103</v>
      </c>
      <c r="F90" s="500" t="s">
        <v>104</v>
      </c>
      <c r="G90" s="855" t="s">
        <v>388</v>
      </c>
      <c r="H90" s="1044">
        <v>733755610</v>
      </c>
      <c r="I90" s="1192" t="s">
        <v>107</v>
      </c>
      <c r="J90" s="1192" t="s">
        <v>153</v>
      </c>
      <c r="K90" s="1192" t="s">
        <v>389</v>
      </c>
      <c r="L90" s="1197">
        <v>44424</v>
      </c>
      <c r="M90" s="1197">
        <v>44561</v>
      </c>
      <c r="N90" s="1276">
        <v>1.5249999999999999</v>
      </c>
      <c r="O90" s="1276">
        <v>25.39</v>
      </c>
      <c r="P90" s="1224">
        <v>220126683</v>
      </c>
      <c r="Q90" s="1194">
        <f t="shared" ref="Q90:Q95" si="8">IFERROR(P90/H90,0)*100</f>
        <v>30</v>
      </c>
      <c r="R90" s="1205">
        <f t="shared" ref="R90:R95" si="9">O90-N90</f>
        <v>23.865000000000002</v>
      </c>
      <c r="S90" s="1196" t="s">
        <v>122</v>
      </c>
      <c r="T90" s="275" t="s">
        <v>110</v>
      </c>
      <c r="U90" s="276" t="s">
        <v>102</v>
      </c>
      <c r="V90" s="1291" t="s">
        <v>103</v>
      </c>
      <c r="W90" s="276" t="s">
        <v>111</v>
      </c>
      <c r="X90" s="278"/>
      <c r="Y90" s="278"/>
    </row>
    <row r="91" spans="1:25" s="78" customFormat="1" ht="35.25" customHeight="1">
      <c r="A91" s="60">
        <f>SUBTOTAL(3,$B$13:B91)</f>
        <v>57</v>
      </c>
      <c r="B91" s="1191" t="s">
        <v>390</v>
      </c>
      <c r="C91" s="1043">
        <v>200000000</v>
      </c>
      <c r="D91" s="1192" t="s">
        <v>235</v>
      </c>
      <c r="E91" s="301" t="s">
        <v>103</v>
      </c>
      <c r="F91" s="500" t="s">
        <v>104</v>
      </c>
      <c r="G91" s="855" t="s">
        <v>391</v>
      </c>
      <c r="H91" s="1044">
        <v>198680600</v>
      </c>
      <c r="I91" s="1192" t="s">
        <v>222</v>
      </c>
      <c r="J91" s="1192" t="s">
        <v>169</v>
      </c>
      <c r="K91" s="1192" t="s">
        <v>392</v>
      </c>
      <c r="L91" s="1197">
        <v>44424</v>
      </c>
      <c r="M91" s="1188">
        <v>44513</v>
      </c>
      <c r="N91" s="1276">
        <v>3.77</v>
      </c>
      <c r="O91" s="1276">
        <v>61.281999999999996</v>
      </c>
      <c r="P91" s="1224">
        <v>0</v>
      </c>
      <c r="Q91" s="1194">
        <f t="shared" si="8"/>
        <v>0</v>
      </c>
      <c r="R91" s="1205">
        <f t="shared" si="9"/>
        <v>57.511999999999993</v>
      </c>
      <c r="S91" s="1196" t="s">
        <v>122</v>
      </c>
      <c r="T91" s="275" t="s">
        <v>110</v>
      </c>
      <c r="U91" s="276" t="s">
        <v>114</v>
      </c>
      <c r="V91" s="1291" t="s">
        <v>103</v>
      </c>
      <c r="W91" s="276" t="s">
        <v>111</v>
      </c>
      <c r="X91" s="275"/>
      <c r="Y91" s="275"/>
    </row>
    <row r="92" spans="1:25" s="78" customFormat="1" ht="36" customHeight="1">
      <c r="A92" s="60">
        <f>SUBTOTAL(3,$B$13:B92)</f>
        <v>58</v>
      </c>
      <c r="B92" s="1191" t="s">
        <v>393</v>
      </c>
      <c r="C92" s="1043">
        <v>1000000000</v>
      </c>
      <c r="D92" s="1192" t="s">
        <v>350</v>
      </c>
      <c r="E92" s="301" t="s">
        <v>103</v>
      </c>
      <c r="F92" s="500" t="s">
        <v>104</v>
      </c>
      <c r="G92" s="855" t="s">
        <v>394</v>
      </c>
      <c r="H92" s="150">
        <v>998035532.17999995</v>
      </c>
      <c r="I92" s="1192" t="s">
        <v>231</v>
      </c>
      <c r="J92" s="1192" t="s">
        <v>153</v>
      </c>
      <c r="K92" s="1192" t="s">
        <v>228</v>
      </c>
      <c r="L92" s="1197">
        <v>44424</v>
      </c>
      <c r="M92" s="1197">
        <v>44561</v>
      </c>
      <c r="N92" s="1194">
        <v>1.02</v>
      </c>
      <c r="O92" s="1194">
        <v>17.510000000000002</v>
      </c>
      <c r="P92" s="1224">
        <v>299410659.65399998</v>
      </c>
      <c r="Q92" s="1194">
        <f t="shared" si="8"/>
        <v>30</v>
      </c>
      <c r="R92" s="1199">
        <f t="shared" si="9"/>
        <v>16.490000000000002</v>
      </c>
      <c r="S92" s="1196" t="s">
        <v>122</v>
      </c>
      <c r="T92" s="275" t="s">
        <v>110</v>
      </c>
      <c r="U92" s="276" t="s">
        <v>102</v>
      </c>
      <c r="V92" s="1291" t="s">
        <v>103</v>
      </c>
      <c r="W92" s="276" t="s">
        <v>111</v>
      </c>
      <c r="X92" s="275"/>
      <c r="Y92" s="275"/>
    </row>
    <row r="93" spans="1:25" s="78" customFormat="1" ht="33.75" customHeight="1">
      <c r="A93" s="60">
        <f>SUBTOTAL(3,$B$13:B93)</f>
        <v>59</v>
      </c>
      <c r="B93" s="1191" t="s">
        <v>395</v>
      </c>
      <c r="C93" s="1043">
        <v>1000000000</v>
      </c>
      <c r="D93" s="1192" t="s">
        <v>350</v>
      </c>
      <c r="E93" s="301" t="s">
        <v>103</v>
      </c>
      <c r="F93" s="500" t="s">
        <v>104</v>
      </c>
      <c r="G93" s="855" t="s">
        <v>394</v>
      </c>
      <c r="H93" s="1044">
        <v>992096885.27999997</v>
      </c>
      <c r="I93" s="1192" t="s">
        <v>396</v>
      </c>
      <c r="J93" s="1192" t="s">
        <v>222</v>
      </c>
      <c r="K93" s="1192" t="s">
        <v>228</v>
      </c>
      <c r="L93" s="1197">
        <v>44424</v>
      </c>
      <c r="M93" s="1197">
        <v>44561</v>
      </c>
      <c r="N93" s="1194">
        <v>0.8</v>
      </c>
      <c r="O93" s="1194">
        <v>29.21</v>
      </c>
      <c r="P93" s="1224">
        <v>297629065.58399999</v>
      </c>
      <c r="Q93" s="1194">
        <f t="shared" si="8"/>
        <v>30</v>
      </c>
      <c r="R93" s="1199">
        <f t="shared" si="9"/>
        <v>28.41</v>
      </c>
      <c r="S93" s="1196" t="s">
        <v>122</v>
      </c>
      <c r="T93" s="275" t="s">
        <v>110</v>
      </c>
      <c r="U93" s="276" t="s">
        <v>102</v>
      </c>
      <c r="V93" s="1291" t="s">
        <v>103</v>
      </c>
      <c r="W93" s="276" t="s">
        <v>111</v>
      </c>
      <c r="X93" s="275"/>
      <c r="Y93" s="275"/>
    </row>
    <row r="94" spans="1:25" s="78" customFormat="1" ht="36" customHeight="1">
      <c r="A94" s="60">
        <f>SUBTOTAL(3,$B$13:B94)</f>
        <v>60</v>
      </c>
      <c r="B94" s="1191" t="s">
        <v>397</v>
      </c>
      <c r="C94" s="1043">
        <v>1000000000</v>
      </c>
      <c r="D94" s="1192" t="s">
        <v>350</v>
      </c>
      <c r="E94" s="301" t="s">
        <v>103</v>
      </c>
      <c r="F94" s="500" t="s">
        <v>104</v>
      </c>
      <c r="G94" s="855" t="s">
        <v>388</v>
      </c>
      <c r="H94" s="1044">
        <v>973439340</v>
      </c>
      <c r="I94" s="1192" t="s">
        <v>227</v>
      </c>
      <c r="J94" s="1192" t="s">
        <v>222</v>
      </c>
      <c r="K94" s="1192" t="s">
        <v>389</v>
      </c>
      <c r="L94" s="1197">
        <v>44424</v>
      </c>
      <c r="M94" s="1197">
        <v>44561</v>
      </c>
      <c r="N94" s="1276">
        <v>1.3620000000000001</v>
      </c>
      <c r="O94" s="1276">
        <v>31.574000000000002</v>
      </c>
      <c r="P94" s="1224">
        <v>293031670</v>
      </c>
      <c r="Q94" s="1194">
        <f t="shared" si="8"/>
        <v>30.102714977596857</v>
      </c>
      <c r="R94" s="1205">
        <f t="shared" si="9"/>
        <v>30.212000000000003</v>
      </c>
      <c r="S94" s="1196" t="s">
        <v>122</v>
      </c>
      <c r="T94" s="275" t="s">
        <v>110</v>
      </c>
      <c r="U94" s="276" t="s">
        <v>102</v>
      </c>
      <c r="V94" s="1291" t="s">
        <v>103</v>
      </c>
      <c r="W94" s="276" t="s">
        <v>111</v>
      </c>
      <c r="X94" s="275"/>
      <c r="Y94" s="275"/>
    </row>
    <row r="95" spans="1:25" s="78" customFormat="1" ht="37.5" customHeight="1">
      <c r="A95" s="60">
        <f>SUBTOTAL(3,$B$13:B95)</f>
        <v>61</v>
      </c>
      <c r="B95" s="1198" t="s">
        <v>398</v>
      </c>
      <c r="C95" s="1043">
        <v>200000000</v>
      </c>
      <c r="D95" s="1192" t="s">
        <v>235</v>
      </c>
      <c r="E95" s="301" t="s">
        <v>103</v>
      </c>
      <c r="F95" s="500" t="s">
        <v>104</v>
      </c>
      <c r="G95" s="855" t="s">
        <v>399</v>
      </c>
      <c r="H95" s="1044">
        <v>188382300</v>
      </c>
      <c r="I95" s="1209" t="s">
        <v>130</v>
      </c>
      <c r="J95" s="1209" t="s">
        <v>288</v>
      </c>
      <c r="K95" s="1224" t="str">
        <f>VLOOKUP($B95,'[25]BM SEPT'!$B$14:$U$99,12,FALSE)</f>
        <v>CV. AFRI JAYA UTAMA</v>
      </c>
      <c r="L95" s="1197">
        <v>44435</v>
      </c>
      <c r="M95" s="1197">
        <v>44495</v>
      </c>
      <c r="N95" s="1194">
        <v>43.39</v>
      </c>
      <c r="O95" s="1194">
        <v>71.7</v>
      </c>
      <c r="P95" s="1224">
        <v>0</v>
      </c>
      <c r="Q95" s="1194">
        <f t="shared" si="8"/>
        <v>0</v>
      </c>
      <c r="R95" s="1199">
        <f t="shared" si="9"/>
        <v>28.310000000000002</v>
      </c>
      <c r="S95" s="1196" t="s">
        <v>122</v>
      </c>
      <c r="T95" s="275" t="s">
        <v>110</v>
      </c>
      <c r="U95" s="276" t="s">
        <v>114</v>
      </c>
      <c r="V95" s="1291" t="s">
        <v>103</v>
      </c>
      <c r="W95" s="276" t="s">
        <v>111</v>
      </c>
      <c r="X95" s="275"/>
      <c r="Y95" s="275"/>
    </row>
    <row r="96" spans="1:25" s="56" customFormat="1" ht="16.5" customHeight="1">
      <c r="A96" s="1492" t="s">
        <v>405</v>
      </c>
      <c r="B96" s="1493"/>
      <c r="C96" s="1493"/>
      <c r="D96" s="1493"/>
      <c r="E96" s="1493"/>
      <c r="F96" s="1493"/>
      <c r="G96" s="1493"/>
      <c r="H96" s="1493"/>
      <c r="I96" s="1493"/>
      <c r="J96" s="1493"/>
      <c r="K96" s="1493"/>
      <c r="L96" s="1493"/>
      <c r="M96" s="1493"/>
      <c r="N96" s="1493"/>
      <c r="O96" s="1493"/>
      <c r="P96" s="1493"/>
      <c r="Q96" s="1493"/>
      <c r="R96" s="1493"/>
      <c r="S96" s="1493"/>
      <c r="T96" s="278"/>
      <c r="U96" s="275"/>
      <c r="V96" s="1294"/>
      <c r="W96" s="278"/>
      <c r="X96" s="278"/>
      <c r="Y96" s="278"/>
    </row>
    <row r="97" spans="1:25" s="56" customFormat="1" ht="37.4" customHeight="1">
      <c r="A97" s="302">
        <f>SUBTOTAL(3,$B$13:B97)</f>
        <v>62</v>
      </c>
      <c r="B97" s="43" t="s">
        <v>406</v>
      </c>
      <c r="C97" s="299">
        <v>184000000</v>
      </c>
      <c r="D97" s="304" t="s">
        <v>114</v>
      </c>
      <c r="E97" s="304" t="s">
        <v>103</v>
      </c>
      <c r="F97" s="300" t="s">
        <v>134</v>
      </c>
      <c r="G97" s="300" t="s">
        <v>407</v>
      </c>
      <c r="H97" s="150">
        <v>183364000</v>
      </c>
      <c r="I97" s="115" t="s">
        <v>205</v>
      </c>
      <c r="J97" s="115" t="s">
        <v>206</v>
      </c>
      <c r="K97" s="55" t="s">
        <v>408</v>
      </c>
      <c r="L97" s="117">
        <v>44421</v>
      </c>
      <c r="M97" s="117">
        <v>44510</v>
      </c>
      <c r="N97" s="1194">
        <v>5.32</v>
      </c>
      <c r="O97" s="1194">
        <v>100</v>
      </c>
      <c r="P97" s="1299">
        <v>91682000</v>
      </c>
      <c r="Q97" s="1194">
        <f>IFERROR(P97/H97,0)*100</f>
        <v>50</v>
      </c>
      <c r="R97" s="1199">
        <f>O97-N97</f>
        <v>94.68</v>
      </c>
      <c r="S97" s="695" t="s">
        <v>208</v>
      </c>
      <c r="T97" s="278" t="s">
        <v>139</v>
      </c>
      <c r="U97" s="276" t="s">
        <v>114</v>
      </c>
      <c r="V97" s="1291" t="s">
        <v>103</v>
      </c>
      <c r="W97" s="276" t="s">
        <v>111</v>
      </c>
      <c r="X97" s="278"/>
      <c r="Y97" s="278"/>
    </row>
    <row r="98" spans="1:25" s="56" customFormat="1" ht="34.5" customHeight="1">
      <c r="A98" s="302">
        <f>SUBTOTAL(3,$B$13:B98)</f>
        <v>63</v>
      </c>
      <c r="B98" s="43" t="s">
        <v>409</v>
      </c>
      <c r="C98" s="299">
        <v>199985000</v>
      </c>
      <c r="D98" s="304" t="s">
        <v>114</v>
      </c>
      <c r="E98" s="304" t="s">
        <v>103</v>
      </c>
      <c r="F98" s="300" t="s">
        <v>134</v>
      </c>
      <c r="G98" s="300" t="s">
        <v>410</v>
      </c>
      <c r="H98" s="150">
        <v>199817000</v>
      </c>
      <c r="I98" s="115" t="s">
        <v>383</v>
      </c>
      <c r="J98" s="1210" t="s">
        <v>206</v>
      </c>
      <c r="K98" s="55" t="s">
        <v>411</v>
      </c>
      <c r="L98" s="513">
        <v>44420</v>
      </c>
      <c r="M98" s="513">
        <v>44509</v>
      </c>
      <c r="N98" s="1194">
        <v>58</v>
      </c>
      <c r="O98" s="1194">
        <v>100</v>
      </c>
      <c r="P98" s="1224">
        <v>99908500</v>
      </c>
      <c r="Q98" s="1194">
        <f>IFERROR(P98/H98,0)*100</f>
        <v>50</v>
      </c>
      <c r="R98" s="1199">
        <f>O98-N98</f>
        <v>42</v>
      </c>
      <c r="S98" s="695" t="s">
        <v>127</v>
      </c>
      <c r="T98" s="278"/>
      <c r="U98" s="276" t="s">
        <v>114</v>
      </c>
      <c r="V98" s="1291" t="s">
        <v>103</v>
      </c>
      <c r="W98" s="276" t="s">
        <v>111</v>
      </c>
      <c r="X98" s="278"/>
      <c r="Y98" s="278"/>
    </row>
    <row r="99" spans="1:25" s="78" customFormat="1">
      <c r="A99" s="1497" t="s">
        <v>412</v>
      </c>
      <c r="B99" s="1498"/>
      <c r="C99" s="1498"/>
      <c r="D99" s="1498"/>
      <c r="E99" s="1498"/>
      <c r="F99" s="1498"/>
      <c r="G99" s="1498"/>
      <c r="H99" s="1498"/>
      <c r="I99" s="1498"/>
      <c r="J99" s="1498"/>
      <c r="K99" s="1498"/>
      <c r="L99" s="1498"/>
      <c r="M99" s="1498"/>
      <c r="N99" s="1498"/>
      <c r="O99" s="1498"/>
      <c r="P99" s="1498"/>
      <c r="Q99" s="1498"/>
      <c r="R99" s="1498"/>
      <c r="S99" s="1499"/>
      <c r="T99" s="278"/>
      <c r="U99" s="275"/>
      <c r="V99" s="1294"/>
      <c r="W99" s="275"/>
      <c r="X99" s="275"/>
      <c r="Y99" s="275"/>
    </row>
    <row r="100" spans="1:25" s="78" customFormat="1">
      <c r="A100" s="1500" t="s">
        <v>413</v>
      </c>
      <c r="B100" s="1501"/>
      <c r="C100" s="1501"/>
      <c r="D100" s="1501"/>
      <c r="E100" s="1501"/>
      <c r="F100" s="1501"/>
      <c r="G100" s="1501"/>
      <c r="H100" s="1501"/>
      <c r="I100" s="1501"/>
      <c r="J100" s="1501"/>
      <c r="K100" s="1501"/>
      <c r="L100" s="1501"/>
      <c r="M100" s="1501"/>
      <c r="N100" s="1501"/>
      <c r="O100" s="1501"/>
      <c r="P100" s="1501"/>
      <c r="Q100" s="1501"/>
      <c r="R100" s="1501"/>
      <c r="S100" s="1511"/>
      <c r="T100" s="275"/>
      <c r="U100" s="275"/>
      <c r="V100" s="1294"/>
      <c r="W100" s="275"/>
      <c r="X100" s="275"/>
      <c r="Y100" s="275"/>
    </row>
    <row r="101" spans="1:25" s="78" customFormat="1" ht="39" customHeight="1">
      <c r="A101" s="60">
        <f>SUBTOTAL(3,$B$13:B101)</f>
        <v>64</v>
      </c>
      <c r="B101" s="1191" t="s">
        <v>414</v>
      </c>
      <c r="C101" s="1043">
        <v>750000000</v>
      </c>
      <c r="D101" s="1192" t="s">
        <v>350</v>
      </c>
      <c r="E101" s="125" t="s">
        <v>103</v>
      </c>
      <c r="F101" s="500" t="s">
        <v>104</v>
      </c>
      <c r="G101" s="855" t="s">
        <v>415</v>
      </c>
      <c r="H101" s="1044">
        <v>732318750</v>
      </c>
      <c r="I101" s="1192" t="s">
        <v>416</v>
      </c>
      <c r="J101" s="1192" t="s">
        <v>416</v>
      </c>
      <c r="K101" s="1192" t="s">
        <v>389</v>
      </c>
      <c r="L101" s="1197">
        <v>44424</v>
      </c>
      <c r="M101" s="1197">
        <v>44561</v>
      </c>
      <c r="N101" s="1276">
        <v>2E-3</v>
      </c>
      <c r="O101" s="1276">
        <v>1.0740000000000001</v>
      </c>
      <c r="P101" s="1224">
        <v>219695625</v>
      </c>
      <c r="Q101" s="1194">
        <f t="shared" ref="Q101:Q107" si="10">IFERROR(P101/H101,0)*100</f>
        <v>30</v>
      </c>
      <c r="R101" s="1205">
        <f t="shared" ref="R101:R107" si="11">O101-N101</f>
        <v>1.0720000000000001</v>
      </c>
      <c r="S101" s="1196" t="s">
        <v>122</v>
      </c>
      <c r="T101" s="275" t="s">
        <v>110</v>
      </c>
      <c r="U101" s="276" t="s">
        <v>102</v>
      </c>
      <c r="V101" s="1291" t="s">
        <v>103</v>
      </c>
      <c r="W101" s="276" t="s">
        <v>111</v>
      </c>
      <c r="X101" s="275"/>
      <c r="Y101" s="275"/>
    </row>
    <row r="102" spans="1:25" s="78" customFormat="1" ht="35.15" customHeight="1">
      <c r="A102" s="60">
        <f>SUBTOTAL(3,$B$13:B102)</f>
        <v>65</v>
      </c>
      <c r="B102" s="1191" t="s">
        <v>417</v>
      </c>
      <c r="C102" s="1043">
        <v>750000000</v>
      </c>
      <c r="D102" s="1192" t="s">
        <v>350</v>
      </c>
      <c r="E102" s="125" t="s">
        <v>103</v>
      </c>
      <c r="F102" s="500" t="s">
        <v>104</v>
      </c>
      <c r="G102" s="855" t="s">
        <v>415</v>
      </c>
      <c r="H102" s="1044">
        <v>733583000</v>
      </c>
      <c r="I102" s="1192" t="s">
        <v>418</v>
      </c>
      <c r="J102" s="1192" t="s">
        <v>419</v>
      </c>
      <c r="K102" s="1192" t="s">
        <v>389</v>
      </c>
      <c r="L102" s="1197">
        <v>44424</v>
      </c>
      <c r="M102" s="1197">
        <v>44561</v>
      </c>
      <c r="N102" s="1276">
        <v>0.2</v>
      </c>
      <c r="O102" s="1276">
        <v>1.484</v>
      </c>
      <c r="P102" s="1224">
        <v>220074900</v>
      </c>
      <c r="Q102" s="1194">
        <f t="shared" si="10"/>
        <v>30</v>
      </c>
      <c r="R102" s="1205">
        <f t="shared" si="11"/>
        <v>1.284</v>
      </c>
      <c r="S102" s="1196" t="s">
        <v>122</v>
      </c>
      <c r="T102" s="275" t="s">
        <v>110</v>
      </c>
      <c r="U102" s="276" t="s">
        <v>102</v>
      </c>
      <c r="V102" s="1291" t="s">
        <v>103</v>
      </c>
      <c r="W102" s="276" t="s">
        <v>111</v>
      </c>
      <c r="X102" s="275"/>
      <c r="Y102" s="275"/>
    </row>
    <row r="103" spans="1:25" s="56" customFormat="1" ht="36" customHeight="1">
      <c r="A103" s="60">
        <f>SUBTOTAL(3,$B$13:B103)</f>
        <v>66</v>
      </c>
      <c r="B103" s="1191" t="s">
        <v>420</v>
      </c>
      <c r="C103" s="1043">
        <v>1000000000</v>
      </c>
      <c r="D103" s="1192" t="s">
        <v>350</v>
      </c>
      <c r="E103" s="125" t="s">
        <v>103</v>
      </c>
      <c r="F103" s="500" t="s">
        <v>104</v>
      </c>
      <c r="G103" s="855" t="s">
        <v>415</v>
      </c>
      <c r="H103" s="1044">
        <v>976771900</v>
      </c>
      <c r="I103" s="1192" t="s">
        <v>421</v>
      </c>
      <c r="J103" s="1192" t="s">
        <v>422</v>
      </c>
      <c r="K103" s="1192" t="s">
        <v>389</v>
      </c>
      <c r="L103" s="1197">
        <v>44424</v>
      </c>
      <c r="M103" s="1197">
        <v>44561</v>
      </c>
      <c r="N103" s="1276">
        <v>0.20399999999999999</v>
      </c>
      <c r="O103" s="1276">
        <v>0.97199999999999998</v>
      </c>
      <c r="P103" s="1224">
        <v>293031670</v>
      </c>
      <c r="Q103" s="1194">
        <f t="shared" si="10"/>
        <v>30.000010237804752</v>
      </c>
      <c r="R103" s="1205">
        <f t="shared" si="11"/>
        <v>0.76800000000000002</v>
      </c>
      <c r="S103" s="1196" t="s">
        <v>122</v>
      </c>
      <c r="T103" s="275" t="s">
        <v>110</v>
      </c>
      <c r="U103" s="276" t="s">
        <v>102</v>
      </c>
      <c r="V103" s="1291" t="s">
        <v>103</v>
      </c>
      <c r="W103" s="276" t="s">
        <v>111</v>
      </c>
      <c r="X103" s="278"/>
      <c r="Y103" s="278"/>
    </row>
    <row r="104" spans="1:25" s="56" customFormat="1" ht="34.5" customHeight="1">
      <c r="A104" s="60">
        <f>SUBTOTAL(3,$B$13:B104)</f>
        <v>67</v>
      </c>
      <c r="B104" s="1191" t="s">
        <v>423</v>
      </c>
      <c r="C104" s="1043">
        <v>200000000</v>
      </c>
      <c r="D104" s="1192" t="s">
        <v>235</v>
      </c>
      <c r="E104" s="125" t="s">
        <v>103</v>
      </c>
      <c r="F104" s="500" t="s">
        <v>104</v>
      </c>
      <c r="G104" s="1192" t="s">
        <v>424</v>
      </c>
      <c r="H104" s="1224">
        <v>199735400</v>
      </c>
      <c r="I104" s="1192" t="s">
        <v>222</v>
      </c>
      <c r="J104" s="1192" t="s">
        <v>425</v>
      </c>
      <c r="K104" s="1224" t="s">
        <v>426</v>
      </c>
      <c r="L104" s="1286">
        <v>44386</v>
      </c>
      <c r="M104" s="1287">
        <v>44328</v>
      </c>
      <c r="N104" s="1194">
        <v>1.08</v>
      </c>
      <c r="O104" s="1194">
        <v>29.97</v>
      </c>
      <c r="P104" s="1275">
        <v>0</v>
      </c>
      <c r="Q104" s="1194">
        <f t="shared" si="10"/>
        <v>0</v>
      </c>
      <c r="R104" s="1211">
        <f t="shared" si="11"/>
        <v>28.89</v>
      </c>
      <c r="S104" s="1212" t="s">
        <v>208</v>
      </c>
      <c r="T104" s="275" t="s">
        <v>110</v>
      </c>
      <c r="U104" s="276" t="s">
        <v>114</v>
      </c>
      <c r="V104" s="1291" t="s">
        <v>103</v>
      </c>
      <c r="W104" s="276" t="s">
        <v>111</v>
      </c>
      <c r="X104" s="278"/>
      <c r="Y104" s="278"/>
    </row>
    <row r="105" spans="1:25" s="56" customFormat="1" ht="50.25" customHeight="1">
      <c r="A105" s="60">
        <f>SUBTOTAL(3,$B$13:B105)</f>
        <v>68</v>
      </c>
      <c r="B105" s="1191" t="s">
        <v>427</v>
      </c>
      <c r="C105" s="1043">
        <v>200000000</v>
      </c>
      <c r="D105" s="1192" t="s">
        <v>235</v>
      </c>
      <c r="E105" s="125" t="s">
        <v>103</v>
      </c>
      <c r="F105" s="500" t="s">
        <v>104</v>
      </c>
      <c r="G105" s="855" t="s">
        <v>428</v>
      </c>
      <c r="H105" s="1044">
        <v>184404300</v>
      </c>
      <c r="I105" s="1192" t="s">
        <v>429</v>
      </c>
      <c r="J105" s="1192" t="s">
        <v>425</v>
      </c>
      <c r="K105" s="1192" t="s">
        <v>392</v>
      </c>
      <c r="L105" s="539">
        <v>44428</v>
      </c>
      <c r="M105" s="1197">
        <v>44477</v>
      </c>
      <c r="N105" s="1276">
        <v>0.67</v>
      </c>
      <c r="O105" s="1276">
        <v>74.091999999999999</v>
      </c>
      <c r="P105" s="1275">
        <v>0</v>
      </c>
      <c r="Q105" s="1194">
        <f t="shared" si="10"/>
        <v>0</v>
      </c>
      <c r="R105" s="1288">
        <f t="shared" si="11"/>
        <v>73.421999999999997</v>
      </c>
      <c r="S105" s="1196" t="s">
        <v>122</v>
      </c>
      <c r="T105" s="275" t="s">
        <v>110</v>
      </c>
      <c r="U105" s="276" t="s">
        <v>114</v>
      </c>
      <c r="V105" s="1291" t="s">
        <v>103</v>
      </c>
      <c r="W105" s="276" t="s">
        <v>111</v>
      </c>
      <c r="X105" s="278"/>
      <c r="Y105" s="278"/>
    </row>
    <row r="106" spans="1:25" s="56" customFormat="1" ht="66" customHeight="1">
      <c r="A106" s="305">
        <f>SUBTOTAL(3,$B$13:B106)</f>
        <v>69</v>
      </c>
      <c r="B106" s="390" t="s">
        <v>439</v>
      </c>
      <c r="C106" s="307">
        <v>217000000</v>
      </c>
      <c r="D106" s="330" t="s">
        <v>198</v>
      </c>
      <c r="E106" s="330" t="s">
        <v>103</v>
      </c>
      <c r="F106" s="308"/>
      <c r="G106" s="1203" t="s">
        <v>440</v>
      </c>
      <c r="H106" s="337">
        <v>217000000</v>
      </c>
      <c r="I106" s="392" t="s">
        <v>200</v>
      </c>
      <c r="J106" s="392" t="s">
        <v>200</v>
      </c>
      <c r="K106" s="392" t="s">
        <v>200</v>
      </c>
      <c r="L106" s="1334">
        <v>44410</v>
      </c>
      <c r="M106" s="998">
        <v>44559</v>
      </c>
      <c r="N106" s="1203">
        <v>0</v>
      </c>
      <c r="O106" s="1203">
        <v>0</v>
      </c>
      <c r="P106" s="1307">
        <v>54250000</v>
      </c>
      <c r="Q106" s="1203">
        <f t="shared" si="10"/>
        <v>25</v>
      </c>
      <c r="R106" s="1048">
        <f t="shared" si="11"/>
        <v>0</v>
      </c>
      <c r="S106" s="686" t="s">
        <v>441</v>
      </c>
      <c r="T106" s="278" t="s">
        <v>139</v>
      </c>
      <c r="U106" s="276" t="s">
        <v>198</v>
      </c>
      <c r="V106" s="1291" t="s">
        <v>103</v>
      </c>
      <c r="W106" s="276" t="s">
        <v>111</v>
      </c>
      <c r="X106" s="278"/>
      <c r="Y106" s="278"/>
    </row>
    <row r="107" spans="1:25" s="56" customFormat="1" ht="41.25" customHeight="1">
      <c r="A107" s="302">
        <f>SUBTOTAL(3,$B$13:B107)</f>
        <v>70</v>
      </c>
      <c r="B107" s="43" t="s">
        <v>442</v>
      </c>
      <c r="C107" s="299">
        <v>385000000</v>
      </c>
      <c r="D107" s="304" t="s">
        <v>198</v>
      </c>
      <c r="E107" s="207" t="s">
        <v>133</v>
      </c>
      <c r="F107" s="300" t="s">
        <v>134</v>
      </c>
      <c r="G107" s="1194" t="s">
        <v>443</v>
      </c>
      <c r="H107" s="1194"/>
      <c r="I107" s="152" t="s">
        <v>200</v>
      </c>
      <c r="J107" s="116" t="s">
        <v>200</v>
      </c>
      <c r="K107" s="60" t="s">
        <v>200</v>
      </c>
      <c r="L107" s="1160">
        <v>44410</v>
      </c>
      <c r="M107" s="1197">
        <v>44559</v>
      </c>
      <c r="N107" s="1194">
        <v>0</v>
      </c>
      <c r="O107" s="1194">
        <v>0</v>
      </c>
      <c r="P107" s="1275">
        <v>0</v>
      </c>
      <c r="Q107" s="1194">
        <f t="shared" si="10"/>
        <v>0</v>
      </c>
      <c r="R107" s="1213">
        <f t="shared" si="11"/>
        <v>0</v>
      </c>
      <c r="S107" s="695" t="s">
        <v>201</v>
      </c>
      <c r="T107" s="278" t="s">
        <v>139</v>
      </c>
      <c r="U107" s="276" t="s">
        <v>198</v>
      </c>
      <c r="V107" s="1291" t="s">
        <v>133</v>
      </c>
      <c r="W107" s="276" t="s">
        <v>111</v>
      </c>
      <c r="X107" s="278"/>
      <c r="Y107" s="278"/>
    </row>
    <row r="108" spans="1:25" s="78" customFormat="1">
      <c r="A108" s="1497" t="s">
        <v>447</v>
      </c>
      <c r="B108" s="1498"/>
      <c r="C108" s="1498"/>
      <c r="D108" s="1498"/>
      <c r="E108" s="1498"/>
      <c r="F108" s="1498"/>
      <c r="G108" s="1498"/>
      <c r="H108" s="1498"/>
      <c r="I108" s="1498"/>
      <c r="J108" s="1498"/>
      <c r="K108" s="1498"/>
      <c r="L108" s="1498"/>
      <c r="M108" s="1498"/>
      <c r="N108" s="1498"/>
      <c r="O108" s="1498"/>
      <c r="P108" s="1498"/>
      <c r="Q108" s="1498"/>
      <c r="R108" s="1498"/>
      <c r="S108" s="1499"/>
      <c r="T108" s="275"/>
      <c r="U108" s="275"/>
      <c r="V108" s="1294"/>
      <c r="W108" s="275"/>
      <c r="X108" s="275"/>
      <c r="Y108" s="275"/>
    </row>
    <row r="109" spans="1:25" s="78" customFormat="1">
      <c r="A109" s="1500" t="s">
        <v>247</v>
      </c>
      <c r="B109" s="1501"/>
      <c r="C109" s="1501"/>
      <c r="D109" s="1501"/>
      <c r="E109" s="1501"/>
      <c r="F109" s="1501"/>
      <c r="G109" s="1501"/>
      <c r="H109" s="1501"/>
      <c r="I109" s="1501"/>
      <c r="J109" s="1501"/>
      <c r="K109" s="1501"/>
      <c r="L109" s="1501"/>
      <c r="M109" s="1501"/>
      <c r="N109" s="1501"/>
      <c r="O109" s="1501"/>
      <c r="P109" s="1501"/>
      <c r="Q109" s="1501"/>
      <c r="R109" s="1501"/>
      <c r="S109" s="1511"/>
      <c r="T109" s="275"/>
      <c r="U109" s="275"/>
      <c r="V109" s="1294"/>
      <c r="W109" s="275"/>
      <c r="X109" s="275"/>
      <c r="Y109" s="275"/>
    </row>
    <row r="110" spans="1:25" s="78" customFormat="1" ht="42" customHeight="1">
      <c r="A110" s="60">
        <f>SUBTOTAL(3,$B$13:B110)</f>
        <v>71</v>
      </c>
      <c r="B110" s="1191" t="s">
        <v>448</v>
      </c>
      <c r="C110" s="1043">
        <v>11324843000</v>
      </c>
      <c r="D110" s="1192" t="s">
        <v>350</v>
      </c>
      <c r="E110" s="1214" t="s">
        <v>133</v>
      </c>
      <c r="F110" s="498" t="s">
        <v>104</v>
      </c>
      <c r="G110" s="855" t="s">
        <v>449</v>
      </c>
      <c r="H110" s="1044">
        <v>10973233245.549999</v>
      </c>
      <c r="I110" s="855" t="s">
        <v>450</v>
      </c>
      <c r="J110" s="855" t="s">
        <v>351</v>
      </c>
      <c r="K110" s="855" t="s">
        <v>451</v>
      </c>
      <c r="L110" s="1215">
        <v>44371</v>
      </c>
      <c r="M110" s="117">
        <v>44550</v>
      </c>
      <c r="N110" s="1194">
        <v>38.130000000000003</v>
      </c>
      <c r="O110" s="1194">
        <v>60.74</v>
      </c>
      <c r="P110" s="1224">
        <v>2194646649.1100001</v>
      </c>
      <c r="Q110" s="1194">
        <f t="shared" ref="Q110:Q123" si="12">IFERROR(P110/H110,0)*100</f>
        <v>20.000000000000004</v>
      </c>
      <c r="R110" s="1211">
        <f>O110-N110</f>
        <v>22.61</v>
      </c>
      <c r="S110" s="1196" t="s">
        <v>109</v>
      </c>
      <c r="T110" s="275" t="s">
        <v>110</v>
      </c>
      <c r="U110" s="276" t="s">
        <v>102</v>
      </c>
      <c r="V110" s="1291" t="s">
        <v>133</v>
      </c>
      <c r="W110" s="276" t="s">
        <v>111</v>
      </c>
      <c r="X110" s="275"/>
      <c r="Y110" s="275"/>
    </row>
    <row r="111" spans="1:25" s="78" customFormat="1" ht="37.75" customHeight="1">
      <c r="A111" s="60">
        <f>SUBTOTAL(3,$B$13:B111)</f>
        <v>72</v>
      </c>
      <c r="B111" s="1191" t="s">
        <v>452</v>
      </c>
      <c r="C111" s="1043">
        <v>1250000000</v>
      </c>
      <c r="D111" s="1192" t="s">
        <v>350</v>
      </c>
      <c r="E111" s="1214" t="s">
        <v>453</v>
      </c>
      <c r="F111" s="498" t="s">
        <v>104</v>
      </c>
      <c r="G111" s="855" t="s">
        <v>454</v>
      </c>
      <c r="H111" s="1044">
        <v>1185516686.3099999</v>
      </c>
      <c r="I111" s="855" t="s">
        <v>130</v>
      </c>
      <c r="J111" s="855" t="s">
        <v>117</v>
      </c>
      <c r="K111" s="855" t="s">
        <v>455</v>
      </c>
      <c r="L111" s="1215">
        <v>44392</v>
      </c>
      <c r="M111" s="513">
        <v>44541</v>
      </c>
      <c r="N111" s="1284">
        <v>100</v>
      </c>
      <c r="O111" s="1284">
        <v>100</v>
      </c>
      <c r="P111" s="1224">
        <v>1066965017.6799999</v>
      </c>
      <c r="Q111" s="1194">
        <f t="shared" si="12"/>
        <v>90.000000000084341</v>
      </c>
      <c r="R111" s="1288">
        <f>O111-N111</f>
        <v>0</v>
      </c>
      <c r="S111" s="1196" t="s">
        <v>773</v>
      </c>
      <c r="T111" s="275" t="s">
        <v>110</v>
      </c>
      <c r="U111" s="276" t="s">
        <v>102</v>
      </c>
      <c r="V111" s="1291" t="s">
        <v>453</v>
      </c>
      <c r="W111" s="276" t="s">
        <v>111</v>
      </c>
      <c r="X111" s="275"/>
      <c r="Y111" s="275"/>
    </row>
    <row r="112" spans="1:25" s="78" customFormat="1" ht="40.75" customHeight="1">
      <c r="A112" s="60">
        <f>SUBTOTAL(3,$B$13:B112)</f>
        <v>73</v>
      </c>
      <c r="B112" s="1191" t="s">
        <v>457</v>
      </c>
      <c r="C112" s="1043">
        <v>750000000</v>
      </c>
      <c r="D112" s="1192" t="s">
        <v>350</v>
      </c>
      <c r="E112" s="1214" t="s">
        <v>453</v>
      </c>
      <c r="F112" s="498" t="s">
        <v>104</v>
      </c>
      <c r="G112" s="855" t="s">
        <v>458</v>
      </c>
      <c r="H112" s="1044">
        <v>654653056</v>
      </c>
      <c r="I112" s="855" t="s">
        <v>130</v>
      </c>
      <c r="J112" s="855" t="s">
        <v>130</v>
      </c>
      <c r="K112" s="855" t="s">
        <v>459</v>
      </c>
      <c r="L112" s="1215">
        <v>44391</v>
      </c>
      <c r="M112" s="513">
        <v>44540</v>
      </c>
      <c r="N112" s="1276">
        <v>22.481999999999999</v>
      </c>
      <c r="O112" s="1284">
        <v>100</v>
      </c>
      <c r="P112" s="1224">
        <v>196395916.79999998</v>
      </c>
      <c r="Q112" s="1194">
        <f t="shared" si="12"/>
        <v>30</v>
      </c>
      <c r="R112" s="1326">
        <f>O112-N112</f>
        <v>77.518000000000001</v>
      </c>
      <c r="S112" s="1196" t="s">
        <v>156</v>
      </c>
      <c r="T112" s="275" t="s">
        <v>110</v>
      </c>
      <c r="U112" s="276" t="s">
        <v>102</v>
      </c>
      <c r="V112" s="1291" t="s">
        <v>453</v>
      </c>
      <c r="W112" s="276" t="s">
        <v>111</v>
      </c>
      <c r="X112" s="275"/>
      <c r="Y112" s="275"/>
    </row>
    <row r="113" spans="1:25" s="78" customFormat="1" ht="38.65" customHeight="1">
      <c r="A113" s="60">
        <f>SUBTOTAL(3,$B$13:B113)</f>
        <v>74</v>
      </c>
      <c r="B113" s="1191" t="s">
        <v>461</v>
      </c>
      <c r="C113" s="1043">
        <v>700000000</v>
      </c>
      <c r="D113" s="1192" t="s">
        <v>350</v>
      </c>
      <c r="E113" s="1214" t="s">
        <v>453</v>
      </c>
      <c r="F113" s="498" t="s">
        <v>104</v>
      </c>
      <c r="G113" s="855" t="s">
        <v>462</v>
      </c>
      <c r="H113" s="1044">
        <v>593084000</v>
      </c>
      <c r="I113" s="855" t="s">
        <v>130</v>
      </c>
      <c r="J113" s="855" t="s">
        <v>130</v>
      </c>
      <c r="K113" s="855" t="s">
        <v>463</v>
      </c>
      <c r="L113" s="1215">
        <v>44391</v>
      </c>
      <c r="M113" s="513">
        <v>44540</v>
      </c>
      <c r="N113" s="1276">
        <v>22.308</v>
      </c>
      <c r="O113" s="1284">
        <v>100</v>
      </c>
      <c r="P113" s="1224">
        <v>237233600</v>
      </c>
      <c r="Q113" s="1194">
        <f t="shared" si="12"/>
        <v>40</v>
      </c>
      <c r="R113" s="1288">
        <f t="shared" ref="R113:R121" si="13">O113-N113</f>
        <v>77.692000000000007</v>
      </c>
      <c r="S113" s="1196" t="s">
        <v>156</v>
      </c>
      <c r="T113" s="275" t="s">
        <v>110</v>
      </c>
      <c r="U113" s="276" t="s">
        <v>102</v>
      </c>
      <c r="V113" s="1291" t="s">
        <v>453</v>
      </c>
      <c r="W113" s="276" t="s">
        <v>111</v>
      </c>
      <c r="X113" s="275"/>
      <c r="Y113" s="275"/>
    </row>
    <row r="114" spans="1:25" ht="38.25" customHeight="1">
      <c r="A114" s="60">
        <f>SUBTOTAL(3,$B$13:B114)</f>
        <v>75</v>
      </c>
      <c r="B114" s="1191" t="s">
        <v>465</v>
      </c>
      <c r="C114" s="1043">
        <v>200000000</v>
      </c>
      <c r="D114" s="1192" t="s">
        <v>235</v>
      </c>
      <c r="E114" s="301" t="s">
        <v>103</v>
      </c>
      <c r="F114" s="498" t="s">
        <v>104</v>
      </c>
      <c r="G114" s="855" t="s">
        <v>466</v>
      </c>
      <c r="H114" s="1044">
        <v>198796800</v>
      </c>
      <c r="I114" s="855" t="s">
        <v>222</v>
      </c>
      <c r="J114" s="855" t="s">
        <v>227</v>
      </c>
      <c r="K114" s="855" t="s">
        <v>179</v>
      </c>
      <c r="L114" s="1197">
        <v>44431</v>
      </c>
      <c r="M114" s="189">
        <v>44517</v>
      </c>
      <c r="N114" s="1284">
        <v>100</v>
      </c>
      <c r="O114" s="1284">
        <v>100</v>
      </c>
      <c r="P114" s="1224">
        <v>0</v>
      </c>
      <c r="Q114" s="1194">
        <f t="shared" si="12"/>
        <v>0</v>
      </c>
      <c r="R114" s="1213">
        <f t="shared" si="13"/>
        <v>0</v>
      </c>
      <c r="S114" s="695" t="s">
        <v>774</v>
      </c>
      <c r="T114" s="275" t="s">
        <v>110</v>
      </c>
      <c r="U114" s="276" t="s">
        <v>114</v>
      </c>
      <c r="V114" s="1291" t="s">
        <v>103</v>
      </c>
      <c r="W114" s="276" t="s">
        <v>111</v>
      </c>
    </row>
    <row r="115" spans="1:25" ht="37.5" customHeight="1">
      <c r="A115" s="60">
        <f>SUBTOTAL(3,$B$13:B115)</f>
        <v>76</v>
      </c>
      <c r="B115" s="1191" t="s">
        <v>468</v>
      </c>
      <c r="C115" s="1043">
        <v>200000000</v>
      </c>
      <c r="D115" s="1192" t="s">
        <v>235</v>
      </c>
      <c r="E115" s="301" t="s">
        <v>103</v>
      </c>
      <c r="F115" s="498" t="s">
        <v>104</v>
      </c>
      <c r="G115" s="855" t="s">
        <v>469</v>
      </c>
      <c r="H115" s="1044">
        <v>196740000</v>
      </c>
      <c r="I115" s="855" t="s">
        <v>222</v>
      </c>
      <c r="J115" s="855" t="s">
        <v>227</v>
      </c>
      <c r="K115" s="855" t="s">
        <v>470</v>
      </c>
      <c r="L115" s="1197">
        <v>44427</v>
      </c>
      <c r="M115" s="189">
        <v>44517</v>
      </c>
      <c r="N115" s="1194">
        <v>35.700000000000003</v>
      </c>
      <c r="O115" s="1194">
        <v>47</v>
      </c>
      <c r="P115" s="1224">
        <v>0</v>
      </c>
      <c r="Q115" s="1194">
        <f t="shared" si="12"/>
        <v>0</v>
      </c>
      <c r="R115" s="1213">
        <f t="shared" si="13"/>
        <v>11.299999999999997</v>
      </c>
      <c r="S115" s="695" t="s">
        <v>208</v>
      </c>
      <c r="T115" s="275" t="s">
        <v>110</v>
      </c>
      <c r="U115" s="276" t="s">
        <v>114</v>
      </c>
      <c r="V115" s="1291" t="s">
        <v>103</v>
      </c>
      <c r="W115" s="276" t="s">
        <v>111</v>
      </c>
    </row>
    <row r="116" spans="1:25" ht="39" customHeight="1">
      <c r="A116" s="60">
        <f>SUBTOTAL(3,$B$13:B116)</f>
        <v>77</v>
      </c>
      <c r="B116" s="1191" t="s">
        <v>471</v>
      </c>
      <c r="C116" s="1043">
        <v>200000000</v>
      </c>
      <c r="D116" s="1192" t="s">
        <v>235</v>
      </c>
      <c r="E116" s="301" t="s">
        <v>103</v>
      </c>
      <c r="F116" s="498" t="s">
        <v>104</v>
      </c>
      <c r="G116" s="855" t="s">
        <v>472</v>
      </c>
      <c r="H116" s="1044">
        <v>199030100</v>
      </c>
      <c r="I116" s="855" t="s">
        <v>222</v>
      </c>
      <c r="J116" s="855" t="s">
        <v>227</v>
      </c>
      <c r="K116" s="855" t="s">
        <v>473</v>
      </c>
      <c r="L116" s="47">
        <v>44439</v>
      </c>
      <c r="M116" s="189">
        <v>44517</v>
      </c>
      <c r="N116" s="1194">
        <v>32.4</v>
      </c>
      <c r="O116" s="1194">
        <v>38</v>
      </c>
      <c r="P116" s="1224">
        <v>0</v>
      </c>
      <c r="Q116" s="1194">
        <f t="shared" si="12"/>
        <v>0</v>
      </c>
      <c r="R116" s="1213">
        <f t="shared" si="13"/>
        <v>5.6000000000000014</v>
      </c>
      <c r="S116" s="695" t="s">
        <v>208</v>
      </c>
      <c r="T116" s="275" t="s">
        <v>110</v>
      </c>
      <c r="U116" s="276" t="s">
        <v>114</v>
      </c>
      <c r="V116" s="1291" t="s">
        <v>103</v>
      </c>
      <c r="W116" s="276" t="s">
        <v>111</v>
      </c>
    </row>
    <row r="117" spans="1:25" ht="40.4" customHeight="1">
      <c r="A117" s="60">
        <f>SUBTOTAL(3,$B$13:B117)</f>
        <v>78</v>
      </c>
      <c r="B117" s="1191" t="s">
        <v>474</v>
      </c>
      <c r="C117" s="1043">
        <v>200000000</v>
      </c>
      <c r="D117" s="1192" t="s">
        <v>235</v>
      </c>
      <c r="E117" s="301" t="s">
        <v>103</v>
      </c>
      <c r="F117" s="498" t="s">
        <v>104</v>
      </c>
      <c r="G117" s="855" t="s">
        <v>475</v>
      </c>
      <c r="H117" s="1044">
        <v>199295900</v>
      </c>
      <c r="I117" s="855" t="s">
        <v>222</v>
      </c>
      <c r="J117" s="855" t="s">
        <v>227</v>
      </c>
      <c r="K117" s="855" t="s">
        <v>476</v>
      </c>
      <c r="L117" s="1197">
        <v>44431</v>
      </c>
      <c r="M117" s="189">
        <v>44517</v>
      </c>
      <c r="N117" s="1194">
        <v>37.5</v>
      </c>
      <c r="O117" s="1194">
        <v>52</v>
      </c>
      <c r="P117" s="1224">
        <v>0</v>
      </c>
      <c r="Q117" s="1194">
        <f t="shared" si="12"/>
        <v>0</v>
      </c>
      <c r="R117" s="1213">
        <f t="shared" si="13"/>
        <v>14.5</v>
      </c>
      <c r="S117" s="695" t="s">
        <v>208</v>
      </c>
      <c r="T117" s="275" t="s">
        <v>110</v>
      </c>
      <c r="U117" s="276" t="s">
        <v>114</v>
      </c>
      <c r="V117" s="1291" t="s">
        <v>103</v>
      </c>
      <c r="W117" s="276" t="s">
        <v>111</v>
      </c>
    </row>
    <row r="118" spans="1:25" ht="36" customHeight="1">
      <c r="A118" s="60">
        <f>SUBTOTAL(3,$B$13:B118)</f>
        <v>79</v>
      </c>
      <c r="B118" s="1191" t="s">
        <v>477</v>
      </c>
      <c r="C118" s="1043">
        <v>150000000</v>
      </c>
      <c r="D118" s="1192" t="s">
        <v>235</v>
      </c>
      <c r="E118" s="301" t="s">
        <v>103</v>
      </c>
      <c r="F118" s="498" t="s">
        <v>104</v>
      </c>
      <c r="G118" s="855" t="s">
        <v>478</v>
      </c>
      <c r="H118" s="1043">
        <v>149310100</v>
      </c>
      <c r="I118" s="855" t="s">
        <v>222</v>
      </c>
      <c r="J118" s="855" t="s">
        <v>227</v>
      </c>
      <c r="K118" s="855" t="s">
        <v>476</v>
      </c>
      <c r="L118" s="1197">
        <v>44431</v>
      </c>
      <c r="M118" s="189">
        <v>44517</v>
      </c>
      <c r="N118" s="1194">
        <v>33.200000000000003</v>
      </c>
      <c r="O118" s="1194">
        <v>44.5</v>
      </c>
      <c r="P118" s="1224">
        <v>0</v>
      </c>
      <c r="Q118" s="1194">
        <f t="shared" si="12"/>
        <v>0</v>
      </c>
      <c r="R118" s="1213">
        <f t="shared" si="13"/>
        <v>11.299999999999997</v>
      </c>
      <c r="S118" s="695" t="s">
        <v>208</v>
      </c>
      <c r="T118" s="275" t="s">
        <v>110</v>
      </c>
      <c r="U118" s="276" t="s">
        <v>114</v>
      </c>
      <c r="V118" s="1291" t="s">
        <v>103</v>
      </c>
      <c r="W118" s="276" t="s">
        <v>111</v>
      </c>
    </row>
    <row r="119" spans="1:25" ht="38.15" customHeight="1">
      <c r="A119" s="60">
        <f>SUBTOTAL(3,$B$13:B119)</f>
        <v>80</v>
      </c>
      <c r="B119" s="1191" t="s">
        <v>479</v>
      </c>
      <c r="C119" s="1043">
        <v>200000000</v>
      </c>
      <c r="D119" s="1192" t="s">
        <v>235</v>
      </c>
      <c r="E119" s="301" t="s">
        <v>103</v>
      </c>
      <c r="F119" s="498" t="s">
        <v>104</v>
      </c>
      <c r="G119" s="855" t="s">
        <v>480</v>
      </c>
      <c r="H119" s="1044">
        <v>199287000</v>
      </c>
      <c r="I119" s="855" t="s">
        <v>481</v>
      </c>
      <c r="J119" s="855" t="s">
        <v>482</v>
      </c>
      <c r="K119" s="855" t="s">
        <v>470</v>
      </c>
      <c r="L119" s="1215">
        <v>44433</v>
      </c>
      <c r="M119" s="1215">
        <v>44523</v>
      </c>
      <c r="N119" s="1194">
        <v>50</v>
      </c>
      <c r="O119" s="1194">
        <v>54.48</v>
      </c>
      <c r="P119" s="1224">
        <v>0</v>
      </c>
      <c r="Q119" s="1194">
        <f t="shared" si="12"/>
        <v>0</v>
      </c>
      <c r="R119" s="1213">
        <f t="shared" si="13"/>
        <v>4.4799999999999969</v>
      </c>
      <c r="S119" s="695" t="s">
        <v>208</v>
      </c>
      <c r="T119" s="275" t="s">
        <v>110</v>
      </c>
      <c r="U119" s="276" t="s">
        <v>114</v>
      </c>
      <c r="V119" s="1291" t="s">
        <v>103</v>
      </c>
      <c r="W119" s="276" t="s">
        <v>111</v>
      </c>
    </row>
    <row r="120" spans="1:25" ht="38.65" customHeight="1">
      <c r="A120" s="60">
        <f>SUBTOTAL(3,$B$13:B120)</f>
        <v>81</v>
      </c>
      <c r="B120" s="1191" t="s">
        <v>483</v>
      </c>
      <c r="C120" s="1043">
        <v>200000000</v>
      </c>
      <c r="D120" s="1192" t="s">
        <v>235</v>
      </c>
      <c r="E120" s="301" t="s">
        <v>103</v>
      </c>
      <c r="F120" s="685" t="s">
        <v>104</v>
      </c>
      <c r="G120" s="855" t="s">
        <v>484</v>
      </c>
      <c r="H120" s="1044">
        <v>199024000</v>
      </c>
      <c r="I120" s="855" t="s">
        <v>481</v>
      </c>
      <c r="J120" s="855" t="s">
        <v>482</v>
      </c>
      <c r="K120" s="855" t="s">
        <v>470</v>
      </c>
      <c r="L120" s="1215">
        <v>44433</v>
      </c>
      <c r="M120" s="1215">
        <v>44523</v>
      </c>
      <c r="N120" s="1194">
        <v>45.6</v>
      </c>
      <c r="O120" s="1194">
        <v>92.8</v>
      </c>
      <c r="P120" s="1224">
        <v>0</v>
      </c>
      <c r="Q120" s="1194">
        <f t="shared" si="12"/>
        <v>0</v>
      </c>
      <c r="R120" s="1213">
        <f t="shared" si="13"/>
        <v>47.199999999999996</v>
      </c>
      <c r="S120" s="695" t="s">
        <v>208</v>
      </c>
      <c r="T120" s="275" t="s">
        <v>110</v>
      </c>
      <c r="U120" s="276" t="s">
        <v>114</v>
      </c>
      <c r="V120" s="1291" t="s">
        <v>103</v>
      </c>
      <c r="W120" s="276" t="s">
        <v>111</v>
      </c>
    </row>
    <row r="121" spans="1:25" ht="37.4" customHeight="1">
      <c r="A121" s="60">
        <f>SUBTOTAL(3,$B$13:B121)</f>
        <v>82</v>
      </c>
      <c r="B121" s="1191" t="s">
        <v>486</v>
      </c>
      <c r="C121" s="1043">
        <v>200000000</v>
      </c>
      <c r="D121" s="1192" t="s">
        <v>235</v>
      </c>
      <c r="E121" s="301" t="s">
        <v>103</v>
      </c>
      <c r="F121" s="685" t="s">
        <v>104</v>
      </c>
      <c r="G121" s="855" t="s">
        <v>487</v>
      </c>
      <c r="H121" s="1044">
        <v>198905000</v>
      </c>
      <c r="I121" s="855" t="s">
        <v>481</v>
      </c>
      <c r="J121" s="855" t="s">
        <v>482</v>
      </c>
      <c r="K121" s="855" t="s">
        <v>488</v>
      </c>
      <c r="L121" s="1215">
        <v>44433</v>
      </c>
      <c r="M121" s="1215">
        <v>44523</v>
      </c>
      <c r="N121" s="1194">
        <v>45.81</v>
      </c>
      <c r="O121" s="1194">
        <v>82.24</v>
      </c>
      <c r="P121" s="1224">
        <v>0</v>
      </c>
      <c r="Q121" s="1194">
        <f t="shared" si="12"/>
        <v>0</v>
      </c>
      <c r="R121" s="1213">
        <f t="shared" si="13"/>
        <v>36.429999999999993</v>
      </c>
      <c r="S121" s="695" t="s">
        <v>208</v>
      </c>
      <c r="T121" s="275" t="s">
        <v>110</v>
      </c>
      <c r="U121" s="276" t="s">
        <v>114</v>
      </c>
      <c r="V121" s="1291" t="s">
        <v>103</v>
      </c>
      <c r="W121" s="276" t="s">
        <v>111</v>
      </c>
    </row>
    <row r="122" spans="1:25" ht="37.5" customHeight="1">
      <c r="A122" s="60">
        <f>SUBTOTAL(3,$B$13:B122)</f>
        <v>83</v>
      </c>
      <c r="B122" s="1191" t="s">
        <v>489</v>
      </c>
      <c r="C122" s="1043">
        <v>150000000</v>
      </c>
      <c r="D122" s="1192" t="s">
        <v>235</v>
      </c>
      <c r="E122" s="301" t="s">
        <v>103</v>
      </c>
      <c r="F122" s="685" t="s">
        <v>104</v>
      </c>
      <c r="G122" s="855" t="s">
        <v>490</v>
      </c>
      <c r="H122" s="1308">
        <v>149106900</v>
      </c>
      <c r="I122" s="855" t="s">
        <v>481</v>
      </c>
      <c r="J122" s="855" t="s">
        <v>482</v>
      </c>
      <c r="K122" s="855" t="s">
        <v>380</v>
      </c>
      <c r="L122" s="47">
        <v>44439</v>
      </c>
      <c r="M122" s="1215">
        <v>44523</v>
      </c>
      <c r="N122" s="1194">
        <v>45.89</v>
      </c>
      <c r="O122" s="1194">
        <v>94.4</v>
      </c>
      <c r="P122" s="1224">
        <v>0</v>
      </c>
      <c r="Q122" s="1194">
        <f t="shared" si="12"/>
        <v>0</v>
      </c>
      <c r="R122" s="248">
        <f>O122-N122</f>
        <v>48.510000000000005</v>
      </c>
      <c r="S122" s="695" t="s">
        <v>122</v>
      </c>
      <c r="T122" s="275" t="s">
        <v>110</v>
      </c>
      <c r="U122" s="276" t="s">
        <v>114</v>
      </c>
      <c r="V122" s="1291" t="s">
        <v>103</v>
      </c>
      <c r="W122" s="276" t="s">
        <v>111</v>
      </c>
    </row>
    <row r="123" spans="1:25" ht="35.25" customHeight="1">
      <c r="A123" s="60">
        <f>SUBTOTAL(3,$B$13:B123)</f>
        <v>84</v>
      </c>
      <c r="B123" s="1191" t="s">
        <v>491</v>
      </c>
      <c r="C123" s="1043">
        <v>150000000</v>
      </c>
      <c r="D123" s="1192" t="s">
        <v>235</v>
      </c>
      <c r="E123" s="301" t="s">
        <v>103</v>
      </c>
      <c r="F123" s="685" t="s">
        <v>104</v>
      </c>
      <c r="G123" s="855" t="s">
        <v>492</v>
      </c>
      <c r="H123" s="1308">
        <v>149272656</v>
      </c>
      <c r="I123" s="855" t="s">
        <v>481</v>
      </c>
      <c r="J123" s="855" t="s">
        <v>482</v>
      </c>
      <c r="K123" s="855" t="s">
        <v>380</v>
      </c>
      <c r="L123" s="1215">
        <v>44433</v>
      </c>
      <c r="M123" s="47">
        <v>44540</v>
      </c>
      <c r="N123" s="1194">
        <v>45.81</v>
      </c>
      <c r="O123" s="1194">
        <v>59.19</v>
      </c>
      <c r="P123" s="1224">
        <v>0</v>
      </c>
      <c r="Q123" s="1194">
        <f t="shared" si="12"/>
        <v>0</v>
      </c>
      <c r="R123" s="248">
        <f>O123-N123</f>
        <v>13.379999999999995</v>
      </c>
      <c r="S123" s="695" t="s">
        <v>122</v>
      </c>
      <c r="T123" s="275" t="s">
        <v>110</v>
      </c>
      <c r="U123" s="276" t="s">
        <v>114</v>
      </c>
      <c r="V123" s="1291" t="s">
        <v>103</v>
      </c>
      <c r="W123" s="276" t="s">
        <v>111</v>
      </c>
    </row>
    <row r="124" spans="1:25" ht="13.5" customHeight="1">
      <c r="A124" s="1492" t="s">
        <v>292</v>
      </c>
      <c r="B124" s="1493"/>
      <c r="C124" s="1493"/>
      <c r="D124" s="1493"/>
      <c r="E124" s="1493"/>
      <c r="F124" s="1493"/>
      <c r="G124" s="1493"/>
      <c r="H124" s="1493"/>
      <c r="I124" s="1493"/>
      <c r="J124" s="1493"/>
      <c r="K124" s="1493"/>
      <c r="L124" s="1493"/>
      <c r="M124" s="1493"/>
      <c r="N124" s="1493"/>
      <c r="O124" s="1493"/>
      <c r="P124" s="1493"/>
      <c r="Q124" s="1493"/>
      <c r="R124" s="1493"/>
      <c r="S124" s="1493"/>
      <c r="U124" s="275"/>
      <c r="V124" s="1294"/>
    </row>
    <row r="125" spans="1:25" s="78" customFormat="1" ht="45.75" customHeight="1">
      <c r="A125" s="302">
        <f>SUBTOTAL(3,$B$13:B125)</f>
        <v>85</v>
      </c>
      <c r="B125" s="43" t="s">
        <v>517</v>
      </c>
      <c r="C125" s="299">
        <v>200000050</v>
      </c>
      <c r="D125" s="246" t="s">
        <v>114</v>
      </c>
      <c r="E125" s="125" t="s">
        <v>103</v>
      </c>
      <c r="F125" s="300" t="s">
        <v>375</v>
      </c>
      <c r="G125" s="300" t="s">
        <v>518</v>
      </c>
      <c r="H125" s="150">
        <v>199280000</v>
      </c>
      <c r="I125" s="116" t="s">
        <v>178</v>
      </c>
      <c r="J125" s="116" t="s">
        <v>178</v>
      </c>
      <c r="K125" s="55" t="s">
        <v>519</v>
      </c>
      <c r="L125" s="244">
        <v>44440</v>
      </c>
      <c r="M125" s="117">
        <v>44529</v>
      </c>
      <c r="N125" s="1194">
        <v>12.93</v>
      </c>
      <c r="O125" s="1194">
        <v>30.57</v>
      </c>
      <c r="P125" s="1224">
        <v>99640000</v>
      </c>
      <c r="Q125" s="1194">
        <f>IFERROR(P125/H125,0)*100</f>
        <v>50</v>
      </c>
      <c r="R125" s="1199">
        <f>O125-N125</f>
        <v>17.64</v>
      </c>
      <c r="S125" s="695" t="s">
        <v>208</v>
      </c>
      <c r="T125" s="275" t="s">
        <v>171</v>
      </c>
      <c r="U125" s="276" t="s">
        <v>114</v>
      </c>
      <c r="V125" s="1291" t="s">
        <v>103</v>
      </c>
      <c r="W125" s="276" t="s">
        <v>111</v>
      </c>
      <c r="X125" s="275"/>
      <c r="Y125" s="275"/>
    </row>
    <row r="126" spans="1:25" s="78" customFormat="1" ht="44.25" customHeight="1">
      <c r="A126" s="302">
        <f>SUBTOTAL(3,$B$13:B126)</f>
        <v>86</v>
      </c>
      <c r="B126" s="43" t="s">
        <v>520</v>
      </c>
      <c r="C126" s="299">
        <v>360000500</v>
      </c>
      <c r="D126" s="246" t="s">
        <v>102</v>
      </c>
      <c r="E126" s="125" t="s">
        <v>103</v>
      </c>
      <c r="F126" s="300" t="s">
        <v>375</v>
      </c>
      <c r="G126" s="300" t="s">
        <v>521</v>
      </c>
      <c r="H126" s="150">
        <v>310870000</v>
      </c>
      <c r="I126" s="116" t="s">
        <v>178</v>
      </c>
      <c r="J126" s="116" t="s">
        <v>178</v>
      </c>
      <c r="K126" s="55" t="s">
        <v>253</v>
      </c>
      <c r="L126" s="244">
        <v>44447</v>
      </c>
      <c r="M126" s="117">
        <v>44557</v>
      </c>
      <c r="N126" s="1194">
        <v>6.89</v>
      </c>
      <c r="O126" s="1194">
        <v>34.619999999999997</v>
      </c>
      <c r="P126" s="1224">
        <v>155435000</v>
      </c>
      <c r="Q126" s="1194">
        <f>IFERROR(P126/H126,0)*100</f>
        <v>50</v>
      </c>
      <c r="R126" s="1199">
        <f>O126-N126</f>
        <v>27.729999999999997</v>
      </c>
      <c r="S126" s="1196" t="s">
        <v>109</v>
      </c>
      <c r="T126" s="275" t="s">
        <v>171</v>
      </c>
      <c r="U126" s="276" t="s">
        <v>102</v>
      </c>
      <c r="V126" s="1291" t="s">
        <v>103</v>
      </c>
      <c r="W126" s="276" t="s">
        <v>111</v>
      </c>
      <c r="X126" s="275"/>
      <c r="Y126" s="275"/>
    </row>
    <row r="127" spans="1:25" s="78" customFormat="1" ht="57" customHeight="1">
      <c r="A127" s="302">
        <f>SUBTOTAL(3,$B$13:B127)</f>
        <v>87</v>
      </c>
      <c r="B127" s="43" t="s">
        <v>522</v>
      </c>
      <c r="C127" s="299">
        <v>10104903050</v>
      </c>
      <c r="D127" s="246" t="s">
        <v>102</v>
      </c>
      <c r="E127" s="239" t="s">
        <v>133</v>
      </c>
      <c r="F127" s="300" t="s">
        <v>523</v>
      </c>
      <c r="G127" s="300" t="s">
        <v>524</v>
      </c>
      <c r="H127" s="150">
        <v>9589973011</v>
      </c>
      <c r="I127" s="116" t="s">
        <v>178</v>
      </c>
      <c r="J127" s="116" t="s">
        <v>149</v>
      </c>
      <c r="K127" s="55" t="s">
        <v>525</v>
      </c>
      <c r="L127" s="244">
        <v>44379</v>
      </c>
      <c r="M127" s="117">
        <v>44559</v>
      </c>
      <c r="N127" s="925">
        <v>46.23</v>
      </c>
      <c r="O127" s="925">
        <v>55.15</v>
      </c>
      <c r="P127" s="132">
        <v>1917994602</v>
      </c>
      <c r="Q127" s="1194">
        <f>IFERROR(P127/H127,0)*100</f>
        <v>19.99999999791449</v>
      </c>
      <c r="R127" s="925">
        <f>O127-N127</f>
        <v>8.9200000000000017</v>
      </c>
      <c r="S127" s="1196" t="s">
        <v>109</v>
      </c>
      <c r="T127" s="275" t="s">
        <v>171</v>
      </c>
      <c r="U127" s="276" t="s">
        <v>102</v>
      </c>
      <c r="V127" s="1291" t="s">
        <v>133</v>
      </c>
      <c r="W127" s="276" t="s">
        <v>111</v>
      </c>
      <c r="X127" s="275"/>
      <c r="Y127" s="275"/>
    </row>
    <row r="128" spans="1:25" s="78" customFormat="1" ht="44.25" customHeight="1">
      <c r="A128" s="302">
        <f>SUBTOTAL(3,$B$13:B128)</f>
        <v>88</v>
      </c>
      <c r="B128" s="43" t="s">
        <v>526</v>
      </c>
      <c r="C128" s="299">
        <v>55020000</v>
      </c>
      <c r="D128" s="246" t="s">
        <v>114</v>
      </c>
      <c r="E128" s="125" t="s">
        <v>103</v>
      </c>
      <c r="F128" s="300" t="s">
        <v>523</v>
      </c>
      <c r="G128" s="300"/>
      <c r="H128" s="150"/>
      <c r="I128" s="116" t="s">
        <v>178</v>
      </c>
      <c r="J128" s="116" t="s">
        <v>178</v>
      </c>
      <c r="K128" s="55"/>
      <c r="L128" s="244"/>
      <c r="M128" s="117"/>
      <c r="N128" s="1194"/>
      <c r="O128" s="1194"/>
      <c r="P128" s="1275">
        <v>0</v>
      </c>
      <c r="Q128" s="1194">
        <f>IFERROR(P128/H128,0)*100</f>
        <v>0</v>
      </c>
      <c r="R128" s="1199">
        <f>O128-N128</f>
        <v>0</v>
      </c>
      <c r="S128" s="695" t="s">
        <v>527</v>
      </c>
      <c r="T128" s="275" t="s">
        <v>171</v>
      </c>
      <c r="U128" s="276" t="s">
        <v>114</v>
      </c>
      <c r="V128" s="1291" t="s">
        <v>103</v>
      </c>
      <c r="W128" s="276" t="s">
        <v>263</v>
      </c>
      <c r="X128" s="275"/>
      <c r="Y128" s="275"/>
    </row>
    <row r="129" spans="1:25" s="78" customFormat="1" ht="15.75" customHeight="1">
      <c r="A129" s="1492" t="s">
        <v>311</v>
      </c>
      <c r="B129" s="1493"/>
      <c r="C129" s="1493"/>
      <c r="D129" s="1493"/>
      <c r="E129" s="1493"/>
      <c r="F129" s="1493"/>
      <c r="G129" s="1493"/>
      <c r="H129" s="1493"/>
      <c r="I129" s="1493"/>
      <c r="J129" s="1493"/>
      <c r="K129" s="1493"/>
      <c r="L129" s="1493"/>
      <c r="M129" s="1493"/>
      <c r="N129" s="1493"/>
      <c r="O129" s="1493"/>
      <c r="P129" s="1493"/>
      <c r="Q129" s="1493"/>
      <c r="R129" s="1493"/>
      <c r="S129" s="1493"/>
      <c r="T129" s="275"/>
      <c r="U129" s="275"/>
      <c r="V129" s="1294"/>
      <c r="W129" s="275"/>
      <c r="X129" s="275"/>
      <c r="Y129" s="275"/>
    </row>
    <row r="130" spans="1:25" s="78" customFormat="1" ht="100.4" customHeight="1">
      <c r="A130" s="305">
        <f>SUBTOTAL(3,$B$13:B130)</f>
        <v>89</v>
      </c>
      <c r="B130" s="390" t="s">
        <v>528</v>
      </c>
      <c r="C130" s="307">
        <v>1500000000</v>
      </c>
      <c r="D130" s="330" t="s">
        <v>102</v>
      </c>
      <c r="E130" s="330" t="s">
        <v>103</v>
      </c>
      <c r="F130" s="308" t="s">
        <v>134</v>
      </c>
      <c r="G130" s="308" t="s">
        <v>529</v>
      </c>
      <c r="H130" s="369">
        <v>1068556418</v>
      </c>
      <c r="I130" s="370" t="s">
        <v>383</v>
      </c>
      <c r="J130" s="370" t="s">
        <v>149</v>
      </c>
      <c r="K130" s="371" t="s">
        <v>530</v>
      </c>
      <c r="L130" s="998">
        <v>44426</v>
      </c>
      <c r="M130" s="999">
        <v>44545</v>
      </c>
      <c r="N130" s="1278">
        <v>15.589</v>
      </c>
      <c r="O130" s="1278">
        <v>33.878</v>
      </c>
      <c r="P130" s="1279">
        <v>534278209</v>
      </c>
      <c r="Q130" s="1203">
        <f>IFERROR(P130/H130,0)*100</f>
        <v>50</v>
      </c>
      <c r="R130" s="1048">
        <f>O130-N130</f>
        <v>18.289000000000001</v>
      </c>
      <c r="S130" s="686" t="s">
        <v>531</v>
      </c>
      <c r="T130" s="278" t="s">
        <v>139</v>
      </c>
      <c r="U130" s="276" t="s">
        <v>102</v>
      </c>
      <c r="V130" s="1291" t="s">
        <v>103</v>
      </c>
      <c r="W130" s="276" t="s">
        <v>111</v>
      </c>
      <c r="X130" s="275"/>
      <c r="Y130" s="275"/>
    </row>
    <row r="131" spans="1:25" s="78" customFormat="1" ht="43.5" customHeight="1">
      <c r="A131" s="302">
        <f>SUBTOTAL(3,$B$13:B131)</f>
        <v>90</v>
      </c>
      <c r="B131" s="43" t="s">
        <v>535</v>
      </c>
      <c r="C131" s="299">
        <v>350000000</v>
      </c>
      <c r="D131" s="304" t="s">
        <v>198</v>
      </c>
      <c r="E131" s="207" t="s">
        <v>133</v>
      </c>
      <c r="F131" s="300" t="s">
        <v>134</v>
      </c>
      <c r="G131" s="1194" t="s">
        <v>536</v>
      </c>
      <c r="H131" s="150">
        <v>350000000</v>
      </c>
      <c r="I131" s="116" t="s">
        <v>200</v>
      </c>
      <c r="J131" s="116" t="s">
        <v>200</v>
      </c>
      <c r="K131" s="55" t="s">
        <v>200</v>
      </c>
      <c r="L131" s="1335">
        <v>44410</v>
      </c>
      <c r="M131" s="1197">
        <v>44559</v>
      </c>
      <c r="N131" s="1194">
        <v>0</v>
      </c>
      <c r="O131" s="1194">
        <v>0</v>
      </c>
      <c r="P131" s="1299">
        <v>87500000</v>
      </c>
      <c r="Q131" s="1194">
        <f>IFERROR(P131/H131,0)*100</f>
        <v>25</v>
      </c>
      <c r="R131" s="1199">
        <f>O131-N131</f>
        <v>0</v>
      </c>
      <c r="S131" s="695" t="s">
        <v>201</v>
      </c>
      <c r="T131" s="278" t="s">
        <v>139</v>
      </c>
      <c r="U131" s="276" t="s">
        <v>198</v>
      </c>
      <c r="V131" s="1291" t="s">
        <v>133</v>
      </c>
      <c r="W131" s="276" t="s">
        <v>111</v>
      </c>
      <c r="X131" s="275"/>
      <c r="Y131" s="275"/>
    </row>
    <row r="132" spans="1:25" s="78" customFormat="1" ht="37.5" customHeight="1">
      <c r="A132" s="302">
        <f>SUBTOTAL(3,$B$13:B132)</f>
        <v>91</v>
      </c>
      <c r="B132" s="43" t="s">
        <v>544</v>
      </c>
      <c r="C132" s="299">
        <v>184000000</v>
      </c>
      <c r="D132" s="304" t="s">
        <v>114</v>
      </c>
      <c r="E132" s="304" t="s">
        <v>103</v>
      </c>
      <c r="F132" s="300" t="s">
        <v>134</v>
      </c>
      <c r="G132" s="1194" t="s">
        <v>545</v>
      </c>
      <c r="H132" s="1299">
        <v>183860000</v>
      </c>
      <c r="I132" s="116" t="s">
        <v>205</v>
      </c>
      <c r="J132" s="116" t="s">
        <v>206</v>
      </c>
      <c r="K132" s="1194" t="s">
        <v>546</v>
      </c>
      <c r="L132" s="1197">
        <v>44441</v>
      </c>
      <c r="M132" s="1194"/>
      <c r="N132" s="1194">
        <v>0</v>
      </c>
      <c r="O132" s="1194">
        <v>0</v>
      </c>
      <c r="P132" s="1299">
        <v>91930000</v>
      </c>
      <c r="Q132" s="1194">
        <v>50</v>
      </c>
      <c r="R132" s="1199">
        <f>O132-N132</f>
        <v>0</v>
      </c>
      <c r="S132" s="695" t="s">
        <v>208</v>
      </c>
      <c r="T132" s="278" t="s">
        <v>139</v>
      </c>
      <c r="U132" s="276" t="s">
        <v>114</v>
      </c>
      <c r="V132" s="1291" t="s">
        <v>103</v>
      </c>
      <c r="W132" s="276" t="s">
        <v>111</v>
      </c>
      <c r="X132" s="275"/>
      <c r="Y132" s="275"/>
    </row>
    <row r="133" spans="1:25" s="78" customFormat="1" ht="37.5" customHeight="1">
      <c r="A133" s="302">
        <f>SUBTOTAL(3,$B$13:B133)</f>
        <v>92</v>
      </c>
      <c r="B133" s="43" t="s">
        <v>547</v>
      </c>
      <c r="C133" s="299">
        <v>184000000</v>
      </c>
      <c r="D133" s="304" t="s">
        <v>114</v>
      </c>
      <c r="E133" s="304" t="s">
        <v>103</v>
      </c>
      <c r="F133" s="300" t="s">
        <v>134</v>
      </c>
      <c r="G133" s="300" t="s">
        <v>548</v>
      </c>
      <c r="H133" s="150">
        <v>183795000</v>
      </c>
      <c r="I133" s="116" t="s">
        <v>205</v>
      </c>
      <c r="J133" s="116" t="s">
        <v>206</v>
      </c>
      <c r="K133" s="55" t="s">
        <v>549</v>
      </c>
      <c r="L133" s="1197">
        <v>44426</v>
      </c>
      <c r="M133" s="1197">
        <v>44515</v>
      </c>
      <c r="N133" s="1194">
        <v>0</v>
      </c>
      <c r="O133" s="1194">
        <v>0</v>
      </c>
      <c r="P133" s="1275">
        <v>0</v>
      </c>
      <c r="Q133" s="1194">
        <f>IFERROR(P133/H133,0)*100</f>
        <v>0</v>
      </c>
      <c r="R133" s="1199">
        <f>O133-N133</f>
        <v>0</v>
      </c>
      <c r="S133" s="695" t="s">
        <v>208</v>
      </c>
      <c r="T133" s="278" t="s">
        <v>139</v>
      </c>
      <c r="U133" s="276" t="s">
        <v>114</v>
      </c>
      <c r="V133" s="1291" t="s">
        <v>103</v>
      </c>
      <c r="W133" s="276" t="s">
        <v>111</v>
      </c>
      <c r="X133" s="275"/>
      <c r="Y133" s="275"/>
    </row>
    <row r="134" spans="1:25" s="78" customFormat="1" ht="45.4" customHeight="1">
      <c r="A134" s="305">
        <f>SUBTOTAL(3,$B$13:B134)</f>
        <v>93</v>
      </c>
      <c r="B134" s="410" t="s">
        <v>552</v>
      </c>
      <c r="C134" s="375">
        <v>199995000</v>
      </c>
      <c r="D134" s="330" t="s">
        <v>114</v>
      </c>
      <c r="E134" s="330" t="s">
        <v>103</v>
      </c>
      <c r="F134" s="308" t="s">
        <v>134</v>
      </c>
      <c r="G134" s="308" t="s">
        <v>553</v>
      </c>
      <c r="H134" s="369">
        <v>199812000</v>
      </c>
      <c r="I134" s="370" t="s">
        <v>178</v>
      </c>
      <c r="J134" s="370" t="s">
        <v>319</v>
      </c>
      <c r="K134" s="371" t="s">
        <v>554</v>
      </c>
      <c r="L134" s="372">
        <v>44406</v>
      </c>
      <c r="M134" s="343">
        <v>44525</v>
      </c>
      <c r="N134" s="1203">
        <v>0</v>
      </c>
      <c r="O134" s="1203">
        <v>0</v>
      </c>
      <c r="P134" s="1225">
        <v>99906000</v>
      </c>
      <c r="Q134" s="1203">
        <f>P134/H134*100</f>
        <v>50</v>
      </c>
      <c r="R134" s="1048">
        <f>O134-N134</f>
        <v>0</v>
      </c>
      <c r="S134" s="689" t="s">
        <v>555</v>
      </c>
      <c r="T134" s="278" t="s">
        <v>139</v>
      </c>
      <c r="U134" s="276" t="s">
        <v>114</v>
      </c>
      <c r="V134" s="1291" t="s">
        <v>103</v>
      </c>
      <c r="W134" s="276" t="s">
        <v>111</v>
      </c>
      <c r="X134" s="275"/>
      <c r="Y134" s="275"/>
    </row>
    <row r="135" spans="1:25" s="78" customFormat="1" ht="18" customHeight="1">
      <c r="A135" s="1497" t="s">
        <v>556</v>
      </c>
      <c r="B135" s="1498"/>
      <c r="C135" s="1498"/>
      <c r="D135" s="1498"/>
      <c r="E135" s="1498"/>
      <c r="F135" s="1498"/>
      <c r="G135" s="1498"/>
      <c r="H135" s="1498"/>
      <c r="I135" s="1498"/>
      <c r="J135" s="1498"/>
      <c r="K135" s="1498"/>
      <c r="L135" s="1498"/>
      <c r="M135" s="1498"/>
      <c r="N135" s="1498"/>
      <c r="O135" s="1498"/>
      <c r="P135" s="1498"/>
      <c r="Q135" s="1498"/>
      <c r="R135" s="1498"/>
      <c r="S135" s="1499"/>
      <c r="T135" s="275"/>
      <c r="U135" s="275"/>
      <c r="V135" s="1294"/>
      <c r="W135" s="275"/>
      <c r="X135" s="275"/>
      <c r="Y135" s="275"/>
    </row>
    <row r="136" spans="1:25" s="78" customFormat="1">
      <c r="A136" s="1500" t="s">
        <v>348</v>
      </c>
      <c r="B136" s="1501"/>
      <c r="C136" s="1501"/>
      <c r="D136" s="1501"/>
      <c r="E136" s="1501"/>
      <c r="F136" s="1501"/>
      <c r="G136" s="1501"/>
      <c r="H136" s="1501"/>
      <c r="I136" s="1501"/>
      <c r="J136" s="1501"/>
      <c r="K136" s="1501"/>
      <c r="L136" s="1501"/>
      <c r="M136" s="1501"/>
      <c r="N136" s="1501"/>
      <c r="O136" s="1501"/>
      <c r="P136" s="1501"/>
      <c r="Q136" s="1501"/>
      <c r="R136" s="1501"/>
      <c r="S136" s="1511"/>
      <c r="T136" s="275"/>
      <c r="U136" s="275"/>
      <c r="V136" s="1294"/>
      <c r="W136" s="275"/>
      <c r="X136" s="275"/>
      <c r="Y136" s="275"/>
    </row>
    <row r="137" spans="1:25" s="78" customFormat="1" ht="38.65" customHeight="1">
      <c r="A137" s="60">
        <f>SUBTOTAL(3,$B$13:B137)</f>
        <v>94</v>
      </c>
      <c r="B137" s="1191" t="s">
        <v>557</v>
      </c>
      <c r="C137" s="1043">
        <v>1509897000</v>
      </c>
      <c r="D137" s="1192" t="s">
        <v>350</v>
      </c>
      <c r="E137" s="239" t="s">
        <v>558</v>
      </c>
      <c r="F137" s="498" t="s">
        <v>104</v>
      </c>
      <c r="G137" s="855" t="s">
        <v>559</v>
      </c>
      <c r="H137" s="1044">
        <v>1504035523.9100001</v>
      </c>
      <c r="I137" s="1192" t="s">
        <v>178</v>
      </c>
      <c r="J137" s="1192" t="s">
        <v>560</v>
      </c>
      <c r="K137" s="1192" t="s">
        <v>228</v>
      </c>
      <c r="L137" s="1215">
        <v>44391</v>
      </c>
      <c r="M137" s="117">
        <v>44559</v>
      </c>
      <c r="N137" s="1194">
        <v>2.34</v>
      </c>
      <c r="O137" s="1194">
        <v>5.17</v>
      </c>
      <c r="P137" s="1224">
        <v>300807104.78200001</v>
      </c>
      <c r="Q137" s="1194">
        <f>IFERROR(P137/H137,0)*100</f>
        <v>20</v>
      </c>
      <c r="R137" s="1199">
        <f>O137-N137</f>
        <v>2.83</v>
      </c>
      <c r="S137" s="1196" t="s">
        <v>109</v>
      </c>
      <c r="T137" s="275" t="s">
        <v>110</v>
      </c>
      <c r="U137" s="276" t="s">
        <v>102</v>
      </c>
      <c r="V137" s="1291" t="s">
        <v>558</v>
      </c>
      <c r="W137" s="276" t="s">
        <v>111</v>
      </c>
      <c r="X137" s="275"/>
      <c r="Y137" s="275"/>
    </row>
    <row r="138" spans="1:25" s="78" customFormat="1" ht="38.15" customHeight="1">
      <c r="A138" s="60">
        <f>SUBTOTAL(3,$B$13:B138)</f>
        <v>95</v>
      </c>
      <c r="B138" s="1217" t="s">
        <v>561</v>
      </c>
      <c r="C138" s="1043">
        <v>9964000000</v>
      </c>
      <c r="D138" s="1192" t="s">
        <v>350</v>
      </c>
      <c r="E138" s="239" t="s">
        <v>558</v>
      </c>
      <c r="F138" s="498" t="s">
        <v>104</v>
      </c>
      <c r="G138" s="855" t="s">
        <v>559</v>
      </c>
      <c r="H138" s="1044">
        <v>9747852856.5799999</v>
      </c>
      <c r="I138" s="1192" t="s">
        <v>562</v>
      </c>
      <c r="J138" s="1192" t="s">
        <v>563</v>
      </c>
      <c r="K138" s="1192" t="s">
        <v>228</v>
      </c>
      <c r="L138" s="1215">
        <v>44391</v>
      </c>
      <c r="M138" s="117">
        <v>44559</v>
      </c>
      <c r="N138" s="1194">
        <v>0.25</v>
      </c>
      <c r="O138" s="1194">
        <v>2.9</v>
      </c>
      <c r="P138" s="1224">
        <v>1949570571.316</v>
      </c>
      <c r="Q138" s="1194">
        <f>IFERROR(P138/H138,0)*100</f>
        <v>20</v>
      </c>
      <c r="R138" s="1199">
        <f>O138-N138</f>
        <v>2.65</v>
      </c>
      <c r="S138" s="1196" t="s">
        <v>109</v>
      </c>
      <c r="T138" s="275" t="s">
        <v>110</v>
      </c>
      <c r="U138" s="276" t="s">
        <v>102</v>
      </c>
      <c r="V138" s="1291" t="s">
        <v>558</v>
      </c>
      <c r="W138" s="276" t="s">
        <v>111</v>
      </c>
      <c r="X138" s="275"/>
      <c r="Y138" s="275"/>
    </row>
    <row r="139" spans="1:25" s="78" customFormat="1" ht="40" customHeight="1">
      <c r="A139" s="60">
        <f>SUBTOTAL(3,$B$13:B139)</f>
        <v>96</v>
      </c>
      <c r="B139" s="1217" t="s">
        <v>564</v>
      </c>
      <c r="C139" s="1043">
        <v>1000000000</v>
      </c>
      <c r="D139" s="1192" t="s">
        <v>350</v>
      </c>
      <c r="E139" s="301" t="s">
        <v>103</v>
      </c>
      <c r="F139" s="498" t="s">
        <v>104</v>
      </c>
      <c r="G139" s="855" t="s">
        <v>255</v>
      </c>
      <c r="H139" s="1044">
        <v>985127741.89999998</v>
      </c>
      <c r="I139" s="1192" t="s">
        <v>565</v>
      </c>
      <c r="J139" s="1192" t="s">
        <v>222</v>
      </c>
      <c r="K139" s="1192" t="s">
        <v>257</v>
      </c>
      <c r="L139" s="1197">
        <v>44424</v>
      </c>
      <c r="M139" s="1197">
        <v>44561</v>
      </c>
      <c r="N139" s="1194">
        <v>1.01</v>
      </c>
      <c r="O139" s="1194">
        <v>5.61</v>
      </c>
      <c r="P139" s="1224">
        <v>295538322.56999999</v>
      </c>
      <c r="Q139" s="1194">
        <f>IFERROR(P139/H139,0)*100</f>
        <v>30</v>
      </c>
      <c r="R139" s="1199">
        <f>O139-N139</f>
        <v>4.6000000000000005</v>
      </c>
      <c r="S139" s="1196" t="s">
        <v>122</v>
      </c>
      <c r="T139" s="275" t="s">
        <v>110</v>
      </c>
      <c r="U139" s="276" t="s">
        <v>102</v>
      </c>
      <c r="V139" s="1291" t="s">
        <v>103</v>
      </c>
      <c r="W139" s="276" t="s">
        <v>111</v>
      </c>
      <c r="X139" s="275"/>
      <c r="Y139" s="275"/>
    </row>
    <row r="140" spans="1:25" s="56" customFormat="1" ht="44.15" customHeight="1">
      <c r="A140" s="60">
        <f>SUBTOTAL(3,$B$13:B140)</f>
        <v>97</v>
      </c>
      <c r="B140" s="1217" t="s">
        <v>566</v>
      </c>
      <c r="C140" s="1043">
        <v>200000000</v>
      </c>
      <c r="D140" s="1192" t="s">
        <v>235</v>
      </c>
      <c r="E140" s="301" t="s">
        <v>103</v>
      </c>
      <c r="F140" s="498" t="s">
        <v>104</v>
      </c>
      <c r="G140" s="855" t="s">
        <v>567</v>
      </c>
      <c r="H140" s="1044">
        <v>197003300</v>
      </c>
      <c r="I140" s="1192" t="s">
        <v>153</v>
      </c>
      <c r="J140" s="1192" t="s">
        <v>568</v>
      </c>
      <c r="K140" s="1192" t="s">
        <v>569</v>
      </c>
      <c r="L140" s="1197">
        <v>44431</v>
      </c>
      <c r="M140" s="1197">
        <v>44520</v>
      </c>
      <c r="N140" s="1194">
        <v>23.75</v>
      </c>
      <c r="O140" s="1194">
        <v>26.69</v>
      </c>
      <c r="P140" s="1224">
        <v>0</v>
      </c>
      <c r="Q140" s="1194">
        <f>IFERROR(P140/H140,0)*100</f>
        <v>0</v>
      </c>
      <c r="R140" s="1199">
        <f>O140-N140</f>
        <v>2.9400000000000013</v>
      </c>
      <c r="S140" s="1196" t="s">
        <v>109</v>
      </c>
      <c r="T140" s="275" t="s">
        <v>110</v>
      </c>
      <c r="U140" s="276" t="s">
        <v>114</v>
      </c>
      <c r="V140" s="1291" t="s">
        <v>103</v>
      </c>
      <c r="W140" s="276" t="s">
        <v>111</v>
      </c>
      <c r="X140" s="278"/>
      <c r="Y140" s="278"/>
    </row>
    <row r="141" spans="1:25" s="56" customFormat="1" ht="42" customHeight="1">
      <c r="A141" s="60">
        <f>SUBTOTAL(3,$B$13:B141)</f>
        <v>98</v>
      </c>
      <c r="B141" s="1198" t="s">
        <v>572</v>
      </c>
      <c r="C141" s="1043">
        <v>1174390000</v>
      </c>
      <c r="D141" s="1192" t="s">
        <v>350</v>
      </c>
      <c r="E141" s="301" t="s">
        <v>103</v>
      </c>
      <c r="F141" s="498" t="s">
        <v>104</v>
      </c>
      <c r="G141" s="855" t="s">
        <v>573</v>
      </c>
      <c r="H141" s="1044">
        <v>1011557720.23</v>
      </c>
      <c r="I141" s="498" t="s">
        <v>130</v>
      </c>
      <c r="J141" s="500" t="s">
        <v>130</v>
      </c>
      <c r="K141" s="500" t="s">
        <v>574</v>
      </c>
      <c r="L141" s="1197">
        <v>44424</v>
      </c>
      <c r="M141" s="1197">
        <v>44561</v>
      </c>
      <c r="N141" s="1276">
        <v>5.7389999999999999</v>
      </c>
      <c r="O141" s="1276">
        <v>26.344000000000001</v>
      </c>
      <c r="P141" s="1224">
        <v>0</v>
      </c>
      <c r="Q141" s="1194">
        <f>IFERROR(P141/H141,0)*100</f>
        <v>0</v>
      </c>
      <c r="R141" s="1205">
        <f>O141-N141</f>
        <v>20.605</v>
      </c>
      <c r="S141" s="1196" t="s">
        <v>109</v>
      </c>
      <c r="T141" s="275" t="s">
        <v>110</v>
      </c>
      <c r="U141" s="276" t="s">
        <v>102</v>
      </c>
      <c r="V141" s="1291" t="s">
        <v>103</v>
      </c>
      <c r="W141" s="276" t="s">
        <v>111</v>
      </c>
      <c r="X141" s="278"/>
      <c r="Y141" s="278"/>
    </row>
    <row r="142" spans="1:25" s="56" customFormat="1" ht="14.25" customHeight="1">
      <c r="A142" s="1492" t="s">
        <v>354</v>
      </c>
      <c r="B142" s="1493"/>
      <c r="C142" s="1493"/>
      <c r="D142" s="1493"/>
      <c r="E142" s="1493"/>
      <c r="F142" s="1493"/>
      <c r="G142" s="1493"/>
      <c r="H142" s="1493"/>
      <c r="I142" s="1493"/>
      <c r="J142" s="1493"/>
      <c r="K142" s="1493"/>
      <c r="L142" s="1493"/>
      <c r="M142" s="1493"/>
      <c r="N142" s="1493"/>
      <c r="O142" s="1493"/>
      <c r="P142" s="1493"/>
      <c r="Q142" s="1493"/>
      <c r="R142" s="1493"/>
      <c r="S142" s="1510"/>
      <c r="T142" s="278"/>
      <c r="U142" s="275"/>
      <c r="V142" s="1294"/>
      <c r="W142" s="278"/>
      <c r="X142" s="278"/>
      <c r="Y142" s="278"/>
    </row>
    <row r="143" spans="1:25" s="56" customFormat="1" ht="45.75" customHeight="1">
      <c r="A143" s="302">
        <f>SUBTOTAL(3,$B$13:B143)</f>
        <v>99</v>
      </c>
      <c r="B143" s="122" t="s">
        <v>577</v>
      </c>
      <c r="C143" s="123">
        <v>200000110</v>
      </c>
      <c r="D143" s="304" t="s">
        <v>114</v>
      </c>
      <c r="E143" s="301" t="s">
        <v>103</v>
      </c>
      <c r="F143" s="631" t="s">
        <v>523</v>
      </c>
      <c r="G143" s="114" t="s">
        <v>578</v>
      </c>
      <c r="H143" s="1032">
        <v>199560000</v>
      </c>
      <c r="I143" s="227" t="s">
        <v>351</v>
      </c>
      <c r="J143" s="114" t="s">
        <v>107</v>
      </c>
      <c r="K143" s="142" t="s">
        <v>579</v>
      </c>
      <c r="L143" s="1160">
        <v>44438</v>
      </c>
      <c r="M143" s="1160">
        <v>44527</v>
      </c>
      <c r="N143" s="887">
        <v>41.67</v>
      </c>
      <c r="O143" s="930">
        <v>55.64</v>
      </c>
      <c r="P143" s="1224">
        <v>99780000</v>
      </c>
      <c r="Q143" s="1194">
        <f>IFERROR(P143/H143,0)*100</f>
        <v>50</v>
      </c>
      <c r="R143" s="894">
        <f>O143-N143</f>
        <v>13.969999999999999</v>
      </c>
      <c r="S143" s="695" t="s">
        <v>208</v>
      </c>
      <c r="T143" s="278" t="s">
        <v>171</v>
      </c>
      <c r="U143" s="276" t="s">
        <v>114</v>
      </c>
      <c r="V143" s="1291" t="s">
        <v>103</v>
      </c>
      <c r="W143" s="276" t="s">
        <v>111</v>
      </c>
      <c r="X143" s="278"/>
      <c r="Y143" s="278"/>
    </row>
    <row r="144" spans="1:25" s="56" customFormat="1" ht="45.75" customHeight="1">
      <c r="A144" s="302">
        <f>SUBTOTAL(3,$B$13:B144)</f>
        <v>100</v>
      </c>
      <c r="B144" s="122" t="s">
        <v>580</v>
      </c>
      <c r="C144" s="123">
        <v>200001188</v>
      </c>
      <c r="D144" s="304" t="s">
        <v>114</v>
      </c>
      <c r="E144" s="301" t="s">
        <v>103</v>
      </c>
      <c r="F144" s="631" t="s">
        <v>523</v>
      </c>
      <c r="G144" s="114" t="s">
        <v>581</v>
      </c>
      <c r="H144" s="1032">
        <v>199260000</v>
      </c>
      <c r="I144" s="227" t="s">
        <v>351</v>
      </c>
      <c r="J144" s="114" t="s">
        <v>107</v>
      </c>
      <c r="K144" s="142" t="s">
        <v>519</v>
      </c>
      <c r="L144" s="1160">
        <v>44438</v>
      </c>
      <c r="M144" s="1160">
        <v>44527</v>
      </c>
      <c r="N144" s="1194">
        <v>42</v>
      </c>
      <c r="O144" s="1194">
        <v>100</v>
      </c>
      <c r="P144" s="1275">
        <v>0</v>
      </c>
      <c r="Q144" s="1194">
        <f>IFERROR(P144/H144,0)*100</f>
        <v>0</v>
      </c>
      <c r="R144" s="1199">
        <f>O144-N144</f>
        <v>58</v>
      </c>
      <c r="S144" s="695" t="s">
        <v>208</v>
      </c>
      <c r="T144" s="278" t="s">
        <v>171</v>
      </c>
      <c r="U144" s="276" t="s">
        <v>114</v>
      </c>
      <c r="V144" s="1291" t="s">
        <v>103</v>
      </c>
      <c r="W144" s="276" t="s">
        <v>111</v>
      </c>
      <c r="X144" s="278"/>
      <c r="Y144" s="278"/>
    </row>
    <row r="145" spans="1:25" s="56" customFormat="1" ht="45.75" customHeight="1">
      <c r="A145" s="302">
        <f>SUBTOTAL(3,$B$13:B145)</f>
        <v>101</v>
      </c>
      <c r="B145" s="122" t="s">
        <v>582</v>
      </c>
      <c r="C145" s="123">
        <v>200005991</v>
      </c>
      <c r="D145" s="304" t="s">
        <v>114</v>
      </c>
      <c r="E145" s="301" t="s">
        <v>103</v>
      </c>
      <c r="F145" s="631" t="s">
        <v>523</v>
      </c>
      <c r="G145" s="114" t="s">
        <v>583</v>
      </c>
      <c r="H145" s="1032">
        <v>199486000</v>
      </c>
      <c r="I145" s="227" t="s">
        <v>351</v>
      </c>
      <c r="J145" s="208" t="s">
        <v>107</v>
      </c>
      <c r="K145" s="142" t="s">
        <v>584</v>
      </c>
      <c r="L145" s="1160">
        <v>44438</v>
      </c>
      <c r="M145" s="1160">
        <v>44527</v>
      </c>
      <c r="N145" s="1194">
        <v>19.61</v>
      </c>
      <c r="O145" s="1194">
        <v>100</v>
      </c>
      <c r="P145" s="1224">
        <v>99743000</v>
      </c>
      <c r="Q145" s="1194">
        <f>IFERROR(P145/H145,0)*100</f>
        <v>50</v>
      </c>
      <c r="R145" s="1199">
        <f>O145-N145</f>
        <v>80.39</v>
      </c>
      <c r="S145" s="695" t="s">
        <v>208</v>
      </c>
      <c r="T145" s="278" t="s">
        <v>171</v>
      </c>
      <c r="U145" s="276" t="s">
        <v>114</v>
      </c>
      <c r="V145" s="1291" t="s">
        <v>103</v>
      </c>
      <c r="W145" s="276" t="s">
        <v>111</v>
      </c>
      <c r="X145" s="278"/>
      <c r="Y145" s="278"/>
    </row>
    <row r="146" spans="1:25" s="57" customFormat="1" ht="14.25" customHeight="1">
      <c r="A146" s="1492" t="s">
        <v>359</v>
      </c>
      <c r="B146" s="1493"/>
      <c r="C146" s="1493"/>
      <c r="D146" s="1493"/>
      <c r="E146" s="1493"/>
      <c r="F146" s="1493"/>
      <c r="G146" s="1493"/>
      <c r="H146" s="1493"/>
      <c r="I146" s="1493"/>
      <c r="J146" s="1493"/>
      <c r="K146" s="1493"/>
      <c r="L146" s="1493"/>
      <c r="M146" s="1493"/>
      <c r="N146" s="1493"/>
      <c r="O146" s="1493"/>
      <c r="P146" s="1493"/>
      <c r="Q146" s="1493"/>
      <c r="R146" s="1493"/>
      <c r="S146" s="1493"/>
      <c r="T146" s="278"/>
      <c r="U146" s="275"/>
      <c r="V146" s="1294"/>
      <c r="W146" s="1310"/>
      <c r="X146" s="1310"/>
      <c r="Y146" s="1310"/>
    </row>
    <row r="147" spans="1:25" s="57" customFormat="1" ht="119.15" customHeight="1">
      <c r="A147" s="305">
        <f>SUBTOTAL(3,$B$13:B147)</f>
        <v>102</v>
      </c>
      <c r="B147" s="323" t="s">
        <v>585</v>
      </c>
      <c r="C147" s="319">
        <v>184000000</v>
      </c>
      <c r="D147" s="330" t="s">
        <v>114</v>
      </c>
      <c r="E147" s="330" t="s">
        <v>103</v>
      </c>
      <c r="F147" s="412" t="s">
        <v>134</v>
      </c>
      <c r="G147" s="360" t="s">
        <v>586</v>
      </c>
      <c r="H147" s="411">
        <v>183886000</v>
      </c>
      <c r="I147" s="412" t="s">
        <v>149</v>
      </c>
      <c r="J147" s="412" t="s">
        <v>149</v>
      </c>
      <c r="K147" s="414" t="s">
        <v>587</v>
      </c>
      <c r="L147" s="415">
        <v>44440</v>
      </c>
      <c r="M147" s="415">
        <v>44559</v>
      </c>
      <c r="N147" s="1203">
        <v>0</v>
      </c>
      <c r="O147" s="1203">
        <v>0</v>
      </c>
      <c r="P147" s="319">
        <v>0</v>
      </c>
      <c r="Q147" s="1203">
        <f>IFERROR(P147/H147,0)*100</f>
        <v>0</v>
      </c>
      <c r="R147" s="1048">
        <f>O147-N147</f>
        <v>0</v>
      </c>
      <c r="S147" s="686" t="s">
        <v>775</v>
      </c>
      <c r="T147" s="278" t="s">
        <v>139</v>
      </c>
      <c r="U147" s="276" t="s">
        <v>114</v>
      </c>
      <c r="V147" s="1291" t="s">
        <v>103</v>
      </c>
      <c r="W147" s="276" t="s">
        <v>664</v>
      </c>
      <c r="X147" s="1310"/>
      <c r="Y147" s="1310"/>
    </row>
    <row r="148" spans="1:25" s="56" customFormat="1" ht="38.25" customHeight="1">
      <c r="A148" s="302">
        <f>SUBTOTAL(3,$B$13:B148)</f>
        <v>103</v>
      </c>
      <c r="B148" s="43" t="s">
        <v>589</v>
      </c>
      <c r="C148" s="299">
        <v>175945000</v>
      </c>
      <c r="D148" s="304" t="s">
        <v>114</v>
      </c>
      <c r="E148" s="304" t="s">
        <v>103</v>
      </c>
      <c r="F148" s="631" t="s">
        <v>134</v>
      </c>
      <c r="G148" s="300" t="s">
        <v>590</v>
      </c>
      <c r="H148" s="150">
        <v>174875000</v>
      </c>
      <c r="I148" s="116" t="s">
        <v>149</v>
      </c>
      <c r="J148" s="631" t="s">
        <v>149</v>
      </c>
      <c r="K148" s="55" t="s">
        <v>303</v>
      </c>
      <c r="L148" s="628">
        <v>44440</v>
      </c>
      <c r="M148" s="117">
        <v>44559</v>
      </c>
      <c r="N148" s="1194">
        <v>0</v>
      </c>
      <c r="O148" s="1194">
        <v>0</v>
      </c>
      <c r="P148" s="1275">
        <v>0</v>
      </c>
      <c r="Q148" s="1194">
        <f>IFERROR(P148/H148,0)*100</f>
        <v>0</v>
      </c>
      <c r="R148" s="1199">
        <f>O148-N148</f>
        <v>0</v>
      </c>
      <c r="S148" s="695" t="s">
        <v>664</v>
      </c>
      <c r="T148" s="278" t="s">
        <v>139</v>
      </c>
      <c r="U148" s="276" t="s">
        <v>114</v>
      </c>
      <c r="V148" s="1291" t="s">
        <v>103</v>
      </c>
      <c r="W148" s="276" t="s">
        <v>664</v>
      </c>
      <c r="X148" s="278"/>
      <c r="Y148" s="278"/>
    </row>
    <row r="149" spans="1:25" s="56" customFormat="1" ht="43.5" customHeight="1">
      <c r="A149" s="302">
        <f>SUBTOTAL(3,$B$13:B149)</f>
        <v>104</v>
      </c>
      <c r="B149" s="43" t="s">
        <v>591</v>
      </c>
      <c r="C149" s="299">
        <v>350000000</v>
      </c>
      <c r="D149" s="304" t="s">
        <v>198</v>
      </c>
      <c r="E149" s="207" t="s">
        <v>133</v>
      </c>
      <c r="F149" s="300" t="s">
        <v>134</v>
      </c>
      <c r="G149" s="1194" t="s">
        <v>592</v>
      </c>
      <c r="H149" s="150">
        <f>C149</f>
        <v>350000000</v>
      </c>
      <c r="I149" s="116" t="s">
        <v>200</v>
      </c>
      <c r="J149" s="116" t="s">
        <v>200</v>
      </c>
      <c r="K149" s="55" t="s">
        <v>200</v>
      </c>
      <c r="L149" s="117">
        <v>44410</v>
      </c>
      <c r="M149" s="117">
        <v>44559</v>
      </c>
      <c r="N149" s="1194">
        <v>0</v>
      </c>
      <c r="O149" s="1194">
        <v>0</v>
      </c>
      <c r="P149" s="1275">
        <v>0</v>
      </c>
      <c r="Q149" s="1194">
        <f>IFERROR(P149/H149,0)*100</f>
        <v>0</v>
      </c>
      <c r="R149" s="1199">
        <f>O149-N149</f>
        <v>0</v>
      </c>
      <c r="S149" s="695" t="s">
        <v>201</v>
      </c>
      <c r="T149" s="278" t="s">
        <v>139</v>
      </c>
      <c r="U149" s="276" t="s">
        <v>198</v>
      </c>
      <c r="V149" s="1291" t="s">
        <v>133</v>
      </c>
      <c r="W149" s="276" t="s">
        <v>111</v>
      </c>
      <c r="X149" s="278"/>
      <c r="Y149" s="278"/>
    </row>
    <row r="150" spans="1:25" s="56" customFormat="1" ht="48.75" customHeight="1">
      <c r="A150" s="302">
        <f>SUBTOTAL(3,$B$13:B150)</f>
        <v>105</v>
      </c>
      <c r="B150" s="43" t="s">
        <v>593</v>
      </c>
      <c r="C150" s="299">
        <v>149500000</v>
      </c>
      <c r="D150" s="304" t="s">
        <v>114</v>
      </c>
      <c r="E150" s="304" t="s">
        <v>103</v>
      </c>
      <c r="F150" s="300" t="s">
        <v>134</v>
      </c>
      <c r="G150" s="300" t="s">
        <v>594</v>
      </c>
      <c r="H150" s="150">
        <v>149372000</v>
      </c>
      <c r="I150" s="116" t="s">
        <v>205</v>
      </c>
      <c r="J150" s="116" t="s">
        <v>206</v>
      </c>
      <c r="K150" s="55" t="s">
        <v>595</v>
      </c>
      <c r="L150" s="1197">
        <v>44426</v>
      </c>
      <c r="M150" s="1197">
        <v>44515</v>
      </c>
      <c r="N150" s="1194">
        <v>0</v>
      </c>
      <c r="O150" s="1194">
        <v>0</v>
      </c>
      <c r="P150" s="1275">
        <v>0</v>
      </c>
      <c r="Q150" s="1194">
        <f>IFERROR(P150/H150,0)*100</f>
        <v>0</v>
      </c>
      <c r="R150" s="1199">
        <f>O150-N150</f>
        <v>0</v>
      </c>
      <c r="S150" s="695" t="s">
        <v>208</v>
      </c>
      <c r="T150" s="278" t="s">
        <v>139</v>
      </c>
      <c r="U150" s="276" t="s">
        <v>114</v>
      </c>
      <c r="V150" s="1291" t="s">
        <v>103</v>
      </c>
      <c r="W150" s="276" t="s">
        <v>111</v>
      </c>
      <c r="X150" s="278"/>
      <c r="Y150" s="278"/>
    </row>
    <row r="151" spans="1:25" s="78" customFormat="1">
      <c r="A151" s="1497" t="s">
        <v>596</v>
      </c>
      <c r="B151" s="1498"/>
      <c r="C151" s="1498"/>
      <c r="D151" s="1498"/>
      <c r="E151" s="1498"/>
      <c r="F151" s="1498"/>
      <c r="G151" s="1498"/>
      <c r="H151" s="1498"/>
      <c r="I151" s="1498"/>
      <c r="J151" s="1498"/>
      <c r="K151" s="1498"/>
      <c r="L151" s="1498"/>
      <c r="M151" s="1498"/>
      <c r="N151" s="1498"/>
      <c r="O151" s="1498"/>
      <c r="P151" s="1498"/>
      <c r="Q151" s="1498"/>
      <c r="R151" s="1498"/>
      <c r="S151" s="1499"/>
      <c r="T151" s="275"/>
      <c r="U151" s="275"/>
      <c r="V151" s="1294"/>
      <c r="W151" s="275"/>
      <c r="X151" s="275"/>
      <c r="Y151" s="275"/>
    </row>
    <row r="152" spans="1:25" s="78" customFormat="1">
      <c r="A152" s="1500" t="s">
        <v>247</v>
      </c>
      <c r="B152" s="1501"/>
      <c r="C152" s="1501"/>
      <c r="D152" s="1501"/>
      <c r="E152" s="1501"/>
      <c r="F152" s="1501"/>
      <c r="G152" s="1501"/>
      <c r="H152" s="1501"/>
      <c r="I152" s="1501"/>
      <c r="J152" s="1501"/>
      <c r="K152" s="1501"/>
      <c r="L152" s="1501"/>
      <c r="M152" s="1501"/>
      <c r="N152" s="1501"/>
      <c r="O152" s="1501"/>
      <c r="P152" s="1501"/>
      <c r="Q152" s="1501"/>
      <c r="R152" s="1501"/>
      <c r="S152" s="1511"/>
      <c r="T152" s="275"/>
      <c r="U152" s="275"/>
      <c r="V152" s="1294"/>
      <c r="W152" s="275"/>
      <c r="X152" s="275"/>
      <c r="Y152" s="275"/>
    </row>
    <row r="153" spans="1:25" s="78" customFormat="1" ht="66.400000000000006" customHeight="1">
      <c r="A153" s="393">
        <f>SUBTOTAL(3,$B$13:B153)</f>
        <v>106</v>
      </c>
      <c r="B153" s="873" t="s">
        <v>597</v>
      </c>
      <c r="C153" s="1049">
        <v>2000000000</v>
      </c>
      <c r="D153" s="1202" t="s">
        <v>350</v>
      </c>
      <c r="E153" s="325" t="s">
        <v>103</v>
      </c>
      <c r="F153" s="499" t="s">
        <v>104</v>
      </c>
      <c r="G153" s="393" t="s">
        <v>598</v>
      </c>
      <c r="H153" s="1050">
        <v>1875546150</v>
      </c>
      <c r="I153" s="1202" t="s">
        <v>599</v>
      </c>
      <c r="J153" s="1202" t="s">
        <v>222</v>
      </c>
      <c r="K153" s="1202" t="s">
        <v>600</v>
      </c>
      <c r="L153" s="998">
        <v>44396</v>
      </c>
      <c r="M153" s="998">
        <v>44546</v>
      </c>
      <c r="N153" s="1278">
        <v>50.465000000000003</v>
      </c>
      <c r="O153" s="1278">
        <v>99.881</v>
      </c>
      <c r="P153" s="1225">
        <v>562663845</v>
      </c>
      <c r="Q153" s="1203">
        <f>IFERROR(P153/H153,0)*100</f>
        <v>30</v>
      </c>
      <c r="R153" s="1289">
        <f>O153-N153</f>
        <v>49.415999999999997</v>
      </c>
      <c r="S153" s="1207" t="s">
        <v>601</v>
      </c>
      <c r="T153" s="275" t="s">
        <v>110</v>
      </c>
      <c r="U153" s="276" t="s">
        <v>102</v>
      </c>
      <c r="V153" s="1291" t="s">
        <v>103</v>
      </c>
      <c r="W153" s="276" t="s">
        <v>111</v>
      </c>
      <c r="X153" s="275"/>
      <c r="Y153" s="275"/>
    </row>
    <row r="154" spans="1:25" s="78" customFormat="1" ht="39" customHeight="1">
      <c r="A154" s="60">
        <f>SUBTOTAL(3,$B$13:B154)</f>
        <v>107</v>
      </c>
      <c r="B154" s="1191" t="s">
        <v>605</v>
      </c>
      <c r="C154" s="1043">
        <v>1000000000</v>
      </c>
      <c r="D154" s="1192" t="s">
        <v>350</v>
      </c>
      <c r="E154" s="125" t="s">
        <v>103</v>
      </c>
      <c r="F154" s="498" t="s">
        <v>104</v>
      </c>
      <c r="G154" s="855" t="s">
        <v>145</v>
      </c>
      <c r="H154" s="1044">
        <v>967683458.07000005</v>
      </c>
      <c r="I154" s="1192" t="s">
        <v>222</v>
      </c>
      <c r="J154" s="1192" t="s">
        <v>130</v>
      </c>
      <c r="K154" s="1192" t="s">
        <v>147</v>
      </c>
      <c r="L154" s="1197">
        <v>44424</v>
      </c>
      <c r="M154" s="1197">
        <v>44561</v>
      </c>
      <c r="N154" s="1276">
        <v>7.9829999999999997</v>
      </c>
      <c r="O154" s="1276">
        <v>40.636000000000003</v>
      </c>
      <c r="P154" s="1224">
        <v>290305037.42000002</v>
      </c>
      <c r="Q154" s="1194">
        <f>IFERROR(P154/H154,0)*100</f>
        <v>29.999999999896659</v>
      </c>
      <c r="R154" s="1199">
        <f>O154-N154</f>
        <v>32.653000000000006</v>
      </c>
      <c r="S154" s="1196" t="s">
        <v>122</v>
      </c>
      <c r="T154" s="275" t="s">
        <v>110</v>
      </c>
      <c r="U154" s="276" t="s">
        <v>102</v>
      </c>
      <c r="V154" s="1291" t="s">
        <v>103</v>
      </c>
      <c r="W154" s="276" t="s">
        <v>111</v>
      </c>
      <c r="X154" s="275"/>
      <c r="Y154" s="275"/>
    </row>
    <row r="155" spans="1:25" s="78" customFormat="1" ht="35.25" customHeight="1">
      <c r="A155" s="60">
        <f>SUBTOTAL(3,$B$13:B155)</f>
        <v>108</v>
      </c>
      <c r="B155" s="1191" t="s">
        <v>606</v>
      </c>
      <c r="C155" s="1043">
        <v>1500000000</v>
      </c>
      <c r="D155" s="1192" t="s">
        <v>350</v>
      </c>
      <c r="E155" s="125" t="s">
        <v>103</v>
      </c>
      <c r="F155" s="498" t="s">
        <v>104</v>
      </c>
      <c r="G155" s="855" t="s">
        <v>221</v>
      </c>
      <c r="H155" s="1044">
        <v>1304814060</v>
      </c>
      <c r="I155" s="1192" t="s">
        <v>222</v>
      </c>
      <c r="J155" s="1192" t="s">
        <v>607</v>
      </c>
      <c r="K155" s="1192" t="s">
        <v>223</v>
      </c>
      <c r="L155" s="1197">
        <v>44403</v>
      </c>
      <c r="M155" s="1197">
        <v>44558</v>
      </c>
      <c r="N155" s="1276">
        <v>49.16</v>
      </c>
      <c r="O155" s="1276">
        <v>95.159000000000006</v>
      </c>
      <c r="P155" s="1224">
        <v>391444218</v>
      </c>
      <c r="Q155" s="1194">
        <f>IFERROR(P155/H155,0)*100</f>
        <v>30</v>
      </c>
      <c r="R155" s="1205">
        <f>O155-N155</f>
        <v>45.999000000000009</v>
      </c>
      <c r="S155" s="1196" t="s">
        <v>109</v>
      </c>
      <c r="T155" s="275" t="s">
        <v>110</v>
      </c>
      <c r="U155" s="276" t="s">
        <v>102</v>
      </c>
      <c r="V155" s="1291" t="s">
        <v>103</v>
      </c>
      <c r="W155" s="276" t="s">
        <v>111</v>
      </c>
      <c r="X155" s="275"/>
      <c r="Y155" s="275"/>
    </row>
    <row r="156" spans="1:25" s="78" customFormat="1" ht="38.65" customHeight="1">
      <c r="A156" s="60">
        <f>SUBTOTAL(3,$B$13:B156)</f>
        <v>109</v>
      </c>
      <c r="B156" s="1191" t="s">
        <v>608</v>
      </c>
      <c r="C156" s="1043">
        <v>200000000</v>
      </c>
      <c r="D156" s="1192" t="s">
        <v>235</v>
      </c>
      <c r="E156" s="125" t="s">
        <v>103</v>
      </c>
      <c r="F156" s="498" t="s">
        <v>104</v>
      </c>
      <c r="G156" s="855" t="s">
        <v>609</v>
      </c>
      <c r="H156" s="1044">
        <v>198993000</v>
      </c>
      <c r="I156" s="1192" t="s">
        <v>222</v>
      </c>
      <c r="J156" s="1192" t="s">
        <v>169</v>
      </c>
      <c r="K156" s="1192" t="s">
        <v>426</v>
      </c>
      <c r="L156" s="189">
        <v>44435</v>
      </c>
      <c r="M156" s="189">
        <v>44524</v>
      </c>
      <c r="N156" s="1284">
        <v>100</v>
      </c>
      <c r="O156" s="1284">
        <v>100</v>
      </c>
      <c r="P156" s="1224">
        <v>99496500</v>
      </c>
      <c r="Q156" s="1194">
        <f>IFERROR(P156/H156,0)*100</f>
        <v>50</v>
      </c>
      <c r="R156" s="1199">
        <f>O156-N156</f>
        <v>0</v>
      </c>
      <c r="S156" s="1196" t="s">
        <v>610</v>
      </c>
      <c r="T156" s="275" t="s">
        <v>110</v>
      </c>
      <c r="U156" s="276" t="s">
        <v>114</v>
      </c>
      <c r="V156" s="1291" t="s">
        <v>103</v>
      </c>
      <c r="W156" s="276" t="s">
        <v>111</v>
      </c>
      <c r="X156" s="275"/>
      <c r="Y156" s="275"/>
    </row>
    <row r="157" spans="1:25" s="78" customFormat="1" ht="37.5" customHeight="1">
      <c r="A157" s="60">
        <f>SUBTOTAL(3,$B$13:B157)</f>
        <v>110</v>
      </c>
      <c r="B157" s="1198" t="s">
        <v>613</v>
      </c>
      <c r="C157" s="1043">
        <v>1000000000</v>
      </c>
      <c r="D157" s="125" t="s">
        <v>350</v>
      </c>
      <c r="E157" s="125" t="s">
        <v>103</v>
      </c>
      <c r="F157" s="498" t="s">
        <v>104</v>
      </c>
      <c r="G157" s="1192" t="s">
        <v>614</v>
      </c>
      <c r="H157" s="1224">
        <v>880397109.19000006</v>
      </c>
      <c r="I157" s="114" t="s">
        <v>130</v>
      </c>
      <c r="J157" s="140" t="s">
        <v>159</v>
      </c>
      <c r="K157" s="1224" t="s">
        <v>488</v>
      </c>
      <c r="L157" s="1286">
        <v>44386</v>
      </c>
      <c r="M157" s="1287">
        <v>44560</v>
      </c>
      <c r="N157" s="1194">
        <v>2.073</v>
      </c>
      <c r="O157" s="1194">
        <v>3.2069999999999999</v>
      </c>
      <c r="P157" s="1224">
        <v>352158843.68000001</v>
      </c>
      <c r="Q157" s="1194">
        <f>IFERROR(P157/H157,0)*100</f>
        <v>40.000000000454335</v>
      </c>
      <c r="R157" s="1199">
        <f>O157-N157</f>
        <v>1.1339999999999999</v>
      </c>
      <c r="S157" s="695" t="s">
        <v>122</v>
      </c>
      <c r="T157" s="275" t="s">
        <v>110</v>
      </c>
      <c r="U157" s="276" t="s">
        <v>102</v>
      </c>
      <c r="V157" s="1291" t="s">
        <v>103</v>
      </c>
      <c r="W157" s="276" t="s">
        <v>111</v>
      </c>
      <c r="X157" s="275"/>
      <c r="Y157" s="275"/>
    </row>
    <row r="158" spans="1:25" s="78" customFormat="1" ht="15" customHeight="1">
      <c r="A158" s="1492" t="s">
        <v>292</v>
      </c>
      <c r="B158" s="1493"/>
      <c r="C158" s="1493"/>
      <c r="D158" s="1493"/>
      <c r="E158" s="1493"/>
      <c r="F158" s="1493"/>
      <c r="G158" s="1493"/>
      <c r="H158" s="1493"/>
      <c r="I158" s="1493"/>
      <c r="J158" s="1493"/>
      <c r="K158" s="1493"/>
      <c r="L158" s="1493"/>
      <c r="M158" s="1493"/>
      <c r="N158" s="1493"/>
      <c r="O158" s="1493"/>
      <c r="P158" s="1493"/>
      <c r="Q158" s="1493"/>
      <c r="R158" s="1493"/>
      <c r="S158" s="1510"/>
      <c r="T158" s="275"/>
      <c r="U158" s="275"/>
      <c r="V158" s="1294"/>
      <c r="W158" s="275"/>
      <c r="X158" s="275"/>
      <c r="Y158" s="275"/>
    </row>
    <row r="159" spans="1:25" s="78" customFormat="1" ht="47.25" customHeight="1">
      <c r="A159" s="302">
        <f>SUBTOTAL(3,$B$13:B159)</f>
        <v>111</v>
      </c>
      <c r="B159" s="122" t="s">
        <v>619</v>
      </c>
      <c r="C159" s="124">
        <v>200003500</v>
      </c>
      <c r="D159" s="304" t="s">
        <v>114</v>
      </c>
      <c r="E159" s="301" t="s">
        <v>103</v>
      </c>
      <c r="F159" s="631" t="s">
        <v>167</v>
      </c>
      <c r="G159" s="114" t="s">
        <v>620</v>
      </c>
      <c r="H159" s="249">
        <v>199226000</v>
      </c>
      <c r="I159" s="227" t="s">
        <v>178</v>
      </c>
      <c r="J159" s="227" t="s">
        <v>169</v>
      </c>
      <c r="K159" s="232" t="s">
        <v>621</v>
      </c>
      <c r="L159" s="1215">
        <v>44433</v>
      </c>
      <c r="M159" s="1197">
        <v>44522</v>
      </c>
      <c r="N159" s="1194">
        <v>4.6399999999999997</v>
      </c>
      <c r="O159" s="1194">
        <v>29.32</v>
      </c>
      <c r="P159" s="1224">
        <v>99613000</v>
      </c>
      <c r="Q159" s="1194">
        <f>IFERROR(P159/H159,0)*100</f>
        <v>50</v>
      </c>
      <c r="R159" s="1199">
        <f>O159-N159</f>
        <v>24.68</v>
      </c>
      <c r="S159" s="695" t="s">
        <v>208</v>
      </c>
      <c r="T159" s="275" t="s">
        <v>171</v>
      </c>
      <c r="U159" s="276" t="s">
        <v>114</v>
      </c>
      <c r="V159" s="1291" t="s">
        <v>103</v>
      </c>
      <c r="W159" s="276" t="s">
        <v>111</v>
      </c>
      <c r="X159" s="275"/>
      <c r="Y159" s="275"/>
    </row>
    <row r="160" spans="1:25" s="56" customFormat="1" ht="68.150000000000006" customHeight="1">
      <c r="A160" s="305">
        <f>SUBTOTAL(3,$B$13:B160)</f>
        <v>112</v>
      </c>
      <c r="B160" s="323" t="s">
        <v>622</v>
      </c>
      <c r="C160" s="324">
        <v>300000163</v>
      </c>
      <c r="D160" s="330" t="s">
        <v>102</v>
      </c>
      <c r="E160" s="309" t="s">
        <v>103</v>
      </c>
      <c r="F160" s="412" t="s">
        <v>167</v>
      </c>
      <c r="G160" s="360" t="s">
        <v>623</v>
      </c>
      <c r="H160" s="1311">
        <v>285815932</v>
      </c>
      <c r="I160" s="353" t="s">
        <v>153</v>
      </c>
      <c r="J160" s="353" t="s">
        <v>169</v>
      </c>
      <c r="K160" s="376" t="s">
        <v>624</v>
      </c>
      <c r="L160" s="377">
        <v>44434</v>
      </c>
      <c r="M160" s="315">
        <v>44561</v>
      </c>
      <c r="N160" s="1057">
        <v>1.57</v>
      </c>
      <c r="O160" s="1056">
        <v>84.12</v>
      </c>
      <c r="P160" s="1067">
        <v>142907966</v>
      </c>
      <c r="Q160" s="1203">
        <f>IFERROR(P160/H160,0)*100</f>
        <v>50</v>
      </c>
      <c r="R160" s="1048">
        <f>O160-N160</f>
        <v>82.550000000000011</v>
      </c>
      <c r="S160" s="686" t="s">
        <v>304</v>
      </c>
      <c r="T160" s="275" t="s">
        <v>171</v>
      </c>
      <c r="U160" s="276" t="s">
        <v>102</v>
      </c>
      <c r="V160" s="1291" t="s">
        <v>103</v>
      </c>
      <c r="W160" s="276" t="s">
        <v>111</v>
      </c>
      <c r="X160" s="278"/>
      <c r="Y160" s="278"/>
    </row>
    <row r="161" spans="1:25" s="154" customFormat="1" ht="15" customHeight="1">
      <c r="A161" s="1492" t="s">
        <v>311</v>
      </c>
      <c r="B161" s="1493"/>
      <c r="C161" s="1493"/>
      <c r="D161" s="1493"/>
      <c r="E161" s="1493"/>
      <c r="F161" s="1493"/>
      <c r="G161" s="1493"/>
      <c r="H161" s="1493"/>
      <c r="I161" s="1493"/>
      <c r="J161" s="1493"/>
      <c r="K161" s="1493"/>
      <c r="L161" s="1493"/>
      <c r="M161" s="1493"/>
      <c r="N161" s="1493"/>
      <c r="O161" s="1493"/>
      <c r="P161" s="1493"/>
      <c r="Q161" s="1493"/>
      <c r="R161" s="1493"/>
      <c r="S161" s="1510"/>
      <c r="T161" s="278"/>
      <c r="U161" s="275"/>
      <c r="V161" s="1294"/>
      <c r="W161" s="278"/>
      <c r="X161" s="278"/>
      <c r="Y161" s="278"/>
    </row>
    <row r="162" spans="1:25" s="154" customFormat="1" ht="66.400000000000006" customHeight="1">
      <c r="A162" s="305">
        <f>SUBTOTAL(3,$B$13:B162)</f>
        <v>113</v>
      </c>
      <c r="B162" s="323" t="s">
        <v>629</v>
      </c>
      <c r="C162" s="324">
        <v>217000000</v>
      </c>
      <c r="D162" s="330" t="s">
        <v>198</v>
      </c>
      <c r="E162" s="330" t="s">
        <v>103</v>
      </c>
      <c r="F162" s="412" t="s">
        <v>134</v>
      </c>
      <c r="G162" s="1203" t="s">
        <v>630</v>
      </c>
      <c r="H162" s="1307">
        <v>217000000</v>
      </c>
      <c r="I162" s="1218" t="s">
        <v>200</v>
      </c>
      <c r="J162" s="362" t="s">
        <v>200</v>
      </c>
      <c r="K162" s="439" t="s">
        <v>200</v>
      </c>
      <c r="L162" s="343">
        <v>44410</v>
      </c>
      <c r="M162" s="343">
        <v>44559</v>
      </c>
      <c r="N162" s="1203">
        <v>0</v>
      </c>
      <c r="O162" s="1203">
        <v>0</v>
      </c>
      <c r="P162" s="1307">
        <v>54250000</v>
      </c>
      <c r="Q162" s="1203">
        <f t="shared" ref="Q162:Q173" si="14">IFERROR(P162/H162,0)*100</f>
        <v>25</v>
      </c>
      <c r="R162" s="1148">
        <f>O162-N162</f>
        <v>0</v>
      </c>
      <c r="S162" s="686" t="s">
        <v>631</v>
      </c>
      <c r="T162" s="278" t="s">
        <v>139</v>
      </c>
      <c r="U162" s="276" t="s">
        <v>198</v>
      </c>
      <c r="V162" s="1291" t="s">
        <v>103</v>
      </c>
      <c r="W162" s="276" t="s">
        <v>111</v>
      </c>
      <c r="X162" s="278"/>
      <c r="Y162" s="278"/>
    </row>
    <row r="163" spans="1:25" s="154" customFormat="1" ht="67" customHeight="1">
      <c r="A163" s="305">
        <f>SUBTOTAL(3,$B$13:B163)</f>
        <v>114</v>
      </c>
      <c r="B163" s="323" t="s">
        <v>632</v>
      </c>
      <c r="C163" s="324">
        <v>217000000</v>
      </c>
      <c r="D163" s="330" t="s">
        <v>198</v>
      </c>
      <c r="E163" s="330" t="s">
        <v>103</v>
      </c>
      <c r="F163" s="412" t="s">
        <v>134</v>
      </c>
      <c r="G163" s="1203" t="s">
        <v>633</v>
      </c>
      <c r="H163" s="1279"/>
      <c r="I163" s="1218" t="s">
        <v>200</v>
      </c>
      <c r="J163" s="362" t="s">
        <v>200</v>
      </c>
      <c r="K163" s="439" t="s">
        <v>200</v>
      </c>
      <c r="L163" s="1254">
        <v>44410</v>
      </c>
      <c r="M163" s="314">
        <v>44559</v>
      </c>
      <c r="N163" s="1203">
        <v>0</v>
      </c>
      <c r="O163" s="1203">
        <v>0</v>
      </c>
      <c r="P163" s="319">
        <v>0</v>
      </c>
      <c r="Q163" s="1203">
        <f t="shared" si="14"/>
        <v>0</v>
      </c>
      <c r="R163" s="1149">
        <f>O163-N163</f>
        <v>0</v>
      </c>
      <c r="S163" s="686" t="s">
        <v>631</v>
      </c>
      <c r="T163" s="278" t="s">
        <v>139</v>
      </c>
      <c r="U163" s="276" t="s">
        <v>198</v>
      </c>
      <c r="V163" s="1291" t="s">
        <v>103</v>
      </c>
      <c r="W163" s="276" t="s">
        <v>111</v>
      </c>
      <c r="X163" s="278"/>
      <c r="Y163" s="278"/>
    </row>
    <row r="164" spans="1:25" s="154" customFormat="1" ht="38.25" customHeight="1">
      <c r="A164" s="302">
        <f>SUBTOTAL(3,$B$13:B164)</f>
        <v>115</v>
      </c>
      <c r="B164" s="122" t="s">
        <v>634</v>
      </c>
      <c r="C164" s="124">
        <v>385000000</v>
      </c>
      <c r="D164" s="304" t="s">
        <v>198</v>
      </c>
      <c r="E164" s="207" t="s">
        <v>133</v>
      </c>
      <c r="F164" s="631" t="s">
        <v>134</v>
      </c>
      <c r="G164" s="1194" t="s">
        <v>635</v>
      </c>
      <c r="H164" s="1299">
        <v>385000000</v>
      </c>
      <c r="I164" s="1219" t="s">
        <v>200</v>
      </c>
      <c r="J164" s="227" t="s">
        <v>200</v>
      </c>
      <c r="K164" s="67" t="s">
        <v>200</v>
      </c>
      <c r="L164" s="117">
        <v>44410</v>
      </c>
      <c r="M164" s="117">
        <v>44559</v>
      </c>
      <c r="N164" s="1194">
        <v>0</v>
      </c>
      <c r="O164" s="1194">
        <v>0</v>
      </c>
      <c r="P164" s="1195">
        <v>96250000</v>
      </c>
      <c r="Q164" s="1194">
        <f t="shared" si="14"/>
        <v>25</v>
      </c>
      <c r="R164" s="1199">
        <f>O164-N164</f>
        <v>0</v>
      </c>
      <c r="S164" s="695" t="s">
        <v>201</v>
      </c>
      <c r="T164" s="278" t="s">
        <v>139</v>
      </c>
      <c r="U164" s="276" t="s">
        <v>198</v>
      </c>
      <c r="V164" s="1291" t="s">
        <v>133</v>
      </c>
      <c r="W164" s="276" t="s">
        <v>111</v>
      </c>
      <c r="X164" s="278"/>
      <c r="Y164" s="278"/>
    </row>
    <row r="165" spans="1:25" s="154" customFormat="1" ht="65.25" customHeight="1">
      <c r="A165" s="305">
        <f>SUBTOTAL(3,$B$13:B165)</f>
        <v>116</v>
      </c>
      <c r="B165" s="323" t="s">
        <v>636</v>
      </c>
      <c r="C165" s="324">
        <v>217000000</v>
      </c>
      <c r="D165" s="330" t="s">
        <v>198</v>
      </c>
      <c r="E165" s="330" t="s">
        <v>103</v>
      </c>
      <c r="F165" s="412" t="s">
        <v>134</v>
      </c>
      <c r="G165" s="1203" t="s">
        <v>637</v>
      </c>
      <c r="H165" s="1307">
        <v>217000000</v>
      </c>
      <c r="I165" s="1218" t="s">
        <v>200</v>
      </c>
      <c r="J165" s="362" t="s">
        <v>200</v>
      </c>
      <c r="K165" s="439" t="s">
        <v>200</v>
      </c>
      <c r="L165" s="1254">
        <v>44410</v>
      </c>
      <c r="M165" s="314">
        <v>44559</v>
      </c>
      <c r="N165" s="1203">
        <v>0</v>
      </c>
      <c r="O165" s="1203">
        <v>0</v>
      </c>
      <c r="P165" s="1307">
        <v>54250000</v>
      </c>
      <c r="Q165" s="1203">
        <f t="shared" si="14"/>
        <v>25</v>
      </c>
      <c r="R165" s="1149">
        <f>O165-N165</f>
        <v>0</v>
      </c>
      <c r="S165" s="686" t="s">
        <v>631</v>
      </c>
      <c r="T165" s="278" t="s">
        <v>139</v>
      </c>
      <c r="U165" s="276" t="s">
        <v>198</v>
      </c>
      <c r="V165" s="1291" t="s">
        <v>103</v>
      </c>
      <c r="W165" s="276" t="s">
        <v>111</v>
      </c>
      <c r="X165" s="278"/>
      <c r="Y165" s="278"/>
    </row>
    <row r="166" spans="1:25" s="154" customFormat="1" ht="37.5" customHeight="1">
      <c r="A166" s="302">
        <f>SUBTOTAL(3,$B$13:B166)</f>
        <v>117</v>
      </c>
      <c r="B166" s="122" t="s">
        <v>638</v>
      </c>
      <c r="C166" s="124">
        <v>184000000</v>
      </c>
      <c r="D166" s="304" t="s">
        <v>114</v>
      </c>
      <c r="E166" s="304" t="s">
        <v>103</v>
      </c>
      <c r="F166" s="631" t="s">
        <v>134</v>
      </c>
      <c r="G166" s="1077" t="s">
        <v>639</v>
      </c>
      <c r="H166" s="1313">
        <v>183445000</v>
      </c>
      <c r="I166" s="1220" t="s">
        <v>205</v>
      </c>
      <c r="J166" s="1074" t="s">
        <v>640</v>
      </c>
      <c r="K166" s="1076" t="s">
        <v>310</v>
      </c>
      <c r="L166" s="539">
        <v>44428</v>
      </c>
      <c r="M166" s="189">
        <v>44517</v>
      </c>
      <c r="N166" s="1194">
        <v>28</v>
      </c>
      <c r="O166" s="1194">
        <v>95.04</v>
      </c>
      <c r="P166" s="1275">
        <v>0</v>
      </c>
      <c r="Q166" s="1194">
        <f t="shared" si="14"/>
        <v>0</v>
      </c>
      <c r="R166" s="1199">
        <f t="shared" ref="R166:R173" si="15">O166-N166</f>
        <v>67.040000000000006</v>
      </c>
      <c r="S166" s="695" t="s">
        <v>208</v>
      </c>
      <c r="T166" s="278" t="s">
        <v>139</v>
      </c>
      <c r="U166" s="276" t="s">
        <v>114</v>
      </c>
      <c r="V166" s="1291" t="s">
        <v>103</v>
      </c>
      <c r="W166" s="276" t="s">
        <v>111</v>
      </c>
      <c r="X166" s="278"/>
      <c r="Y166" s="278"/>
    </row>
    <row r="167" spans="1:25" s="154" customFormat="1" ht="37.5" customHeight="1">
      <c r="A167" s="302">
        <f>SUBTOTAL(3,$B$13:B167)</f>
        <v>118</v>
      </c>
      <c r="B167" s="122" t="s">
        <v>641</v>
      </c>
      <c r="C167" s="124">
        <v>165600000</v>
      </c>
      <c r="D167" s="304" t="s">
        <v>114</v>
      </c>
      <c r="E167" s="304" t="s">
        <v>103</v>
      </c>
      <c r="F167" s="631" t="s">
        <v>134</v>
      </c>
      <c r="G167" s="1072" t="s">
        <v>642</v>
      </c>
      <c r="H167" s="1313">
        <v>165000000</v>
      </c>
      <c r="I167" s="1220" t="s">
        <v>205</v>
      </c>
      <c r="J167" s="1074" t="s">
        <v>640</v>
      </c>
      <c r="K167" s="1076" t="s">
        <v>643</v>
      </c>
      <c r="L167" s="1197">
        <v>44426</v>
      </c>
      <c r="M167" s="1197">
        <v>44515</v>
      </c>
      <c r="N167" s="1194">
        <v>29.01</v>
      </c>
      <c r="O167" s="1194">
        <v>46.68</v>
      </c>
      <c r="P167" s="1275">
        <v>0</v>
      </c>
      <c r="Q167" s="1194">
        <f t="shared" si="14"/>
        <v>0</v>
      </c>
      <c r="R167" s="1199">
        <f t="shared" si="15"/>
        <v>17.669999999999998</v>
      </c>
      <c r="S167" s="695" t="s">
        <v>208</v>
      </c>
      <c r="T167" s="278" t="s">
        <v>139</v>
      </c>
      <c r="U167" s="276" t="s">
        <v>114</v>
      </c>
      <c r="V167" s="1291" t="s">
        <v>103</v>
      </c>
      <c r="W167" s="276" t="s">
        <v>111</v>
      </c>
      <c r="X167" s="278"/>
      <c r="Y167" s="278"/>
    </row>
    <row r="168" spans="1:25" s="154" customFormat="1" ht="34.5" customHeight="1">
      <c r="A168" s="302">
        <f>SUBTOTAL(3,$B$13:B168)</f>
        <v>119</v>
      </c>
      <c r="B168" s="122" t="s">
        <v>644</v>
      </c>
      <c r="C168" s="124">
        <v>149500000</v>
      </c>
      <c r="D168" s="304" t="s">
        <v>114</v>
      </c>
      <c r="E168" s="304" t="s">
        <v>103</v>
      </c>
      <c r="F168" s="631" t="s">
        <v>134</v>
      </c>
      <c r="G168" s="1072" t="s">
        <v>645</v>
      </c>
      <c r="H168" s="1313">
        <v>148895000</v>
      </c>
      <c r="I168" s="1220" t="s">
        <v>205</v>
      </c>
      <c r="J168" s="1074" t="s">
        <v>640</v>
      </c>
      <c r="K168" s="1076" t="s">
        <v>646</v>
      </c>
      <c r="L168" s="117">
        <v>44421</v>
      </c>
      <c r="M168" s="1077">
        <v>44480</v>
      </c>
      <c r="N168" s="1194">
        <v>37.15</v>
      </c>
      <c r="O168" s="1194">
        <v>82.01</v>
      </c>
      <c r="P168" s="1299">
        <v>74447500</v>
      </c>
      <c r="Q168" s="1194">
        <f t="shared" si="14"/>
        <v>50</v>
      </c>
      <c r="R168" s="1199">
        <f t="shared" si="15"/>
        <v>44.860000000000007</v>
      </c>
      <c r="S168" s="695" t="s">
        <v>208</v>
      </c>
      <c r="T168" s="278" t="s">
        <v>139</v>
      </c>
      <c r="U168" s="276" t="s">
        <v>114</v>
      </c>
      <c r="V168" s="1291" t="s">
        <v>103</v>
      </c>
      <c r="W168" s="276" t="s">
        <v>111</v>
      </c>
      <c r="X168" s="278"/>
      <c r="Y168" s="278"/>
    </row>
    <row r="169" spans="1:25" s="154" customFormat="1" ht="36.75" customHeight="1">
      <c r="A169" s="302">
        <f>SUBTOTAL(3,$B$13:B169)</f>
        <v>120</v>
      </c>
      <c r="B169" s="122" t="s">
        <v>647</v>
      </c>
      <c r="C169" s="124">
        <v>184000000</v>
      </c>
      <c r="D169" s="304" t="s">
        <v>114</v>
      </c>
      <c r="E169" s="304" t="s">
        <v>103</v>
      </c>
      <c r="F169" s="631" t="s">
        <v>134</v>
      </c>
      <c r="G169" s="1072" t="s">
        <v>648</v>
      </c>
      <c r="H169" s="1313">
        <v>183300000</v>
      </c>
      <c r="I169" s="1220" t="s">
        <v>205</v>
      </c>
      <c r="J169" s="1074" t="s">
        <v>640</v>
      </c>
      <c r="K169" s="1076" t="s">
        <v>649</v>
      </c>
      <c r="L169" s="1197">
        <v>44426</v>
      </c>
      <c r="M169" s="1197">
        <v>44515</v>
      </c>
      <c r="N169" s="1194">
        <v>28</v>
      </c>
      <c r="O169" s="1194">
        <v>73.349999999999994</v>
      </c>
      <c r="P169" s="1275">
        <v>0</v>
      </c>
      <c r="Q169" s="1194">
        <f t="shared" si="14"/>
        <v>0</v>
      </c>
      <c r="R169" s="1199">
        <f t="shared" si="15"/>
        <v>45.349999999999994</v>
      </c>
      <c r="S169" s="695" t="s">
        <v>208</v>
      </c>
      <c r="T169" s="278" t="s">
        <v>139</v>
      </c>
      <c r="U169" s="276" t="s">
        <v>114</v>
      </c>
      <c r="V169" s="1291" t="s">
        <v>103</v>
      </c>
      <c r="W169" s="276" t="s">
        <v>111</v>
      </c>
      <c r="X169" s="278"/>
      <c r="Y169" s="278"/>
    </row>
    <row r="170" spans="1:25" s="154" customFormat="1" ht="37.5" customHeight="1">
      <c r="A170" s="302">
        <f>SUBTOTAL(3,$B$13:B170)</f>
        <v>121</v>
      </c>
      <c r="B170" s="122" t="s">
        <v>650</v>
      </c>
      <c r="C170" s="124">
        <v>184000000</v>
      </c>
      <c r="D170" s="304" t="s">
        <v>114</v>
      </c>
      <c r="E170" s="304" t="s">
        <v>103</v>
      </c>
      <c r="F170" s="631" t="s">
        <v>134</v>
      </c>
      <c r="G170" s="1072" t="s">
        <v>651</v>
      </c>
      <c r="H170" s="1313">
        <v>183185000</v>
      </c>
      <c r="I170" s="1220" t="s">
        <v>205</v>
      </c>
      <c r="J170" s="1074" t="s">
        <v>640</v>
      </c>
      <c r="K170" s="1076" t="s">
        <v>519</v>
      </c>
      <c r="L170" s="539">
        <v>44428</v>
      </c>
      <c r="M170" s="189">
        <v>44517</v>
      </c>
      <c r="N170" s="1194"/>
      <c r="O170" s="1194"/>
      <c r="P170" s="1275">
        <v>0</v>
      </c>
      <c r="Q170" s="1194">
        <f t="shared" si="14"/>
        <v>0</v>
      </c>
      <c r="R170" s="1199">
        <f t="shared" si="15"/>
        <v>0</v>
      </c>
      <c r="S170" s="695" t="s">
        <v>208</v>
      </c>
      <c r="T170" s="278" t="s">
        <v>139</v>
      </c>
      <c r="U170" s="276" t="s">
        <v>114</v>
      </c>
      <c r="V170" s="1291" t="s">
        <v>103</v>
      </c>
      <c r="W170" s="276" t="s">
        <v>111</v>
      </c>
      <c r="X170" s="278"/>
      <c r="Y170" s="278"/>
    </row>
    <row r="171" spans="1:25" s="154" customFormat="1" ht="36.75" customHeight="1">
      <c r="A171" s="302">
        <f>SUBTOTAL(3,$B$13:B171)</f>
        <v>122</v>
      </c>
      <c r="B171" s="122" t="s">
        <v>652</v>
      </c>
      <c r="C171" s="124">
        <v>500094000</v>
      </c>
      <c r="D171" s="304" t="s">
        <v>102</v>
      </c>
      <c r="E171" s="304" t="s">
        <v>103</v>
      </c>
      <c r="F171" s="631" t="s">
        <v>134</v>
      </c>
      <c r="G171" s="1194"/>
      <c r="H171" s="1194"/>
      <c r="I171" s="1219" t="s">
        <v>178</v>
      </c>
      <c r="J171" s="253"/>
      <c r="K171" s="254"/>
      <c r="L171" s="255"/>
      <c r="M171" s="255"/>
      <c r="N171" s="1194">
        <v>8.66</v>
      </c>
      <c r="O171" s="1194">
        <v>8.8000000000000007</v>
      </c>
      <c r="P171" s="1275">
        <v>0</v>
      </c>
      <c r="Q171" s="1194">
        <f t="shared" si="14"/>
        <v>0</v>
      </c>
      <c r="R171" s="1199">
        <f t="shared" si="15"/>
        <v>0.14000000000000057</v>
      </c>
      <c r="S171" s="695" t="s">
        <v>664</v>
      </c>
      <c r="T171" s="278" t="s">
        <v>139</v>
      </c>
      <c r="U171" s="276" t="s">
        <v>102</v>
      </c>
      <c r="V171" s="1291" t="s">
        <v>103</v>
      </c>
      <c r="W171" s="276" t="s">
        <v>664</v>
      </c>
      <c r="X171" s="278"/>
      <c r="Y171" s="278"/>
    </row>
    <row r="172" spans="1:25" s="154" customFormat="1" ht="55.4" customHeight="1">
      <c r="A172" s="305">
        <f>SUBTOTAL(3,$B$13:B172)</f>
        <v>123</v>
      </c>
      <c r="B172" s="323" t="s">
        <v>655</v>
      </c>
      <c r="C172" s="324">
        <v>199849320</v>
      </c>
      <c r="D172" s="330" t="s">
        <v>114</v>
      </c>
      <c r="E172" s="330" t="s">
        <v>103</v>
      </c>
      <c r="F172" s="412" t="s">
        <v>134</v>
      </c>
      <c r="G172" s="1203"/>
      <c r="H172" s="1203"/>
      <c r="I172" s="1218" t="s">
        <v>117</v>
      </c>
      <c r="J172" s="421"/>
      <c r="K172" s="422"/>
      <c r="L172" s="423"/>
      <c r="M172" s="423"/>
      <c r="N172" s="1057"/>
      <c r="O172" s="1056"/>
      <c r="P172" s="319">
        <v>0</v>
      </c>
      <c r="Q172" s="1203">
        <f t="shared" si="14"/>
        <v>0</v>
      </c>
      <c r="R172" s="1048">
        <f t="shared" si="15"/>
        <v>0</v>
      </c>
      <c r="S172" s="686" t="s">
        <v>656</v>
      </c>
      <c r="T172" s="278" t="s">
        <v>139</v>
      </c>
      <c r="U172" s="276" t="s">
        <v>114</v>
      </c>
      <c r="V172" s="1291" t="s">
        <v>103</v>
      </c>
      <c r="W172" s="276" t="s">
        <v>657</v>
      </c>
      <c r="X172" s="278"/>
      <c r="Y172" s="278"/>
    </row>
    <row r="173" spans="1:25" s="154" customFormat="1" ht="181.4" customHeight="1">
      <c r="A173" s="305">
        <f>SUBTOTAL(3,$B$13:B173)</f>
        <v>124</v>
      </c>
      <c r="B173" s="323" t="s">
        <v>658</v>
      </c>
      <c r="C173" s="324">
        <v>280000000</v>
      </c>
      <c r="D173" s="330" t="s">
        <v>198</v>
      </c>
      <c r="E173" s="330" t="s">
        <v>103</v>
      </c>
      <c r="F173" s="412" t="s">
        <v>134</v>
      </c>
      <c r="G173" s="1203" t="s">
        <v>659</v>
      </c>
      <c r="H173" s="1307">
        <v>280000000</v>
      </c>
      <c r="I173" s="1218" t="s">
        <v>200</v>
      </c>
      <c r="J173" s="362" t="s">
        <v>200</v>
      </c>
      <c r="K173" s="439" t="s">
        <v>200</v>
      </c>
      <c r="L173" s="1254">
        <v>44410</v>
      </c>
      <c r="M173" s="1254">
        <v>44559</v>
      </c>
      <c r="N173" s="1057">
        <v>0</v>
      </c>
      <c r="O173" s="1056">
        <v>0</v>
      </c>
      <c r="P173" s="1067">
        <v>70000000</v>
      </c>
      <c r="Q173" s="1203">
        <f t="shared" si="14"/>
        <v>25</v>
      </c>
      <c r="R173" s="1048">
        <f t="shared" si="15"/>
        <v>0</v>
      </c>
      <c r="S173" s="689" t="s">
        <v>660</v>
      </c>
      <c r="T173" s="278" t="s">
        <v>139</v>
      </c>
      <c r="U173" s="276" t="s">
        <v>198</v>
      </c>
      <c r="V173" s="1291" t="s">
        <v>103</v>
      </c>
      <c r="W173" s="276" t="s">
        <v>111</v>
      </c>
      <c r="X173" s="278"/>
      <c r="Y173" s="278"/>
    </row>
    <row r="174" spans="1:25">
      <c r="A174" s="1512" t="s">
        <v>661</v>
      </c>
      <c r="B174" s="1513"/>
      <c r="C174" s="1513"/>
      <c r="D174" s="1513"/>
      <c r="E174" s="1513"/>
      <c r="F174" s="1513"/>
      <c r="G174" s="1513"/>
      <c r="H174" s="1513"/>
      <c r="I174" s="1513"/>
      <c r="J174" s="1513"/>
      <c r="K174" s="1513"/>
      <c r="L174" s="1513"/>
      <c r="M174" s="1513"/>
      <c r="N174" s="1513"/>
      <c r="O174" s="1513"/>
      <c r="P174" s="1513"/>
      <c r="Q174" s="1513"/>
      <c r="R174" s="1513"/>
      <c r="S174" s="1514"/>
      <c r="T174" s="282"/>
      <c r="U174" s="275"/>
      <c r="V174" s="1294"/>
    </row>
    <row r="175" spans="1:25" ht="97.4" customHeight="1">
      <c r="A175" s="393">
        <f>SUBTOTAL(3,$B$13:B175)</f>
        <v>125</v>
      </c>
      <c r="B175" s="474" t="s">
        <v>662</v>
      </c>
      <c r="C175" s="1083">
        <v>876036000</v>
      </c>
      <c r="D175" s="393" t="s">
        <v>114</v>
      </c>
      <c r="E175" s="309" t="s">
        <v>103</v>
      </c>
      <c r="F175" s="690" t="s">
        <v>104</v>
      </c>
      <c r="G175" s="1202"/>
      <c r="H175" s="1225"/>
      <c r="I175" s="393"/>
      <c r="J175" s="393"/>
      <c r="K175" s="1225"/>
      <c r="L175" s="1202"/>
      <c r="M175" s="1225"/>
      <c r="N175" s="1203"/>
      <c r="O175" s="1203"/>
      <c r="P175" s="319">
        <v>0</v>
      </c>
      <c r="Q175" s="1203">
        <f t="shared" ref="Q175:Q208" si="16">IFERROR(P175/H175,0)*100</f>
        <v>0</v>
      </c>
      <c r="R175" s="1048">
        <f t="shared" ref="R175:R183" si="17">O175-N175</f>
        <v>0</v>
      </c>
      <c r="S175" s="686" t="s">
        <v>663</v>
      </c>
      <c r="T175" s="278" t="s">
        <v>110</v>
      </c>
      <c r="U175" s="276" t="s">
        <v>114</v>
      </c>
      <c r="V175" s="1291" t="s">
        <v>103</v>
      </c>
      <c r="W175" s="276" t="s">
        <v>664</v>
      </c>
    </row>
    <row r="176" spans="1:25" ht="100" customHeight="1">
      <c r="A176" s="393">
        <f>SUBTOTAL(3,$B$13:B176)</f>
        <v>126</v>
      </c>
      <c r="B176" s="474" t="s">
        <v>665</v>
      </c>
      <c r="C176" s="1083">
        <v>444250000</v>
      </c>
      <c r="D176" s="393" t="s">
        <v>114</v>
      </c>
      <c r="E176" s="309" t="s">
        <v>103</v>
      </c>
      <c r="F176" s="690" t="s">
        <v>104</v>
      </c>
      <c r="G176" s="1202"/>
      <c r="H176" s="1225"/>
      <c r="I176" s="393"/>
      <c r="J176" s="393"/>
      <c r="K176" s="1225"/>
      <c r="L176" s="1202"/>
      <c r="M176" s="1225"/>
      <c r="N176" s="1203"/>
      <c r="O176" s="1203"/>
      <c r="P176" s="319">
        <v>0</v>
      </c>
      <c r="Q176" s="1203">
        <f t="shared" si="16"/>
        <v>0</v>
      </c>
      <c r="R176" s="1048">
        <f t="shared" si="17"/>
        <v>0</v>
      </c>
      <c r="S176" s="686" t="s">
        <v>666</v>
      </c>
      <c r="T176" s="278" t="s">
        <v>110</v>
      </c>
      <c r="U176" s="276" t="s">
        <v>114</v>
      </c>
      <c r="V176" s="1291" t="s">
        <v>103</v>
      </c>
      <c r="W176" s="276" t="s">
        <v>664</v>
      </c>
    </row>
    <row r="177" spans="1:25" ht="44.25" customHeight="1">
      <c r="A177" s="302">
        <f>SUBTOTAL(3,$B$13:B177)</f>
        <v>127</v>
      </c>
      <c r="B177" s="456" t="s">
        <v>667</v>
      </c>
      <c r="C177" s="62">
        <v>323999700</v>
      </c>
      <c r="D177" s="304" t="s">
        <v>198</v>
      </c>
      <c r="E177" s="301" t="s">
        <v>103</v>
      </c>
      <c r="F177" s="631" t="s">
        <v>241</v>
      </c>
      <c r="G177" s="55"/>
      <c r="H177" s="63"/>
      <c r="I177" s="55"/>
      <c r="J177" s="55"/>
      <c r="K177" s="55"/>
      <c r="L177" s="1174"/>
      <c r="M177" s="1174"/>
      <c r="N177" s="1194"/>
      <c r="O177" s="1194"/>
      <c r="P177" s="1275">
        <v>0</v>
      </c>
      <c r="Q177" s="1194">
        <f t="shared" si="16"/>
        <v>0</v>
      </c>
      <c r="R177" s="1199">
        <f t="shared" si="17"/>
        <v>0</v>
      </c>
      <c r="S177" s="855" t="s">
        <v>668</v>
      </c>
      <c r="T177" s="278" t="s">
        <v>171</v>
      </c>
      <c r="U177" s="276" t="s">
        <v>198</v>
      </c>
      <c r="V177" s="1291" t="s">
        <v>103</v>
      </c>
      <c r="W177" s="276" t="s">
        <v>668</v>
      </c>
    </row>
    <row r="178" spans="1:25" ht="46.5" customHeight="1">
      <c r="A178" s="302">
        <f>SUBTOTAL(3,$B$13:B178)</f>
        <v>128</v>
      </c>
      <c r="B178" s="456" t="s">
        <v>669</v>
      </c>
      <c r="C178" s="62">
        <v>539999500</v>
      </c>
      <c r="D178" s="304" t="s">
        <v>198</v>
      </c>
      <c r="E178" s="301" t="s">
        <v>103</v>
      </c>
      <c r="F178" s="631" t="s">
        <v>241</v>
      </c>
      <c r="G178" s="55"/>
      <c r="H178" s="63"/>
      <c r="I178" s="55"/>
      <c r="J178" s="55"/>
      <c r="K178" s="55"/>
      <c r="L178" s="1174"/>
      <c r="M178" s="1174"/>
      <c r="N178" s="1194"/>
      <c r="O178" s="1194"/>
      <c r="P178" s="1275">
        <v>0</v>
      </c>
      <c r="Q178" s="1194">
        <f t="shared" si="16"/>
        <v>0</v>
      </c>
      <c r="R178" s="1199">
        <f t="shared" si="17"/>
        <v>0</v>
      </c>
      <c r="S178" s="855" t="s">
        <v>668</v>
      </c>
      <c r="T178" s="278" t="s">
        <v>171</v>
      </c>
      <c r="U178" s="276" t="s">
        <v>198</v>
      </c>
      <c r="V178" s="1291" t="s">
        <v>103</v>
      </c>
      <c r="W178" s="276" t="s">
        <v>668</v>
      </c>
    </row>
    <row r="179" spans="1:25" ht="45" customHeight="1">
      <c r="A179" s="302">
        <f>SUBTOTAL(3,$B$13:B179)</f>
        <v>129</v>
      </c>
      <c r="B179" s="456" t="s">
        <v>670</v>
      </c>
      <c r="C179" s="62">
        <v>107990000</v>
      </c>
      <c r="D179" s="304" t="s">
        <v>198</v>
      </c>
      <c r="E179" s="301" t="s">
        <v>103</v>
      </c>
      <c r="F179" s="631" t="s">
        <v>241</v>
      </c>
      <c r="G179" s="55"/>
      <c r="H179" s="63"/>
      <c r="I179" s="55"/>
      <c r="J179" s="55"/>
      <c r="K179" s="55"/>
      <c r="L179" s="1174"/>
      <c r="M179" s="1174"/>
      <c r="N179" s="1194"/>
      <c r="O179" s="1194"/>
      <c r="P179" s="1275">
        <v>0</v>
      </c>
      <c r="Q179" s="1194">
        <f t="shared" si="16"/>
        <v>0</v>
      </c>
      <c r="R179" s="1199">
        <f t="shared" si="17"/>
        <v>0</v>
      </c>
      <c r="S179" s="855" t="s">
        <v>668</v>
      </c>
      <c r="T179" s="278" t="s">
        <v>171</v>
      </c>
      <c r="U179" s="276" t="s">
        <v>198</v>
      </c>
      <c r="V179" s="1291" t="s">
        <v>103</v>
      </c>
      <c r="W179" s="276" t="s">
        <v>668</v>
      </c>
    </row>
    <row r="180" spans="1:25" s="57" customFormat="1" ht="45.75" customHeight="1">
      <c r="A180" s="302">
        <f>SUBTOTAL(3,$B$13:B180)</f>
        <v>130</v>
      </c>
      <c r="B180" s="456" t="s">
        <v>671</v>
      </c>
      <c r="C180" s="62">
        <v>324000000</v>
      </c>
      <c r="D180" s="304" t="s">
        <v>198</v>
      </c>
      <c r="E180" s="301" t="s">
        <v>103</v>
      </c>
      <c r="F180" s="631" t="s">
        <v>241</v>
      </c>
      <c r="G180" s="55"/>
      <c r="H180" s="63"/>
      <c r="I180" s="55"/>
      <c r="J180" s="55"/>
      <c r="K180" s="55"/>
      <c r="L180" s="1174"/>
      <c r="M180" s="1174"/>
      <c r="N180" s="1194"/>
      <c r="O180" s="1194"/>
      <c r="P180" s="1275">
        <v>0</v>
      </c>
      <c r="Q180" s="1194">
        <f t="shared" si="16"/>
        <v>0</v>
      </c>
      <c r="R180" s="1199">
        <f t="shared" si="17"/>
        <v>0</v>
      </c>
      <c r="S180" s="855" t="s">
        <v>668</v>
      </c>
      <c r="T180" s="278" t="s">
        <v>171</v>
      </c>
      <c r="U180" s="276" t="s">
        <v>198</v>
      </c>
      <c r="V180" s="1291" t="s">
        <v>103</v>
      </c>
      <c r="W180" s="276" t="s">
        <v>668</v>
      </c>
      <c r="X180" s="1310"/>
      <c r="Y180" s="1310"/>
    </row>
    <row r="181" spans="1:25" s="57" customFormat="1" ht="45" customHeight="1">
      <c r="A181" s="302">
        <f>SUBTOTAL(3,$B$13:B181)</f>
        <v>131</v>
      </c>
      <c r="B181" s="456" t="s">
        <v>672</v>
      </c>
      <c r="C181" s="62">
        <v>1357005000</v>
      </c>
      <c r="D181" s="304" t="s">
        <v>198</v>
      </c>
      <c r="E181" s="301" t="s">
        <v>103</v>
      </c>
      <c r="F181" s="631" t="s">
        <v>241</v>
      </c>
      <c r="G181" s="55"/>
      <c r="H181" s="63"/>
      <c r="I181" s="55"/>
      <c r="J181" s="55"/>
      <c r="K181" s="55"/>
      <c r="L181" s="1174"/>
      <c r="M181" s="1174"/>
      <c r="N181" s="1194"/>
      <c r="O181" s="1194"/>
      <c r="P181" s="1275">
        <v>0</v>
      </c>
      <c r="Q181" s="1194">
        <f t="shared" si="16"/>
        <v>0</v>
      </c>
      <c r="R181" s="1199">
        <f t="shared" si="17"/>
        <v>0</v>
      </c>
      <c r="S181" s="855" t="s">
        <v>668</v>
      </c>
      <c r="T181" s="278" t="s">
        <v>171</v>
      </c>
      <c r="U181" s="276" t="s">
        <v>198</v>
      </c>
      <c r="V181" s="1291" t="s">
        <v>103</v>
      </c>
      <c r="W181" s="276" t="s">
        <v>668</v>
      </c>
      <c r="X181" s="1310"/>
      <c r="Y181" s="1310"/>
    </row>
    <row r="182" spans="1:25" s="57" customFormat="1" ht="45.75" customHeight="1">
      <c r="A182" s="302">
        <f>SUBTOTAL(3,$B$13:B182)</f>
        <v>132</v>
      </c>
      <c r="B182" s="456" t="s">
        <v>673</v>
      </c>
      <c r="C182" s="62">
        <v>1055335055</v>
      </c>
      <c r="D182" s="304" t="s">
        <v>198</v>
      </c>
      <c r="E182" s="301" t="s">
        <v>103</v>
      </c>
      <c r="F182" s="631" t="s">
        <v>241</v>
      </c>
      <c r="G182" s="55"/>
      <c r="H182" s="63"/>
      <c r="I182" s="55"/>
      <c r="J182" s="55"/>
      <c r="K182" s="55"/>
      <c r="L182" s="1174"/>
      <c r="M182" s="1174"/>
      <c r="N182" s="1194"/>
      <c r="O182" s="1194"/>
      <c r="P182" s="1275">
        <v>0</v>
      </c>
      <c r="Q182" s="1194">
        <f t="shared" si="16"/>
        <v>0</v>
      </c>
      <c r="R182" s="1199">
        <f t="shared" si="17"/>
        <v>0</v>
      </c>
      <c r="S182" s="855" t="s">
        <v>668</v>
      </c>
      <c r="T182" s="278" t="s">
        <v>171</v>
      </c>
      <c r="U182" s="276" t="s">
        <v>198</v>
      </c>
      <c r="V182" s="1291" t="s">
        <v>103</v>
      </c>
      <c r="W182" s="276" t="s">
        <v>668</v>
      </c>
      <c r="X182" s="1310"/>
      <c r="Y182" s="1310"/>
    </row>
    <row r="183" spans="1:25" s="57" customFormat="1" ht="46.5" customHeight="1">
      <c r="A183" s="302">
        <f>SUBTOTAL(3,$B$13:B183)</f>
        <v>133</v>
      </c>
      <c r="B183" s="456" t="s">
        <v>674</v>
      </c>
      <c r="C183" s="62">
        <v>710096000</v>
      </c>
      <c r="D183" s="304" t="s">
        <v>198</v>
      </c>
      <c r="E183" s="60" t="s">
        <v>103</v>
      </c>
      <c r="F183" s="631" t="s">
        <v>241</v>
      </c>
      <c r="G183" s="55"/>
      <c r="H183" s="63"/>
      <c r="I183" s="55"/>
      <c r="J183" s="55"/>
      <c r="K183" s="55"/>
      <c r="L183" s="1174"/>
      <c r="M183" s="1174"/>
      <c r="N183" s="1194"/>
      <c r="O183" s="1194"/>
      <c r="P183" s="1275">
        <v>0</v>
      </c>
      <c r="Q183" s="1194">
        <f t="shared" si="16"/>
        <v>0</v>
      </c>
      <c r="R183" s="1199">
        <f t="shared" si="17"/>
        <v>0</v>
      </c>
      <c r="S183" s="855" t="s">
        <v>668</v>
      </c>
      <c r="T183" s="278" t="s">
        <v>171</v>
      </c>
      <c r="U183" s="276" t="s">
        <v>198</v>
      </c>
      <c r="V183" s="1291" t="s">
        <v>103</v>
      </c>
      <c r="W183" s="276" t="s">
        <v>668</v>
      </c>
      <c r="X183" s="1310"/>
      <c r="Y183" s="1310"/>
    </row>
    <row r="184" spans="1:25" s="57" customFormat="1" ht="37.5" customHeight="1">
      <c r="A184" s="302">
        <v>178</v>
      </c>
      <c r="B184" s="456" t="s">
        <v>675</v>
      </c>
      <c r="C184" s="62">
        <v>169997440</v>
      </c>
      <c r="D184" s="304" t="s">
        <v>114</v>
      </c>
      <c r="E184" s="304" t="s">
        <v>103</v>
      </c>
      <c r="F184" s="114" t="s">
        <v>134</v>
      </c>
      <c r="G184" s="55" t="s">
        <v>676</v>
      </c>
      <c r="H184" s="1314">
        <v>169784000</v>
      </c>
      <c r="I184" s="55" t="s">
        <v>677</v>
      </c>
      <c r="J184" s="55" t="s">
        <v>288</v>
      </c>
      <c r="K184" s="55" t="s">
        <v>678</v>
      </c>
      <c r="L184" s="1174">
        <v>44410</v>
      </c>
      <c r="M184" s="1174">
        <v>44499</v>
      </c>
      <c r="N184" s="1194">
        <v>72.150000000000006</v>
      </c>
      <c r="O184" s="1194">
        <v>99.46</v>
      </c>
      <c r="P184" s="1224">
        <v>84892000</v>
      </c>
      <c r="Q184" s="1194">
        <f t="shared" si="16"/>
        <v>50</v>
      </c>
      <c r="R184" s="928">
        <f>O184-N184</f>
        <v>27.309999999999988</v>
      </c>
      <c r="S184" s="1196" t="s">
        <v>109</v>
      </c>
      <c r="T184" s="278" t="s">
        <v>139</v>
      </c>
      <c r="U184" s="276" t="s">
        <v>114</v>
      </c>
      <c r="V184" s="1291" t="s">
        <v>103</v>
      </c>
      <c r="W184" s="276" t="s">
        <v>111</v>
      </c>
      <c r="X184" s="1310"/>
      <c r="Y184" s="1310"/>
    </row>
    <row r="185" spans="1:25" s="57" customFormat="1" ht="75" customHeight="1">
      <c r="A185" s="305">
        <v>180</v>
      </c>
      <c r="B185" s="474" t="s">
        <v>682</v>
      </c>
      <c r="C185" s="434"/>
      <c r="D185" s="330" t="s">
        <v>114</v>
      </c>
      <c r="E185" s="330"/>
      <c r="F185" s="360"/>
      <c r="G185" s="371"/>
      <c r="H185" s="1316"/>
      <c r="I185" s="371"/>
      <c r="J185" s="371"/>
      <c r="K185" s="371"/>
      <c r="L185" s="1175"/>
      <c r="M185" s="1175"/>
      <c r="N185" s="1057"/>
      <c r="O185" s="1056"/>
      <c r="P185" s="319">
        <v>0</v>
      </c>
      <c r="Q185" s="1203">
        <f t="shared" si="16"/>
        <v>0</v>
      </c>
      <c r="R185" s="1048"/>
      <c r="S185" s="916" t="s">
        <v>683</v>
      </c>
      <c r="T185" s="278"/>
      <c r="U185" s="276" t="s">
        <v>114</v>
      </c>
      <c r="V185" s="1291" t="s">
        <v>103</v>
      </c>
      <c r="W185" s="276" t="s">
        <v>111</v>
      </c>
      <c r="X185" s="1310"/>
      <c r="Y185" s="1310"/>
    </row>
    <row r="186" spans="1:25" s="57" customFormat="1" ht="37.4" customHeight="1">
      <c r="A186" s="305"/>
      <c r="B186" s="474" t="s">
        <v>684</v>
      </c>
      <c r="C186" s="434">
        <v>93650000</v>
      </c>
      <c r="D186" s="330" t="s">
        <v>114</v>
      </c>
      <c r="E186" s="330" t="s">
        <v>103</v>
      </c>
      <c r="F186" s="360" t="s">
        <v>134</v>
      </c>
      <c r="G186" s="371" t="s">
        <v>685</v>
      </c>
      <c r="H186" s="1316">
        <v>93024000</v>
      </c>
      <c r="I186" s="371" t="s">
        <v>677</v>
      </c>
      <c r="J186" s="371" t="s">
        <v>288</v>
      </c>
      <c r="K186" s="371" t="s">
        <v>686</v>
      </c>
      <c r="L186" s="1175">
        <v>44448</v>
      </c>
      <c r="M186" s="1175">
        <v>44507</v>
      </c>
      <c r="N186" s="1057">
        <v>5.28</v>
      </c>
      <c r="O186" s="1056">
        <v>0</v>
      </c>
      <c r="P186" s="319">
        <v>0</v>
      </c>
      <c r="Q186" s="1203">
        <f t="shared" si="16"/>
        <v>0</v>
      </c>
      <c r="R186" s="1048"/>
      <c r="S186" s="916" t="s">
        <v>687</v>
      </c>
      <c r="T186" s="278"/>
      <c r="U186" s="276"/>
      <c r="V186" s="1291"/>
      <c r="W186" s="1310"/>
      <c r="X186" s="1310"/>
      <c r="Y186" s="1310"/>
    </row>
    <row r="187" spans="1:25" s="57" customFormat="1" ht="35.65" customHeight="1">
      <c r="A187" s="305"/>
      <c r="B187" s="474" t="s">
        <v>688</v>
      </c>
      <c r="C187" s="434">
        <v>80000000</v>
      </c>
      <c r="D187" s="330" t="s">
        <v>114</v>
      </c>
      <c r="E187" s="330" t="s">
        <v>103</v>
      </c>
      <c r="F187" s="360" t="s">
        <v>134</v>
      </c>
      <c r="G187" s="371" t="s">
        <v>689</v>
      </c>
      <c r="H187" s="1316">
        <v>79904000</v>
      </c>
      <c r="I187" s="371" t="s">
        <v>677</v>
      </c>
      <c r="J187" s="371" t="s">
        <v>288</v>
      </c>
      <c r="K187" s="371" t="s">
        <v>690</v>
      </c>
      <c r="L187" s="1175">
        <v>44406</v>
      </c>
      <c r="M187" s="1175">
        <v>44526</v>
      </c>
      <c r="N187" s="931">
        <v>29.89</v>
      </c>
      <c r="O187" s="931">
        <v>100</v>
      </c>
      <c r="P187" s="319">
        <v>0</v>
      </c>
      <c r="Q187" s="1203">
        <f t="shared" si="16"/>
        <v>0</v>
      </c>
      <c r="R187" s="931">
        <f>O187-N187</f>
        <v>70.11</v>
      </c>
      <c r="S187" s="916" t="s">
        <v>208</v>
      </c>
      <c r="T187" s="278" t="s">
        <v>691</v>
      </c>
      <c r="U187" s="276"/>
      <c r="V187" s="1291"/>
      <c r="W187" s="1310"/>
      <c r="X187" s="1310"/>
      <c r="Y187" s="1310"/>
    </row>
    <row r="188" spans="1:25" s="57" customFormat="1" ht="37.75" customHeight="1">
      <c r="A188" s="305"/>
      <c r="B188" s="474" t="s">
        <v>692</v>
      </c>
      <c r="C188" s="434">
        <v>47100000</v>
      </c>
      <c r="D188" s="330" t="s">
        <v>114</v>
      </c>
      <c r="E188" s="330" t="s">
        <v>103</v>
      </c>
      <c r="F188" s="360" t="s">
        <v>134</v>
      </c>
      <c r="G188" s="371" t="s">
        <v>693</v>
      </c>
      <c r="H188" s="1316">
        <v>46931000</v>
      </c>
      <c r="I188" s="371" t="s">
        <v>677</v>
      </c>
      <c r="J188" s="371" t="s">
        <v>288</v>
      </c>
      <c r="K188" s="371" t="s">
        <v>694</v>
      </c>
      <c r="L188" s="1175">
        <v>44411</v>
      </c>
      <c r="M188" s="1175">
        <v>44470</v>
      </c>
      <c r="N188" s="931">
        <v>13.77</v>
      </c>
      <c r="O188" s="931">
        <v>100</v>
      </c>
      <c r="P188" s="1317">
        <v>46931000</v>
      </c>
      <c r="Q188" s="1203">
        <f t="shared" si="16"/>
        <v>100</v>
      </c>
      <c r="R188" s="931">
        <f>O188-N188</f>
        <v>86.23</v>
      </c>
      <c r="S188" s="916" t="s">
        <v>208</v>
      </c>
      <c r="T188" s="278"/>
      <c r="U188" s="276"/>
      <c r="V188" s="1291"/>
      <c r="W188" s="1310"/>
      <c r="X188" s="1310"/>
      <c r="Y188" s="1310"/>
    </row>
    <row r="189" spans="1:25" s="57" customFormat="1" ht="35.15" customHeight="1">
      <c r="A189" s="305"/>
      <c r="B189" s="474" t="s">
        <v>695</v>
      </c>
      <c r="C189" s="434">
        <v>50000000</v>
      </c>
      <c r="D189" s="330" t="s">
        <v>114</v>
      </c>
      <c r="E189" s="330" t="s">
        <v>103</v>
      </c>
      <c r="F189" s="360" t="s">
        <v>134</v>
      </c>
      <c r="G189" s="371" t="s">
        <v>696</v>
      </c>
      <c r="H189" s="1316">
        <v>49779000</v>
      </c>
      <c r="I189" s="371" t="s">
        <v>677</v>
      </c>
      <c r="J189" s="371" t="s">
        <v>288</v>
      </c>
      <c r="K189" s="371" t="s">
        <v>697</v>
      </c>
      <c r="L189" s="1175">
        <v>44411</v>
      </c>
      <c r="M189" s="1175">
        <v>44501</v>
      </c>
      <c r="N189" s="1057">
        <v>43.81</v>
      </c>
      <c r="O189" s="1056">
        <v>100</v>
      </c>
      <c r="P189" s="319">
        <v>0</v>
      </c>
      <c r="Q189" s="1203">
        <f t="shared" si="16"/>
        <v>0</v>
      </c>
      <c r="R189" s="1048">
        <f>O189-N189</f>
        <v>56.19</v>
      </c>
      <c r="S189" s="916" t="s">
        <v>208</v>
      </c>
      <c r="T189" s="278"/>
      <c r="U189" s="276"/>
      <c r="V189" s="1291"/>
      <c r="W189" s="1310"/>
      <c r="X189" s="1310"/>
      <c r="Y189" s="1310"/>
    </row>
    <row r="190" spans="1:25" s="57" customFormat="1" ht="37" customHeight="1">
      <c r="A190" s="305"/>
      <c r="B190" s="474" t="s">
        <v>698</v>
      </c>
      <c r="C190" s="434">
        <v>80000000</v>
      </c>
      <c r="D190" s="330" t="s">
        <v>114</v>
      </c>
      <c r="E190" s="330" t="s">
        <v>103</v>
      </c>
      <c r="F190" s="360" t="s">
        <v>134</v>
      </c>
      <c r="G190" s="371" t="s">
        <v>699</v>
      </c>
      <c r="H190" s="1316">
        <v>79807000</v>
      </c>
      <c r="I190" s="371" t="s">
        <v>677</v>
      </c>
      <c r="J190" s="371" t="s">
        <v>288</v>
      </c>
      <c r="K190" s="371" t="s">
        <v>697</v>
      </c>
      <c r="L190" s="1175">
        <v>44411</v>
      </c>
      <c r="M190" s="1175">
        <v>44501</v>
      </c>
      <c r="N190" s="1057">
        <v>26.21</v>
      </c>
      <c r="O190" s="1056">
        <v>100</v>
      </c>
      <c r="P190" s="319">
        <v>0</v>
      </c>
      <c r="Q190" s="1203">
        <f t="shared" si="16"/>
        <v>0</v>
      </c>
      <c r="R190" s="1048">
        <f>O190-N190</f>
        <v>73.789999999999992</v>
      </c>
      <c r="S190" s="916" t="s">
        <v>208</v>
      </c>
      <c r="T190" s="278"/>
      <c r="U190" s="276"/>
      <c r="V190" s="1291"/>
      <c r="W190" s="1310"/>
      <c r="X190" s="1310"/>
      <c r="Y190" s="1310"/>
    </row>
    <row r="191" spans="1:25" s="57" customFormat="1" ht="51.75" customHeight="1">
      <c r="A191" s="302">
        <v>182</v>
      </c>
      <c r="B191" s="456" t="s">
        <v>706</v>
      </c>
      <c r="C191" s="62"/>
      <c r="D191" s="599" t="s">
        <v>701</v>
      </c>
      <c r="E191" s="304"/>
      <c r="F191" s="114"/>
      <c r="G191" s="1194"/>
      <c r="H191" s="1224">
        <f>SUBTOTAL(9,H192:H194)</f>
        <v>2224487820</v>
      </c>
      <c r="J191" s="55"/>
      <c r="K191" s="55"/>
      <c r="L191" s="1160">
        <v>44396</v>
      </c>
      <c r="M191" s="1174">
        <v>44500</v>
      </c>
      <c r="N191" s="1194">
        <v>0</v>
      </c>
      <c r="O191" s="1194">
        <v>0</v>
      </c>
      <c r="P191" s="1224">
        <v>1112243910</v>
      </c>
      <c r="Q191" s="1194">
        <f t="shared" si="16"/>
        <v>50</v>
      </c>
      <c r="R191" s="928">
        <f>O191-N191</f>
        <v>0</v>
      </c>
      <c r="S191" s="695" t="s">
        <v>208</v>
      </c>
      <c r="T191" s="278" t="s">
        <v>139</v>
      </c>
      <c r="U191" s="276" t="s">
        <v>102</v>
      </c>
      <c r="V191" s="1291" t="s">
        <v>702</v>
      </c>
      <c r="W191" s="276" t="s">
        <v>111</v>
      </c>
      <c r="X191" s="1310"/>
      <c r="Y191" s="1310"/>
    </row>
    <row r="192" spans="1:25" s="57" customFormat="1" ht="51.75" customHeight="1">
      <c r="A192" s="302"/>
      <c r="B192" s="61" t="s">
        <v>707</v>
      </c>
      <c r="C192" s="62">
        <v>406000000</v>
      </c>
      <c r="D192" s="599" t="s">
        <v>701</v>
      </c>
      <c r="E192" s="60" t="s">
        <v>708</v>
      </c>
      <c r="F192" s="114" t="s">
        <v>134</v>
      </c>
      <c r="G192" s="55" t="s">
        <v>709</v>
      </c>
      <c r="H192" s="1283">
        <v>405795333.89999998</v>
      </c>
      <c r="I192" s="55" t="s">
        <v>710</v>
      </c>
      <c r="J192" s="55" t="s">
        <v>710</v>
      </c>
      <c r="K192" s="55" t="s">
        <v>628</v>
      </c>
      <c r="L192" s="1160">
        <v>44396</v>
      </c>
      <c r="M192" s="1174">
        <v>44500</v>
      </c>
      <c r="N192" s="928">
        <v>22.22</v>
      </c>
      <c r="O192" s="928">
        <v>83.74</v>
      </c>
      <c r="P192" s="1275">
        <v>0</v>
      </c>
      <c r="Q192" s="1194">
        <f t="shared" si="16"/>
        <v>0</v>
      </c>
      <c r="R192" s="928">
        <f t="shared" ref="R192:R199" si="18">O192-N192</f>
        <v>61.519999999999996</v>
      </c>
      <c r="S192" s="695" t="s">
        <v>208</v>
      </c>
      <c r="T192" s="278"/>
      <c r="U192" s="276"/>
      <c r="V192" s="1291"/>
      <c r="W192" s="1310"/>
      <c r="X192" s="1310"/>
      <c r="Y192" s="1310"/>
    </row>
    <row r="193" spans="1:25" s="57" customFormat="1" ht="51.75" customHeight="1">
      <c r="A193" s="302"/>
      <c r="B193" s="61" t="s">
        <v>711</v>
      </c>
      <c r="C193" s="62">
        <v>840000000</v>
      </c>
      <c r="D193" s="599" t="s">
        <v>701</v>
      </c>
      <c r="E193" s="60" t="s">
        <v>708</v>
      </c>
      <c r="F193" s="114" t="s">
        <v>134</v>
      </c>
      <c r="G193" s="55" t="s">
        <v>709</v>
      </c>
      <c r="H193" s="1283">
        <v>839458541.02999997</v>
      </c>
      <c r="I193" s="55" t="s">
        <v>710</v>
      </c>
      <c r="J193" s="55" t="s">
        <v>710</v>
      </c>
      <c r="K193" s="55" t="s">
        <v>628</v>
      </c>
      <c r="L193" s="1160">
        <v>44396</v>
      </c>
      <c r="M193" s="1174">
        <v>44500</v>
      </c>
      <c r="N193" s="928">
        <v>22.58</v>
      </c>
      <c r="O193" s="928">
        <v>78.400000000000006</v>
      </c>
      <c r="P193" s="1275">
        <v>0</v>
      </c>
      <c r="Q193" s="1194">
        <f t="shared" si="16"/>
        <v>0</v>
      </c>
      <c r="R193" s="928">
        <f t="shared" si="18"/>
        <v>55.820000000000007</v>
      </c>
      <c r="S193" s="695" t="s">
        <v>208</v>
      </c>
      <c r="T193" s="278"/>
      <c r="U193" s="276"/>
      <c r="V193" s="1291"/>
      <c r="W193" s="1310"/>
      <c r="X193" s="1310"/>
      <c r="Y193" s="1310"/>
    </row>
    <row r="194" spans="1:25" s="57" customFormat="1" ht="51.75" customHeight="1">
      <c r="A194" s="302"/>
      <c r="B194" s="61" t="s">
        <v>712</v>
      </c>
      <c r="C194" s="62">
        <v>980000000</v>
      </c>
      <c r="D194" s="599" t="s">
        <v>701</v>
      </c>
      <c r="E194" s="60" t="s">
        <v>708</v>
      </c>
      <c r="F194" s="114" t="s">
        <v>134</v>
      </c>
      <c r="G194" s="55" t="s">
        <v>709</v>
      </c>
      <c r="H194" s="1283">
        <v>979233945.07000005</v>
      </c>
      <c r="I194" s="55" t="s">
        <v>710</v>
      </c>
      <c r="J194" s="55" t="s">
        <v>710</v>
      </c>
      <c r="K194" s="55" t="s">
        <v>628</v>
      </c>
      <c r="L194" s="1160">
        <v>44396</v>
      </c>
      <c r="M194" s="1174">
        <v>44500</v>
      </c>
      <c r="N194" s="928">
        <v>22.07</v>
      </c>
      <c r="O194" s="928">
        <v>72.61</v>
      </c>
      <c r="P194" s="1275">
        <v>0</v>
      </c>
      <c r="Q194" s="1194">
        <f t="shared" si="16"/>
        <v>0</v>
      </c>
      <c r="R194" s="928">
        <f t="shared" si="18"/>
        <v>50.54</v>
      </c>
      <c r="S194" s="695" t="s">
        <v>208</v>
      </c>
      <c r="T194" s="278"/>
      <c r="U194" s="276"/>
      <c r="V194" s="1291"/>
      <c r="W194" s="1310"/>
      <c r="X194" s="1310"/>
      <c r="Y194" s="1310"/>
    </row>
    <row r="195" spans="1:25" s="57" customFormat="1" ht="51.75" customHeight="1">
      <c r="A195" s="302">
        <v>183</v>
      </c>
      <c r="B195" s="61" t="s">
        <v>713</v>
      </c>
      <c r="C195" s="62"/>
      <c r="D195" s="599" t="s">
        <v>701</v>
      </c>
      <c r="E195" s="60"/>
      <c r="F195" s="114"/>
      <c r="G195" s="55"/>
      <c r="H195" s="1283">
        <f>SUBTOTAL(9,H196:H200)</f>
        <v>2473318579</v>
      </c>
      <c r="I195" s="55"/>
      <c r="J195" s="55"/>
      <c r="K195" s="55"/>
      <c r="L195" s="1160">
        <v>44396</v>
      </c>
      <c r="M195" s="1174">
        <v>44500</v>
      </c>
      <c r="N195" s="928"/>
      <c r="O195" s="928"/>
      <c r="P195" s="1315">
        <v>883635292.5</v>
      </c>
      <c r="Q195" s="1194">
        <f t="shared" si="16"/>
        <v>35.726707428740021</v>
      </c>
      <c r="R195" s="928"/>
      <c r="S195" s="695" t="s">
        <v>208</v>
      </c>
      <c r="T195" s="278"/>
      <c r="U195" s="276" t="s">
        <v>102</v>
      </c>
      <c r="V195" s="1291" t="s">
        <v>708</v>
      </c>
      <c r="W195" s="276" t="s">
        <v>111</v>
      </c>
      <c r="X195" s="1310"/>
      <c r="Y195" s="1310"/>
    </row>
    <row r="196" spans="1:25" s="57" customFormat="1" ht="51.75" customHeight="1">
      <c r="A196" s="302"/>
      <c r="B196" s="61" t="s">
        <v>714</v>
      </c>
      <c r="C196" s="62">
        <v>728000000</v>
      </c>
      <c r="D196" s="599" t="s">
        <v>701</v>
      </c>
      <c r="E196" s="60" t="s">
        <v>708</v>
      </c>
      <c r="F196" s="114" t="s">
        <v>134</v>
      </c>
      <c r="G196" s="55" t="s">
        <v>715</v>
      </c>
      <c r="H196" s="1283">
        <v>691510182</v>
      </c>
      <c r="I196" s="55" t="s">
        <v>117</v>
      </c>
      <c r="J196" s="55" t="s">
        <v>117</v>
      </c>
      <c r="K196" s="55" t="s">
        <v>716</v>
      </c>
      <c r="L196" s="1160">
        <v>44396</v>
      </c>
      <c r="M196" s="1174">
        <v>44500</v>
      </c>
      <c r="N196" s="928">
        <v>54.51</v>
      </c>
      <c r="O196" s="928">
        <v>59.3</v>
      </c>
      <c r="P196" s="1275">
        <v>0</v>
      </c>
      <c r="Q196" s="1194">
        <f t="shared" si="16"/>
        <v>0</v>
      </c>
      <c r="R196" s="928">
        <f t="shared" si="18"/>
        <v>4.7899999999999991</v>
      </c>
      <c r="S196" s="695" t="s">
        <v>208</v>
      </c>
      <c r="T196" s="278"/>
      <c r="U196" s="276"/>
      <c r="V196" s="1291"/>
      <c r="W196" s="1310"/>
      <c r="X196" s="1310"/>
      <c r="Y196" s="1310"/>
    </row>
    <row r="197" spans="1:25" s="57" customFormat="1" ht="51.75" customHeight="1">
      <c r="A197" s="302"/>
      <c r="B197" s="61" t="s">
        <v>717</v>
      </c>
      <c r="C197" s="62">
        <v>560000000</v>
      </c>
      <c r="D197" s="599" t="s">
        <v>701</v>
      </c>
      <c r="E197" s="60" t="s">
        <v>708</v>
      </c>
      <c r="F197" s="114" t="s">
        <v>134</v>
      </c>
      <c r="G197" s="55" t="s">
        <v>715</v>
      </c>
      <c r="H197" s="1283">
        <v>531957932</v>
      </c>
      <c r="I197" s="55" t="s">
        <v>117</v>
      </c>
      <c r="J197" s="55" t="s">
        <v>117</v>
      </c>
      <c r="K197" s="55" t="s">
        <v>716</v>
      </c>
      <c r="L197" s="1160">
        <v>44396</v>
      </c>
      <c r="M197" s="1174">
        <v>44500</v>
      </c>
      <c r="N197" s="928">
        <v>54.56</v>
      </c>
      <c r="O197" s="928">
        <v>92.19</v>
      </c>
      <c r="P197" s="1275">
        <v>0</v>
      </c>
      <c r="Q197" s="1194">
        <f t="shared" si="16"/>
        <v>0</v>
      </c>
      <c r="R197" s="928">
        <f t="shared" si="18"/>
        <v>37.629999999999995</v>
      </c>
      <c r="S197" s="695" t="s">
        <v>208</v>
      </c>
      <c r="T197" s="278"/>
      <c r="U197" s="276"/>
      <c r="V197" s="1291"/>
      <c r="W197" s="1310"/>
      <c r="X197" s="1310"/>
      <c r="Y197" s="1310"/>
    </row>
    <row r="198" spans="1:25" s="57" customFormat="1" ht="51.75" customHeight="1">
      <c r="A198" s="302"/>
      <c r="B198" s="61" t="s">
        <v>718</v>
      </c>
      <c r="C198" s="62">
        <v>567000000</v>
      </c>
      <c r="D198" s="599" t="s">
        <v>701</v>
      </c>
      <c r="E198" s="60" t="s">
        <v>708</v>
      </c>
      <c r="F198" s="114" t="s">
        <v>134</v>
      </c>
      <c r="G198" s="55" t="s">
        <v>715</v>
      </c>
      <c r="H198" s="1283">
        <v>538720917</v>
      </c>
      <c r="I198" s="55" t="s">
        <v>117</v>
      </c>
      <c r="J198" s="55" t="s">
        <v>117</v>
      </c>
      <c r="K198" s="55" t="s">
        <v>716</v>
      </c>
      <c r="L198" s="1160">
        <v>44396</v>
      </c>
      <c r="M198" s="1174">
        <v>44500</v>
      </c>
      <c r="N198" s="928">
        <v>54.47</v>
      </c>
      <c r="O198" s="928">
        <v>61.29</v>
      </c>
      <c r="P198" s="1275">
        <v>0</v>
      </c>
      <c r="Q198" s="1194">
        <f t="shared" si="16"/>
        <v>0</v>
      </c>
      <c r="R198" s="928">
        <f t="shared" si="18"/>
        <v>6.82</v>
      </c>
      <c r="S198" s="695" t="s">
        <v>208</v>
      </c>
      <c r="T198" s="278"/>
      <c r="U198" s="276"/>
      <c r="V198" s="1291"/>
      <c r="W198" s="1310"/>
      <c r="X198" s="1310"/>
      <c r="Y198" s="1310"/>
    </row>
    <row r="199" spans="1:25" s="57" customFormat="1" ht="51.75" customHeight="1">
      <c r="A199" s="302"/>
      <c r="B199" s="61" t="s">
        <v>720</v>
      </c>
      <c r="C199" s="62">
        <v>434000000</v>
      </c>
      <c r="D199" s="599" t="s">
        <v>701</v>
      </c>
      <c r="E199" s="60" t="s">
        <v>708</v>
      </c>
      <c r="F199" s="114" t="s">
        <v>134</v>
      </c>
      <c r="G199" s="55" t="s">
        <v>715</v>
      </c>
      <c r="H199" s="1283">
        <v>299116972</v>
      </c>
      <c r="I199" s="55" t="s">
        <v>117</v>
      </c>
      <c r="J199" s="55" t="s">
        <v>117</v>
      </c>
      <c r="K199" s="55" t="s">
        <v>716</v>
      </c>
      <c r="L199" s="1160">
        <v>44396</v>
      </c>
      <c r="M199" s="1174">
        <v>44500</v>
      </c>
      <c r="N199" s="928">
        <v>54.59</v>
      </c>
      <c r="O199" s="928">
        <v>55.1</v>
      </c>
      <c r="P199" s="1275">
        <v>0</v>
      </c>
      <c r="Q199" s="1194">
        <f t="shared" si="16"/>
        <v>0</v>
      </c>
      <c r="R199" s="928">
        <f t="shared" si="18"/>
        <v>0.50999999999999801</v>
      </c>
      <c r="S199" s="695" t="s">
        <v>208</v>
      </c>
      <c r="T199" s="278"/>
      <c r="U199" s="276"/>
      <c r="V199" s="1291"/>
      <c r="W199" s="1310"/>
      <c r="X199" s="1310"/>
      <c r="Y199" s="1310"/>
    </row>
    <row r="200" spans="1:25" s="57" customFormat="1" ht="51.75" customHeight="1">
      <c r="A200" s="302"/>
      <c r="B200" s="61" t="s">
        <v>721</v>
      </c>
      <c r="C200" s="62">
        <v>315000000</v>
      </c>
      <c r="D200" s="599" t="s">
        <v>701</v>
      </c>
      <c r="E200" s="60" t="s">
        <v>708</v>
      </c>
      <c r="F200" s="114" t="s">
        <v>134</v>
      </c>
      <c r="G200" s="55" t="s">
        <v>715</v>
      </c>
      <c r="H200" s="1283">
        <v>412012576</v>
      </c>
      <c r="I200" s="55" t="s">
        <v>117</v>
      </c>
      <c r="J200" s="55" t="s">
        <v>117</v>
      </c>
      <c r="K200" s="55" t="s">
        <v>716</v>
      </c>
      <c r="L200" s="1160">
        <v>44396</v>
      </c>
      <c r="M200" s="1174">
        <v>44500</v>
      </c>
      <c r="N200" s="928">
        <v>54.53</v>
      </c>
      <c r="O200" s="928">
        <v>63.33</v>
      </c>
      <c r="P200" s="1275">
        <v>0</v>
      </c>
      <c r="Q200" s="1194">
        <f t="shared" si="16"/>
        <v>0</v>
      </c>
      <c r="R200" s="928">
        <f>O200-N200</f>
        <v>8.7999999999999972</v>
      </c>
      <c r="S200" s="695" t="s">
        <v>208</v>
      </c>
      <c r="T200" s="278"/>
      <c r="U200" s="276"/>
      <c r="V200" s="1291"/>
      <c r="W200" s="1310"/>
      <c r="X200" s="1310"/>
      <c r="Y200" s="1310"/>
    </row>
    <row r="201" spans="1:25" s="57" customFormat="1" ht="51.75" customHeight="1">
      <c r="A201" s="302">
        <v>184</v>
      </c>
      <c r="B201" s="61" t="s">
        <v>722</v>
      </c>
      <c r="C201" s="62"/>
      <c r="D201" s="599" t="s">
        <v>701</v>
      </c>
      <c r="E201" s="60"/>
      <c r="F201" s="114"/>
      <c r="G201" s="55"/>
      <c r="H201" s="1283">
        <f>SUBTOTAL(9,H202:H208)</f>
        <v>3225942000</v>
      </c>
      <c r="I201" s="55"/>
      <c r="J201" s="55"/>
      <c r="K201" s="55"/>
      <c r="L201" s="1174">
        <v>44396</v>
      </c>
      <c r="M201" s="1174">
        <v>44500</v>
      </c>
      <c r="N201" s="928"/>
      <c r="O201" s="1086"/>
      <c r="P201" s="1315">
        <v>938094300</v>
      </c>
      <c r="Q201" s="1194">
        <f t="shared" si="16"/>
        <v>29.079701370948392</v>
      </c>
      <c r="R201" s="928"/>
      <c r="S201" s="695" t="s">
        <v>208</v>
      </c>
      <c r="T201" s="278"/>
      <c r="U201" s="276" t="s">
        <v>102</v>
      </c>
      <c r="V201" s="1291" t="s">
        <v>708</v>
      </c>
      <c r="W201" s="276" t="s">
        <v>111</v>
      </c>
      <c r="X201" s="1310"/>
      <c r="Y201" s="1310"/>
    </row>
    <row r="202" spans="1:25" s="57" customFormat="1" ht="51.75" customHeight="1">
      <c r="A202" s="302"/>
      <c r="B202" s="61" t="s">
        <v>723</v>
      </c>
      <c r="C202" s="62">
        <v>287000000</v>
      </c>
      <c r="D202" s="599" t="s">
        <v>701</v>
      </c>
      <c r="E202" s="60" t="s">
        <v>708</v>
      </c>
      <c r="F202" s="114" t="s">
        <v>134</v>
      </c>
      <c r="G202" s="55" t="s">
        <v>724</v>
      </c>
      <c r="H202" s="1283">
        <v>286782000</v>
      </c>
      <c r="I202" s="55" t="s">
        <v>725</v>
      </c>
      <c r="J202" s="55" t="s">
        <v>710</v>
      </c>
      <c r="K202" s="55" t="s">
        <v>726</v>
      </c>
      <c r="L202" s="1174">
        <v>44396</v>
      </c>
      <c r="M202" s="1174">
        <v>44500</v>
      </c>
      <c r="N202" s="934">
        <v>46.13</v>
      </c>
      <c r="O202" s="935">
        <v>69.739999999999995</v>
      </c>
      <c r="P202" s="1275">
        <v>0</v>
      </c>
      <c r="Q202" s="1194">
        <f t="shared" si="16"/>
        <v>0</v>
      </c>
      <c r="R202" s="928">
        <f t="shared" ref="R202:R207" si="19">O202-N202</f>
        <v>23.609999999999992</v>
      </c>
      <c r="S202" s="695" t="s">
        <v>208</v>
      </c>
      <c r="T202" s="278"/>
      <c r="U202" s="276"/>
      <c r="V202" s="1291"/>
      <c r="W202" s="1310"/>
      <c r="X202" s="1310"/>
      <c r="Y202" s="1310"/>
    </row>
    <row r="203" spans="1:25" s="57" customFormat="1" ht="51.75" customHeight="1">
      <c r="A203" s="302"/>
      <c r="B203" s="61" t="s">
        <v>727</v>
      </c>
      <c r="C203" s="62">
        <v>560000000</v>
      </c>
      <c r="D203" s="599" t="s">
        <v>701</v>
      </c>
      <c r="E203" s="60" t="s">
        <v>708</v>
      </c>
      <c r="F203" s="114" t="s">
        <v>134</v>
      </c>
      <c r="G203" s="55" t="s">
        <v>724</v>
      </c>
      <c r="H203" s="1283">
        <v>559130000</v>
      </c>
      <c r="I203" s="55" t="s">
        <v>725</v>
      </c>
      <c r="J203" s="55" t="s">
        <v>710</v>
      </c>
      <c r="K203" s="55" t="s">
        <v>726</v>
      </c>
      <c r="L203" s="1174">
        <v>44396</v>
      </c>
      <c r="M203" s="1174">
        <v>44500</v>
      </c>
      <c r="N203" s="934">
        <v>45.87</v>
      </c>
      <c r="O203" s="935">
        <v>70.13</v>
      </c>
      <c r="P203" s="1275">
        <v>0</v>
      </c>
      <c r="Q203" s="1194">
        <f t="shared" si="16"/>
        <v>0</v>
      </c>
      <c r="R203" s="928">
        <f t="shared" si="19"/>
        <v>24.259999999999998</v>
      </c>
      <c r="S203" s="695" t="s">
        <v>208</v>
      </c>
      <c r="T203" s="278"/>
      <c r="U203" s="276"/>
      <c r="V203" s="1291"/>
      <c r="W203" s="1310"/>
      <c r="X203" s="1310"/>
      <c r="Y203" s="1310"/>
    </row>
    <row r="204" spans="1:25" s="57" customFormat="1" ht="51.75" customHeight="1">
      <c r="A204" s="302"/>
      <c r="B204" s="61" t="s">
        <v>728</v>
      </c>
      <c r="C204" s="62">
        <v>462000000</v>
      </c>
      <c r="D204" s="599" t="s">
        <v>701</v>
      </c>
      <c r="E204" s="60" t="s">
        <v>708</v>
      </c>
      <c r="F204" s="114" t="s">
        <v>134</v>
      </c>
      <c r="G204" s="55" t="s">
        <v>724</v>
      </c>
      <c r="H204" s="1283">
        <v>461852000</v>
      </c>
      <c r="I204" s="55" t="s">
        <v>725</v>
      </c>
      <c r="J204" s="55" t="s">
        <v>710</v>
      </c>
      <c r="K204" s="55" t="s">
        <v>726</v>
      </c>
      <c r="L204" s="1174">
        <v>44396</v>
      </c>
      <c r="M204" s="1174">
        <v>44500</v>
      </c>
      <c r="N204" s="934">
        <v>45.99</v>
      </c>
      <c r="O204" s="935">
        <v>65.61</v>
      </c>
      <c r="P204" s="1275">
        <v>0</v>
      </c>
      <c r="Q204" s="1194">
        <f t="shared" si="16"/>
        <v>0</v>
      </c>
      <c r="R204" s="928">
        <f t="shared" si="19"/>
        <v>19.619999999999997</v>
      </c>
      <c r="S204" s="695" t="s">
        <v>208</v>
      </c>
      <c r="T204" s="278"/>
      <c r="U204" s="276"/>
      <c r="V204" s="1291"/>
      <c r="W204" s="1310"/>
      <c r="X204" s="1310"/>
      <c r="Y204" s="1310"/>
    </row>
    <row r="205" spans="1:25" s="57" customFormat="1" ht="51.75" customHeight="1">
      <c r="A205" s="302"/>
      <c r="B205" s="61" t="s">
        <v>729</v>
      </c>
      <c r="C205" s="62">
        <v>287000000</v>
      </c>
      <c r="D205" s="599" t="s">
        <v>701</v>
      </c>
      <c r="E205" s="60" t="s">
        <v>708</v>
      </c>
      <c r="F205" s="114" t="s">
        <v>134</v>
      </c>
      <c r="G205" s="55" t="s">
        <v>724</v>
      </c>
      <c r="H205" s="1283">
        <v>286930000</v>
      </c>
      <c r="I205" s="55" t="s">
        <v>725</v>
      </c>
      <c r="J205" s="55" t="s">
        <v>710</v>
      </c>
      <c r="K205" s="55" t="s">
        <v>726</v>
      </c>
      <c r="L205" s="1174">
        <v>44396</v>
      </c>
      <c r="M205" s="1174">
        <v>44500</v>
      </c>
      <c r="N205" s="934">
        <v>46.18</v>
      </c>
      <c r="O205" s="935">
        <v>70.52</v>
      </c>
      <c r="P205" s="1275">
        <v>0</v>
      </c>
      <c r="Q205" s="1194">
        <f t="shared" si="16"/>
        <v>0</v>
      </c>
      <c r="R205" s="928">
        <f t="shared" si="19"/>
        <v>24.339999999999996</v>
      </c>
      <c r="S205" s="695" t="s">
        <v>208</v>
      </c>
      <c r="T205" s="278"/>
      <c r="U205" s="276"/>
      <c r="V205" s="1291"/>
      <c r="W205" s="1310"/>
      <c r="X205" s="1310"/>
      <c r="Y205" s="1310"/>
    </row>
    <row r="206" spans="1:25" s="57" customFormat="1" ht="51.75" customHeight="1">
      <c r="A206" s="302"/>
      <c r="B206" s="61" t="s">
        <v>730</v>
      </c>
      <c r="C206" s="62">
        <v>525000000</v>
      </c>
      <c r="D206" s="599" t="s">
        <v>701</v>
      </c>
      <c r="E206" s="60" t="s">
        <v>708</v>
      </c>
      <c r="F206" s="114" t="s">
        <v>134</v>
      </c>
      <c r="G206" s="55" t="s">
        <v>724</v>
      </c>
      <c r="H206" s="1283">
        <v>524543000</v>
      </c>
      <c r="I206" s="55" t="s">
        <v>725</v>
      </c>
      <c r="J206" s="55" t="s">
        <v>710</v>
      </c>
      <c r="K206" s="55" t="s">
        <v>726</v>
      </c>
      <c r="L206" s="1174">
        <v>44396</v>
      </c>
      <c r="M206" s="1174">
        <v>44500</v>
      </c>
      <c r="N206" s="934">
        <v>41.28</v>
      </c>
      <c r="O206" s="935">
        <v>64.14</v>
      </c>
      <c r="P206" s="1275">
        <v>0</v>
      </c>
      <c r="Q206" s="1194">
        <f t="shared" si="16"/>
        <v>0</v>
      </c>
      <c r="R206" s="928">
        <f t="shared" si="19"/>
        <v>22.86</v>
      </c>
      <c r="S206" s="695" t="s">
        <v>208</v>
      </c>
      <c r="T206" s="278"/>
      <c r="U206" s="276"/>
      <c r="V206" s="1291"/>
      <c r="W206" s="1310"/>
      <c r="X206" s="1310"/>
      <c r="Y206" s="1310"/>
    </row>
    <row r="207" spans="1:25" s="57" customFormat="1" ht="51.75" customHeight="1">
      <c r="A207" s="302"/>
      <c r="B207" s="61" t="s">
        <v>731</v>
      </c>
      <c r="C207" s="62">
        <v>1008000000</v>
      </c>
      <c r="D207" s="599" t="s">
        <v>701</v>
      </c>
      <c r="E207" s="60" t="s">
        <v>708</v>
      </c>
      <c r="F207" s="114" t="s">
        <v>134</v>
      </c>
      <c r="G207" s="55" t="s">
        <v>724</v>
      </c>
      <c r="H207" s="1283">
        <v>1007744000</v>
      </c>
      <c r="I207" s="55" t="s">
        <v>725</v>
      </c>
      <c r="J207" s="55" t="s">
        <v>710</v>
      </c>
      <c r="K207" s="55" t="s">
        <v>726</v>
      </c>
      <c r="L207" s="1174">
        <v>44396</v>
      </c>
      <c r="M207" s="1174">
        <v>44500</v>
      </c>
      <c r="N207" s="934">
        <v>41.31</v>
      </c>
      <c r="O207" s="935">
        <v>60.48</v>
      </c>
      <c r="P207" s="1275">
        <v>0</v>
      </c>
      <c r="Q207" s="1194">
        <f t="shared" si="16"/>
        <v>0</v>
      </c>
      <c r="R207" s="928">
        <f t="shared" si="19"/>
        <v>19.169999999999995</v>
      </c>
      <c r="S207" s="695" t="s">
        <v>208</v>
      </c>
      <c r="T207" s="278"/>
      <c r="U207" s="276"/>
      <c r="V207" s="1291"/>
      <c r="W207" s="1310"/>
      <c r="X207" s="1310"/>
      <c r="Y207" s="1310"/>
    </row>
    <row r="208" spans="1:25" s="57" customFormat="1" ht="39.75" customHeight="1">
      <c r="A208" s="856">
        <v>185</v>
      </c>
      <c r="B208" s="857" t="s">
        <v>732</v>
      </c>
      <c r="C208" s="858">
        <v>100000000</v>
      </c>
      <c r="D208" s="859" t="s">
        <v>114</v>
      </c>
      <c r="E208" s="859" t="s">
        <v>103</v>
      </c>
      <c r="F208" s="860" t="s">
        <v>134</v>
      </c>
      <c r="G208" s="861" t="s">
        <v>733</v>
      </c>
      <c r="H208" s="1318">
        <v>98961000</v>
      </c>
      <c r="I208" s="861" t="s">
        <v>677</v>
      </c>
      <c r="J208" s="861" t="s">
        <v>288</v>
      </c>
      <c r="K208" s="861" t="s">
        <v>595</v>
      </c>
      <c r="L208" s="1221">
        <v>44428</v>
      </c>
      <c r="M208" s="1222">
        <v>44487</v>
      </c>
      <c r="N208" s="1194">
        <v>46.12</v>
      </c>
      <c r="O208" s="1194">
        <v>72.8</v>
      </c>
      <c r="P208" s="1275">
        <v>0</v>
      </c>
      <c r="Q208" s="1194">
        <f t="shared" si="16"/>
        <v>0</v>
      </c>
      <c r="R208" s="1223">
        <f>O208-N208</f>
        <v>26.68</v>
      </c>
      <c r="S208" s="695" t="s">
        <v>208</v>
      </c>
      <c r="T208" s="278" t="s">
        <v>139</v>
      </c>
      <c r="U208" s="276" t="s">
        <v>114</v>
      </c>
      <c r="V208" s="1291" t="s">
        <v>103</v>
      </c>
      <c r="W208" s="276" t="s">
        <v>111</v>
      </c>
      <c r="X208" s="1310"/>
      <c r="Y208" s="1310"/>
    </row>
    <row r="209" spans="1:25" s="159" customFormat="1" ht="23.25" customHeight="1">
      <c r="A209" s="1515" t="s">
        <v>734</v>
      </c>
      <c r="B209" s="1516"/>
      <c r="C209" s="157">
        <f>SUBTOTAL(9,C13:C208)</f>
        <v>111599520016</v>
      </c>
      <c r="D209" s="157"/>
      <c r="E209" s="266"/>
      <c r="F209" s="694"/>
      <c r="G209" s="158"/>
      <c r="H209" s="157">
        <f>SUBTOTAL(9,H13:H208)</f>
        <v>89488406047.630005</v>
      </c>
      <c r="I209" s="268"/>
      <c r="J209" s="268"/>
      <c r="K209" s="269"/>
      <c r="L209" s="1336"/>
      <c r="M209" s="1333"/>
      <c r="N209" s="1237"/>
      <c r="O209" s="1245"/>
      <c r="P209" s="157">
        <f>SUBTOTAL(9,P13:P208)</f>
        <v>23571502987.463997</v>
      </c>
      <c r="Q209" s="274"/>
      <c r="R209" s="274"/>
      <c r="S209" s="274"/>
      <c r="T209" s="283"/>
      <c r="U209" s="1319"/>
      <c r="V209" s="1320"/>
      <c r="W209" s="283"/>
      <c r="X209" s="283"/>
      <c r="Y209" s="283"/>
    </row>
    <row r="210" spans="1:25" s="78" customFormat="1">
      <c r="A210" s="69"/>
      <c r="B210" s="70"/>
      <c r="C210" s="81"/>
      <c r="D210" s="106"/>
      <c r="E210" s="72"/>
      <c r="F210" s="1137"/>
      <c r="G210" s="52"/>
      <c r="H210" s="1089"/>
      <c r="I210" s="52"/>
      <c r="J210" s="52"/>
      <c r="K210" s="52"/>
      <c r="L210" s="1332"/>
      <c r="M210" s="1332"/>
      <c r="N210" s="1238"/>
      <c r="O210" s="1238"/>
      <c r="P210" s="1089"/>
      <c r="Q210" s="52"/>
      <c r="R210" s="52"/>
      <c r="S210" s="52"/>
      <c r="T210" s="275"/>
      <c r="U210" s="276"/>
      <c r="V210" s="1290"/>
      <c r="W210" s="275"/>
      <c r="X210" s="275"/>
      <c r="Y210" s="275"/>
    </row>
    <row r="211" spans="1:25" s="58" customFormat="1" ht="15" customHeight="1">
      <c r="A211" s="1517" t="s">
        <v>735</v>
      </c>
      <c r="B211" s="1517"/>
      <c r="C211" s="1518"/>
      <c r="D211" s="1517"/>
      <c r="E211" s="1517"/>
      <c r="F211" s="1517"/>
      <c r="G211" s="71"/>
      <c r="H211" s="1090"/>
      <c r="I211" s="1345"/>
      <c r="J211" s="1519"/>
      <c r="K211" s="1519"/>
      <c r="L211" s="1185"/>
      <c r="M211" s="1190"/>
      <c r="N211" s="1239"/>
      <c r="O211" s="1246"/>
      <c r="P211" s="1091"/>
      <c r="Q211" s="77"/>
      <c r="R211" s="75"/>
      <c r="S211" s="78"/>
      <c r="T211" s="279"/>
      <c r="U211" s="1321"/>
      <c r="V211" s="1321"/>
      <c r="W211" s="279"/>
      <c r="X211" s="279"/>
      <c r="Y211" s="279"/>
    </row>
    <row r="212" spans="1:25" s="4" customFormat="1" ht="14.25" customHeight="1">
      <c r="A212" s="94"/>
      <c r="B212" s="1520" t="s">
        <v>736</v>
      </c>
      <c r="C212" s="1521"/>
      <c r="D212" s="1522"/>
      <c r="E212" s="1523"/>
      <c r="F212" s="162">
        <v>185</v>
      </c>
      <c r="G212" s="79"/>
      <c r="H212" s="1092"/>
      <c r="I212" s="80"/>
      <c r="J212" s="81"/>
      <c r="K212" s="81"/>
      <c r="L212" s="1186"/>
      <c r="M212" s="1186"/>
      <c r="N212" s="1240"/>
      <c r="O212" s="912" t="s">
        <v>776</v>
      </c>
      <c r="P212" s="1094"/>
      <c r="Q212" s="938"/>
      <c r="R212" s="938"/>
      <c r="S212" s="85"/>
      <c r="T212" s="280"/>
      <c r="U212" s="1322"/>
      <c r="V212" s="1322"/>
      <c r="W212" s="280"/>
      <c r="X212" s="280"/>
      <c r="Y212" s="280"/>
    </row>
    <row r="213" spans="1:25" s="4" customFormat="1" ht="14.25" customHeight="1">
      <c r="A213" s="94"/>
      <c r="B213" s="1520" t="s">
        <v>738</v>
      </c>
      <c r="C213" s="1521"/>
      <c r="D213" s="1522"/>
      <c r="E213" s="1523"/>
      <c r="F213" s="162">
        <v>11</v>
      </c>
      <c r="G213" s="79"/>
      <c r="H213" s="1092"/>
      <c r="I213" s="80"/>
      <c r="J213" s="81"/>
      <c r="K213" s="81"/>
      <c r="L213" s="1186"/>
      <c r="M213" s="1186"/>
      <c r="N213" s="1240"/>
      <c r="O213" s="912" t="s">
        <v>70</v>
      </c>
      <c r="P213" s="1094"/>
      <c r="Q213" s="938"/>
      <c r="R213" s="938"/>
      <c r="S213" s="85"/>
      <c r="T213" s="280"/>
      <c r="U213" s="1322"/>
      <c r="V213" s="1322"/>
      <c r="W213" s="280"/>
      <c r="X213" s="280"/>
      <c r="Y213" s="280"/>
    </row>
    <row r="214" spans="1:25" s="4" customFormat="1" ht="14.25" customHeight="1">
      <c r="A214" s="94"/>
      <c r="B214" s="1520" t="s">
        <v>739</v>
      </c>
      <c r="C214" s="1521"/>
      <c r="D214" s="1522"/>
      <c r="E214" s="1523"/>
      <c r="F214" s="162">
        <f>F212-F213</f>
        <v>174</v>
      </c>
      <c r="G214" s="79"/>
      <c r="H214" s="1092"/>
      <c r="I214" s="80"/>
      <c r="J214" s="81"/>
      <c r="K214" s="81"/>
      <c r="L214" s="1186"/>
      <c r="M214" s="1186"/>
      <c r="N214" s="1240"/>
      <c r="O214" s="912"/>
      <c r="P214" s="1094"/>
      <c r="Q214" s="938"/>
      <c r="R214" s="938"/>
      <c r="S214" s="85"/>
      <c r="T214" s="280"/>
      <c r="U214" s="1322"/>
      <c r="V214" s="1322"/>
      <c r="W214" s="280"/>
      <c r="X214" s="280"/>
      <c r="Y214" s="280"/>
    </row>
    <row r="215" spans="1:25" s="90" customFormat="1" ht="14.25" customHeight="1">
      <c r="A215" s="163"/>
      <c r="B215" s="1524" t="s">
        <v>740</v>
      </c>
      <c r="C215" s="1527"/>
      <c r="D215" s="1525"/>
      <c r="E215" s="1526"/>
      <c r="F215" s="162">
        <f>COUNTIF($U$13:$U$208,"TENDER")</f>
        <v>53</v>
      </c>
      <c r="G215" s="86"/>
      <c r="H215" s="1093"/>
      <c r="I215" s="87"/>
      <c r="J215" s="88"/>
      <c r="K215" s="88"/>
      <c r="L215" s="1187"/>
      <c r="M215" s="1187"/>
      <c r="N215" s="1241"/>
      <c r="O215" s="912"/>
      <c r="P215" s="1094"/>
      <c r="Q215" s="938"/>
      <c r="R215" s="938"/>
      <c r="S215" s="165"/>
      <c r="T215" s="281" t="s">
        <v>741</v>
      </c>
      <c r="U215" s="1323"/>
      <c r="V215" s="1323"/>
      <c r="W215" s="281"/>
      <c r="X215" s="281"/>
      <c r="Y215" s="281"/>
    </row>
    <row r="216" spans="1:25" s="90" customFormat="1" ht="14.25" customHeight="1">
      <c r="A216" s="163"/>
      <c r="B216" s="1524" t="s">
        <v>742</v>
      </c>
      <c r="C216" s="1527"/>
      <c r="D216" s="1525"/>
      <c r="E216" s="1526"/>
      <c r="F216" s="162">
        <f>COUNTIF($U$13:$U$208,"PL")</f>
        <v>67</v>
      </c>
      <c r="G216" s="86"/>
      <c r="H216" s="1093"/>
      <c r="I216" s="87"/>
      <c r="J216" s="88"/>
      <c r="K216" s="88"/>
      <c r="L216" s="1187"/>
      <c r="M216" s="1187"/>
      <c r="N216" s="1241"/>
      <c r="O216" s="1247"/>
      <c r="P216" s="1094"/>
      <c r="Q216" s="938"/>
      <c r="R216" s="938"/>
      <c r="S216" s="165"/>
      <c r="T216" s="281" t="s">
        <v>114</v>
      </c>
      <c r="U216" s="1323"/>
      <c r="V216" s="1323"/>
      <c r="W216" s="281"/>
      <c r="X216" s="281"/>
      <c r="Y216" s="281"/>
    </row>
    <row r="217" spans="1:25" s="90" customFormat="1" ht="14.25" customHeight="1">
      <c r="A217" s="163"/>
      <c r="B217" s="1524" t="s">
        <v>743</v>
      </c>
      <c r="C217" s="1527"/>
      <c r="D217" s="1525"/>
      <c r="E217" s="1526"/>
      <c r="F217" s="162">
        <f>COUNTIF(U13:U210,"SWAKELOLA")</f>
        <v>19</v>
      </c>
      <c r="G217" s="86"/>
      <c r="H217" s="1093"/>
      <c r="I217" s="87"/>
      <c r="J217" s="88"/>
      <c r="K217" s="88"/>
      <c r="L217" s="1187"/>
      <c r="M217" s="1187"/>
      <c r="N217" s="1241"/>
      <c r="O217" s="1247"/>
      <c r="P217" s="1094"/>
      <c r="Q217" s="938"/>
      <c r="R217" s="938"/>
      <c r="S217" s="165"/>
      <c r="T217" s="281" t="s">
        <v>744</v>
      </c>
      <c r="U217" s="1323"/>
      <c r="V217" s="1323"/>
      <c r="W217" s="281"/>
      <c r="X217" s="281"/>
      <c r="Y217" s="281"/>
    </row>
    <row r="218" spans="1:25" s="90" customFormat="1" ht="14.25" customHeight="1">
      <c r="A218" s="163"/>
      <c r="B218" s="1520" t="s">
        <v>745</v>
      </c>
      <c r="C218" s="1522"/>
      <c r="D218" s="1522"/>
      <c r="E218" s="1523"/>
      <c r="F218" s="162">
        <f>SUM(F219:F221)</f>
        <v>67</v>
      </c>
      <c r="G218" s="86"/>
      <c r="H218" s="1093"/>
      <c r="I218" s="87"/>
      <c r="J218" s="88"/>
      <c r="K218" s="88"/>
      <c r="L218" s="1187"/>
      <c r="M218" s="1187"/>
      <c r="N218" s="1241"/>
      <c r="O218" s="1248" t="s">
        <v>746</v>
      </c>
      <c r="P218" s="1094"/>
      <c r="Q218" s="938"/>
      <c r="R218" s="938"/>
      <c r="S218" s="165"/>
      <c r="T218" s="281"/>
      <c r="U218" s="1323"/>
      <c r="V218" s="1323"/>
      <c r="W218" s="281"/>
      <c r="X218" s="281"/>
      <c r="Y218" s="281"/>
    </row>
    <row r="219" spans="1:25" s="90" customFormat="1" ht="13.5" customHeight="1">
      <c r="A219" s="163"/>
      <c r="B219" s="1524" t="s">
        <v>740</v>
      </c>
      <c r="C219" s="1525"/>
      <c r="D219" s="1525"/>
      <c r="E219" s="1526"/>
      <c r="F219" s="162">
        <f>COUNTIFS($U$13:$U$208,#REF!,$W$13:$W$208,$W$208)</f>
        <v>0</v>
      </c>
      <c r="G219" s="86"/>
      <c r="H219" s="1093"/>
      <c r="I219" s="87"/>
      <c r="J219" s="88"/>
      <c r="K219" s="88"/>
      <c r="L219" s="1187"/>
      <c r="M219" s="1187"/>
      <c r="N219" s="1241"/>
      <c r="O219" s="912" t="s">
        <v>747</v>
      </c>
      <c r="P219" s="164"/>
      <c r="Q219" s="938"/>
      <c r="R219" s="938"/>
      <c r="S219" s="165"/>
      <c r="T219" s="281"/>
      <c r="U219" s="1323"/>
      <c r="V219" s="1323"/>
      <c r="W219" s="281"/>
      <c r="X219" s="281"/>
      <c r="Y219" s="281"/>
    </row>
    <row r="220" spans="1:25" s="90" customFormat="1" ht="13.5" customHeight="1">
      <c r="A220" s="163"/>
      <c r="B220" s="1524" t="s">
        <v>742</v>
      </c>
      <c r="C220" s="1525"/>
      <c r="D220" s="1525"/>
      <c r="E220" s="1526"/>
      <c r="F220" s="162">
        <f>COUNTIFS($U$13:$U$208,$U$13,$W$13:$W$208,$W$208)</f>
        <v>55</v>
      </c>
      <c r="G220" s="86"/>
      <c r="H220" s="1093"/>
      <c r="I220" s="87"/>
      <c r="J220" s="88"/>
      <c r="K220" s="88"/>
      <c r="L220" s="1187"/>
      <c r="M220" s="1187"/>
      <c r="N220" s="1241"/>
      <c r="O220" s="912" t="s">
        <v>748</v>
      </c>
      <c r="P220" s="164"/>
      <c r="Q220" s="938"/>
      <c r="R220" s="938"/>
      <c r="S220" s="165"/>
      <c r="T220" s="281"/>
      <c r="U220" s="1323"/>
      <c r="V220" s="1323"/>
      <c r="W220" s="281"/>
      <c r="X220" s="281"/>
      <c r="Y220" s="281"/>
    </row>
    <row r="221" spans="1:25" s="90" customFormat="1" ht="14.25" customHeight="1">
      <c r="A221" s="163"/>
      <c r="B221" s="1524" t="s">
        <v>743</v>
      </c>
      <c r="C221" s="1525"/>
      <c r="D221" s="1525"/>
      <c r="E221" s="1526"/>
      <c r="F221" s="162">
        <f>COUNTIFS($U$13:$U$208,$U$34,$W$13:$W$208,$W$208)</f>
        <v>12</v>
      </c>
      <c r="G221" s="86"/>
      <c r="H221" s="1093"/>
      <c r="I221" s="87"/>
      <c r="J221" s="88"/>
      <c r="K221" s="88"/>
      <c r="L221" s="1187"/>
      <c r="M221" s="1187"/>
      <c r="N221" s="1241"/>
      <c r="O221" s="912"/>
      <c r="P221" s="164"/>
      <c r="Q221" s="938"/>
      <c r="R221" s="938"/>
      <c r="S221" s="165"/>
      <c r="T221" s="281"/>
      <c r="U221" s="1323"/>
      <c r="V221" s="1323"/>
      <c r="W221" s="281"/>
      <c r="X221" s="281"/>
      <c r="Y221" s="281"/>
    </row>
    <row r="222" spans="1:25" s="90" customFormat="1" ht="14.25" customHeight="1">
      <c r="A222" s="163"/>
      <c r="B222" s="1520" t="s">
        <v>749</v>
      </c>
      <c r="C222" s="1522"/>
      <c r="D222" s="1522"/>
      <c r="E222" s="1523"/>
      <c r="F222" s="162">
        <f>COUNTIF($W$13:$W$208,"PROSES DED")</f>
        <v>7</v>
      </c>
      <c r="G222" s="86"/>
      <c r="H222" s="1093"/>
      <c r="I222" s="87"/>
      <c r="J222" s="88"/>
      <c r="K222" s="88"/>
      <c r="L222" s="1187"/>
      <c r="M222" s="1187"/>
      <c r="N222" s="1241"/>
      <c r="O222" s="1249"/>
      <c r="P222" s="1094"/>
      <c r="Q222" s="938"/>
      <c r="R222" s="938"/>
      <c r="S222" s="165"/>
      <c r="T222" s="281"/>
      <c r="U222" s="1323"/>
      <c r="V222" s="1323"/>
      <c r="W222" s="281"/>
      <c r="X222" s="281"/>
      <c r="Y222" s="281"/>
    </row>
    <row r="223" spans="1:25" s="90" customFormat="1" ht="14.25" customHeight="1">
      <c r="A223" s="163"/>
      <c r="B223" s="1520" t="s">
        <v>750</v>
      </c>
      <c r="C223" s="1522"/>
      <c r="D223" s="1522"/>
      <c r="E223" s="1523"/>
      <c r="F223" s="162">
        <f>COUNTIF($W13:$W$208,"PROSES ULP")</f>
        <v>12</v>
      </c>
      <c r="G223" s="86"/>
      <c r="H223" s="1255"/>
      <c r="I223" s="87"/>
      <c r="J223" s="88"/>
      <c r="K223" s="88"/>
      <c r="L223" s="1187"/>
      <c r="M223" s="1187"/>
      <c r="N223" s="1241"/>
      <c r="O223" s="1249"/>
      <c r="P223" s="1094"/>
      <c r="Q223" s="938"/>
      <c r="R223" s="938"/>
      <c r="S223" s="165"/>
      <c r="T223" s="281"/>
      <c r="U223" s="1323"/>
      <c r="V223" s="1323"/>
      <c r="W223" s="281"/>
      <c r="X223" s="281"/>
      <c r="Y223" s="281"/>
    </row>
    <row r="224" spans="1:25" s="90" customFormat="1" ht="14.25" customHeight="1">
      <c r="A224" s="163"/>
      <c r="B224" s="1520" t="s">
        <v>751</v>
      </c>
      <c r="C224" s="1522"/>
      <c r="D224" s="1522"/>
      <c r="E224" s="1522"/>
      <c r="F224" s="162">
        <f>COUNTIF($W$13:$W$208,"SOSIALISASI DESA")</f>
        <v>0</v>
      </c>
      <c r="G224" s="86"/>
      <c r="H224" s="1093"/>
      <c r="I224" s="87"/>
      <c r="J224" s="88"/>
      <c r="K224" s="88"/>
      <c r="L224" s="1187"/>
      <c r="M224" s="1187"/>
      <c r="N224" s="1241"/>
      <c r="O224" s="1249"/>
      <c r="P224" s="1094"/>
      <c r="Q224" s="938"/>
      <c r="R224" s="938"/>
      <c r="S224" s="165"/>
      <c r="T224" s="281"/>
      <c r="U224" s="1323"/>
      <c r="V224" s="1323"/>
      <c r="W224" s="281"/>
      <c r="X224" s="281"/>
      <c r="Y224" s="281"/>
    </row>
    <row r="225" spans="1:16149" s="90" customFormat="1" ht="14.25" customHeight="1">
      <c r="A225" s="163"/>
      <c r="B225" s="1520" t="s">
        <v>752</v>
      </c>
      <c r="C225" s="1522"/>
      <c r="D225" s="1522"/>
      <c r="E225" s="1522"/>
      <c r="F225" s="162">
        <f>COUNTIF(W14:W211,"PROSES HPS")</f>
        <v>1</v>
      </c>
      <c r="G225" s="86"/>
      <c r="H225" s="1093"/>
      <c r="I225" s="87"/>
      <c r="J225" s="88"/>
      <c r="K225" s="88"/>
      <c r="L225" s="1187"/>
      <c r="M225" s="1187"/>
      <c r="N225" s="1241"/>
      <c r="O225" s="1249"/>
      <c r="P225" s="1094"/>
      <c r="Q225" s="938"/>
      <c r="R225" s="938"/>
      <c r="S225" s="165"/>
      <c r="T225" s="281"/>
      <c r="U225" s="1323"/>
      <c r="V225" s="1323"/>
      <c r="W225" s="281"/>
      <c r="X225" s="281"/>
      <c r="Y225" s="281"/>
    </row>
    <row r="226" spans="1:16149" s="90" customFormat="1" ht="14.25" customHeight="1">
      <c r="A226" s="163"/>
      <c r="B226" s="1520" t="s">
        <v>753</v>
      </c>
      <c r="C226" s="1522"/>
      <c r="D226" s="1522"/>
      <c r="E226" s="1522"/>
      <c r="F226" s="162">
        <f>COUNTIF($W$13:$W$208,"PROSES KONTRAK")</f>
        <v>0</v>
      </c>
      <c r="G226" s="86"/>
      <c r="H226" s="1093"/>
      <c r="I226" s="87"/>
      <c r="J226" s="88"/>
      <c r="K226" s="88"/>
      <c r="L226" s="1187"/>
      <c r="M226" s="1187"/>
      <c r="N226" s="1241"/>
      <c r="O226" s="912"/>
      <c r="P226" s="164"/>
      <c r="Q226" s="938"/>
      <c r="R226" s="938"/>
      <c r="S226" s="165"/>
      <c r="T226" s="281"/>
      <c r="U226" s="1323"/>
      <c r="V226" s="1323"/>
      <c r="W226" s="281"/>
      <c r="X226" s="281"/>
      <c r="Y226" s="281"/>
    </row>
    <row r="227" spans="1:16149" s="90" customFormat="1" ht="14.25" customHeight="1">
      <c r="A227" s="163"/>
      <c r="B227" s="1343" t="s">
        <v>754</v>
      </c>
      <c r="C227" s="1344"/>
      <c r="D227" s="1344"/>
      <c r="E227" s="1344"/>
      <c r="F227" s="162">
        <f>COUNTIF($W$13:$W$208,"KONTRAK")</f>
        <v>0</v>
      </c>
      <c r="G227" s="86"/>
      <c r="H227" s="1093"/>
      <c r="I227" s="87"/>
      <c r="J227" s="88"/>
      <c r="K227" s="88"/>
      <c r="L227" s="1187"/>
      <c r="M227" s="1187"/>
      <c r="N227" s="1241"/>
      <c r="O227" s="912"/>
      <c r="P227" s="164"/>
      <c r="Q227" s="938"/>
      <c r="R227" s="938"/>
      <c r="S227" s="165"/>
      <c r="T227" s="281"/>
      <c r="U227" s="1323"/>
      <c r="V227" s="1323"/>
      <c r="W227" s="281"/>
      <c r="X227" s="281"/>
      <c r="Y227" s="281"/>
    </row>
    <row r="228" spans="1:16149" s="90" customFormat="1" ht="14.25" customHeight="1">
      <c r="A228" s="163"/>
      <c r="B228" s="1520" t="s">
        <v>755</v>
      </c>
      <c r="C228" s="1522"/>
      <c r="D228" s="1522"/>
      <c r="E228" s="1530"/>
      <c r="F228" s="162">
        <f>COUNTIF($W$13:$W$208,"PROSES PENGADAAN")</f>
        <v>2</v>
      </c>
      <c r="G228" s="86"/>
      <c r="H228" s="1093"/>
      <c r="I228" s="87"/>
      <c r="J228" s="88"/>
      <c r="K228" s="88"/>
      <c r="L228" s="1187"/>
      <c r="M228" s="1187"/>
      <c r="N228" s="1241"/>
      <c r="O228" s="1240"/>
      <c r="P228" s="1094"/>
      <c r="Q228" s="938"/>
      <c r="R228" s="938"/>
      <c r="S228" s="165"/>
      <c r="T228" s="281"/>
      <c r="U228" s="1323"/>
      <c r="V228" s="1323"/>
      <c r="W228" s="281"/>
      <c r="X228" s="281"/>
      <c r="Y228" s="281"/>
    </row>
    <row r="229" spans="1:16149" s="90" customFormat="1" ht="14.25" customHeight="1">
      <c r="A229" s="163"/>
      <c r="B229" s="1520" t="s">
        <v>756</v>
      </c>
      <c r="C229" s="1522"/>
      <c r="D229" s="1522"/>
      <c r="E229" s="1522"/>
      <c r="F229" s="162">
        <f>COUNTIF($W$13:$W$208,"UKPBJ")</f>
        <v>0</v>
      </c>
      <c r="G229" s="86"/>
      <c r="H229" s="1093"/>
      <c r="I229" s="87"/>
      <c r="J229" s="88"/>
      <c r="K229" s="88"/>
      <c r="L229" s="1187"/>
      <c r="M229" s="1187"/>
      <c r="N229" s="1241"/>
      <c r="O229" s="1240"/>
      <c r="P229" s="1094"/>
      <c r="Q229" s="938"/>
      <c r="R229" s="938"/>
      <c r="S229" s="165"/>
      <c r="T229" s="281"/>
      <c r="U229" s="1323"/>
      <c r="V229" s="1323"/>
      <c r="W229" s="281"/>
      <c r="X229" s="281"/>
      <c r="Y229" s="281"/>
    </row>
    <row r="230" spans="1:16149" s="90" customFormat="1" ht="14.25" customHeight="1">
      <c r="A230" s="163"/>
      <c r="B230" s="447"/>
      <c r="C230" s="1095"/>
      <c r="D230" s="447"/>
      <c r="E230" s="447"/>
      <c r="F230" s="92"/>
      <c r="G230" s="86"/>
      <c r="H230" s="1093"/>
      <c r="I230" s="87"/>
      <c r="J230" s="88"/>
      <c r="K230" s="88"/>
      <c r="L230" s="1187"/>
      <c r="M230" s="1187"/>
      <c r="N230" s="1241"/>
      <c r="O230" s="1240"/>
      <c r="P230" s="1094"/>
      <c r="Q230" s="938"/>
      <c r="R230" s="938"/>
      <c r="S230" s="165"/>
      <c r="T230" s="281"/>
      <c r="U230" s="1323"/>
      <c r="V230" s="1323"/>
      <c r="W230" s="281"/>
      <c r="X230" s="281"/>
      <c r="Y230" s="281"/>
    </row>
    <row r="231" spans="1:16149" s="90" customFormat="1" ht="14.25" customHeight="1">
      <c r="A231" s="1135" t="s">
        <v>758</v>
      </c>
      <c r="B231" s="1135"/>
      <c r="C231" s="1095"/>
      <c r="D231" s="447"/>
      <c r="E231" s="447"/>
      <c r="F231" s="92"/>
      <c r="G231" s="86"/>
      <c r="H231" s="1093"/>
      <c r="I231" s="87"/>
      <c r="J231" s="88"/>
      <c r="K231" s="88"/>
      <c r="L231" s="1187"/>
      <c r="M231" s="1187"/>
      <c r="N231" s="1241"/>
      <c r="O231" s="1240"/>
      <c r="P231" s="1094"/>
      <c r="Q231" s="938"/>
      <c r="R231" s="938"/>
      <c r="S231" s="165"/>
      <c r="T231" s="281"/>
      <c r="U231" s="1323"/>
      <c r="V231" s="1323"/>
      <c r="W231" s="281"/>
      <c r="X231" s="281"/>
      <c r="Y231" s="281"/>
    </row>
    <row r="232" spans="1:16149" s="78" customFormat="1">
      <c r="A232" s="72"/>
      <c r="B232" s="595"/>
      <c r="C232" s="596" t="s">
        <v>759</v>
      </c>
      <c r="D232" s="168"/>
      <c r="E232" s="72"/>
      <c r="F232" s="1137"/>
      <c r="G232" s="52"/>
      <c r="H232" s="52"/>
      <c r="I232" s="52"/>
      <c r="J232" s="52"/>
      <c r="K232" s="52"/>
      <c r="L232" s="1332"/>
      <c r="M232" s="1332"/>
      <c r="N232" s="1242"/>
      <c r="O232" s="1240"/>
      <c r="P232" s="83"/>
      <c r="Q232" s="52"/>
      <c r="R232" s="52"/>
      <c r="S232" s="52"/>
      <c r="T232" s="275"/>
      <c r="U232" s="276"/>
      <c r="V232" s="1290"/>
      <c r="W232" s="282"/>
      <c r="X232" s="282"/>
      <c r="Y232" s="28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  <c r="AMK232"/>
      <c r="AML232"/>
      <c r="AMM232"/>
      <c r="AMN232"/>
      <c r="AMO232"/>
      <c r="AMP232"/>
      <c r="AMQ232"/>
      <c r="AMR232"/>
      <c r="AMS232"/>
      <c r="AMT232"/>
      <c r="AMU232"/>
      <c r="AMV232"/>
      <c r="AMW232"/>
      <c r="AMX232"/>
      <c r="AMY232"/>
      <c r="AMZ232"/>
      <c r="ANA232"/>
      <c r="ANB232"/>
      <c r="ANC232"/>
      <c r="AND232"/>
      <c r="ANE232"/>
      <c r="ANF232"/>
      <c r="ANG232"/>
      <c r="ANH232"/>
      <c r="ANI232"/>
      <c r="ANJ232"/>
      <c r="ANK232"/>
      <c r="ANL232"/>
      <c r="ANM232"/>
      <c r="ANN232"/>
      <c r="ANO232"/>
      <c r="ANP232"/>
      <c r="ANQ232"/>
      <c r="ANR232"/>
      <c r="ANS232"/>
      <c r="ANT232"/>
      <c r="ANU232"/>
      <c r="ANV232"/>
      <c r="ANW232"/>
      <c r="ANX232"/>
      <c r="ANY232"/>
      <c r="ANZ232"/>
      <c r="AOA232"/>
      <c r="AOB232"/>
      <c r="AOC232"/>
      <c r="AOD232"/>
      <c r="AOE232"/>
      <c r="AOF232"/>
      <c r="AOG232"/>
      <c r="AOH232"/>
      <c r="AOI232"/>
      <c r="AOJ232"/>
      <c r="AOK232"/>
      <c r="AOL232"/>
      <c r="AOM232"/>
      <c r="AON232"/>
      <c r="AOO232"/>
      <c r="AOP232"/>
      <c r="AOQ232"/>
      <c r="AOR232"/>
      <c r="AOS232"/>
      <c r="AOT232"/>
      <c r="AOU232"/>
      <c r="AOV232"/>
      <c r="AOW232"/>
      <c r="AOX232"/>
      <c r="AOY232"/>
      <c r="AOZ232"/>
      <c r="APA232"/>
      <c r="APB232"/>
      <c r="APC232"/>
      <c r="APD232"/>
      <c r="APE232"/>
      <c r="APF232"/>
      <c r="APG232"/>
      <c r="APH232"/>
      <c r="API232"/>
      <c r="APJ232"/>
      <c r="APK232"/>
      <c r="APL232"/>
      <c r="APM232"/>
      <c r="APN232"/>
      <c r="APO232"/>
      <c r="APP232"/>
      <c r="APQ232"/>
      <c r="APR232"/>
      <c r="APS232"/>
      <c r="APT232"/>
      <c r="APU232"/>
      <c r="APV232"/>
      <c r="APW232"/>
      <c r="APX232"/>
      <c r="APY232"/>
      <c r="APZ232"/>
      <c r="AQA232"/>
      <c r="AQB232"/>
      <c r="AQC232"/>
      <c r="AQD232"/>
      <c r="AQE232"/>
      <c r="AQF232"/>
      <c r="AQG232"/>
      <c r="AQH232"/>
      <c r="AQI232"/>
      <c r="AQJ232"/>
      <c r="AQK232"/>
      <c r="AQL232"/>
      <c r="AQM232"/>
      <c r="AQN232"/>
      <c r="AQO232"/>
      <c r="AQP232"/>
      <c r="AQQ232"/>
      <c r="AQR232"/>
      <c r="AQS232"/>
      <c r="AQT232"/>
      <c r="AQU232"/>
      <c r="AQV232"/>
      <c r="AQW232"/>
      <c r="AQX232"/>
      <c r="AQY232"/>
      <c r="AQZ232"/>
      <c r="ARA232"/>
      <c r="ARB232"/>
      <c r="ARC232"/>
      <c r="ARD232"/>
      <c r="ARE232"/>
      <c r="ARF232"/>
      <c r="ARG232"/>
      <c r="ARH232"/>
      <c r="ARI232"/>
      <c r="ARJ232"/>
      <c r="ARK232"/>
      <c r="ARL232"/>
      <c r="ARM232"/>
      <c r="ARN232"/>
      <c r="ARO232"/>
      <c r="ARP232"/>
      <c r="ARQ232"/>
      <c r="ARR232"/>
      <c r="ARS232"/>
      <c r="ART232"/>
      <c r="ARU232"/>
      <c r="ARV232"/>
      <c r="ARW232"/>
      <c r="ARX232"/>
      <c r="ARY232"/>
      <c r="ARZ232"/>
      <c r="ASA232"/>
      <c r="ASB232"/>
      <c r="ASC232"/>
      <c r="ASD232"/>
      <c r="ASE232"/>
      <c r="ASF232"/>
      <c r="ASG232"/>
      <c r="ASH232"/>
      <c r="ASI232"/>
      <c r="ASJ232"/>
      <c r="ASK232"/>
      <c r="ASL232"/>
      <c r="ASM232"/>
      <c r="ASN232"/>
      <c r="ASO232"/>
      <c r="ASP232"/>
      <c r="ASQ232"/>
      <c r="ASR232"/>
      <c r="ASS232"/>
      <c r="AST232"/>
      <c r="ASU232"/>
      <c r="ASV232"/>
      <c r="ASW232"/>
      <c r="ASX232"/>
      <c r="ASY232"/>
      <c r="ASZ232"/>
      <c r="ATA232"/>
      <c r="ATB232"/>
      <c r="ATC232"/>
      <c r="ATD232"/>
      <c r="ATE232"/>
      <c r="ATF232"/>
      <c r="ATG232"/>
      <c r="ATH232"/>
      <c r="ATI232"/>
      <c r="ATJ232"/>
      <c r="ATK232"/>
      <c r="ATL232"/>
      <c r="ATM232"/>
      <c r="ATN232"/>
      <c r="ATO232"/>
      <c r="ATP232"/>
      <c r="ATQ232"/>
      <c r="ATR232"/>
      <c r="ATS232"/>
      <c r="ATT232"/>
      <c r="ATU232"/>
      <c r="ATV232"/>
      <c r="ATW232"/>
      <c r="ATX232"/>
      <c r="ATY232"/>
      <c r="ATZ232"/>
      <c r="AUA232"/>
      <c r="AUB232"/>
      <c r="AUC232"/>
      <c r="AUD232"/>
      <c r="AUE232"/>
      <c r="AUF232"/>
      <c r="AUG232"/>
      <c r="AUH232"/>
      <c r="AUI232"/>
      <c r="AUJ232"/>
      <c r="AUK232"/>
      <c r="AUL232"/>
      <c r="AUM232"/>
      <c r="AUN232"/>
      <c r="AUO232"/>
      <c r="AUP232"/>
      <c r="AUQ232"/>
      <c r="AUR232"/>
      <c r="AUS232"/>
      <c r="AUT232"/>
      <c r="AUU232"/>
      <c r="AUV232"/>
      <c r="AUW232"/>
      <c r="AUX232"/>
      <c r="AUY232"/>
      <c r="AUZ232"/>
      <c r="AVA232"/>
      <c r="AVB232"/>
      <c r="AVC232"/>
      <c r="AVD232"/>
      <c r="AVE232"/>
      <c r="AVF232"/>
      <c r="AVG232"/>
      <c r="AVH232"/>
      <c r="AVI232"/>
      <c r="AVJ232"/>
      <c r="AVK232"/>
      <c r="AVL232"/>
      <c r="AVM232"/>
      <c r="AVN232"/>
      <c r="AVO232"/>
      <c r="AVP232"/>
      <c r="AVQ232"/>
      <c r="AVR232"/>
      <c r="AVS232"/>
      <c r="AVT232"/>
      <c r="AVU232"/>
      <c r="AVV232"/>
      <c r="AVW232"/>
      <c r="AVX232"/>
      <c r="AVY232"/>
      <c r="AVZ232"/>
      <c r="AWA232"/>
      <c r="AWB232"/>
      <c r="AWC232"/>
      <c r="AWD232"/>
      <c r="AWE232"/>
      <c r="AWF232"/>
      <c r="AWG232"/>
      <c r="AWH232"/>
      <c r="AWI232"/>
      <c r="AWJ232"/>
      <c r="AWK232"/>
      <c r="AWL232"/>
      <c r="AWM232"/>
      <c r="AWN232"/>
      <c r="AWO232"/>
      <c r="AWP232"/>
      <c r="AWQ232"/>
      <c r="AWR232"/>
      <c r="AWS232"/>
      <c r="AWT232"/>
      <c r="AWU232"/>
      <c r="AWV232"/>
      <c r="AWW232"/>
      <c r="AWX232"/>
      <c r="AWY232"/>
      <c r="AWZ232"/>
      <c r="AXA232"/>
      <c r="AXB232"/>
      <c r="AXC232"/>
      <c r="AXD232"/>
      <c r="AXE232"/>
      <c r="AXF232"/>
      <c r="AXG232"/>
      <c r="AXH232"/>
      <c r="AXI232"/>
      <c r="AXJ232"/>
      <c r="AXK232"/>
      <c r="AXL232"/>
      <c r="AXM232"/>
      <c r="AXN232"/>
      <c r="AXO232"/>
      <c r="AXP232"/>
      <c r="AXQ232"/>
      <c r="AXR232"/>
      <c r="AXS232"/>
      <c r="AXT232"/>
      <c r="AXU232"/>
      <c r="AXV232"/>
      <c r="AXW232"/>
      <c r="AXX232"/>
      <c r="AXY232"/>
      <c r="AXZ232"/>
      <c r="AYA232"/>
      <c r="AYB232"/>
      <c r="AYC232"/>
      <c r="AYD232"/>
      <c r="AYE232"/>
      <c r="AYF232"/>
      <c r="AYG232"/>
      <c r="AYH232"/>
      <c r="AYI232"/>
      <c r="AYJ232"/>
      <c r="AYK232"/>
      <c r="AYL232"/>
      <c r="AYM232"/>
      <c r="AYN232"/>
      <c r="AYO232"/>
      <c r="AYP232"/>
      <c r="AYQ232"/>
      <c r="AYR232"/>
      <c r="AYS232"/>
      <c r="AYT232"/>
      <c r="AYU232"/>
      <c r="AYV232"/>
      <c r="AYW232"/>
      <c r="AYX232"/>
      <c r="AYY232"/>
      <c r="AYZ232"/>
      <c r="AZA232"/>
      <c r="AZB232"/>
      <c r="AZC232"/>
      <c r="AZD232"/>
      <c r="AZE232"/>
      <c r="AZF232"/>
      <c r="AZG232"/>
      <c r="AZH232"/>
      <c r="AZI232"/>
      <c r="AZJ232"/>
      <c r="AZK232"/>
      <c r="AZL232"/>
      <c r="AZM232"/>
      <c r="AZN232"/>
      <c r="AZO232"/>
      <c r="AZP232"/>
      <c r="AZQ232"/>
      <c r="AZR232"/>
      <c r="AZS232"/>
      <c r="AZT232"/>
      <c r="AZU232"/>
      <c r="AZV232"/>
      <c r="AZW232"/>
      <c r="AZX232"/>
      <c r="AZY232"/>
      <c r="AZZ232"/>
      <c r="BAA232"/>
      <c r="BAB232"/>
      <c r="BAC232"/>
      <c r="BAD232"/>
      <c r="BAE232"/>
      <c r="BAF232"/>
      <c r="BAG232"/>
      <c r="BAH232"/>
      <c r="BAI232"/>
      <c r="BAJ232"/>
      <c r="BAK232"/>
      <c r="BAL232"/>
      <c r="BAM232"/>
      <c r="BAN232"/>
      <c r="BAO232"/>
      <c r="BAP232"/>
      <c r="BAQ232"/>
      <c r="BAR232"/>
      <c r="BAS232"/>
      <c r="BAT232"/>
      <c r="BAU232"/>
      <c r="BAV232"/>
      <c r="BAW232"/>
      <c r="BAX232"/>
      <c r="BAY232"/>
      <c r="BAZ232"/>
      <c r="BBA232"/>
      <c r="BBB232"/>
      <c r="BBC232"/>
      <c r="BBD232"/>
      <c r="BBE232"/>
      <c r="BBF232"/>
      <c r="BBG232"/>
      <c r="BBH232"/>
      <c r="BBI232"/>
      <c r="BBJ232"/>
      <c r="BBK232"/>
      <c r="BBL232"/>
      <c r="BBM232"/>
      <c r="BBN232"/>
      <c r="BBO232"/>
      <c r="BBP232"/>
      <c r="BBQ232"/>
      <c r="BBR232"/>
      <c r="BBS232"/>
      <c r="BBT232"/>
      <c r="BBU232"/>
      <c r="BBV232"/>
      <c r="BBW232"/>
      <c r="BBX232"/>
      <c r="BBY232"/>
      <c r="BBZ232"/>
      <c r="BCA232"/>
      <c r="BCB232"/>
      <c r="BCC232"/>
      <c r="BCD232"/>
      <c r="BCE232"/>
      <c r="BCF232"/>
      <c r="BCG232"/>
      <c r="BCH232"/>
      <c r="BCI232"/>
      <c r="BCJ232"/>
      <c r="BCK232"/>
      <c r="BCL232"/>
      <c r="BCM232"/>
      <c r="BCN232"/>
      <c r="BCO232"/>
      <c r="BCP232"/>
      <c r="BCQ232"/>
      <c r="BCR232"/>
      <c r="BCS232"/>
      <c r="BCT232"/>
      <c r="BCU232"/>
      <c r="BCV232"/>
      <c r="BCW232"/>
      <c r="BCX232"/>
      <c r="BCY232"/>
      <c r="BCZ232"/>
      <c r="BDA232"/>
      <c r="BDB232"/>
      <c r="BDC232"/>
      <c r="BDD232"/>
      <c r="BDE232"/>
      <c r="BDF232"/>
      <c r="BDG232"/>
      <c r="BDH232"/>
      <c r="BDI232"/>
      <c r="BDJ232"/>
      <c r="BDK232"/>
      <c r="BDL232"/>
      <c r="BDM232"/>
      <c r="BDN232"/>
      <c r="BDO232"/>
      <c r="BDP232"/>
      <c r="BDQ232"/>
      <c r="BDR232"/>
      <c r="BDS232"/>
      <c r="BDT232"/>
      <c r="BDU232"/>
      <c r="BDV232"/>
      <c r="BDW232"/>
      <c r="BDX232"/>
      <c r="BDY232"/>
      <c r="BDZ232"/>
      <c r="BEA232"/>
      <c r="BEB232"/>
      <c r="BEC232"/>
      <c r="BED232"/>
      <c r="BEE232"/>
      <c r="BEF232"/>
      <c r="BEG232"/>
      <c r="BEH232"/>
      <c r="BEI232"/>
      <c r="BEJ232"/>
      <c r="BEK232"/>
      <c r="BEL232"/>
      <c r="BEM232"/>
      <c r="BEN232"/>
      <c r="BEO232"/>
      <c r="BEP232"/>
      <c r="BEQ232"/>
      <c r="BER232"/>
      <c r="BES232"/>
      <c r="BET232"/>
      <c r="BEU232"/>
      <c r="BEV232"/>
      <c r="BEW232"/>
      <c r="BEX232"/>
      <c r="BEY232"/>
      <c r="BEZ232"/>
      <c r="BFA232"/>
      <c r="BFB232"/>
      <c r="BFC232"/>
      <c r="BFD232"/>
      <c r="BFE232"/>
      <c r="BFF232"/>
      <c r="BFG232"/>
      <c r="BFH232"/>
      <c r="BFI232"/>
      <c r="BFJ232"/>
      <c r="BFK232"/>
      <c r="BFL232"/>
      <c r="BFM232"/>
      <c r="BFN232"/>
      <c r="BFO232"/>
      <c r="BFP232"/>
      <c r="BFQ232"/>
      <c r="BFR232"/>
      <c r="BFS232"/>
      <c r="BFT232"/>
      <c r="BFU232"/>
      <c r="BFV232"/>
      <c r="BFW232"/>
      <c r="BFX232"/>
      <c r="BFY232"/>
      <c r="BFZ232"/>
      <c r="BGA232"/>
      <c r="BGB232"/>
      <c r="BGC232"/>
      <c r="BGD232"/>
      <c r="BGE232"/>
      <c r="BGF232"/>
      <c r="BGG232"/>
      <c r="BGH232"/>
      <c r="BGI232"/>
      <c r="BGJ232"/>
      <c r="BGK232"/>
      <c r="BGL232"/>
      <c r="BGM232"/>
      <c r="BGN232"/>
      <c r="BGO232"/>
      <c r="BGP232"/>
      <c r="BGQ232"/>
      <c r="BGR232"/>
      <c r="BGS232"/>
      <c r="BGT232"/>
      <c r="BGU232"/>
      <c r="BGV232"/>
      <c r="BGW232"/>
      <c r="BGX232"/>
      <c r="BGY232"/>
      <c r="BGZ232"/>
      <c r="BHA232"/>
      <c r="BHB232"/>
      <c r="BHC232"/>
      <c r="BHD232"/>
      <c r="BHE232"/>
      <c r="BHF232"/>
      <c r="BHG232"/>
      <c r="BHH232"/>
      <c r="BHI232"/>
      <c r="BHJ232"/>
      <c r="BHK232"/>
      <c r="BHL232"/>
      <c r="BHM232"/>
      <c r="BHN232"/>
      <c r="BHO232"/>
      <c r="BHP232"/>
      <c r="BHQ232"/>
      <c r="BHR232"/>
      <c r="BHS232"/>
      <c r="BHT232"/>
      <c r="BHU232"/>
      <c r="BHV232"/>
      <c r="BHW232"/>
      <c r="BHX232"/>
      <c r="BHY232"/>
      <c r="BHZ232"/>
      <c r="BIA232"/>
      <c r="BIB232"/>
      <c r="BIC232"/>
      <c r="BID232"/>
      <c r="BIE232"/>
      <c r="BIF232"/>
      <c r="BIG232"/>
      <c r="BIH232"/>
      <c r="BII232"/>
      <c r="BIJ232"/>
      <c r="BIK232"/>
      <c r="BIL232"/>
      <c r="BIM232"/>
      <c r="BIN232"/>
      <c r="BIO232"/>
      <c r="BIP232"/>
      <c r="BIQ232"/>
      <c r="BIR232"/>
      <c r="BIS232"/>
      <c r="BIT232"/>
      <c r="BIU232"/>
      <c r="BIV232"/>
      <c r="BIW232"/>
      <c r="BIX232"/>
      <c r="BIY232"/>
      <c r="BIZ232"/>
      <c r="BJA232"/>
      <c r="BJB232"/>
      <c r="BJC232"/>
      <c r="BJD232"/>
      <c r="BJE232"/>
      <c r="BJF232"/>
      <c r="BJG232"/>
      <c r="BJH232"/>
      <c r="BJI232"/>
      <c r="BJJ232"/>
      <c r="BJK232"/>
      <c r="BJL232"/>
      <c r="BJM232"/>
      <c r="BJN232"/>
      <c r="BJO232"/>
      <c r="BJP232"/>
      <c r="BJQ232"/>
      <c r="BJR232"/>
      <c r="BJS232"/>
      <c r="BJT232"/>
      <c r="BJU232"/>
      <c r="BJV232"/>
      <c r="BJW232"/>
      <c r="BJX232"/>
      <c r="BJY232"/>
      <c r="BJZ232"/>
      <c r="BKA232"/>
      <c r="BKB232"/>
      <c r="BKC232"/>
      <c r="BKD232"/>
      <c r="BKE232"/>
      <c r="BKF232"/>
      <c r="BKG232"/>
      <c r="BKH232"/>
      <c r="BKI232"/>
      <c r="BKJ232"/>
      <c r="BKK232"/>
      <c r="BKL232"/>
      <c r="BKM232"/>
      <c r="BKN232"/>
      <c r="BKO232"/>
      <c r="BKP232"/>
      <c r="BKQ232"/>
      <c r="BKR232"/>
      <c r="BKS232"/>
      <c r="BKT232"/>
      <c r="BKU232"/>
      <c r="BKV232"/>
      <c r="BKW232"/>
      <c r="BKX232"/>
      <c r="BKY232"/>
      <c r="BKZ232"/>
      <c r="BLA232"/>
      <c r="BLB232"/>
      <c r="BLC232"/>
      <c r="BLD232"/>
      <c r="BLE232"/>
      <c r="BLF232"/>
      <c r="BLG232"/>
      <c r="BLH232"/>
      <c r="BLI232"/>
      <c r="BLJ232"/>
      <c r="BLK232"/>
      <c r="BLL232"/>
      <c r="BLM232"/>
      <c r="BLN232"/>
      <c r="BLO232"/>
      <c r="BLP232"/>
      <c r="BLQ232"/>
      <c r="BLR232"/>
      <c r="BLS232"/>
      <c r="BLT232"/>
      <c r="BLU232"/>
      <c r="BLV232"/>
      <c r="BLW232"/>
      <c r="BLX232"/>
      <c r="BLY232"/>
      <c r="BLZ232"/>
      <c r="BMA232"/>
      <c r="BMB232"/>
      <c r="BMC232"/>
      <c r="BMD232"/>
      <c r="BME232"/>
      <c r="BMF232"/>
      <c r="BMG232"/>
      <c r="BMH232"/>
      <c r="BMI232"/>
      <c r="BMJ232"/>
      <c r="BMK232"/>
      <c r="BML232"/>
      <c r="BMM232"/>
      <c r="BMN232"/>
      <c r="BMO232"/>
      <c r="BMP232"/>
      <c r="BMQ232"/>
      <c r="BMR232"/>
      <c r="BMS232"/>
      <c r="BMT232"/>
      <c r="BMU232"/>
      <c r="BMV232"/>
      <c r="BMW232"/>
      <c r="BMX232"/>
      <c r="BMY232"/>
      <c r="BMZ232"/>
      <c r="BNA232"/>
      <c r="BNB232"/>
      <c r="BNC232"/>
      <c r="BND232"/>
      <c r="BNE232"/>
      <c r="BNF232"/>
      <c r="BNG232"/>
      <c r="BNH232"/>
      <c r="BNI232"/>
      <c r="BNJ232"/>
      <c r="BNK232"/>
      <c r="BNL232"/>
      <c r="BNM232"/>
      <c r="BNN232"/>
      <c r="BNO232"/>
      <c r="BNP232"/>
      <c r="BNQ232"/>
      <c r="BNR232"/>
      <c r="BNS232"/>
      <c r="BNT232"/>
      <c r="BNU232"/>
      <c r="BNV232"/>
      <c r="BNW232"/>
      <c r="BNX232"/>
      <c r="BNY232"/>
      <c r="BNZ232"/>
      <c r="BOA232"/>
      <c r="BOB232"/>
      <c r="BOC232"/>
      <c r="BOD232"/>
      <c r="BOE232"/>
      <c r="BOF232"/>
      <c r="BOG232"/>
      <c r="BOH232"/>
      <c r="BOI232"/>
      <c r="BOJ232"/>
      <c r="BOK232"/>
      <c r="BOL232"/>
      <c r="BOM232"/>
      <c r="BON232"/>
      <c r="BOO232"/>
      <c r="BOP232"/>
      <c r="BOQ232"/>
      <c r="BOR232"/>
      <c r="BOS232"/>
      <c r="BOT232"/>
      <c r="BOU232"/>
      <c r="BOV232"/>
      <c r="BOW232"/>
      <c r="BOX232"/>
      <c r="BOY232"/>
      <c r="BOZ232"/>
      <c r="BPA232"/>
      <c r="BPB232"/>
      <c r="BPC232"/>
      <c r="BPD232"/>
      <c r="BPE232"/>
      <c r="BPF232"/>
      <c r="BPG232"/>
      <c r="BPH232"/>
      <c r="BPI232"/>
      <c r="BPJ232"/>
      <c r="BPK232"/>
      <c r="BPL232"/>
      <c r="BPM232"/>
      <c r="BPN232"/>
      <c r="BPO232"/>
      <c r="BPP232"/>
      <c r="BPQ232"/>
      <c r="BPR232"/>
      <c r="BPS232"/>
      <c r="BPT232"/>
      <c r="BPU232"/>
      <c r="BPV232"/>
      <c r="BPW232"/>
      <c r="BPX232"/>
      <c r="BPY232"/>
      <c r="BPZ232"/>
      <c r="BQA232"/>
      <c r="BQB232"/>
      <c r="BQC232"/>
      <c r="BQD232"/>
      <c r="BQE232"/>
      <c r="BQF232"/>
      <c r="BQG232"/>
      <c r="BQH232"/>
      <c r="BQI232"/>
      <c r="BQJ232"/>
      <c r="BQK232"/>
      <c r="BQL232"/>
      <c r="BQM232"/>
      <c r="BQN232"/>
      <c r="BQO232"/>
      <c r="BQP232"/>
      <c r="BQQ232"/>
      <c r="BQR232"/>
      <c r="BQS232"/>
      <c r="BQT232"/>
      <c r="BQU232"/>
      <c r="BQV232"/>
      <c r="BQW232"/>
      <c r="BQX232"/>
      <c r="BQY232"/>
      <c r="BQZ232"/>
      <c r="BRA232"/>
      <c r="BRB232"/>
      <c r="BRC232"/>
      <c r="BRD232"/>
      <c r="BRE232"/>
      <c r="BRF232"/>
      <c r="BRG232"/>
      <c r="BRH232"/>
      <c r="BRI232"/>
      <c r="BRJ232"/>
      <c r="BRK232"/>
      <c r="BRL232"/>
      <c r="BRM232"/>
      <c r="BRN232"/>
      <c r="BRO232"/>
      <c r="BRP232"/>
      <c r="BRQ232"/>
      <c r="BRR232"/>
      <c r="BRS232"/>
      <c r="BRT232"/>
      <c r="BRU232"/>
      <c r="BRV232"/>
      <c r="BRW232"/>
      <c r="BRX232"/>
      <c r="BRY232"/>
      <c r="BRZ232"/>
      <c r="BSA232"/>
      <c r="BSB232"/>
      <c r="BSC232"/>
      <c r="BSD232"/>
      <c r="BSE232"/>
      <c r="BSF232"/>
      <c r="BSG232"/>
      <c r="BSH232"/>
      <c r="BSI232"/>
      <c r="BSJ232"/>
      <c r="BSK232"/>
      <c r="BSL232"/>
      <c r="BSM232"/>
      <c r="BSN232"/>
      <c r="BSO232"/>
      <c r="BSP232"/>
      <c r="BSQ232"/>
      <c r="BSR232"/>
      <c r="BSS232"/>
      <c r="BST232"/>
      <c r="BSU232"/>
      <c r="BSV232"/>
      <c r="BSW232"/>
      <c r="BSX232"/>
      <c r="BSY232"/>
      <c r="BSZ232"/>
      <c r="BTA232"/>
      <c r="BTB232"/>
      <c r="BTC232"/>
      <c r="BTD232"/>
      <c r="BTE232"/>
      <c r="BTF232"/>
      <c r="BTG232"/>
      <c r="BTH232"/>
      <c r="BTI232"/>
      <c r="BTJ232"/>
      <c r="BTK232"/>
      <c r="BTL232"/>
      <c r="BTM232"/>
      <c r="BTN232"/>
      <c r="BTO232"/>
      <c r="BTP232"/>
      <c r="BTQ232"/>
      <c r="BTR232"/>
      <c r="BTS232"/>
      <c r="BTT232"/>
      <c r="BTU232"/>
      <c r="BTV232"/>
      <c r="BTW232"/>
      <c r="BTX232"/>
      <c r="BTY232"/>
      <c r="BTZ232"/>
      <c r="BUA232"/>
      <c r="BUB232"/>
      <c r="BUC232"/>
      <c r="BUD232"/>
      <c r="BUE232"/>
      <c r="BUF232"/>
      <c r="BUG232"/>
      <c r="BUH232"/>
      <c r="BUI232"/>
      <c r="BUJ232"/>
      <c r="BUK232"/>
      <c r="BUL232"/>
      <c r="BUM232"/>
      <c r="BUN232"/>
      <c r="BUO232"/>
      <c r="BUP232"/>
      <c r="BUQ232"/>
      <c r="BUR232"/>
      <c r="BUS232"/>
      <c r="BUT232"/>
      <c r="BUU232"/>
      <c r="BUV232"/>
      <c r="BUW232"/>
      <c r="BUX232"/>
      <c r="BUY232"/>
      <c r="BUZ232"/>
      <c r="BVA232"/>
      <c r="BVB232"/>
      <c r="BVC232"/>
      <c r="BVD232"/>
      <c r="BVE232"/>
      <c r="BVF232"/>
      <c r="BVG232"/>
      <c r="BVH232"/>
      <c r="BVI232"/>
      <c r="BVJ232"/>
      <c r="BVK232"/>
      <c r="BVL232"/>
      <c r="BVM232"/>
      <c r="BVN232"/>
      <c r="BVO232"/>
      <c r="BVP232"/>
      <c r="BVQ232"/>
      <c r="BVR232"/>
      <c r="BVS232"/>
      <c r="BVT232"/>
      <c r="BVU232"/>
      <c r="BVV232"/>
      <c r="BVW232"/>
      <c r="BVX232"/>
      <c r="BVY232"/>
      <c r="BVZ232"/>
      <c r="BWA232"/>
      <c r="BWB232"/>
      <c r="BWC232"/>
      <c r="BWD232"/>
      <c r="BWE232"/>
      <c r="BWF232"/>
      <c r="BWG232"/>
      <c r="BWH232"/>
      <c r="BWI232"/>
      <c r="BWJ232"/>
      <c r="BWK232"/>
      <c r="BWL232"/>
      <c r="BWM232"/>
      <c r="BWN232"/>
      <c r="BWO232"/>
      <c r="BWP232"/>
      <c r="BWQ232"/>
      <c r="BWR232"/>
      <c r="BWS232"/>
      <c r="BWT232"/>
      <c r="BWU232"/>
      <c r="BWV232"/>
      <c r="BWW232"/>
      <c r="BWX232"/>
      <c r="BWY232"/>
      <c r="BWZ232"/>
      <c r="BXA232"/>
      <c r="BXB232"/>
      <c r="BXC232"/>
      <c r="BXD232"/>
      <c r="BXE232"/>
      <c r="BXF232"/>
      <c r="BXG232"/>
      <c r="BXH232"/>
      <c r="BXI232"/>
      <c r="BXJ232"/>
      <c r="BXK232"/>
      <c r="BXL232"/>
      <c r="BXM232"/>
      <c r="BXN232"/>
      <c r="BXO232"/>
      <c r="BXP232"/>
      <c r="BXQ232"/>
      <c r="BXR232"/>
      <c r="BXS232"/>
      <c r="BXT232"/>
      <c r="BXU232"/>
      <c r="BXV232"/>
      <c r="BXW232"/>
      <c r="BXX232"/>
      <c r="BXY232"/>
      <c r="BXZ232"/>
      <c r="BYA232"/>
      <c r="BYB232"/>
      <c r="BYC232"/>
      <c r="BYD232"/>
      <c r="BYE232"/>
      <c r="BYF232"/>
      <c r="BYG232"/>
      <c r="BYH232"/>
      <c r="BYI232"/>
      <c r="BYJ232"/>
      <c r="BYK232"/>
      <c r="BYL232"/>
      <c r="BYM232"/>
      <c r="BYN232"/>
      <c r="BYO232"/>
      <c r="BYP232"/>
      <c r="BYQ232"/>
      <c r="BYR232"/>
      <c r="BYS232"/>
      <c r="BYT232"/>
      <c r="BYU232"/>
      <c r="BYV232"/>
      <c r="BYW232"/>
      <c r="BYX232"/>
      <c r="BYY232"/>
      <c r="BYZ232"/>
      <c r="BZA232"/>
      <c r="BZB232"/>
      <c r="BZC232"/>
      <c r="BZD232"/>
      <c r="BZE232"/>
      <c r="BZF232"/>
      <c r="BZG232"/>
      <c r="BZH232"/>
      <c r="BZI232"/>
      <c r="BZJ232"/>
      <c r="BZK232"/>
      <c r="BZL232"/>
      <c r="BZM232"/>
      <c r="BZN232"/>
      <c r="BZO232"/>
      <c r="BZP232"/>
      <c r="BZQ232"/>
      <c r="BZR232"/>
      <c r="BZS232"/>
      <c r="BZT232"/>
      <c r="BZU232"/>
      <c r="BZV232"/>
      <c r="BZW232"/>
      <c r="BZX232"/>
      <c r="BZY232"/>
      <c r="BZZ232"/>
      <c r="CAA232"/>
      <c r="CAB232"/>
      <c r="CAC232"/>
      <c r="CAD232"/>
      <c r="CAE232"/>
      <c r="CAF232"/>
      <c r="CAG232"/>
      <c r="CAH232"/>
      <c r="CAI232"/>
      <c r="CAJ232"/>
      <c r="CAK232"/>
      <c r="CAL232"/>
      <c r="CAM232"/>
      <c r="CAN232"/>
      <c r="CAO232"/>
      <c r="CAP232"/>
      <c r="CAQ232"/>
      <c r="CAR232"/>
      <c r="CAS232"/>
      <c r="CAT232"/>
      <c r="CAU232"/>
      <c r="CAV232"/>
      <c r="CAW232"/>
      <c r="CAX232"/>
      <c r="CAY232"/>
      <c r="CAZ232"/>
      <c r="CBA232"/>
      <c r="CBB232"/>
      <c r="CBC232"/>
      <c r="CBD232"/>
      <c r="CBE232"/>
      <c r="CBF232"/>
      <c r="CBG232"/>
      <c r="CBH232"/>
      <c r="CBI232"/>
      <c r="CBJ232"/>
      <c r="CBK232"/>
      <c r="CBL232"/>
      <c r="CBM232"/>
      <c r="CBN232"/>
      <c r="CBO232"/>
      <c r="CBP232"/>
      <c r="CBQ232"/>
      <c r="CBR232"/>
      <c r="CBS232"/>
      <c r="CBT232"/>
      <c r="CBU232"/>
      <c r="CBV232"/>
      <c r="CBW232"/>
      <c r="CBX232"/>
      <c r="CBY232"/>
      <c r="CBZ232"/>
      <c r="CCA232"/>
      <c r="CCB232"/>
      <c r="CCC232"/>
      <c r="CCD232"/>
      <c r="CCE232"/>
      <c r="CCF232"/>
      <c r="CCG232"/>
      <c r="CCH232"/>
      <c r="CCI232"/>
      <c r="CCJ232"/>
      <c r="CCK232"/>
      <c r="CCL232"/>
      <c r="CCM232"/>
      <c r="CCN232"/>
      <c r="CCO232"/>
      <c r="CCP232"/>
      <c r="CCQ232"/>
      <c r="CCR232"/>
      <c r="CCS232"/>
      <c r="CCT232"/>
      <c r="CCU232"/>
      <c r="CCV232"/>
      <c r="CCW232"/>
      <c r="CCX232"/>
      <c r="CCY232"/>
      <c r="CCZ232"/>
      <c r="CDA232"/>
      <c r="CDB232"/>
      <c r="CDC232"/>
      <c r="CDD232"/>
      <c r="CDE232"/>
      <c r="CDF232"/>
      <c r="CDG232"/>
      <c r="CDH232"/>
      <c r="CDI232"/>
      <c r="CDJ232"/>
      <c r="CDK232"/>
      <c r="CDL232"/>
      <c r="CDM232"/>
      <c r="CDN232"/>
      <c r="CDO232"/>
      <c r="CDP232"/>
      <c r="CDQ232"/>
      <c r="CDR232"/>
      <c r="CDS232"/>
      <c r="CDT232"/>
      <c r="CDU232"/>
      <c r="CDV232"/>
      <c r="CDW232"/>
      <c r="CDX232"/>
      <c r="CDY232"/>
      <c r="CDZ232"/>
      <c r="CEA232"/>
      <c r="CEB232"/>
      <c r="CEC232"/>
      <c r="CED232"/>
      <c r="CEE232"/>
      <c r="CEF232"/>
      <c r="CEG232"/>
      <c r="CEH232"/>
      <c r="CEI232"/>
      <c r="CEJ232"/>
      <c r="CEK232"/>
      <c r="CEL232"/>
      <c r="CEM232"/>
      <c r="CEN232"/>
      <c r="CEO232"/>
      <c r="CEP232"/>
      <c r="CEQ232"/>
      <c r="CER232"/>
      <c r="CES232"/>
      <c r="CET232"/>
      <c r="CEU232"/>
      <c r="CEV232"/>
      <c r="CEW232"/>
      <c r="CEX232"/>
      <c r="CEY232"/>
      <c r="CEZ232"/>
      <c r="CFA232"/>
      <c r="CFB232"/>
      <c r="CFC232"/>
      <c r="CFD232"/>
      <c r="CFE232"/>
      <c r="CFF232"/>
      <c r="CFG232"/>
      <c r="CFH232"/>
      <c r="CFI232"/>
      <c r="CFJ232"/>
      <c r="CFK232"/>
      <c r="CFL232"/>
      <c r="CFM232"/>
      <c r="CFN232"/>
      <c r="CFO232"/>
      <c r="CFP232"/>
      <c r="CFQ232"/>
      <c r="CFR232"/>
      <c r="CFS232"/>
      <c r="CFT232"/>
      <c r="CFU232"/>
      <c r="CFV232"/>
      <c r="CFW232"/>
      <c r="CFX232"/>
      <c r="CFY232"/>
      <c r="CFZ232"/>
      <c r="CGA232"/>
      <c r="CGB232"/>
      <c r="CGC232"/>
      <c r="CGD232"/>
      <c r="CGE232"/>
      <c r="CGF232"/>
      <c r="CGG232"/>
      <c r="CGH232"/>
      <c r="CGI232"/>
      <c r="CGJ232"/>
      <c r="CGK232"/>
      <c r="CGL232"/>
      <c r="CGM232"/>
      <c r="CGN232"/>
      <c r="CGO232"/>
      <c r="CGP232"/>
      <c r="CGQ232"/>
      <c r="CGR232"/>
      <c r="CGS232"/>
      <c r="CGT232"/>
      <c r="CGU232"/>
      <c r="CGV232"/>
      <c r="CGW232"/>
      <c r="CGX232"/>
      <c r="CGY232"/>
      <c r="CGZ232"/>
      <c r="CHA232"/>
      <c r="CHB232"/>
      <c r="CHC232"/>
      <c r="CHD232"/>
      <c r="CHE232"/>
      <c r="CHF232"/>
      <c r="CHG232"/>
      <c r="CHH232"/>
      <c r="CHI232"/>
      <c r="CHJ232"/>
      <c r="CHK232"/>
      <c r="CHL232"/>
      <c r="CHM232"/>
      <c r="CHN232"/>
      <c r="CHO232"/>
      <c r="CHP232"/>
      <c r="CHQ232"/>
      <c r="CHR232"/>
      <c r="CHS232"/>
      <c r="CHT232"/>
      <c r="CHU232"/>
      <c r="CHV232"/>
      <c r="CHW232"/>
      <c r="CHX232"/>
      <c r="CHY232"/>
      <c r="CHZ232"/>
      <c r="CIA232"/>
      <c r="CIB232"/>
      <c r="CIC232"/>
      <c r="CID232"/>
      <c r="CIE232"/>
      <c r="CIF232"/>
      <c r="CIG232"/>
      <c r="CIH232"/>
      <c r="CII232"/>
      <c r="CIJ232"/>
      <c r="CIK232"/>
      <c r="CIL232"/>
      <c r="CIM232"/>
      <c r="CIN232"/>
      <c r="CIO232"/>
      <c r="CIP232"/>
      <c r="CIQ232"/>
      <c r="CIR232"/>
      <c r="CIS232"/>
      <c r="CIT232"/>
      <c r="CIU232"/>
      <c r="CIV232"/>
      <c r="CIW232"/>
      <c r="CIX232"/>
      <c r="CIY232"/>
      <c r="CIZ232"/>
      <c r="CJA232"/>
      <c r="CJB232"/>
      <c r="CJC232"/>
      <c r="CJD232"/>
      <c r="CJE232"/>
      <c r="CJF232"/>
      <c r="CJG232"/>
      <c r="CJH232"/>
      <c r="CJI232"/>
      <c r="CJJ232"/>
      <c r="CJK232"/>
      <c r="CJL232"/>
      <c r="CJM232"/>
      <c r="CJN232"/>
      <c r="CJO232"/>
      <c r="CJP232"/>
      <c r="CJQ232"/>
      <c r="CJR232"/>
      <c r="CJS232"/>
      <c r="CJT232"/>
      <c r="CJU232"/>
      <c r="CJV232"/>
      <c r="CJW232"/>
      <c r="CJX232"/>
      <c r="CJY232"/>
      <c r="CJZ232"/>
      <c r="CKA232"/>
      <c r="CKB232"/>
      <c r="CKC232"/>
      <c r="CKD232"/>
      <c r="CKE232"/>
      <c r="CKF232"/>
      <c r="CKG232"/>
      <c r="CKH232"/>
      <c r="CKI232"/>
      <c r="CKJ232"/>
      <c r="CKK232"/>
      <c r="CKL232"/>
      <c r="CKM232"/>
      <c r="CKN232"/>
      <c r="CKO232"/>
      <c r="CKP232"/>
      <c r="CKQ232"/>
      <c r="CKR232"/>
      <c r="CKS232"/>
      <c r="CKT232"/>
      <c r="CKU232"/>
      <c r="CKV232"/>
      <c r="CKW232"/>
      <c r="CKX232"/>
      <c r="CKY232"/>
      <c r="CKZ232"/>
      <c r="CLA232"/>
      <c r="CLB232"/>
      <c r="CLC232"/>
      <c r="CLD232"/>
      <c r="CLE232"/>
      <c r="CLF232"/>
      <c r="CLG232"/>
      <c r="CLH232"/>
      <c r="CLI232"/>
      <c r="CLJ232"/>
      <c r="CLK232"/>
      <c r="CLL232"/>
      <c r="CLM232"/>
      <c r="CLN232"/>
      <c r="CLO232"/>
      <c r="CLP232"/>
      <c r="CLQ232"/>
      <c r="CLR232"/>
      <c r="CLS232"/>
      <c r="CLT232"/>
      <c r="CLU232"/>
      <c r="CLV232"/>
      <c r="CLW232"/>
      <c r="CLX232"/>
      <c r="CLY232"/>
      <c r="CLZ232"/>
      <c r="CMA232"/>
      <c r="CMB232"/>
      <c r="CMC232"/>
      <c r="CMD232"/>
      <c r="CME232"/>
      <c r="CMF232"/>
      <c r="CMG232"/>
      <c r="CMH232"/>
      <c r="CMI232"/>
      <c r="CMJ232"/>
      <c r="CMK232"/>
      <c r="CML232"/>
      <c r="CMM232"/>
      <c r="CMN232"/>
      <c r="CMO232"/>
      <c r="CMP232"/>
      <c r="CMQ232"/>
      <c r="CMR232"/>
      <c r="CMS232"/>
      <c r="CMT232"/>
      <c r="CMU232"/>
      <c r="CMV232"/>
      <c r="CMW232"/>
      <c r="CMX232"/>
      <c r="CMY232"/>
      <c r="CMZ232"/>
      <c r="CNA232"/>
      <c r="CNB232"/>
      <c r="CNC232"/>
      <c r="CND232"/>
      <c r="CNE232"/>
      <c r="CNF232"/>
      <c r="CNG232"/>
      <c r="CNH232"/>
      <c r="CNI232"/>
      <c r="CNJ232"/>
      <c r="CNK232"/>
      <c r="CNL232"/>
      <c r="CNM232"/>
      <c r="CNN232"/>
      <c r="CNO232"/>
      <c r="CNP232"/>
      <c r="CNQ232"/>
      <c r="CNR232"/>
      <c r="CNS232"/>
      <c r="CNT232"/>
      <c r="CNU232"/>
      <c r="CNV232"/>
      <c r="CNW232"/>
      <c r="CNX232"/>
      <c r="CNY232"/>
      <c r="CNZ232"/>
      <c r="COA232"/>
      <c r="COB232"/>
      <c r="COC232"/>
      <c r="COD232"/>
      <c r="COE232"/>
      <c r="COF232"/>
      <c r="COG232"/>
      <c r="COH232"/>
      <c r="COI232"/>
      <c r="COJ232"/>
      <c r="COK232"/>
      <c r="COL232"/>
      <c r="COM232"/>
      <c r="CON232"/>
      <c r="COO232"/>
      <c r="COP232"/>
      <c r="COQ232"/>
      <c r="COR232"/>
      <c r="COS232"/>
      <c r="COT232"/>
      <c r="COU232"/>
      <c r="COV232"/>
      <c r="COW232"/>
      <c r="COX232"/>
      <c r="COY232"/>
      <c r="COZ232"/>
      <c r="CPA232"/>
      <c r="CPB232"/>
      <c r="CPC232"/>
      <c r="CPD232"/>
      <c r="CPE232"/>
      <c r="CPF232"/>
      <c r="CPG232"/>
      <c r="CPH232"/>
      <c r="CPI232"/>
      <c r="CPJ232"/>
      <c r="CPK232"/>
      <c r="CPL232"/>
      <c r="CPM232"/>
      <c r="CPN232"/>
      <c r="CPO232"/>
      <c r="CPP232"/>
      <c r="CPQ232"/>
      <c r="CPR232"/>
      <c r="CPS232"/>
      <c r="CPT232"/>
      <c r="CPU232"/>
      <c r="CPV232"/>
      <c r="CPW232"/>
      <c r="CPX232"/>
      <c r="CPY232"/>
      <c r="CPZ232"/>
      <c r="CQA232"/>
      <c r="CQB232"/>
      <c r="CQC232"/>
      <c r="CQD232"/>
      <c r="CQE232"/>
      <c r="CQF232"/>
      <c r="CQG232"/>
      <c r="CQH232"/>
      <c r="CQI232"/>
      <c r="CQJ232"/>
      <c r="CQK232"/>
      <c r="CQL232"/>
      <c r="CQM232"/>
      <c r="CQN232"/>
      <c r="CQO232"/>
      <c r="CQP232"/>
      <c r="CQQ232"/>
      <c r="CQR232"/>
      <c r="CQS232"/>
      <c r="CQT232"/>
      <c r="CQU232"/>
      <c r="CQV232"/>
      <c r="CQW232"/>
      <c r="CQX232"/>
      <c r="CQY232"/>
      <c r="CQZ232"/>
      <c r="CRA232"/>
      <c r="CRB232"/>
      <c r="CRC232"/>
      <c r="CRD232"/>
      <c r="CRE232"/>
      <c r="CRF232"/>
      <c r="CRG232"/>
      <c r="CRH232"/>
      <c r="CRI232"/>
      <c r="CRJ232"/>
      <c r="CRK232"/>
      <c r="CRL232"/>
      <c r="CRM232"/>
      <c r="CRN232"/>
      <c r="CRO232"/>
      <c r="CRP232"/>
      <c r="CRQ232"/>
      <c r="CRR232"/>
      <c r="CRS232"/>
      <c r="CRT232"/>
      <c r="CRU232"/>
      <c r="CRV232"/>
      <c r="CRW232"/>
      <c r="CRX232"/>
      <c r="CRY232"/>
      <c r="CRZ232"/>
      <c r="CSA232"/>
      <c r="CSB232"/>
      <c r="CSC232"/>
      <c r="CSD232"/>
      <c r="CSE232"/>
      <c r="CSF232"/>
      <c r="CSG232"/>
      <c r="CSH232"/>
      <c r="CSI232"/>
      <c r="CSJ232"/>
      <c r="CSK232"/>
      <c r="CSL232"/>
      <c r="CSM232"/>
      <c r="CSN232"/>
      <c r="CSO232"/>
      <c r="CSP232"/>
      <c r="CSQ232"/>
      <c r="CSR232"/>
      <c r="CSS232"/>
      <c r="CST232"/>
      <c r="CSU232"/>
      <c r="CSV232"/>
      <c r="CSW232"/>
      <c r="CSX232"/>
      <c r="CSY232"/>
      <c r="CSZ232"/>
      <c r="CTA232"/>
      <c r="CTB232"/>
      <c r="CTC232"/>
      <c r="CTD232"/>
      <c r="CTE232"/>
      <c r="CTF232"/>
      <c r="CTG232"/>
      <c r="CTH232"/>
      <c r="CTI232"/>
      <c r="CTJ232"/>
      <c r="CTK232"/>
      <c r="CTL232"/>
      <c r="CTM232"/>
      <c r="CTN232"/>
      <c r="CTO232"/>
      <c r="CTP232"/>
      <c r="CTQ232"/>
      <c r="CTR232"/>
      <c r="CTS232"/>
      <c r="CTT232"/>
      <c r="CTU232"/>
      <c r="CTV232"/>
      <c r="CTW232"/>
      <c r="CTX232"/>
      <c r="CTY232"/>
      <c r="CTZ232"/>
      <c r="CUA232"/>
      <c r="CUB232"/>
      <c r="CUC232"/>
      <c r="CUD232"/>
      <c r="CUE232"/>
      <c r="CUF232"/>
      <c r="CUG232"/>
      <c r="CUH232"/>
      <c r="CUI232"/>
      <c r="CUJ232"/>
      <c r="CUK232"/>
      <c r="CUL232"/>
      <c r="CUM232"/>
      <c r="CUN232"/>
      <c r="CUO232"/>
      <c r="CUP232"/>
      <c r="CUQ232"/>
      <c r="CUR232"/>
      <c r="CUS232"/>
      <c r="CUT232"/>
      <c r="CUU232"/>
      <c r="CUV232"/>
      <c r="CUW232"/>
      <c r="CUX232"/>
      <c r="CUY232"/>
      <c r="CUZ232"/>
      <c r="CVA232"/>
      <c r="CVB232"/>
      <c r="CVC232"/>
      <c r="CVD232"/>
      <c r="CVE232"/>
      <c r="CVF232"/>
      <c r="CVG232"/>
      <c r="CVH232"/>
      <c r="CVI232"/>
      <c r="CVJ232"/>
      <c r="CVK232"/>
      <c r="CVL232"/>
      <c r="CVM232"/>
      <c r="CVN232"/>
      <c r="CVO232"/>
      <c r="CVP232"/>
      <c r="CVQ232"/>
      <c r="CVR232"/>
      <c r="CVS232"/>
      <c r="CVT232"/>
      <c r="CVU232"/>
      <c r="CVV232"/>
      <c r="CVW232"/>
      <c r="CVX232"/>
      <c r="CVY232"/>
      <c r="CVZ232"/>
      <c r="CWA232"/>
      <c r="CWB232"/>
      <c r="CWC232"/>
      <c r="CWD232"/>
      <c r="CWE232"/>
      <c r="CWF232"/>
      <c r="CWG232"/>
      <c r="CWH232"/>
      <c r="CWI232"/>
      <c r="CWJ232"/>
      <c r="CWK232"/>
      <c r="CWL232"/>
      <c r="CWM232"/>
      <c r="CWN232"/>
      <c r="CWO232"/>
      <c r="CWP232"/>
      <c r="CWQ232"/>
      <c r="CWR232"/>
      <c r="CWS232"/>
      <c r="CWT232"/>
      <c r="CWU232"/>
      <c r="CWV232"/>
      <c r="CWW232"/>
      <c r="CWX232"/>
      <c r="CWY232"/>
      <c r="CWZ232"/>
      <c r="CXA232"/>
      <c r="CXB232"/>
      <c r="CXC232"/>
      <c r="CXD232"/>
      <c r="CXE232"/>
      <c r="CXF232"/>
      <c r="CXG232"/>
      <c r="CXH232"/>
      <c r="CXI232"/>
      <c r="CXJ232"/>
      <c r="CXK232"/>
      <c r="CXL232"/>
      <c r="CXM232"/>
      <c r="CXN232"/>
      <c r="CXO232"/>
      <c r="CXP232"/>
      <c r="CXQ232"/>
      <c r="CXR232"/>
      <c r="CXS232"/>
      <c r="CXT232"/>
      <c r="CXU232"/>
      <c r="CXV232"/>
      <c r="CXW232"/>
      <c r="CXX232"/>
      <c r="CXY232"/>
      <c r="CXZ232"/>
      <c r="CYA232"/>
      <c r="CYB232"/>
      <c r="CYC232"/>
      <c r="CYD232"/>
      <c r="CYE232"/>
      <c r="CYF232"/>
      <c r="CYG232"/>
      <c r="CYH232"/>
      <c r="CYI232"/>
      <c r="CYJ232"/>
      <c r="CYK232"/>
      <c r="CYL232"/>
      <c r="CYM232"/>
      <c r="CYN232"/>
      <c r="CYO232"/>
      <c r="CYP232"/>
      <c r="CYQ232"/>
      <c r="CYR232"/>
      <c r="CYS232"/>
      <c r="CYT232"/>
      <c r="CYU232"/>
      <c r="CYV232"/>
      <c r="CYW232"/>
      <c r="CYX232"/>
      <c r="CYY232"/>
      <c r="CYZ232"/>
      <c r="CZA232"/>
      <c r="CZB232"/>
      <c r="CZC232"/>
      <c r="CZD232"/>
      <c r="CZE232"/>
      <c r="CZF232"/>
      <c r="CZG232"/>
      <c r="CZH232"/>
      <c r="CZI232"/>
      <c r="CZJ232"/>
      <c r="CZK232"/>
      <c r="CZL232"/>
      <c r="CZM232"/>
      <c r="CZN232"/>
      <c r="CZO232"/>
      <c r="CZP232"/>
      <c r="CZQ232"/>
      <c r="CZR232"/>
      <c r="CZS232"/>
      <c r="CZT232"/>
      <c r="CZU232"/>
      <c r="CZV232"/>
      <c r="CZW232"/>
      <c r="CZX232"/>
      <c r="CZY232"/>
      <c r="CZZ232"/>
      <c r="DAA232"/>
      <c r="DAB232"/>
      <c r="DAC232"/>
      <c r="DAD232"/>
      <c r="DAE232"/>
      <c r="DAF232"/>
      <c r="DAG232"/>
      <c r="DAH232"/>
      <c r="DAI232"/>
      <c r="DAJ232"/>
      <c r="DAK232"/>
      <c r="DAL232"/>
      <c r="DAM232"/>
      <c r="DAN232"/>
      <c r="DAO232"/>
      <c r="DAP232"/>
      <c r="DAQ232"/>
      <c r="DAR232"/>
      <c r="DAS232"/>
      <c r="DAT232"/>
      <c r="DAU232"/>
      <c r="DAV232"/>
      <c r="DAW232"/>
      <c r="DAX232"/>
      <c r="DAY232"/>
      <c r="DAZ232"/>
      <c r="DBA232"/>
      <c r="DBB232"/>
      <c r="DBC232"/>
      <c r="DBD232"/>
      <c r="DBE232"/>
      <c r="DBF232"/>
      <c r="DBG232"/>
      <c r="DBH232"/>
      <c r="DBI232"/>
      <c r="DBJ232"/>
      <c r="DBK232"/>
      <c r="DBL232"/>
      <c r="DBM232"/>
      <c r="DBN232"/>
      <c r="DBO232"/>
      <c r="DBP232"/>
      <c r="DBQ232"/>
      <c r="DBR232"/>
      <c r="DBS232"/>
      <c r="DBT232"/>
      <c r="DBU232"/>
      <c r="DBV232"/>
      <c r="DBW232"/>
      <c r="DBX232"/>
      <c r="DBY232"/>
      <c r="DBZ232"/>
      <c r="DCA232"/>
      <c r="DCB232"/>
      <c r="DCC232"/>
      <c r="DCD232"/>
      <c r="DCE232"/>
      <c r="DCF232"/>
      <c r="DCG232"/>
      <c r="DCH232"/>
      <c r="DCI232"/>
      <c r="DCJ232"/>
      <c r="DCK232"/>
      <c r="DCL232"/>
      <c r="DCM232"/>
      <c r="DCN232"/>
      <c r="DCO232"/>
      <c r="DCP232"/>
      <c r="DCQ232"/>
      <c r="DCR232"/>
      <c r="DCS232"/>
      <c r="DCT232"/>
      <c r="DCU232"/>
      <c r="DCV232"/>
      <c r="DCW232"/>
      <c r="DCX232"/>
      <c r="DCY232"/>
      <c r="DCZ232"/>
      <c r="DDA232"/>
      <c r="DDB232"/>
      <c r="DDC232"/>
      <c r="DDD232"/>
      <c r="DDE232"/>
      <c r="DDF232"/>
      <c r="DDG232"/>
      <c r="DDH232"/>
      <c r="DDI232"/>
      <c r="DDJ232"/>
      <c r="DDK232"/>
      <c r="DDL232"/>
      <c r="DDM232"/>
      <c r="DDN232"/>
      <c r="DDO232"/>
      <c r="DDP232"/>
      <c r="DDQ232"/>
      <c r="DDR232"/>
      <c r="DDS232"/>
      <c r="DDT232"/>
      <c r="DDU232"/>
      <c r="DDV232"/>
      <c r="DDW232"/>
      <c r="DDX232"/>
      <c r="DDY232"/>
      <c r="DDZ232"/>
      <c r="DEA232"/>
      <c r="DEB232"/>
      <c r="DEC232"/>
      <c r="DED232"/>
      <c r="DEE232"/>
      <c r="DEF232"/>
      <c r="DEG232"/>
      <c r="DEH232"/>
      <c r="DEI232"/>
      <c r="DEJ232"/>
      <c r="DEK232"/>
      <c r="DEL232"/>
      <c r="DEM232"/>
      <c r="DEN232"/>
      <c r="DEO232"/>
      <c r="DEP232"/>
      <c r="DEQ232"/>
      <c r="DER232"/>
      <c r="DES232"/>
      <c r="DET232"/>
      <c r="DEU232"/>
      <c r="DEV232"/>
      <c r="DEW232"/>
      <c r="DEX232"/>
      <c r="DEY232"/>
      <c r="DEZ232"/>
      <c r="DFA232"/>
      <c r="DFB232"/>
      <c r="DFC232"/>
      <c r="DFD232"/>
      <c r="DFE232"/>
      <c r="DFF232"/>
      <c r="DFG232"/>
      <c r="DFH232"/>
      <c r="DFI232"/>
      <c r="DFJ232"/>
      <c r="DFK232"/>
      <c r="DFL232"/>
      <c r="DFM232"/>
      <c r="DFN232"/>
      <c r="DFO232"/>
      <c r="DFP232"/>
      <c r="DFQ232"/>
      <c r="DFR232"/>
      <c r="DFS232"/>
      <c r="DFT232"/>
      <c r="DFU232"/>
      <c r="DFV232"/>
      <c r="DFW232"/>
      <c r="DFX232"/>
      <c r="DFY232"/>
      <c r="DFZ232"/>
      <c r="DGA232"/>
      <c r="DGB232"/>
      <c r="DGC232"/>
      <c r="DGD232"/>
      <c r="DGE232"/>
      <c r="DGF232"/>
      <c r="DGG232"/>
      <c r="DGH232"/>
      <c r="DGI232"/>
      <c r="DGJ232"/>
      <c r="DGK232"/>
      <c r="DGL232"/>
      <c r="DGM232"/>
      <c r="DGN232"/>
      <c r="DGO232"/>
      <c r="DGP232"/>
      <c r="DGQ232"/>
      <c r="DGR232"/>
      <c r="DGS232"/>
      <c r="DGT232"/>
      <c r="DGU232"/>
      <c r="DGV232"/>
      <c r="DGW232"/>
      <c r="DGX232"/>
      <c r="DGY232"/>
      <c r="DGZ232"/>
      <c r="DHA232"/>
      <c r="DHB232"/>
      <c r="DHC232"/>
      <c r="DHD232"/>
      <c r="DHE232"/>
      <c r="DHF232"/>
      <c r="DHG232"/>
      <c r="DHH232"/>
      <c r="DHI232"/>
      <c r="DHJ232"/>
      <c r="DHK232"/>
      <c r="DHL232"/>
      <c r="DHM232"/>
      <c r="DHN232"/>
      <c r="DHO232"/>
      <c r="DHP232"/>
      <c r="DHQ232"/>
      <c r="DHR232"/>
      <c r="DHS232"/>
      <c r="DHT232"/>
      <c r="DHU232"/>
      <c r="DHV232"/>
      <c r="DHW232"/>
      <c r="DHX232"/>
      <c r="DHY232"/>
      <c r="DHZ232"/>
      <c r="DIA232"/>
      <c r="DIB232"/>
      <c r="DIC232"/>
      <c r="DID232"/>
      <c r="DIE232"/>
      <c r="DIF232"/>
      <c r="DIG232"/>
      <c r="DIH232"/>
      <c r="DII232"/>
      <c r="DIJ232"/>
      <c r="DIK232"/>
      <c r="DIL232"/>
      <c r="DIM232"/>
      <c r="DIN232"/>
      <c r="DIO232"/>
      <c r="DIP232"/>
      <c r="DIQ232"/>
      <c r="DIR232"/>
      <c r="DIS232"/>
      <c r="DIT232"/>
      <c r="DIU232"/>
      <c r="DIV232"/>
      <c r="DIW232"/>
      <c r="DIX232"/>
      <c r="DIY232"/>
      <c r="DIZ232"/>
      <c r="DJA232"/>
      <c r="DJB232"/>
      <c r="DJC232"/>
      <c r="DJD232"/>
      <c r="DJE232"/>
      <c r="DJF232"/>
      <c r="DJG232"/>
      <c r="DJH232"/>
      <c r="DJI232"/>
      <c r="DJJ232"/>
      <c r="DJK232"/>
      <c r="DJL232"/>
      <c r="DJM232"/>
      <c r="DJN232"/>
      <c r="DJO232"/>
      <c r="DJP232"/>
      <c r="DJQ232"/>
      <c r="DJR232"/>
      <c r="DJS232"/>
      <c r="DJT232"/>
      <c r="DJU232"/>
      <c r="DJV232"/>
      <c r="DJW232"/>
      <c r="DJX232"/>
      <c r="DJY232"/>
      <c r="DJZ232"/>
      <c r="DKA232"/>
      <c r="DKB232"/>
      <c r="DKC232"/>
      <c r="DKD232"/>
      <c r="DKE232"/>
      <c r="DKF232"/>
      <c r="DKG232"/>
      <c r="DKH232"/>
      <c r="DKI232"/>
      <c r="DKJ232"/>
      <c r="DKK232"/>
      <c r="DKL232"/>
      <c r="DKM232"/>
      <c r="DKN232"/>
      <c r="DKO232"/>
      <c r="DKP232"/>
      <c r="DKQ232"/>
      <c r="DKR232"/>
      <c r="DKS232"/>
      <c r="DKT232"/>
      <c r="DKU232"/>
      <c r="DKV232"/>
      <c r="DKW232"/>
      <c r="DKX232"/>
      <c r="DKY232"/>
      <c r="DKZ232"/>
      <c r="DLA232"/>
      <c r="DLB232"/>
      <c r="DLC232"/>
      <c r="DLD232"/>
      <c r="DLE232"/>
      <c r="DLF232"/>
      <c r="DLG232"/>
      <c r="DLH232"/>
      <c r="DLI232"/>
      <c r="DLJ232"/>
      <c r="DLK232"/>
      <c r="DLL232"/>
      <c r="DLM232"/>
      <c r="DLN232"/>
      <c r="DLO232"/>
      <c r="DLP232"/>
      <c r="DLQ232"/>
      <c r="DLR232"/>
      <c r="DLS232"/>
      <c r="DLT232"/>
      <c r="DLU232"/>
      <c r="DLV232"/>
      <c r="DLW232"/>
      <c r="DLX232"/>
      <c r="DLY232"/>
      <c r="DLZ232"/>
      <c r="DMA232"/>
      <c r="DMB232"/>
      <c r="DMC232"/>
      <c r="DMD232"/>
      <c r="DME232"/>
      <c r="DMF232"/>
      <c r="DMG232"/>
      <c r="DMH232"/>
      <c r="DMI232"/>
      <c r="DMJ232"/>
      <c r="DMK232"/>
      <c r="DML232"/>
      <c r="DMM232"/>
      <c r="DMN232"/>
      <c r="DMO232"/>
      <c r="DMP232"/>
      <c r="DMQ232"/>
      <c r="DMR232"/>
      <c r="DMS232"/>
      <c r="DMT232"/>
      <c r="DMU232"/>
      <c r="DMV232"/>
      <c r="DMW232"/>
      <c r="DMX232"/>
      <c r="DMY232"/>
      <c r="DMZ232"/>
      <c r="DNA232"/>
      <c r="DNB232"/>
      <c r="DNC232"/>
      <c r="DND232"/>
      <c r="DNE232"/>
      <c r="DNF232"/>
      <c r="DNG232"/>
      <c r="DNH232"/>
      <c r="DNI232"/>
      <c r="DNJ232"/>
      <c r="DNK232"/>
      <c r="DNL232"/>
      <c r="DNM232"/>
      <c r="DNN232"/>
      <c r="DNO232"/>
      <c r="DNP232"/>
      <c r="DNQ232"/>
      <c r="DNR232"/>
      <c r="DNS232"/>
      <c r="DNT232"/>
      <c r="DNU232"/>
      <c r="DNV232"/>
      <c r="DNW232"/>
      <c r="DNX232"/>
      <c r="DNY232"/>
      <c r="DNZ232"/>
      <c r="DOA232"/>
      <c r="DOB232"/>
      <c r="DOC232"/>
      <c r="DOD232"/>
      <c r="DOE232"/>
      <c r="DOF232"/>
      <c r="DOG232"/>
      <c r="DOH232"/>
      <c r="DOI232"/>
      <c r="DOJ232"/>
      <c r="DOK232"/>
      <c r="DOL232"/>
      <c r="DOM232"/>
      <c r="DON232"/>
      <c r="DOO232"/>
      <c r="DOP232"/>
      <c r="DOQ232"/>
      <c r="DOR232"/>
      <c r="DOS232"/>
      <c r="DOT232"/>
      <c r="DOU232"/>
      <c r="DOV232"/>
      <c r="DOW232"/>
      <c r="DOX232"/>
      <c r="DOY232"/>
      <c r="DOZ232"/>
      <c r="DPA232"/>
      <c r="DPB232"/>
      <c r="DPC232"/>
      <c r="DPD232"/>
      <c r="DPE232"/>
      <c r="DPF232"/>
      <c r="DPG232"/>
      <c r="DPH232"/>
      <c r="DPI232"/>
      <c r="DPJ232"/>
      <c r="DPK232"/>
      <c r="DPL232"/>
      <c r="DPM232"/>
      <c r="DPN232"/>
      <c r="DPO232"/>
      <c r="DPP232"/>
      <c r="DPQ232"/>
      <c r="DPR232"/>
      <c r="DPS232"/>
      <c r="DPT232"/>
      <c r="DPU232"/>
      <c r="DPV232"/>
      <c r="DPW232"/>
      <c r="DPX232"/>
      <c r="DPY232"/>
      <c r="DPZ232"/>
      <c r="DQA232"/>
      <c r="DQB232"/>
      <c r="DQC232"/>
      <c r="DQD232"/>
      <c r="DQE232"/>
      <c r="DQF232"/>
      <c r="DQG232"/>
      <c r="DQH232"/>
      <c r="DQI232"/>
      <c r="DQJ232"/>
      <c r="DQK232"/>
      <c r="DQL232"/>
      <c r="DQM232"/>
      <c r="DQN232"/>
      <c r="DQO232"/>
      <c r="DQP232"/>
      <c r="DQQ232"/>
      <c r="DQR232"/>
      <c r="DQS232"/>
      <c r="DQT232"/>
      <c r="DQU232"/>
      <c r="DQV232"/>
      <c r="DQW232"/>
      <c r="DQX232"/>
      <c r="DQY232"/>
      <c r="DQZ232"/>
      <c r="DRA232"/>
      <c r="DRB232"/>
      <c r="DRC232"/>
      <c r="DRD232"/>
      <c r="DRE232"/>
      <c r="DRF232"/>
      <c r="DRG232"/>
      <c r="DRH232"/>
      <c r="DRI232"/>
      <c r="DRJ232"/>
      <c r="DRK232"/>
      <c r="DRL232"/>
      <c r="DRM232"/>
      <c r="DRN232"/>
      <c r="DRO232"/>
      <c r="DRP232"/>
      <c r="DRQ232"/>
      <c r="DRR232"/>
      <c r="DRS232"/>
      <c r="DRT232"/>
      <c r="DRU232"/>
      <c r="DRV232"/>
      <c r="DRW232"/>
      <c r="DRX232"/>
      <c r="DRY232"/>
      <c r="DRZ232"/>
      <c r="DSA232"/>
      <c r="DSB232"/>
      <c r="DSC232"/>
      <c r="DSD232"/>
      <c r="DSE232"/>
      <c r="DSF232"/>
      <c r="DSG232"/>
      <c r="DSH232"/>
      <c r="DSI232"/>
      <c r="DSJ232"/>
      <c r="DSK232"/>
      <c r="DSL232"/>
      <c r="DSM232"/>
      <c r="DSN232"/>
      <c r="DSO232"/>
      <c r="DSP232"/>
      <c r="DSQ232"/>
      <c r="DSR232"/>
      <c r="DSS232"/>
      <c r="DST232"/>
      <c r="DSU232"/>
      <c r="DSV232"/>
      <c r="DSW232"/>
      <c r="DSX232"/>
      <c r="DSY232"/>
      <c r="DSZ232"/>
      <c r="DTA232"/>
      <c r="DTB232"/>
      <c r="DTC232"/>
      <c r="DTD232"/>
      <c r="DTE232"/>
      <c r="DTF232"/>
      <c r="DTG232"/>
      <c r="DTH232"/>
      <c r="DTI232"/>
      <c r="DTJ232"/>
      <c r="DTK232"/>
      <c r="DTL232"/>
      <c r="DTM232"/>
      <c r="DTN232"/>
      <c r="DTO232"/>
      <c r="DTP232"/>
      <c r="DTQ232"/>
      <c r="DTR232"/>
      <c r="DTS232"/>
      <c r="DTT232"/>
      <c r="DTU232"/>
      <c r="DTV232"/>
      <c r="DTW232"/>
      <c r="DTX232"/>
      <c r="DTY232"/>
      <c r="DTZ232"/>
      <c r="DUA232"/>
      <c r="DUB232"/>
      <c r="DUC232"/>
      <c r="DUD232"/>
      <c r="DUE232"/>
      <c r="DUF232"/>
      <c r="DUG232"/>
      <c r="DUH232"/>
      <c r="DUI232"/>
      <c r="DUJ232"/>
      <c r="DUK232"/>
      <c r="DUL232"/>
      <c r="DUM232"/>
      <c r="DUN232"/>
      <c r="DUO232"/>
      <c r="DUP232"/>
      <c r="DUQ232"/>
      <c r="DUR232"/>
      <c r="DUS232"/>
      <c r="DUT232"/>
      <c r="DUU232"/>
      <c r="DUV232"/>
      <c r="DUW232"/>
      <c r="DUX232"/>
      <c r="DUY232"/>
      <c r="DUZ232"/>
      <c r="DVA232"/>
      <c r="DVB232"/>
      <c r="DVC232"/>
      <c r="DVD232"/>
      <c r="DVE232"/>
      <c r="DVF232"/>
      <c r="DVG232"/>
      <c r="DVH232"/>
      <c r="DVI232"/>
      <c r="DVJ232"/>
      <c r="DVK232"/>
      <c r="DVL232"/>
      <c r="DVM232"/>
      <c r="DVN232"/>
      <c r="DVO232"/>
      <c r="DVP232"/>
      <c r="DVQ232"/>
      <c r="DVR232"/>
      <c r="DVS232"/>
      <c r="DVT232"/>
      <c r="DVU232"/>
      <c r="DVV232"/>
      <c r="DVW232"/>
      <c r="DVX232"/>
      <c r="DVY232"/>
      <c r="DVZ232"/>
      <c r="DWA232"/>
      <c r="DWB232"/>
      <c r="DWC232"/>
      <c r="DWD232"/>
      <c r="DWE232"/>
      <c r="DWF232"/>
      <c r="DWG232"/>
      <c r="DWH232"/>
      <c r="DWI232"/>
      <c r="DWJ232"/>
      <c r="DWK232"/>
      <c r="DWL232"/>
      <c r="DWM232"/>
      <c r="DWN232"/>
      <c r="DWO232"/>
      <c r="DWP232"/>
      <c r="DWQ232"/>
      <c r="DWR232"/>
      <c r="DWS232"/>
      <c r="DWT232"/>
      <c r="DWU232"/>
      <c r="DWV232"/>
      <c r="DWW232"/>
      <c r="DWX232"/>
      <c r="DWY232"/>
      <c r="DWZ232"/>
      <c r="DXA232"/>
      <c r="DXB232"/>
      <c r="DXC232"/>
      <c r="DXD232"/>
      <c r="DXE232"/>
      <c r="DXF232"/>
      <c r="DXG232"/>
      <c r="DXH232"/>
      <c r="DXI232"/>
      <c r="DXJ232"/>
      <c r="DXK232"/>
      <c r="DXL232"/>
      <c r="DXM232"/>
      <c r="DXN232"/>
      <c r="DXO232"/>
      <c r="DXP232"/>
      <c r="DXQ232"/>
      <c r="DXR232"/>
      <c r="DXS232"/>
      <c r="DXT232"/>
      <c r="DXU232"/>
      <c r="DXV232"/>
      <c r="DXW232"/>
      <c r="DXX232"/>
      <c r="DXY232"/>
      <c r="DXZ232"/>
      <c r="DYA232"/>
      <c r="DYB232"/>
      <c r="DYC232"/>
      <c r="DYD232"/>
      <c r="DYE232"/>
      <c r="DYF232"/>
      <c r="DYG232"/>
      <c r="DYH232"/>
      <c r="DYI232"/>
      <c r="DYJ232"/>
      <c r="DYK232"/>
      <c r="DYL232"/>
      <c r="DYM232"/>
      <c r="DYN232"/>
      <c r="DYO232"/>
      <c r="DYP232"/>
      <c r="DYQ232"/>
      <c r="DYR232"/>
      <c r="DYS232"/>
      <c r="DYT232"/>
      <c r="DYU232"/>
      <c r="DYV232"/>
      <c r="DYW232"/>
      <c r="DYX232"/>
      <c r="DYY232"/>
      <c r="DYZ232"/>
      <c r="DZA232"/>
      <c r="DZB232"/>
      <c r="DZC232"/>
      <c r="DZD232"/>
      <c r="DZE232"/>
      <c r="DZF232"/>
      <c r="DZG232"/>
      <c r="DZH232"/>
      <c r="DZI232"/>
      <c r="DZJ232"/>
      <c r="DZK232"/>
      <c r="DZL232"/>
      <c r="DZM232"/>
      <c r="DZN232"/>
      <c r="DZO232"/>
      <c r="DZP232"/>
      <c r="DZQ232"/>
      <c r="DZR232"/>
      <c r="DZS232"/>
      <c r="DZT232"/>
      <c r="DZU232"/>
      <c r="DZV232"/>
      <c r="DZW232"/>
      <c r="DZX232"/>
      <c r="DZY232"/>
      <c r="DZZ232"/>
      <c r="EAA232"/>
      <c r="EAB232"/>
      <c r="EAC232"/>
      <c r="EAD232"/>
      <c r="EAE232"/>
      <c r="EAF232"/>
      <c r="EAG232"/>
      <c r="EAH232"/>
      <c r="EAI232"/>
      <c r="EAJ232"/>
      <c r="EAK232"/>
      <c r="EAL232"/>
      <c r="EAM232"/>
      <c r="EAN232"/>
      <c r="EAO232"/>
      <c r="EAP232"/>
      <c r="EAQ232"/>
      <c r="EAR232"/>
      <c r="EAS232"/>
      <c r="EAT232"/>
      <c r="EAU232"/>
      <c r="EAV232"/>
      <c r="EAW232"/>
      <c r="EAX232"/>
      <c r="EAY232"/>
      <c r="EAZ232"/>
      <c r="EBA232"/>
      <c r="EBB232"/>
      <c r="EBC232"/>
      <c r="EBD232"/>
      <c r="EBE232"/>
      <c r="EBF232"/>
      <c r="EBG232"/>
      <c r="EBH232"/>
      <c r="EBI232"/>
      <c r="EBJ232"/>
      <c r="EBK232"/>
      <c r="EBL232"/>
      <c r="EBM232"/>
      <c r="EBN232"/>
      <c r="EBO232"/>
      <c r="EBP232"/>
      <c r="EBQ232"/>
      <c r="EBR232"/>
      <c r="EBS232"/>
      <c r="EBT232"/>
      <c r="EBU232"/>
      <c r="EBV232"/>
      <c r="EBW232"/>
      <c r="EBX232"/>
      <c r="EBY232"/>
      <c r="EBZ232"/>
      <c r="ECA232"/>
      <c r="ECB232"/>
      <c r="ECC232"/>
      <c r="ECD232"/>
      <c r="ECE232"/>
      <c r="ECF232"/>
      <c r="ECG232"/>
      <c r="ECH232"/>
      <c r="ECI232"/>
      <c r="ECJ232"/>
      <c r="ECK232"/>
      <c r="ECL232"/>
      <c r="ECM232"/>
      <c r="ECN232"/>
      <c r="ECO232"/>
      <c r="ECP232"/>
      <c r="ECQ232"/>
      <c r="ECR232"/>
      <c r="ECS232"/>
      <c r="ECT232"/>
      <c r="ECU232"/>
      <c r="ECV232"/>
      <c r="ECW232"/>
      <c r="ECX232"/>
      <c r="ECY232"/>
      <c r="ECZ232"/>
      <c r="EDA232"/>
      <c r="EDB232"/>
      <c r="EDC232"/>
      <c r="EDD232"/>
      <c r="EDE232"/>
      <c r="EDF232"/>
      <c r="EDG232"/>
      <c r="EDH232"/>
      <c r="EDI232"/>
      <c r="EDJ232"/>
      <c r="EDK232"/>
      <c r="EDL232"/>
      <c r="EDM232"/>
      <c r="EDN232"/>
      <c r="EDO232"/>
      <c r="EDP232"/>
      <c r="EDQ232"/>
      <c r="EDR232"/>
      <c r="EDS232"/>
      <c r="EDT232"/>
      <c r="EDU232"/>
      <c r="EDV232"/>
      <c r="EDW232"/>
      <c r="EDX232"/>
      <c r="EDY232"/>
      <c r="EDZ232"/>
      <c r="EEA232"/>
      <c r="EEB232"/>
      <c r="EEC232"/>
      <c r="EED232"/>
      <c r="EEE232"/>
      <c r="EEF232"/>
      <c r="EEG232"/>
      <c r="EEH232"/>
      <c r="EEI232"/>
      <c r="EEJ232"/>
      <c r="EEK232"/>
      <c r="EEL232"/>
      <c r="EEM232"/>
      <c r="EEN232"/>
      <c r="EEO232"/>
      <c r="EEP232"/>
      <c r="EEQ232"/>
      <c r="EER232"/>
      <c r="EES232"/>
      <c r="EET232"/>
      <c r="EEU232"/>
      <c r="EEV232"/>
      <c r="EEW232"/>
      <c r="EEX232"/>
      <c r="EEY232"/>
      <c r="EEZ232"/>
      <c r="EFA232"/>
      <c r="EFB232"/>
      <c r="EFC232"/>
      <c r="EFD232"/>
      <c r="EFE232"/>
      <c r="EFF232"/>
      <c r="EFG232"/>
      <c r="EFH232"/>
      <c r="EFI232"/>
      <c r="EFJ232"/>
      <c r="EFK232"/>
      <c r="EFL232"/>
      <c r="EFM232"/>
      <c r="EFN232"/>
      <c r="EFO232"/>
      <c r="EFP232"/>
      <c r="EFQ232"/>
      <c r="EFR232"/>
      <c r="EFS232"/>
      <c r="EFT232"/>
      <c r="EFU232"/>
      <c r="EFV232"/>
      <c r="EFW232"/>
      <c r="EFX232"/>
      <c r="EFY232"/>
      <c r="EFZ232"/>
      <c r="EGA232"/>
      <c r="EGB232"/>
      <c r="EGC232"/>
      <c r="EGD232"/>
      <c r="EGE232"/>
      <c r="EGF232"/>
      <c r="EGG232"/>
      <c r="EGH232"/>
      <c r="EGI232"/>
      <c r="EGJ232"/>
      <c r="EGK232"/>
      <c r="EGL232"/>
      <c r="EGM232"/>
      <c r="EGN232"/>
      <c r="EGO232"/>
      <c r="EGP232"/>
      <c r="EGQ232"/>
      <c r="EGR232"/>
      <c r="EGS232"/>
      <c r="EGT232"/>
      <c r="EGU232"/>
      <c r="EGV232"/>
      <c r="EGW232"/>
      <c r="EGX232"/>
      <c r="EGY232"/>
      <c r="EGZ232"/>
      <c r="EHA232"/>
      <c r="EHB232"/>
      <c r="EHC232"/>
      <c r="EHD232"/>
      <c r="EHE232"/>
      <c r="EHF232"/>
      <c r="EHG232"/>
      <c r="EHH232"/>
      <c r="EHI232"/>
      <c r="EHJ232"/>
      <c r="EHK232"/>
      <c r="EHL232"/>
      <c r="EHM232"/>
      <c r="EHN232"/>
      <c r="EHO232"/>
      <c r="EHP232"/>
      <c r="EHQ232"/>
      <c r="EHR232"/>
      <c r="EHS232"/>
      <c r="EHT232"/>
      <c r="EHU232"/>
      <c r="EHV232"/>
      <c r="EHW232"/>
      <c r="EHX232"/>
      <c r="EHY232"/>
      <c r="EHZ232"/>
      <c r="EIA232"/>
      <c r="EIB232"/>
      <c r="EIC232"/>
      <c r="EID232"/>
      <c r="EIE232"/>
      <c r="EIF232"/>
      <c r="EIG232"/>
      <c r="EIH232"/>
      <c r="EII232"/>
      <c r="EIJ232"/>
      <c r="EIK232"/>
      <c r="EIL232"/>
      <c r="EIM232"/>
      <c r="EIN232"/>
      <c r="EIO232"/>
      <c r="EIP232"/>
      <c r="EIQ232"/>
      <c r="EIR232"/>
      <c r="EIS232"/>
      <c r="EIT232"/>
      <c r="EIU232"/>
      <c r="EIV232"/>
      <c r="EIW232"/>
      <c r="EIX232"/>
      <c r="EIY232"/>
      <c r="EIZ232"/>
      <c r="EJA232"/>
      <c r="EJB232"/>
      <c r="EJC232"/>
      <c r="EJD232"/>
      <c r="EJE232"/>
      <c r="EJF232"/>
      <c r="EJG232"/>
      <c r="EJH232"/>
      <c r="EJI232"/>
      <c r="EJJ232"/>
      <c r="EJK232"/>
      <c r="EJL232"/>
      <c r="EJM232"/>
      <c r="EJN232"/>
      <c r="EJO232"/>
      <c r="EJP232"/>
      <c r="EJQ232"/>
      <c r="EJR232"/>
      <c r="EJS232"/>
      <c r="EJT232"/>
      <c r="EJU232"/>
      <c r="EJV232"/>
      <c r="EJW232"/>
      <c r="EJX232"/>
      <c r="EJY232"/>
      <c r="EJZ232"/>
      <c r="EKA232"/>
      <c r="EKB232"/>
      <c r="EKC232"/>
      <c r="EKD232"/>
      <c r="EKE232"/>
      <c r="EKF232"/>
      <c r="EKG232"/>
      <c r="EKH232"/>
      <c r="EKI232"/>
      <c r="EKJ232"/>
      <c r="EKK232"/>
      <c r="EKL232"/>
      <c r="EKM232"/>
      <c r="EKN232"/>
      <c r="EKO232"/>
      <c r="EKP232"/>
      <c r="EKQ232"/>
      <c r="EKR232"/>
      <c r="EKS232"/>
      <c r="EKT232"/>
      <c r="EKU232"/>
      <c r="EKV232"/>
      <c r="EKW232"/>
      <c r="EKX232"/>
      <c r="EKY232"/>
      <c r="EKZ232"/>
      <c r="ELA232"/>
      <c r="ELB232"/>
      <c r="ELC232"/>
      <c r="ELD232"/>
      <c r="ELE232"/>
      <c r="ELF232"/>
      <c r="ELG232"/>
      <c r="ELH232"/>
      <c r="ELI232"/>
      <c r="ELJ232"/>
      <c r="ELK232"/>
      <c r="ELL232"/>
      <c r="ELM232"/>
      <c r="ELN232"/>
      <c r="ELO232"/>
      <c r="ELP232"/>
      <c r="ELQ232"/>
      <c r="ELR232"/>
      <c r="ELS232"/>
      <c r="ELT232"/>
      <c r="ELU232"/>
      <c r="ELV232"/>
      <c r="ELW232"/>
      <c r="ELX232"/>
      <c r="ELY232"/>
      <c r="ELZ232"/>
      <c r="EMA232"/>
      <c r="EMB232"/>
      <c r="EMC232"/>
      <c r="EMD232"/>
      <c r="EME232"/>
      <c r="EMF232"/>
      <c r="EMG232"/>
      <c r="EMH232"/>
      <c r="EMI232"/>
      <c r="EMJ232"/>
      <c r="EMK232"/>
      <c r="EML232"/>
      <c r="EMM232"/>
      <c r="EMN232"/>
      <c r="EMO232"/>
      <c r="EMP232"/>
      <c r="EMQ232"/>
      <c r="EMR232"/>
      <c r="EMS232"/>
      <c r="EMT232"/>
      <c r="EMU232"/>
      <c r="EMV232"/>
      <c r="EMW232"/>
      <c r="EMX232"/>
      <c r="EMY232"/>
      <c r="EMZ232"/>
      <c r="ENA232"/>
      <c r="ENB232"/>
      <c r="ENC232"/>
      <c r="END232"/>
      <c r="ENE232"/>
      <c r="ENF232"/>
      <c r="ENG232"/>
      <c r="ENH232"/>
      <c r="ENI232"/>
      <c r="ENJ232"/>
      <c r="ENK232"/>
      <c r="ENL232"/>
      <c r="ENM232"/>
      <c r="ENN232"/>
      <c r="ENO232"/>
      <c r="ENP232"/>
      <c r="ENQ232"/>
      <c r="ENR232"/>
      <c r="ENS232"/>
      <c r="ENT232"/>
      <c r="ENU232"/>
      <c r="ENV232"/>
      <c r="ENW232"/>
      <c r="ENX232"/>
      <c r="ENY232"/>
      <c r="ENZ232"/>
      <c r="EOA232"/>
      <c r="EOB232"/>
      <c r="EOC232"/>
      <c r="EOD232"/>
      <c r="EOE232"/>
      <c r="EOF232"/>
      <c r="EOG232"/>
      <c r="EOH232"/>
      <c r="EOI232"/>
      <c r="EOJ232"/>
      <c r="EOK232"/>
      <c r="EOL232"/>
      <c r="EOM232"/>
      <c r="EON232"/>
      <c r="EOO232"/>
      <c r="EOP232"/>
      <c r="EOQ232"/>
      <c r="EOR232"/>
      <c r="EOS232"/>
      <c r="EOT232"/>
      <c r="EOU232"/>
      <c r="EOV232"/>
      <c r="EOW232"/>
      <c r="EOX232"/>
      <c r="EOY232"/>
      <c r="EOZ232"/>
      <c r="EPA232"/>
      <c r="EPB232"/>
      <c r="EPC232"/>
      <c r="EPD232"/>
      <c r="EPE232"/>
      <c r="EPF232"/>
      <c r="EPG232"/>
      <c r="EPH232"/>
      <c r="EPI232"/>
      <c r="EPJ232"/>
      <c r="EPK232"/>
      <c r="EPL232"/>
      <c r="EPM232"/>
      <c r="EPN232"/>
      <c r="EPO232"/>
      <c r="EPP232"/>
      <c r="EPQ232"/>
      <c r="EPR232"/>
      <c r="EPS232"/>
      <c r="EPT232"/>
      <c r="EPU232"/>
      <c r="EPV232"/>
      <c r="EPW232"/>
      <c r="EPX232"/>
      <c r="EPY232"/>
      <c r="EPZ232"/>
      <c r="EQA232"/>
      <c r="EQB232"/>
      <c r="EQC232"/>
      <c r="EQD232"/>
      <c r="EQE232"/>
      <c r="EQF232"/>
      <c r="EQG232"/>
      <c r="EQH232"/>
      <c r="EQI232"/>
      <c r="EQJ232"/>
      <c r="EQK232"/>
      <c r="EQL232"/>
      <c r="EQM232"/>
      <c r="EQN232"/>
      <c r="EQO232"/>
      <c r="EQP232"/>
      <c r="EQQ232"/>
      <c r="EQR232"/>
      <c r="EQS232"/>
      <c r="EQT232"/>
      <c r="EQU232"/>
      <c r="EQV232"/>
      <c r="EQW232"/>
      <c r="EQX232"/>
      <c r="EQY232"/>
      <c r="EQZ232"/>
      <c r="ERA232"/>
      <c r="ERB232"/>
      <c r="ERC232"/>
      <c r="ERD232"/>
      <c r="ERE232"/>
      <c r="ERF232"/>
      <c r="ERG232"/>
      <c r="ERH232"/>
      <c r="ERI232"/>
      <c r="ERJ232"/>
      <c r="ERK232"/>
      <c r="ERL232"/>
      <c r="ERM232"/>
      <c r="ERN232"/>
      <c r="ERO232"/>
      <c r="ERP232"/>
      <c r="ERQ232"/>
      <c r="ERR232"/>
      <c r="ERS232"/>
      <c r="ERT232"/>
      <c r="ERU232"/>
      <c r="ERV232"/>
      <c r="ERW232"/>
      <c r="ERX232"/>
      <c r="ERY232"/>
      <c r="ERZ232"/>
      <c r="ESA232"/>
      <c r="ESB232"/>
      <c r="ESC232"/>
      <c r="ESD232"/>
      <c r="ESE232"/>
      <c r="ESF232"/>
      <c r="ESG232"/>
      <c r="ESH232"/>
      <c r="ESI232"/>
      <c r="ESJ232"/>
      <c r="ESK232"/>
      <c r="ESL232"/>
      <c r="ESM232"/>
      <c r="ESN232"/>
      <c r="ESO232"/>
      <c r="ESP232"/>
      <c r="ESQ232"/>
      <c r="ESR232"/>
      <c r="ESS232"/>
      <c r="EST232"/>
      <c r="ESU232"/>
      <c r="ESV232"/>
      <c r="ESW232"/>
      <c r="ESX232"/>
      <c r="ESY232"/>
      <c r="ESZ232"/>
      <c r="ETA232"/>
      <c r="ETB232"/>
      <c r="ETC232"/>
      <c r="ETD232"/>
      <c r="ETE232"/>
      <c r="ETF232"/>
      <c r="ETG232"/>
      <c r="ETH232"/>
      <c r="ETI232"/>
      <c r="ETJ232"/>
      <c r="ETK232"/>
      <c r="ETL232"/>
      <c r="ETM232"/>
      <c r="ETN232"/>
      <c r="ETO232"/>
      <c r="ETP232"/>
      <c r="ETQ232"/>
      <c r="ETR232"/>
      <c r="ETS232"/>
      <c r="ETT232"/>
      <c r="ETU232"/>
      <c r="ETV232"/>
      <c r="ETW232"/>
      <c r="ETX232"/>
      <c r="ETY232"/>
      <c r="ETZ232"/>
      <c r="EUA232"/>
      <c r="EUB232"/>
      <c r="EUC232"/>
      <c r="EUD232"/>
      <c r="EUE232"/>
      <c r="EUF232"/>
      <c r="EUG232"/>
      <c r="EUH232"/>
      <c r="EUI232"/>
      <c r="EUJ232"/>
      <c r="EUK232"/>
      <c r="EUL232"/>
      <c r="EUM232"/>
      <c r="EUN232"/>
      <c r="EUO232"/>
      <c r="EUP232"/>
      <c r="EUQ232"/>
      <c r="EUR232"/>
      <c r="EUS232"/>
      <c r="EUT232"/>
      <c r="EUU232"/>
      <c r="EUV232"/>
      <c r="EUW232"/>
      <c r="EUX232"/>
      <c r="EUY232"/>
      <c r="EUZ232"/>
      <c r="EVA232"/>
      <c r="EVB232"/>
      <c r="EVC232"/>
      <c r="EVD232"/>
      <c r="EVE232"/>
      <c r="EVF232"/>
      <c r="EVG232"/>
      <c r="EVH232"/>
      <c r="EVI232"/>
      <c r="EVJ232"/>
      <c r="EVK232"/>
      <c r="EVL232"/>
      <c r="EVM232"/>
      <c r="EVN232"/>
      <c r="EVO232"/>
      <c r="EVP232"/>
      <c r="EVQ232"/>
      <c r="EVR232"/>
      <c r="EVS232"/>
      <c r="EVT232"/>
      <c r="EVU232"/>
      <c r="EVV232"/>
      <c r="EVW232"/>
      <c r="EVX232"/>
      <c r="EVY232"/>
      <c r="EVZ232"/>
      <c r="EWA232"/>
      <c r="EWB232"/>
      <c r="EWC232"/>
      <c r="EWD232"/>
      <c r="EWE232"/>
      <c r="EWF232"/>
      <c r="EWG232"/>
      <c r="EWH232"/>
      <c r="EWI232"/>
      <c r="EWJ232"/>
      <c r="EWK232"/>
      <c r="EWL232"/>
      <c r="EWM232"/>
      <c r="EWN232"/>
      <c r="EWO232"/>
      <c r="EWP232"/>
      <c r="EWQ232"/>
      <c r="EWR232"/>
      <c r="EWS232"/>
      <c r="EWT232"/>
      <c r="EWU232"/>
      <c r="EWV232"/>
      <c r="EWW232"/>
      <c r="EWX232"/>
      <c r="EWY232"/>
      <c r="EWZ232"/>
      <c r="EXA232"/>
      <c r="EXB232"/>
      <c r="EXC232"/>
      <c r="EXD232"/>
      <c r="EXE232"/>
      <c r="EXF232"/>
      <c r="EXG232"/>
      <c r="EXH232"/>
      <c r="EXI232"/>
      <c r="EXJ232"/>
      <c r="EXK232"/>
      <c r="EXL232"/>
      <c r="EXM232"/>
      <c r="EXN232"/>
      <c r="EXO232"/>
      <c r="EXP232"/>
      <c r="EXQ232"/>
      <c r="EXR232"/>
      <c r="EXS232"/>
      <c r="EXT232"/>
      <c r="EXU232"/>
      <c r="EXV232"/>
      <c r="EXW232"/>
      <c r="EXX232"/>
      <c r="EXY232"/>
      <c r="EXZ232"/>
      <c r="EYA232"/>
      <c r="EYB232"/>
      <c r="EYC232"/>
      <c r="EYD232"/>
      <c r="EYE232"/>
      <c r="EYF232"/>
      <c r="EYG232"/>
      <c r="EYH232"/>
      <c r="EYI232"/>
      <c r="EYJ232"/>
      <c r="EYK232"/>
      <c r="EYL232"/>
      <c r="EYM232"/>
      <c r="EYN232"/>
      <c r="EYO232"/>
      <c r="EYP232"/>
      <c r="EYQ232"/>
      <c r="EYR232"/>
      <c r="EYS232"/>
      <c r="EYT232"/>
      <c r="EYU232"/>
      <c r="EYV232"/>
      <c r="EYW232"/>
      <c r="EYX232"/>
      <c r="EYY232"/>
      <c r="EYZ232"/>
      <c r="EZA232"/>
      <c r="EZB232"/>
      <c r="EZC232"/>
      <c r="EZD232"/>
      <c r="EZE232"/>
      <c r="EZF232"/>
      <c r="EZG232"/>
      <c r="EZH232"/>
      <c r="EZI232"/>
      <c r="EZJ232"/>
      <c r="EZK232"/>
      <c r="EZL232"/>
      <c r="EZM232"/>
      <c r="EZN232"/>
      <c r="EZO232"/>
      <c r="EZP232"/>
      <c r="EZQ232"/>
      <c r="EZR232"/>
      <c r="EZS232"/>
      <c r="EZT232"/>
      <c r="EZU232"/>
      <c r="EZV232"/>
      <c r="EZW232"/>
      <c r="EZX232"/>
      <c r="EZY232"/>
      <c r="EZZ232"/>
      <c r="FAA232"/>
      <c r="FAB232"/>
      <c r="FAC232"/>
      <c r="FAD232"/>
      <c r="FAE232"/>
      <c r="FAF232"/>
      <c r="FAG232"/>
      <c r="FAH232"/>
      <c r="FAI232"/>
      <c r="FAJ232"/>
      <c r="FAK232"/>
      <c r="FAL232"/>
      <c r="FAM232"/>
      <c r="FAN232"/>
      <c r="FAO232"/>
      <c r="FAP232"/>
      <c r="FAQ232"/>
      <c r="FAR232"/>
      <c r="FAS232"/>
      <c r="FAT232"/>
      <c r="FAU232"/>
      <c r="FAV232"/>
      <c r="FAW232"/>
      <c r="FAX232"/>
      <c r="FAY232"/>
      <c r="FAZ232"/>
      <c r="FBA232"/>
      <c r="FBB232"/>
      <c r="FBC232"/>
      <c r="FBD232"/>
      <c r="FBE232"/>
      <c r="FBF232"/>
      <c r="FBG232"/>
      <c r="FBH232"/>
      <c r="FBI232"/>
      <c r="FBJ232"/>
      <c r="FBK232"/>
      <c r="FBL232"/>
      <c r="FBM232"/>
      <c r="FBN232"/>
      <c r="FBO232"/>
      <c r="FBP232"/>
      <c r="FBQ232"/>
      <c r="FBR232"/>
      <c r="FBS232"/>
      <c r="FBT232"/>
      <c r="FBU232"/>
      <c r="FBV232"/>
      <c r="FBW232"/>
      <c r="FBX232"/>
      <c r="FBY232"/>
      <c r="FBZ232"/>
      <c r="FCA232"/>
      <c r="FCB232"/>
      <c r="FCC232"/>
      <c r="FCD232"/>
      <c r="FCE232"/>
      <c r="FCF232"/>
      <c r="FCG232"/>
      <c r="FCH232"/>
      <c r="FCI232"/>
      <c r="FCJ232"/>
      <c r="FCK232"/>
      <c r="FCL232"/>
      <c r="FCM232"/>
      <c r="FCN232"/>
      <c r="FCO232"/>
      <c r="FCP232"/>
      <c r="FCQ232"/>
      <c r="FCR232"/>
      <c r="FCS232"/>
      <c r="FCT232"/>
      <c r="FCU232"/>
      <c r="FCV232"/>
      <c r="FCW232"/>
      <c r="FCX232"/>
      <c r="FCY232"/>
      <c r="FCZ232"/>
      <c r="FDA232"/>
      <c r="FDB232"/>
      <c r="FDC232"/>
      <c r="FDD232"/>
      <c r="FDE232"/>
      <c r="FDF232"/>
      <c r="FDG232"/>
      <c r="FDH232"/>
      <c r="FDI232"/>
      <c r="FDJ232"/>
      <c r="FDK232"/>
      <c r="FDL232"/>
      <c r="FDM232"/>
      <c r="FDN232"/>
      <c r="FDO232"/>
      <c r="FDP232"/>
      <c r="FDQ232"/>
      <c r="FDR232"/>
      <c r="FDS232"/>
      <c r="FDT232"/>
      <c r="FDU232"/>
      <c r="FDV232"/>
      <c r="FDW232"/>
      <c r="FDX232"/>
      <c r="FDY232"/>
      <c r="FDZ232"/>
      <c r="FEA232"/>
      <c r="FEB232"/>
      <c r="FEC232"/>
      <c r="FED232"/>
      <c r="FEE232"/>
      <c r="FEF232"/>
      <c r="FEG232"/>
      <c r="FEH232"/>
      <c r="FEI232"/>
      <c r="FEJ232"/>
      <c r="FEK232"/>
      <c r="FEL232"/>
      <c r="FEM232"/>
      <c r="FEN232"/>
      <c r="FEO232"/>
      <c r="FEP232"/>
      <c r="FEQ232"/>
      <c r="FER232"/>
      <c r="FES232"/>
      <c r="FET232"/>
      <c r="FEU232"/>
      <c r="FEV232"/>
      <c r="FEW232"/>
      <c r="FEX232"/>
      <c r="FEY232"/>
      <c r="FEZ232"/>
      <c r="FFA232"/>
      <c r="FFB232"/>
      <c r="FFC232"/>
      <c r="FFD232"/>
      <c r="FFE232"/>
      <c r="FFF232"/>
      <c r="FFG232"/>
      <c r="FFH232"/>
      <c r="FFI232"/>
      <c r="FFJ232"/>
      <c r="FFK232"/>
      <c r="FFL232"/>
      <c r="FFM232"/>
      <c r="FFN232"/>
      <c r="FFO232"/>
      <c r="FFP232"/>
      <c r="FFQ232"/>
      <c r="FFR232"/>
      <c r="FFS232"/>
      <c r="FFT232"/>
      <c r="FFU232"/>
      <c r="FFV232"/>
      <c r="FFW232"/>
      <c r="FFX232"/>
      <c r="FFY232"/>
      <c r="FFZ232"/>
      <c r="FGA232"/>
      <c r="FGB232"/>
      <c r="FGC232"/>
      <c r="FGD232"/>
      <c r="FGE232"/>
      <c r="FGF232"/>
      <c r="FGG232"/>
      <c r="FGH232"/>
      <c r="FGI232"/>
      <c r="FGJ232"/>
      <c r="FGK232"/>
      <c r="FGL232"/>
      <c r="FGM232"/>
      <c r="FGN232"/>
      <c r="FGO232"/>
      <c r="FGP232"/>
      <c r="FGQ232"/>
      <c r="FGR232"/>
      <c r="FGS232"/>
      <c r="FGT232"/>
      <c r="FGU232"/>
      <c r="FGV232"/>
      <c r="FGW232"/>
      <c r="FGX232"/>
      <c r="FGY232"/>
      <c r="FGZ232"/>
      <c r="FHA232"/>
      <c r="FHB232"/>
      <c r="FHC232"/>
      <c r="FHD232"/>
      <c r="FHE232"/>
      <c r="FHF232"/>
      <c r="FHG232"/>
      <c r="FHH232"/>
      <c r="FHI232"/>
      <c r="FHJ232"/>
      <c r="FHK232"/>
      <c r="FHL232"/>
      <c r="FHM232"/>
      <c r="FHN232"/>
      <c r="FHO232"/>
      <c r="FHP232"/>
      <c r="FHQ232"/>
      <c r="FHR232"/>
      <c r="FHS232"/>
      <c r="FHT232"/>
      <c r="FHU232"/>
      <c r="FHV232"/>
      <c r="FHW232"/>
      <c r="FHX232"/>
      <c r="FHY232"/>
      <c r="FHZ232"/>
      <c r="FIA232"/>
      <c r="FIB232"/>
      <c r="FIC232"/>
      <c r="FID232"/>
      <c r="FIE232"/>
      <c r="FIF232"/>
      <c r="FIG232"/>
      <c r="FIH232"/>
      <c r="FII232"/>
      <c r="FIJ232"/>
      <c r="FIK232"/>
      <c r="FIL232"/>
      <c r="FIM232"/>
      <c r="FIN232"/>
      <c r="FIO232"/>
      <c r="FIP232"/>
      <c r="FIQ232"/>
      <c r="FIR232"/>
      <c r="FIS232"/>
      <c r="FIT232"/>
      <c r="FIU232"/>
      <c r="FIV232"/>
      <c r="FIW232"/>
      <c r="FIX232"/>
      <c r="FIY232"/>
      <c r="FIZ232"/>
      <c r="FJA232"/>
      <c r="FJB232"/>
      <c r="FJC232"/>
      <c r="FJD232"/>
      <c r="FJE232"/>
      <c r="FJF232"/>
      <c r="FJG232"/>
      <c r="FJH232"/>
      <c r="FJI232"/>
      <c r="FJJ232"/>
      <c r="FJK232"/>
      <c r="FJL232"/>
      <c r="FJM232"/>
      <c r="FJN232"/>
      <c r="FJO232"/>
      <c r="FJP232"/>
      <c r="FJQ232"/>
      <c r="FJR232"/>
      <c r="FJS232"/>
      <c r="FJT232"/>
      <c r="FJU232"/>
      <c r="FJV232"/>
      <c r="FJW232"/>
      <c r="FJX232"/>
      <c r="FJY232"/>
      <c r="FJZ232"/>
      <c r="FKA232"/>
      <c r="FKB232"/>
      <c r="FKC232"/>
      <c r="FKD232"/>
      <c r="FKE232"/>
      <c r="FKF232"/>
      <c r="FKG232"/>
      <c r="FKH232"/>
      <c r="FKI232"/>
      <c r="FKJ232"/>
      <c r="FKK232"/>
      <c r="FKL232"/>
      <c r="FKM232"/>
      <c r="FKN232"/>
      <c r="FKO232"/>
      <c r="FKP232"/>
      <c r="FKQ232"/>
      <c r="FKR232"/>
      <c r="FKS232"/>
      <c r="FKT232"/>
      <c r="FKU232"/>
      <c r="FKV232"/>
      <c r="FKW232"/>
      <c r="FKX232"/>
      <c r="FKY232"/>
      <c r="FKZ232"/>
      <c r="FLA232"/>
      <c r="FLB232"/>
      <c r="FLC232"/>
      <c r="FLD232"/>
      <c r="FLE232"/>
      <c r="FLF232"/>
      <c r="FLG232"/>
      <c r="FLH232"/>
      <c r="FLI232"/>
      <c r="FLJ232"/>
      <c r="FLK232"/>
      <c r="FLL232"/>
      <c r="FLM232"/>
      <c r="FLN232"/>
      <c r="FLO232"/>
      <c r="FLP232"/>
      <c r="FLQ232"/>
      <c r="FLR232"/>
      <c r="FLS232"/>
      <c r="FLT232"/>
      <c r="FLU232"/>
      <c r="FLV232"/>
      <c r="FLW232"/>
      <c r="FLX232"/>
      <c r="FLY232"/>
      <c r="FLZ232"/>
      <c r="FMA232"/>
      <c r="FMB232"/>
      <c r="FMC232"/>
      <c r="FMD232"/>
      <c r="FME232"/>
      <c r="FMF232"/>
      <c r="FMG232"/>
      <c r="FMH232"/>
      <c r="FMI232"/>
      <c r="FMJ232"/>
      <c r="FMK232"/>
      <c r="FML232"/>
      <c r="FMM232"/>
      <c r="FMN232"/>
      <c r="FMO232"/>
      <c r="FMP232"/>
      <c r="FMQ232"/>
      <c r="FMR232"/>
      <c r="FMS232"/>
      <c r="FMT232"/>
      <c r="FMU232"/>
      <c r="FMV232"/>
      <c r="FMW232"/>
      <c r="FMX232"/>
      <c r="FMY232"/>
      <c r="FMZ232"/>
      <c r="FNA232"/>
      <c r="FNB232"/>
      <c r="FNC232"/>
      <c r="FND232"/>
      <c r="FNE232"/>
      <c r="FNF232"/>
      <c r="FNG232"/>
      <c r="FNH232"/>
      <c r="FNI232"/>
      <c r="FNJ232"/>
      <c r="FNK232"/>
      <c r="FNL232"/>
      <c r="FNM232"/>
      <c r="FNN232"/>
      <c r="FNO232"/>
      <c r="FNP232"/>
      <c r="FNQ232"/>
      <c r="FNR232"/>
      <c r="FNS232"/>
      <c r="FNT232"/>
      <c r="FNU232"/>
      <c r="FNV232"/>
      <c r="FNW232"/>
      <c r="FNX232"/>
      <c r="FNY232"/>
      <c r="FNZ232"/>
      <c r="FOA232"/>
      <c r="FOB232"/>
      <c r="FOC232"/>
      <c r="FOD232"/>
      <c r="FOE232"/>
      <c r="FOF232"/>
      <c r="FOG232"/>
      <c r="FOH232"/>
      <c r="FOI232"/>
      <c r="FOJ232"/>
      <c r="FOK232"/>
      <c r="FOL232"/>
      <c r="FOM232"/>
      <c r="FON232"/>
      <c r="FOO232"/>
      <c r="FOP232"/>
      <c r="FOQ232"/>
      <c r="FOR232"/>
      <c r="FOS232"/>
      <c r="FOT232"/>
      <c r="FOU232"/>
      <c r="FOV232"/>
      <c r="FOW232"/>
      <c r="FOX232"/>
      <c r="FOY232"/>
      <c r="FOZ232"/>
      <c r="FPA232"/>
      <c r="FPB232"/>
      <c r="FPC232"/>
      <c r="FPD232"/>
      <c r="FPE232"/>
      <c r="FPF232"/>
      <c r="FPG232"/>
      <c r="FPH232"/>
      <c r="FPI232"/>
      <c r="FPJ232"/>
      <c r="FPK232"/>
      <c r="FPL232"/>
      <c r="FPM232"/>
      <c r="FPN232"/>
      <c r="FPO232"/>
      <c r="FPP232"/>
      <c r="FPQ232"/>
      <c r="FPR232"/>
      <c r="FPS232"/>
      <c r="FPT232"/>
      <c r="FPU232"/>
      <c r="FPV232"/>
      <c r="FPW232"/>
      <c r="FPX232"/>
      <c r="FPY232"/>
      <c r="FPZ232"/>
      <c r="FQA232"/>
      <c r="FQB232"/>
      <c r="FQC232"/>
      <c r="FQD232"/>
      <c r="FQE232"/>
      <c r="FQF232"/>
      <c r="FQG232"/>
      <c r="FQH232"/>
      <c r="FQI232"/>
      <c r="FQJ232"/>
      <c r="FQK232"/>
      <c r="FQL232"/>
      <c r="FQM232"/>
      <c r="FQN232"/>
      <c r="FQO232"/>
      <c r="FQP232"/>
      <c r="FQQ232"/>
      <c r="FQR232"/>
      <c r="FQS232"/>
      <c r="FQT232"/>
      <c r="FQU232"/>
      <c r="FQV232"/>
      <c r="FQW232"/>
      <c r="FQX232"/>
      <c r="FQY232"/>
      <c r="FQZ232"/>
      <c r="FRA232"/>
      <c r="FRB232"/>
      <c r="FRC232"/>
      <c r="FRD232"/>
      <c r="FRE232"/>
      <c r="FRF232"/>
      <c r="FRG232"/>
      <c r="FRH232"/>
      <c r="FRI232"/>
      <c r="FRJ232"/>
      <c r="FRK232"/>
      <c r="FRL232"/>
      <c r="FRM232"/>
      <c r="FRN232"/>
      <c r="FRO232"/>
      <c r="FRP232"/>
      <c r="FRQ232"/>
      <c r="FRR232"/>
      <c r="FRS232"/>
      <c r="FRT232"/>
      <c r="FRU232"/>
      <c r="FRV232"/>
      <c r="FRW232"/>
      <c r="FRX232"/>
      <c r="FRY232"/>
      <c r="FRZ232"/>
      <c r="FSA232"/>
      <c r="FSB232"/>
      <c r="FSC232"/>
      <c r="FSD232"/>
      <c r="FSE232"/>
      <c r="FSF232"/>
      <c r="FSG232"/>
      <c r="FSH232"/>
      <c r="FSI232"/>
      <c r="FSJ232"/>
      <c r="FSK232"/>
      <c r="FSL232"/>
      <c r="FSM232"/>
      <c r="FSN232"/>
      <c r="FSO232"/>
      <c r="FSP232"/>
      <c r="FSQ232"/>
      <c r="FSR232"/>
      <c r="FSS232"/>
      <c r="FST232"/>
      <c r="FSU232"/>
      <c r="FSV232"/>
      <c r="FSW232"/>
      <c r="FSX232"/>
      <c r="FSY232"/>
      <c r="FSZ232"/>
      <c r="FTA232"/>
      <c r="FTB232"/>
      <c r="FTC232"/>
      <c r="FTD232"/>
      <c r="FTE232"/>
      <c r="FTF232"/>
      <c r="FTG232"/>
      <c r="FTH232"/>
      <c r="FTI232"/>
      <c r="FTJ232"/>
      <c r="FTK232"/>
      <c r="FTL232"/>
      <c r="FTM232"/>
      <c r="FTN232"/>
      <c r="FTO232"/>
      <c r="FTP232"/>
      <c r="FTQ232"/>
      <c r="FTR232"/>
      <c r="FTS232"/>
      <c r="FTT232"/>
      <c r="FTU232"/>
      <c r="FTV232"/>
      <c r="FTW232"/>
      <c r="FTX232"/>
      <c r="FTY232"/>
      <c r="FTZ232"/>
      <c r="FUA232"/>
      <c r="FUB232"/>
      <c r="FUC232"/>
      <c r="FUD232"/>
      <c r="FUE232"/>
      <c r="FUF232"/>
      <c r="FUG232"/>
      <c r="FUH232"/>
      <c r="FUI232"/>
      <c r="FUJ232"/>
      <c r="FUK232"/>
      <c r="FUL232"/>
      <c r="FUM232"/>
      <c r="FUN232"/>
      <c r="FUO232"/>
      <c r="FUP232"/>
      <c r="FUQ232"/>
      <c r="FUR232"/>
      <c r="FUS232"/>
      <c r="FUT232"/>
      <c r="FUU232"/>
      <c r="FUV232"/>
      <c r="FUW232"/>
      <c r="FUX232"/>
      <c r="FUY232"/>
      <c r="FUZ232"/>
      <c r="FVA232"/>
      <c r="FVB232"/>
      <c r="FVC232"/>
      <c r="FVD232"/>
      <c r="FVE232"/>
      <c r="FVF232"/>
      <c r="FVG232"/>
      <c r="FVH232"/>
      <c r="FVI232"/>
      <c r="FVJ232"/>
      <c r="FVK232"/>
      <c r="FVL232"/>
      <c r="FVM232"/>
      <c r="FVN232"/>
      <c r="FVO232"/>
      <c r="FVP232"/>
      <c r="FVQ232"/>
      <c r="FVR232"/>
      <c r="FVS232"/>
      <c r="FVT232"/>
      <c r="FVU232"/>
      <c r="FVV232"/>
      <c r="FVW232"/>
      <c r="FVX232"/>
      <c r="FVY232"/>
      <c r="FVZ232"/>
      <c r="FWA232"/>
      <c r="FWB232"/>
      <c r="FWC232"/>
      <c r="FWD232"/>
      <c r="FWE232"/>
      <c r="FWF232"/>
      <c r="FWG232"/>
      <c r="FWH232"/>
      <c r="FWI232"/>
      <c r="FWJ232"/>
      <c r="FWK232"/>
      <c r="FWL232"/>
      <c r="FWM232"/>
      <c r="FWN232"/>
      <c r="FWO232"/>
      <c r="FWP232"/>
      <c r="FWQ232"/>
      <c r="FWR232"/>
      <c r="FWS232"/>
      <c r="FWT232"/>
      <c r="FWU232"/>
      <c r="FWV232"/>
      <c r="FWW232"/>
      <c r="FWX232"/>
      <c r="FWY232"/>
      <c r="FWZ232"/>
      <c r="FXA232"/>
      <c r="FXB232"/>
      <c r="FXC232"/>
      <c r="FXD232"/>
      <c r="FXE232"/>
      <c r="FXF232"/>
      <c r="FXG232"/>
      <c r="FXH232"/>
      <c r="FXI232"/>
      <c r="FXJ232"/>
      <c r="FXK232"/>
      <c r="FXL232"/>
      <c r="FXM232"/>
      <c r="FXN232"/>
      <c r="FXO232"/>
      <c r="FXP232"/>
      <c r="FXQ232"/>
      <c r="FXR232"/>
      <c r="FXS232"/>
      <c r="FXT232"/>
      <c r="FXU232"/>
      <c r="FXV232"/>
      <c r="FXW232"/>
      <c r="FXX232"/>
      <c r="FXY232"/>
      <c r="FXZ232"/>
      <c r="FYA232"/>
      <c r="FYB232"/>
      <c r="FYC232"/>
      <c r="FYD232"/>
      <c r="FYE232"/>
      <c r="FYF232"/>
      <c r="FYG232"/>
      <c r="FYH232"/>
      <c r="FYI232"/>
      <c r="FYJ232"/>
      <c r="FYK232"/>
      <c r="FYL232"/>
      <c r="FYM232"/>
      <c r="FYN232"/>
      <c r="FYO232"/>
      <c r="FYP232"/>
      <c r="FYQ232"/>
      <c r="FYR232"/>
      <c r="FYS232"/>
      <c r="FYT232"/>
      <c r="FYU232"/>
      <c r="FYV232"/>
      <c r="FYW232"/>
      <c r="FYX232"/>
      <c r="FYY232"/>
      <c r="FYZ232"/>
      <c r="FZA232"/>
      <c r="FZB232"/>
      <c r="FZC232"/>
      <c r="FZD232"/>
      <c r="FZE232"/>
      <c r="FZF232"/>
      <c r="FZG232"/>
      <c r="FZH232"/>
      <c r="FZI232"/>
      <c r="FZJ232"/>
      <c r="FZK232"/>
      <c r="FZL232"/>
      <c r="FZM232"/>
      <c r="FZN232"/>
      <c r="FZO232"/>
      <c r="FZP232"/>
      <c r="FZQ232"/>
      <c r="FZR232"/>
      <c r="FZS232"/>
      <c r="FZT232"/>
      <c r="FZU232"/>
      <c r="FZV232"/>
      <c r="FZW232"/>
      <c r="FZX232"/>
      <c r="FZY232"/>
      <c r="FZZ232"/>
      <c r="GAA232"/>
      <c r="GAB232"/>
      <c r="GAC232"/>
      <c r="GAD232"/>
      <c r="GAE232"/>
      <c r="GAF232"/>
      <c r="GAG232"/>
      <c r="GAH232"/>
      <c r="GAI232"/>
      <c r="GAJ232"/>
      <c r="GAK232"/>
      <c r="GAL232"/>
      <c r="GAM232"/>
      <c r="GAN232"/>
      <c r="GAO232"/>
      <c r="GAP232"/>
      <c r="GAQ232"/>
      <c r="GAR232"/>
      <c r="GAS232"/>
      <c r="GAT232"/>
      <c r="GAU232"/>
      <c r="GAV232"/>
      <c r="GAW232"/>
      <c r="GAX232"/>
      <c r="GAY232"/>
      <c r="GAZ232"/>
      <c r="GBA232"/>
      <c r="GBB232"/>
      <c r="GBC232"/>
      <c r="GBD232"/>
      <c r="GBE232"/>
      <c r="GBF232"/>
      <c r="GBG232"/>
      <c r="GBH232"/>
      <c r="GBI232"/>
      <c r="GBJ232"/>
      <c r="GBK232"/>
      <c r="GBL232"/>
      <c r="GBM232"/>
      <c r="GBN232"/>
      <c r="GBO232"/>
      <c r="GBP232"/>
      <c r="GBQ232"/>
      <c r="GBR232"/>
      <c r="GBS232"/>
      <c r="GBT232"/>
      <c r="GBU232"/>
      <c r="GBV232"/>
      <c r="GBW232"/>
      <c r="GBX232"/>
      <c r="GBY232"/>
      <c r="GBZ232"/>
      <c r="GCA232"/>
      <c r="GCB232"/>
      <c r="GCC232"/>
      <c r="GCD232"/>
      <c r="GCE232"/>
      <c r="GCF232"/>
      <c r="GCG232"/>
      <c r="GCH232"/>
      <c r="GCI232"/>
      <c r="GCJ232"/>
      <c r="GCK232"/>
      <c r="GCL232"/>
      <c r="GCM232"/>
      <c r="GCN232"/>
      <c r="GCO232"/>
      <c r="GCP232"/>
      <c r="GCQ232"/>
      <c r="GCR232"/>
      <c r="GCS232"/>
      <c r="GCT232"/>
      <c r="GCU232"/>
      <c r="GCV232"/>
      <c r="GCW232"/>
      <c r="GCX232"/>
      <c r="GCY232"/>
      <c r="GCZ232"/>
      <c r="GDA232"/>
      <c r="GDB232"/>
      <c r="GDC232"/>
      <c r="GDD232"/>
      <c r="GDE232"/>
      <c r="GDF232"/>
      <c r="GDG232"/>
      <c r="GDH232"/>
      <c r="GDI232"/>
      <c r="GDJ232"/>
      <c r="GDK232"/>
      <c r="GDL232"/>
      <c r="GDM232"/>
      <c r="GDN232"/>
      <c r="GDO232"/>
      <c r="GDP232"/>
      <c r="GDQ232"/>
      <c r="GDR232"/>
      <c r="GDS232"/>
      <c r="GDT232"/>
      <c r="GDU232"/>
      <c r="GDV232"/>
      <c r="GDW232"/>
      <c r="GDX232"/>
      <c r="GDY232"/>
      <c r="GDZ232"/>
      <c r="GEA232"/>
      <c r="GEB232"/>
      <c r="GEC232"/>
      <c r="GED232"/>
      <c r="GEE232"/>
      <c r="GEF232"/>
      <c r="GEG232"/>
      <c r="GEH232"/>
      <c r="GEI232"/>
      <c r="GEJ232"/>
      <c r="GEK232"/>
      <c r="GEL232"/>
      <c r="GEM232"/>
      <c r="GEN232"/>
      <c r="GEO232"/>
      <c r="GEP232"/>
      <c r="GEQ232"/>
      <c r="GER232"/>
      <c r="GES232"/>
      <c r="GET232"/>
      <c r="GEU232"/>
      <c r="GEV232"/>
      <c r="GEW232"/>
      <c r="GEX232"/>
      <c r="GEY232"/>
      <c r="GEZ232"/>
      <c r="GFA232"/>
      <c r="GFB232"/>
      <c r="GFC232"/>
      <c r="GFD232"/>
      <c r="GFE232"/>
      <c r="GFF232"/>
      <c r="GFG232"/>
      <c r="GFH232"/>
      <c r="GFI232"/>
      <c r="GFJ232"/>
      <c r="GFK232"/>
      <c r="GFL232"/>
      <c r="GFM232"/>
      <c r="GFN232"/>
      <c r="GFO232"/>
      <c r="GFP232"/>
      <c r="GFQ232"/>
      <c r="GFR232"/>
      <c r="GFS232"/>
      <c r="GFT232"/>
      <c r="GFU232"/>
      <c r="GFV232"/>
      <c r="GFW232"/>
      <c r="GFX232"/>
      <c r="GFY232"/>
      <c r="GFZ232"/>
      <c r="GGA232"/>
      <c r="GGB232"/>
      <c r="GGC232"/>
      <c r="GGD232"/>
      <c r="GGE232"/>
      <c r="GGF232"/>
      <c r="GGG232"/>
      <c r="GGH232"/>
      <c r="GGI232"/>
      <c r="GGJ232"/>
      <c r="GGK232"/>
      <c r="GGL232"/>
      <c r="GGM232"/>
      <c r="GGN232"/>
      <c r="GGO232"/>
      <c r="GGP232"/>
      <c r="GGQ232"/>
      <c r="GGR232"/>
      <c r="GGS232"/>
      <c r="GGT232"/>
      <c r="GGU232"/>
      <c r="GGV232"/>
      <c r="GGW232"/>
      <c r="GGX232"/>
      <c r="GGY232"/>
      <c r="GGZ232"/>
      <c r="GHA232"/>
      <c r="GHB232"/>
      <c r="GHC232"/>
      <c r="GHD232"/>
      <c r="GHE232"/>
      <c r="GHF232"/>
      <c r="GHG232"/>
      <c r="GHH232"/>
      <c r="GHI232"/>
      <c r="GHJ232"/>
      <c r="GHK232"/>
      <c r="GHL232"/>
      <c r="GHM232"/>
      <c r="GHN232"/>
      <c r="GHO232"/>
      <c r="GHP232"/>
      <c r="GHQ232"/>
      <c r="GHR232"/>
      <c r="GHS232"/>
      <c r="GHT232"/>
      <c r="GHU232"/>
      <c r="GHV232"/>
      <c r="GHW232"/>
      <c r="GHX232"/>
      <c r="GHY232"/>
      <c r="GHZ232"/>
      <c r="GIA232"/>
      <c r="GIB232"/>
      <c r="GIC232"/>
      <c r="GID232"/>
      <c r="GIE232"/>
      <c r="GIF232"/>
      <c r="GIG232"/>
      <c r="GIH232"/>
      <c r="GII232"/>
      <c r="GIJ232"/>
      <c r="GIK232"/>
      <c r="GIL232"/>
      <c r="GIM232"/>
      <c r="GIN232"/>
      <c r="GIO232"/>
      <c r="GIP232"/>
      <c r="GIQ232"/>
      <c r="GIR232"/>
      <c r="GIS232"/>
      <c r="GIT232"/>
      <c r="GIU232"/>
      <c r="GIV232"/>
      <c r="GIW232"/>
      <c r="GIX232"/>
      <c r="GIY232"/>
      <c r="GIZ232"/>
      <c r="GJA232"/>
      <c r="GJB232"/>
      <c r="GJC232"/>
      <c r="GJD232"/>
      <c r="GJE232"/>
      <c r="GJF232"/>
      <c r="GJG232"/>
      <c r="GJH232"/>
      <c r="GJI232"/>
      <c r="GJJ232"/>
      <c r="GJK232"/>
      <c r="GJL232"/>
      <c r="GJM232"/>
      <c r="GJN232"/>
      <c r="GJO232"/>
      <c r="GJP232"/>
      <c r="GJQ232"/>
      <c r="GJR232"/>
      <c r="GJS232"/>
      <c r="GJT232"/>
      <c r="GJU232"/>
      <c r="GJV232"/>
      <c r="GJW232"/>
      <c r="GJX232"/>
      <c r="GJY232"/>
      <c r="GJZ232"/>
      <c r="GKA232"/>
      <c r="GKB232"/>
      <c r="GKC232"/>
      <c r="GKD232"/>
      <c r="GKE232"/>
      <c r="GKF232"/>
      <c r="GKG232"/>
      <c r="GKH232"/>
      <c r="GKI232"/>
      <c r="GKJ232"/>
      <c r="GKK232"/>
      <c r="GKL232"/>
      <c r="GKM232"/>
      <c r="GKN232"/>
      <c r="GKO232"/>
      <c r="GKP232"/>
      <c r="GKQ232"/>
      <c r="GKR232"/>
      <c r="GKS232"/>
      <c r="GKT232"/>
      <c r="GKU232"/>
      <c r="GKV232"/>
      <c r="GKW232"/>
      <c r="GKX232"/>
      <c r="GKY232"/>
      <c r="GKZ232"/>
      <c r="GLA232"/>
      <c r="GLB232"/>
      <c r="GLC232"/>
      <c r="GLD232"/>
      <c r="GLE232"/>
      <c r="GLF232"/>
      <c r="GLG232"/>
      <c r="GLH232"/>
      <c r="GLI232"/>
      <c r="GLJ232"/>
      <c r="GLK232"/>
      <c r="GLL232"/>
      <c r="GLM232"/>
      <c r="GLN232"/>
      <c r="GLO232"/>
      <c r="GLP232"/>
      <c r="GLQ232"/>
      <c r="GLR232"/>
      <c r="GLS232"/>
      <c r="GLT232"/>
      <c r="GLU232"/>
      <c r="GLV232"/>
      <c r="GLW232"/>
      <c r="GLX232"/>
      <c r="GLY232"/>
      <c r="GLZ232"/>
      <c r="GMA232"/>
      <c r="GMB232"/>
      <c r="GMC232"/>
      <c r="GMD232"/>
      <c r="GME232"/>
      <c r="GMF232"/>
      <c r="GMG232"/>
      <c r="GMH232"/>
      <c r="GMI232"/>
      <c r="GMJ232"/>
      <c r="GMK232"/>
      <c r="GML232"/>
      <c r="GMM232"/>
      <c r="GMN232"/>
      <c r="GMO232"/>
      <c r="GMP232"/>
      <c r="GMQ232"/>
      <c r="GMR232"/>
      <c r="GMS232"/>
      <c r="GMT232"/>
      <c r="GMU232"/>
      <c r="GMV232"/>
      <c r="GMW232"/>
      <c r="GMX232"/>
      <c r="GMY232"/>
      <c r="GMZ232"/>
      <c r="GNA232"/>
      <c r="GNB232"/>
      <c r="GNC232"/>
      <c r="GND232"/>
      <c r="GNE232"/>
      <c r="GNF232"/>
      <c r="GNG232"/>
      <c r="GNH232"/>
      <c r="GNI232"/>
      <c r="GNJ232"/>
      <c r="GNK232"/>
      <c r="GNL232"/>
      <c r="GNM232"/>
      <c r="GNN232"/>
      <c r="GNO232"/>
      <c r="GNP232"/>
      <c r="GNQ232"/>
      <c r="GNR232"/>
      <c r="GNS232"/>
      <c r="GNT232"/>
      <c r="GNU232"/>
      <c r="GNV232"/>
      <c r="GNW232"/>
      <c r="GNX232"/>
      <c r="GNY232"/>
      <c r="GNZ232"/>
      <c r="GOA232"/>
      <c r="GOB232"/>
      <c r="GOC232"/>
      <c r="GOD232"/>
      <c r="GOE232"/>
      <c r="GOF232"/>
      <c r="GOG232"/>
      <c r="GOH232"/>
      <c r="GOI232"/>
      <c r="GOJ232"/>
      <c r="GOK232"/>
      <c r="GOL232"/>
      <c r="GOM232"/>
      <c r="GON232"/>
      <c r="GOO232"/>
      <c r="GOP232"/>
      <c r="GOQ232"/>
      <c r="GOR232"/>
      <c r="GOS232"/>
      <c r="GOT232"/>
      <c r="GOU232"/>
      <c r="GOV232"/>
      <c r="GOW232"/>
      <c r="GOX232"/>
      <c r="GOY232"/>
      <c r="GOZ232"/>
      <c r="GPA232"/>
      <c r="GPB232"/>
      <c r="GPC232"/>
      <c r="GPD232"/>
      <c r="GPE232"/>
      <c r="GPF232"/>
      <c r="GPG232"/>
      <c r="GPH232"/>
      <c r="GPI232"/>
      <c r="GPJ232"/>
      <c r="GPK232"/>
      <c r="GPL232"/>
      <c r="GPM232"/>
      <c r="GPN232"/>
      <c r="GPO232"/>
      <c r="GPP232"/>
      <c r="GPQ232"/>
      <c r="GPR232"/>
      <c r="GPS232"/>
      <c r="GPT232"/>
      <c r="GPU232"/>
      <c r="GPV232"/>
      <c r="GPW232"/>
      <c r="GPX232"/>
      <c r="GPY232"/>
      <c r="GPZ232"/>
      <c r="GQA232"/>
      <c r="GQB232"/>
      <c r="GQC232"/>
      <c r="GQD232"/>
      <c r="GQE232"/>
      <c r="GQF232"/>
      <c r="GQG232"/>
      <c r="GQH232"/>
      <c r="GQI232"/>
      <c r="GQJ232"/>
      <c r="GQK232"/>
      <c r="GQL232"/>
      <c r="GQM232"/>
      <c r="GQN232"/>
      <c r="GQO232"/>
      <c r="GQP232"/>
      <c r="GQQ232"/>
      <c r="GQR232"/>
      <c r="GQS232"/>
      <c r="GQT232"/>
      <c r="GQU232"/>
      <c r="GQV232"/>
      <c r="GQW232"/>
      <c r="GQX232"/>
      <c r="GQY232"/>
      <c r="GQZ232"/>
      <c r="GRA232"/>
      <c r="GRB232"/>
      <c r="GRC232"/>
      <c r="GRD232"/>
      <c r="GRE232"/>
      <c r="GRF232"/>
      <c r="GRG232"/>
      <c r="GRH232"/>
      <c r="GRI232"/>
      <c r="GRJ232"/>
      <c r="GRK232"/>
      <c r="GRL232"/>
      <c r="GRM232"/>
      <c r="GRN232"/>
      <c r="GRO232"/>
      <c r="GRP232"/>
      <c r="GRQ232"/>
      <c r="GRR232"/>
      <c r="GRS232"/>
      <c r="GRT232"/>
      <c r="GRU232"/>
      <c r="GRV232"/>
      <c r="GRW232"/>
      <c r="GRX232"/>
      <c r="GRY232"/>
      <c r="GRZ232"/>
      <c r="GSA232"/>
      <c r="GSB232"/>
      <c r="GSC232"/>
      <c r="GSD232"/>
      <c r="GSE232"/>
      <c r="GSF232"/>
      <c r="GSG232"/>
      <c r="GSH232"/>
      <c r="GSI232"/>
      <c r="GSJ232"/>
      <c r="GSK232"/>
      <c r="GSL232"/>
      <c r="GSM232"/>
      <c r="GSN232"/>
      <c r="GSO232"/>
      <c r="GSP232"/>
      <c r="GSQ232"/>
      <c r="GSR232"/>
      <c r="GSS232"/>
      <c r="GST232"/>
      <c r="GSU232"/>
      <c r="GSV232"/>
      <c r="GSW232"/>
      <c r="GSX232"/>
      <c r="GSY232"/>
      <c r="GSZ232"/>
      <c r="GTA232"/>
      <c r="GTB232"/>
      <c r="GTC232"/>
      <c r="GTD232"/>
      <c r="GTE232"/>
      <c r="GTF232"/>
      <c r="GTG232"/>
      <c r="GTH232"/>
      <c r="GTI232"/>
      <c r="GTJ232"/>
      <c r="GTK232"/>
      <c r="GTL232"/>
      <c r="GTM232"/>
      <c r="GTN232"/>
      <c r="GTO232"/>
      <c r="GTP232"/>
      <c r="GTQ232"/>
      <c r="GTR232"/>
      <c r="GTS232"/>
      <c r="GTT232"/>
      <c r="GTU232"/>
      <c r="GTV232"/>
      <c r="GTW232"/>
      <c r="GTX232"/>
      <c r="GTY232"/>
      <c r="GTZ232"/>
      <c r="GUA232"/>
      <c r="GUB232"/>
      <c r="GUC232"/>
      <c r="GUD232"/>
      <c r="GUE232"/>
      <c r="GUF232"/>
      <c r="GUG232"/>
      <c r="GUH232"/>
      <c r="GUI232"/>
      <c r="GUJ232"/>
      <c r="GUK232"/>
      <c r="GUL232"/>
      <c r="GUM232"/>
      <c r="GUN232"/>
      <c r="GUO232"/>
      <c r="GUP232"/>
      <c r="GUQ232"/>
      <c r="GUR232"/>
      <c r="GUS232"/>
      <c r="GUT232"/>
      <c r="GUU232"/>
      <c r="GUV232"/>
      <c r="GUW232"/>
      <c r="GUX232"/>
      <c r="GUY232"/>
      <c r="GUZ232"/>
      <c r="GVA232"/>
      <c r="GVB232"/>
      <c r="GVC232"/>
      <c r="GVD232"/>
      <c r="GVE232"/>
      <c r="GVF232"/>
      <c r="GVG232"/>
      <c r="GVH232"/>
      <c r="GVI232"/>
      <c r="GVJ232"/>
      <c r="GVK232"/>
      <c r="GVL232"/>
      <c r="GVM232"/>
      <c r="GVN232"/>
      <c r="GVO232"/>
      <c r="GVP232"/>
      <c r="GVQ232"/>
      <c r="GVR232"/>
      <c r="GVS232"/>
      <c r="GVT232"/>
      <c r="GVU232"/>
      <c r="GVV232"/>
      <c r="GVW232"/>
      <c r="GVX232"/>
      <c r="GVY232"/>
      <c r="GVZ232"/>
      <c r="GWA232"/>
      <c r="GWB232"/>
      <c r="GWC232"/>
      <c r="GWD232"/>
      <c r="GWE232"/>
      <c r="GWF232"/>
      <c r="GWG232"/>
      <c r="GWH232"/>
      <c r="GWI232"/>
      <c r="GWJ232"/>
      <c r="GWK232"/>
      <c r="GWL232"/>
      <c r="GWM232"/>
      <c r="GWN232"/>
      <c r="GWO232"/>
      <c r="GWP232"/>
      <c r="GWQ232"/>
      <c r="GWR232"/>
      <c r="GWS232"/>
      <c r="GWT232"/>
      <c r="GWU232"/>
      <c r="GWV232"/>
      <c r="GWW232"/>
      <c r="GWX232"/>
      <c r="GWY232"/>
      <c r="GWZ232"/>
      <c r="GXA232"/>
      <c r="GXB232"/>
      <c r="GXC232"/>
      <c r="GXD232"/>
      <c r="GXE232"/>
      <c r="GXF232"/>
      <c r="GXG232"/>
      <c r="GXH232"/>
      <c r="GXI232"/>
      <c r="GXJ232"/>
      <c r="GXK232"/>
      <c r="GXL232"/>
      <c r="GXM232"/>
      <c r="GXN232"/>
      <c r="GXO232"/>
      <c r="GXP232"/>
      <c r="GXQ232"/>
      <c r="GXR232"/>
      <c r="GXS232"/>
      <c r="GXT232"/>
      <c r="GXU232"/>
      <c r="GXV232"/>
      <c r="GXW232"/>
      <c r="GXX232"/>
      <c r="GXY232"/>
      <c r="GXZ232"/>
      <c r="GYA232"/>
      <c r="GYB232"/>
      <c r="GYC232"/>
      <c r="GYD232"/>
      <c r="GYE232"/>
      <c r="GYF232"/>
      <c r="GYG232"/>
      <c r="GYH232"/>
      <c r="GYI232"/>
      <c r="GYJ232"/>
      <c r="GYK232"/>
      <c r="GYL232"/>
      <c r="GYM232"/>
      <c r="GYN232"/>
      <c r="GYO232"/>
      <c r="GYP232"/>
      <c r="GYQ232"/>
      <c r="GYR232"/>
      <c r="GYS232"/>
      <c r="GYT232"/>
      <c r="GYU232"/>
      <c r="GYV232"/>
      <c r="GYW232"/>
      <c r="GYX232"/>
      <c r="GYY232"/>
      <c r="GYZ232"/>
      <c r="GZA232"/>
      <c r="GZB232"/>
      <c r="GZC232"/>
      <c r="GZD232"/>
      <c r="GZE232"/>
      <c r="GZF232"/>
      <c r="GZG232"/>
      <c r="GZH232"/>
      <c r="GZI232"/>
      <c r="GZJ232"/>
      <c r="GZK232"/>
      <c r="GZL232"/>
      <c r="GZM232"/>
      <c r="GZN232"/>
      <c r="GZO232"/>
      <c r="GZP232"/>
      <c r="GZQ232"/>
      <c r="GZR232"/>
      <c r="GZS232"/>
      <c r="GZT232"/>
      <c r="GZU232"/>
      <c r="GZV232"/>
      <c r="GZW232"/>
      <c r="GZX232"/>
      <c r="GZY232"/>
      <c r="GZZ232"/>
      <c r="HAA232"/>
      <c r="HAB232"/>
      <c r="HAC232"/>
      <c r="HAD232"/>
      <c r="HAE232"/>
      <c r="HAF232"/>
      <c r="HAG232"/>
      <c r="HAH232"/>
      <c r="HAI232"/>
      <c r="HAJ232"/>
      <c r="HAK232"/>
      <c r="HAL232"/>
      <c r="HAM232"/>
      <c r="HAN232"/>
      <c r="HAO232"/>
      <c r="HAP232"/>
      <c r="HAQ232"/>
      <c r="HAR232"/>
      <c r="HAS232"/>
      <c r="HAT232"/>
      <c r="HAU232"/>
      <c r="HAV232"/>
      <c r="HAW232"/>
      <c r="HAX232"/>
      <c r="HAY232"/>
      <c r="HAZ232"/>
      <c r="HBA232"/>
      <c r="HBB232"/>
      <c r="HBC232"/>
      <c r="HBD232"/>
      <c r="HBE232"/>
      <c r="HBF232"/>
      <c r="HBG232"/>
      <c r="HBH232"/>
      <c r="HBI232"/>
      <c r="HBJ232"/>
      <c r="HBK232"/>
      <c r="HBL232"/>
      <c r="HBM232"/>
      <c r="HBN232"/>
      <c r="HBO232"/>
      <c r="HBP232"/>
      <c r="HBQ232"/>
      <c r="HBR232"/>
      <c r="HBS232"/>
      <c r="HBT232"/>
      <c r="HBU232"/>
      <c r="HBV232"/>
      <c r="HBW232"/>
      <c r="HBX232"/>
      <c r="HBY232"/>
      <c r="HBZ232"/>
      <c r="HCA232"/>
      <c r="HCB232"/>
      <c r="HCC232"/>
      <c r="HCD232"/>
      <c r="HCE232"/>
      <c r="HCF232"/>
      <c r="HCG232"/>
      <c r="HCH232"/>
      <c r="HCI232"/>
      <c r="HCJ232"/>
      <c r="HCK232"/>
      <c r="HCL232"/>
      <c r="HCM232"/>
      <c r="HCN232"/>
      <c r="HCO232"/>
      <c r="HCP232"/>
      <c r="HCQ232"/>
      <c r="HCR232"/>
      <c r="HCS232"/>
      <c r="HCT232"/>
      <c r="HCU232"/>
      <c r="HCV232"/>
      <c r="HCW232"/>
      <c r="HCX232"/>
      <c r="HCY232"/>
      <c r="HCZ232"/>
      <c r="HDA232"/>
      <c r="HDB232"/>
      <c r="HDC232"/>
      <c r="HDD232"/>
      <c r="HDE232"/>
      <c r="HDF232"/>
      <c r="HDG232"/>
      <c r="HDH232"/>
      <c r="HDI232"/>
      <c r="HDJ232"/>
      <c r="HDK232"/>
      <c r="HDL232"/>
      <c r="HDM232"/>
      <c r="HDN232"/>
      <c r="HDO232"/>
      <c r="HDP232"/>
      <c r="HDQ232"/>
      <c r="HDR232"/>
      <c r="HDS232"/>
      <c r="HDT232"/>
      <c r="HDU232"/>
      <c r="HDV232"/>
      <c r="HDW232"/>
      <c r="HDX232"/>
      <c r="HDY232"/>
      <c r="HDZ232"/>
      <c r="HEA232"/>
      <c r="HEB232"/>
      <c r="HEC232"/>
      <c r="HED232"/>
      <c r="HEE232"/>
      <c r="HEF232"/>
      <c r="HEG232"/>
      <c r="HEH232"/>
      <c r="HEI232"/>
      <c r="HEJ232"/>
      <c r="HEK232"/>
      <c r="HEL232"/>
      <c r="HEM232"/>
      <c r="HEN232"/>
      <c r="HEO232"/>
      <c r="HEP232"/>
      <c r="HEQ232"/>
      <c r="HER232"/>
      <c r="HES232"/>
      <c r="HET232"/>
      <c r="HEU232"/>
      <c r="HEV232"/>
      <c r="HEW232"/>
      <c r="HEX232"/>
      <c r="HEY232"/>
      <c r="HEZ232"/>
      <c r="HFA232"/>
      <c r="HFB232"/>
      <c r="HFC232"/>
      <c r="HFD232"/>
      <c r="HFE232"/>
      <c r="HFF232"/>
      <c r="HFG232"/>
      <c r="HFH232"/>
      <c r="HFI232"/>
      <c r="HFJ232"/>
      <c r="HFK232"/>
      <c r="HFL232"/>
      <c r="HFM232"/>
      <c r="HFN232"/>
      <c r="HFO232"/>
      <c r="HFP232"/>
      <c r="HFQ232"/>
      <c r="HFR232"/>
      <c r="HFS232"/>
      <c r="HFT232"/>
      <c r="HFU232"/>
      <c r="HFV232"/>
      <c r="HFW232"/>
      <c r="HFX232"/>
      <c r="HFY232"/>
      <c r="HFZ232"/>
      <c r="HGA232"/>
      <c r="HGB232"/>
      <c r="HGC232"/>
      <c r="HGD232"/>
      <c r="HGE232"/>
      <c r="HGF232"/>
      <c r="HGG232"/>
      <c r="HGH232"/>
      <c r="HGI232"/>
      <c r="HGJ232"/>
      <c r="HGK232"/>
      <c r="HGL232"/>
      <c r="HGM232"/>
      <c r="HGN232"/>
      <c r="HGO232"/>
      <c r="HGP232"/>
      <c r="HGQ232"/>
      <c r="HGR232"/>
      <c r="HGS232"/>
      <c r="HGT232"/>
      <c r="HGU232"/>
      <c r="HGV232"/>
      <c r="HGW232"/>
      <c r="HGX232"/>
      <c r="HGY232"/>
      <c r="HGZ232"/>
      <c r="HHA232"/>
      <c r="HHB232"/>
      <c r="HHC232"/>
      <c r="HHD232"/>
      <c r="HHE232"/>
      <c r="HHF232"/>
      <c r="HHG232"/>
      <c r="HHH232"/>
      <c r="HHI232"/>
      <c r="HHJ232"/>
      <c r="HHK232"/>
      <c r="HHL232"/>
      <c r="HHM232"/>
      <c r="HHN232"/>
      <c r="HHO232"/>
      <c r="HHP232"/>
      <c r="HHQ232"/>
      <c r="HHR232"/>
      <c r="HHS232"/>
      <c r="HHT232"/>
      <c r="HHU232"/>
      <c r="HHV232"/>
      <c r="HHW232"/>
      <c r="HHX232"/>
      <c r="HHY232"/>
      <c r="HHZ232"/>
      <c r="HIA232"/>
      <c r="HIB232"/>
      <c r="HIC232"/>
      <c r="HID232"/>
      <c r="HIE232"/>
      <c r="HIF232"/>
      <c r="HIG232"/>
      <c r="HIH232"/>
      <c r="HII232"/>
      <c r="HIJ232"/>
      <c r="HIK232"/>
      <c r="HIL232"/>
      <c r="HIM232"/>
      <c r="HIN232"/>
      <c r="HIO232"/>
      <c r="HIP232"/>
      <c r="HIQ232"/>
      <c r="HIR232"/>
      <c r="HIS232"/>
      <c r="HIT232"/>
      <c r="HIU232"/>
      <c r="HIV232"/>
      <c r="HIW232"/>
      <c r="HIX232"/>
      <c r="HIY232"/>
      <c r="HIZ232"/>
      <c r="HJA232"/>
      <c r="HJB232"/>
      <c r="HJC232"/>
      <c r="HJD232"/>
      <c r="HJE232"/>
      <c r="HJF232"/>
      <c r="HJG232"/>
      <c r="HJH232"/>
      <c r="HJI232"/>
      <c r="HJJ232"/>
      <c r="HJK232"/>
      <c r="HJL232"/>
      <c r="HJM232"/>
      <c r="HJN232"/>
      <c r="HJO232"/>
      <c r="HJP232"/>
      <c r="HJQ232"/>
      <c r="HJR232"/>
      <c r="HJS232"/>
      <c r="HJT232"/>
      <c r="HJU232"/>
      <c r="HJV232"/>
      <c r="HJW232"/>
      <c r="HJX232"/>
      <c r="HJY232"/>
      <c r="HJZ232"/>
      <c r="HKA232"/>
      <c r="HKB232"/>
      <c r="HKC232"/>
      <c r="HKD232"/>
      <c r="HKE232"/>
      <c r="HKF232"/>
      <c r="HKG232"/>
      <c r="HKH232"/>
      <c r="HKI232"/>
      <c r="HKJ232"/>
      <c r="HKK232"/>
      <c r="HKL232"/>
      <c r="HKM232"/>
      <c r="HKN232"/>
      <c r="HKO232"/>
      <c r="HKP232"/>
      <c r="HKQ232"/>
      <c r="HKR232"/>
      <c r="HKS232"/>
      <c r="HKT232"/>
      <c r="HKU232"/>
      <c r="HKV232"/>
      <c r="HKW232"/>
      <c r="HKX232"/>
      <c r="HKY232"/>
      <c r="HKZ232"/>
      <c r="HLA232"/>
      <c r="HLB232"/>
      <c r="HLC232"/>
      <c r="HLD232"/>
      <c r="HLE232"/>
      <c r="HLF232"/>
      <c r="HLG232"/>
      <c r="HLH232"/>
      <c r="HLI232"/>
      <c r="HLJ232"/>
      <c r="HLK232"/>
      <c r="HLL232"/>
      <c r="HLM232"/>
      <c r="HLN232"/>
      <c r="HLO232"/>
      <c r="HLP232"/>
      <c r="HLQ232"/>
      <c r="HLR232"/>
      <c r="HLS232"/>
      <c r="HLT232"/>
      <c r="HLU232"/>
      <c r="HLV232"/>
      <c r="HLW232"/>
      <c r="HLX232"/>
      <c r="HLY232"/>
      <c r="HLZ232"/>
      <c r="HMA232"/>
      <c r="HMB232"/>
      <c r="HMC232"/>
      <c r="HMD232"/>
      <c r="HME232"/>
      <c r="HMF232"/>
      <c r="HMG232"/>
      <c r="HMH232"/>
      <c r="HMI232"/>
      <c r="HMJ232"/>
      <c r="HMK232"/>
      <c r="HML232"/>
      <c r="HMM232"/>
      <c r="HMN232"/>
      <c r="HMO232"/>
      <c r="HMP232"/>
      <c r="HMQ232"/>
      <c r="HMR232"/>
      <c r="HMS232"/>
      <c r="HMT232"/>
      <c r="HMU232"/>
      <c r="HMV232"/>
      <c r="HMW232"/>
      <c r="HMX232"/>
      <c r="HMY232"/>
      <c r="HMZ232"/>
      <c r="HNA232"/>
      <c r="HNB232"/>
      <c r="HNC232"/>
      <c r="HND232"/>
      <c r="HNE232"/>
      <c r="HNF232"/>
      <c r="HNG232"/>
      <c r="HNH232"/>
      <c r="HNI232"/>
      <c r="HNJ232"/>
      <c r="HNK232"/>
      <c r="HNL232"/>
      <c r="HNM232"/>
      <c r="HNN232"/>
      <c r="HNO232"/>
      <c r="HNP232"/>
      <c r="HNQ232"/>
      <c r="HNR232"/>
      <c r="HNS232"/>
      <c r="HNT232"/>
      <c r="HNU232"/>
      <c r="HNV232"/>
      <c r="HNW232"/>
      <c r="HNX232"/>
      <c r="HNY232"/>
      <c r="HNZ232"/>
      <c r="HOA232"/>
      <c r="HOB232"/>
      <c r="HOC232"/>
      <c r="HOD232"/>
      <c r="HOE232"/>
      <c r="HOF232"/>
      <c r="HOG232"/>
      <c r="HOH232"/>
      <c r="HOI232"/>
      <c r="HOJ232"/>
      <c r="HOK232"/>
      <c r="HOL232"/>
      <c r="HOM232"/>
      <c r="HON232"/>
      <c r="HOO232"/>
      <c r="HOP232"/>
      <c r="HOQ232"/>
      <c r="HOR232"/>
      <c r="HOS232"/>
      <c r="HOT232"/>
      <c r="HOU232"/>
      <c r="HOV232"/>
      <c r="HOW232"/>
      <c r="HOX232"/>
      <c r="HOY232"/>
      <c r="HOZ232"/>
      <c r="HPA232"/>
      <c r="HPB232"/>
      <c r="HPC232"/>
      <c r="HPD232"/>
      <c r="HPE232"/>
      <c r="HPF232"/>
      <c r="HPG232"/>
      <c r="HPH232"/>
      <c r="HPI232"/>
      <c r="HPJ232"/>
      <c r="HPK232"/>
      <c r="HPL232"/>
      <c r="HPM232"/>
      <c r="HPN232"/>
      <c r="HPO232"/>
      <c r="HPP232"/>
      <c r="HPQ232"/>
      <c r="HPR232"/>
      <c r="HPS232"/>
      <c r="HPT232"/>
      <c r="HPU232"/>
      <c r="HPV232"/>
      <c r="HPW232"/>
      <c r="HPX232"/>
      <c r="HPY232"/>
      <c r="HPZ232"/>
      <c r="HQA232"/>
      <c r="HQB232"/>
      <c r="HQC232"/>
      <c r="HQD232"/>
      <c r="HQE232"/>
      <c r="HQF232"/>
      <c r="HQG232"/>
      <c r="HQH232"/>
      <c r="HQI232"/>
      <c r="HQJ232"/>
      <c r="HQK232"/>
      <c r="HQL232"/>
      <c r="HQM232"/>
      <c r="HQN232"/>
      <c r="HQO232"/>
      <c r="HQP232"/>
      <c r="HQQ232"/>
      <c r="HQR232"/>
      <c r="HQS232"/>
      <c r="HQT232"/>
      <c r="HQU232"/>
      <c r="HQV232"/>
      <c r="HQW232"/>
      <c r="HQX232"/>
      <c r="HQY232"/>
      <c r="HQZ232"/>
      <c r="HRA232"/>
      <c r="HRB232"/>
      <c r="HRC232"/>
      <c r="HRD232"/>
      <c r="HRE232"/>
      <c r="HRF232"/>
      <c r="HRG232"/>
      <c r="HRH232"/>
      <c r="HRI232"/>
      <c r="HRJ232"/>
      <c r="HRK232"/>
      <c r="HRL232"/>
      <c r="HRM232"/>
      <c r="HRN232"/>
      <c r="HRO232"/>
      <c r="HRP232"/>
      <c r="HRQ232"/>
      <c r="HRR232"/>
      <c r="HRS232"/>
      <c r="HRT232"/>
      <c r="HRU232"/>
      <c r="HRV232"/>
      <c r="HRW232"/>
      <c r="HRX232"/>
      <c r="HRY232"/>
      <c r="HRZ232"/>
      <c r="HSA232"/>
      <c r="HSB232"/>
      <c r="HSC232"/>
      <c r="HSD232"/>
      <c r="HSE232"/>
      <c r="HSF232"/>
      <c r="HSG232"/>
      <c r="HSH232"/>
      <c r="HSI232"/>
      <c r="HSJ232"/>
      <c r="HSK232"/>
      <c r="HSL232"/>
      <c r="HSM232"/>
      <c r="HSN232"/>
      <c r="HSO232"/>
      <c r="HSP232"/>
      <c r="HSQ232"/>
      <c r="HSR232"/>
      <c r="HSS232"/>
      <c r="HST232"/>
      <c r="HSU232"/>
      <c r="HSV232"/>
      <c r="HSW232"/>
      <c r="HSX232"/>
      <c r="HSY232"/>
      <c r="HSZ232"/>
      <c r="HTA232"/>
      <c r="HTB232"/>
      <c r="HTC232"/>
      <c r="HTD232"/>
      <c r="HTE232"/>
      <c r="HTF232"/>
      <c r="HTG232"/>
      <c r="HTH232"/>
      <c r="HTI232"/>
      <c r="HTJ232"/>
      <c r="HTK232"/>
      <c r="HTL232"/>
      <c r="HTM232"/>
      <c r="HTN232"/>
      <c r="HTO232"/>
      <c r="HTP232"/>
      <c r="HTQ232"/>
      <c r="HTR232"/>
      <c r="HTS232"/>
      <c r="HTT232"/>
      <c r="HTU232"/>
      <c r="HTV232"/>
      <c r="HTW232"/>
      <c r="HTX232"/>
      <c r="HTY232"/>
      <c r="HTZ232"/>
      <c r="HUA232"/>
      <c r="HUB232"/>
      <c r="HUC232"/>
      <c r="HUD232"/>
      <c r="HUE232"/>
      <c r="HUF232"/>
      <c r="HUG232"/>
      <c r="HUH232"/>
      <c r="HUI232"/>
      <c r="HUJ232"/>
      <c r="HUK232"/>
      <c r="HUL232"/>
      <c r="HUM232"/>
      <c r="HUN232"/>
      <c r="HUO232"/>
      <c r="HUP232"/>
      <c r="HUQ232"/>
      <c r="HUR232"/>
      <c r="HUS232"/>
      <c r="HUT232"/>
      <c r="HUU232"/>
      <c r="HUV232"/>
      <c r="HUW232"/>
      <c r="HUX232"/>
      <c r="HUY232"/>
      <c r="HUZ232"/>
      <c r="HVA232"/>
      <c r="HVB232"/>
      <c r="HVC232"/>
      <c r="HVD232"/>
      <c r="HVE232"/>
      <c r="HVF232"/>
      <c r="HVG232"/>
      <c r="HVH232"/>
      <c r="HVI232"/>
      <c r="HVJ232"/>
      <c r="HVK232"/>
      <c r="HVL232"/>
      <c r="HVM232"/>
      <c r="HVN232"/>
      <c r="HVO232"/>
      <c r="HVP232"/>
      <c r="HVQ232"/>
      <c r="HVR232"/>
      <c r="HVS232"/>
      <c r="HVT232"/>
      <c r="HVU232"/>
      <c r="HVV232"/>
      <c r="HVW232"/>
      <c r="HVX232"/>
      <c r="HVY232"/>
      <c r="HVZ232"/>
      <c r="HWA232"/>
      <c r="HWB232"/>
      <c r="HWC232"/>
      <c r="HWD232"/>
      <c r="HWE232"/>
      <c r="HWF232"/>
      <c r="HWG232"/>
      <c r="HWH232"/>
      <c r="HWI232"/>
      <c r="HWJ232"/>
      <c r="HWK232"/>
      <c r="HWL232"/>
      <c r="HWM232"/>
      <c r="HWN232"/>
      <c r="HWO232"/>
      <c r="HWP232"/>
      <c r="HWQ232"/>
      <c r="HWR232"/>
      <c r="HWS232"/>
      <c r="HWT232"/>
      <c r="HWU232"/>
      <c r="HWV232"/>
      <c r="HWW232"/>
      <c r="HWX232"/>
      <c r="HWY232"/>
      <c r="HWZ232"/>
      <c r="HXA232"/>
      <c r="HXB232"/>
      <c r="HXC232"/>
      <c r="HXD232"/>
      <c r="HXE232"/>
      <c r="HXF232"/>
      <c r="HXG232"/>
      <c r="HXH232"/>
      <c r="HXI232"/>
      <c r="HXJ232"/>
      <c r="HXK232"/>
      <c r="HXL232"/>
      <c r="HXM232"/>
      <c r="HXN232"/>
      <c r="HXO232"/>
      <c r="HXP232"/>
      <c r="HXQ232"/>
      <c r="HXR232"/>
      <c r="HXS232"/>
      <c r="HXT232"/>
      <c r="HXU232"/>
      <c r="HXV232"/>
      <c r="HXW232"/>
      <c r="HXX232"/>
      <c r="HXY232"/>
      <c r="HXZ232"/>
      <c r="HYA232"/>
      <c r="HYB232"/>
      <c r="HYC232"/>
      <c r="HYD232"/>
      <c r="HYE232"/>
      <c r="HYF232"/>
      <c r="HYG232"/>
      <c r="HYH232"/>
      <c r="HYI232"/>
      <c r="HYJ232"/>
      <c r="HYK232"/>
      <c r="HYL232"/>
      <c r="HYM232"/>
      <c r="HYN232"/>
      <c r="HYO232"/>
      <c r="HYP232"/>
      <c r="HYQ232"/>
      <c r="HYR232"/>
      <c r="HYS232"/>
      <c r="HYT232"/>
      <c r="HYU232"/>
      <c r="HYV232"/>
      <c r="HYW232"/>
      <c r="HYX232"/>
      <c r="HYY232"/>
      <c r="HYZ232"/>
      <c r="HZA232"/>
      <c r="HZB232"/>
      <c r="HZC232"/>
      <c r="HZD232"/>
      <c r="HZE232"/>
      <c r="HZF232"/>
      <c r="HZG232"/>
      <c r="HZH232"/>
      <c r="HZI232"/>
      <c r="HZJ232"/>
      <c r="HZK232"/>
      <c r="HZL232"/>
      <c r="HZM232"/>
      <c r="HZN232"/>
      <c r="HZO232"/>
      <c r="HZP232"/>
      <c r="HZQ232"/>
      <c r="HZR232"/>
      <c r="HZS232"/>
      <c r="HZT232"/>
      <c r="HZU232"/>
      <c r="HZV232"/>
      <c r="HZW232"/>
      <c r="HZX232"/>
      <c r="HZY232"/>
      <c r="HZZ232"/>
      <c r="IAA232"/>
      <c r="IAB232"/>
      <c r="IAC232"/>
      <c r="IAD232"/>
      <c r="IAE232"/>
      <c r="IAF232"/>
      <c r="IAG232"/>
      <c r="IAH232"/>
      <c r="IAI232"/>
      <c r="IAJ232"/>
      <c r="IAK232"/>
      <c r="IAL232"/>
      <c r="IAM232"/>
      <c r="IAN232"/>
      <c r="IAO232"/>
      <c r="IAP232"/>
      <c r="IAQ232"/>
      <c r="IAR232"/>
      <c r="IAS232"/>
      <c r="IAT232"/>
      <c r="IAU232"/>
      <c r="IAV232"/>
      <c r="IAW232"/>
      <c r="IAX232"/>
      <c r="IAY232"/>
      <c r="IAZ232"/>
      <c r="IBA232"/>
      <c r="IBB232"/>
      <c r="IBC232"/>
      <c r="IBD232"/>
      <c r="IBE232"/>
      <c r="IBF232"/>
      <c r="IBG232"/>
      <c r="IBH232"/>
      <c r="IBI232"/>
      <c r="IBJ232"/>
      <c r="IBK232"/>
      <c r="IBL232"/>
      <c r="IBM232"/>
      <c r="IBN232"/>
      <c r="IBO232"/>
      <c r="IBP232"/>
      <c r="IBQ232"/>
      <c r="IBR232"/>
      <c r="IBS232"/>
      <c r="IBT232"/>
      <c r="IBU232"/>
      <c r="IBV232"/>
      <c r="IBW232"/>
      <c r="IBX232"/>
      <c r="IBY232"/>
      <c r="IBZ232"/>
      <c r="ICA232"/>
      <c r="ICB232"/>
      <c r="ICC232"/>
      <c r="ICD232"/>
      <c r="ICE232"/>
      <c r="ICF232"/>
      <c r="ICG232"/>
      <c r="ICH232"/>
      <c r="ICI232"/>
      <c r="ICJ232"/>
      <c r="ICK232"/>
      <c r="ICL232"/>
      <c r="ICM232"/>
      <c r="ICN232"/>
      <c r="ICO232"/>
      <c r="ICP232"/>
      <c r="ICQ232"/>
      <c r="ICR232"/>
      <c r="ICS232"/>
      <c r="ICT232"/>
      <c r="ICU232"/>
      <c r="ICV232"/>
      <c r="ICW232"/>
      <c r="ICX232"/>
      <c r="ICY232"/>
      <c r="ICZ232"/>
      <c r="IDA232"/>
      <c r="IDB232"/>
      <c r="IDC232"/>
      <c r="IDD232"/>
      <c r="IDE232"/>
      <c r="IDF232"/>
      <c r="IDG232"/>
      <c r="IDH232"/>
      <c r="IDI232"/>
      <c r="IDJ232"/>
      <c r="IDK232"/>
      <c r="IDL232"/>
      <c r="IDM232"/>
      <c r="IDN232"/>
      <c r="IDO232"/>
      <c r="IDP232"/>
      <c r="IDQ232"/>
      <c r="IDR232"/>
      <c r="IDS232"/>
      <c r="IDT232"/>
      <c r="IDU232"/>
      <c r="IDV232"/>
      <c r="IDW232"/>
      <c r="IDX232"/>
      <c r="IDY232"/>
      <c r="IDZ232"/>
      <c r="IEA232"/>
      <c r="IEB232"/>
      <c r="IEC232"/>
      <c r="IED232"/>
      <c r="IEE232"/>
      <c r="IEF232"/>
      <c r="IEG232"/>
      <c r="IEH232"/>
      <c r="IEI232"/>
      <c r="IEJ232"/>
      <c r="IEK232"/>
      <c r="IEL232"/>
      <c r="IEM232"/>
      <c r="IEN232"/>
      <c r="IEO232"/>
      <c r="IEP232"/>
      <c r="IEQ232"/>
      <c r="IER232"/>
      <c r="IES232"/>
      <c r="IET232"/>
      <c r="IEU232"/>
      <c r="IEV232"/>
      <c r="IEW232"/>
      <c r="IEX232"/>
      <c r="IEY232"/>
      <c r="IEZ232"/>
      <c r="IFA232"/>
      <c r="IFB232"/>
      <c r="IFC232"/>
      <c r="IFD232"/>
      <c r="IFE232"/>
      <c r="IFF232"/>
      <c r="IFG232"/>
      <c r="IFH232"/>
      <c r="IFI232"/>
      <c r="IFJ232"/>
      <c r="IFK232"/>
      <c r="IFL232"/>
      <c r="IFM232"/>
      <c r="IFN232"/>
      <c r="IFO232"/>
      <c r="IFP232"/>
      <c r="IFQ232"/>
      <c r="IFR232"/>
      <c r="IFS232"/>
      <c r="IFT232"/>
      <c r="IFU232"/>
      <c r="IFV232"/>
      <c r="IFW232"/>
      <c r="IFX232"/>
      <c r="IFY232"/>
      <c r="IFZ232"/>
      <c r="IGA232"/>
      <c r="IGB232"/>
      <c r="IGC232"/>
      <c r="IGD232"/>
      <c r="IGE232"/>
      <c r="IGF232"/>
      <c r="IGG232"/>
      <c r="IGH232"/>
      <c r="IGI232"/>
      <c r="IGJ232"/>
      <c r="IGK232"/>
      <c r="IGL232"/>
      <c r="IGM232"/>
      <c r="IGN232"/>
      <c r="IGO232"/>
      <c r="IGP232"/>
      <c r="IGQ232"/>
      <c r="IGR232"/>
      <c r="IGS232"/>
      <c r="IGT232"/>
      <c r="IGU232"/>
      <c r="IGV232"/>
      <c r="IGW232"/>
      <c r="IGX232"/>
      <c r="IGY232"/>
      <c r="IGZ232"/>
      <c r="IHA232"/>
      <c r="IHB232"/>
      <c r="IHC232"/>
      <c r="IHD232"/>
      <c r="IHE232"/>
      <c r="IHF232"/>
      <c r="IHG232"/>
      <c r="IHH232"/>
      <c r="IHI232"/>
      <c r="IHJ232"/>
      <c r="IHK232"/>
      <c r="IHL232"/>
      <c r="IHM232"/>
      <c r="IHN232"/>
      <c r="IHO232"/>
      <c r="IHP232"/>
      <c r="IHQ232"/>
      <c r="IHR232"/>
      <c r="IHS232"/>
      <c r="IHT232"/>
      <c r="IHU232"/>
      <c r="IHV232"/>
      <c r="IHW232"/>
      <c r="IHX232"/>
      <c r="IHY232"/>
      <c r="IHZ232"/>
      <c r="IIA232"/>
      <c r="IIB232"/>
      <c r="IIC232"/>
      <c r="IID232"/>
      <c r="IIE232"/>
      <c r="IIF232"/>
      <c r="IIG232"/>
      <c r="IIH232"/>
      <c r="III232"/>
      <c r="IIJ232"/>
      <c r="IIK232"/>
      <c r="IIL232"/>
      <c r="IIM232"/>
      <c r="IIN232"/>
      <c r="IIO232"/>
      <c r="IIP232"/>
      <c r="IIQ232"/>
      <c r="IIR232"/>
      <c r="IIS232"/>
      <c r="IIT232"/>
      <c r="IIU232"/>
      <c r="IIV232"/>
      <c r="IIW232"/>
      <c r="IIX232"/>
      <c r="IIY232"/>
      <c r="IIZ232"/>
      <c r="IJA232"/>
      <c r="IJB232"/>
      <c r="IJC232"/>
      <c r="IJD232"/>
      <c r="IJE232"/>
      <c r="IJF232"/>
      <c r="IJG232"/>
      <c r="IJH232"/>
      <c r="IJI232"/>
      <c r="IJJ232"/>
      <c r="IJK232"/>
      <c r="IJL232"/>
      <c r="IJM232"/>
      <c r="IJN232"/>
      <c r="IJO232"/>
      <c r="IJP232"/>
      <c r="IJQ232"/>
      <c r="IJR232"/>
      <c r="IJS232"/>
      <c r="IJT232"/>
      <c r="IJU232"/>
      <c r="IJV232"/>
      <c r="IJW232"/>
      <c r="IJX232"/>
      <c r="IJY232"/>
      <c r="IJZ232"/>
      <c r="IKA232"/>
      <c r="IKB232"/>
      <c r="IKC232"/>
      <c r="IKD232"/>
      <c r="IKE232"/>
      <c r="IKF232"/>
      <c r="IKG232"/>
      <c r="IKH232"/>
      <c r="IKI232"/>
      <c r="IKJ232"/>
      <c r="IKK232"/>
      <c r="IKL232"/>
      <c r="IKM232"/>
      <c r="IKN232"/>
      <c r="IKO232"/>
      <c r="IKP232"/>
      <c r="IKQ232"/>
      <c r="IKR232"/>
      <c r="IKS232"/>
      <c r="IKT232"/>
      <c r="IKU232"/>
      <c r="IKV232"/>
      <c r="IKW232"/>
      <c r="IKX232"/>
      <c r="IKY232"/>
      <c r="IKZ232"/>
      <c r="ILA232"/>
      <c r="ILB232"/>
      <c r="ILC232"/>
      <c r="ILD232"/>
      <c r="ILE232"/>
      <c r="ILF232"/>
      <c r="ILG232"/>
      <c r="ILH232"/>
      <c r="ILI232"/>
      <c r="ILJ232"/>
      <c r="ILK232"/>
      <c r="ILL232"/>
      <c r="ILM232"/>
      <c r="ILN232"/>
      <c r="ILO232"/>
      <c r="ILP232"/>
      <c r="ILQ232"/>
      <c r="ILR232"/>
      <c r="ILS232"/>
      <c r="ILT232"/>
      <c r="ILU232"/>
      <c r="ILV232"/>
      <c r="ILW232"/>
      <c r="ILX232"/>
      <c r="ILY232"/>
      <c r="ILZ232"/>
      <c r="IMA232"/>
      <c r="IMB232"/>
      <c r="IMC232"/>
      <c r="IMD232"/>
      <c r="IME232"/>
      <c r="IMF232"/>
      <c r="IMG232"/>
      <c r="IMH232"/>
      <c r="IMI232"/>
      <c r="IMJ232"/>
      <c r="IMK232"/>
      <c r="IML232"/>
      <c r="IMM232"/>
      <c r="IMN232"/>
      <c r="IMO232"/>
      <c r="IMP232"/>
      <c r="IMQ232"/>
      <c r="IMR232"/>
      <c r="IMS232"/>
      <c r="IMT232"/>
      <c r="IMU232"/>
      <c r="IMV232"/>
      <c r="IMW232"/>
      <c r="IMX232"/>
      <c r="IMY232"/>
      <c r="IMZ232"/>
      <c r="INA232"/>
      <c r="INB232"/>
      <c r="INC232"/>
      <c r="IND232"/>
      <c r="INE232"/>
      <c r="INF232"/>
      <c r="ING232"/>
      <c r="INH232"/>
      <c r="INI232"/>
      <c r="INJ232"/>
      <c r="INK232"/>
      <c r="INL232"/>
      <c r="INM232"/>
      <c r="INN232"/>
      <c r="INO232"/>
      <c r="INP232"/>
      <c r="INQ232"/>
      <c r="INR232"/>
      <c r="INS232"/>
      <c r="INT232"/>
      <c r="INU232"/>
      <c r="INV232"/>
      <c r="INW232"/>
      <c r="INX232"/>
      <c r="INY232"/>
      <c r="INZ232"/>
      <c r="IOA232"/>
      <c r="IOB232"/>
      <c r="IOC232"/>
      <c r="IOD232"/>
      <c r="IOE232"/>
      <c r="IOF232"/>
      <c r="IOG232"/>
      <c r="IOH232"/>
      <c r="IOI232"/>
      <c r="IOJ232"/>
      <c r="IOK232"/>
      <c r="IOL232"/>
      <c r="IOM232"/>
      <c r="ION232"/>
      <c r="IOO232"/>
      <c r="IOP232"/>
      <c r="IOQ232"/>
      <c r="IOR232"/>
      <c r="IOS232"/>
      <c r="IOT232"/>
      <c r="IOU232"/>
      <c r="IOV232"/>
      <c r="IOW232"/>
      <c r="IOX232"/>
      <c r="IOY232"/>
      <c r="IOZ232"/>
      <c r="IPA232"/>
      <c r="IPB232"/>
      <c r="IPC232"/>
      <c r="IPD232"/>
      <c r="IPE232"/>
      <c r="IPF232"/>
      <c r="IPG232"/>
      <c r="IPH232"/>
      <c r="IPI232"/>
      <c r="IPJ232"/>
      <c r="IPK232"/>
      <c r="IPL232"/>
      <c r="IPM232"/>
      <c r="IPN232"/>
      <c r="IPO232"/>
      <c r="IPP232"/>
      <c r="IPQ232"/>
      <c r="IPR232"/>
      <c r="IPS232"/>
      <c r="IPT232"/>
      <c r="IPU232"/>
      <c r="IPV232"/>
      <c r="IPW232"/>
      <c r="IPX232"/>
      <c r="IPY232"/>
      <c r="IPZ232"/>
      <c r="IQA232"/>
      <c r="IQB232"/>
      <c r="IQC232"/>
      <c r="IQD232"/>
      <c r="IQE232"/>
      <c r="IQF232"/>
      <c r="IQG232"/>
      <c r="IQH232"/>
      <c r="IQI232"/>
      <c r="IQJ232"/>
      <c r="IQK232"/>
      <c r="IQL232"/>
      <c r="IQM232"/>
      <c r="IQN232"/>
      <c r="IQO232"/>
      <c r="IQP232"/>
      <c r="IQQ232"/>
      <c r="IQR232"/>
      <c r="IQS232"/>
      <c r="IQT232"/>
      <c r="IQU232"/>
      <c r="IQV232"/>
      <c r="IQW232"/>
      <c r="IQX232"/>
      <c r="IQY232"/>
      <c r="IQZ232"/>
      <c r="IRA232"/>
      <c r="IRB232"/>
      <c r="IRC232"/>
      <c r="IRD232"/>
      <c r="IRE232"/>
      <c r="IRF232"/>
      <c r="IRG232"/>
      <c r="IRH232"/>
      <c r="IRI232"/>
      <c r="IRJ232"/>
      <c r="IRK232"/>
      <c r="IRL232"/>
      <c r="IRM232"/>
      <c r="IRN232"/>
      <c r="IRO232"/>
      <c r="IRP232"/>
      <c r="IRQ232"/>
      <c r="IRR232"/>
      <c r="IRS232"/>
      <c r="IRT232"/>
      <c r="IRU232"/>
      <c r="IRV232"/>
      <c r="IRW232"/>
      <c r="IRX232"/>
      <c r="IRY232"/>
      <c r="IRZ232"/>
      <c r="ISA232"/>
      <c r="ISB232"/>
      <c r="ISC232"/>
      <c r="ISD232"/>
      <c r="ISE232"/>
      <c r="ISF232"/>
      <c r="ISG232"/>
      <c r="ISH232"/>
      <c r="ISI232"/>
      <c r="ISJ232"/>
      <c r="ISK232"/>
      <c r="ISL232"/>
      <c r="ISM232"/>
      <c r="ISN232"/>
      <c r="ISO232"/>
      <c r="ISP232"/>
      <c r="ISQ232"/>
      <c r="ISR232"/>
      <c r="ISS232"/>
      <c r="IST232"/>
      <c r="ISU232"/>
      <c r="ISV232"/>
      <c r="ISW232"/>
      <c r="ISX232"/>
      <c r="ISY232"/>
      <c r="ISZ232"/>
      <c r="ITA232"/>
      <c r="ITB232"/>
      <c r="ITC232"/>
      <c r="ITD232"/>
      <c r="ITE232"/>
      <c r="ITF232"/>
      <c r="ITG232"/>
      <c r="ITH232"/>
      <c r="ITI232"/>
      <c r="ITJ232"/>
      <c r="ITK232"/>
      <c r="ITL232"/>
      <c r="ITM232"/>
      <c r="ITN232"/>
      <c r="ITO232"/>
      <c r="ITP232"/>
      <c r="ITQ232"/>
      <c r="ITR232"/>
      <c r="ITS232"/>
      <c r="ITT232"/>
      <c r="ITU232"/>
      <c r="ITV232"/>
      <c r="ITW232"/>
      <c r="ITX232"/>
      <c r="ITY232"/>
      <c r="ITZ232"/>
      <c r="IUA232"/>
      <c r="IUB232"/>
      <c r="IUC232"/>
      <c r="IUD232"/>
      <c r="IUE232"/>
      <c r="IUF232"/>
      <c r="IUG232"/>
      <c r="IUH232"/>
      <c r="IUI232"/>
      <c r="IUJ232"/>
      <c r="IUK232"/>
      <c r="IUL232"/>
      <c r="IUM232"/>
      <c r="IUN232"/>
      <c r="IUO232"/>
      <c r="IUP232"/>
      <c r="IUQ232"/>
      <c r="IUR232"/>
      <c r="IUS232"/>
      <c r="IUT232"/>
      <c r="IUU232"/>
      <c r="IUV232"/>
      <c r="IUW232"/>
      <c r="IUX232"/>
      <c r="IUY232"/>
      <c r="IUZ232"/>
      <c r="IVA232"/>
      <c r="IVB232"/>
      <c r="IVC232"/>
      <c r="IVD232"/>
      <c r="IVE232"/>
      <c r="IVF232"/>
      <c r="IVG232"/>
      <c r="IVH232"/>
      <c r="IVI232"/>
      <c r="IVJ232"/>
      <c r="IVK232"/>
      <c r="IVL232"/>
      <c r="IVM232"/>
      <c r="IVN232"/>
      <c r="IVO232"/>
      <c r="IVP232"/>
      <c r="IVQ232"/>
      <c r="IVR232"/>
      <c r="IVS232"/>
      <c r="IVT232"/>
      <c r="IVU232"/>
      <c r="IVV232"/>
      <c r="IVW232"/>
      <c r="IVX232"/>
      <c r="IVY232"/>
      <c r="IVZ232"/>
      <c r="IWA232"/>
      <c r="IWB232"/>
      <c r="IWC232"/>
      <c r="IWD232"/>
      <c r="IWE232"/>
      <c r="IWF232"/>
      <c r="IWG232"/>
      <c r="IWH232"/>
      <c r="IWI232"/>
      <c r="IWJ232"/>
      <c r="IWK232"/>
      <c r="IWL232"/>
      <c r="IWM232"/>
      <c r="IWN232"/>
      <c r="IWO232"/>
      <c r="IWP232"/>
      <c r="IWQ232"/>
      <c r="IWR232"/>
      <c r="IWS232"/>
      <c r="IWT232"/>
      <c r="IWU232"/>
      <c r="IWV232"/>
      <c r="IWW232"/>
      <c r="IWX232"/>
      <c r="IWY232"/>
      <c r="IWZ232"/>
      <c r="IXA232"/>
      <c r="IXB232"/>
      <c r="IXC232"/>
      <c r="IXD232"/>
      <c r="IXE232"/>
      <c r="IXF232"/>
      <c r="IXG232"/>
      <c r="IXH232"/>
      <c r="IXI232"/>
      <c r="IXJ232"/>
      <c r="IXK232"/>
      <c r="IXL232"/>
      <c r="IXM232"/>
      <c r="IXN232"/>
      <c r="IXO232"/>
      <c r="IXP232"/>
      <c r="IXQ232"/>
      <c r="IXR232"/>
      <c r="IXS232"/>
      <c r="IXT232"/>
      <c r="IXU232"/>
      <c r="IXV232"/>
      <c r="IXW232"/>
      <c r="IXX232"/>
      <c r="IXY232"/>
      <c r="IXZ232"/>
      <c r="IYA232"/>
      <c r="IYB232"/>
      <c r="IYC232"/>
      <c r="IYD232"/>
      <c r="IYE232"/>
      <c r="IYF232"/>
      <c r="IYG232"/>
      <c r="IYH232"/>
      <c r="IYI232"/>
      <c r="IYJ232"/>
      <c r="IYK232"/>
      <c r="IYL232"/>
      <c r="IYM232"/>
      <c r="IYN232"/>
      <c r="IYO232"/>
      <c r="IYP232"/>
      <c r="IYQ232"/>
      <c r="IYR232"/>
      <c r="IYS232"/>
      <c r="IYT232"/>
      <c r="IYU232"/>
      <c r="IYV232"/>
      <c r="IYW232"/>
      <c r="IYX232"/>
      <c r="IYY232"/>
      <c r="IYZ232"/>
      <c r="IZA232"/>
      <c r="IZB232"/>
      <c r="IZC232"/>
      <c r="IZD232"/>
      <c r="IZE232"/>
      <c r="IZF232"/>
      <c r="IZG232"/>
      <c r="IZH232"/>
      <c r="IZI232"/>
      <c r="IZJ232"/>
      <c r="IZK232"/>
      <c r="IZL232"/>
      <c r="IZM232"/>
      <c r="IZN232"/>
      <c r="IZO232"/>
      <c r="IZP232"/>
      <c r="IZQ232"/>
      <c r="IZR232"/>
      <c r="IZS232"/>
      <c r="IZT232"/>
      <c r="IZU232"/>
      <c r="IZV232"/>
      <c r="IZW232"/>
      <c r="IZX232"/>
      <c r="IZY232"/>
      <c r="IZZ232"/>
      <c r="JAA232"/>
      <c r="JAB232"/>
      <c r="JAC232"/>
      <c r="JAD232"/>
      <c r="JAE232"/>
      <c r="JAF232"/>
      <c r="JAG232"/>
      <c r="JAH232"/>
      <c r="JAI232"/>
      <c r="JAJ232"/>
      <c r="JAK232"/>
      <c r="JAL232"/>
      <c r="JAM232"/>
      <c r="JAN232"/>
      <c r="JAO232"/>
      <c r="JAP232"/>
      <c r="JAQ232"/>
      <c r="JAR232"/>
      <c r="JAS232"/>
      <c r="JAT232"/>
      <c r="JAU232"/>
      <c r="JAV232"/>
      <c r="JAW232"/>
      <c r="JAX232"/>
      <c r="JAY232"/>
      <c r="JAZ232"/>
      <c r="JBA232"/>
      <c r="JBB232"/>
      <c r="JBC232"/>
      <c r="JBD232"/>
      <c r="JBE232"/>
      <c r="JBF232"/>
      <c r="JBG232"/>
      <c r="JBH232"/>
      <c r="JBI232"/>
      <c r="JBJ232"/>
      <c r="JBK232"/>
      <c r="JBL232"/>
      <c r="JBM232"/>
      <c r="JBN232"/>
      <c r="JBO232"/>
      <c r="JBP232"/>
      <c r="JBQ232"/>
      <c r="JBR232"/>
      <c r="JBS232"/>
      <c r="JBT232"/>
      <c r="JBU232"/>
      <c r="JBV232"/>
      <c r="JBW232"/>
      <c r="JBX232"/>
      <c r="JBY232"/>
      <c r="JBZ232"/>
      <c r="JCA232"/>
      <c r="JCB232"/>
      <c r="JCC232"/>
      <c r="JCD232"/>
      <c r="JCE232"/>
      <c r="JCF232"/>
      <c r="JCG232"/>
      <c r="JCH232"/>
      <c r="JCI232"/>
      <c r="JCJ232"/>
      <c r="JCK232"/>
      <c r="JCL232"/>
      <c r="JCM232"/>
      <c r="JCN232"/>
      <c r="JCO232"/>
      <c r="JCP232"/>
      <c r="JCQ232"/>
      <c r="JCR232"/>
      <c r="JCS232"/>
      <c r="JCT232"/>
      <c r="JCU232"/>
      <c r="JCV232"/>
      <c r="JCW232"/>
      <c r="JCX232"/>
      <c r="JCY232"/>
      <c r="JCZ232"/>
      <c r="JDA232"/>
      <c r="JDB232"/>
      <c r="JDC232"/>
      <c r="JDD232"/>
      <c r="JDE232"/>
      <c r="JDF232"/>
      <c r="JDG232"/>
      <c r="JDH232"/>
      <c r="JDI232"/>
      <c r="JDJ232"/>
      <c r="JDK232"/>
      <c r="JDL232"/>
      <c r="JDM232"/>
      <c r="JDN232"/>
      <c r="JDO232"/>
      <c r="JDP232"/>
      <c r="JDQ232"/>
      <c r="JDR232"/>
      <c r="JDS232"/>
      <c r="JDT232"/>
      <c r="JDU232"/>
      <c r="JDV232"/>
      <c r="JDW232"/>
      <c r="JDX232"/>
      <c r="JDY232"/>
      <c r="JDZ232"/>
      <c r="JEA232"/>
      <c r="JEB232"/>
      <c r="JEC232"/>
      <c r="JED232"/>
      <c r="JEE232"/>
      <c r="JEF232"/>
      <c r="JEG232"/>
      <c r="JEH232"/>
      <c r="JEI232"/>
      <c r="JEJ232"/>
      <c r="JEK232"/>
      <c r="JEL232"/>
      <c r="JEM232"/>
      <c r="JEN232"/>
      <c r="JEO232"/>
      <c r="JEP232"/>
      <c r="JEQ232"/>
      <c r="JER232"/>
      <c r="JES232"/>
      <c r="JET232"/>
      <c r="JEU232"/>
      <c r="JEV232"/>
      <c r="JEW232"/>
      <c r="JEX232"/>
      <c r="JEY232"/>
      <c r="JEZ232"/>
      <c r="JFA232"/>
      <c r="JFB232"/>
      <c r="JFC232"/>
      <c r="JFD232"/>
      <c r="JFE232"/>
      <c r="JFF232"/>
      <c r="JFG232"/>
      <c r="JFH232"/>
      <c r="JFI232"/>
      <c r="JFJ232"/>
      <c r="JFK232"/>
      <c r="JFL232"/>
      <c r="JFM232"/>
      <c r="JFN232"/>
      <c r="JFO232"/>
      <c r="JFP232"/>
      <c r="JFQ232"/>
      <c r="JFR232"/>
      <c r="JFS232"/>
      <c r="JFT232"/>
      <c r="JFU232"/>
      <c r="JFV232"/>
      <c r="JFW232"/>
      <c r="JFX232"/>
      <c r="JFY232"/>
      <c r="JFZ232"/>
      <c r="JGA232"/>
      <c r="JGB232"/>
      <c r="JGC232"/>
      <c r="JGD232"/>
      <c r="JGE232"/>
      <c r="JGF232"/>
      <c r="JGG232"/>
      <c r="JGH232"/>
      <c r="JGI232"/>
      <c r="JGJ232"/>
      <c r="JGK232"/>
      <c r="JGL232"/>
      <c r="JGM232"/>
      <c r="JGN232"/>
      <c r="JGO232"/>
      <c r="JGP232"/>
      <c r="JGQ232"/>
      <c r="JGR232"/>
      <c r="JGS232"/>
      <c r="JGT232"/>
      <c r="JGU232"/>
      <c r="JGV232"/>
      <c r="JGW232"/>
      <c r="JGX232"/>
      <c r="JGY232"/>
      <c r="JGZ232"/>
      <c r="JHA232"/>
      <c r="JHB232"/>
      <c r="JHC232"/>
      <c r="JHD232"/>
      <c r="JHE232"/>
      <c r="JHF232"/>
      <c r="JHG232"/>
      <c r="JHH232"/>
      <c r="JHI232"/>
      <c r="JHJ232"/>
      <c r="JHK232"/>
      <c r="JHL232"/>
      <c r="JHM232"/>
      <c r="JHN232"/>
      <c r="JHO232"/>
      <c r="JHP232"/>
      <c r="JHQ232"/>
      <c r="JHR232"/>
      <c r="JHS232"/>
      <c r="JHT232"/>
      <c r="JHU232"/>
      <c r="JHV232"/>
      <c r="JHW232"/>
      <c r="JHX232"/>
      <c r="JHY232"/>
      <c r="JHZ232"/>
      <c r="JIA232"/>
      <c r="JIB232"/>
      <c r="JIC232"/>
      <c r="JID232"/>
      <c r="JIE232"/>
      <c r="JIF232"/>
      <c r="JIG232"/>
      <c r="JIH232"/>
      <c r="JII232"/>
      <c r="JIJ232"/>
      <c r="JIK232"/>
      <c r="JIL232"/>
      <c r="JIM232"/>
      <c r="JIN232"/>
      <c r="JIO232"/>
      <c r="JIP232"/>
      <c r="JIQ232"/>
      <c r="JIR232"/>
      <c r="JIS232"/>
      <c r="JIT232"/>
      <c r="JIU232"/>
      <c r="JIV232"/>
      <c r="JIW232"/>
      <c r="JIX232"/>
      <c r="JIY232"/>
      <c r="JIZ232"/>
      <c r="JJA232"/>
      <c r="JJB232"/>
      <c r="JJC232"/>
      <c r="JJD232"/>
      <c r="JJE232"/>
      <c r="JJF232"/>
      <c r="JJG232"/>
      <c r="JJH232"/>
      <c r="JJI232"/>
      <c r="JJJ232"/>
      <c r="JJK232"/>
      <c r="JJL232"/>
      <c r="JJM232"/>
      <c r="JJN232"/>
      <c r="JJO232"/>
      <c r="JJP232"/>
      <c r="JJQ232"/>
      <c r="JJR232"/>
      <c r="JJS232"/>
      <c r="JJT232"/>
      <c r="JJU232"/>
      <c r="JJV232"/>
      <c r="JJW232"/>
      <c r="JJX232"/>
      <c r="JJY232"/>
      <c r="JJZ232"/>
      <c r="JKA232"/>
      <c r="JKB232"/>
      <c r="JKC232"/>
      <c r="JKD232"/>
      <c r="JKE232"/>
      <c r="JKF232"/>
      <c r="JKG232"/>
      <c r="JKH232"/>
      <c r="JKI232"/>
      <c r="JKJ232"/>
      <c r="JKK232"/>
      <c r="JKL232"/>
      <c r="JKM232"/>
      <c r="JKN232"/>
      <c r="JKO232"/>
      <c r="JKP232"/>
      <c r="JKQ232"/>
      <c r="JKR232"/>
      <c r="JKS232"/>
      <c r="JKT232"/>
      <c r="JKU232"/>
      <c r="JKV232"/>
      <c r="JKW232"/>
      <c r="JKX232"/>
      <c r="JKY232"/>
      <c r="JKZ232"/>
      <c r="JLA232"/>
      <c r="JLB232"/>
      <c r="JLC232"/>
      <c r="JLD232"/>
      <c r="JLE232"/>
      <c r="JLF232"/>
      <c r="JLG232"/>
      <c r="JLH232"/>
      <c r="JLI232"/>
      <c r="JLJ232"/>
      <c r="JLK232"/>
      <c r="JLL232"/>
      <c r="JLM232"/>
      <c r="JLN232"/>
      <c r="JLO232"/>
      <c r="JLP232"/>
      <c r="JLQ232"/>
      <c r="JLR232"/>
      <c r="JLS232"/>
      <c r="JLT232"/>
      <c r="JLU232"/>
      <c r="JLV232"/>
      <c r="JLW232"/>
      <c r="JLX232"/>
      <c r="JLY232"/>
      <c r="JLZ232"/>
      <c r="JMA232"/>
      <c r="JMB232"/>
      <c r="JMC232"/>
      <c r="JMD232"/>
      <c r="JME232"/>
      <c r="JMF232"/>
      <c r="JMG232"/>
      <c r="JMH232"/>
      <c r="JMI232"/>
      <c r="JMJ232"/>
      <c r="JMK232"/>
      <c r="JML232"/>
      <c r="JMM232"/>
      <c r="JMN232"/>
      <c r="JMO232"/>
      <c r="JMP232"/>
      <c r="JMQ232"/>
      <c r="JMR232"/>
      <c r="JMS232"/>
      <c r="JMT232"/>
      <c r="JMU232"/>
      <c r="JMV232"/>
      <c r="JMW232"/>
      <c r="JMX232"/>
      <c r="JMY232"/>
      <c r="JMZ232"/>
      <c r="JNA232"/>
      <c r="JNB232"/>
      <c r="JNC232"/>
      <c r="JND232"/>
      <c r="JNE232"/>
      <c r="JNF232"/>
      <c r="JNG232"/>
      <c r="JNH232"/>
      <c r="JNI232"/>
      <c r="JNJ232"/>
      <c r="JNK232"/>
      <c r="JNL232"/>
      <c r="JNM232"/>
      <c r="JNN232"/>
      <c r="JNO232"/>
      <c r="JNP232"/>
      <c r="JNQ232"/>
      <c r="JNR232"/>
      <c r="JNS232"/>
      <c r="JNT232"/>
      <c r="JNU232"/>
      <c r="JNV232"/>
      <c r="JNW232"/>
      <c r="JNX232"/>
      <c r="JNY232"/>
      <c r="JNZ232"/>
      <c r="JOA232"/>
      <c r="JOB232"/>
      <c r="JOC232"/>
      <c r="JOD232"/>
      <c r="JOE232"/>
      <c r="JOF232"/>
      <c r="JOG232"/>
      <c r="JOH232"/>
      <c r="JOI232"/>
      <c r="JOJ232"/>
      <c r="JOK232"/>
      <c r="JOL232"/>
      <c r="JOM232"/>
      <c r="JON232"/>
      <c r="JOO232"/>
      <c r="JOP232"/>
      <c r="JOQ232"/>
      <c r="JOR232"/>
      <c r="JOS232"/>
      <c r="JOT232"/>
      <c r="JOU232"/>
      <c r="JOV232"/>
      <c r="JOW232"/>
      <c r="JOX232"/>
      <c r="JOY232"/>
      <c r="JOZ232"/>
      <c r="JPA232"/>
      <c r="JPB232"/>
      <c r="JPC232"/>
      <c r="JPD232"/>
      <c r="JPE232"/>
      <c r="JPF232"/>
      <c r="JPG232"/>
      <c r="JPH232"/>
      <c r="JPI232"/>
      <c r="JPJ232"/>
      <c r="JPK232"/>
      <c r="JPL232"/>
      <c r="JPM232"/>
      <c r="JPN232"/>
      <c r="JPO232"/>
      <c r="JPP232"/>
      <c r="JPQ232"/>
      <c r="JPR232"/>
      <c r="JPS232"/>
      <c r="JPT232"/>
      <c r="JPU232"/>
      <c r="JPV232"/>
      <c r="JPW232"/>
      <c r="JPX232"/>
      <c r="JPY232"/>
      <c r="JPZ232"/>
      <c r="JQA232"/>
      <c r="JQB232"/>
      <c r="JQC232"/>
      <c r="JQD232"/>
      <c r="JQE232"/>
      <c r="JQF232"/>
      <c r="JQG232"/>
      <c r="JQH232"/>
      <c r="JQI232"/>
      <c r="JQJ232"/>
      <c r="JQK232"/>
      <c r="JQL232"/>
      <c r="JQM232"/>
      <c r="JQN232"/>
      <c r="JQO232"/>
      <c r="JQP232"/>
      <c r="JQQ232"/>
      <c r="JQR232"/>
      <c r="JQS232"/>
      <c r="JQT232"/>
      <c r="JQU232"/>
      <c r="JQV232"/>
      <c r="JQW232"/>
      <c r="JQX232"/>
      <c r="JQY232"/>
      <c r="JQZ232"/>
      <c r="JRA232"/>
      <c r="JRB232"/>
      <c r="JRC232"/>
      <c r="JRD232"/>
      <c r="JRE232"/>
      <c r="JRF232"/>
      <c r="JRG232"/>
      <c r="JRH232"/>
      <c r="JRI232"/>
      <c r="JRJ232"/>
      <c r="JRK232"/>
      <c r="JRL232"/>
      <c r="JRM232"/>
      <c r="JRN232"/>
      <c r="JRO232"/>
      <c r="JRP232"/>
      <c r="JRQ232"/>
      <c r="JRR232"/>
      <c r="JRS232"/>
      <c r="JRT232"/>
      <c r="JRU232"/>
      <c r="JRV232"/>
      <c r="JRW232"/>
      <c r="JRX232"/>
      <c r="JRY232"/>
      <c r="JRZ232"/>
      <c r="JSA232"/>
      <c r="JSB232"/>
      <c r="JSC232"/>
      <c r="JSD232"/>
      <c r="JSE232"/>
      <c r="JSF232"/>
      <c r="JSG232"/>
      <c r="JSH232"/>
      <c r="JSI232"/>
      <c r="JSJ232"/>
      <c r="JSK232"/>
      <c r="JSL232"/>
      <c r="JSM232"/>
      <c r="JSN232"/>
      <c r="JSO232"/>
      <c r="JSP232"/>
      <c r="JSQ232"/>
      <c r="JSR232"/>
      <c r="JSS232"/>
      <c r="JST232"/>
      <c r="JSU232"/>
      <c r="JSV232"/>
      <c r="JSW232"/>
      <c r="JSX232"/>
      <c r="JSY232"/>
      <c r="JSZ232"/>
      <c r="JTA232"/>
      <c r="JTB232"/>
      <c r="JTC232"/>
      <c r="JTD232"/>
      <c r="JTE232"/>
      <c r="JTF232"/>
      <c r="JTG232"/>
      <c r="JTH232"/>
      <c r="JTI232"/>
      <c r="JTJ232"/>
      <c r="JTK232"/>
      <c r="JTL232"/>
      <c r="JTM232"/>
      <c r="JTN232"/>
      <c r="JTO232"/>
      <c r="JTP232"/>
      <c r="JTQ232"/>
      <c r="JTR232"/>
      <c r="JTS232"/>
      <c r="JTT232"/>
      <c r="JTU232"/>
      <c r="JTV232"/>
      <c r="JTW232"/>
      <c r="JTX232"/>
      <c r="JTY232"/>
      <c r="JTZ232"/>
      <c r="JUA232"/>
      <c r="JUB232"/>
      <c r="JUC232"/>
      <c r="JUD232"/>
      <c r="JUE232"/>
      <c r="JUF232"/>
      <c r="JUG232"/>
      <c r="JUH232"/>
      <c r="JUI232"/>
      <c r="JUJ232"/>
      <c r="JUK232"/>
      <c r="JUL232"/>
      <c r="JUM232"/>
      <c r="JUN232"/>
      <c r="JUO232"/>
      <c r="JUP232"/>
      <c r="JUQ232"/>
      <c r="JUR232"/>
      <c r="JUS232"/>
      <c r="JUT232"/>
      <c r="JUU232"/>
      <c r="JUV232"/>
      <c r="JUW232"/>
      <c r="JUX232"/>
      <c r="JUY232"/>
      <c r="JUZ232"/>
      <c r="JVA232"/>
      <c r="JVB232"/>
      <c r="JVC232"/>
      <c r="JVD232"/>
      <c r="JVE232"/>
      <c r="JVF232"/>
      <c r="JVG232"/>
      <c r="JVH232"/>
      <c r="JVI232"/>
      <c r="JVJ232"/>
      <c r="JVK232"/>
      <c r="JVL232"/>
      <c r="JVM232"/>
      <c r="JVN232"/>
      <c r="JVO232"/>
      <c r="JVP232"/>
      <c r="JVQ232"/>
      <c r="JVR232"/>
      <c r="JVS232"/>
      <c r="JVT232"/>
      <c r="JVU232"/>
      <c r="JVV232"/>
      <c r="JVW232"/>
      <c r="JVX232"/>
      <c r="JVY232"/>
      <c r="JVZ232"/>
      <c r="JWA232"/>
      <c r="JWB232"/>
      <c r="JWC232"/>
      <c r="JWD232"/>
      <c r="JWE232"/>
      <c r="JWF232"/>
      <c r="JWG232"/>
      <c r="JWH232"/>
      <c r="JWI232"/>
      <c r="JWJ232"/>
      <c r="JWK232"/>
      <c r="JWL232"/>
      <c r="JWM232"/>
      <c r="JWN232"/>
      <c r="JWO232"/>
      <c r="JWP232"/>
      <c r="JWQ232"/>
      <c r="JWR232"/>
      <c r="JWS232"/>
      <c r="JWT232"/>
      <c r="JWU232"/>
      <c r="JWV232"/>
      <c r="JWW232"/>
      <c r="JWX232"/>
      <c r="JWY232"/>
      <c r="JWZ232"/>
      <c r="JXA232"/>
      <c r="JXB232"/>
      <c r="JXC232"/>
      <c r="JXD232"/>
      <c r="JXE232"/>
      <c r="JXF232"/>
      <c r="JXG232"/>
      <c r="JXH232"/>
      <c r="JXI232"/>
      <c r="JXJ232"/>
      <c r="JXK232"/>
      <c r="JXL232"/>
      <c r="JXM232"/>
      <c r="JXN232"/>
      <c r="JXO232"/>
      <c r="JXP232"/>
      <c r="JXQ232"/>
      <c r="JXR232"/>
      <c r="JXS232"/>
      <c r="JXT232"/>
      <c r="JXU232"/>
      <c r="JXV232"/>
      <c r="JXW232"/>
      <c r="JXX232"/>
      <c r="JXY232"/>
      <c r="JXZ232"/>
      <c r="JYA232"/>
      <c r="JYB232"/>
      <c r="JYC232"/>
      <c r="JYD232"/>
      <c r="JYE232"/>
      <c r="JYF232"/>
      <c r="JYG232"/>
      <c r="JYH232"/>
      <c r="JYI232"/>
      <c r="JYJ232"/>
      <c r="JYK232"/>
      <c r="JYL232"/>
      <c r="JYM232"/>
      <c r="JYN232"/>
      <c r="JYO232"/>
      <c r="JYP232"/>
      <c r="JYQ232"/>
      <c r="JYR232"/>
      <c r="JYS232"/>
      <c r="JYT232"/>
      <c r="JYU232"/>
      <c r="JYV232"/>
      <c r="JYW232"/>
      <c r="JYX232"/>
      <c r="JYY232"/>
      <c r="JYZ232"/>
      <c r="JZA232"/>
      <c r="JZB232"/>
      <c r="JZC232"/>
      <c r="JZD232"/>
      <c r="JZE232"/>
      <c r="JZF232"/>
      <c r="JZG232"/>
      <c r="JZH232"/>
      <c r="JZI232"/>
      <c r="JZJ232"/>
      <c r="JZK232"/>
      <c r="JZL232"/>
      <c r="JZM232"/>
      <c r="JZN232"/>
      <c r="JZO232"/>
      <c r="JZP232"/>
      <c r="JZQ232"/>
      <c r="JZR232"/>
      <c r="JZS232"/>
      <c r="JZT232"/>
      <c r="JZU232"/>
      <c r="JZV232"/>
      <c r="JZW232"/>
      <c r="JZX232"/>
      <c r="JZY232"/>
      <c r="JZZ232"/>
      <c r="KAA232"/>
      <c r="KAB232"/>
      <c r="KAC232"/>
      <c r="KAD232"/>
      <c r="KAE232"/>
      <c r="KAF232"/>
      <c r="KAG232"/>
      <c r="KAH232"/>
      <c r="KAI232"/>
      <c r="KAJ232"/>
      <c r="KAK232"/>
      <c r="KAL232"/>
      <c r="KAM232"/>
      <c r="KAN232"/>
      <c r="KAO232"/>
      <c r="KAP232"/>
      <c r="KAQ232"/>
      <c r="KAR232"/>
      <c r="KAS232"/>
      <c r="KAT232"/>
      <c r="KAU232"/>
      <c r="KAV232"/>
      <c r="KAW232"/>
      <c r="KAX232"/>
      <c r="KAY232"/>
      <c r="KAZ232"/>
      <c r="KBA232"/>
      <c r="KBB232"/>
      <c r="KBC232"/>
      <c r="KBD232"/>
      <c r="KBE232"/>
      <c r="KBF232"/>
      <c r="KBG232"/>
      <c r="KBH232"/>
      <c r="KBI232"/>
      <c r="KBJ232"/>
      <c r="KBK232"/>
      <c r="KBL232"/>
      <c r="KBM232"/>
      <c r="KBN232"/>
      <c r="KBO232"/>
      <c r="KBP232"/>
      <c r="KBQ232"/>
      <c r="KBR232"/>
      <c r="KBS232"/>
      <c r="KBT232"/>
      <c r="KBU232"/>
      <c r="KBV232"/>
      <c r="KBW232"/>
      <c r="KBX232"/>
      <c r="KBY232"/>
      <c r="KBZ232"/>
      <c r="KCA232"/>
      <c r="KCB232"/>
      <c r="KCC232"/>
      <c r="KCD232"/>
      <c r="KCE232"/>
      <c r="KCF232"/>
      <c r="KCG232"/>
      <c r="KCH232"/>
      <c r="KCI232"/>
      <c r="KCJ232"/>
      <c r="KCK232"/>
      <c r="KCL232"/>
      <c r="KCM232"/>
      <c r="KCN232"/>
      <c r="KCO232"/>
      <c r="KCP232"/>
      <c r="KCQ232"/>
      <c r="KCR232"/>
      <c r="KCS232"/>
      <c r="KCT232"/>
      <c r="KCU232"/>
      <c r="KCV232"/>
      <c r="KCW232"/>
      <c r="KCX232"/>
      <c r="KCY232"/>
      <c r="KCZ232"/>
      <c r="KDA232"/>
      <c r="KDB232"/>
      <c r="KDC232"/>
      <c r="KDD232"/>
      <c r="KDE232"/>
      <c r="KDF232"/>
      <c r="KDG232"/>
      <c r="KDH232"/>
      <c r="KDI232"/>
      <c r="KDJ232"/>
      <c r="KDK232"/>
      <c r="KDL232"/>
      <c r="KDM232"/>
      <c r="KDN232"/>
      <c r="KDO232"/>
      <c r="KDP232"/>
      <c r="KDQ232"/>
      <c r="KDR232"/>
      <c r="KDS232"/>
      <c r="KDT232"/>
      <c r="KDU232"/>
      <c r="KDV232"/>
      <c r="KDW232"/>
      <c r="KDX232"/>
      <c r="KDY232"/>
      <c r="KDZ232"/>
      <c r="KEA232"/>
      <c r="KEB232"/>
      <c r="KEC232"/>
      <c r="KED232"/>
      <c r="KEE232"/>
      <c r="KEF232"/>
      <c r="KEG232"/>
      <c r="KEH232"/>
      <c r="KEI232"/>
      <c r="KEJ232"/>
      <c r="KEK232"/>
      <c r="KEL232"/>
      <c r="KEM232"/>
      <c r="KEN232"/>
      <c r="KEO232"/>
      <c r="KEP232"/>
      <c r="KEQ232"/>
      <c r="KER232"/>
      <c r="KES232"/>
      <c r="KET232"/>
      <c r="KEU232"/>
      <c r="KEV232"/>
      <c r="KEW232"/>
      <c r="KEX232"/>
      <c r="KEY232"/>
      <c r="KEZ232"/>
      <c r="KFA232"/>
      <c r="KFB232"/>
      <c r="KFC232"/>
      <c r="KFD232"/>
      <c r="KFE232"/>
      <c r="KFF232"/>
      <c r="KFG232"/>
      <c r="KFH232"/>
      <c r="KFI232"/>
      <c r="KFJ232"/>
      <c r="KFK232"/>
      <c r="KFL232"/>
      <c r="KFM232"/>
      <c r="KFN232"/>
      <c r="KFO232"/>
      <c r="KFP232"/>
      <c r="KFQ232"/>
      <c r="KFR232"/>
      <c r="KFS232"/>
      <c r="KFT232"/>
      <c r="KFU232"/>
      <c r="KFV232"/>
      <c r="KFW232"/>
      <c r="KFX232"/>
      <c r="KFY232"/>
      <c r="KFZ232"/>
      <c r="KGA232"/>
      <c r="KGB232"/>
      <c r="KGC232"/>
      <c r="KGD232"/>
      <c r="KGE232"/>
      <c r="KGF232"/>
      <c r="KGG232"/>
      <c r="KGH232"/>
      <c r="KGI232"/>
      <c r="KGJ232"/>
      <c r="KGK232"/>
      <c r="KGL232"/>
      <c r="KGM232"/>
      <c r="KGN232"/>
      <c r="KGO232"/>
      <c r="KGP232"/>
      <c r="KGQ232"/>
      <c r="KGR232"/>
      <c r="KGS232"/>
      <c r="KGT232"/>
      <c r="KGU232"/>
      <c r="KGV232"/>
      <c r="KGW232"/>
      <c r="KGX232"/>
      <c r="KGY232"/>
      <c r="KGZ232"/>
      <c r="KHA232"/>
      <c r="KHB232"/>
      <c r="KHC232"/>
      <c r="KHD232"/>
      <c r="KHE232"/>
      <c r="KHF232"/>
      <c r="KHG232"/>
      <c r="KHH232"/>
      <c r="KHI232"/>
      <c r="KHJ232"/>
      <c r="KHK232"/>
      <c r="KHL232"/>
      <c r="KHM232"/>
      <c r="KHN232"/>
      <c r="KHO232"/>
      <c r="KHP232"/>
      <c r="KHQ232"/>
      <c r="KHR232"/>
      <c r="KHS232"/>
      <c r="KHT232"/>
      <c r="KHU232"/>
      <c r="KHV232"/>
      <c r="KHW232"/>
      <c r="KHX232"/>
      <c r="KHY232"/>
      <c r="KHZ232"/>
      <c r="KIA232"/>
      <c r="KIB232"/>
      <c r="KIC232"/>
      <c r="KID232"/>
      <c r="KIE232"/>
      <c r="KIF232"/>
      <c r="KIG232"/>
      <c r="KIH232"/>
      <c r="KII232"/>
      <c r="KIJ232"/>
      <c r="KIK232"/>
      <c r="KIL232"/>
      <c r="KIM232"/>
      <c r="KIN232"/>
      <c r="KIO232"/>
      <c r="KIP232"/>
      <c r="KIQ232"/>
      <c r="KIR232"/>
      <c r="KIS232"/>
      <c r="KIT232"/>
      <c r="KIU232"/>
      <c r="KIV232"/>
      <c r="KIW232"/>
      <c r="KIX232"/>
      <c r="KIY232"/>
      <c r="KIZ232"/>
      <c r="KJA232"/>
      <c r="KJB232"/>
      <c r="KJC232"/>
      <c r="KJD232"/>
      <c r="KJE232"/>
      <c r="KJF232"/>
      <c r="KJG232"/>
      <c r="KJH232"/>
      <c r="KJI232"/>
      <c r="KJJ232"/>
      <c r="KJK232"/>
      <c r="KJL232"/>
      <c r="KJM232"/>
      <c r="KJN232"/>
      <c r="KJO232"/>
      <c r="KJP232"/>
      <c r="KJQ232"/>
      <c r="KJR232"/>
      <c r="KJS232"/>
      <c r="KJT232"/>
      <c r="KJU232"/>
      <c r="KJV232"/>
      <c r="KJW232"/>
      <c r="KJX232"/>
      <c r="KJY232"/>
      <c r="KJZ232"/>
      <c r="KKA232"/>
      <c r="KKB232"/>
      <c r="KKC232"/>
      <c r="KKD232"/>
      <c r="KKE232"/>
      <c r="KKF232"/>
      <c r="KKG232"/>
      <c r="KKH232"/>
      <c r="KKI232"/>
      <c r="KKJ232"/>
      <c r="KKK232"/>
      <c r="KKL232"/>
      <c r="KKM232"/>
      <c r="KKN232"/>
      <c r="KKO232"/>
      <c r="KKP232"/>
      <c r="KKQ232"/>
      <c r="KKR232"/>
      <c r="KKS232"/>
      <c r="KKT232"/>
      <c r="KKU232"/>
      <c r="KKV232"/>
      <c r="KKW232"/>
      <c r="KKX232"/>
      <c r="KKY232"/>
      <c r="KKZ232"/>
      <c r="KLA232"/>
      <c r="KLB232"/>
      <c r="KLC232"/>
      <c r="KLD232"/>
      <c r="KLE232"/>
      <c r="KLF232"/>
      <c r="KLG232"/>
      <c r="KLH232"/>
      <c r="KLI232"/>
      <c r="KLJ232"/>
      <c r="KLK232"/>
      <c r="KLL232"/>
      <c r="KLM232"/>
      <c r="KLN232"/>
      <c r="KLO232"/>
      <c r="KLP232"/>
      <c r="KLQ232"/>
      <c r="KLR232"/>
      <c r="KLS232"/>
      <c r="KLT232"/>
      <c r="KLU232"/>
      <c r="KLV232"/>
      <c r="KLW232"/>
      <c r="KLX232"/>
      <c r="KLY232"/>
      <c r="KLZ232"/>
      <c r="KMA232"/>
      <c r="KMB232"/>
      <c r="KMC232"/>
      <c r="KMD232"/>
      <c r="KME232"/>
      <c r="KMF232"/>
      <c r="KMG232"/>
      <c r="KMH232"/>
      <c r="KMI232"/>
      <c r="KMJ232"/>
      <c r="KMK232"/>
      <c r="KML232"/>
      <c r="KMM232"/>
      <c r="KMN232"/>
      <c r="KMO232"/>
      <c r="KMP232"/>
      <c r="KMQ232"/>
      <c r="KMR232"/>
      <c r="KMS232"/>
      <c r="KMT232"/>
      <c r="KMU232"/>
      <c r="KMV232"/>
      <c r="KMW232"/>
      <c r="KMX232"/>
      <c r="KMY232"/>
      <c r="KMZ232"/>
      <c r="KNA232"/>
      <c r="KNB232"/>
      <c r="KNC232"/>
      <c r="KND232"/>
      <c r="KNE232"/>
      <c r="KNF232"/>
      <c r="KNG232"/>
      <c r="KNH232"/>
      <c r="KNI232"/>
      <c r="KNJ232"/>
      <c r="KNK232"/>
      <c r="KNL232"/>
      <c r="KNM232"/>
      <c r="KNN232"/>
      <c r="KNO232"/>
      <c r="KNP232"/>
      <c r="KNQ232"/>
      <c r="KNR232"/>
      <c r="KNS232"/>
      <c r="KNT232"/>
      <c r="KNU232"/>
      <c r="KNV232"/>
      <c r="KNW232"/>
      <c r="KNX232"/>
      <c r="KNY232"/>
      <c r="KNZ232"/>
      <c r="KOA232"/>
      <c r="KOB232"/>
      <c r="KOC232"/>
      <c r="KOD232"/>
      <c r="KOE232"/>
      <c r="KOF232"/>
      <c r="KOG232"/>
      <c r="KOH232"/>
      <c r="KOI232"/>
      <c r="KOJ232"/>
      <c r="KOK232"/>
      <c r="KOL232"/>
      <c r="KOM232"/>
      <c r="KON232"/>
      <c r="KOO232"/>
      <c r="KOP232"/>
      <c r="KOQ232"/>
      <c r="KOR232"/>
      <c r="KOS232"/>
      <c r="KOT232"/>
      <c r="KOU232"/>
      <c r="KOV232"/>
      <c r="KOW232"/>
      <c r="KOX232"/>
      <c r="KOY232"/>
      <c r="KOZ232"/>
      <c r="KPA232"/>
      <c r="KPB232"/>
      <c r="KPC232"/>
      <c r="KPD232"/>
      <c r="KPE232"/>
      <c r="KPF232"/>
      <c r="KPG232"/>
      <c r="KPH232"/>
      <c r="KPI232"/>
      <c r="KPJ232"/>
      <c r="KPK232"/>
      <c r="KPL232"/>
      <c r="KPM232"/>
      <c r="KPN232"/>
      <c r="KPO232"/>
      <c r="KPP232"/>
      <c r="KPQ232"/>
      <c r="KPR232"/>
      <c r="KPS232"/>
      <c r="KPT232"/>
      <c r="KPU232"/>
      <c r="KPV232"/>
      <c r="KPW232"/>
      <c r="KPX232"/>
      <c r="KPY232"/>
      <c r="KPZ232"/>
      <c r="KQA232"/>
      <c r="KQB232"/>
      <c r="KQC232"/>
      <c r="KQD232"/>
      <c r="KQE232"/>
      <c r="KQF232"/>
      <c r="KQG232"/>
      <c r="KQH232"/>
      <c r="KQI232"/>
      <c r="KQJ232"/>
      <c r="KQK232"/>
      <c r="KQL232"/>
      <c r="KQM232"/>
      <c r="KQN232"/>
      <c r="KQO232"/>
      <c r="KQP232"/>
      <c r="KQQ232"/>
      <c r="KQR232"/>
      <c r="KQS232"/>
      <c r="KQT232"/>
      <c r="KQU232"/>
      <c r="KQV232"/>
      <c r="KQW232"/>
      <c r="KQX232"/>
      <c r="KQY232"/>
      <c r="KQZ232"/>
      <c r="KRA232"/>
      <c r="KRB232"/>
      <c r="KRC232"/>
      <c r="KRD232"/>
      <c r="KRE232"/>
      <c r="KRF232"/>
      <c r="KRG232"/>
      <c r="KRH232"/>
      <c r="KRI232"/>
      <c r="KRJ232"/>
      <c r="KRK232"/>
      <c r="KRL232"/>
      <c r="KRM232"/>
      <c r="KRN232"/>
      <c r="KRO232"/>
      <c r="KRP232"/>
      <c r="KRQ232"/>
      <c r="KRR232"/>
      <c r="KRS232"/>
      <c r="KRT232"/>
      <c r="KRU232"/>
      <c r="KRV232"/>
      <c r="KRW232"/>
      <c r="KRX232"/>
      <c r="KRY232"/>
      <c r="KRZ232"/>
      <c r="KSA232"/>
      <c r="KSB232"/>
      <c r="KSC232"/>
      <c r="KSD232"/>
      <c r="KSE232"/>
      <c r="KSF232"/>
      <c r="KSG232"/>
      <c r="KSH232"/>
      <c r="KSI232"/>
      <c r="KSJ232"/>
      <c r="KSK232"/>
      <c r="KSL232"/>
      <c r="KSM232"/>
      <c r="KSN232"/>
      <c r="KSO232"/>
      <c r="KSP232"/>
      <c r="KSQ232"/>
      <c r="KSR232"/>
      <c r="KSS232"/>
      <c r="KST232"/>
      <c r="KSU232"/>
      <c r="KSV232"/>
      <c r="KSW232"/>
      <c r="KSX232"/>
      <c r="KSY232"/>
      <c r="KSZ232"/>
      <c r="KTA232"/>
      <c r="KTB232"/>
      <c r="KTC232"/>
      <c r="KTD232"/>
      <c r="KTE232"/>
      <c r="KTF232"/>
      <c r="KTG232"/>
      <c r="KTH232"/>
      <c r="KTI232"/>
      <c r="KTJ232"/>
      <c r="KTK232"/>
      <c r="KTL232"/>
      <c r="KTM232"/>
      <c r="KTN232"/>
      <c r="KTO232"/>
      <c r="KTP232"/>
      <c r="KTQ232"/>
      <c r="KTR232"/>
      <c r="KTS232"/>
      <c r="KTT232"/>
      <c r="KTU232"/>
      <c r="KTV232"/>
      <c r="KTW232"/>
      <c r="KTX232"/>
      <c r="KTY232"/>
      <c r="KTZ232"/>
      <c r="KUA232"/>
      <c r="KUB232"/>
      <c r="KUC232"/>
      <c r="KUD232"/>
      <c r="KUE232"/>
      <c r="KUF232"/>
      <c r="KUG232"/>
      <c r="KUH232"/>
      <c r="KUI232"/>
      <c r="KUJ232"/>
      <c r="KUK232"/>
      <c r="KUL232"/>
      <c r="KUM232"/>
      <c r="KUN232"/>
      <c r="KUO232"/>
      <c r="KUP232"/>
      <c r="KUQ232"/>
      <c r="KUR232"/>
      <c r="KUS232"/>
      <c r="KUT232"/>
      <c r="KUU232"/>
      <c r="KUV232"/>
      <c r="KUW232"/>
      <c r="KUX232"/>
      <c r="KUY232"/>
      <c r="KUZ232"/>
      <c r="KVA232"/>
      <c r="KVB232"/>
      <c r="KVC232"/>
      <c r="KVD232"/>
      <c r="KVE232"/>
      <c r="KVF232"/>
      <c r="KVG232"/>
      <c r="KVH232"/>
      <c r="KVI232"/>
      <c r="KVJ232"/>
      <c r="KVK232"/>
      <c r="KVL232"/>
      <c r="KVM232"/>
      <c r="KVN232"/>
      <c r="KVO232"/>
      <c r="KVP232"/>
      <c r="KVQ232"/>
      <c r="KVR232"/>
      <c r="KVS232"/>
      <c r="KVT232"/>
      <c r="KVU232"/>
      <c r="KVV232"/>
      <c r="KVW232"/>
      <c r="KVX232"/>
      <c r="KVY232"/>
      <c r="KVZ232"/>
      <c r="KWA232"/>
      <c r="KWB232"/>
      <c r="KWC232"/>
      <c r="KWD232"/>
      <c r="KWE232"/>
      <c r="KWF232"/>
      <c r="KWG232"/>
      <c r="KWH232"/>
      <c r="KWI232"/>
      <c r="KWJ232"/>
      <c r="KWK232"/>
      <c r="KWL232"/>
      <c r="KWM232"/>
      <c r="KWN232"/>
      <c r="KWO232"/>
      <c r="KWP232"/>
      <c r="KWQ232"/>
      <c r="KWR232"/>
      <c r="KWS232"/>
      <c r="KWT232"/>
      <c r="KWU232"/>
      <c r="KWV232"/>
      <c r="KWW232"/>
      <c r="KWX232"/>
      <c r="KWY232"/>
      <c r="KWZ232"/>
      <c r="KXA232"/>
      <c r="KXB232"/>
      <c r="KXC232"/>
      <c r="KXD232"/>
      <c r="KXE232"/>
      <c r="KXF232"/>
      <c r="KXG232"/>
      <c r="KXH232"/>
      <c r="KXI232"/>
      <c r="KXJ232"/>
      <c r="KXK232"/>
      <c r="KXL232"/>
      <c r="KXM232"/>
      <c r="KXN232"/>
      <c r="KXO232"/>
      <c r="KXP232"/>
      <c r="KXQ232"/>
      <c r="KXR232"/>
      <c r="KXS232"/>
      <c r="KXT232"/>
      <c r="KXU232"/>
      <c r="KXV232"/>
      <c r="KXW232"/>
      <c r="KXX232"/>
      <c r="KXY232"/>
      <c r="KXZ232"/>
      <c r="KYA232"/>
      <c r="KYB232"/>
      <c r="KYC232"/>
      <c r="KYD232"/>
      <c r="KYE232"/>
      <c r="KYF232"/>
      <c r="KYG232"/>
      <c r="KYH232"/>
      <c r="KYI232"/>
      <c r="KYJ232"/>
      <c r="KYK232"/>
      <c r="KYL232"/>
      <c r="KYM232"/>
      <c r="KYN232"/>
      <c r="KYO232"/>
      <c r="KYP232"/>
      <c r="KYQ232"/>
      <c r="KYR232"/>
      <c r="KYS232"/>
      <c r="KYT232"/>
      <c r="KYU232"/>
      <c r="KYV232"/>
      <c r="KYW232"/>
      <c r="KYX232"/>
      <c r="KYY232"/>
      <c r="KYZ232"/>
      <c r="KZA232"/>
      <c r="KZB232"/>
      <c r="KZC232"/>
      <c r="KZD232"/>
      <c r="KZE232"/>
      <c r="KZF232"/>
      <c r="KZG232"/>
      <c r="KZH232"/>
      <c r="KZI232"/>
      <c r="KZJ232"/>
      <c r="KZK232"/>
      <c r="KZL232"/>
      <c r="KZM232"/>
      <c r="KZN232"/>
      <c r="KZO232"/>
      <c r="KZP232"/>
      <c r="KZQ232"/>
      <c r="KZR232"/>
      <c r="KZS232"/>
      <c r="KZT232"/>
      <c r="KZU232"/>
      <c r="KZV232"/>
      <c r="KZW232"/>
      <c r="KZX232"/>
      <c r="KZY232"/>
      <c r="KZZ232"/>
      <c r="LAA232"/>
      <c r="LAB232"/>
      <c r="LAC232"/>
      <c r="LAD232"/>
      <c r="LAE232"/>
      <c r="LAF232"/>
      <c r="LAG232"/>
      <c r="LAH232"/>
      <c r="LAI232"/>
      <c r="LAJ232"/>
      <c r="LAK232"/>
      <c r="LAL232"/>
      <c r="LAM232"/>
      <c r="LAN232"/>
      <c r="LAO232"/>
      <c r="LAP232"/>
      <c r="LAQ232"/>
      <c r="LAR232"/>
      <c r="LAS232"/>
      <c r="LAT232"/>
      <c r="LAU232"/>
      <c r="LAV232"/>
      <c r="LAW232"/>
      <c r="LAX232"/>
      <c r="LAY232"/>
      <c r="LAZ232"/>
      <c r="LBA232"/>
      <c r="LBB232"/>
      <c r="LBC232"/>
      <c r="LBD232"/>
      <c r="LBE232"/>
      <c r="LBF232"/>
      <c r="LBG232"/>
      <c r="LBH232"/>
      <c r="LBI232"/>
      <c r="LBJ232"/>
      <c r="LBK232"/>
      <c r="LBL232"/>
      <c r="LBM232"/>
      <c r="LBN232"/>
      <c r="LBO232"/>
      <c r="LBP232"/>
      <c r="LBQ232"/>
      <c r="LBR232"/>
      <c r="LBS232"/>
      <c r="LBT232"/>
      <c r="LBU232"/>
      <c r="LBV232"/>
      <c r="LBW232"/>
      <c r="LBX232"/>
      <c r="LBY232"/>
      <c r="LBZ232"/>
      <c r="LCA232"/>
      <c r="LCB232"/>
      <c r="LCC232"/>
      <c r="LCD232"/>
      <c r="LCE232"/>
      <c r="LCF232"/>
      <c r="LCG232"/>
      <c r="LCH232"/>
      <c r="LCI232"/>
      <c r="LCJ232"/>
      <c r="LCK232"/>
      <c r="LCL232"/>
      <c r="LCM232"/>
      <c r="LCN232"/>
      <c r="LCO232"/>
      <c r="LCP232"/>
      <c r="LCQ232"/>
      <c r="LCR232"/>
      <c r="LCS232"/>
      <c r="LCT232"/>
      <c r="LCU232"/>
      <c r="LCV232"/>
      <c r="LCW232"/>
      <c r="LCX232"/>
      <c r="LCY232"/>
      <c r="LCZ232"/>
      <c r="LDA232"/>
      <c r="LDB232"/>
      <c r="LDC232"/>
      <c r="LDD232"/>
      <c r="LDE232"/>
      <c r="LDF232"/>
      <c r="LDG232"/>
      <c r="LDH232"/>
      <c r="LDI232"/>
      <c r="LDJ232"/>
      <c r="LDK232"/>
      <c r="LDL232"/>
      <c r="LDM232"/>
      <c r="LDN232"/>
      <c r="LDO232"/>
      <c r="LDP232"/>
      <c r="LDQ232"/>
      <c r="LDR232"/>
      <c r="LDS232"/>
      <c r="LDT232"/>
      <c r="LDU232"/>
      <c r="LDV232"/>
      <c r="LDW232"/>
      <c r="LDX232"/>
      <c r="LDY232"/>
      <c r="LDZ232"/>
      <c r="LEA232"/>
      <c r="LEB232"/>
      <c r="LEC232"/>
      <c r="LED232"/>
      <c r="LEE232"/>
      <c r="LEF232"/>
      <c r="LEG232"/>
      <c r="LEH232"/>
      <c r="LEI232"/>
      <c r="LEJ232"/>
      <c r="LEK232"/>
      <c r="LEL232"/>
      <c r="LEM232"/>
      <c r="LEN232"/>
      <c r="LEO232"/>
      <c r="LEP232"/>
      <c r="LEQ232"/>
      <c r="LER232"/>
      <c r="LES232"/>
      <c r="LET232"/>
      <c r="LEU232"/>
      <c r="LEV232"/>
      <c r="LEW232"/>
      <c r="LEX232"/>
      <c r="LEY232"/>
      <c r="LEZ232"/>
      <c r="LFA232"/>
      <c r="LFB232"/>
      <c r="LFC232"/>
      <c r="LFD232"/>
      <c r="LFE232"/>
      <c r="LFF232"/>
      <c r="LFG232"/>
      <c r="LFH232"/>
      <c r="LFI232"/>
      <c r="LFJ232"/>
      <c r="LFK232"/>
      <c r="LFL232"/>
      <c r="LFM232"/>
      <c r="LFN232"/>
      <c r="LFO232"/>
      <c r="LFP232"/>
      <c r="LFQ232"/>
      <c r="LFR232"/>
      <c r="LFS232"/>
      <c r="LFT232"/>
      <c r="LFU232"/>
      <c r="LFV232"/>
      <c r="LFW232"/>
      <c r="LFX232"/>
      <c r="LFY232"/>
      <c r="LFZ232"/>
      <c r="LGA232"/>
      <c r="LGB232"/>
      <c r="LGC232"/>
      <c r="LGD232"/>
      <c r="LGE232"/>
      <c r="LGF232"/>
      <c r="LGG232"/>
      <c r="LGH232"/>
      <c r="LGI232"/>
      <c r="LGJ232"/>
      <c r="LGK232"/>
      <c r="LGL232"/>
      <c r="LGM232"/>
      <c r="LGN232"/>
      <c r="LGO232"/>
      <c r="LGP232"/>
      <c r="LGQ232"/>
      <c r="LGR232"/>
      <c r="LGS232"/>
      <c r="LGT232"/>
      <c r="LGU232"/>
      <c r="LGV232"/>
      <c r="LGW232"/>
      <c r="LGX232"/>
      <c r="LGY232"/>
      <c r="LGZ232"/>
      <c r="LHA232"/>
      <c r="LHB232"/>
      <c r="LHC232"/>
      <c r="LHD232"/>
      <c r="LHE232"/>
      <c r="LHF232"/>
      <c r="LHG232"/>
      <c r="LHH232"/>
      <c r="LHI232"/>
      <c r="LHJ232"/>
      <c r="LHK232"/>
      <c r="LHL232"/>
      <c r="LHM232"/>
      <c r="LHN232"/>
      <c r="LHO232"/>
      <c r="LHP232"/>
      <c r="LHQ232"/>
      <c r="LHR232"/>
      <c r="LHS232"/>
      <c r="LHT232"/>
      <c r="LHU232"/>
      <c r="LHV232"/>
      <c r="LHW232"/>
      <c r="LHX232"/>
      <c r="LHY232"/>
      <c r="LHZ232"/>
      <c r="LIA232"/>
      <c r="LIB232"/>
      <c r="LIC232"/>
      <c r="LID232"/>
      <c r="LIE232"/>
      <c r="LIF232"/>
      <c r="LIG232"/>
      <c r="LIH232"/>
      <c r="LII232"/>
      <c r="LIJ232"/>
      <c r="LIK232"/>
      <c r="LIL232"/>
      <c r="LIM232"/>
      <c r="LIN232"/>
      <c r="LIO232"/>
      <c r="LIP232"/>
      <c r="LIQ232"/>
      <c r="LIR232"/>
      <c r="LIS232"/>
      <c r="LIT232"/>
      <c r="LIU232"/>
      <c r="LIV232"/>
      <c r="LIW232"/>
      <c r="LIX232"/>
      <c r="LIY232"/>
      <c r="LIZ232"/>
      <c r="LJA232"/>
      <c r="LJB232"/>
      <c r="LJC232"/>
      <c r="LJD232"/>
      <c r="LJE232"/>
      <c r="LJF232"/>
      <c r="LJG232"/>
      <c r="LJH232"/>
      <c r="LJI232"/>
      <c r="LJJ232"/>
      <c r="LJK232"/>
      <c r="LJL232"/>
      <c r="LJM232"/>
      <c r="LJN232"/>
      <c r="LJO232"/>
      <c r="LJP232"/>
      <c r="LJQ232"/>
      <c r="LJR232"/>
      <c r="LJS232"/>
      <c r="LJT232"/>
      <c r="LJU232"/>
      <c r="LJV232"/>
      <c r="LJW232"/>
      <c r="LJX232"/>
      <c r="LJY232"/>
      <c r="LJZ232"/>
      <c r="LKA232"/>
      <c r="LKB232"/>
      <c r="LKC232"/>
      <c r="LKD232"/>
      <c r="LKE232"/>
      <c r="LKF232"/>
      <c r="LKG232"/>
      <c r="LKH232"/>
      <c r="LKI232"/>
      <c r="LKJ232"/>
      <c r="LKK232"/>
      <c r="LKL232"/>
      <c r="LKM232"/>
      <c r="LKN232"/>
      <c r="LKO232"/>
      <c r="LKP232"/>
      <c r="LKQ232"/>
      <c r="LKR232"/>
      <c r="LKS232"/>
      <c r="LKT232"/>
      <c r="LKU232"/>
      <c r="LKV232"/>
      <c r="LKW232"/>
      <c r="LKX232"/>
      <c r="LKY232"/>
      <c r="LKZ232"/>
      <c r="LLA232"/>
      <c r="LLB232"/>
      <c r="LLC232"/>
      <c r="LLD232"/>
      <c r="LLE232"/>
      <c r="LLF232"/>
      <c r="LLG232"/>
      <c r="LLH232"/>
      <c r="LLI232"/>
      <c r="LLJ232"/>
      <c r="LLK232"/>
      <c r="LLL232"/>
      <c r="LLM232"/>
      <c r="LLN232"/>
      <c r="LLO232"/>
      <c r="LLP232"/>
      <c r="LLQ232"/>
      <c r="LLR232"/>
      <c r="LLS232"/>
      <c r="LLT232"/>
      <c r="LLU232"/>
      <c r="LLV232"/>
      <c r="LLW232"/>
      <c r="LLX232"/>
      <c r="LLY232"/>
      <c r="LLZ232"/>
      <c r="LMA232"/>
      <c r="LMB232"/>
      <c r="LMC232"/>
      <c r="LMD232"/>
      <c r="LME232"/>
      <c r="LMF232"/>
      <c r="LMG232"/>
      <c r="LMH232"/>
      <c r="LMI232"/>
      <c r="LMJ232"/>
      <c r="LMK232"/>
      <c r="LML232"/>
      <c r="LMM232"/>
      <c r="LMN232"/>
      <c r="LMO232"/>
      <c r="LMP232"/>
      <c r="LMQ232"/>
      <c r="LMR232"/>
      <c r="LMS232"/>
      <c r="LMT232"/>
      <c r="LMU232"/>
      <c r="LMV232"/>
      <c r="LMW232"/>
      <c r="LMX232"/>
      <c r="LMY232"/>
      <c r="LMZ232"/>
      <c r="LNA232"/>
      <c r="LNB232"/>
      <c r="LNC232"/>
      <c r="LND232"/>
      <c r="LNE232"/>
      <c r="LNF232"/>
      <c r="LNG232"/>
      <c r="LNH232"/>
      <c r="LNI232"/>
      <c r="LNJ232"/>
      <c r="LNK232"/>
      <c r="LNL232"/>
      <c r="LNM232"/>
      <c r="LNN232"/>
      <c r="LNO232"/>
      <c r="LNP232"/>
      <c r="LNQ232"/>
      <c r="LNR232"/>
      <c r="LNS232"/>
      <c r="LNT232"/>
      <c r="LNU232"/>
      <c r="LNV232"/>
      <c r="LNW232"/>
      <c r="LNX232"/>
      <c r="LNY232"/>
      <c r="LNZ232"/>
      <c r="LOA232"/>
      <c r="LOB232"/>
      <c r="LOC232"/>
      <c r="LOD232"/>
      <c r="LOE232"/>
      <c r="LOF232"/>
      <c r="LOG232"/>
      <c r="LOH232"/>
      <c r="LOI232"/>
      <c r="LOJ232"/>
      <c r="LOK232"/>
      <c r="LOL232"/>
      <c r="LOM232"/>
      <c r="LON232"/>
      <c r="LOO232"/>
      <c r="LOP232"/>
      <c r="LOQ232"/>
      <c r="LOR232"/>
      <c r="LOS232"/>
      <c r="LOT232"/>
      <c r="LOU232"/>
      <c r="LOV232"/>
      <c r="LOW232"/>
      <c r="LOX232"/>
      <c r="LOY232"/>
      <c r="LOZ232"/>
      <c r="LPA232"/>
      <c r="LPB232"/>
      <c r="LPC232"/>
      <c r="LPD232"/>
      <c r="LPE232"/>
      <c r="LPF232"/>
      <c r="LPG232"/>
      <c r="LPH232"/>
      <c r="LPI232"/>
      <c r="LPJ232"/>
      <c r="LPK232"/>
      <c r="LPL232"/>
      <c r="LPM232"/>
      <c r="LPN232"/>
      <c r="LPO232"/>
      <c r="LPP232"/>
      <c r="LPQ232"/>
      <c r="LPR232"/>
      <c r="LPS232"/>
      <c r="LPT232"/>
      <c r="LPU232"/>
      <c r="LPV232"/>
      <c r="LPW232"/>
      <c r="LPX232"/>
      <c r="LPY232"/>
      <c r="LPZ232"/>
      <c r="LQA232"/>
      <c r="LQB232"/>
      <c r="LQC232"/>
      <c r="LQD232"/>
      <c r="LQE232"/>
      <c r="LQF232"/>
      <c r="LQG232"/>
      <c r="LQH232"/>
      <c r="LQI232"/>
      <c r="LQJ232"/>
      <c r="LQK232"/>
      <c r="LQL232"/>
      <c r="LQM232"/>
      <c r="LQN232"/>
      <c r="LQO232"/>
      <c r="LQP232"/>
      <c r="LQQ232"/>
      <c r="LQR232"/>
      <c r="LQS232"/>
      <c r="LQT232"/>
      <c r="LQU232"/>
      <c r="LQV232"/>
      <c r="LQW232"/>
      <c r="LQX232"/>
      <c r="LQY232"/>
      <c r="LQZ232"/>
      <c r="LRA232"/>
      <c r="LRB232"/>
      <c r="LRC232"/>
      <c r="LRD232"/>
      <c r="LRE232"/>
      <c r="LRF232"/>
      <c r="LRG232"/>
      <c r="LRH232"/>
      <c r="LRI232"/>
      <c r="LRJ232"/>
      <c r="LRK232"/>
      <c r="LRL232"/>
      <c r="LRM232"/>
      <c r="LRN232"/>
      <c r="LRO232"/>
      <c r="LRP232"/>
      <c r="LRQ232"/>
      <c r="LRR232"/>
      <c r="LRS232"/>
      <c r="LRT232"/>
      <c r="LRU232"/>
      <c r="LRV232"/>
      <c r="LRW232"/>
      <c r="LRX232"/>
      <c r="LRY232"/>
      <c r="LRZ232"/>
      <c r="LSA232"/>
      <c r="LSB232"/>
      <c r="LSC232"/>
      <c r="LSD232"/>
      <c r="LSE232"/>
      <c r="LSF232"/>
      <c r="LSG232"/>
      <c r="LSH232"/>
      <c r="LSI232"/>
      <c r="LSJ232"/>
      <c r="LSK232"/>
      <c r="LSL232"/>
      <c r="LSM232"/>
      <c r="LSN232"/>
      <c r="LSO232"/>
      <c r="LSP232"/>
      <c r="LSQ232"/>
      <c r="LSR232"/>
      <c r="LSS232"/>
      <c r="LST232"/>
      <c r="LSU232"/>
      <c r="LSV232"/>
      <c r="LSW232"/>
      <c r="LSX232"/>
      <c r="LSY232"/>
      <c r="LSZ232"/>
      <c r="LTA232"/>
      <c r="LTB232"/>
      <c r="LTC232"/>
      <c r="LTD232"/>
      <c r="LTE232"/>
      <c r="LTF232"/>
      <c r="LTG232"/>
      <c r="LTH232"/>
      <c r="LTI232"/>
      <c r="LTJ232"/>
      <c r="LTK232"/>
      <c r="LTL232"/>
      <c r="LTM232"/>
      <c r="LTN232"/>
      <c r="LTO232"/>
      <c r="LTP232"/>
      <c r="LTQ232"/>
      <c r="LTR232"/>
      <c r="LTS232"/>
      <c r="LTT232"/>
      <c r="LTU232"/>
      <c r="LTV232"/>
      <c r="LTW232"/>
      <c r="LTX232"/>
      <c r="LTY232"/>
      <c r="LTZ232"/>
      <c r="LUA232"/>
      <c r="LUB232"/>
      <c r="LUC232"/>
      <c r="LUD232"/>
      <c r="LUE232"/>
      <c r="LUF232"/>
      <c r="LUG232"/>
      <c r="LUH232"/>
      <c r="LUI232"/>
      <c r="LUJ232"/>
      <c r="LUK232"/>
      <c r="LUL232"/>
      <c r="LUM232"/>
      <c r="LUN232"/>
      <c r="LUO232"/>
      <c r="LUP232"/>
      <c r="LUQ232"/>
      <c r="LUR232"/>
      <c r="LUS232"/>
      <c r="LUT232"/>
      <c r="LUU232"/>
      <c r="LUV232"/>
      <c r="LUW232"/>
      <c r="LUX232"/>
      <c r="LUY232"/>
      <c r="LUZ232"/>
      <c r="LVA232"/>
      <c r="LVB232"/>
      <c r="LVC232"/>
      <c r="LVD232"/>
      <c r="LVE232"/>
      <c r="LVF232"/>
      <c r="LVG232"/>
      <c r="LVH232"/>
      <c r="LVI232"/>
      <c r="LVJ232"/>
      <c r="LVK232"/>
      <c r="LVL232"/>
      <c r="LVM232"/>
      <c r="LVN232"/>
      <c r="LVO232"/>
      <c r="LVP232"/>
      <c r="LVQ232"/>
      <c r="LVR232"/>
      <c r="LVS232"/>
      <c r="LVT232"/>
      <c r="LVU232"/>
      <c r="LVV232"/>
      <c r="LVW232"/>
      <c r="LVX232"/>
      <c r="LVY232"/>
      <c r="LVZ232"/>
      <c r="LWA232"/>
      <c r="LWB232"/>
      <c r="LWC232"/>
      <c r="LWD232"/>
      <c r="LWE232"/>
      <c r="LWF232"/>
      <c r="LWG232"/>
      <c r="LWH232"/>
      <c r="LWI232"/>
      <c r="LWJ232"/>
      <c r="LWK232"/>
      <c r="LWL232"/>
      <c r="LWM232"/>
      <c r="LWN232"/>
      <c r="LWO232"/>
      <c r="LWP232"/>
      <c r="LWQ232"/>
      <c r="LWR232"/>
      <c r="LWS232"/>
      <c r="LWT232"/>
      <c r="LWU232"/>
      <c r="LWV232"/>
      <c r="LWW232"/>
      <c r="LWX232"/>
      <c r="LWY232"/>
      <c r="LWZ232"/>
      <c r="LXA232"/>
      <c r="LXB232"/>
      <c r="LXC232"/>
      <c r="LXD232"/>
      <c r="LXE232"/>
      <c r="LXF232"/>
      <c r="LXG232"/>
      <c r="LXH232"/>
      <c r="LXI232"/>
      <c r="LXJ232"/>
      <c r="LXK232"/>
      <c r="LXL232"/>
      <c r="LXM232"/>
      <c r="LXN232"/>
      <c r="LXO232"/>
      <c r="LXP232"/>
      <c r="LXQ232"/>
      <c r="LXR232"/>
      <c r="LXS232"/>
      <c r="LXT232"/>
      <c r="LXU232"/>
      <c r="LXV232"/>
      <c r="LXW232"/>
      <c r="LXX232"/>
      <c r="LXY232"/>
      <c r="LXZ232"/>
      <c r="LYA232"/>
      <c r="LYB232"/>
      <c r="LYC232"/>
      <c r="LYD232"/>
      <c r="LYE232"/>
      <c r="LYF232"/>
      <c r="LYG232"/>
      <c r="LYH232"/>
      <c r="LYI232"/>
      <c r="LYJ232"/>
      <c r="LYK232"/>
      <c r="LYL232"/>
      <c r="LYM232"/>
      <c r="LYN232"/>
      <c r="LYO232"/>
      <c r="LYP232"/>
      <c r="LYQ232"/>
      <c r="LYR232"/>
      <c r="LYS232"/>
      <c r="LYT232"/>
      <c r="LYU232"/>
      <c r="LYV232"/>
      <c r="LYW232"/>
      <c r="LYX232"/>
      <c r="LYY232"/>
      <c r="LYZ232"/>
      <c r="LZA232"/>
      <c r="LZB232"/>
      <c r="LZC232"/>
      <c r="LZD232"/>
      <c r="LZE232"/>
      <c r="LZF232"/>
      <c r="LZG232"/>
      <c r="LZH232"/>
      <c r="LZI232"/>
      <c r="LZJ232"/>
      <c r="LZK232"/>
      <c r="LZL232"/>
      <c r="LZM232"/>
      <c r="LZN232"/>
      <c r="LZO232"/>
      <c r="LZP232"/>
      <c r="LZQ232"/>
      <c r="LZR232"/>
      <c r="LZS232"/>
      <c r="LZT232"/>
      <c r="LZU232"/>
      <c r="LZV232"/>
      <c r="LZW232"/>
      <c r="LZX232"/>
      <c r="LZY232"/>
      <c r="LZZ232"/>
      <c r="MAA232"/>
      <c r="MAB232"/>
      <c r="MAC232"/>
      <c r="MAD232"/>
      <c r="MAE232"/>
      <c r="MAF232"/>
      <c r="MAG232"/>
      <c r="MAH232"/>
      <c r="MAI232"/>
      <c r="MAJ232"/>
      <c r="MAK232"/>
      <c r="MAL232"/>
      <c r="MAM232"/>
      <c r="MAN232"/>
      <c r="MAO232"/>
      <c r="MAP232"/>
      <c r="MAQ232"/>
      <c r="MAR232"/>
      <c r="MAS232"/>
      <c r="MAT232"/>
      <c r="MAU232"/>
      <c r="MAV232"/>
      <c r="MAW232"/>
      <c r="MAX232"/>
      <c r="MAY232"/>
      <c r="MAZ232"/>
      <c r="MBA232"/>
      <c r="MBB232"/>
      <c r="MBC232"/>
      <c r="MBD232"/>
      <c r="MBE232"/>
      <c r="MBF232"/>
      <c r="MBG232"/>
      <c r="MBH232"/>
      <c r="MBI232"/>
      <c r="MBJ232"/>
      <c r="MBK232"/>
      <c r="MBL232"/>
      <c r="MBM232"/>
      <c r="MBN232"/>
      <c r="MBO232"/>
      <c r="MBP232"/>
      <c r="MBQ232"/>
      <c r="MBR232"/>
      <c r="MBS232"/>
      <c r="MBT232"/>
      <c r="MBU232"/>
      <c r="MBV232"/>
      <c r="MBW232"/>
      <c r="MBX232"/>
      <c r="MBY232"/>
      <c r="MBZ232"/>
      <c r="MCA232"/>
      <c r="MCB232"/>
      <c r="MCC232"/>
      <c r="MCD232"/>
      <c r="MCE232"/>
      <c r="MCF232"/>
      <c r="MCG232"/>
      <c r="MCH232"/>
      <c r="MCI232"/>
      <c r="MCJ232"/>
      <c r="MCK232"/>
      <c r="MCL232"/>
      <c r="MCM232"/>
      <c r="MCN232"/>
      <c r="MCO232"/>
      <c r="MCP232"/>
      <c r="MCQ232"/>
      <c r="MCR232"/>
      <c r="MCS232"/>
      <c r="MCT232"/>
      <c r="MCU232"/>
      <c r="MCV232"/>
      <c r="MCW232"/>
      <c r="MCX232"/>
      <c r="MCY232"/>
      <c r="MCZ232"/>
      <c r="MDA232"/>
      <c r="MDB232"/>
      <c r="MDC232"/>
      <c r="MDD232"/>
      <c r="MDE232"/>
      <c r="MDF232"/>
      <c r="MDG232"/>
      <c r="MDH232"/>
      <c r="MDI232"/>
      <c r="MDJ232"/>
      <c r="MDK232"/>
      <c r="MDL232"/>
      <c r="MDM232"/>
      <c r="MDN232"/>
      <c r="MDO232"/>
      <c r="MDP232"/>
      <c r="MDQ232"/>
      <c r="MDR232"/>
      <c r="MDS232"/>
      <c r="MDT232"/>
      <c r="MDU232"/>
      <c r="MDV232"/>
      <c r="MDW232"/>
      <c r="MDX232"/>
      <c r="MDY232"/>
      <c r="MDZ232"/>
      <c r="MEA232"/>
      <c r="MEB232"/>
      <c r="MEC232"/>
      <c r="MED232"/>
      <c r="MEE232"/>
      <c r="MEF232"/>
      <c r="MEG232"/>
      <c r="MEH232"/>
      <c r="MEI232"/>
      <c r="MEJ232"/>
      <c r="MEK232"/>
      <c r="MEL232"/>
      <c r="MEM232"/>
      <c r="MEN232"/>
      <c r="MEO232"/>
      <c r="MEP232"/>
      <c r="MEQ232"/>
      <c r="MER232"/>
      <c r="MES232"/>
      <c r="MET232"/>
      <c r="MEU232"/>
      <c r="MEV232"/>
      <c r="MEW232"/>
      <c r="MEX232"/>
      <c r="MEY232"/>
      <c r="MEZ232"/>
      <c r="MFA232"/>
      <c r="MFB232"/>
      <c r="MFC232"/>
      <c r="MFD232"/>
      <c r="MFE232"/>
      <c r="MFF232"/>
      <c r="MFG232"/>
      <c r="MFH232"/>
      <c r="MFI232"/>
      <c r="MFJ232"/>
      <c r="MFK232"/>
      <c r="MFL232"/>
      <c r="MFM232"/>
      <c r="MFN232"/>
      <c r="MFO232"/>
      <c r="MFP232"/>
      <c r="MFQ232"/>
      <c r="MFR232"/>
      <c r="MFS232"/>
      <c r="MFT232"/>
      <c r="MFU232"/>
      <c r="MFV232"/>
      <c r="MFW232"/>
      <c r="MFX232"/>
      <c r="MFY232"/>
      <c r="MFZ232"/>
      <c r="MGA232"/>
      <c r="MGB232"/>
      <c r="MGC232"/>
      <c r="MGD232"/>
      <c r="MGE232"/>
      <c r="MGF232"/>
      <c r="MGG232"/>
      <c r="MGH232"/>
      <c r="MGI232"/>
      <c r="MGJ232"/>
      <c r="MGK232"/>
      <c r="MGL232"/>
      <c r="MGM232"/>
      <c r="MGN232"/>
      <c r="MGO232"/>
      <c r="MGP232"/>
      <c r="MGQ232"/>
      <c r="MGR232"/>
      <c r="MGS232"/>
      <c r="MGT232"/>
      <c r="MGU232"/>
      <c r="MGV232"/>
      <c r="MGW232"/>
      <c r="MGX232"/>
      <c r="MGY232"/>
      <c r="MGZ232"/>
      <c r="MHA232"/>
      <c r="MHB232"/>
      <c r="MHC232"/>
      <c r="MHD232"/>
      <c r="MHE232"/>
      <c r="MHF232"/>
      <c r="MHG232"/>
      <c r="MHH232"/>
      <c r="MHI232"/>
      <c r="MHJ232"/>
      <c r="MHK232"/>
      <c r="MHL232"/>
      <c r="MHM232"/>
      <c r="MHN232"/>
      <c r="MHO232"/>
      <c r="MHP232"/>
      <c r="MHQ232"/>
      <c r="MHR232"/>
      <c r="MHS232"/>
      <c r="MHT232"/>
      <c r="MHU232"/>
      <c r="MHV232"/>
      <c r="MHW232"/>
      <c r="MHX232"/>
      <c r="MHY232"/>
      <c r="MHZ232"/>
      <c r="MIA232"/>
      <c r="MIB232"/>
      <c r="MIC232"/>
      <c r="MID232"/>
      <c r="MIE232"/>
      <c r="MIF232"/>
      <c r="MIG232"/>
      <c r="MIH232"/>
      <c r="MII232"/>
      <c r="MIJ232"/>
      <c r="MIK232"/>
      <c r="MIL232"/>
      <c r="MIM232"/>
      <c r="MIN232"/>
      <c r="MIO232"/>
      <c r="MIP232"/>
      <c r="MIQ232"/>
      <c r="MIR232"/>
      <c r="MIS232"/>
      <c r="MIT232"/>
      <c r="MIU232"/>
      <c r="MIV232"/>
      <c r="MIW232"/>
      <c r="MIX232"/>
      <c r="MIY232"/>
      <c r="MIZ232"/>
      <c r="MJA232"/>
      <c r="MJB232"/>
      <c r="MJC232"/>
      <c r="MJD232"/>
      <c r="MJE232"/>
      <c r="MJF232"/>
      <c r="MJG232"/>
      <c r="MJH232"/>
      <c r="MJI232"/>
      <c r="MJJ232"/>
      <c r="MJK232"/>
      <c r="MJL232"/>
      <c r="MJM232"/>
      <c r="MJN232"/>
      <c r="MJO232"/>
      <c r="MJP232"/>
      <c r="MJQ232"/>
      <c r="MJR232"/>
      <c r="MJS232"/>
      <c r="MJT232"/>
      <c r="MJU232"/>
      <c r="MJV232"/>
      <c r="MJW232"/>
      <c r="MJX232"/>
      <c r="MJY232"/>
      <c r="MJZ232"/>
      <c r="MKA232"/>
      <c r="MKB232"/>
      <c r="MKC232"/>
      <c r="MKD232"/>
      <c r="MKE232"/>
      <c r="MKF232"/>
      <c r="MKG232"/>
      <c r="MKH232"/>
      <c r="MKI232"/>
      <c r="MKJ232"/>
      <c r="MKK232"/>
      <c r="MKL232"/>
      <c r="MKM232"/>
      <c r="MKN232"/>
      <c r="MKO232"/>
      <c r="MKP232"/>
      <c r="MKQ232"/>
      <c r="MKR232"/>
      <c r="MKS232"/>
      <c r="MKT232"/>
      <c r="MKU232"/>
      <c r="MKV232"/>
      <c r="MKW232"/>
      <c r="MKX232"/>
      <c r="MKY232"/>
      <c r="MKZ232"/>
      <c r="MLA232"/>
      <c r="MLB232"/>
      <c r="MLC232"/>
      <c r="MLD232"/>
      <c r="MLE232"/>
      <c r="MLF232"/>
      <c r="MLG232"/>
      <c r="MLH232"/>
      <c r="MLI232"/>
      <c r="MLJ232"/>
      <c r="MLK232"/>
      <c r="MLL232"/>
      <c r="MLM232"/>
      <c r="MLN232"/>
      <c r="MLO232"/>
      <c r="MLP232"/>
      <c r="MLQ232"/>
      <c r="MLR232"/>
      <c r="MLS232"/>
      <c r="MLT232"/>
      <c r="MLU232"/>
      <c r="MLV232"/>
      <c r="MLW232"/>
      <c r="MLX232"/>
      <c r="MLY232"/>
      <c r="MLZ232"/>
      <c r="MMA232"/>
      <c r="MMB232"/>
      <c r="MMC232"/>
      <c r="MMD232"/>
      <c r="MME232"/>
      <c r="MMF232"/>
      <c r="MMG232"/>
      <c r="MMH232"/>
      <c r="MMI232"/>
      <c r="MMJ232"/>
      <c r="MMK232"/>
      <c r="MML232"/>
      <c r="MMM232"/>
      <c r="MMN232"/>
      <c r="MMO232"/>
      <c r="MMP232"/>
      <c r="MMQ232"/>
      <c r="MMR232"/>
      <c r="MMS232"/>
      <c r="MMT232"/>
      <c r="MMU232"/>
      <c r="MMV232"/>
      <c r="MMW232"/>
      <c r="MMX232"/>
      <c r="MMY232"/>
      <c r="MMZ232"/>
      <c r="MNA232"/>
      <c r="MNB232"/>
      <c r="MNC232"/>
      <c r="MND232"/>
      <c r="MNE232"/>
      <c r="MNF232"/>
      <c r="MNG232"/>
      <c r="MNH232"/>
      <c r="MNI232"/>
      <c r="MNJ232"/>
      <c r="MNK232"/>
      <c r="MNL232"/>
      <c r="MNM232"/>
      <c r="MNN232"/>
      <c r="MNO232"/>
      <c r="MNP232"/>
      <c r="MNQ232"/>
      <c r="MNR232"/>
      <c r="MNS232"/>
      <c r="MNT232"/>
      <c r="MNU232"/>
      <c r="MNV232"/>
      <c r="MNW232"/>
      <c r="MNX232"/>
      <c r="MNY232"/>
      <c r="MNZ232"/>
      <c r="MOA232"/>
      <c r="MOB232"/>
      <c r="MOC232"/>
      <c r="MOD232"/>
      <c r="MOE232"/>
      <c r="MOF232"/>
      <c r="MOG232"/>
      <c r="MOH232"/>
      <c r="MOI232"/>
      <c r="MOJ232"/>
      <c r="MOK232"/>
      <c r="MOL232"/>
      <c r="MOM232"/>
      <c r="MON232"/>
      <c r="MOO232"/>
      <c r="MOP232"/>
      <c r="MOQ232"/>
      <c r="MOR232"/>
      <c r="MOS232"/>
      <c r="MOT232"/>
      <c r="MOU232"/>
      <c r="MOV232"/>
      <c r="MOW232"/>
      <c r="MOX232"/>
      <c r="MOY232"/>
      <c r="MOZ232"/>
      <c r="MPA232"/>
      <c r="MPB232"/>
      <c r="MPC232"/>
      <c r="MPD232"/>
      <c r="MPE232"/>
      <c r="MPF232"/>
      <c r="MPG232"/>
      <c r="MPH232"/>
      <c r="MPI232"/>
      <c r="MPJ232"/>
      <c r="MPK232"/>
      <c r="MPL232"/>
      <c r="MPM232"/>
      <c r="MPN232"/>
      <c r="MPO232"/>
      <c r="MPP232"/>
      <c r="MPQ232"/>
      <c r="MPR232"/>
      <c r="MPS232"/>
      <c r="MPT232"/>
      <c r="MPU232"/>
      <c r="MPV232"/>
      <c r="MPW232"/>
      <c r="MPX232"/>
      <c r="MPY232"/>
      <c r="MPZ232"/>
      <c r="MQA232"/>
      <c r="MQB232"/>
      <c r="MQC232"/>
      <c r="MQD232"/>
      <c r="MQE232"/>
      <c r="MQF232"/>
      <c r="MQG232"/>
      <c r="MQH232"/>
      <c r="MQI232"/>
      <c r="MQJ232"/>
      <c r="MQK232"/>
      <c r="MQL232"/>
      <c r="MQM232"/>
      <c r="MQN232"/>
      <c r="MQO232"/>
      <c r="MQP232"/>
      <c r="MQQ232"/>
      <c r="MQR232"/>
      <c r="MQS232"/>
      <c r="MQT232"/>
      <c r="MQU232"/>
      <c r="MQV232"/>
      <c r="MQW232"/>
      <c r="MQX232"/>
      <c r="MQY232"/>
      <c r="MQZ232"/>
      <c r="MRA232"/>
      <c r="MRB232"/>
      <c r="MRC232"/>
      <c r="MRD232"/>
      <c r="MRE232"/>
      <c r="MRF232"/>
      <c r="MRG232"/>
      <c r="MRH232"/>
      <c r="MRI232"/>
      <c r="MRJ232"/>
      <c r="MRK232"/>
      <c r="MRL232"/>
      <c r="MRM232"/>
      <c r="MRN232"/>
      <c r="MRO232"/>
      <c r="MRP232"/>
      <c r="MRQ232"/>
      <c r="MRR232"/>
      <c r="MRS232"/>
      <c r="MRT232"/>
      <c r="MRU232"/>
      <c r="MRV232"/>
      <c r="MRW232"/>
      <c r="MRX232"/>
      <c r="MRY232"/>
      <c r="MRZ232"/>
      <c r="MSA232"/>
      <c r="MSB232"/>
      <c r="MSC232"/>
      <c r="MSD232"/>
      <c r="MSE232"/>
      <c r="MSF232"/>
      <c r="MSG232"/>
      <c r="MSH232"/>
      <c r="MSI232"/>
      <c r="MSJ232"/>
      <c r="MSK232"/>
      <c r="MSL232"/>
      <c r="MSM232"/>
      <c r="MSN232"/>
      <c r="MSO232"/>
      <c r="MSP232"/>
      <c r="MSQ232"/>
      <c r="MSR232"/>
      <c r="MSS232"/>
      <c r="MST232"/>
      <c r="MSU232"/>
      <c r="MSV232"/>
      <c r="MSW232"/>
      <c r="MSX232"/>
      <c r="MSY232"/>
      <c r="MSZ232"/>
      <c r="MTA232"/>
      <c r="MTB232"/>
      <c r="MTC232"/>
      <c r="MTD232"/>
      <c r="MTE232"/>
      <c r="MTF232"/>
      <c r="MTG232"/>
      <c r="MTH232"/>
      <c r="MTI232"/>
      <c r="MTJ232"/>
      <c r="MTK232"/>
      <c r="MTL232"/>
      <c r="MTM232"/>
      <c r="MTN232"/>
      <c r="MTO232"/>
      <c r="MTP232"/>
      <c r="MTQ232"/>
      <c r="MTR232"/>
      <c r="MTS232"/>
      <c r="MTT232"/>
      <c r="MTU232"/>
      <c r="MTV232"/>
      <c r="MTW232"/>
      <c r="MTX232"/>
      <c r="MTY232"/>
      <c r="MTZ232"/>
      <c r="MUA232"/>
      <c r="MUB232"/>
      <c r="MUC232"/>
      <c r="MUD232"/>
      <c r="MUE232"/>
      <c r="MUF232"/>
      <c r="MUG232"/>
      <c r="MUH232"/>
      <c r="MUI232"/>
      <c r="MUJ232"/>
      <c r="MUK232"/>
      <c r="MUL232"/>
      <c r="MUM232"/>
      <c r="MUN232"/>
      <c r="MUO232"/>
      <c r="MUP232"/>
      <c r="MUQ232"/>
      <c r="MUR232"/>
      <c r="MUS232"/>
      <c r="MUT232"/>
      <c r="MUU232"/>
      <c r="MUV232"/>
      <c r="MUW232"/>
      <c r="MUX232"/>
      <c r="MUY232"/>
      <c r="MUZ232"/>
      <c r="MVA232"/>
      <c r="MVB232"/>
      <c r="MVC232"/>
      <c r="MVD232"/>
      <c r="MVE232"/>
      <c r="MVF232"/>
      <c r="MVG232"/>
      <c r="MVH232"/>
      <c r="MVI232"/>
      <c r="MVJ232"/>
      <c r="MVK232"/>
      <c r="MVL232"/>
      <c r="MVM232"/>
      <c r="MVN232"/>
      <c r="MVO232"/>
      <c r="MVP232"/>
      <c r="MVQ232"/>
      <c r="MVR232"/>
      <c r="MVS232"/>
      <c r="MVT232"/>
      <c r="MVU232"/>
      <c r="MVV232"/>
      <c r="MVW232"/>
      <c r="MVX232"/>
      <c r="MVY232"/>
      <c r="MVZ232"/>
      <c r="MWA232"/>
      <c r="MWB232"/>
      <c r="MWC232"/>
      <c r="MWD232"/>
      <c r="MWE232"/>
      <c r="MWF232"/>
      <c r="MWG232"/>
      <c r="MWH232"/>
      <c r="MWI232"/>
      <c r="MWJ232"/>
      <c r="MWK232"/>
      <c r="MWL232"/>
      <c r="MWM232"/>
      <c r="MWN232"/>
      <c r="MWO232"/>
      <c r="MWP232"/>
      <c r="MWQ232"/>
      <c r="MWR232"/>
      <c r="MWS232"/>
      <c r="MWT232"/>
      <c r="MWU232"/>
      <c r="MWV232"/>
      <c r="MWW232"/>
      <c r="MWX232"/>
      <c r="MWY232"/>
      <c r="MWZ232"/>
      <c r="MXA232"/>
      <c r="MXB232"/>
      <c r="MXC232"/>
      <c r="MXD232"/>
      <c r="MXE232"/>
      <c r="MXF232"/>
      <c r="MXG232"/>
      <c r="MXH232"/>
      <c r="MXI232"/>
      <c r="MXJ232"/>
      <c r="MXK232"/>
      <c r="MXL232"/>
      <c r="MXM232"/>
      <c r="MXN232"/>
      <c r="MXO232"/>
      <c r="MXP232"/>
      <c r="MXQ232"/>
      <c r="MXR232"/>
      <c r="MXS232"/>
      <c r="MXT232"/>
      <c r="MXU232"/>
      <c r="MXV232"/>
      <c r="MXW232"/>
      <c r="MXX232"/>
      <c r="MXY232"/>
      <c r="MXZ232"/>
      <c r="MYA232"/>
      <c r="MYB232"/>
      <c r="MYC232"/>
      <c r="MYD232"/>
      <c r="MYE232"/>
      <c r="MYF232"/>
      <c r="MYG232"/>
      <c r="MYH232"/>
      <c r="MYI232"/>
      <c r="MYJ232"/>
      <c r="MYK232"/>
      <c r="MYL232"/>
      <c r="MYM232"/>
      <c r="MYN232"/>
      <c r="MYO232"/>
      <c r="MYP232"/>
      <c r="MYQ232"/>
      <c r="MYR232"/>
      <c r="MYS232"/>
      <c r="MYT232"/>
      <c r="MYU232"/>
      <c r="MYV232"/>
      <c r="MYW232"/>
      <c r="MYX232"/>
      <c r="MYY232"/>
      <c r="MYZ232"/>
      <c r="MZA232"/>
      <c r="MZB232"/>
      <c r="MZC232"/>
      <c r="MZD232"/>
      <c r="MZE232"/>
      <c r="MZF232"/>
      <c r="MZG232"/>
      <c r="MZH232"/>
      <c r="MZI232"/>
      <c r="MZJ232"/>
      <c r="MZK232"/>
      <c r="MZL232"/>
      <c r="MZM232"/>
      <c r="MZN232"/>
      <c r="MZO232"/>
      <c r="MZP232"/>
      <c r="MZQ232"/>
      <c r="MZR232"/>
      <c r="MZS232"/>
      <c r="MZT232"/>
      <c r="MZU232"/>
      <c r="MZV232"/>
      <c r="MZW232"/>
      <c r="MZX232"/>
      <c r="MZY232"/>
      <c r="MZZ232"/>
      <c r="NAA232"/>
      <c r="NAB232"/>
      <c r="NAC232"/>
      <c r="NAD232"/>
      <c r="NAE232"/>
      <c r="NAF232"/>
      <c r="NAG232"/>
      <c r="NAH232"/>
      <c r="NAI232"/>
      <c r="NAJ232"/>
      <c r="NAK232"/>
      <c r="NAL232"/>
      <c r="NAM232"/>
      <c r="NAN232"/>
      <c r="NAO232"/>
      <c r="NAP232"/>
      <c r="NAQ232"/>
      <c r="NAR232"/>
      <c r="NAS232"/>
      <c r="NAT232"/>
      <c r="NAU232"/>
      <c r="NAV232"/>
      <c r="NAW232"/>
      <c r="NAX232"/>
      <c r="NAY232"/>
      <c r="NAZ232"/>
      <c r="NBA232"/>
      <c r="NBB232"/>
      <c r="NBC232"/>
      <c r="NBD232"/>
      <c r="NBE232"/>
      <c r="NBF232"/>
      <c r="NBG232"/>
      <c r="NBH232"/>
      <c r="NBI232"/>
      <c r="NBJ232"/>
      <c r="NBK232"/>
      <c r="NBL232"/>
      <c r="NBM232"/>
      <c r="NBN232"/>
      <c r="NBO232"/>
      <c r="NBP232"/>
      <c r="NBQ232"/>
      <c r="NBR232"/>
      <c r="NBS232"/>
      <c r="NBT232"/>
      <c r="NBU232"/>
      <c r="NBV232"/>
      <c r="NBW232"/>
      <c r="NBX232"/>
      <c r="NBY232"/>
      <c r="NBZ232"/>
      <c r="NCA232"/>
      <c r="NCB232"/>
      <c r="NCC232"/>
      <c r="NCD232"/>
      <c r="NCE232"/>
      <c r="NCF232"/>
      <c r="NCG232"/>
      <c r="NCH232"/>
      <c r="NCI232"/>
      <c r="NCJ232"/>
      <c r="NCK232"/>
      <c r="NCL232"/>
      <c r="NCM232"/>
      <c r="NCN232"/>
      <c r="NCO232"/>
      <c r="NCP232"/>
      <c r="NCQ232"/>
      <c r="NCR232"/>
      <c r="NCS232"/>
      <c r="NCT232"/>
      <c r="NCU232"/>
      <c r="NCV232"/>
      <c r="NCW232"/>
      <c r="NCX232"/>
      <c r="NCY232"/>
      <c r="NCZ232"/>
      <c r="NDA232"/>
      <c r="NDB232"/>
      <c r="NDC232"/>
      <c r="NDD232"/>
      <c r="NDE232"/>
      <c r="NDF232"/>
      <c r="NDG232"/>
      <c r="NDH232"/>
      <c r="NDI232"/>
      <c r="NDJ232"/>
      <c r="NDK232"/>
      <c r="NDL232"/>
      <c r="NDM232"/>
      <c r="NDN232"/>
      <c r="NDO232"/>
      <c r="NDP232"/>
      <c r="NDQ232"/>
      <c r="NDR232"/>
      <c r="NDS232"/>
      <c r="NDT232"/>
      <c r="NDU232"/>
      <c r="NDV232"/>
      <c r="NDW232"/>
      <c r="NDX232"/>
      <c r="NDY232"/>
      <c r="NDZ232"/>
      <c r="NEA232"/>
      <c r="NEB232"/>
      <c r="NEC232"/>
      <c r="NED232"/>
      <c r="NEE232"/>
      <c r="NEF232"/>
      <c r="NEG232"/>
      <c r="NEH232"/>
      <c r="NEI232"/>
      <c r="NEJ232"/>
      <c r="NEK232"/>
      <c r="NEL232"/>
      <c r="NEM232"/>
      <c r="NEN232"/>
      <c r="NEO232"/>
      <c r="NEP232"/>
      <c r="NEQ232"/>
      <c r="NER232"/>
      <c r="NES232"/>
      <c r="NET232"/>
      <c r="NEU232"/>
      <c r="NEV232"/>
      <c r="NEW232"/>
      <c r="NEX232"/>
      <c r="NEY232"/>
      <c r="NEZ232"/>
      <c r="NFA232"/>
      <c r="NFB232"/>
      <c r="NFC232"/>
      <c r="NFD232"/>
      <c r="NFE232"/>
      <c r="NFF232"/>
      <c r="NFG232"/>
      <c r="NFH232"/>
      <c r="NFI232"/>
      <c r="NFJ232"/>
      <c r="NFK232"/>
      <c r="NFL232"/>
      <c r="NFM232"/>
      <c r="NFN232"/>
      <c r="NFO232"/>
      <c r="NFP232"/>
      <c r="NFQ232"/>
      <c r="NFR232"/>
      <c r="NFS232"/>
      <c r="NFT232"/>
      <c r="NFU232"/>
      <c r="NFV232"/>
      <c r="NFW232"/>
      <c r="NFX232"/>
      <c r="NFY232"/>
      <c r="NFZ232"/>
      <c r="NGA232"/>
      <c r="NGB232"/>
      <c r="NGC232"/>
      <c r="NGD232"/>
      <c r="NGE232"/>
      <c r="NGF232"/>
      <c r="NGG232"/>
      <c r="NGH232"/>
      <c r="NGI232"/>
      <c r="NGJ232"/>
      <c r="NGK232"/>
      <c r="NGL232"/>
      <c r="NGM232"/>
      <c r="NGN232"/>
      <c r="NGO232"/>
      <c r="NGP232"/>
      <c r="NGQ232"/>
      <c r="NGR232"/>
      <c r="NGS232"/>
      <c r="NGT232"/>
      <c r="NGU232"/>
      <c r="NGV232"/>
      <c r="NGW232"/>
      <c r="NGX232"/>
      <c r="NGY232"/>
      <c r="NGZ232"/>
      <c r="NHA232"/>
      <c r="NHB232"/>
      <c r="NHC232"/>
      <c r="NHD232"/>
      <c r="NHE232"/>
      <c r="NHF232"/>
      <c r="NHG232"/>
      <c r="NHH232"/>
      <c r="NHI232"/>
      <c r="NHJ232"/>
      <c r="NHK232"/>
      <c r="NHL232"/>
      <c r="NHM232"/>
      <c r="NHN232"/>
      <c r="NHO232"/>
      <c r="NHP232"/>
      <c r="NHQ232"/>
      <c r="NHR232"/>
      <c r="NHS232"/>
      <c r="NHT232"/>
      <c r="NHU232"/>
      <c r="NHV232"/>
      <c r="NHW232"/>
      <c r="NHX232"/>
      <c r="NHY232"/>
      <c r="NHZ232"/>
      <c r="NIA232"/>
      <c r="NIB232"/>
      <c r="NIC232"/>
      <c r="NID232"/>
      <c r="NIE232"/>
      <c r="NIF232"/>
      <c r="NIG232"/>
      <c r="NIH232"/>
      <c r="NII232"/>
      <c r="NIJ232"/>
      <c r="NIK232"/>
      <c r="NIL232"/>
      <c r="NIM232"/>
      <c r="NIN232"/>
      <c r="NIO232"/>
      <c r="NIP232"/>
      <c r="NIQ232"/>
      <c r="NIR232"/>
      <c r="NIS232"/>
      <c r="NIT232"/>
      <c r="NIU232"/>
      <c r="NIV232"/>
      <c r="NIW232"/>
      <c r="NIX232"/>
      <c r="NIY232"/>
      <c r="NIZ232"/>
      <c r="NJA232"/>
      <c r="NJB232"/>
      <c r="NJC232"/>
      <c r="NJD232"/>
      <c r="NJE232"/>
      <c r="NJF232"/>
      <c r="NJG232"/>
      <c r="NJH232"/>
      <c r="NJI232"/>
      <c r="NJJ232"/>
      <c r="NJK232"/>
      <c r="NJL232"/>
      <c r="NJM232"/>
      <c r="NJN232"/>
      <c r="NJO232"/>
      <c r="NJP232"/>
      <c r="NJQ232"/>
      <c r="NJR232"/>
      <c r="NJS232"/>
      <c r="NJT232"/>
      <c r="NJU232"/>
      <c r="NJV232"/>
      <c r="NJW232"/>
      <c r="NJX232"/>
      <c r="NJY232"/>
      <c r="NJZ232"/>
      <c r="NKA232"/>
      <c r="NKB232"/>
      <c r="NKC232"/>
      <c r="NKD232"/>
      <c r="NKE232"/>
      <c r="NKF232"/>
      <c r="NKG232"/>
      <c r="NKH232"/>
      <c r="NKI232"/>
      <c r="NKJ232"/>
      <c r="NKK232"/>
      <c r="NKL232"/>
      <c r="NKM232"/>
      <c r="NKN232"/>
      <c r="NKO232"/>
      <c r="NKP232"/>
      <c r="NKQ232"/>
      <c r="NKR232"/>
      <c r="NKS232"/>
      <c r="NKT232"/>
      <c r="NKU232"/>
      <c r="NKV232"/>
      <c r="NKW232"/>
      <c r="NKX232"/>
      <c r="NKY232"/>
      <c r="NKZ232"/>
      <c r="NLA232"/>
      <c r="NLB232"/>
      <c r="NLC232"/>
      <c r="NLD232"/>
      <c r="NLE232"/>
      <c r="NLF232"/>
      <c r="NLG232"/>
      <c r="NLH232"/>
      <c r="NLI232"/>
      <c r="NLJ232"/>
      <c r="NLK232"/>
      <c r="NLL232"/>
      <c r="NLM232"/>
      <c r="NLN232"/>
      <c r="NLO232"/>
      <c r="NLP232"/>
      <c r="NLQ232"/>
      <c r="NLR232"/>
      <c r="NLS232"/>
      <c r="NLT232"/>
      <c r="NLU232"/>
      <c r="NLV232"/>
      <c r="NLW232"/>
      <c r="NLX232"/>
      <c r="NLY232"/>
      <c r="NLZ232"/>
      <c r="NMA232"/>
      <c r="NMB232"/>
      <c r="NMC232"/>
      <c r="NMD232"/>
      <c r="NME232"/>
      <c r="NMF232"/>
      <c r="NMG232"/>
      <c r="NMH232"/>
      <c r="NMI232"/>
      <c r="NMJ232"/>
      <c r="NMK232"/>
      <c r="NML232"/>
      <c r="NMM232"/>
      <c r="NMN232"/>
      <c r="NMO232"/>
      <c r="NMP232"/>
      <c r="NMQ232"/>
      <c r="NMR232"/>
      <c r="NMS232"/>
      <c r="NMT232"/>
      <c r="NMU232"/>
      <c r="NMV232"/>
      <c r="NMW232"/>
      <c r="NMX232"/>
      <c r="NMY232"/>
      <c r="NMZ232"/>
      <c r="NNA232"/>
      <c r="NNB232"/>
      <c r="NNC232"/>
      <c r="NND232"/>
      <c r="NNE232"/>
      <c r="NNF232"/>
      <c r="NNG232"/>
      <c r="NNH232"/>
      <c r="NNI232"/>
      <c r="NNJ232"/>
      <c r="NNK232"/>
      <c r="NNL232"/>
      <c r="NNM232"/>
      <c r="NNN232"/>
      <c r="NNO232"/>
      <c r="NNP232"/>
      <c r="NNQ232"/>
      <c r="NNR232"/>
      <c r="NNS232"/>
      <c r="NNT232"/>
      <c r="NNU232"/>
      <c r="NNV232"/>
      <c r="NNW232"/>
      <c r="NNX232"/>
      <c r="NNY232"/>
      <c r="NNZ232"/>
      <c r="NOA232"/>
      <c r="NOB232"/>
      <c r="NOC232"/>
      <c r="NOD232"/>
      <c r="NOE232"/>
      <c r="NOF232"/>
      <c r="NOG232"/>
      <c r="NOH232"/>
      <c r="NOI232"/>
      <c r="NOJ232"/>
      <c r="NOK232"/>
      <c r="NOL232"/>
      <c r="NOM232"/>
      <c r="NON232"/>
      <c r="NOO232"/>
      <c r="NOP232"/>
      <c r="NOQ232"/>
      <c r="NOR232"/>
      <c r="NOS232"/>
      <c r="NOT232"/>
      <c r="NOU232"/>
      <c r="NOV232"/>
      <c r="NOW232"/>
      <c r="NOX232"/>
      <c r="NOY232"/>
      <c r="NOZ232"/>
      <c r="NPA232"/>
      <c r="NPB232"/>
      <c r="NPC232"/>
      <c r="NPD232"/>
      <c r="NPE232"/>
      <c r="NPF232"/>
      <c r="NPG232"/>
      <c r="NPH232"/>
      <c r="NPI232"/>
      <c r="NPJ232"/>
      <c r="NPK232"/>
      <c r="NPL232"/>
      <c r="NPM232"/>
      <c r="NPN232"/>
      <c r="NPO232"/>
      <c r="NPP232"/>
      <c r="NPQ232"/>
      <c r="NPR232"/>
      <c r="NPS232"/>
      <c r="NPT232"/>
      <c r="NPU232"/>
      <c r="NPV232"/>
      <c r="NPW232"/>
      <c r="NPX232"/>
      <c r="NPY232"/>
      <c r="NPZ232"/>
      <c r="NQA232"/>
      <c r="NQB232"/>
      <c r="NQC232"/>
      <c r="NQD232"/>
      <c r="NQE232"/>
      <c r="NQF232"/>
      <c r="NQG232"/>
      <c r="NQH232"/>
      <c r="NQI232"/>
      <c r="NQJ232"/>
      <c r="NQK232"/>
      <c r="NQL232"/>
      <c r="NQM232"/>
      <c r="NQN232"/>
      <c r="NQO232"/>
      <c r="NQP232"/>
      <c r="NQQ232"/>
      <c r="NQR232"/>
      <c r="NQS232"/>
      <c r="NQT232"/>
      <c r="NQU232"/>
      <c r="NQV232"/>
      <c r="NQW232"/>
      <c r="NQX232"/>
      <c r="NQY232"/>
      <c r="NQZ232"/>
      <c r="NRA232"/>
      <c r="NRB232"/>
      <c r="NRC232"/>
      <c r="NRD232"/>
      <c r="NRE232"/>
      <c r="NRF232"/>
      <c r="NRG232"/>
      <c r="NRH232"/>
      <c r="NRI232"/>
      <c r="NRJ232"/>
      <c r="NRK232"/>
      <c r="NRL232"/>
      <c r="NRM232"/>
      <c r="NRN232"/>
      <c r="NRO232"/>
      <c r="NRP232"/>
      <c r="NRQ232"/>
      <c r="NRR232"/>
      <c r="NRS232"/>
      <c r="NRT232"/>
      <c r="NRU232"/>
      <c r="NRV232"/>
      <c r="NRW232"/>
      <c r="NRX232"/>
      <c r="NRY232"/>
      <c r="NRZ232"/>
      <c r="NSA232"/>
      <c r="NSB232"/>
      <c r="NSC232"/>
      <c r="NSD232"/>
      <c r="NSE232"/>
      <c r="NSF232"/>
      <c r="NSG232"/>
      <c r="NSH232"/>
      <c r="NSI232"/>
      <c r="NSJ232"/>
      <c r="NSK232"/>
      <c r="NSL232"/>
      <c r="NSM232"/>
      <c r="NSN232"/>
      <c r="NSO232"/>
      <c r="NSP232"/>
      <c r="NSQ232"/>
      <c r="NSR232"/>
      <c r="NSS232"/>
      <c r="NST232"/>
      <c r="NSU232"/>
      <c r="NSV232"/>
      <c r="NSW232"/>
      <c r="NSX232"/>
      <c r="NSY232"/>
      <c r="NSZ232"/>
      <c r="NTA232"/>
      <c r="NTB232"/>
      <c r="NTC232"/>
      <c r="NTD232"/>
      <c r="NTE232"/>
      <c r="NTF232"/>
      <c r="NTG232"/>
      <c r="NTH232"/>
      <c r="NTI232"/>
      <c r="NTJ232"/>
      <c r="NTK232"/>
      <c r="NTL232"/>
      <c r="NTM232"/>
      <c r="NTN232"/>
      <c r="NTO232"/>
      <c r="NTP232"/>
      <c r="NTQ232"/>
      <c r="NTR232"/>
      <c r="NTS232"/>
      <c r="NTT232"/>
      <c r="NTU232"/>
      <c r="NTV232"/>
      <c r="NTW232"/>
      <c r="NTX232"/>
      <c r="NTY232"/>
      <c r="NTZ232"/>
      <c r="NUA232"/>
      <c r="NUB232"/>
      <c r="NUC232"/>
      <c r="NUD232"/>
      <c r="NUE232"/>
      <c r="NUF232"/>
      <c r="NUG232"/>
      <c r="NUH232"/>
      <c r="NUI232"/>
      <c r="NUJ232"/>
      <c r="NUK232"/>
      <c r="NUL232"/>
      <c r="NUM232"/>
      <c r="NUN232"/>
      <c r="NUO232"/>
      <c r="NUP232"/>
      <c r="NUQ232"/>
      <c r="NUR232"/>
      <c r="NUS232"/>
      <c r="NUT232"/>
      <c r="NUU232"/>
      <c r="NUV232"/>
      <c r="NUW232"/>
      <c r="NUX232"/>
      <c r="NUY232"/>
      <c r="NUZ232"/>
      <c r="NVA232"/>
      <c r="NVB232"/>
      <c r="NVC232"/>
      <c r="NVD232"/>
      <c r="NVE232"/>
      <c r="NVF232"/>
      <c r="NVG232"/>
      <c r="NVH232"/>
      <c r="NVI232"/>
      <c r="NVJ232"/>
      <c r="NVK232"/>
      <c r="NVL232"/>
      <c r="NVM232"/>
      <c r="NVN232"/>
      <c r="NVO232"/>
      <c r="NVP232"/>
      <c r="NVQ232"/>
      <c r="NVR232"/>
      <c r="NVS232"/>
      <c r="NVT232"/>
      <c r="NVU232"/>
      <c r="NVV232"/>
      <c r="NVW232"/>
      <c r="NVX232"/>
      <c r="NVY232"/>
      <c r="NVZ232"/>
      <c r="NWA232"/>
      <c r="NWB232"/>
      <c r="NWC232"/>
      <c r="NWD232"/>
      <c r="NWE232"/>
      <c r="NWF232"/>
      <c r="NWG232"/>
      <c r="NWH232"/>
      <c r="NWI232"/>
      <c r="NWJ232"/>
      <c r="NWK232"/>
      <c r="NWL232"/>
      <c r="NWM232"/>
      <c r="NWN232"/>
      <c r="NWO232"/>
      <c r="NWP232"/>
      <c r="NWQ232"/>
      <c r="NWR232"/>
      <c r="NWS232"/>
      <c r="NWT232"/>
      <c r="NWU232"/>
      <c r="NWV232"/>
      <c r="NWW232"/>
      <c r="NWX232"/>
      <c r="NWY232"/>
      <c r="NWZ232"/>
      <c r="NXA232"/>
      <c r="NXB232"/>
      <c r="NXC232"/>
      <c r="NXD232"/>
      <c r="NXE232"/>
      <c r="NXF232"/>
      <c r="NXG232"/>
      <c r="NXH232"/>
      <c r="NXI232"/>
      <c r="NXJ232"/>
      <c r="NXK232"/>
      <c r="NXL232"/>
      <c r="NXM232"/>
      <c r="NXN232"/>
      <c r="NXO232"/>
      <c r="NXP232"/>
      <c r="NXQ232"/>
      <c r="NXR232"/>
      <c r="NXS232"/>
      <c r="NXT232"/>
      <c r="NXU232"/>
      <c r="NXV232"/>
      <c r="NXW232"/>
      <c r="NXX232"/>
      <c r="NXY232"/>
      <c r="NXZ232"/>
      <c r="NYA232"/>
      <c r="NYB232"/>
      <c r="NYC232"/>
      <c r="NYD232"/>
      <c r="NYE232"/>
      <c r="NYF232"/>
      <c r="NYG232"/>
      <c r="NYH232"/>
      <c r="NYI232"/>
      <c r="NYJ232"/>
      <c r="NYK232"/>
      <c r="NYL232"/>
      <c r="NYM232"/>
      <c r="NYN232"/>
      <c r="NYO232"/>
      <c r="NYP232"/>
      <c r="NYQ232"/>
      <c r="NYR232"/>
      <c r="NYS232"/>
      <c r="NYT232"/>
      <c r="NYU232"/>
      <c r="NYV232"/>
      <c r="NYW232"/>
      <c r="NYX232"/>
      <c r="NYY232"/>
      <c r="NYZ232"/>
      <c r="NZA232"/>
      <c r="NZB232"/>
      <c r="NZC232"/>
      <c r="NZD232"/>
      <c r="NZE232"/>
      <c r="NZF232"/>
      <c r="NZG232"/>
      <c r="NZH232"/>
      <c r="NZI232"/>
      <c r="NZJ232"/>
      <c r="NZK232"/>
      <c r="NZL232"/>
      <c r="NZM232"/>
      <c r="NZN232"/>
      <c r="NZO232"/>
      <c r="NZP232"/>
      <c r="NZQ232"/>
      <c r="NZR232"/>
      <c r="NZS232"/>
      <c r="NZT232"/>
      <c r="NZU232"/>
      <c r="NZV232"/>
      <c r="NZW232"/>
      <c r="NZX232"/>
      <c r="NZY232"/>
      <c r="NZZ232"/>
      <c r="OAA232"/>
      <c r="OAB232"/>
      <c r="OAC232"/>
      <c r="OAD232"/>
      <c r="OAE232"/>
      <c r="OAF232"/>
      <c r="OAG232"/>
      <c r="OAH232"/>
      <c r="OAI232"/>
      <c r="OAJ232"/>
      <c r="OAK232"/>
      <c r="OAL232"/>
      <c r="OAM232"/>
      <c r="OAN232"/>
      <c r="OAO232"/>
      <c r="OAP232"/>
      <c r="OAQ232"/>
      <c r="OAR232"/>
      <c r="OAS232"/>
      <c r="OAT232"/>
      <c r="OAU232"/>
      <c r="OAV232"/>
      <c r="OAW232"/>
      <c r="OAX232"/>
      <c r="OAY232"/>
      <c r="OAZ232"/>
      <c r="OBA232"/>
      <c r="OBB232"/>
      <c r="OBC232"/>
      <c r="OBD232"/>
      <c r="OBE232"/>
      <c r="OBF232"/>
      <c r="OBG232"/>
      <c r="OBH232"/>
      <c r="OBI232"/>
      <c r="OBJ232"/>
      <c r="OBK232"/>
      <c r="OBL232"/>
      <c r="OBM232"/>
      <c r="OBN232"/>
      <c r="OBO232"/>
      <c r="OBP232"/>
      <c r="OBQ232"/>
      <c r="OBR232"/>
      <c r="OBS232"/>
      <c r="OBT232"/>
      <c r="OBU232"/>
      <c r="OBV232"/>
      <c r="OBW232"/>
      <c r="OBX232"/>
      <c r="OBY232"/>
      <c r="OBZ232"/>
      <c r="OCA232"/>
      <c r="OCB232"/>
      <c r="OCC232"/>
      <c r="OCD232"/>
      <c r="OCE232"/>
      <c r="OCF232"/>
      <c r="OCG232"/>
      <c r="OCH232"/>
      <c r="OCI232"/>
      <c r="OCJ232"/>
      <c r="OCK232"/>
      <c r="OCL232"/>
      <c r="OCM232"/>
      <c r="OCN232"/>
      <c r="OCO232"/>
      <c r="OCP232"/>
      <c r="OCQ232"/>
      <c r="OCR232"/>
      <c r="OCS232"/>
      <c r="OCT232"/>
      <c r="OCU232"/>
      <c r="OCV232"/>
      <c r="OCW232"/>
      <c r="OCX232"/>
      <c r="OCY232"/>
      <c r="OCZ232"/>
      <c r="ODA232"/>
      <c r="ODB232"/>
      <c r="ODC232"/>
      <c r="ODD232"/>
      <c r="ODE232"/>
      <c r="ODF232"/>
      <c r="ODG232"/>
      <c r="ODH232"/>
      <c r="ODI232"/>
      <c r="ODJ232"/>
      <c r="ODK232"/>
      <c r="ODL232"/>
      <c r="ODM232"/>
      <c r="ODN232"/>
      <c r="ODO232"/>
      <c r="ODP232"/>
      <c r="ODQ232"/>
      <c r="ODR232"/>
      <c r="ODS232"/>
      <c r="ODT232"/>
      <c r="ODU232"/>
      <c r="ODV232"/>
      <c r="ODW232"/>
      <c r="ODX232"/>
      <c r="ODY232"/>
      <c r="ODZ232"/>
      <c r="OEA232"/>
      <c r="OEB232"/>
      <c r="OEC232"/>
      <c r="OED232"/>
      <c r="OEE232"/>
      <c r="OEF232"/>
      <c r="OEG232"/>
      <c r="OEH232"/>
      <c r="OEI232"/>
      <c r="OEJ232"/>
      <c r="OEK232"/>
      <c r="OEL232"/>
      <c r="OEM232"/>
      <c r="OEN232"/>
      <c r="OEO232"/>
      <c r="OEP232"/>
      <c r="OEQ232"/>
      <c r="OER232"/>
      <c r="OES232"/>
      <c r="OET232"/>
      <c r="OEU232"/>
      <c r="OEV232"/>
      <c r="OEW232"/>
      <c r="OEX232"/>
      <c r="OEY232"/>
      <c r="OEZ232"/>
      <c r="OFA232"/>
      <c r="OFB232"/>
      <c r="OFC232"/>
      <c r="OFD232"/>
      <c r="OFE232"/>
      <c r="OFF232"/>
      <c r="OFG232"/>
      <c r="OFH232"/>
      <c r="OFI232"/>
      <c r="OFJ232"/>
      <c r="OFK232"/>
      <c r="OFL232"/>
      <c r="OFM232"/>
      <c r="OFN232"/>
      <c r="OFO232"/>
      <c r="OFP232"/>
      <c r="OFQ232"/>
      <c r="OFR232"/>
      <c r="OFS232"/>
      <c r="OFT232"/>
      <c r="OFU232"/>
      <c r="OFV232"/>
      <c r="OFW232"/>
      <c r="OFX232"/>
      <c r="OFY232"/>
      <c r="OFZ232"/>
      <c r="OGA232"/>
      <c r="OGB232"/>
      <c r="OGC232"/>
      <c r="OGD232"/>
      <c r="OGE232"/>
      <c r="OGF232"/>
      <c r="OGG232"/>
      <c r="OGH232"/>
      <c r="OGI232"/>
      <c r="OGJ232"/>
      <c r="OGK232"/>
      <c r="OGL232"/>
      <c r="OGM232"/>
      <c r="OGN232"/>
      <c r="OGO232"/>
      <c r="OGP232"/>
      <c r="OGQ232"/>
      <c r="OGR232"/>
      <c r="OGS232"/>
      <c r="OGT232"/>
      <c r="OGU232"/>
      <c r="OGV232"/>
      <c r="OGW232"/>
      <c r="OGX232"/>
      <c r="OGY232"/>
      <c r="OGZ232"/>
      <c r="OHA232"/>
      <c r="OHB232"/>
      <c r="OHC232"/>
      <c r="OHD232"/>
      <c r="OHE232"/>
      <c r="OHF232"/>
      <c r="OHG232"/>
      <c r="OHH232"/>
      <c r="OHI232"/>
      <c r="OHJ232"/>
      <c r="OHK232"/>
      <c r="OHL232"/>
      <c r="OHM232"/>
      <c r="OHN232"/>
      <c r="OHO232"/>
      <c r="OHP232"/>
      <c r="OHQ232"/>
      <c r="OHR232"/>
      <c r="OHS232"/>
      <c r="OHT232"/>
      <c r="OHU232"/>
      <c r="OHV232"/>
      <c r="OHW232"/>
      <c r="OHX232"/>
      <c r="OHY232"/>
      <c r="OHZ232"/>
      <c r="OIA232"/>
      <c r="OIB232"/>
      <c r="OIC232"/>
      <c r="OID232"/>
      <c r="OIE232"/>
      <c r="OIF232"/>
      <c r="OIG232"/>
      <c r="OIH232"/>
      <c r="OII232"/>
      <c r="OIJ232"/>
      <c r="OIK232"/>
      <c r="OIL232"/>
      <c r="OIM232"/>
      <c r="OIN232"/>
      <c r="OIO232"/>
      <c r="OIP232"/>
      <c r="OIQ232"/>
      <c r="OIR232"/>
      <c r="OIS232"/>
      <c r="OIT232"/>
      <c r="OIU232"/>
      <c r="OIV232"/>
      <c r="OIW232"/>
      <c r="OIX232"/>
      <c r="OIY232"/>
      <c r="OIZ232"/>
      <c r="OJA232"/>
      <c r="OJB232"/>
      <c r="OJC232"/>
      <c r="OJD232"/>
      <c r="OJE232"/>
      <c r="OJF232"/>
      <c r="OJG232"/>
      <c r="OJH232"/>
      <c r="OJI232"/>
      <c r="OJJ232"/>
      <c r="OJK232"/>
      <c r="OJL232"/>
      <c r="OJM232"/>
      <c r="OJN232"/>
      <c r="OJO232"/>
      <c r="OJP232"/>
      <c r="OJQ232"/>
      <c r="OJR232"/>
      <c r="OJS232"/>
      <c r="OJT232"/>
      <c r="OJU232"/>
      <c r="OJV232"/>
      <c r="OJW232"/>
      <c r="OJX232"/>
      <c r="OJY232"/>
      <c r="OJZ232"/>
      <c r="OKA232"/>
      <c r="OKB232"/>
      <c r="OKC232"/>
      <c r="OKD232"/>
      <c r="OKE232"/>
      <c r="OKF232"/>
      <c r="OKG232"/>
      <c r="OKH232"/>
      <c r="OKI232"/>
      <c r="OKJ232"/>
      <c r="OKK232"/>
      <c r="OKL232"/>
      <c r="OKM232"/>
      <c r="OKN232"/>
      <c r="OKO232"/>
      <c r="OKP232"/>
      <c r="OKQ232"/>
      <c r="OKR232"/>
      <c r="OKS232"/>
      <c r="OKT232"/>
      <c r="OKU232"/>
      <c r="OKV232"/>
      <c r="OKW232"/>
      <c r="OKX232"/>
      <c r="OKY232"/>
      <c r="OKZ232"/>
      <c r="OLA232"/>
      <c r="OLB232"/>
      <c r="OLC232"/>
      <c r="OLD232"/>
      <c r="OLE232"/>
      <c r="OLF232"/>
      <c r="OLG232"/>
      <c r="OLH232"/>
      <c r="OLI232"/>
      <c r="OLJ232"/>
      <c r="OLK232"/>
      <c r="OLL232"/>
      <c r="OLM232"/>
      <c r="OLN232"/>
      <c r="OLO232"/>
      <c r="OLP232"/>
      <c r="OLQ232"/>
      <c r="OLR232"/>
      <c r="OLS232"/>
      <c r="OLT232"/>
      <c r="OLU232"/>
      <c r="OLV232"/>
      <c r="OLW232"/>
      <c r="OLX232"/>
      <c r="OLY232"/>
      <c r="OLZ232"/>
      <c r="OMA232"/>
      <c r="OMB232"/>
      <c r="OMC232"/>
      <c r="OMD232"/>
      <c r="OME232"/>
      <c r="OMF232"/>
      <c r="OMG232"/>
      <c r="OMH232"/>
      <c r="OMI232"/>
      <c r="OMJ232"/>
      <c r="OMK232"/>
      <c r="OML232"/>
      <c r="OMM232"/>
      <c r="OMN232"/>
      <c r="OMO232"/>
      <c r="OMP232"/>
      <c r="OMQ232"/>
      <c r="OMR232"/>
      <c r="OMS232"/>
      <c r="OMT232"/>
      <c r="OMU232"/>
      <c r="OMV232"/>
      <c r="OMW232"/>
      <c r="OMX232"/>
      <c r="OMY232"/>
      <c r="OMZ232"/>
      <c r="ONA232"/>
      <c r="ONB232"/>
      <c r="ONC232"/>
      <c r="OND232"/>
      <c r="ONE232"/>
      <c r="ONF232"/>
      <c r="ONG232"/>
      <c r="ONH232"/>
      <c r="ONI232"/>
      <c r="ONJ232"/>
      <c r="ONK232"/>
      <c r="ONL232"/>
      <c r="ONM232"/>
      <c r="ONN232"/>
      <c r="ONO232"/>
      <c r="ONP232"/>
      <c r="ONQ232"/>
      <c r="ONR232"/>
      <c r="ONS232"/>
      <c r="ONT232"/>
      <c r="ONU232"/>
      <c r="ONV232"/>
      <c r="ONW232"/>
      <c r="ONX232"/>
      <c r="ONY232"/>
      <c r="ONZ232"/>
      <c r="OOA232"/>
      <c r="OOB232"/>
      <c r="OOC232"/>
      <c r="OOD232"/>
      <c r="OOE232"/>
      <c r="OOF232"/>
      <c r="OOG232"/>
      <c r="OOH232"/>
      <c r="OOI232"/>
      <c r="OOJ232"/>
      <c r="OOK232"/>
      <c r="OOL232"/>
      <c r="OOM232"/>
      <c r="OON232"/>
      <c r="OOO232"/>
      <c r="OOP232"/>
      <c r="OOQ232"/>
      <c r="OOR232"/>
      <c r="OOS232"/>
      <c r="OOT232"/>
      <c r="OOU232"/>
      <c r="OOV232"/>
      <c r="OOW232"/>
      <c r="OOX232"/>
      <c r="OOY232"/>
      <c r="OOZ232"/>
      <c r="OPA232"/>
      <c r="OPB232"/>
      <c r="OPC232"/>
      <c r="OPD232"/>
      <c r="OPE232"/>
      <c r="OPF232"/>
      <c r="OPG232"/>
      <c r="OPH232"/>
      <c r="OPI232"/>
      <c r="OPJ232"/>
      <c r="OPK232"/>
      <c r="OPL232"/>
      <c r="OPM232"/>
      <c r="OPN232"/>
      <c r="OPO232"/>
      <c r="OPP232"/>
      <c r="OPQ232"/>
      <c r="OPR232"/>
      <c r="OPS232"/>
      <c r="OPT232"/>
      <c r="OPU232"/>
      <c r="OPV232"/>
      <c r="OPW232"/>
      <c r="OPX232"/>
      <c r="OPY232"/>
      <c r="OPZ232"/>
      <c r="OQA232"/>
      <c r="OQB232"/>
      <c r="OQC232"/>
      <c r="OQD232"/>
      <c r="OQE232"/>
      <c r="OQF232"/>
      <c r="OQG232"/>
      <c r="OQH232"/>
      <c r="OQI232"/>
      <c r="OQJ232"/>
      <c r="OQK232"/>
      <c r="OQL232"/>
      <c r="OQM232"/>
      <c r="OQN232"/>
      <c r="OQO232"/>
      <c r="OQP232"/>
      <c r="OQQ232"/>
      <c r="OQR232"/>
      <c r="OQS232"/>
      <c r="OQT232"/>
      <c r="OQU232"/>
      <c r="OQV232"/>
      <c r="OQW232"/>
      <c r="OQX232"/>
      <c r="OQY232"/>
      <c r="OQZ232"/>
      <c r="ORA232"/>
      <c r="ORB232"/>
      <c r="ORC232"/>
      <c r="ORD232"/>
      <c r="ORE232"/>
      <c r="ORF232"/>
      <c r="ORG232"/>
      <c r="ORH232"/>
      <c r="ORI232"/>
      <c r="ORJ232"/>
      <c r="ORK232"/>
      <c r="ORL232"/>
      <c r="ORM232"/>
      <c r="ORN232"/>
      <c r="ORO232"/>
      <c r="ORP232"/>
      <c r="ORQ232"/>
      <c r="ORR232"/>
      <c r="ORS232"/>
      <c r="ORT232"/>
      <c r="ORU232"/>
      <c r="ORV232"/>
      <c r="ORW232"/>
      <c r="ORX232"/>
      <c r="ORY232"/>
      <c r="ORZ232"/>
      <c r="OSA232"/>
      <c r="OSB232"/>
      <c r="OSC232"/>
      <c r="OSD232"/>
      <c r="OSE232"/>
      <c r="OSF232"/>
      <c r="OSG232"/>
      <c r="OSH232"/>
      <c r="OSI232"/>
      <c r="OSJ232"/>
      <c r="OSK232"/>
      <c r="OSL232"/>
      <c r="OSM232"/>
      <c r="OSN232"/>
      <c r="OSO232"/>
      <c r="OSP232"/>
      <c r="OSQ232"/>
      <c r="OSR232"/>
      <c r="OSS232"/>
      <c r="OST232"/>
      <c r="OSU232"/>
      <c r="OSV232"/>
      <c r="OSW232"/>
      <c r="OSX232"/>
      <c r="OSY232"/>
      <c r="OSZ232"/>
      <c r="OTA232"/>
      <c r="OTB232"/>
      <c r="OTC232"/>
      <c r="OTD232"/>
      <c r="OTE232"/>
      <c r="OTF232"/>
      <c r="OTG232"/>
      <c r="OTH232"/>
      <c r="OTI232"/>
      <c r="OTJ232"/>
      <c r="OTK232"/>
      <c r="OTL232"/>
      <c r="OTM232"/>
      <c r="OTN232"/>
      <c r="OTO232"/>
      <c r="OTP232"/>
      <c r="OTQ232"/>
      <c r="OTR232"/>
      <c r="OTS232"/>
      <c r="OTT232"/>
      <c r="OTU232"/>
      <c r="OTV232"/>
      <c r="OTW232"/>
      <c r="OTX232"/>
      <c r="OTY232"/>
      <c r="OTZ232"/>
      <c r="OUA232"/>
      <c r="OUB232"/>
      <c r="OUC232"/>
      <c r="OUD232"/>
      <c r="OUE232"/>
      <c r="OUF232"/>
      <c r="OUG232"/>
      <c r="OUH232"/>
      <c r="OUI232"/>
      <c r="OUJ232"/>
      <c r="OUK232"/>
      <c r="OUL232"/>
      <c r="OUM232"/>
      <c r="OUN232"/>
      <c r="OUO232"/>
      <c r="OUP232"/>
      <c r="OUQ232"/>
      <c r="OUR232"/>
      <c r="OUS232"/>
      <c r="OUT232"/>
      <c r="OUU232"/>
      <c r="OUV232"/>
      <c r="OUW232"/>
      <c r="OUX232"/>
      <c r="OUY232"/>
      <c r="OUZ232"/>
      <c r="OVA232"/>
      <c r="OVB232"/>
      <c r="OVC232"/>
      <c r="OVD232"/>
      <c r="OVE232"/>
      <c r="OVF232"/>
      <c r="OVG232"/>
      <c r="OVH232"/>
      <c r="OVI232"/>
      <c r="OVJ232"/>
      <c r="OVK232"/>
      <c r="OVL232"/>
      <c r="OVM232"/>
      <c r="OVN232"/>
      <c r="OVO232"/>
      <c r="OVP232"/>
      <c r="OVQ232"/>
      <c r="OVR232"/>
      <c r="OVS232"/>
      <c r="OVT232"/>
      <c r="OVU232"/>
      <c r="OVV232"/>
      <c r="OVW232"/>
      <c r="OVX232"/>
      <c r="OVY232"/>
      <c r="OVZ232"/>
      <c r="OWA232"/>
      <c r="OWB232"/>
      <c r="OWC232"/>
      <c r="OWD232"/>
      <c r="OWE232"/>
      <c r="OWF232"/>
      <c r="OWG232"/>
      <c r="OWH232"/>
      <c r="OWI232"/>
      <c r="OWJ232"/>
      <c r="OWK232"/>
      <c r="OWL232"/>
      <c r="OWM232"/>
      <c r="OWN232"/>
      <c r="OWO232"/>
      <c r="OWP232"/>
      <c r="OWQ232"/>
      <c r="OWR232"/>
      <c r="OWS232"/>
      <c r="OWT232"/>
      <c r="OWU232"/>
      <c r="OWV232"/>
      <c r="OWW232"/>
      <c r="OWX232"/>
      <c r="OWY232"/>
      <c r="OWZ232"/>
      <c r="OXA232"/>
      <c r="OXB232"/>
      <c r="OXC232"/>
      <c r="OXD232"/>
      <c r="OXE232"/>
      <c r="OXF232"/>
      <c r="OXG232"/>
      <c r="OXH232"/>
      <c r="OXI232"/>
      <c r="OXJ232"/>
      <c r="OXK232"/>
      <c r="OXL232"/>
      <c r="OXM232"/>
      <c r="OXN232"/>
      <c r="OXO232"/>
      <c r="OXP232"/>
      <c r="OXQ232"/>
      <c r="OXR232"/>
      <c r="OXS232"/>
      <c r="OXT232"/>
      <c r="OXU232"/>
      <c r="OXV232"/>
      <c r="OXW232"/>
      <c r="OXX232"/>
      <c r="OXY232"/>
      <c r="OXZ232"/>
      <c r="OYA232"/>
      <c r="OYB232"/>
      <c r="OYC232"/>
      <c r="OYD232"/>
      <c r="OYE232"/>
      <c r="OYF232"/>
      <c r="OYG232"/>
      <c r="OYH232"/>
      <c r="OYI232"/>
      <c r="OYJ232"/>
      <c r="OYK232"/>
      <c r="OYL232"/>
      <c r="OYM232"/>
      <c r="OYN232"/>
      <c r="OYO232"/>
      <c r="OYP232"/>
      <c r="OYQ232"/>
      <c r="OYR232"/>
      <c r="OYS232"/>
      <c r="OYT232"/>
      <c r="OYU232"/>
      <c r="OYV232"/>
      <c r="OYW232"/>
      <c r="OYX232"/>
      <c r="OYY232"/>
      <c r="OYZ232"/>
      <c r="OZA232"/>
      <c r="OZB232"/>
      <c r="OZC232"/>
      <c r="OZD232"/>
      <c r="OZE232"/>
      <c r="OZF232"/>
      <c r="OZG232"/>
      <c r="OZH232"/>
      <c r="OZI232"/>
      <c r="OZJ232"/>
      <c r="OZK232"/>
      <c r="OZL232"/>
      <c r="OZM232"/>
      <c r="OZN232"/>
      <c r="OZO232"/>
      <c r="OZP232"/>
      <c r="OZQ232"/>
      <c r="OZR232"/>
      <c r="OZS232"/>
      <c r="OZT232"/>
      <c r="OZU232"/>
      <c r="OZV232"/>
      <c r="OZW232"/>
      <c r="OZX232"/>
      <c r="OZY232"/>
      <c r="OZZ232"/>
      <c r="PAA232"/>
      <c r="PAB232"/>
      <c r="PAC232"/>
      <c r="PAD232"/>
      <c r="PAE232"/>
      <c r="PAF232"/>
      <c r="PAG232"/>
      <c r="PAH232"/>
      <c r="PAI232"/>
      <c r="PAJ232"/>
      <c r="PAK232"/>
      <c r="PAL232"/>
      <c r="PAM232"/>
      <c r="PAN232"/>
      <c r="PAO232"/>
      <c r="PAP232"/>
      <c r="PAQ232"/>
      <c r="PAR232"/>
      <c r="PAS232"/>
      <c r="PAT232"/>
      <c r="PAU232"/>
      <c r="PAV232"/>
      <c r="PAW232"/>
      <c r="PAX232"/>
      <c r="PAY232"/>
      <c r="PAZ232"/>
      <c r="PBA232"/>
      <c r="PBB232"/>
      <c r="PBC232"/>
      <c r="PBD232"/>
      <c r="PBE232"/>
      <c r="PBF232"/>
      <c r="PBG232"/>
      <c r="PBH232"/>
      <c r="PBI232"/>
      <c r="PBJ232"/>
      <c r="PBK232"/>
      <c r="PBL232"/>
      <c r="PBM232"/>
      <c r="PBN232"/>
      <c r="PBO232"/>
      <c r="PBP232"/>
      <c r="PBQ232"/>
      <c r="PBR232"/>
      <c r="PBS232"/>
      <c r="PBT232"/>
      <c r="PBU232"/>
      <c r="PBV232"/>
      <c r="PBW232"/>
      <c r="PBX232"/>
      <c r="PBY232"/>
      <c r="PBZ232"/>
      <c r="PCA232"/>
      <c r="PCB232"/>
      <c r="PCC232"/>
      <c r="PCD232"/>
      <c r="PCE232"/>
      <c r="PCF232"/>
      <c r="PCG232"/>
      <c r="PCH232"/>
      <c r="PCI232"/>
      <c r="PCJ232"/>
      <c r="PCK232"/>
      <c r="PCL232"/>
      <c r="PCM232"/>
      <c r="PCN232"/>
      <c r="PCO232"/>
      <c r="PCP232"/>
      <c r="PCQ232"/>
      <c r="PCR232"/>
      <c r="PCS232"/>
      <c r="PCT232"/>
      <c r="PCU232"/>
      <c r="PCV232"/>
      <c r="PCW232"/>
      <c r="PCX232"/>
      <c r="PCY232"/>
      <c r="PCZ232"/>
      <c r="PDA232"/>
      <c r="PDB232"/>
      <c r="PDC232"/>
      <c r="PDD232"/>
      <c r="PDE232"/>
      <c r="PDF232"/>
      <c r="PDG232"/>
      <c r="PDH232"/>
      <c r="PDI232"/>
      <c r="PDJ232"/>
      <c r="PDK232"/>
      <c r="PDL232"/>
      <c r="PDM232"/>
      <c r="PDN232"/>
      <c r="PDO232"/>
      <c r="PDP232"/>
      <c r="PDQ232"/>
      <c r="PDR232"/>
      <c r="PDS232"/>
      <c r="PDT232"/>
      <c r="PDU232"/>
      <c r="PDV232"/>
      <c r="PDW232"/>
      <c r="PDX232"/>
      <c r="PDY232"/>
      <c r="PDZ232"/>
      <c r="PEA232"/>
      <c r="PEB232"/>
      <c r="PEC232"/>
      <c r="PED232"/>
      <c r="PEE232"/>
      <c r="PEF232"/>
      <c r="PEG232"/>
      <c r="PEH232"/>
      <c r="PEI232"/>
      <c r="PEJ232"/>
      <c r="PEK232"/>
      <c r="PEL232"/>
      <c r="PEM232"/>
      <c r="PEN232"/>
      <c r="PEO232"/>
      <c r="PEP232"/>
      <c r="PEQ232"/>
      <c r="PER232"/>
      <c r="PES232"/>
      <c r="PET232"/>
      <c r="PEU232"/>
      <c r="PEV232"/>
      <c r="PEW232"/>
      <c r="PEX232"/>
      <c r="PEY232"/>
      <c r="PEZ232"/>
      <c r="PFA232"/>
      <c r="PFB232"/>
      <c r="PFC232"/>
      <c r="PFD232"/>
      <c r="PFE232"/>
      <c r="PFF232"/>
      <c r="PFG232"/>
      <c r="PFH232"/>
      <c r="PFI232"/>
      <c r="PFJ232"/>
      <c r="PFK232"/>
      <c r="PFL232"/>
      <c r="PFM232"/>
      <c r="PFN232"/>
      <c r="PFO232"/>
      <c r="PFP232"/>
      <c r="PFQ232"/>
      <c r="PFR232"/>
      <c r="PFS232"/>
      <c r="PFT232"/>
      <c r="PFU232"/>
      <c r="PFV232"/>
      <c r="PFW232"/>
      <c r="PFX232"/>
      <c r="PFY232"/>
      <c r="PFZ232"/>
      <c r="PGA232"/>
      <c r="PGB232"/>
      <c r="PGC232"/>
      <c r="PGD232"/>
      <c r="PGE232"/>
      <c r="PGF232"/>
      <c r="PGG232"/>
      <c r="PGH232"/>
      <c r="PGI232"/>
      <c r="PGJ232"/>
      <c r="PGK232"/>
      <c r="PGL232"/>
      <c r="PGM232"/>
      <c r="PGN232"/>
      <c r="PGO232"/>
      <c r="PGP232"/>
      <c r="PGQ232"/>
      <c r="PGR232"/>
      <c r="PGS232"/>
      <c r="PGT232"/>
      <c r="PGU232"/>
      <c r="PGV232"/>
      <c r="PGW232"/>
      <c r="PGX232"/>
      <c r="PGY232"/>
      <c r="PGZ232"/>
      <c r="PHA232"/>
      <c r="PHB232"/>
      <c r="PHC232"/>
      <c r="PHD232"/>
      <c r="PHE232"/>
      <c r="PHF232"/>
      <c r="PHG232"/>
      <c r="PHH232"/>
      <c r="PHI232"/>
      <c r="PHJ232"/>
      <c r="PHK232"/>
      <c r="PHL232"/>
      <c r="PHM232"/>
      <c r="PHN232"/>
      <c r="PHO232"/>
      <c r="PHP232"/>
      <c r="PHQ232"/>
      <c r="PHR232"/>
      <c r="PHS232"/>
      <c r="PHT232"/>
      <c r="PHU232"/>
      <c r="PHV232"/>
      <c r="PHW232"/>
      <c r="PHX232"/>
      <c r="PHY232"/>
      <c r="PHZ232"/>
      <c r="PIA232"/>
      <c r="PIB232"/>
      <c r="PIC232"/>
      <c r="PID232"/>
      <c r="PIE232"/>
      <c r="PIF232"/>
      <c r="PIG232"/>
      <c r="PIH232"/>
      <c r="PII232"/>
      <c r="PIJ232"/>
      <c r="PIK232"/>
      <c r="PIL232"/>
      <c r="PIM232"/>
      <c r="PIN232"/>
      <c r="PIO232"/>
      <c r="PIP232"/>
      <c r="PIQ232"/>
      <c r="PIR232"/>
      <c r="PIS232"/>
      <c r="PIT232"/>
      <c r="PIU232"/>
      <c r="PIV232"/>
      <c r="PIW232"/>
      <c r="PIX232"/>
      <c r="PIY232"/>
      <c r="PIZ232"/>
      <c r="PJA232"/>
      <c r="PJB232"/>
      <c r="PJC232"/>
      <c r="PJD232"/>
      <c r="PJE232"/>
      <c r="PJF232"/>
      <c r="PJG232"/>
      <c r="PJH232"/>
      <c r="PJI232"/>
      <c r="PJJ232"/>
      <c r="PJK232"/>
      <c r="PJL232"/>
      <c r="PJM232"/>
      <c r="PJN232"/>
      <c r="PJO232"/>
      <c r="PJP232"/>
      <c r="PJQ232"/>
      <c r="PJR232"/>
      <c r="PJS232"/>
      <c r="PJT232"/>
      <c r="PJU232"/>
      <c r="PJV232"/>
      <c r="PJW232"/>
      <c r="PJX232"/>
      <c r="PJY232"/>
      <c r="PJZ232"/>
      <c r="PKA232"/>
      <c r="PKB232"/>
      <c r="PKC232"/>
      <c r="PKD232"/>
      <c r="PKE232"/>
      <c r="PKF232"/>
      <c r="PKG232"/>
      <c r="PKH232"/>
      <c r="PKI232"/>
      <c r="PKJ232"/>
      <c r="PKK232"/>
      <c r="PKL232"/>
      <c r="PKM232"/>
      <c r="PKN232"/>
      <c r="PKO232"/>
      <c r="PKP232"/>
      <c r="PKQ232"/>
      <c r="PKR232"/>
      <c r="PKS232"/>
      <c r="PKT232"/>
      <c r="PKU232"/>
      <c r="PKV232"/>
      <c r="PKW232"/>
      <c r="PKX232"/>
      <c r="PKY232"/>
      <c r="PKZ232"/>
      <c r="PLA232"/>
      <c r="PLB232"/>
      <c r="PLC232"/>
      <c r="PLD232"/>
      <c r="PLE232"/>
      <c r="PLF232"/>
      <c r="PLG232"/>
      <c r="PLH232"/>
      <c r="PLI232"/>
      <c r="PLJ232"/>
      <c r="PLK232"/>
      <c r="PLL232"/>
      <c r="PLM232"/>
      <c r="PLN232"/>
      <c r="PLO232"/>
      <c r="PLP232"/>
      <c r="PLQ232"/>
      <c r="PLR232"/>
      <c r="PLS232"/>
      <c r="PLT232"/>
      <c r="PLU232"/>
      <c r="PLV232"/>
      <c r="PLW232"/>
      <c r="PLX232"/>
      <c r="PLY232"/>
      <c r="PLZ232"/>
      <c r="PMA232"/>
      <c r="PMB232"/>
      <c r="PMC232"/>
      <c r="PMD232"/>
      <c r="PME232"/>
      <c r="PMF232"/>
      <c r="PMG232"/>
      <c r="PMH232"/>
      <c r="PMI232"/>
      <c r="PMJ232"/>
      <c r="PMK232"/>
      <c r="PML232"/>
      <c r="PMM232"/>
      <c r="PMN232"/>
      <c r="PMO232"/>
      <c r="PMP232"/>
      <c r="PMQ232"/>
      <c r="PMR232"/>
      <c r="PMS232"/>
      <c r="PMT232"/>
      <c r="PMU232"/>
      <c r="PMV232"/>
      <c r="PMW232"/>
      <c r="PMX232"/>
      <c r="PMY232"/>
      <c r="PMZ232"/>
      <c r="PNA232"/>
      <c r="PNB232"/>
      <c r="PNC232"/>
      <c r="PND232"/>
      <c r="PNE232"/>
      <c r="PNF232"/>
      <c r="PNG232"/>
      <c r="PNH232"/>
      <c r="PNI232"/>
      <c r="PNJ232"/>
      <c r="PNK232"/>
      <c r="PNL232"/>
      <c r="PNM232"/>
      <c r="PNN232"/>
      <c r="PNO232"/>
      <c r="PNP232"/>
      <c r="PNQ232"/>
      <c r="PNR232"/>
      <c r="PNS232"/>
      <c r="PNT232"/>
      <c r="PNU232"/>
      <c r="PNV232"/>
      <c r="PNW232"/>
      <c r="PNX232"/>
      <c r="PNY232"/>
      <c r="PNZ232"/>
      <c r="POA232"/>
      <c r="POB232"/>
      <c r="POC232"/>
      <c r="POD232"/>
      <c r="POE232"/>
      <c r="POF232"/>
      <c r="POG232"/>
      <c r="POH232"/>
      <c r="POI232"/>
      <c r="POJ232"/>
      <c r="POK232"/>
      <c r="POL232"/>
      <c r="POM232"/>
      <c r="PON232"/>
      <c r="POO232"/>
      <c r="POP232"/>
      <c r="POQ232"/>
      <c r="POR232"/>
      <c r="POS232"/>
      <c r="POT232"/>
      <c r="POU232"/>
      <c r="POV232"/>
      <c r="POW232"/>
      <c r="POX232"/>
      <c r="POY232"/>
      <c r="POZ232"/>
      <c r="PPA232"/>
      <c r="PPB232"/>
      <c r="PPC232"/>
      <c r="PPD232"/>
      <c r="PPE232"/>
      <c r="PPF232"/>
      <c r="PPG232"/>
      <c r="PPH232"/>
      <c r="PPI232"/>
      <c r="PPJ232"/>
      <c r="PPK232"/>
      <c r="PPL232"/>
      <c r="PPM232"/>
      <c r="PPN232"/>
      <c r="PPO232"/>
      <c r="PPP232"/>
      <c r="PPQ232"/>
      <c r="PPR232"/>
      <c r="PPS232"/>
      <c r="PPT232"/>
      <c r="PPU232"/>
      <c r="PPV232"/>
      <c r="PPW232"/>
      <c r="PPX232"/>
      <c r="PPY232"/>
      <c r="PPZ232"/>
      <c r="PQA232"/>
      <c r="PQB232"/>
      <c r="PQC232"/>
      <c r="PQD232"/>
      <c r="PQE232"/>
      <c r="PQF232"/>
      <c r="PQG232"/>
      <c r="PQH232"/>
      <c r="PQI232"/>
      <c r="PQJ232"/>
      <c r="PQK232"/>
      <c r="PQL232"/>
      <c r="PQM232"/>
      <c r="PQN232"/>
      <c r="PQO232"/>
      <c r="PQP232"/>
      <c r="PQQ232"/>
      <c r="PQR232"/>
      <c r="PQS232"/>
      <c r="PQT232"/>
      <c r="PQU232"/>
      <c r="PQV232"/>
      <c r="PQW232"/>
      <c r="PQX232"/>
      <c r="PQY232"/>
      <c r="PQZ232"/>
      <c r="PRA232"/>
      <c r="PRB232"/>
      <c r="PRC232"/>
      <c r="PRD232"/>
      <c r="PRE232"/>
      <c r="PRF232"/>
      <c r="PRG232"/>
      <c r="PRH232"/>
      <c r="PRI232"/>
      <c r="PRJ232"/>
      <c r="PRK232"/>
      <c r="PRL232"/>
      <c r="PRM232"/>
      <c r="PRN232"/>
      <c r="PRO232"/>
      <c r="PRP232"/>
      <c r="PRQ232"/>
      <c r="PRR232"/>
      <c r="PRS232"/>
      <c r="PRT232"/>
      <c r="PRU232"/>
      <c r="PRV232"/>
      <c r="PRW232"/>
      <c r="PRX232"/>
      <c r="PRY232"/>
      <c r="PRZ232"/>
      <c r="PSA232"/>
      <c r="PSB232"/>
      <c r="PSC232"/>
      <c r="PSD232"/>
      <c r="PSE232"/>
      <c r="PSF232"/>
      <c r="PSG232"/>
      <c r="PSH232"/>
      <c r="PSI232"/>
      <c r="PSJ232"/>
      <c r="PSK232"/>
      <c r="PSL232"/>
      <c r="PSM232"/>
      <c r="PSN232"/>
      <c r="PSO232"/>
      <c r="PSP232"/>
      <c r="PSQ232"/>
      <c r="PSR232"/>
      <c r="PSS232"/>
      <c r="PST232"/>
      <c r="PSU232"/>
      <c r="PSV232"/>
      <c r="PSW232"/>
      <c r="PSX232"/>
      <c r="PSY232"/>
      <c r="PSZ232"/>
      <c r="PTA232"/>
      <c r="PTB232"/>
      <c r="PTC232"/>
      <c r="PTD232"/>
      <c r="PTE232"/>
      <c r="PTF232"/>
      <c r="PTG232"/>
      <c r="PTH232"/>
      <c r="PTI232"/>
      <c r="PTJ232"/>
      <c r="PTK232"/>
      <c r="PTL232"/>
      <c r="PTM232"/>
      <c r="PTN232"/>
      <c r="PTO232"/>
      <c r="PTP232"/>
      <c r="PTQ232"/>
      <c r="PTR232"/>
      <c r="PTS232"/>
      <c r="PTT232"/>
      <c r="PTU232"/>
      <c r="PTV232"/>
      <c r="PTW232"/>
      <c r="PTX232"/>
      <c r="PTY232"/>
      <c r="PTZ232"/>
      <c r="PUA232"/>
      <c r="PUB232"/>
      <c r="PUC232"/>
      <c r="PUD232"/>
      <c r="PUE232"/>
      <c r="PUF232"/>
      <c r="PUG232"/>
      <c r="PUH232"/>
      <c r="PUI232"/>
      <c r="PUJ232"/>
      <c r="PUK232"/>
      <c r="PUL232"/>
      <c r="PUM232"/>
      <c r="PUN232"/>
      <c r="PUO232"/>
      <c r="PUP232"/>
      <c r="PUQ232"/>
      <c r="PUR232"/>
      <c r="PUS232"/>
      <c r="PUT232"/>
      <c r="PUU232"/>
      <c r="PUV232"/>
      <c r="PUW232"/>
      <c r="PUX232"/>
      <c r="PUY232"/>
      <c r="PUZ232"/>
      <c r="PVA232"/>
      <c r="PVB232"/>
      <c r="PVC232"/>
      <c r="PVD232"/>
      <c r="PVE232"/>
      <c r="PVF232"/>
      <c r="PVG232"/>
      <c r="PVH232"/>
      <c r="PVI232"/>
      <c r="PVJ232"/>
      <c r="PVK232"/>
      <c r="PVL232"/>
      <c r="PVM232"/>
      <c r="PVN232"/>
      <c r="PVO232"/>
      <c r="PVP232"/>
      <c r="PVQ232"/>
      <c r="PVR232"/>
      <c r="PVS232"/>
      <c r="PVT232"/>
      <c r="PVU232"/>
      <c r="PVV232"/>
      <c r="PVW232"/>
      <c r="PVX232"/>
      <c r="PVY232"/>
      <c r="PVZ232"/>
      <c r="PWA232"/>
      <c r="PWB232"/>
      <c r="PWC232"/>
      <c r="PWD232"/>
      <c r="PWE232"/>
      <c r="PWF232"/>
      <c r="PWG232"/>
      <c r="PWH232"/>
      <c r="PWI232"/>
      <c r="PWJ232"/>
      <c r="PWK232"/>
      <c r="PWL232"/>
      <c r="PWM232"/>
      <c r="PWN232"/>
      <c r="PWO232"/>
      <c r="PWP232"/>
      <c r="PWQ232"/>
      <c r="PWR232"/>
      <c r="PWS232"/>
      <c r="PWT232"/>
      <c r="PWU232"/>
      <c r="PWV232"/>
      <c r="PWW232"/>
      <c r="PWX232"/>
      <c r="PWY232"/>
      <c r="PWZ232"/>
      <c r="PXA232"/>
      <c r="PXB232"/>
      <c r="PXC232"/>
      <c r="PXD232"/>
      <c r="PXE232"/>
      <c r="PXF232"/>
      <c r="PXG232"/>
      <c r="PXH232"/>
      <c r="PXI232"/>
      <c r="PXJ232"/>
      <c r="PXK232"/>
      <c r="PXL232"/>
      <c r="PXM232"/>
      <c r="PXN232"/>
      <c r="PXO232"/>
      <c r="PXP232"/>
      <c r="PXQ232"/>
      <c r="PXR232"/>
      <c r="PXS232"/>
      <c r="PXT232"/>
      <c r="PXU232"/>
      <c r="PXV232"/>
      <c r="PXW232"/>
      <c r="PXX232"/>
      <c r="PXY232"/>
      <c r="PXZ232"/>
      <c r="PYA232"/>
      <c r="PYB232"/>
      <c r="PYC232"/>
      <c r="PYD232"/>
      <c r="PYE232"/>
      <c r="PYF232"/>
      <c r="PYG232"/>
      <c r="PYH232"/>
      <c r="PYI232"/>
      <c r="PYJ232"/>
      <c r="PYK232"/>
      <c r="PYL232"/>
      <c r="PYM232"/>
      <c r="PYN232"/>
      <c r="PYO232"/>
      <c r="PYP232"/>
      <c r="PYQ232"/>
      <c r="PYR232"/>
      <c r="PYS232"/>
      <c r="PYT232"/>
      <c r="PYU232"/>
      <c r="PYV232"/>
      <c r="PYW232"/>
      <c r="PYX232"/>
      <c r="PYY232"/>
      <c r="PYZ232"/>
      <c r="PZA232"/>
      <c r="PZB232"/>
      <c r="PZC232"/>
      <c r="PZD232"/>
      <c r="PZE232"/>
      <c r="PZF232"/>
      <c r="PZG232"/>
      <c r="PZH232"/>
      <c r="PZI232"/>
      <c r="PZJ232"/>
      <c r="PZK232"/>
      <c r="PZL232"/>
      <c r="PZM232"/>
      <c r="PZN232"/>
      <c r="PZO232"/>
      <c r="PZP232"/>
      <c r="PZQ232"/>
      <c r="PZR232"/>
      <c r="PZS232"/>
      <c r="PZT232"/>
      <c r="PZU232"/>
      <c r="PZV232"/>
      <c r="PZW232"/>
      <c r="PZX232"/>
      <c r="PZY232"/>
      <c r="PZZ232"/>
      <c r="QAA232"/>
      <c r="QAB232"/>
      <c r="QAC232"/>
      <c r="QAD232"/>
      <c r="QAE232"/>
      <c r="QAF232"/>
      <c r="QAG232"/>
      <c r="QAH232"/>
      <c r="QAI232"/>
      <c r="QAJ232"/>
      <c r="QAK232"/>
      <c r="QAL232"/>
      <c r="QAM232"/>
      <c r="QAN232"/>
      <c r="QAO232"/>
      <c r="QAP232"/>
      <c r="QAQ232"/>
      <c r="QAR232"/>
      <c r="QAS232"/>
      <c r="QAT232"/>
      <c r="QAU232"/>
      <c r="QAV232"/>
      <c r="QAW232"/>
      <c r="QAX232"/>
      <c r="QAY232"/>
      <c r="QAZ232"/>
      <c r="QBA232"/>
      <c r="QBB232"/>
      <c r="QBC232"/>
      <c r="QBD232"/>
      <c r="QBE232"/>
      <c r="QBF232"/>
      <c r="QBG232"/>
      <c r="QBH232"/>
      <c r="QBI232"/>
      <c r="QBJ232"/>
      <c r="QBK232"/>
      <c r="QBL232"/>
      <c r="QBM232"/>
      <c r="QBN232"/>
      <c r="QBO232"/>
      <c r="QBP232"/>
      <c r="QBQ232"/>
      <c r="QBR232"/>
      <c r="QBS232"/>
      <c r="QBT232"/>
      <c r="QBU232"/>
      <c r="QBV232"/>
      <c r="QBW232"/>
      <c r="QBX232"/>
      <c r="QBY232"/>
      <c r="QBZ232"/>
      <c r="QCA232"/>
      <c r="QCB232"/>
      <c r="QCC232"/>
      <c r="QCD232"/>
      <c r="QCE232"/>
      <c r="QCF232"/>
      <c r="QCG232"/>
      <c r="QCH232"/>
      <c r="QCI232"/>
      <c r="QCJ232"/>
      <c r="QCK232"/>
      <c r="QCL232"/>
      <c r="QCM232"/>
      <c r="QCN232"/>
      <c r="QCO232"/>
      <c r="QCP232"/>
      <c r="QCQ232"/>
      <c r="QCR232"/>
      <c r="QCS232"/>
      <c r="QCT232"/>
      <c r="QCU232"/>
      <c r="QCV232"/>
      <c r="QCW232"/>
      <c r="QCX232"/>
      <c r="QCY232"/>
      <c r="QCZ232"/>
      <c r="QDA232"/>
      <c r="QDB232"/>
      <c r="QDC232"/>
      <c r="QDD232"/>
      <c r="QDE232"/>
      <c r="QDF232"/>
      <c r="QDG232"/>
      <c r="QDH232"/>
      <c r="QDI232"/>
      <c r="QDJ232"/>
      <c r="QDK232"/>
      <c r="QDL232"/>
      <c r="QDM232"/>
      <c r="QDN232"/>
      <c r="QDO232"/>
      <c r="QDP232"/>
      <c r="QDQ232"/>
      <c r="QDR232"/>
      <c r="QDS232"/>
      <c r="QDT232"/>
      <c r="QDU232"/>
      <c r="QDV232"/>
      <c r="QDW232"/>
      <c r="QDX232"/>
      <c r="QDY232"/>
      <c r="QDZ232"/>
      <c r="QEA232"/>
      <c r="QEB232"/>
      <c r="QEC232"/>
      <c r="QED232"/>
      <c r="QEE232"/>
      <c r="QEF232"/>
      <c r="QEG232"/>
      <c r="QEH232"/>
      <c r="QEI232"/>
      <c r="QEJ232"/>
      <c r="QEK232"/>
      <c r="QEL232"/>
      <c r="QEM232"/>
      <c r="QEN232"/>
      <c r="QEO232"/>
      <c r="QEP232"/>
      <c r="QEQ232"/>
      <c r="QER232"/>
      <c r="QES232"/>
      <c r="QET232"/>
      <c r="QEU232"/>
      <c r="QEV232"/>
      <c r="QEW232"/>
      <c r="QEX232"/>
      <c r="QEY232"/>
      <c r="QEZ232"/>
      <c r="QFA232"/>
      <c r="QFB232"/>
      <c r="QFC232"/>
      <c r="QFD232"/>
      <c r="QFE232"/>
      <c r="QFF232"/>
      <c r="QFG232"/>
      <c r="QFH232"/>
      <c r="QFI232"/>
      <c r="QFJ232"/>
      <c r="QFK232"/>
      <c r="QFL232"/>
      <c r="QFM232"/>
      <c r="QFN232"/>
      <c r="QFO232"/>
      <c r="QFP232"/>
      <c r="QFQ232"/>
      <c r="QFR232"/>
      <c r="QFS232"/>
      <c r="QFT232"/>
      <c r="QFU232"/>
      <c r="QFV232"/>
      <c r="QFW232"/>
      <c r="QFX232"/>
      <c r="QFY232"/>
      <c r="QFZ232"/>
      <c r="QGA232"/>
      <c r="QGB232"/>
      <c r="QGC232"/>
      <c r="QGD232"/>
      <c r="QGE232"/>
      <c r="QGF232"/>
      <c r="QGG232"/>
      <c r="QGH232"/>
      <c r="QGI232"/>
      <c r="QGJ232"/>
      <c r="QGK232"/>
      <c r="QGL232"/>
      <c r="QGM232"/>
      <c r="QGN232"/>
      <c r="QGO232"/>
      <c r="QGP232"/>
      <c r="QGQ232"/>
      <c r="QGR232"/>
      <c r="QGS232"/>
      <c r="QGT232"/>
      <c r="QGU232"/>
      <c r="QGV232"/>
      <c r="QGW232"/>
      <c r="QGX232"/>
      <c r="QGY232"/>
      <c r="QGZ232"/>
      <c r="QHA232"/>
      <c r="QHB232"/>
      <c r="QHC232"/>
      <c r="QHD232"/>
      <c r="QHE232"/>
      <c r="QHF232"/>
      <c r="QHG232"/>
      <c r="QHH232"/>
      <c r="QHI232"/>
      <c r="QHJ232"/>
      <c r="QHK232"/>
      <c r="QHL232"/>
      <c r="QHM232"/>
      <c r="QHN232"/>
      <c r="QHO232"/>
      <c r="QHP232"/>
      <c r="QHQ232"/>
      <c r="QHR232"/>
      <c r="QHS232"/>
      <c r="QHT232"/>
      <c r="QHU232"/>
      <c r="QHV232"/>
      <c r="QHW232"/>
      <c r="QHX232"/>
      <c r="QHY232"/>
      <c r="QHZ232"/>
      <c r="QIA232"/>
      <c r="QIB232"/>
      <c r="QIC232"/>
      <c r="QID232"/>
      <c r="QIE232"/>
      <c r="QIF232"/>
      <c r="QIG232"/>
      <c r="QIH232"/>
      <c r="QII232"/>
      <c r="QIJ232"/>
      <c r="QIK232"/>
      <c r="QIL232"/>
      <c r="QIM232"/>
      <c r="QIN232"/>
      <c r="QIO232"/>
      <c r="QIP232"/>
      <c r="QIQ232"/>
      <c r="QIR232"/>
      <c r="QIS232"/>
      <c r="QIT232"/>
      <c r="QIU232"/>
      <c r="QIV232"/>
      <c r="QIW232"/>
      <c r="QIX232"/>
      <c r="QIY232"/>
      <c r="QIZ232"/>
      <c r="QJA232"/>
      <c r="QJB232"/>
      <c r="QJC232"/>
      <c r="QJD232"/>
      <c r="QJE232"/>
      <c r="QJF232"/>
      <c r="QJG232"/>
      <c r="QJH232"/>
      <c r="QJI232"/>
      <c r="QJJ232"/>
      <c r="QJK232"/>
      <c r="QJL232"/>
      <c r="QJM232"/>
      <c r="QJN232"/>
      <c r="QJO232"/>
      <c r="QJP232"/>
      <c r="QJQ232"/>
      <c r="QJR232"/>
      <c r="QJS232"/>
      <c r="QJT232"/>
      <c r="QJU232"/>
      <c r="QJV232"/>
      <c r="QJW232"/>
      <c r="QJX232"/>
      <c r="QJY232"/>
      <c r="QJZ232"/>
      <c r="QKA232"/>
      <c r="QKB232"/>
      <c r="QKC232"/>
      <c r="QKD232"/>
      <c r="QKE232"/>
      <c r="QKF232"/>
      <c r="QKG232"/>
      <c r="QKH232"/>
      <c r="QKI232"/>
      <c r="QKJ232"/>
      <c r="QKK232"/>
      <c r="QKL232"/>
      <c r="QKM232"/>
      <c r="QKN232"/>
      <c r="QKO232"/>
      <c r="QKP232"/>
      <c r="QKQ232"/>
      <c r="QKR232"/>
      <c r="QKS232"/>
      <c r="QKT232"/>
      <c r="QKU232"/>
      <c r="QKV232"/>
      <c r="QKW232"/>
      <c r="QKX232"/>
      <c r="QKY232"/>
      <c r="QKZ232"/>
      <c r="QLA232"/>
      <c r="QLB232"/>
      <c r="QLC232"/>
      <c r="QLD232"/>
      <c r="QLE232"/>
      <c r="QLF232"/>
      <c r="QLG232"/>
      <c r="QLH232"/>
      <c r="QLI232"/>
      <c r="QLJ232"/>
      <c r="QLK232"/>
      <c r="QLL232"/>
      <c r="QLM232"/>
      <c r="QLN232"/>
      <c r="QLO232"/>
      <c r="QLP232"/>
      <c r="QLQ232"/>
      <c r="QLR232"/>
      <c r="QLS232"/>
      <c r="QLT232"/>
      <c r="QLU232"/>
      <c r="QLV232"/>
      <c r="QLW232"/>
      <c r="QLX232"/>
      <c r="QLY232"/>
      <c r="QLZ232"/>
      <c r="QMA232"/>
      <c r="QMB232"/>
      <c r="QMC232"/>
      <c r="QMD232"/>
      <c r="QME232"/>
      <c r="QMF232"/>
      <c r="QMG232"/>
      <c r="QMH232"/>
      <c r="QMI232"/>
      <c r="QMJ232"/>
      <c r="QMK232"/>
      <c r="QML232"/>
      <c r="QMM232"/>
      <c r="QMN232"/>
      <c r="QMO232"/>
      <c r="QMP232"/>
      <c r="QMQ232"/>
      <c r="QMR232"/>
      <c r="QMS232"/>
      <c r="QMT232"/>
      <c r="QMU232"/>
      <c r="QMV232"/>
      <c r="QMW232"/>
      <c r="QMX232"/>
      <c r="QMY232"/>
      <c r="QMZ232"/>
      <c r="QNA232"/>
      <c r="QNB232"/>
      <c r="QNC232"/>
      <c r="QND232"/>
      <c r="QNE232"/>
      <c r="QNF232"/>
      <c r="QNG232"/>
      <c r="QNH232"/>
      <c r="QNI232"/>
      <c r="QNJ232"/>
      <c r="QNK232"/>
      <c r="QNL232"/>
      <c r="QNM232"/>
      <c r="QNN232"/>
      <c r="QNO232"/>
      <c r="QNP232"/>
      <c r="QNQ232"/>
      <c r="QNR232"/>
      <c r="QNS232"/>
      <c r="QNT232"/>
      <c r="QNU232"/>
      <c r="QNV232"/>
      <c r="QNW232"/>
      <c r="QNX232"/>
      <c r="QNY232"/>
      <c r="QNZ232"/>
      <c r="QOA232"/>
      <c r="QOB232"/>
      <c r="QOC232"/>
      <c r="QOD232"/>
      <c r="QOE232"/>
      <c r="QOF232"/>
      <c r="QOG232"/>
      <c r="QOH232"/>
      <c r="QOI232"/>
      <c r="QOJ232"/>
      <c r="QOK232"/>
      <c r="QOL232"/>
      <c r="QOM232"/>
      <c r="QON232"/>
      <c r="QOO232"/>
      <c r="QOP232"/>
      <c r="QOQ232"/>
      <c r="QOR232"/>
      <c r="QOS232"/>
      <c r="QOT232"/>
      <c r="QOU232"/>
      <c r="QOV232"/>
      <c r="QOW232"/>
      <c r="QOX232"/>
      <c r="QOY232"/>
      <c r="QOZ232"/>
      <c r="QPA232"/>
      <c r="QPB232"/>
      <c r="QPC232"/>
      <c r="QPD232"/>
      <c r="QPE232"/>
      <c r="QPF232"/>
      <c r="QPG232"/>
      <c r="QPH232"/>
      <c r="QPI232"/>
      <c r="QPJ232"/>
      <c r="QPK232"/>
      <c r="QPL232"/>
      <c r="QPM232"/>
      <c r="QPN232"/>
      <c r="QPO232"/>
      <c r="QPP232"/>
      <c r="QPQ232"/>
      <c r="QPR232"/>
      <c r="QPS232"/>
      <c r="QPT232"/>
      <c r="QPU232"/>
      <c r="QPV232"/>
      <c r="QPW232"/>
      <c r="QPX232"/>
      <c r="QPY232"/>
      <c r="QPZ232"/>
      <c r="QQA232"/>
      <c r="QQB232"/>
      <c r="QQC232"/>
      <c r="QQD232"/>
      <c r="QQE232"/>
      <c r="QQF232"/>
      <c r="QQG232"/>
      <c r="QQH232"/>
      <c r="QQI232"/>
      <c r="QQJ232"/>
      <c r="QQK232"/>
      <c r="QQL232"/>
      <c r="QQM232"/>
      <c r="QQN232"/>
      <c r="QQO232"/>
      <c r="QQP232"/>
      <c r="QQQ232"/>
      <c r="QQR232"/>
      <c r="QQS232"/>
      <c r="QQT232"/>
      <c r="QQU232"/>
      <c r="QQV232"/>
      <c r="QQW232"/>
      <c r="QQX232"/>
      <c r="QQY232"/>
      <c r="QQZ232"/>
      <c r="QRA232"/>
      <c r="QRB232"/>
      <c r="QRC232"/>
      <c r="QRD232"/>
      <c r="QRE232"/>
      <c r="QRF232"/>
      <c r="QRG232"/>
      <c r="QRH232"/>
      <c r="QRI232"/>
      <c r="QRJ232"/>
      <c r="QRK232"/>
      <c r="QRL232"/>
      <c r="QRM232"/>
      <c r="QRN232"/>
      <c r="QRO232"/>
      <c r="QRP232"/>
      <c r="QRQ232"/>
      <c r="QRR232"/>
      <c r="QRS232"/>
      <c r="QRT232"/>
      <c r="QRU232"/>
      <c r="QRV232"/>
      <c r="QRW232"/>
      <c r="QRX232"/>
      <c r="QRY232"/>
      <c r="QRZ232"/>
      <c r="QSA232"/>
      <c r="QSB232"/>
      <c r="QSC232"/>
      <c r="QSD232"/>
      <c r="QSE232"/>
      <c r="QSF232"/>
      <c r="QSG232"/>
      <c r="QSH232"/>
      <c r="QSI232"/>
      <c r="QSJ232"/>
      <c r="QSK232"/>
      <c r="QSL232"/>
      <c r="QSM232"/>
      <c r="QSN232"/>
      <c r="QSO232"/>
      <c r="QSP232"/>
      <c r="QSQ232"/>
      <c r="QSR232"/>
      <c r="QSS232"/>
      <c r="QST232"/>
      <c r="QSU232"/>
      <c r="QSV232"/>
      <c r="QSW232"/>
      <c r="QSX232"/>
      <c r="QSY232"/>
      <c r="QSZ232"/>
      <c r="QTA232"/>
      <c r="QTB232"/>
      <c r="QTC232"/>
      <c r="QTD232"/>
      <c r="QTE232"/>
      <c r="QTF232"/>
      <c r="QTG232"/>
      <c r="QTH232"/>
      <c r="QTI232"/>
      <c r="QTJ232"/>
      <c r="QTK232"/>
      <c r="QTL232"/>
      <c r="QTM232"/>
      <c r="QTN232"/>
      <c r="QTO232"/>
      <c r="QTP232"/>
      <c r="QTQ232"/>
      <c r="QTR232"/>
      <c r="QTS232"/>
      <c r="QTT232"/>
      <c r="QTU232"/>
      <c r="QTV232"/>
      <c r="QTW232"/>
      <c r="QTX232"/>
      <c r="QTY232"/>
      <c r="QTZ232"/>
      <c r="QUA232"/>
      <c r="QUB232"/>
      <c r="QUC232"/>
      <c r="QUD232"/>
      <c r="QUE232"/>
      <c r="QUF232"/>
      <c r="QUG232"/>
      <c r="QUH232"/>
      <c r="QUI232"/>
      <c r="QUJ232"/>
      <c r="QUK232"/>
      <c r="QUL232"/>
      <c r="QUM232"/>
      <c r="QUN232"/>
      <c r="QUO232"/>
      <c r="QUP232"/>
      <c r="QUQ232"/>
      <c r="QUR232"/>
      <c r="QUS232"/>
      <c r="QUT232"/>
      <c r="QUU232"/>
      <c r="QUV232"/>
      <c r="QUW232"/>
      <c r="QUX232"/>
      <c r="QUY232"/>
      <c r="QUZ232"/>
      <c r="QVA232"/>
      <c r="QVB232"/>
      <c r="QVC232"/>
      <c r="QVD232"/>
      <c r="QVE232"/>
      <c r="QVF232"/>
      <c r="QVG232"/>
      <c r="QVH232"/>
      <c r="QVI232"/>
      <c r="QVJ232"/>
      <c r="QVK232"/>
      <c r="QVL232"/>
      <c r="QVM232"/>
      <c r="QVN232"/>
      <c r="QVO232"/>
      <c r="QVP232"/>
      <c r="QVQ232"/>
      <c r="QVR232"/>
      <c r="QVS232"/>
      <c r="QVT232"/>
      <c r="QVU232"/>
      <c r="QVV232"/>
      <c r="QVW232"/>
      <c r="QVX232"/>
      <c r="QVY232"/>
      <c r="QVZ232"/>
      <c r="QWA232"/>
      <c r="QWB232"/>
      <c r="QWC232"/>
      <c r="QWD232"/>
      <c r="QWE232"/>
      <c r="QWF232"/>
      <c r="QWG232"/>
      <c r="QWH232"/>
      <c r="QWI232"/>
      <c r="QWJ232"/>
      <c r="QWK232"/>
      <c r="QWL232"/>
      <c r="QWM232"/>
      <c r="QWN232"/>
      <c r="QWO232"/>
      <c r="QWP232"/>
      <c r="QWQ232"/>
      <c r="QWR232"/>
      <c r="QWS232"/>
      <c r="QWT232"/>
      <c r="QWU232"/>
      <c r="QWV232"/>
      <c r="QWW232"/>
      <c r="QWX232"/>
      <c r="QWY232"/>
      <c r="QWZ232"/>
      <c r="QXA232"/>
      <c r="QXB232"/>
      <c r="QXC232"/>
      <c r="QXD232"/>
      <c r="QXE232"/>
      <c r="QXF232"/>
      <c r="QXG232"/>
      <c r="QXH232"/>
      <c r="QXI232"/>
      <c r="QXJ232"/>
      <c r="QXK232"/>
      <c r="QXL232"/>
      <c r="QXM232"/>
      <c r="QXN232"/>
      <c r="QXO232"/>
      <c r="QXP232"/>
      <c r="QXQ232"/>
      <c r="QXR232"/>
      <c r="QXS232"/>
      <c r="QXT232"/>
      <c r="QXU232"/>
      <c r="QXV232"/>
      <c r="QXW232"/>
      <c r="QXX232"/>
      <c r="QXY232"/>
      <c r="QXZ232"/>
      <c r="QYA232"/>
      <c r="QYB232"/>
      <c r="QYC232"/>
      <c r="QYD232"/>
      <c r="QYE232"/>
      <c r="QYF232"/>
      <c r="QYG232"/>
      <c r="QYH232"/>
      <c r="QYI232"/>
      <c r="QYJ232"/>
      <c r="QYK232"/>
      <c r="QYL232"/>
      <c r="QYM232"/>
      <c r="QYN232"/>
      <c r="QYO232"/>
      <c r="QYP232"/>
      <c r="QYQ232"/>
      <c r="QYR232"/>
      <c r="QYS232"/>
      <c r="QYT232"/>
      <c r="QYU232"/>
      <c r="QYV232"/>
      <c r="QYW232"/>
      <c r="QYX232"/>
      <c r="QYY232"/>
      <c r="QYZ232"/>
      <c r="QZA232"/>
      <c r="QZB232"/>
      <c r="QZC232"/>
      <c r="QZD232"/>
      <c r="QZE232"/>
      <c r="QZF232"/>
      <c r="QZG232"/>
      <c r="QZH232"/>
      <c r="QZI232"/>
      <c r="QZJ232"/>
      <c r="QZK232"/>
      <c r="QZL232"/>
      <c r="QZM232"/>
      <c r="QZN232"/>
      <c r="QZO232"/>
      <c r="QZP232"/>
      <c r="QZQ232"/>
      <c r="QZR232"/>
      <c r="QZS232"/>
      <c r="QZT232"/>
      <c r="QZU232"/>
      <c r="QZV232"/>
      <c r="QZW232"/>
      <c r="QZX232"/>
      <c r="QZY232"/>
      <c r="QZZ232"/>
      <c r="RAA232"/>
      <c r="RAB232"/>
      <c r="RAC232"/>
      <c r="RAD232"/>
      <c r="RAE232"/>
      <c r="RAF232"/>
      <c r="RAG232"/>
      <c r="RAH232"/>
      <c r="RAI232"/>
      <c r="RAJ232"/>
      <c r="RAK232"/>
      <c r="RAL232"/>
      <c r="RAM232"/>
      <c r="RAN232"/>
      <c r="RAO232"/>
      <c r="RAP232"/>
      <c r="RAQ232"/>
      <c r="RAR232"/>
      <c r="RAS232"/>
      <c r="RAT232"/>
      <c r="RAU232"/>
      <c r="RAV232"/>
      <c r="RAW232"/>
      <c r="RAX232"/>
      <c r="RAY232"/>
      <c r="RAZ232"/>
      <c r="RBA232"/>
      <c r="RBB232"/>
      <c r="RBC232"/>
      <c r="RBD232"/>
      <c r="RBE232"/>
      <c r="RBF232"/>
      <c r="RBG232"/>
      <c r="RBH232"/>
      <c r="RBI232"/>
      <c r="RBJ232"/>
      <c r="RBK232"/>
      <c r="RBL232"/>
      <c r="RBM232"/>
      <c r="RBN232"/>
      <c r="RBO232"/>
      <c r="RBP232"/>
      <c r="RBQ232"/>
      <c r="RBR232"/>
      <c r="RBS232"/>
      <c r="RBT232"/>
      <c r="RBU232"/>
      <c r="RBV232"/>
      <c r="RBW232"/>
      <c r="RBX232"/>
      <c r="RBY232"/>
      <c r="RBZ232"/>
      <c r="RCA232"/>
      <c r="RCB232"/>
      <c r="RCC232"/>
      <c r="RCD232"/>
      <c r="RCE232"/>
      <c r="RCF232"/>
      <c r="RCG232"/>
      <c r="RCH232"/>
      <c r="RCI232"/>
      <c r="RCJ232"/>
      <c r="RCK232"/>
      <c r="RCL232"/>
      <c r="RCM232"/>
      <c r="RCN232"/>
      <c r="RCO232"/>
      <c r="RCP232"/>
      <c r="RCQ232"/>
      <c r="RCR232"/>
      <c r="RCS232"/>
      <c r="RCT232"/>
      <c r="RCU232"/>
      <c r="RCV232"/>
      <c r="RCW232"/>
      <c r="RCX232"/>
      <c r="RCY232"/>
      <c r="RCZ232"/>
      <c r="RDA232"/>
      <c r="RDB232"/>
      <c r="RDC232"/>
      <c r="RDD232"/>
      <c r="RDE232"/>
      <c r="RDF232"/>
      <c r="RDG232"/>
      <c r="RDH232"/>
      <c r="RDI232"/>
      <c r="RDJ232"/>
      <c r="RDK232"/>
      <c r="RDL232"/>
      <c r="RDM232"/>
      <c r="RDN232"/>
      <c r="RDO232"/>
      <c r="RDP232"/>
      <c r="RDQ232"/>
      <c r="RDR232"/>
      <c r="RDS232"/>
      <c r="RDT232"/>
      <c r="RDU232"/>
      <c r="RDV232"/>
      <c r="RDW232"/>
      <c r="RDX232"/>
      <c r="RDY232"/>
      <c r="RDZ232"/>
      <c r="REA232"/>
      <c r="REB232"/>
      <c r="REC232"/>
      <c r="RED232"/>
      <c r="REE232"/>
      <c r="REF232"/>
      <c r="REG232"/>
      <c r="REH232"/>
      <c r="REI232"/>
      <c r="REJ232"/>
      <c r="REK232"/>
      <c r="REL232"/>
      <c r="REM232"/>
      <c r="REN232"/>
      <c r="REO232"/>
      <c r="REP232"/>
      <c r="REQ232"/>
      <c r="RER232"/>
      <c r="RES232"/>
      <c r="RET232"/>
      <c r="REU232"/>
      <c r="REV232"/>
      <c r="REW232"/>
      <c r="REX232"/>
      <c r="REY232"/>
      <c r="REZ232"/>
      <c r="RFA232"/>
      <c r="RFB232"/>
      <c r="RFC232"/>
      <c r="RFD232"/>
      <c r="RFE232"/>
      <c r="RFF232"/>
      <c r="RFG232"/>
      <c r="RFH232"/>
      <c r="RFI232"/>
      <c r="RFJ232"/>
      <c r="RFK232"/>
      <c r="RFL232"/>
      <c r="RFM232"/>
      <c r="RFN232"/>
      <c r="RFO232"/>
      <c r="RFP232"/>
      <c r="RFQ232"/>
      <c r="RFR232"/>
      <c r="RFS232"/>
      <c r="RFT232"/>
      <c r="RFU232"/>
      <c r="RFV232"/>
      <c r="RFW232"/>
      <c r="RFX232"/>
      <c r="RFY232"/>
      <c r="RFZ232"/>
      <c r="RGA232"/>
      <c r="RGB232"/>
      <c r="RGC232"/>
      <c r="RGD232"/>
      <c r="RGE232"/>
      <c r="RGF232"/>
      <c r="RGG232"/>
      <c r="RGH232"/>
      <c r="RGI232"/>
      <c r="RGJ232"/>
      <c r="RGK232"/>
      <c r="RGL232"/>
      <c r="RGM232"/>
      <c r="RGN232"/>
      <c r="RGO232"/>
      <c r="RGP232"/>
      <c r="RGQ232"/>
      <c r="RGR232"/>
      <c r="RGS232"/>
      <c r="RGT232"/>
      <c r="RGU232"/>
      <c r="RGV232"/>
      <c r="RGW232"/>
      <c r="RGX232"/>
      <c r="RGY232"/>
      <c r="RGZ232"/>
      <c r="RHA232"/>
      <c r="RHB232"/>
      <c r="RHC232"/>
      <c r="RHD232"/>
      <c r="RHE232"/>
      <c r="RHF232"/>
      <c r="RHG232"/>
      <c r="RHH232"/>
      <c r="RHI232"/>
      <c r="RHJ232"/>
      <c r="RHK232"/>
      <c r="RHL232"/>
      <c r="RHM232"/>
      <c r="RHN232"/>
      <c r="RHO232"/>
      <c r="RHP232"/>
      <c r="RHQ232"/>
      <c r="RHR232"/>
      <c r="RHS232"/>
      <c r="RHT232"/>
      <c r="RHU232"/>
      <c r="RHV232"/>
      <c r="RHW232"/>
      <c r="RHX232"/>
      <c r="RHY232"/>
      <c r="RHZ232"/>
      <c r="RIA232"/>
      <c r="RIB232"/>
      <c r="RIC232"/>
      <c r="RID232"/>
      <c r="RIE232"/>
      <c r="RIF232"/>
      <c r="RIG232"/>
      <c r="RIH232"/>
      <c r="RII232"/>
      <c r="RIJ232"/>
      <c r="RIK232"/>
      <c r="RIL232"/>
      <c r="RIM232"/>
      <c r="RIN232"/>
      <c r="RIO232"/>
      <c r="RIP232"/>
      <c r="RIQ232"/>
      <c r="RIR232"/>
      <c r="RIS232"/>
      <c r="RIT232"/>
      <c r="RIU232"/>
      <c r="RIV232"/>
      <c r="RIW232"/>
      <c r="RIX232"/>
      <c r="RIY232"/>
      <c r="RIZ232"/>
      <c r="RJA232"/>
      <c r="RJB232"/>
      <c r="RJC232"/>
      <c r="RJD232"/>
      <c r="RJE232"/>
      <c r="RJF232"/>
      <c r="RJG232"/>
      <c r="RJH232"/>
      <c r="RJI232"/>
      <c r="RJJ232"/>
      <c r="RJK232"/>
      <c r="RJL232"/>
      <c r="RJM232"/>
      <c r="RJN232"/>
      <c r="RJO232"/>
      <c r="RJP232"/>
      <c r="RJQ232"/>
      <c r="RJR232"/>
      <c r="RJS232"/>
      <c r="RJT232"/>
      <c r="RJU232"/>
      <c r="RJV232"/>
      <c r="RJW232"/>
      <c r="RJX232"/>
      <c r="RJY232"/>
      <c r="RJZ232"/>
      <c r="RKA232"/>
      <c r="RKB232"/>
      <c r="RKC232"/>
      <c r="RKD232"/>
      <c r="RKE232"/>
      <c r="RKF232"/>
      <c r="RKG232"/>
      <c r="RKH232"/>
      <c r="RKI232"/>
      <c r="RKJ232"/>
      <c r="RKK232"/>
      <c r="RKL232"/>
      <c r="RKM232"/>
      <c r="RKN232"/>
      <c r="RKO232"/>
      <c r="RKP232"/>
      <c r="RKQ232"/>
      <c r="RKR232"/>
      <c r="RKS232"/>
      <c r="RKT232"/>
      <c r="RKU232"/>
      <c r="RKV232"/>
      <c r="RKW232"/>
      <c r="RKX232"/>
      <c r="RKY232"/>
      <c r="RKZ232"/>
      <c r="RLA232"/>
      <c r="RLB232"/>
      <c r="RLC232"/>
      <c r="RLD232"/>
      <c r="RLE232"/>
      <c r="RLF232"/>
      <c r="RLG232"/>
      <c r="RLH232"/>
      <c r="RLI232"/>
      <c r="RLJ232"/>
      <c r="RLK232"/>
      <c r="RLL232"/>
      <c r="RLM232"/>
      <c r="RLN232"/>
      <c r="RLO232"/>
      <c r="RLP232"/>
      <c r="RLQ232"/>
      <c r="RLR232"/>
      <c r="RLS232"/>
      <c r="RLT232"/>
      <c r="RLU232"/>
      <c r="RLV232"/>
      <c r="RLW232"/>
      <c r="RLX232"/>
      <c r="RLY232"/>
      <c r="RLZ232"/>
      <c r="RMA232"/>
      <c r="RMB232"/>
      <c r="RMC232"/>
      <c r="RMD232"/>
      <c r="RME232"/>
      <c r="RMF232"/>
      <c r="RMG232"/>
      <c r="RMH232"/>
      <c r="RMI232"/>
      <c r="RMJ232"/>
      <c r="RMK232"/>
      <c r="RML232"/>
      <c r="RMM232"/>
      <c r="RMN232"/>
      <c r="RMO232"/>
      <c r="RMP232"/>
      <c r="RMQ232"/>
      <c r="RMR232"/>
      <c r="RMS232"/>
      <c r="RMT232"/>
      <c r="RMU232"/>
      <c r="RMV232"/>
      <c r="RMW232"/>
      <c r="RMX232"/>
      <c r="RMY232"/>
      <c r="RMZ232"/>
      <c r="RNA232"/>
      <c r="RNB232"/>
      <c r="RNC232"/>
      <c r="RND232"/>
      <c r="RNE232"/>
      <c r="RNF232"/>
      <c r="RNG232"/>
      <c r="RNH232"/>
      <c r="RNI232"/>
      <c r="RNJ232"/>
      <c r="RNK232"/>
      <c r="RNL232"/>
      <c r="RNM232"/>
      <c r="RNN232"/>
      <c r="RNO232"/>
      <c r="RNP232"/>
      <c r="RNQ232"/>
      <c r="RNR232"/>
      <c r="RNS232"/>
      <c r="RNT232"/>
      <c r="RNU232"/>
      <c r="RNV232"/>
      <c r="RNW232"/>
      <c r="RNX232"/>
      <c r="RNY232"/>
      <c r="RNZ232"/>
      <c r="ROA232"/>
      <c r="ROB232"/>
      <c r="ROC232"/>
      <c r="ROD232"/>
      <c r="ROE232"/>
      <c r="ROF232"/>
      <c r="ROG232"/>
      <c r="ROH232"/>
      <c r="ROI232"/>
      <c r="ROJ232"/>
      <c r="ROK232"/>
      <c r="ROL232"/>
      <c r="ROM232"/>
      <c r="RON232"/>
      <c r="ROO232"/>
      <c r="ROP232"/>
      <c r="ROQ232"/>
      <c r="ROR232"/>
      <c r="ROS232"/>
      <c r="ROT232"/>
      <c r="ROU232"/>
      <c r="ROV232"/>
      <c r="ROW232"/>
      <c r="ROX232"/>
      <c r="ROY232"/>
      <c r="ROZ232"/>
      <c r="RPA232"/>
      <c r="RPB232"/>
      <c r="RPC232"/>
      <c r="RPD232"/>
      <c r="RPE232"/>
      <c r="RPF232"/>
      <c r="RPG232"/>
      <c r="RPH232"/>
      <c r="RPI232"/>
      <c r="RPJ232"/>
      <c r="RPK232"/>
      <c r="RPL232"/>
      <c r="RPM232"/>
      <c r="RPN232"/>
      <c r="RPO232"/>
      <c r="RPP232"/>
      <c r="RPQ232"/>
      <c r="RPR232"/>
      <c r="RPS232"/>
      <c r="RPT232"/>
      <c r="RPU232"/>
      <c r="RPV232"/>
      <c r="RPW232"/>
      <c r="RPX232"/>
      <c r="RPY232"/>
      <c r="RPZ232"/>
      <c r="RQA232"/>
      <c r="RQB232"/>
      <c r="RQC232"/>
      <c r="RQD232"/>
      <c r="RQE232"/>
      <c r="RQF232"/>
      <c r="RQG232"/>
      <c r="RQH232"/>
      <c r="RQI232"/>
      <c r="RQJ232"/>
      <c r="RQK232"/>
      <c r="RQL232"/>
      <c r="RQM232"/>
      <c r="RQN232"/>
      <c r="RQO232"/>
      <c r="RQP232"/>
      <c r="RQQ232"/>
      <c r="RQR232"/>
      <c r="RQS232"/>
      <c r="RQT232"/>
      <c r="RQU232"/>
      <c r="RQV232"/>
      <c r="RQW232"/>
      <c r="RQX232"/>
      <c r="RQY232"/>
      <c r="RQZ232"/>
      <c r="RRA232"/>
      <c r="RRB232"/>
      <c r="RRC232"/>
      <c r="RRD232"/>
      <c r="RRE232"/>
      <c r="RRF232"/>
      <c r="RRG232"/>
      <c r="RRH232"/>
      <c r="RRI232"/>
      <c r="RRJ232"/>
      <c r="RRK232"/>
      <c r="RRL232"/>
      <c r="RRM232"/>
      <c r="RRN232"/>
      <c r="RRO232"/>
      <c r="RRP232"/>
      <c r="RRQ232"/>
      <c r="RRR232"/>
      <c r="RRS232"/>
      <c r="RRT232"/>
      <c r="RRU232"/>
      <c r="RRV232"/>
      <c r="RRW232"/>
      <c r="RRX232"/>
      <c r="RRY232"/>
      <c r="RRZ232"/>
      <c r="RSA232"/>
      <c r="RSB232"/>
      <c r="RSC232"/>
      <c r="RSD232"/>
      <c r="RSE232"/>
      <c r="RSF232"/>
      <c r="RSG232"/>
      <c r="RSH232"/>
      <c r="RSI232"/>
      <c r="RSJ232"/>
      <c r="RSK232"/>
      <c r="RSL232"/>
      <c r="RSM232"/>
      <c r="RSN232"/>
      <c r="RSO232"/>
      <c r="RSP232"/>
      <c r="RSQ232"/>
      <c r="RSR232"/>
      <c r="RSS232"/>
      <c r="RST232"/>
      <c r="RSU232"/>
      <c r="RSV232"/>
      <c r="RSW232"/>
      <c r="RSX232"/>
      <c r="RSY232"/>
      <c r="RSZ232"/>
      <c r="RTA232"/>
      <c r="RTB232"/>
      <c r="RTC232"/>
      <c r="RTD232"/>
      <c r="RTE232"/>
      <c r="RTF232"/>
      <c r="RTG232"/>
      <c r="RTH232"/>
      <c r="RTI232"/>
      <c r="RTJ232"/>
      <c r="RTK232"/>
      <c r="RTL232"/>
      <c r="RTM232"/>
      <c r="RTN232"/>
      <c r="RTO232"/>
      <c r="RTP232"/>
      <c r="RTQ232"/>
      <c r="RTR232"/>
      <c r="RTS232"/>
      <c r="RTT232"/>
      <c r="RTU232"/>
      <c r="RTV232"/>
      <c r="RTW232"/>
      <c r="RTX232"/>
      <c r="RTY232"/>
      <c r="RTZ232"/>
      <c r="RUA232"/>
      <c r="RUB232"/>
      <c r="RUC232"/>
      <c r="RUD232"/>
      <c r="RUE232"/>
      <c r="RUF232"/>
      <c r="RUG232"/>
      <c r="RUH232"/>
      <c r="RUI232"/>
      <c r="RUJ232"/>
      <c r="RUK232"/>
      <c r="RUL232"/>
      <c r="RUM232"/>
      <c r="RUN232"/>
      <c r="RUO232"/>
      <c r="RUP232"/>
      <c r="RUQ232"/>
      <c r="RUR232"/>
      <c r="RUS232"/>
      <c r="RUT232"/>
      <c r="RUU232"/>
      <c r="RUV232"/>
      <c r="RUW232"/>
      <c r="RUX232"/>
      <c r="RUY232"/>
      <c r="RUZ232"/>
      <c r="RVA232"/>
      <c r="RVB232"/>
      <c r="RVC232"/>
      <c r="RVD232"/>
      <c r="RVE232"/>
      <c r="RVF232"/>
      <c r="RVG232"/>
      <c r="RVH232"/>
      <c r="RVI232"/>
      <c r="RVJ232"/>
      <c r="RVK232"/>
      <c r="RVL232"/>
      <c r="RVM232"/>
      <c r="RVN232"/>
      <c r="RVO232"/>
      <c r="RVP232"/>
      <c r="RVQ232"/>
      <c r="RVR232"/>
      <c r="RVS232"/>
      <c r="RVT232"/>
      <c r="RVU232"/>
      <c r="RVV232"/>
      <c r="RVW232"/>
      <c r="RVX232"/>
      <c r="RVY232"/>
      <c r="RVZ232"/>
      <c r="RWA232"/>
      <c r="RWB232"/>
      <c r="RWC232"/>
      <c r="RWD232"/>
      <c r="RWE232"/>
      <c r="RWF232"/>
      <c r="RWG232"/>
      <c r="RWH232"/>
      <c r="RWI232"/>
      <c r="RWJ232"/>
      <c r="RWK232"/>
      <c r="RWL232"/>
      <c r="RWM232"/>
      <c r="RWN232"/>
      <c r="RWO232"/>
      <c r="RWP232"/>
      <c r="RWQ232"/>
      <c r="RWR232"/>
      <c r="RWS232"/>
      <c r="RWT232"/>
      <c r="RWU232"/>
      <c r="RWV232"/>
      <c r="RWW232"/>
      <c r="RWX232"/>
      <c r="RWY232"/>
      <c r="RWZ232"/>
      <c r="RXA232"/>
      <c r="RXB232"/>
      <c r="RXC232"/>
      <c r="RXD232"/>
      <c r="RXE232"/>
      <c r="RXF232"/>
      <c r="RXG232"/>
      <c r="RXH232"/>
      <c r="RXI232"/>
      <c r="RXJ232"/>
      <c r="RXK232"/>
      <c r="RXL232"/>
      <c r="RXM232"/>
      <c r="RXN232"/>
      <c r="RXO232"/>
      <c r="RXP232"/>
      <c r="RXQ232"/>
      <c r="RXR232"/>
      <c r="RXS232"/>
      <c r="RXT232"/>
      <c r="RXU232"/>
      <c r="RXV232"/>
      <c r="RXW232"/>
      <c r="RXX232"/>
      <c r="RXY232"/>
      <c r="RXZ232"/>
      <c r="RYA232"/>
      <c r="RYB232"/>
      <c r="RYC232"/>
      <c r="RYD232"/>
      <c r="RYE232"/>
      <c r="RYF232"/>
      <c r="RYG232"/>
      <c r="RYH232"/>
      <c r="RYI232"/>
      <c r="RYJ232"/>
      <c r="RYK232"/>
      <c r="RYL232"/>
      <c r="RYM232"/>
      <c r="RYN232"/>
      <c r="RYO232"/>
      <c r="RYP232"/>
      <c r="RYQ232"/>
      <c r="RYR232"/>
      <c r="RYS232"/>
      <c r="RYT232"/>
      <c r="RYU232"/>
      <c r="RYV232"/>
      <c r="RYW232"/>
      <c r="RYX232"/>
      <c r="RYY232"/>
      <c r="RYZ232"/>
      <c r="RZA232"/>
      <c r="RZB232"/>
      <c r="RZC232"/>
      <c r="RZD232"/>
      <c r="RZE232"/>
      <c r="RZF232"/>
      <c r="RZG232"/>
      <c r="RZH232"/>
      <c r="RZI232"/>
      <c r="RZJ232"/>
      <c r="RZK232"/>
      <c r="RZL232"/>
      <c r="RZM232"/>
      <c r="RZN232"/>
      <c r="RZO232"/>
      <c r="RZP232"/>
      <c r="RZQ232"/>
      <c r="RZR232"/>
      <c r="RZS232"/>
      <c r="RZT232"/>
      <c r="RZU232"/>
      <c r="RZV232"/>
      <c r="RZW232"/>
      <c r="RZX232"/>
      <c r="RZY232"/>
      <c r="RZZ232"/>
      <c r="SAA232"/>
      <c r="SAB232"/>
      <c r="SAC232"/>
      <c r="SAD232"/>
      <c r="SAE232"/>
      <c r="SAF232"/>
      <c r="SAG232"/>
      <c r="SAH232"/>
      <c r="SAI232"/>
      <c r="SAJ232"/>
      <c r="SAK232"/>
      <c r="SAL232"/>
      <c r="SAM232"/>
      <c r="SAN232"/>
      <c r="SAO232"/>
      <c r="SAP232"/>
      <c r="SAQ232"/>
      <c r="SAR232"/>
      <c r="SAS232"/>
      <c r="SAT232"/>
      <c r="SAU232"/>
      <c r="SAV232"/>
      <c r="SAW232"/>
      <c r="SAX232"/>
      <c r="SAY232"/>
      <c r="SAZ232"/>
      <c r="SBA232"/>
      <c r="SBB232"/>
      <c r="SBC232"/>
      <c r="SBD232"/>
      <c r="SBE232"/>
      <c r="SBF232"/>
      <c r="SBG232"/>
      <c r="SBH232"/>
      <c r="SBI232"/>
      <c r="SBJ232"/>
      <c r="SBK232"/>
      <c r="SBL232"/>
      <c r="SBM232"/>
      <c r="SBN232"/>
      <c r="SBO232"/>
      <c r="SBP232"/>
      <c r="SBQ232"/>
      <c r="SBR232"/>
      <c r="SBS232"/>
      <c r="SBT232"/>
      <c r="SBU232"/>
      <c r="SBV232"/>
      <c r="SBW232"/>
      <c r="SBX232"/>
      <c r="SBY232"/>
      <c r="SBZ232"/>
      <c r="SCA232"/>
      <c r="SCB232"/>
      <c r="SCC232"/>
      <c r="SCD232"/>
      <c r="SCE232"/>
      <c r="SCF232"/>
      <c r="SCG232"/>
      <c r="SCH232"/>
      <c r="SCI232"/>
      <c r="SCJ232"/>
      <c r="SCK232"/>
      <c r="SCL232"/>
      <c r="SCM232"/>
      <c r="SCN232"/>
      <c r="SCO232"/>
      <c r="SCP232"/>
      <c r="SCQ232"/>
      <c r="SCR232"/>
      <c r="SCS232"/>
      <c r="SCT232"/>
      <c r="SCU232"/>
      <c r="SCV232"/>
      <c r="SCW232"/>
      <c r="SCX232"/>
      <c r="SCY232"/>
      <c r="SCZ232"/>
      <c r="SDA232"/>
      <c r="SDB232"/>
      <c r="SDC232"/>
      <c r="SDD232"/>
      <c r="SDE232"/>
      <c r="SDF232"/>
      <c r="SDG232"/>
      <c r="SDH232"/>
      <c r="SDI232"/>
      <c r="SDJ232"/>
      <c r="SDK232"/>
      <c r="SDL232"/>
      <c r="SDM232"/>
      <c r="SDN232"/>
      <c r="SDO232"/>
      <c r="SDP232"/>
      <c r="SDQ232"/>
      <c r="SDR232"/>
      <c r="SDS232"/>
      <c r="SDT232"/>
      <c r="SDU232"/>
      <c r="SDV232"/>
      <c r="SDW232"/>
      <c r="SDX232"/>
      <c r="SDY232"/>
      <c r="SDZ232"/>
      <c r="SEA232"/>
      <c r="SEB232"/>
      <c r="SEC232"/>
      <c r="SED232"/>
      <c r="SEE232"/>
      <c r="SEF232"/>
      <c r="SEG232"/>
      <c r="SEH232"/>
      <c r="SEI232"/>
      <c r="SEJ232"/>
      <c r="SEK232"/>
      <c r="SEL232"/>
      <c r="SEM232"/>
      <c r="SEN232"/>
      <c r="SEO232"/>
      <c r="SEP232"/>
      <c r="SEQ232"/>
      <c r="SER232"/>
      <c r="SES232"/>
      <c r="SET232"/>
      <c r="SEU232"/>
      <c r="SEV232"/>
      <c r="SEW232"/>
      <c r="SEX232"/>
      <c r="SEY232"/>
      <c r="SEZ232"/>
      <c r="SFA232"/>
      <c r="SFB232"/>
      <c r="SFC232"/>
      <c r="SFD232"/>
      <c r="SFE232"/>
      <c r="SFF232"/>
      <c r="SFG232"/>
      <c r="SFH232"/>
      <c r="SFI232"/>
      <c r="SFJ232"/>
      <c r="SFK232"/>
      <c r="SFL232"/>
      <c r="SFM232"/>
      <c r="SFN232"/>
      <c r="SFO232"/>
      <c r="SFP232"/>
      <c r="SFQ232"/>
      <c r="SFR232"/>
      <c r="SFS232"/>
      <c r="SFT232"/>
      <c r="SFU232"/>
      <c r="SFV232"/>
      <c r="SFW232"/>
      <c r="SFX232"/>
      <c r="SFY232"/>
      <c r="SFZ232"/>
      <c r="SGA232"/>
      <c r="SGB232"/>
      <c r="SGC232"/>
      <c r="SGD232"/>
      <c r="SGE232"/>
      <c r="SGF232"/>
      <c r="SGG232"/>
      <c r="SGH232"/>
      <c r="SGI232"/>
      <c r="SGJ232"/>
      <c r="SGK232"/>
      <c r="SGL232"/>
      <c r="SGM232"/>
      <c r="SGN232"/>
      <c r="SGO232"/>
      <c r="SGP232"/>
      <c r="SGQ232"/>
      <c r="SGR232"/>
      <c r="SGS232"/>
      <c r="SGT232"/>
      <c r="SGU232"/>
      <c r="SGV232"/>
      <c r="SGW232"/>
      <c r="SGX232"/>
      <c r="SGY232"/>
      <c r="SGZ232"/>
      <c r="SHA232"/>
      <c r="SHB232"/>
      <c r="SHC232"/>
      <c r="SHD232"/>
      <c r="SHE232"/>
      <c r="SHF232"/>
      <c r="SHG232"/>
      <c r="SHH232"/>
      <c r="SHI232"/>
      <c r="SHJ232"/>
      <c r="SHK232"/>
      <c r="SHL232"/>
      <c r="SHM232"/>
      <c r="SHN232"/>
      <c r="SHO232"/>
      <c r="SHP232"/>
      <c r="SHQ232"/>
      <c r="SHR232"/>
      <c r="SHS232"/>
      <c r="SHT232"/>
      <c r="SHU232"/>
      <c r="SHV232"/>
      <c r="SHW232"/>
      <c r="SHX232"/>
      <c r="SHY232"/>
      <c r="SHZ232"/>
      <c r="SIA232"/>
      <c r="SIB232"/>
      <c r="SIC232"/>
      <c r="SID232"/>
      <c r="SIE232"/>
      <c r="SIF232"/>
      <c r="SIG232"/>
      <c r="SIH232"/>
      <c r="SII232"/>
      <c r="SIJ232"/>
      <c r="SIK232"/>
      <c r="SIL232"/>
      <c r="SIM232"/>
      <c r="SIN232"/>
      <c r="SIO232"/>
      <c r="SIP232"/>
      <c r="SIQ232"/>
      <c r="SIR232"/>
      <c r="SIS232"/>
      <c r="SIT232"/>
      <c r="SIU232"/>
      <c r="SIV232"/>
      <c r="SIW232"/>
      <c r="SIX232"/>
      <c r="SIY232"/>
      <c r="SIZ232"/>
      <c r="SJA232"/>
      <c r="SJB232"/>
      <c r="SJC232"/>
      <c r="SJD232"/>
      <c r="SJE232"/>
      <c r="SJF232"/>
      <c r="SJG232"/>
      <c r="SJH232"/>
      <c r="SJI232"/>
      <c r="SJJ232"/>
      <c r="SJK232"/>
      <c r="SJL232"/>
      <c r="SJM232"/>
      <c r="SJN232"/>
      <c r="SJO232"/>
      <c r="SJP232"/>
      <c r="SJQ232"/>
      <c r="SJR232"/>
      <c r="SJS232"/>
      <c r="SJT232"/>
      <c r="SJU232"/>
      <c r="SJV232"/>
      <c r="SJW232"/>
      <c r="SJX232"/>
      <c r="SJY232"/>
      <c r="SJZ232"/>
      <c r="SKA232"/>
      <c r="SKB232"/>
      <c r="SKC232"/>
      <c r="SKD232"/>
      <c r="SKE232"/>
      <c r="SKF232"/>
      <c r="SKG232"/>
      <c r="SKH232"/>
      <c r="SKI232"/>
      <c r="SKJ232"/>
      <c r="SKK232"/>
      <c r="SKL232"/>
      <c r="SKM232"/>
      <c r="SKN232"/>
      <c r="SKO232"/>
      <c r="SKP232"/>
      <c r="SKQ232"/>
      <c r="SKR232"/>
      <c r="SKS232"/>
      <c r="SKT232"/>
      <c r="SKU232"/>
      <c r="SKV232"/>
      <c r="SKW232"/>
      <c r="SKX232"/>
      <c r="SKY232"/>
      <c r="SKZ232"/>
      <c r="SLA232"/>
      <c r="SLB232"/>
      <c r="SLC232"/>
      <c r="SLD232"/>
      <c r="SLE232"/>
      <c r="SLF232"/>
      <c r="SLG232"/>
      <c r="SLH232"/>
      <c r="SLI232"/>
      <c r="SLJ232"/>
      <c r="SLK232"/>
      <c r="SLL232"/>
      <c r="SLM232"/>
      <c r="SLN232"/>
      <c r="SLO232"/>
      <c r="SLP232"/>
      <c r="SLQ232"/>
      <c r="SLR232"/>
      <c r="SLS232"/>
      <c r="SLT232"/>
      <c r="SLU232"/>
      <c r="SLV232"/>
      <c r="SLW232"/>
      <c r="SLX232"/>
      <c r="SLY232"/>
      <c r="SLZ232"/>
      <c r="SMA232"/>
      <c r="SMB232"/>
      <c r="SMC232"/>
      <c r="SMD232"/>
      <c r="SME232"/>
      <c r="SMF232"/>
      <c r="SMG232"/>
      <c r="SMH232"/>
      <c r="SMI232"/>
      <c r="SMJ232"/>
      <c r="SMK232"/>
      <c r="SML232"/>
      <c r="SMM232"/>
      <c r="SMN232"/>
      <c r="SMO232"/>
      <c r="SMP232"/>
      <c r="SMQ232"/>
      <c r="SMR232"/>
      <c r="SMS232"/>
      <c r="SMT232"/>
      <c r="SMU232"/>
      <c r="SMV232"/>
      <c r="SMW232"/>
      <c r="SMX232"/>
      <c r="SMY232"/>
      <c r="SMZ232"/>
      <c r="SNA232"/>
      <c r="SNB232"/>
      <c r="SNC232"/>
      <c r="SND232"/>
      <c r="SNE232"/>
      <c r="SNF232"/>
      <c r="SNG232"/>
      <c r="SNH232"/>
      <c r="SNI232"/>
      <c r="SNJ232"/>
      <c r="SNK232"/>
      <c r="SNL232"/>
      <c r="SNM232"/>
      <c r="SNN232"/>
      <c r="SNO232"/>
      <c r="SNP232"/>
      <c r="SNQ232"/>
      <c r="SNR232"/>
      <c r="SNS232"/>
      <c r="SNT232"/>
      <c r="SNU232"/>
      <c r="SNV232"/>
      <c r="SNW232"/>
      <c r="SNX232"/>
      <c r="SNY232"/>
      <c r="SNZ232"/>
      <c r="SOA232"/>
      <c r="SOB232"/>
      <c r="SOC232"/>
      <c r="SOD232"/>
      <c r="SOE232"/>
      <c r="SOF232"/>
      <c r="SOG232"/>
      <c r="SOH232"/>
      <c r="SOI232"/>
      <c r="SOJ232"/>
      <c r="SOK232"/>
      <c r="SOL232"/>
      <c r="SOM232"/>
      <c r="SON232"/>
      <c r="SOO232"/>
      <c r="SOP232"/>
      <c r="SOQ232"/>
      <c r="SOR232"/>
      <c r="SOS232"/>
      <c r="SOT232"/>
      <c r="SOU232"/>
      <c r="SOV232"/>
      <c r="SOW232"/>
      <c r="SOX232"/>
      <c r="SOY232"/>
      <c r="SOZ232"/>
      <c r="SPA232"/>
      <c r="SPB232"/>
      <c r="SPC232"/>
      <c r="SPD232"/>
      <c r="SPE232"/>
      <c r="SPF232"/>
      <c r="SPG232"/>
      <c r="SPH232"/>
      <c r="SPI232"/>
      <c r="SPJ232"/>
      <c r="SPK232"/>
      <c r="SPL232"/>
      <c r="SPM232"/>
      <c r="SPN232"/>
      <c r="SPO232"/>
      <c r="SPP232"/>
      <c r="SPQ232"/>
      <c r="SPR232"/>
      <c r="SPS232"/>
      <c r="SPT232"/>
      <c r="SPU232"/>
      <c r="SPV232"/>
      <c r="SPW232"/>
      <c r="SPX232"/>
      <c r="SPY232"/>
      <c r="SPZ232"/>
      <c r="SQA232"/>
      <c r="SQB232"/>
      <c r="SQC232"/>
      <c r="SQD232"/>
      <c r="SQE232"/>
      <c r="SQF232"/>
      <c r="SQG232"/>
      <c r="SQH232"/>
      <c r="SQI232"/>
      <c r="SQJ232"/>
      <c r="SQK232"/>
      <c r="SQL232"/>
      <c r="SQM232"/>
      <c r="SQN232"/>
      <c r="SQO232"/>
      <c r="SQP232"/>
      <c r="SQQ232"/>
      <c r="SQR232"/>
      <c r="SQS232"/>
      <c r="SQT232"/>
      <c r="SQU232"/>
      <c r="SQV232"/>
      <c r="SQW232"/>
      <c r="SQX232"/>
      <c r="SQY232"/>
      <c r="SQZ232"/>
      <c r="SRA232"/>
      <c r="SRB232"/>
      <c r="SRC232"/>
      <c r="SRD232"/>
      <c r="SRE232"/>
      <c r="SRF232"/>
      <c r="SRG232"/>
      <c r="SRH232"/>
      <c r="SRI232"/>
      <c r="SRJ232"/>
      <c r="SRK232"/>
      <c r="SRL232"/>
      <c r="SRM232"/>
      <c r="SRN232"/>
      <c r="SRO232"/>
      <c r="SRP232"/>
      <c r="SRQ232"/>
      <c r="SRR232"/>
      <c r="SRS232"/>
      <c r="SRT232"/>
      <c r="SRU232"/>
      <c r="SRV232"/>
      <c r="SRW232"/>
      <c r="SRX232"/>
      <c r="SRY232"/>
      <c r="SRZ232"/>
      <c r="SSA232"/>
      <c r="SSB232"/>
      <c r="SSC232"/>
      <c r="SSD232"/>
      <c r="SSE232"/>
      <c r="SSF232"/>
      <c r="SSG232"/>
      <c r="SSH232"/>
      <c r="SSI232"/>
      <c r="SSJ232"/>
      <c r="SSK232"/>
      <c r="SSL232"/>
      <c r="SSM232"/>
      <c r="SSN232"/>
      <c r="SSO232"/>
      <c r="SSP232"/>
      <c r="SSQ232"/>
      <c r="SSR232"/>
      <c r="SSS232"/>
      <c r="SST232"/>
      <c r="SSU232"/>
      <c r="SSV232"/>
      <c r="SSW232"/>
      <c r="SSX232"/>
      <c r="SSY232"/>
      <c r="SSZ232"/>
      <c r="STA232"/>
      <c r="STB232"/>
      <c r="STC232"/>
      <c r="STD232"/>
      <c r="STE232"/>
      <c r="STF232"/>
      <c r="STG232"/>
      <c r="STH232"/>
      <c r="STI232"/>
      <c r="STJ232"/>
      <c r="STK232"/>
      <c r="STL232"/>
      <c r="STM232"/>
      <c r="STN232"/>
      <c r="STO232"/>
      <c r="STP232"/>
      <c r="STQ232"/>
      <c r="STR232"/>
      <c r="STS232"/>
      <c r="STT232"/>
      <c r="STU232"/>
      <c r="STV232"/>
      <c r="STW232"/>
      <c r="STX232"/>
      <c r="STY232"/>
      <c r="STZ232"/>
      <c r="SUA232"/>
      <c r="SUB232"/>
      <c r="SUC232"/>
      <c r="SUD232"/>
      <c r="SUE232"/>
      <c r="SUF232"/>
      <c r="SUG232"/>
      <c r="SUH232"/>
      <c r="SUI232"/>
      <c r="SUJ232"/>
      <c r="SUK232"/>
      <c r="SUL232"/>
      <c r="SUM232"/>
      <c r="SUN232"/>
      <c r="SUO232"/>
      <c r="SUP232"/>
      <c r="SUQ232"/>
      <c r="SUR232"/>
      <c r="SUS232"/>
      <c r="SUT232"/>
      <c r="SUU232"/>
      <c r="SUV232"/>
      <c r="SUW232"/>
      <c r="SUX232"/>
      <c r="SUY232"/>
      <c r="SUZ232"/>
      <c r="SVA232"/>
      <c r="SVB232"/>
      <c r="SVC232"/>
      <c r="SVD232"/>
      <c r="SVE232"/>
      <c r="SVF232"/>
      <c r="SVG232"/>
      <c r="SVH232"/>
      <c r="SVI232"/>
      <c r="SVJ232"/>
      <c r="SVK232"/>
      <c r="SVL232"/>
      <c r="SVM232"/>
      <c r="SVN232"/>
      <c r="SVO232"/>
      <c r="SVP232"/>
      <c r="SVQ232"/>
      <c r="SVR232"/>
      <c r="SVS232"/>
      <c r="SVT232"/>
      <c r="SVU232"/>
      <c r="SVV232"/>
      <c r="SVW232"/>
      <c r="SVX232"/>
      <c r="SVY232"/>
      <c r="SVZ232"/>
      <c r="SWA232"/>
      <c r="SWB232"/>
      <c r="SWC232"/>
      <c r="SWD232"/>
      <c r="SWE232"/>
      <c r="SWF232"/>
      <c r="SWG232"/>
      <c r="SWH232"/>
      <c r="SWI232"/>
      <c r="SWJ232"/>
      <c r="SWK232"/>
      <c r="SWL232"/>
      <c r="SWM232"/>
      <c r="SWN232"/>
      <c r="SWO232"/>
      <c r="SWP232"/>
      <c r="SWQ232"/>
      <c r="SWR232"/>
      <c r="SWS232"/>
      <c r="SWT232"/>
      <c r="SWU232"/>
      <c r="SWV232"/>
      <c r="SWW232"/>
      <c r="SWX232"/>
      <c r="SWY232"/>
      <c r="SWZ232"/>
      <c r="SXA232"/>
      <c r="SXB232"/>
      <c r="SXC232"/>
      <c r="SXD232"/>
      <c r="SXE232"/>
      <c r="SXF232"/>
      <c r="SXG232"/>
      <c r="SXH232"/>
      <c r="SXI232"/>
      <c r="SXJ232"/>
      <c r="SXK232"/>
      <c r="SXL232"/>
      <c r="SXM232"/>
      <c r="SXN232"/>
      <c r="SXO232"/>
      <c r="SXP232"/>
      <c r="SXQ232"/>
      <c r="SXR232"/>
      <c r="SXS232"/>
      <c r="SXT232"/>
      <c r="SXU232"/>
      <c r="SXV232"/>
      <c r="SXW232"/>
      <c r="SXX232"/>
      <c r="SXY232"/>
      <c r="SXZ232"/>
      <c r="SYA232"/>
      <c r="SYB232"/>
      <c r="SYC232"/>
      <c r="SYD232"/>
      <c r="SYE232"/>
      <c r="SYF232"/>
      <c r="SYG232"/>
      <c r="SYH232"/>
      <c r="SYI232"/>
      <c r="SYJ232"/>
      <c r="SYK232"/>
      <c r="SYL232"/>
      <c r="SYM232"/>
      <c r="SYN232"/>
      <c r="SYO232"/>
      <c r="SYP232"/>
      <c r="SYQ232"/>
      <c r="SYR232"/>
      <c r="SYS232"/>
      <c r="SYT232"/>
      <c r="SYU232"/>
      <c r="SYV232"/>
      <c r="SYW232"/>
      <c r="SYX232"/>
      <c r="SYY232"/>
      <c r="SYZ232"/>
      <c r="SZA232"/>
      <c r="SZB232"/>
      <c r="SZC232"/>
      <c r="SZD232"/>
      <c r="SZE232"/>
      <c r="SZF232"/>
      <c r="SZG232"/>
      <c r="SZH232"/>
      <c r="SZI232"/>
      <c r="SZJ232"/>
      <c r="SZK232"/>
      <c r="SZL232"/>
      <c r="SZM232"/>
      <c r="SZN232"/>
      <c r="SZO232"/>
      <c r="SZP232"/>
      <c r="SZQ232"/>
      <c r="SZR232"/>
      <c r="SZS232"/>
      <c r="SZT232"/>
      <c r="SZU232"/>
      <c r="SZV232"/>
      <c r="SZW232"/>
      <c r="SZX232"/>
      <c r="SZY232"/>
      <c r="SZZ232"/>
      <c r="TAA232"/>
      <c r="TAB232"/>
      <c r="TAC232"/>
      <c r="TAD232"/>
      <c r="TAE232"/>
      <c r="TAF232"/>
      <c r="TAG232"/>
      <c r="TAH232"/>
      <c r="TAI232"/>
      <c r="TAJ232"/>
      <c r="TAK232"/>
      <c r="TAL232"/>
      <c r="TAM232"/>
      <c r="TAN232"/>
      <c r="TAO232"/>
      <c r="TAP232"/>
      <c r="TAQ232"/>
      <c r="TAR232"/>
      <c r="TAS232"/>
      <c r="TAT232"/>
      <c r="TAU232"/>
      <c r="TAV232"/>
      <c r="TAW232"/>
      <c r="TAX232"/>
      <c r="TAY232"/>
      <c r="TAZ232"/>
      <c r="TBA232"/>
      <c r="TBB232"/>
      <c r="TBC232"/>
      <c r="TBD232"/>
      <c r="TBE232"/>
      <c r="TBF232"/>
      <c r="TBG232"/>
      <c r="TBH232"/>
      <c r="TBI232"/>
      <c r="TBJ232"/>
      <c r="TBK232"/>
      <c r="TBL232"/>
      <c r="TBM232"/>
      <c r="TBN232"/>
      <c r="TBO232"/>
      <c r="TBP232"/>
      <c r="TBQ232"/>
      <c r="TBR232"/>
      <c r="TBS232"/>
      <c r="TBT232"/>
      <c r="TBU232"/>
      <c r="TBV232"/>
      <c r="TBW232"/>
      <c r="TBX232"/>
      <c r="TBY232"/>
      <c r="TBZ232"/>
      <c r="TCA232"/>
      <c r="TCB232"/>
      <c r="TCC232"/>
      <c r="TCD232"/>
      <c r="TCE232"/>
      <c r="TCF232"/>
      <c r="TCG232"/>
      <c r="TCH232"/>
      <c r="TCI232"/>
      <c r="TCJ232"/>
      <c r="TCK232"/>
      <c r="TCL232"/>
      <c r="TCM232"/>
      <c r="TCN232"/>
      <c r="TCO232"/>
      <c r="TCP232"/>
      <c r="TCQ232"/>
      <c r="TCR232"/>
      <c r="TCS232"/>
      <c r="TCT232"/>
      <c r="TCU232"/>
      <c r="TCV232"/>
      <c r="TCW232"/>
      <c r="TCX232"/>
      <c r="TCY232"/>
      <c r="TCZ232"/>
      <c r="TDA232"/>
      <c r="TDB232"/>
      <c r="TDC232"/>
      <c r="TDD232"/>
      <c r="TDE232"/>
      <c r="TDF232"/>
      <c r="TDG232"/>
      <c r="TDH232"/>
      <c r="TDI232"/>
      <c r="TDJ232"/>
      <c r="TDK232"/>
      <c r="TDL232"/>
      <c r="TDM232"/>
      <c r="TDN232"/>
      <c r="TDO232"/>
      <c r="TDP232"/>
      <c r="TDQ232"/>
      <c r="TDR232"/>
      <c r="TDS232"/>
      <c r="TDT232"/>
      <c r="TDU232"/>
      <c r="TDV232"/>
      <c r="TDW232"/>
      <c r="TDX232"/>
      <c r="TDY232"/>
      <c r="TDZ232"/>
      <c r="TEA232"/>
      <c r="TEB232"/>
      <c r="TEC232"/>
      <c r="TED232"/>
      <c r="TEE232"/>
      <c r="TEF232"/>
      <c r="TEG232"/>
      <c r="TEH232"/>
      <c r="TEI232"/>
      <c r="TEJ232"/>
      <c r="TEK232"/>
      <c r="TEL232"/>
      <c r="TEM232"/>
      <c r="TEN232"/>
      <c r="TEO232"/>
      <c r="TEP232"/>
      <c r="TEQ232"/>
      <c r="TER232"/>
      <c r="TES232"/>
      <c r="TET232"/>
      <c r="TEU232"/>
      <c r="TEV232"/>
      <c r="TEW232"/>
      <c r="TEX232"/>
      <c r="TEY232"/>
      <c r="TEZ232"/>
      <c r="TFA232"/>
      <c r="TFB232"/>
      <c r="TFC232"/>
      <c r="TFD232"/>
      <c r="TFE232"/>
      <c r="TFF232"/>
      <c r="TFG232"/>
      <c r="TFH232"/>
      <c r="TFI232"/>
      <c r="TFJ232"/>
      <c r="TFK232"/>
      <c r="TFL232"/>
      <c r="TFM232"/>
      <c r="TFN232"/>
      <c r="TFO232"/>
      <c r="TFP232"/>
      <c r="TFQ232"/>
      <c r="TFR232"/>
      <c r="TFS232"/>
      <c r="TFT232"/>
      <c r="TFU232"/>
      <c r="TFV232"/>
      <c r="TFW232"/>
      <c r="TFX232"/>
      <c r="TFY232"/>
      <c r="TFZ232"/>
      <c r="TGA232"/>
      <c r="TGB232"/>
      <c r="TGC232"/>
      <c r="TGD232"/>
      <c r="TGE232"/>
      <c r="TGF232"/>
      <c r="TGG232"/>
      <c r="TGH232"/>
      <c r="TGI232"/>
      <c r="TGJ232"/>
      <c r="TGK232"/>
      <c r="TGL232"/>
      <c r="TGM232"/>
      <c r="TGN232"/>
      <c r="TGO232"/>
      <c r="TGP232"/>
      <c r="TGQ232"/>
      <c r="TGR232"/>
      <c r="TGS232"/>
      <c r="TGT232"/>
      <c r="TGU232"/>
      <c r="TGV232"/>
      <c r="TGW232"/>
      <c r="TGX232"/>
      <c r="TGY232"/>
      <c r="TGZ232"/>
      <c r="THA232"/>
      <c r="THB232"/>
      <c r="THC232"/>
      <c r="THD232"/>
      <c r="THE232"/>
      <c r="THF232"/>
      <c r="THG232"/>
      <c r="THH232"/>
      <c r="THI232"/>
      <c r="THJ232"/>
      <c r="THK232"/>
      <c r="THL232"/>
      <c r="THM232"/>
      <c r="THN232"/>
      <c r="THO232"/>
      <c r="THP232"/>
      <c r="THQ232"/>
      <c r="THR232"/>
      <c r="THS232"/>
      <c r="THT232"/>
      <c r="THU232"/>
      <c r="THV232"/>
      <c r="THW232"/>
      <c r="THX232"/>
      <c r="THY232"/>
      <c r="THZ232"/>
      <c r="TIA232"/>
      <c r="TIB232"/>
      <c r="TIC232"/>
      <c r="TID232"/>
      <c r="TIE232"/>
      <c r="TIF232"/>
      <c r="TIG232"/>
      <c r="TIH232"/>
      <c r="TII232"/>
      <c r="TIJ232"/>
      <c r="TIK232"/>
      <c r="TIL232"/>
      <c r="TIM232"/>
      <c r="TIN232"/>
      <c r="TIO232"/>
      <c r="TIP232"/>
      <c r="TIQ232"/>
      <c r="TIR232"/>
      <c r="TIS232"/>
      <c r="TIT232"/>
      <c r="TIU232"/>
      <c r="TIV232"/>
      <c r="TIW232"/>
      <c r="TIX232"/>
      <c r="TIY232"/>
      <c r="TIZ232"/>
      <c r="TJA232"/>
      <c r="TJB232"/>
      <c r="TJC232"/>
      <c r="TJD232"/>
      <c r="TJE232"/>
      <c r="TJF232"/>
      <c r="TJG232"/>
      <c r="TJH232"/>
      <c r="TJI232"/>
      <c r="TJJ232"/>
      <c r="TJK232"/>
      <c r="TJL232"/>
      <c r="TJM232"/>
      <c r="TJN232"/>
      <c r="TJO232"/>
      <c r="TJP232"/>
      <c r="TJQ232"/>
      <c r="TJR232"/>
      <c r="TJS232"/>
      <c r="TJT232"/>
      <c r="TJU232"/>
      <c r="TJV232"/>
      <c r="TJW232"/>
      <c r="TJX232"/>
      <c r="TJY232"/>
      <c r="TJZ232"/>
      <c r="TKA232"/>
      <c r="TKB232"/>
      <c r="TKC232"/>
      <c r="TKD232"/>
      <c r="TKE232"/>
      <c r="TKF232"/>
      <c r="TKG232"/>
      <c r="TKH232"/>
      <c r="TKI232"/>
      <c r="TKJ232"/>
      <c r="TKK232"/>
      <c r="TKL232"/>
      <c r="TKM232"/>
      <c r="TKN232"/>
      <c r="TKO232"/>
      <c r="TKP232"/>
      <c r="TKQ232"/>
      <c r="TKR232"/>
      <c r="TKS232"/>
      <c r="TKT232"/>
      <c r="TKU232"/>
      <c r="TKV232"/>
      <c r="TKW232"/>
      <c r="TKX232"/>
      <c r="TKY232"/>
      <c r="TKZ232"/>
      <c r="TLA232"/>
      <c r="TLB232"/>
      <c r="TLC232"/>
      <c r="TLD232"/>
      <c r="TLE232"/>
      <c r="TLF232"/>
      <c r="TLG232"/>
      <c r="TLH232"/>
      <c r="TLI232"/>
      <c r="TLJ232"/>
      <c r="TLK232"/>
      <c r="TLL232"/>
      <c r="TLM232"/>
      <c r="TLN232"/>
      <c r="TLO232"/>
      <c r="TLP232"/>
      <c r="TLQ232"/>
      <c r="TLR232"/>
      <c r="TLS232"/>
      <c r="TLT232"/>
      <c r="TLU232"/>
      <c r="TLV232"/>
      <c r="TLW232"/>
      <c r="TLX232"/>
      <c r="TLY232"/>
      <c r="TLZ232"/>
      <c r="TMA232"/>
      <c r="TMB232"/>
      <c r="TMC232"/>
      <c r="TMD232"/>
      <c r="TME232"/>
      <c r="TMF232"/>
      <c r="TMG232"/>
      <c r="TMH232"/>
      <c r="TMI232"/>
      <c r="TMJ232"/>
      <c r="TMK232"/>
      <c r="TML232"/>
      <c r="TMM232"/>
      <c r="TMN232"/>
      <c r="TMO232"/>
      <c r="TMP232"/>
      <c r="TMQ232"/>
      <c r="TMR232"/>
      <c r="TMS232"/>
      <c r="TMT232"/>
      <c r="TMU232"/>
      <c r="TMV232"/>
      <c r="TMW232"/>
      <c r="TMX232"/>
      <c r="TMY232"/>
      <c r="TMZ232"/>
      <c r="TNA232"/>
      <c r="TNB232"/>
      <c r="TNC232"/>
      <c r="TND232"/>
      <c r="TNE232"/>
      <c r="TNF232"/>
      <c r="TNG232"/>
      <c r="TNH232"/>
      <c r="TNI232"/>
      <c r="TNJ232"/>
      <c r="TNK232"/>
      <c r="TNL232"/>
      <c r="TNM232"/>
      <c r="TNN232"/>
      <c r="TNO232"/>
      <c r="TNP232"/>
      <c r="TNQ232"/>
      <c r="TNR232"/>
      <c r="TNS232"/>
      <c r="TNT232"/>
      <c r="TNU232"/>
      <c r="TNV232"/>
      <c r="TNW232"/>
      <c r="TNX232"/>
      <c r="TNY232"/>
      <c r="TNZ232"/>
      <c r="TOA232"/>
      <c r="TOB232"/>
      <c r="TOC232"/>
      <c r="TOD232"/>
      <c r="TOE232"/>
      <c r="TOF232"/>
      <c r="TOG232"/>
      <c r="TOH232"/>
      <c r="TOI232"/>
      <c r="TOJ232"/>
      <c r="TOK232"/>
      <c r="TOL232"/>
      <c r="TOM232"/>
      <c r="TON232"/>
      <c r="TOO232"/>
      <c r="TOP232"/>
      <c r="TOQ232"/>
      <c r="TOR232"/>
      <c r="TOS232"/>
      <c r="TOT232"/>
      <c r="TOU232"/>
      <c r="TOV232"/>
      <c r="TOW232"/>
      <c r="TOX232"/>
      <c r="TOY232"/>
      <c r="TOZ232"/>
      <c r="TPA232"/>
      <c r="TPB232"/>
      <c r="TPC232"/>
      <c r="TPD232"/>
      <c r="TPE232"/>
      <c r="TPF232"/>
      <c r="TPG232"/>
      <c r="TPH232"/>
      <c r="TPI232"/>
      <c r="TPJ232"/>
      <c r="TPK232"/>
      <c r="TPL232"/>
      <c r="TPM232"/>
      <c r="TPN232"/>
      <c r="TPO232"/>
      <c r="TPP232"/>
      <c r="TPQ232"/>
      <c r="TPR232"/>
      <c r="TPS232"/>
      <c r="TPT232"/>
      <c r="TPU232"/>
      <c r="TPV232"/>
      <c r="TPW232"/>
      <c r="TPX232"/>
      <c r="TPY232"/>
      <c r="TPZ232"/>
      <c r="TQA232"/>
      <c r="TQB232"/>
      <c r="TQC232"/>
      <c r="TQD232"/>
      <c r="TQE232"/>
      <c r="TQF232"/>
      <c r="TQG232"/>
      <c r="TQH232"/>
      <c r="TQI232"/>
      <c r="TQJ232"/>
      <c r="TQK232"/>
      <c r="TQL232"/>
      <c r="TQM232"/>
      <c r="TQN232"/>
      <c r="TQO232"/>
      <c r="TQP232"/>
      <c r="TQQ232"/>
      <c r="TQR232"/>
      <c r="TQS232"/>
      <c r="TQT232"/>
      <c r="TQU232"/>
      <c r="TQV232"/>
      <c r="TQW232"/>
      <c r="TQX232"/>
      <c r="TQY232"/>
      <c r="TQZ232"/>
      <c r="TRA232"/>
      <c r="TRB232"/>
      <c r="TRC232"/>
      <c r="TRD232"/>
      <c r="TRE232"/>
      <c r="TRF232"/>
      <c r="TRG232"/>
      <c r="TRH232"/>
      <c r="TRI232"/>
      <c r="TRJ232"/>
      <c r="TRK232"/>
      <c r="TRL232"/>
      <c r="TRM232"/>
      <c r="TRN232"/>
      <c r="TRO232"/>
      <c r="TRP232"/>
      <c r="TRQ232"/>
      <c r="TRR232"/>
      <c r="TRS232"/>
      <c r="TRT232"/>
      <c r="TRU232"/>
      <c r="TRV232"/>
      <c r="TRW232"/>
      <c r="TRX232"/>
      <c r="TRY232"/>
      <c r="TRZ232"/>
      <c r="TSA232"/>
      <c r="TSB232"/>
      <c r="TSC232"/>
      <c r="TSD232"/>
      <c r="TSE232"/>
      <c r="TSF232"/>
      <c r="TSG232"/>
      <c r="TSH232"/>
      <c r="TSI232"/>
      <c r="TSJ232"/>
      <c r="TSK232"/>
      <c r="TSL232"/>
      <c r="TSM232"/>
      <c r="TSN232"/>
      <c r="TSO232"/>
      <c r="TSP232"/>
      <c r="TSQ232"/>
      <c r="TSR232"/>
      <c r="TSS232"/>
      <c r="TST232"/>
      <c r="TSU232"/>
      <c r="TSV232"/>
      <c r="TSW232"/>
      <c r="TSX232"/>
      <c r="TSY232"/>
      <c r="TSZ232"/>
      <c r="TTA232"/>
      <c r="TTB232"/>
      <c r="TTC232"/>
      <c r="TTD232"/>
      <c r="TTE232"/>
      <c r="TTF232"/>
      <c r="TTG232"/>
      <c r="TTH232"/>
      <c r="TTI232"/>
      <c r="TTJ232"/>
      <c r="TTK232"/>
      <c r="TTL232"/>
      <c r="TTM232"/>
      <c r="TTN232"/>
      <c r="TTO232"/>
      <c r="TTP232"/>
      <c r="TTQ232"/>
      <c r="TTR232"/>
      <c r="TTS232"/>
      <c r="TTT232"/>
      <c r="TTU232"/>
      <c r="TTV232"/>
      <c r="TTW232"/>
      <c r="TTX232"/>
      <c r="TTY232"/>
      <c r="TTZ232"/>
      <c r="TUA232"/>
      <c r="TUB232"/>
      <c r="TUC232"/>
      <c r="TUD232"/>
      <c r="TUE232"/>
      <c r="TUF232"/>
      <c r="TUG232"/>
      <c r="TUH232"/>
      <c r="TUI232"/>
      <c r="TUJ232"/>
      <c r="TUK232"/>
      <c r="TUL232"/>
      <c r="TUM232"/>
      <c r="TUN232"/>
      <c r="TUO232"/>
      <c r="TUP232"/>
      <c r="TUQ232"/>
      <c r="TUR232"/>
      <c r="TUS232"/>
      <c r="TUT232"/>
      <c r="TUU232"/>
      <c r="TUV232"/>
      <c r="TUW232"/>
      <c r="TUX232"/>
      <c r="TUY232"/>
      <c r="TUZ232"/>
      <c r="TVA232"/>
      <c r="TVB232"/>
      <c r="TVC232"/>
      <c r="TVD232"/>
      <c r="TVE232"/>
      <c r="TVF232"/>
      <c r="TVG232"/>
      <c r="TVH232"/>
      <c r="TVI232"/>
      <c r="TVJ232"/>
      <c r="TVK232"/>
      <c r="TVL232"/>
      <c r="TVM232"/>
      <c r="TVN232"/>
      <c r="TVO232"/>
      <c r="TVP232"/>
      <c r="TVQ232"/>
      <c r="TVR232"/>
      <c r="TVS232"/>
      <c r="TVT232"/>
      <c r="TVU232"/>
      <c r="TVV232"/>
      <c r="TVW232"/>
      <c r="TVX232"/>
      <c r="TVY232"/>
      <c r="TVZ232"/>
      <c r="TWA232"/>
      <c r="TWB232"/>
      <c r="TWC232"/>
      <c r="TWD232"/>
      <c r="TWE232"/>
      <c r="TWF232"/>
      <c r="TWG232"/>
      <c r="TWH232"/>
      <c r="TWI232"/>
      <c r="TWJ232"/>
      <c r="TWK232"/>
      <c r="TWL232"/>
      <c r="TWM232"/>
      <c r="TWN232"/>
      <c r="TWO232"/>
      <c r="TWP232"/>
      <c r="TWQ232"/>
      <c r="TWR232"/>
      <c r="TWS232"/>
      <c r="TWT232"/>
      <c r="TWU232"/>
      <c r="TWV232"/>
      <c r="TWW232"/>
      <c r="TWX232"/>
      <c r="TWY232"/>
      <c r="TWZ232"/>
      <c r="TXA232"/>
      <c r="TXB232"/>
      <c r="TXC232"/>
      <c r="TXD232"/>
      <c r="TXE232"/>
      <c r="TXF232"/>
      <c r="TXG232"/>
      <c r="TXH232"/>
      <c r="TXI232"/>
      <c r="TXJ232"/>
      <c r="TXK232"/>
      <c r="TXL232"/>
      <c r="TXM232"/>
      <c r="TXN232"/>
      <c r="TXO232"/>
      <c r="TXP232"/>
      <c r="TXQ232"/>
      <c r="TXR232"/>
      <c r="TXS232"/>
      <c r="TXT232"/>
      <c r="TXU232"/>
      <c r="TXV232"/>
      <c r="TXW232"/>
      <c r="TXX232"/>
      <c r="TXY232"/>
      <c r="TXZ232"/>
      <c r="TYA232"/>
      <c r="TYB232"/>
      <c r="TYC232"/>
      <c r="TYD232"/>
      <c r="TYE232"/>
      <c r="TYF232"/>
      <c r="TYG232"/>
      <c r="TYH232"/>
      <c r="TYI232"/>
      <c r="TYJ232"/>
      <c r="TYK232"/>
      <c r="TYL232"/>
      <c r="TYM232"/>
      <c r="TYN232"/>
      <c r="TYO232"/>
      <c r="TYP232"/>
      <c r="TYQ232"/>
      <c r="TYR232"/>
      <c r="TYS232"/>
      <c r="TYT232"/>
      <c r="TYU232"/>
      <c r="TYV232"/>
      <c r="TYW232"/>
      <c r="TYX232"/>
      <c r="TYY232"/>
      <c r="TYZ232"/>
      <c r="TZA232"/>
      <c r="TZB232"/>
      <c r="TZC232"/>
      <c r="TZD232"/>
      <c r="TZE232"/>
      <c r="TZF232"/>
      <c r="TZG232"/>
      <c r="TZH232"/>
      <c r="TZI232"/>
      <c r="TZJ232"/>
      <c r="TZK232"/>
      <c r="TZL232"/>
      <c r="TZM232"/>
      <c r="TZN232"/>
      <c r="TZO232"/>
      <c r="TZP232"/>
      <c r="TZQ232"/>
      <c r="TZR232"/>
      <c r="TZS232"/>
      <c r="TZT232"/>
      <c r="TZU232"/>
      <c r="TZV232"/>
      <c r="TZW232"/>
      <c r="TZX232"/>
      <c r="TZY232"/>
      <c r="TZZ232"/>
      <c r="UAA232"/>
      <c r="UAB232"/>
      <c r="UAC232"/>
      <c r="UAD232"/>
      <c r="UAE232"/>
      <c r="UAF232"/>
      <c r="UAG232"/>
      <c r="UAH232"/>
      <c r="UAI232"/>
      <c r="UAJ232"/>
      <c r="UAK232"/>
      <c r="UAL232"/>
      <c r="UAM232"/>
      <c r="UAN232"/>
      <c r="UAO232"/>
      <c r="UAP232"/>
      <c r="UAQ232"/>
      <c r="UAR232"/>
      <c r="UAS232"/>
      <c r="UAT232"/>
      <c r="UAU232"/>
      <c r="UAV232"/>
      <c r="UAW232"/>
      <c r="UAX232"/>
      <c r="UAY232"/>
      <c r="UAZ232"/>
      <c r="UBA232"/>
      <c r="UBB232"/>
      <c r="UBC232"/>
      <c r="UBD232"/>
      <c r="UBE232"/>
      <c r="UBF232"/>
      <c r="UBG232"/>
      <c r="UBH232"/>
      <c r="UBI232"/>
      <c r="UBJ232"/>
      <c r="UBK232"/>
      <c r="UBL232"/>
      <c r="UBM232"/>
      <c r="UBN232"/>
      <c r="UBO232"/>
      <c r="UBP232"/>
      <c r="UBQ232"/>
      <c r="UBR232"/>
      <c r="UBS232"/>
      <c r="UBT232"/>
      <c r="UBU232"/>
      <c r="UBV232"/>
      <c r="UBW232"/>
      <c r="UBX232"/>
      <c r="UBY232"/>
      <c r="UBZ232"/>
      <c r="UCA232"/>
      <c r="UCB232"/>
      <c r="UCC232"/>
      <c r="UCD232"/>
      <c r="UCE232"/>
      <c r="UCF232"/>
      <c r="UCG232"/>
      <c r="UCH232"/>
      <c r="UCI232"/>
      <c r="UCJ232"/>
      <c r="UCK232"/>
      <c r="UCL232"/>
      <c r="UCM232"/>
      <c r="UCN232"/>
      <c r="UCO232"/>
      <c r="UCP232"/>
      <c r="UCQ232"/>
      <c r="UCR232"/>
      <c r="UCS232"/>
      <c r="UCT232"/>
      <c r="UCU232"/>
      <c r="UCV232"/>
      <c r="UCW232"/>
      <c r="UCX232"/>
      <c r="UCY232"/>
      <c r="UCZ232"/>
      <c r="UDA232"/>
      <c r="UDB232"/>
      <c r="UDC232"/>
      <c r="UDD232"/>
      <c r="UDE232"/>
      <c r="UDF232"/>
      <c r="UDG232"/>
      <c r="UDH232"/>
      <c r="UDI232"/>
      <c r="UDJ232"/>
      <c r="UDK232"/>
      <c r="UDL232"/>
      <c r="UDM232"/>
      <c r="UDN232"/>
      <c r="UDO232"/>
      <c r="UDP232"/>
      <c r="UDQ232"/>
      <c r="UDR232"/>
      <c r="UDS232"/>
      <c r="UDT232"/>
      <c r="UDU232"/>
      <c r="UDV232"/>
      <c r="UDW232"/>
      <c r="UDX232"/>
      <c r="UDY232"/>
      <c r="UDZ232"/>
      <c r="UEA232"/>
      <c r="UEB232"/>
      <c r="UEC232"/>
      <c r="UED232"/>
      <c r="UEE232"/>
      <c r="UEF232"/>
      <c r="UEG232"/>
      <c r="UEH232"/>
      <c r="UEI232"/>
      <c r="UEJ232"/>
      <c r="UEK232"/>
      <c r="UEL232"/>
      <c r="UEM232"/>
      <c r="UEN232"/>
      <c r="UEO232"/>
      <c r="UEP232"/>
      <c r="UEQ232"/>
      <c r="UER232"/>
      <c r="UES232"/>
      <c r="UET232"/>
      <c r="UEU232"/>
      <c r="UEV232"/>
      <c r="UEW232"/>
      <c r="UEX232"/>
      <c r="UEY232"/>
      <c r="UEZ232"/>
      <c r="UFA232"/>
      <c r="UFB232"/>
      <c r="UFC232"/>
      <c r="UFD232"/>
      <c r="UFE232"/>
      <c r="UFF232"/>
      <c r="UFG232"/>
      <c r="UFH232"/>
      <c r="UFI232"/>
      <c r="UFJ232"/>
      <c r="UFK232"/>
      <c r="UFL232"/>
      <c r="UFM232"/>
      <c r="UFN232"/>
      <c r="UFO232"/>
      <c r="UFP232"/>
      <c r="UFQ232"/>
      <c r="UFR232"/>
      <c r="UFS232"/>
      <c r="UFT232"/>
      <c r="UFU232"/>
      <c r="UFV232"/>
      <c r="UFW232"/>
      <c r="UFX232"/>
      <c r="UFY232"/>
      <c r="UFZ232"/>
      <c r="UGA232"/>
      <c r="UGB232"/>
      <c r="UGC232"/>
      <c r="UGD232"/>
      <c r="UGE232"/>
      <c r="UGF232"/>
      <c r="UGG232"/>
      <c r="UGH232"/>
      <c r="UGI232"/>
      <c r="UGJ232"/>
      <c r="UGK232"/>
      <c r="UGL232"/>
      <c r="UGM232"/>
      <c r="UGN232"/>
      <c r="UGO232"/>
      <c r="UGP232"/>
      <c r="UGQ232"/>
      <c r="UGR232"/>
      <c r="UGS232"/>
      <c r="UGT232"/>
      <c r="UGU232"/>
      <c r="UGV232"/>
      <c r="UGW232"/>
      <c r="UGX232"/>
      <c r="UGY232"/>
      <c r="UGZ232"/>
      <c r="UHA232"/>
      <c r="UHB232"/>
      <c r="UHC232"/>
      <c r="UHD232"/>
      <c r="UHE232"/>
      <c r="UHF232"/>
      <c r="UHG232"/>
      <c r="UHH232"/>
      <c r="UHI232"/>
      <c r="UHJ232"/>
      <c r="UHK232"/>
      <c r="UHL232"/>
      <c r="UHM232"/>
      <c r="UHN232"/>
      <c r="UHO232"/>
      <c r="UHP232"/>
      <c r="UHQ232"/>
      <c r="UHR232"/>
      <c r="UHS232"/>
      <c r="UHT232"/>
      <c r="UHU232"/>
      <c r="UHV232"/>
      <c r="UHW232"/>
      <c r="UHX232"/>
      <c r="UHY232"/>
      <c r="UHZ232"/>
      <c r="UIA232"/>
      <c r="UIB232"/>
      <c r="UIC232"/>
      <c r="UID232"/>
      <c r="UIE232"/>
      <c r="UIF232"/>
      <c r="UIG232"/>
      <c r="UIH232"/>
      <c r="UII232"/>
      <c r="UIJ232"/>
      <c r="UIK232"/>
      <c r="UIL232"/>
      <c r="UIM232"/>
      <c r="UIN232"/>
      <c r="UIO232"/>
      <c r="UIP232"/>
      <c r="UIQ232"/>
      <c r="UIR232"/>
      <c r="UIS232"/>
      <c r="UIT232"/>
      <c r="UIU232"/>
      <c r="UIV232"/>
      <c r="UIW232"/>
      <c r="UIX232"/>
      <c r="UIY232"/>
      <c r="UIZ232"/>
      <c r="UJA232"/>
      <c r="UJB232"/>
      <c r="UJC232"/>
      <c r="UJD232"/>
      <c r="UJE232"/>
      <c r="UJF232"/>
      <c r="UJG232"/>
      <c r="UJH232"/>
      <c r="UJI232"/>
      <c r="UJJ232"/>
      <c r="UJK232"/>
      <c r="UJL232"/>
      <c r="UJM232"/>
      <c r="UJN232"/>
      <c r="UJO232"/>
      <c r="UJP232"/>
      <c r="UJQ232"/>
      <c r="UJR232"/>
      <c r="UJS232"/>
      <c r="UJT232"/>
      <c r="UJU232"/>
      <c r="UJV232"/>
      <c r="UJW232"/>
      <c r="UJX232"/>
      <c r="UJY232"/>
      <c r="UJZ232"/>
      <c r="UKA232"/>
      <c r="UKB232"/>
      <c r="UKC232"/>
      <c r="UKD232"/>
      <c r="UKE232"/>
      <c r="UKF232"/>
      <c r="UKG232"/>
      <c r="UKH232"/>
      <c r="UKI232"/>
      <c r="UKJ232"/>
      <c r="UKK232"/>
      <c r="UKL232"/>
      <c r="UKM232"/>
      <c r="UKN232"/>
      <c r="UKO232"/>
      <c r="UKP232"/>
      <c r="UKQ232"/>
      <c r="UKR232"/>
      <c r="UKS232"/>
      <c r="UKT232"/>
      <c r="UKU232"/>
      <c r="UKV232"/>
      <c r="UKW232"/>
      <c r="UKX232"/>
      <c r="UKY232"/>
      <c r="UKZ232"/>
      <c r="ULA232"/>
      <c r="ULB232"/>
      <c r="ULC232"/>
      <c r="ULD232"/>
      <c r="ULE232"/>
      <c r="ULF232"/>
      <c r="ULG232"/>
      <c r="ULH232"/>
      <c r="ULI232"/>
      <c r="ULJ232"/>
      <c r="ULK232"/>
      <c r="ULL232"/>
      <c r="ULM232"/>
      <c r="ULN232"/>
      <c r="ULO232"/>
      <c r="ULP232"/>
      <c r="ULQ232"/>
      <c r="ULR232"/>
      <c r="ULS232"/>
      <c r="ULT232"/>
      <c r="ULU232"/>
      <c r="ULV232"/>
      <c r="ULW232"/>
      <c r="ULX232"/>
      <c r="ULY232"/>
      <c r="ULZ232"/>
      <c r="UMA232"/>
      <c r="UMB232"/>
      <c r="UMC232"/>
      <c r="UMD232"/>
      <c r="UME232"/>
      <c r="UMF232"/>
      <c r="UMG232"/>
      <c r="UMH232"/>
      <c r="UMI232"/>
      <c r="UMJ232"/>
      <c r="UMK232"/>
      <c r="UML232"/>
      <c r="UMM232"/>
      <c r="UMN232"/>
      <c r="UMO232"/>
      <c r="UMP232"/>
      <c r="UMQ232"/>
      <c r="UMR232"/>
      <c r="UMS232"/>
      <c r="UMT232"/>
      <c r="UMU232"/>
      <c r="UMV232"/>
      <c r="UMW232"/>
      <c r="UMX232"/>
      <c r="UMY232"/>
      <c r="UMZ232"/>
      <c r="UNA232"/>
      <c r="UNB232"/>
      <c r="UNC232"/>
      <c r="UND232"/>
      <c r="UNE232"/>
      <c r="UNF232"/>
      <c r="UNG232"/>
      <c r="UNH232"/>
      <c r="UNI232"/>
      <c r="UNJ232"/>
      <c r="UNK232"/>
      <c r="UNL232"/>
      <c r="UNM232"/>
      <c r="UNN232"/>
      <c r="UNO232"/>
      <c r="UNP232"/>
      <c r="UNQ232"/>
      <c r="UNR232"/>
      <c r="UNS232"/>
      <c r="UNT232"/>
      <c r="UNU232"/>
      <c r="UNV232"/>
      <c r="UNW232"/>
      <c r="UNX232"/>
      <c r="UNY232"/>
      <c r="UNZ232"/>
      <c r="UOA232"/>
      <c r="UOB232"/>
      <c r="UOC232"/>
      <c r="UOD232"/>
      <c r="UOE232"/>
      <c r="UOF232"/>
      <c r="UOG232"/>
      <c r="UOH232"/>
      <c r="UOI232"/>
      <c r="UOJ232"/>
      <c r="UOK232"/>
      <c r="UOL232"/>
      <c r="UOM232"/>
      <c r="UON232"/>
      <c r="UOO232"/>
      <c r="UOP232"/>
      <c r="UOQ232"/>
      <c r="UOR232"/>
      <c r="UOS232"/>
      <c r="UOT232"/>
      <c r="UOU232"/>
      <c r="UOV232"/>
      <c r="UOW232"/>
      <c r="UOX232"/>
      <c r="UOY232"/>
      <c r="UOZ232"/>
      <c r="UPA232"/>
      <c r="UPB232"/>
      <c r="UPC232"/>
      <c r="UPD232"/>
      <c r="UPE232"/>
      <c r="UPF232"/>
      <c r="UPG232"/>
      <c r="UPH232"/>
      <c r="UPI232"/>
      <c r="UPJ232"/>
      <c r="UPK232"/>
      <c r="UPL232"/>
      <c r="UPM232"/>
      <c r="UPN232"/>
      <c r="UPO232"/>
      <c r="UPP232"/>
      <c r="UPQ232"/>
      <c r="UPR232"/>
      <c r="UPS232"/>
      <c r="UPT232"/>
      <c r="UPU232"/>
      <c r="UPV232"/>
      <c r="UPW232"/>
      <c r="UPX232"/>
      <c r="UPY232"/>
      <c r="UPZ232"/>
      <c r="UQA232"/>
      <c r="UQB232"/>
      <c r="UQC232"/>
      <c r="UQD232"/>
      <c r="UQE232"/>
      <c r="UQF232"/>
      <c r="UQG232"/>
      <c r="UQH232"/>
      <c r="UQI232"/>
      <c r="UQJ232"/>
      <c r="UQK232"/>
      <c r="UQL232"/>
      <c r="UQM232"/>
      <c r="UQN232"/>
      <c r="UQO232"/>
      <c r="UQP232"/>
      <c r="UQQ232"/>
      <c r="UQR232"/>
      <c r="UQS232"/>
      <c r="UQT232"/>
      <c r="UQU232"/>
      <c r="UQV232"/>
      <c r="UQW232"/>
      <c r="UQX232"/>
      <c r="UQY232"/>
      <c r="UQZ232"/>
      <c r="URA232"/>
      <c r="URB232"/>
      <c r="URC232"/>
      <c r="URD232"/>
      <c r="URE232"/>
      <c r="URF232"/>
      <c r="URG232"/>
      <c r="URH232"/>
      <c r="URI232"/>
      <c r="URJ232"/>
      <c r="URK232"/>
      <c r="URL232"/>
      <c r="URM232"/>
      <c r="URN232"/>
      <c r="URO232"/>
      <c r="URP232"/>
      <c r="URQ232"/>
      <c r="URR232"/>
      <c r="URS232"/>
      <c r="URT232"/>
      <c r="URU232"/>
      <c r="URV232"/>
      <c r="URW232"/>
      <c r="URX232"/>
      <c r="URY232"/>
      <c r="URZ232"/>
      <c r="USA232"/>
      <c r="USB232"/>
      <c r="USC232"/>
      <c r="USD232"/>
      <c r="USE232"/>
      <c r="USF232"/>
      <c r="USG232"/>
      <c r="USH232"/>
      <c r="USI232"/>
      <c r="USJ232"/>
      <c r="USK232"/>
      <c r="USL232"/>
      <c r="USM232"/>
      <c r="USN232"/>
      <c r="USO232"/>
      <c r="USP232"/>
      <c r="USQ232"/>
      <c r="USR232"/>
      <c r="USS232"/>
      <c r="UST232"/>
      <c r="USU232"/>
      <c r="USV232"/>
      <c r="USW232"/>
      <c r="USX232"/>
      <c r="USY232"/>
      <c r="USZ232"/>
      <c r="UTA232"/>
      <c r="UTB232"/>
      <c r="UTC232"/>
      <c r="UTD232"/>
      <c r="UTE232"/>
      <c r="UTF232"/>
      <c r="UTG232"/>
      <c r="UTH232"/>
      <c r="UTI232"/>
      <c r="UTJ232"/>
      <c r="UTK232"/>
      <c r="UTL232"/>
      <c r="UTM232"/>
      <c r="UTN232"/>
      <c r="UTO232"/>
      <c r="UTP232"/>
      <c r="UTQ232"/>
      <c r="UTR232"/>
      <c r="UTS232"/>
      <c r="UTT232"/>
      <c r="UTU232"/>
      <c r="UTV232"/>
      <c r="UTW232"/>
      <c r="UTX232"/>
      <c r="UTY232"/>
      <c r="UTZ232"/>
      <c r="UUA232"/>
      <c r="UUB232"/>
      <c r="UUC232"/>
      <c r="UUD232"/>
      <c r="UUE232"/>
      <c r="UUF232"/>
      <c r="UUG232"/>
      <c r="UUH232"/>
      <c r="UUI232"/>
      <c r="UUJ232"/>
      <c r="UUK232"/>
      <c r="UUL232"/>
      <c r="UUM232"/>
      <c r="UUN232"/>
      <c r="UUO232"/>
      <c r="UUP232"/>
      <c r="UUQ232"/>
      <c r="UUR232"/>
      <c r="UUS232"/>
      <c r="UUT232"/>
      <c r="UUU232"/>
      <c r="UUV232"/>
      <c r="UUW232"/>
      <c r="UUX232"/>
      <c r="UUY232"/>
      <c r="UUZ232"/>
      <c r="UVA232"/>
      <c r="UVB232"/>
      <c r="UVC232"/>
      <c r="UVD232"/>
      <c r="UVE232"/>
      <c r="UVF232"/>
      <c r="UVG232"/>
      <c r="UVH232"/>
      <c r="UVI232"/>
      <c r="UVJ232"/>
      <c r="UVK232"/>
      <c r="UVL232"/>
      <c r="UVM232"/>
      <c r="UVN232"/>
      <c r="UVO232"/>
      <c r="UVP232"/>
      <c r="UVQ232"/>
      <c r="UVR232"/>
      <c r="UVS232"/>
      <c r="UVT232"/>
      <c r="UVU232"/>
      <c r="UVV232"/>
      <c r="UVW232"/>
      <c r="UVX232"/>
      <c r="UVY232"/>
      <c r="UVZ232"/>
      <c r="UWA232"/>
      <c r="UWB232"/>
      <c r="UWC232"/>
      <c r="UWD232"/>
      <c r="UWE232"/>
      <c r="UWF232"/>
      <c r="UWG232"/>
      <c r="UWH232"/>
      <c r="UWI232"/>
      <c r="UWJ232"/>
      <c r="UWK232"/>
      <c r="UWL232"/>
      <c r="UWM232"/>
      <c r="UWN232"/>
      <c r="UWO232"/>
      <c r="UWP232"/>
      <c r="UWQ232"/>
      <c r="UWR232"/>
      <c r="UWS232"/>
      <c r="UWT232"/>
      <c r="UWU232"/>
      <c r="UWV232"/>
      <c r="UWW232"/>
      <c r="UWX232"/>
      <c r="UWY232"/>
      <c r="UWZ232"/>
      <c r="UXA232"/>
      <c r="UXB232"/>
      <c r="UXC232"/>
      <c r="UXD232"/>
      <c r="UXE232"/>
      <c r="UXF232"/>
      <c r="UXG232"/>
      <c r="UXH232"/>
      <c r="UXI232"/>
      <c r="UXJ232"/>
      <c r="UXK232"/>
      <c r="UXL232"/>
      <c r="UXM232"/>
      <c r="UXN232"/>
      <c r="UXO232"/>
      <c r="UXP232"/>
      <c r="UXQ232"/>
      <c r="UXR232"/>
      <c r="UXS232"/>
      <c r="UXT232"/>
      <c r="UXU232"/>
      <c r="UXV232"/>
      <c r="UXW232"/>
      <c r="UXX232"/>
      <c r="UXY232"/>
      <c r="UXZ232"/>
      <c r="UYA232"/>
      <c r="UYB232"/>
      <c r="UYC232"/>
      <c r="UYD232"/>
      <c r="UYE232"/>
      <c r="UYF232"/>
      <c r="UYG232"/>
      <c r="UYH232"/>
      <c r="UYI232"/>
      <c r="UYJ232"/>
      <c r="UYK232"/>
      <c r="UYL232"/>
      <c r="UYM232"/>
      <c r="UYN232"/>
      <c r="UYO232"/>
      <c r="UYP232"/>
      <c r="UYQ232"/>
      <c r="UYR232"/>
      <c r="UYS232"/>
      <c r="UYT232"/>
      <c r="UYU232"/>
      <c r="UYV232"/>
      <c r="UYW232"/>
      <c r="UYX232"/>
      <c r="UYY232"/>
      <c r="UYZ232"/>
      <c r="UZA232"/>
      <c r="UZB232"/>
      <c r="UZC232"/>
      <c r="UZD232"/>
      <c r="UZE232"/>
      <c r="UZF232"/>
      <c r="UZG232"/>
      <c r="UZH232"/>
      <c r="UZI232"/>
      <c r="UZJ232"/>
      <c r="UZK232"/>
      <c r="UZL232"/>
      <c r="UZM232"/>
      <c r="UZN232"/>
      <c r="UZO232"/>
      <c r="UZP232"/>
      <c r="UZQ232"/>
      <c r="UZR232"/>
      <c r="UZS232"/>
      <c r="UZT232"/>
      <c r="UZU232"/>
      <c r="UZV232"/>
      <c r="UZW232"/>
      <c r="UZX232"/>
      <c r="UZY232"/>
      <c r="UZZ232"/>
      <c r="VAA232"/>
      <c r="VAB232"/>
      <c r="VAC232"/>
      <c r="VAD232"/>
      <c r="VAE232"/>
      <c r="VAF232"/>
      <c r="VAG232"/>
      <c r="VAH232"/>
      <c r="VAI232"/>
      <c r="VAJ232"/>
      <c r="VAK232"/>
      <c r="VAL232"/>
      <c r="VAM232"/>
      <c r="VAN232"/>
      <c r="VAO232"/>
      <c r="VAP232"/>
      <c r="VAQ232"/>
      <c r="VAR232"/>
      <c r="VAS232"/>
      <c r="VAT232"/>
      <c r="VAU232"/>
      <c r="VAV232"/>
      <c r="VAW232"/>
      <c r="VAX232"/>
      <c r="VAY232"/>
      <c r="VAZ232"/>
      <c r="VBA232"/>
      <c r="VBB232"/>
      <c r="VBC232"/>
      <c r="VBD232"/>
      <c r="VBE232"/>
      <c r="VBF232"/>
      <c r="VBG232"/>
      <c r="VBH232"/>
      <c r="VBI232"/>
      <c r="VBJ232"/>
      <c r="VBK232"/>
      <c r="VBL232"/>
      <c r="VBM232"/>
      <c r="VBN232"/>
      <c r="VBO232"/>
      <c r="VBP232"/>
      <c r="VBQ232"/>
      <c r="VBR232"/>
      <c r="VBS232"/>
      <c r="VBT232"/>
      <c r="VBU232"/>
      <c r="VBV232"/>
      <c r="VBW232"/>
      <c r="VBX232"/>
      <c r="VBY232"/>
      <c r="VBZ232"/>
      <c r="VCA232"/>
      <c r="VCB232"/>
      <c r="VCC232"/>
      <c r="VCD232"/>
      <c r="VCE232"/>
      <c r="VCF232"/>
      <c r="VCG232"/>
      <c r="VCH232"/>
      <c r="VCI232"/>
      <c r="VCJ232"/>
      <c r="VCK232"/>
      <c r="VCL232"/>
      <c r="VCM232"/>
      <c r="VCN232"/>
      <c r="VCO232"/>
      <c r="VCP232"/>
      <c r="VCQ232"/>
      <c r="VCR232"/>
      <c r="VCS232"/>
      <c r="VCT232"/>
      <c r="VCU232"/>
      <c r="VCV232"/>
      <c r="VCW232"/>
      <c r="VCX232"/>
      <c r="VCY232"/>
      <c r="VCZ232"/>
      <c r="VDA232"/>
      <c r="VDB232"/>
      <c r="VDC232"/>
      <c r="VDD232"/>
      <c r="VDE232"/>
      <c r="VDF232"/>
      <c r="VDG232"/>
      <c r="VDH232"/>
      <c r="VDI232"/>
      <c r="VDJ232"/>
      <c r="VDK232"/>
      <c r="VDL232"/>
      <c r="VDM232"/>
      <c r="VDN232"/>
      <c r="VDO232"/>
      <c r="VDP232"/>
      <c r="VDQ232"/>
      <c r="VDR232"/>
      <c r="VDS232"/>
      <c r="VDT232"/>
      <c r="VDU232"/>
      <c r="VDV232"/>
      <c r="VDW232"/>
      <c r="VDX232"/>
      <c r="VDY232"/>
      <c r="VDZ232"/>
      <c r="VEA232"/>
      <c r="VEB232"/>
      <c r="VEC232"/>
      <c r="VED232"/>
      <c r="VEE232"/>
      <c r="VEF232"/>
      <c r="VEG232"/>
      <c r="VEH232"/>
      <c r="VEI232"/>
      <c r="VEJ232"/>
      <c r="VEK232"/>
      <c r="VEL232"/>
      <c r="VEM232"/>
      <c r="VEN232"/>
      <c r="VEO232"/>
      <c r="VEP232"/>
      <c r="VEQ232"/>
      <c r="VER232"/>
      <c r="VES232"/>
      <c r="VET232"/>
      <c r="VEU232"/>
      <c r="VEV232"/>
      <c r="VEW232"/>
      <c r="VEX232"/>
      <c r="VEY232"/>
      <c r="VEZ232"/>
      <c r="VFA232"/>
      <c r="VFB232"/>
      <c r="VFC232"/>
      <c r="VFD232"/>
      <c r="VFE232"/>
      <c r="VFF232"/>
      <c r="VFG232"/>
      <c r="VFH232"/>
      <c r="VFI232"/>
      <c r="VFJ232"/>
      <c r="VFK232"/>
      <c r="VFL232"/>
      <c r="VFM232"/>
      <c r="VFN232"/>
      <c r="VFO232"/>
      <c r="VFP232"/>
      <c r="VFQ232"/>
      <c r="VFR232"/>
      <c r="VFS232"/>
      <c r="VFT232"/>
      <c r="VFU232"/>
      <c r="VFV232"/>
      <c r="VFW232"/>
      <c r="VFX232"/>
      <c r="VFY232"/>
      <c r="VFZ232"/>
      <c r="VGA232"/>
      <c r="VGB232"/>
      <c r="VGC232"/>
      <c r="VGD232"/>
      <c r="VGE232"/>
      <c r="VGF232"/>
      <c r="VGG232"/>
      <c r="VGH232"/>
      <c r="VGI232"/>
      <c r="VGJ232"/>
      <c r="VGK232"/>
      <c r="VGL232"/>
      <c r="VGM232"/>
      <c r="VGN232"/>
      <c r="VGO232"/>
      <c r="VGP232"/>
      <c r="VGQ232"/>
      <c r="VGR232"/>
      <c r="VGS232"/>
      <c r="VGT232"/>
      <c r="VGU232"/>
      <c r="VGV232"/>
      <c r="VGW232"/>
      <c r="VGX232"/>
      <c r="VGY232"/>
      <c r="VGZ232"/>
      <c r="VHA232"/>
      <c r="VHB232"/>
      <c r="VHC232"/>
      <c r="VHD232"/>
      <c r="VHE232"/>
      <c r="VHF232"/>
      <c r="VHG232"/>
      <c r="VHH232"/>
      <c r="VHI232"/>
      <c r="VHJ232"/>
      <c r="VHK232"/>
      <c r="VHL232"/>
      <c r="VHM232"/>
      <c r="VHN232"/>
      <c r="VHO232"/>
      <c r="VHP232"/>
      <c r="VHQ232"/>
      <c r="VHR232"/>
      <c r="VHS232"/>
      <c r="VHT232"/>
      <c r="VHU232"/>
      <c r="VHV232"/>
      <c r="VHW232"/>
      <c r="VHX232"/>
      <c r="VHY232"/>
      <c r="VHZ232"/>
      <c r="VIA232"/>
      <c r="VIB232"/>
      <c r="VIC232"/>
      <c r="VID232"/>
      <c r="VIE232"/>
      <c r="VIF232"/>
      <c r="VIG232"/>
      <c r="VIH232"/>
      <c r="VII232"/>
      <c r="VIJ232"/>
      <c r="VIK232"/>
      <c r="VIL232"/>
      <c r="VIM232"/>
      <c r="VIN232"/>
      <c r="VIO232"/>
      <c r="VIP232"/>
      <c r="VIQ232"/>
      <c r="VIR232"/>
      <c r="VIS232"/>
      <c r="VIT232"/>
      <c r="VIU232"/>
      <c r="VIV232"/>
      <c r="VIW232"/>
      <c r="VIX232"/>
      <c r="VIY232"/>
      <c r="VIZ232"/>
      <c r="VJA232"/>
      <c r="VJB232"/>
      <c r="VJC232"/>
      <c r="VJD232"/>
      <c r="VJE232"/>
      <c r="VJF232"/>
      <c r="VJG232"/>
      <c r="VJH232"/>
      <c r="VJI232"/>
      <c r="VJJ232"/>
      <c r="VJK232"/>
      <c r="VJL232"/>
      <c r="VJM232"/>
      <c r="VJN232"/>
      <c r="VJO232"/>
      <c r="VJP232"/>
      <c r="VJQ232"/>
      <c r="VJR232"/>
      <c r="VJS232"/>
      <c r="VJT232"/>
      <c r="VJU232"/>
      <c r="VJV232"/>
      <c r="VJW232"/>
      <c r="VJX232"/>
      <c r="VJY232"/>
      <c r="VJZ232"/>
      <c r="VKA232"/>
      <c r="VKB232"/>
      <c r="VKC232"/>
      <c r="VKD232"/>
      <c r="VKE232"/>
      <c r="VKF232"/>
      <c r="VKG232"/>
      <c r="VKH232"/>
      <c r="VKI232"/>
      <c r="VKJ232"/>
      <c r="VKK232"/>
      <c r="VKL232"/>
      <c r="VKM232"/>
      <c r="VKN232"/>
      <c r="VKO232"/>
      <c r="VKP232"/>
      <c r="VKQ232"/>
      <c r="VKR232"/>
      <c r="VKS232"/>
      <c r="VKT232"/>
      <c r="VKU232"/>
      <c r="VKV232"/>
      <c r="VKW232"/>
      <c r="VKX232"/>
      <c r="VKY232"/>
      <c r="VKZ232"/>
      <c r="VLA232"/>
      <c r="VLB232"/>
      <c r="VLC232"/>
      <c r="VLD232"/>
      <c r="VLE232"/>
      <c r="VLF232"/>
      <c r="VLG232"/>
      <c r="VLH232"/>
      <c r="VLI232"/>
      <c r="VLJ232"/>
      <c r="VLK232"/>
      <c r="VLL232"/>
      <c r="VLM232"/>
      <c r="VLN232"/>
      <c r="VLO232"/>
      <c r="VLP232"/>
      <c r="VLQ232"/>
      <c r="VLR232"/>
      <c r="VLS232"/>
      <c r="VLT232"/>
      <c r="VLU232"/>
      <c r="VLV232"/>
      <c r="VLW232"/>
      <c r="VLX232"/>
      <c r="VLY232"/>
      <c r="VLZ232"/>
      <c r="VMA232"/>
      <c r="VMB232"/>
      <c r="VMC232"/>
      <c r="VMD232"/>
      <c r="VME232"/>
      <c r="VMF232"/>
      <c r="VMG232"/>
      <c r="VMH232"/>
      <c r="VMI232"/>
      <c r="VMJ232"/>
      <c r="VMK232"/>
      <c r="VML232"/>
      <c r="VMM232"/>
      <c r="VMN232"/>
      <c r="VMO232"/>
      <c r="VMP232"/>
      <c r="VMQ232"/>
      <c r="VMR232"/>
      <c r="VMS232"/>
      <c r="VMT232"/>
      <c r="VMU232"/>
      <c r="VMV232"/>
      <c r="VMW232"/>
      <c r="VMX232"/>
      <c r="VMY232"/>
      <c r="VMZ232"/>
      <c r="VNA232"/>
      <c r="VNB232"/>
      <c r="VNC232"/>
      <c r="VND232"/>
      <c r="VNE232"/>
      <c r="VNF232"/>
      <c r="VNG232"/>
      <c r="VNH232"/>
      <c r="VNI232"/>
      <c r="VNJ232"/>
      <c r="VNK232"/>
      <c r="VNL232"/>
      <c r="VNM232"/>
      <c r="VNN232"/>
      <c r="VNO232"/>
      <c r="VNP232"/>
      <c r="VNQ232"/>
      <c r="VNR232"/>
      <c r="VNS232"/>
      <c r="VNT232"/>
      <c r="VNU232"/>
      <c r="VNV232"/>
      <c r="VNW232"/>
      <c r="VNX232"/>
      <c r="VNY232"/>
      <c r="VNZ232"/>
      <c r="VOA232"/>
      <c r="VOB232"/>
      <c r="VOC232"/>
      <c r="VOD232"/>
      <c r="VOE232"/>
      <c r="VOF232"/>
      <c r="VOG232"/>
      <c r="VOH232"/>
      <c r="VOI232"/>
      <c r="VOJ232"/>
      <c r="VOK232"/>
      <c r="VOL232"/>
      <c r="VOM232"/>
      <c r="VON232"/>
      <c r="VOO232"/>
      <c r="VOP232"/>
      <c r="VOQ232"/>
      <c r="VOR232"/>
      <c r="VOS232"/>
      <c r="VOT232"/>
      <c r="VOU232"/>
      <c r="VOV232"/>
      <c r="VOW232"/>
      <c r="VOX232"/>
      <c r="VOY232"/>
      <c r="VOZ232"/>
      <c r="VPA232"/>
      <c r="VPB232"/>
      <c r="VPC232"/>
      <c r="VPD232"/>
      <c r="VPE232"/>
      <c r="VPF232"/>
      <c r="VPG232"/>
      <c r="VPH232"/>
      <c r="VPI232"/>
      <c r="VPJ232"/>
      <c r="VPK232"/>
      <c r="VPL232"/>
      <c r="VPM232"/>
      <c r="VPN232"/>
      <c r="VPO232"/>
      <c r="VPP232"/>
      <c r="VPQ232"/>
      <c r="VPR232"/>
      <c r="VPS232"/>
      <c r="VPT232"/>
      <c r="VPU232"/>
      <c r="VPV232"/>
      <c r="VPW232"/>
      <c r="VPX232"/>
      <c r="VPY232"/>
      <c r="VPZ232"/>
      <c r="VQA232"/>
      <c r="VQB232"/>
      <c r="VQC232"/>
      <c r="VQD232"/>
      <c r="VQE232"/>
      <c r="VQF232"/>
      <c r="VQG232"/>
      <c r="VQH232"/>
      <c r="VQI232"/>
      <c r="VQJ232"/>
      <c r="VQK232"/>
      <c r="VQL232"/>
      <c r="VQM232"/>
      <c r="VQN232"/>
      <c r="VQO232"/>
      <c r="VQP232"/>
      <c r="VQQ232"/>
      <c r="VQR232"/>
      <c r="VQS232"/>
      <c r="VQT232"/>
      <c r="VQU232"/>
      <c r="VQV232"/>
      <c r="VQW232"/>
      <c r="VQX232"/>
      <c r="VQY232"/>
      <c r="VQZ232"/>
      <c r="VRA232"/>
      <c r="VRB232"/>
      <c r="VRC232"/>
      <c r="VRD232"/>
      <c r="VRE232"/>
      <c r="VRF232"/>
      <c r="VRG232"/>
      <c r="VRH232"/>
      <c r="VRI232"/>
      <c r="VRJ232"/>
      <c r="VRK232"/>
      <c r="VRL232"/>
      <c r="VRM232"/>
      <c r="VRN232"/>
      <c r="VRO232"/>
      <c r="VRP232"/>
      <c r="VRQ232"/>
      <c r="VRR232"/>
      <c r="VRS232"/>
      <c r="VRT232"/>
      <c r="VRU232"/>
      <c r="VRV232"/>
      <c r="VRW232"/>
      <c r="VRX232"/>
      <c r="VRY232"/>
      <c r="VRZ232"/>
      <c r="VSA232"/>
      <c r="VSB232"/>
      <c r="VSC232"/>
      <c r="VSD232"/>
      <c r="VSE232"/>
      <c r="VSF232"/>
      <c r="VSG232"/>
      <c r="VSH232"/>
      <c r="VSI232"/>
      <c r="VSJ232"/>
      <c r="VSK232"/>
      <c r="VSL232"/>
      <c r="VSM232"/>
      <c r="VSN232"/>
      <c r="VSO232"/>
      <c r="VSP232"/>
      <c r="VSQ232"/>
      <c r="VSR232"/>
      <c r="VSS232"/>
      <c r="VST232"/>
      <c r="VSU232"/>
      <c r="VSV232"/>
      <c r="VSW232"/>
      <c r="VSX232"/>
      <c r="VSY232"/>
      <c r="VSZ232"/>
      <c r="VTA232"/>
      <c r="VTB232"/>
      <c r="VTC232"/>
      <c r="VTD232"/>
      <c r="VTE232"/>
      <c r="VTF232"/>
      <c r="VTG232"/>
      <c r="VTH232"/>
      <c r="VTI232"/>
      <c r="VTJ232"/>
      <c r="VTK232"/>
      <c r="VTL232"/>
      <c r="VTM232"/>
      <c r="VTN232"/>
      <c r="VTO232"/>
      <c r="VTP232"/>
      <c r="VTQ232"/>
      <c r="VTR232"/>
      <c r="VTS232"/>
      <c r="VTT232"/>
      <c r="VTU232"/>
      <c r="VTV232"/>
      <c r="VTW232"/>
      <c r="VTX232"/>
      <c r="VTY232"/>
      <c r="VTZ232"/>
      <c r="VUA232"/>
      <c r="VUB232"/>
      <c r="VUC232"/>
      <c r="VUD232"/>
      <c r="VUE232"/>
      <c r="VUF232"/>
      <c r="VUG232"/>
      <c r="VUH232"/>
      <c r="VUI232"/>
      <c r="VUJ232"/>
      <c r="VUK232"/>
      <c r="VUL232"/>
      <c r="VUM232"/>
      <c r="VUN232"/>
      <c r="VUO232"/>
      <c r="VUP232"/>
      <c r="VUQ232"/>
      <c r="VUR232"/>
      <c r="VUS232"/>
      <c r="VUT232"/>
      <c r="VUU232"/>
      <c r="VUV232"/>
      <c r="VUW232"/>
      <c r="VUX232"/>
      <c r="VUY232"/>
      <c r="VUZ232"/>
      <c r="VVA232"/>
      <c r="VVB232"/>
      <c r="VVC232"/>
      <c r="VVD232"/>
      <c r="VVE232"/>
      <c r="VVF232"/>
      <c r="VVG232"/>
      <c r="VVH232"/>
      <c r="VVI232"/>
      <c r="VVJ232"/>
      <c r="VVK232"/>
      <c r="VVL232"/>
      <c r="VVM232"/>
      <c r="VVN232"/>
      <c r="VVO232"/>
      <c r="VVP232"/>
      <c r="VVQ232"/>
      <c r="VVR232"/>
      <c r="VVS232"/>
      <c r="VVT232"/>
      <c r="VVU232"/>
      <c r="VVV232"/>
      <c r="VVW232"/>
      <c r="VVX232"/>
      <c r="VVY232"/>
      <c r="VVZ232"/>
      <c r="VWA232"/>
      <c r="VWB232"/>
      <c r="VWC232"/>
      <c r="VWD232"/>
      <c r="VWE232"/>
      <c r="VWF232"/>
      <c r="VWG232"/>
      <c r="VWH232"/>
      <c r="VWI232"/>
      <c r="VWJ232"/>
      <c r="VWK232"/>
      <c r="VWL232"/>
      <c r="VWM232"/>
      <c r="VWN232"/>
      <c r="VWO232"/>
      <c r="VWP232"/>
      <c r="VWQ232"/>
      <c r="VWR232"/>
      <c r="VWS232"/>
      <c r="VWT232"/>
      <c r="VWU232"/>
      <c r="VWV232"/>
      <c r="VWW232"/>
      <c r="VWX232"/>
      <c r="VWY232"/>
      <c r="VWZ232"/>
      <c r="VXA232"/>
      <c r="VXB232"/>
      <c r="VXC232"/>
      <c r="VXD232"/>
      <c r="VXE232"/>
      <c r="VXF232"/>
      <c r="VXG232"/>
      <c r="VXH232"/>
      <c r="VXI232"/>
      <c r="VXJ232"/>
      <c r="VXK232"/>
      <c r="VXL232"/>
      <c r="VXM232"/>
      <c r="VXN232"/>
      <c r="VXO232"/>
      <c r="VXP232"/>
      <c r="VXQ232"/>
      <c r="VXR232"/>
      <c r="VXS232"/>
      <c r="VXT232"/>
      <c r="VXU232"/>
      <c r="VXV232"/>
      <c r="VXW232"/>
      <c r="VXX232"/>
      <c r="VXY232"/>
      <c r="VXZ232"/>
      <c r="VYA232"/>
      <c r="VYB232"/>
      <c r="VYC232"/>
      <c r="VYD232"/>
      <c r="VYE232"/>
      <c r="VYF232"/>
      <c r="VYG232"/>
      <c r="VYH232"/>
      <c r="VYI232"/>
      <c r="VYJ232"/>
      <c r="VYK232"/>
      <c r="VYL232"/>
      <c r="VYM232"/>
      <c r="VYN232"/>
      <c r="VYO232"/>
      <c r="VYP232"/>
      <c r="VYQ232"/>
      <c r="VYR232"/>
      <c r="VYS232"/>
      <c r="VYT232"/>
      <c r="VYU232"/>
      <c r="VYV232"/>
      <c r="VYW232"/>
      <c r="VYX232"/>
      <c r="VYY232"/>
      <c r="VYZ232"/>
      <c r="VZA232"/>
      <c r="VZB232"/>
      <c r="VZC232"/>
      <c r="VZD232"/>
      <c r="VZE232"/>
      <c r="VZF232"/>
      <c r="VZG232"/>
      <c r="VZH232"/>
      <c r="VZI232"/>
      <c r="VZJ232"/>
      <c r="VZK232"/>
      <c r="VZL232"/>
      <c r="VZM232"/>
      <c r="VZN232"/>
      <c r="VZO232"/>
      <c r="VZP232"/>
      <c r="VZQ232"/>
      <c r="VZR232"/>
      <c r="VZS232"/>
      <c r="VZT232"/>
      <c r="VZU232"/>
      <c r="VZV232"/>
      <c r="VZW232"/>
      <c r="VZX232"/>
      <c r="VZY232"/>
      <c r="VZZ232"/>
      <c r="WAA232"/>
      <c r="WAB232"/>
      <c r="WAC232"/>
      <c r="WAD232"/>
      <c r="WAE232"/>
      <c r="WAF232"/>
      <c r="WAG232"/>
      <c r="WAH232"/>
      <c r="WAI232"/>
      <c r="WAJ232"/>
      <c r="WAK232"/>
      <c r="WAL232"/>
      <c r="WAM232"/>
      <c r="WAN232"/>
      <c r="WAO232"/>
      <c r="WAP232"/>
      <c r="WAQ232"/>
      <c r="WAR232"/>
      <c r="WAS232"/>
      <c r="WAT232"/>
      <c r="WAU232"/>
      <c r="WAV232"/>
      <c r="WAW232"/>
      <c r="WAX232"/>
      <c r="WAY232"/>
      <c r="WAZ232"/>
      <c r="WBA232"/>
      <c r="WBB232"/>
      <c r="WBC232"/>
      <c r="WBD232"/>
      <c r="WBE232"/>
      <c r="WBF232"/>
      <c r="WBG232"/>
      <c r="WBH232"/>
      <c r="WBI232"/>
      <c r="WBJ232"/>
      <c r="WBK232"/>
      <c r="WBL232"/>
      <c r="WBM232"/>
      <c r="WBN232"/>
      <c r="WBO232"/>
      <c r="WBP232"/>
      <c r="WBQ232"/>
      <c r="WBR232"/>
      <c r="WBS232"/>
      <c r="WBT232"/>
      <c r="WBU232"/>
      <c r="WBV232"/>
      <c r="WBW232"/>
      <c r="WBX232"/>
      <c r="WBY232"/>
      <c r="WBZ232"/>
      <c r="WCA232"/>
      <c r="WCB232"/>
      <c r="WCC232"/>
      <c r="WCD232"/>
      <c r="WCE232"/>
      <c r="WCF232"/>
      <c r="WCG232"/>
      <c r="WCH232"/>
      <c r="WCI232"/>
      <c r="WCJ232"/>
      <c r="WCK232"/>
      <c r="WCL232"/>
      <c r="WCM232"/>
      <c r="WCN232"/>
      <c r="WCO232"/>
      <c r="WCP232"/>
      <c r="WCQ232"/>
      <c r="WCR232"/>
      <c r="WCS232"/>
      <c r="WCT232"/>
      <c r="WCU232"/>
      <c r="WCV232"/>
      <c r="WCW232"/>
      <c r="WCX232"/>
      <c r="WCY232"/>
      <c r="WCZ232"/>
      <c r="WDA232"/>
      <c r="WDB232"/>
      <c r="WDC232"/>
      <c r="WDD232"/>
      <c r="WDE232"/>
      <c r="WDF232"/>
      <c r="WDG232"/>
      <c r="WDH232"/>
      <c r="WDI232"/>
      <c r="WDJ232"/>
      <c r="WDK232"/>
      <c r="WDL232"/>
      <c r="WDM232"/>
      <c r="WDN232"/>
      <c r="WDO232"/>
      <c r="WDP232"/>
      <c r="WDQ232"/>
      <c r="WDR232"/>
      <c r="WDS232"/>
      <c r="WDT232"/>
      <c r="WDU232"/>
      <c r="WDV232"/>
      <c r="WDW232"/>
      <c r="WDX232"/>
      <c r="WDY232"/>
      <c r="WDZ232"/>
      <c r="WEA232"/>
      <c r="WEB232"/>
      <c r="WEC232"/>
      <c r="WED232"/>
      <c r="WEE232"/>
      <c r="WEF232"/>
      <c r="WEG232"/>
      <c r="WEH232"/>
      <c r="WEI232"/>
      <c r="WEJ232"/>
      <c r="WEK232"/>
      <c r="WEL232"/>
      <c r="WEM232"/>
      <c r="WEN232"/>
      <c r="WEO232"/>
      <c r="WEP232"/>
      <c r="WEQ232"/>
      <c r="WER232"/>
      <c r="WES232"/>
      <c r="WET232"/>
      <c r="WEU232"/>
      <c r="WEV232"/>
      <c r="WEW232"/>
      <c r="WEX232"/>
      <c r="WEY232"/>
      <c r="WEZ232"/>
      <c r="WFA232"/>
      <c r="WFB232"/>
      <c r="WFC232"/>
      <c r="WFD232"/>
      <c r="WFE232"/>
      <c r="WFF232"/>
      <c r="WFG232"/>
      <c r="WFH232"/>
      <c r="WFI232"/>
      <c r="WFJ232"/>
      <c r="WFK232"/>
      <c r="WFL232"/>
      <c r="WFM232"/>
      <c r="WFN232"/>
      <c r="WFO232"/>
      <c r="WFP232"/>
      <c r="WFQ232"/>
      <c r="WFR232"/>
      <c r="WFS232"/>
      <c r="WFT232"/>
      <c r="WFU232"/>
      <c r="WFV232"/>
      <c r="WFW232"/>
      <c r="WFX232"/>
      <c r="WFY232"/>
      <c r="WFZ232"/>
      <c r="WGA232"/>
      <c r="WGB232"/>
      <c r="WGC232"/>
      <c r="WGD232"/>
      <c r="WGE232"/>
      <c r="WGF232"/>
      <c r="WGG232"/>
      <c r="WGH232"/>
      <c r="WGI232"/>
      <c r="WGJ232"/>
      <c r="WGK232"/>
      <c r="WGL232"/>
      <c r="WGM232"/>
      <c r="WGN232"/>
      <c r="WGO232"/>
      <c r="WGP232"/>
      <c r="WGQ232"/>
      <c r="WGR232"/>
      <c r="WGS232"/>
      <c r="WGT232"/>
      <c r="WGU232"/>
      <c r="WGV232"/>
      <c r="WGW232"/>
      <c r="WGX232"/>
      <c r="WGY232"/>
      <c r="WGZ232"/>
      <c r="WHA232"/>
      <c r="WHB232"/>
      <c r="WHC232"/>
      <c r="WHD232"/>
      <c r="WHE232"/>
      <c r="WHF232"/>
      <c r="WHG232"/>
      <c r="WHH232"/>
      <c r="WHI232"/>
      <c r="WHJ232"/>
      <c r="WHK232"/>
      <c r="WHL232"/>
      <c r="WHM232"/>
      <c r="WHN232"/>
      <c r="WHO232"/>
      <c r="WHP232"/>
      <c r="WHQ232"/>
      <c r="WHR232"/>
      <c r="WHS232"/>
      <c r="WHT232"/>
      <c r="WHU232"/>
      <c r="WHV232"/>
      <c r="WHW232"/>
      <c r="WHX232"/>
      <c r="WHY232"/>
      <c r="WHZ232"/>
      <c r="WIA232"/>
      <c r="WIB232"/>
      <c r="WIC232"/>
      <c r="WID232"/>
      <c r="WIE232"/>
      <c r="WIF232"/>
      <c r="WIG232"/>
      <c r="WIH232"/>
      <c r="WII232"/>
      <c r="WIJ232"/>
      <c r="WIK232"/>
      <c r="WIL232"/>
      <c r="WIM232"/>
      <c r="WIN232"/>
      <c r="WIO232"/>
      <c r="WIP232"/>
      <c r="WIQ232"/>
      <c r="WIR232"/>
      <c r="WIS232"/>
      <c r="WIT232"/>
      <c r="WIU232"/>
      <c r="WIV232"/>
      <c r="WIW232"/>
      <c r="WIX232"/>
      <c r="WIY232"/>
      <c r="WIZ232"/>
      <c r="WJA232"/>
      <c r="WJB232"/>
      <c r="WJC232"/>
      <c r="WJD232"/>
      <c r="WJE232"/>
      <c r="WJF232"/>
      <c r="WJG232"/>
      <c r="WJH232"/>
      <c r="WJI232"/>
      <c r="WJJ232"/>
      <c r="WJK232"/>
      <c r="WJL232"/>
      <c r="WJM232"/>
      <c r="WJN232"/>
      <c r="WJO232"/>
      <c r="WJP232"/>
      <c r="WJQ232"/>
      <c r="WJR232"/>
      <c r="WJS232"/>
      <c r="WJT232"/>
      <c r="WJU232"/>
      <c r="WJV232"/>
      <c r="WJW232"/>
      <c r="WJX232"/>
      <c r="WJY232"/>
      <c r="WJZ232"/>
      <c r="WKA232"/>
      <c r="WKB232"/>
      <c r="WKC232"/>
      <c r="WKD232"/>
      <c r="WKE232"/>
      <c r="WKF232"/>
      <c r="WKG232"/>
      <c r="WKH232"/>
      <c r="WKI232"/>
      <c r="WKJ232"/>
      <c r="WKK232"/>
      <c r="WKL232"/>
      <c r="WKM232"/>
      <c r="WKN232"/>
      <c r="WKO232"/>
      <c r="WKP232"/>
      <c r="WKQ232"/>
      <c r="WKR232"/>
      <c r="WKS232"/>
      <c r="WKT232"/>
      <c r="WKU232"/>
      <c r="WKV232"/>
      <c r="WKW232"/>
      <c r="WKX232"/>
      <c r="WKY232"/>
      <c r="WKZ232"/>
      <c r="WLA232"/>
      <c r="WLB232"/>
      <c r="WLC232"/>
      <c r="WLD232"/>
      <c r="WLE232"/>
      <c r="WLF232"/>
      <c r="WLG232"/>
      <c r="WLH232"/>
      <c r="WLI232"/>
      <c r="WLJ232"/>
      <c r="WLK232"/>
      <c r="WLL232"/>
      <c r="WLM232"/>
      <c r="WLN232"/>
      <c r="WLO232"/>
      <c r="WLP232"/>
      <c r="WLQ232"/>
      <c r="WLR232"/>
      <c r="WLS232"/>
      <c r="WLT232"/>
      <c r="WLU232"/>
      <c r="WLV232"/>
      <c r="WLW232"/>
      <c r="WLX232"/>
      <c r="WLY232"/>
      <c r="WLZ232"/>
      <c r="WMA232"/>
      <c r="WMB232"/>
      <c r="WMC232"/>
      <c r="WMD232"/>
      <c r="WME232"/>
      <c r="WMF232"/>
      <c r="WMG232"/>
      <c r="WMH232"/>
      <c r="WMI232"/>
      <c r="WMJ232"/>
      <c r="WMK232"/>
      <c r="WML232"/>
      <c r="WMM232"/>
      <c r="WMN232"/>
      <c r="WMO232"/>
      <c r="WMP232"/>
      <c r="WMQ232"/>
      <c r="WMR232"/>
      <c r="WMS232"/>
      <c r="WMT232"/>
      <c r="WMU232"/>
      <c r="WMV232"/>
      <c r="WMW232"/>
      <c r="WMX232"/>
      <c r="WMY232"/>
      <c r="WMZ232"/>
      <c r="WNA232"/>
      <c r="WNB232"/>
      <c r="WNC232"/>
      <c r="WND232"/>
      <c r="WNE232"/>
      <c r="WNF232"/>
      <c r="WNG232"/>
      <c r="WNH232"/>
      <c r="WNI232"/>
      <c r="WNJ232"/>
      <c r="WNK232"/>
      <c r="WNL232"/>
      <c r="WNM232"/>
      <c r="WNN232"/>
      <c r="WNO232"/>
      <c r="WNP232"/>
      <c r="WNQ232"/>
      <c r="WNR232"/>
      <c r="WNS232"/>
      <c r="WNT232"/>
      <c r="WNU232"/>
      <c r="WNV232"/>
      <c r="WNW232"/>
      <c r="WNX232"/>
      <c r="WNY232"/>
      <c r="WNZ232"/>
      <c r="WOA232"/>
      <c r="WOB232"/>
      <c r="WOC232"/>
      <c r="WOD232"/>
      <c r="WOE232"/>
      <c r="WOF232"/>
      <c r="WOG232"/>
      <c r="WOH232"/>
      <c r="WOI232"/>
      <c r="WOJ232"/>
      <c r="WOK232"/>
      <c r="WOL232"/>
      <c r="WOM232"/>
      <c r="WON232"/>
      <c r="WOO232"/>
      <c r="WOP232"/>
      <c r="WOQ232"/>
      <c r="WOR232"/>
      <c r="WOS232"/>
      <c r="WOT232"/>
      <c r="WOU232"/>
      <c r="WOV232"/>
      <c r="WOW232"/>
      <c r="WOX232"/>
      <c r="WOY232"/>
      <c r="WOZ232"/>
      <c r="WPA232"/>
      <c r="WPB232"/>
      <c r="WPC232"/>
      <c r="WPD232"/>
      <c r="WPE232"/>
      <c r="WPF232"/>
      <c r="WPG232"/>
      <c r="WPH232"/>
      <c r="WPI232"/>
      <c r="WPJ232"/>
      <c r="WPK232"/>
      <c r="WPL232"/>
      <c r="WPM232"/>
      <c r="WPN232"/>
      <c r="WPO232"/>
      <c r="WPP232"/>
      <c r="WPQ232"/>
      <c r="WPR232"/>
      <c r="WPS232"/>
      <c r="WPT232"/>
      <c r="WPU232"/>
      <c r="WPV232"/>
      <c r="WPW232"/>
      <c r="WPX232"/>
      <c r="WPY232"/>
      <c r="WPZ232"/>
      <c r="WQA232"/>
      <c r="WQB232"/>
      <c r="WQC232"/>
      <c r="WQD232"/>
      <c r="WQE232"/>
      <c r="WQF232"/>
      <c r="WQG232"/>
      <c r="WQH232"/>
      <c r="WQI232"/>
      <c r="WQJ232"/>
      <c r="WQK232"/>
      <c r="WQL232"/>
      <c r="WQM232"/>
      <c r="WQN232"/>
      <c r="WQO232"/>
      <c r="WQP232"/>
      <c r="WQQ232"/>
      <c r="WQR232"/>
      <c r="WQS232"/>
      <c r="WQT232"/>
      <c r="WQU232"/>
      <c r="WQV232"/>
      <c r="WQW232"/>
      <c r="WQX232"/>
      <c r="WQY232"/>
      <c r="WQZ232"/>
      <c r="WRA232"/>
      <c r="WRB232"/>
      <c r="WRC232"/>
      <c r="WRD232"/>
      <c r="WRE232"/>
      <c r="WRF232"/>
      <c r="WRG232"/>
      <c r="WRH232"/>
      <c r="WRI232"/>
      <c r="WRJ232"/>
      <c r="WRK232"/>
      <c r="WRL232"/>
      <c r="WRM232"/>
      <c r="WRN232"/>
      <c r="WRO232"/>
      <c r="WRP232"/>
      <c r="WRQ232"/>
      <c r="WRR232"/>
      <c r="WRS232"/>
      <c r="WRT232"/>
      <c r="WRU232"/>
      <c r="WRV232"/>
      <c r="WRW232"/>
      <c r="WRX232"/>
      <c r="WRY232"/>
      <c r="WRZ232"/>
      <c r="WSA232"/>
      <c r="WSB232"/>
      <c r="WSC232"/>
      <c r="WSD232"/>
      <c r="WSE232"/>
      <c r="WSF232"/>
      <c r="WSG232"/>
      <c r="WSH232"/>
      <c r="WSI232"/>
      <c r="WSJ232"/>
      <c r="WSK232"/>
      <c r="WSL232"/>
      <c r="WSM232"/>
      <c r="WSN232"/>
      <c r="WSO232"/>
      <c r="WSP232"/>
      <c r="WSQ232"/>
      <c r="WSR232"/>
      <c r="WSS232"/>
      <c r="WST232"/>
      <c r="WSU232"/>
      <c r="WSV232"/>
      <c r="WSW232"/>
      <c r="WSX232"/>
      <c r="WSY232"/>
      <c r="WSZ232"/>
      <c r="WTA232"/>
      <c r="WTB232"/>
      <c r="WTC232"/>
      <c r="WTD232"/>
      <c r="WTE232"/>
      <c r="WTF232"/>
      <c r="WTG232"/>
      <c r="WTH232"/>
      <c r="WTI232"/>
      <c r="WTJ232"/>
      <c r="WTK232"/>
      <c r="WTL232"/>
      <c r="WTM232"/>
      <c r="WTN232"/>
      <c r="WTO232"/>
      <c r="WTP232"/>
      <c r="WTQ232"/>
      <c r="WTR232"/>
      <c r="WTS232"/>
      <c r="WTT232"/>
      <c r="WTU232"/>
      <c r="WTV232"/>
      <c r="WTW232"/>
      <c r="WTX232"/>
      <c r="WTY232"/>
      <c r="WTZ232"/>
      <c r="WUA232"/>
      <c r="WUB232"/>
      <c r="WUC232"/>
      <c r="WUD232"/>
      <c r="WUE232"/>
      <c r="WUF232"/>
      <c r="WUG232"/>
      <c r="WUH232"/>
      <c r="WUI232"/>
      <c r="WUJ232"/>
      <c r="WUK232"/>
      <c r="WUL232"/>
      <c r="WUM232"/>
      <c r="WUN232"/>
      <c r="WUO232"/>
      <c r="WUP232"/>
      <c r="WUQ232"/>
      <c r="WUR232"/>
      <c r="WUS232"/>
      <c r="WUT232"/>
      <c r="WUU232"/>
      <c r="WUV232"/>
      <c r="WUW232"/>
      <c r="WUX232"/>
      <c r="WUY232"/>
      <c r="WUZ232"/>
      <c r="WVA232"/>
      <c r="WVB232"/>
      <c r="WVC232"/>
      <c r="WVD232"/>
      <c r="WVE232"/>
      <c r="WVF232"/>
      <c r="WVG232"/>
      <c r="WVH232"/>
      <c r="WVI232"/>
      <c r="WVJ232"/>
      <c r="WVK232"/>
      <c r="WVL232"/>
      <c r="WVM232"/>
      <c r="WVN232"/>
      <c r="WVO232"/>
      <c r="WVP232"/>
      <c r="WVQ232"/>
      <c r="WVR232"/>
      <c r="WVS232"/>
      <c r="WVT232"/>
      <c r="WVU232"/>
      <c r="WVV232"/>
      <c r="WVW232"/>
      <c r="WVX232"/>
      <c r="WVY232"/>
      <c r="WVZ232"/>
      <c r="WWA232"/>
      <c r="WWB232"/>
      <c r="WWC232"/>
    </row>
    <row r="233" spans="1:16149">
      <c r="B233" s="698"/>
      <c r="F233" s="1137"/>
      <c r="N233" s="1242"/>
      <c r="O233" s="1240"/>
      <c r="P233" s="164"/>
      <c r="S233" s="52"/>
    </row>
    <row r="234" spans="1:16149">
      <c r="B234" s="699" t="s">
        <v>760</v>
      </c>
      <c r="C234" s="700" t="s">
        <v>57</v>
      </c>
      <c r="D234" s="700" t="s">
        <v>761</v>
      </c>
      <c r="F234" s="1137"/>
      <c r="N234" s="1242"/>
      <c r="O234" s="1240"/>
      <c r="P234" s="164"/>
      <c r="S234" s="52"/>
    </row>
    <row r="235" spans="1:16149">
      <c r="B235" s="699" t="s">
        <v>100</v>
      </c>
      <c r="C235" s="700" t="s">
        <v>762</v>
      </c>
      <c r="D235" s="700" t="s">
        <v>763</v>
      </c>
      <c r="F235" s="1137"/>
      <c r="N235" s="1242"/>
      <c r="O235" s="1240"/>
      <c r="P235" s="164"/>
      <c r="S235" s="52"/>
    </row>
    <row r="236" spans="1:16149">
      <c r="B236" s="699" t="s">
        <v>131</v>
      </c>
      <c r="C236" s="700" t="s">
        <v>764</v>
      </c>
      <c r="D236" s="700" t="s">
        <v>765</v>
      </c>
      <c r="F236" s="1137"/>
      <c r="N236" s="1242"/>
      <c r="O236" s="1240"/>
      <c r="P236" s="164"/>
      <c r="S236" s="52"/>
    </row>
    <row r="237" spans="1:16149">
      <c r="B237" s="698"/>
      <c r="F237" s="1137"/>
      <c r="N237" s="1242"/>
      <c r="O237" s="1240"/>
      <c r="P237" s="164"/>
      <c r="S237" s="52"/>
    </row>
    <row r="238" spans="1:16149">
      <c r="B238" s="698"/>
      <c r="N238" s="1242"/>
      <c r="O238" s="1240"/>
      <c r="P238" s="164"/>
    </row>
    <row r="239" spans="1:16149">
      <c r="N239" s="1242"/>
      <c r="O239" s="1250"/>
      <c r="P239" s="1094"/>
    </row>
    <row r="240" spans="1:16149" s="52" customFormat="1">
      <c r="A240" s="72"/>
      <c r="B240" s="167"/>
      <c r="C240" s="1096"/>
      <c r="D240" s="168"/>
      <c r="E240" s="72"/>
      <c r="F240" s="161"/>
      <c r="H240" s="1089"/>
      <c r="L240" s="1332"/>
      <c r="M240" s="1332"/>
      <c r="N240" s="1243"/>
      <c r="O240" s="1240"/>
      <c r="P240" s="164"/>
      <c r="S240" s="91"/>
      <c r="T240" s="275"/>
      <c r="U240" s="276"/>
      <c r="V240" s="1290"/>
      <c r="W240" s="276"/>
      <c r="X240" s="276"/>
      <c r="Y240" s="276"/>
    </row>
    <row r="241" spans="1:25" s="52" customFormat="1">
      <c r="A241" s="72"/>
      <c r="B241" s="167"/>
      <c r="C241" s="1096"/>
      <c r="D241" s="168"/>
      <c r="E241" s="72"/>
      <c r="F241" s="161"/>
      <c r="G241" s="276" t="s">
        <v>139</v>
      </c>
      <c r="H241" s="1097">
        <v>35477890895</v>
      </c>
      <c r="I241" s="1528">
        <f>SUMIF(T13:T208,G241,C13:C208)</f>
        <v>19707816960</v>
      </c>
      <c r="J241" s="1528"/>
      <c r="K241" s="1529">
        <f>H241-I241</f>
        <v>15770073935</v>
      </c>
      <c r="L241" s="1529"/>
      <c r="M241" s="1332"/>
      <c r="N241" s="1243"/>
      <c r="O241" s="1240"/>
      <c r="P241" s="164"/>
      <c r="S241" s="91"/>
      <c r="T241" s="275"/>
      <c r="U241" s="276"/>
      <c r="V241" s="1290"/>
      <c r="W241" s="276"/>
      <c r="X241" s="276"/>
      <c r="Y241" s="276"/>
    </row>
    <row r="242" spans="1:25" s="52" customFormat="1">
      <c r="A242" s="72"/>
      <c r="B242" s="167"/>
      <c r="C242" s="1096"/>
      <c r="D242" s="168"/>
      <c r="E242" s="72"/>
      <c r="F242" s="161"/>
      <c r="G242" s="276" t="s">
        <v>171</v>
      </c>
      <c r="H242" s="1097">
        <v>24338374230</v>
      </c>
      <c r="I242" s="1528">
        <f>SUMIF(T13:T209,G242,C13:C209)</f>
        <v>21238362056</v>
      </c>
      <c r="J242" s="1528"/>
      <c r="K242" s="1529">
        <f>H242-I242</f>
        <v>3100012174</v>
      </c>
      <c r="L242" s="1529"/>
      <c r="M242" s="1332"/>
      <c r="N242" s="1238"/>
      <c r="O242" s="1238"/>
      <c r="P242" s="1089"/>
      <c r="S242" s="91"/>
      <c r="T242" s="275"/>
      <c r="U242" s="276"/>
      <c r="V242" s="1290"/>
      <c r="W242" s="276"/>
      <c r="X242" s="276"/>
      <c r="Y242" s="276"/>
    </row>
    <row r="243" spans="1:25" s="52" customFormat="1">
      <c r="A243" s="72"/>
      <c r="B243" s="167"/>
      <c r="C243" s="1096"/>
      <c r="D243" s="168"/>
      <c r="E243" s="72"/>
      <c r="F243" s="161"/>
      <c r="G243" s="276" t="s">
        <v>766</v>
      </c>
      <c r="H243" s="1097">
        <v>66673320000</v>
      </c>
      <c r="I243" s="1528">
        <f>SUMIF(T13:T208,G243,C13:C208)</f>
        <v>62143606000</v>
      </c>
      <c r="J243" s="1528"/>
      <c r="K243" s="1529">
        <f>H243-I243</f>
        <v>4529714000</v>
      </c>
      <c r="L243" s="1529"/>
      <c r="M243" s="1332"/>
      <c r="N243" s="1238"/>
      <c r="O243" s="1238"/>
      <c r="P243" s="1089"/>
      <c r="S243" s="91"/>
      <c r="T243" s="275"/>
      <c r="U243" s="276"/>
      <c r="V243" s="1290"/>
      <c r="W243" s="276"/>
      <c r="X243" s="276"/>
      <c r="Y243" s="276"/>
    </row>
    <row r="244" spans="1:25" s="52" customFormat="1">
      <c r="A244" s="72"/>
      <c r="B244" s="167"/>
      <c r="C244" s="1096"/>
      <c r="D244" s="168"/>
      <c r="E244" s="72"/>
      <c r="F244" s="161"/>
      <c r="G244" s="276"/>
      <c r="H244" s="1098">
        <f>SUM(H241:H243)</f>
        <v>126489585125</v>
      </c>
      <c r="I244" s="1529">
        <f>SUM(I241:I243)</f>
        <v>103089785016</v>
      </c>
      <c r="J244" s="1529"/>
      <c r="K244" s="1529">
        <f>H244-I244</f>
        <v>23399800109</v>
      </c>
      <c r="L244" s="1529"/>
      <c r="M244" s="1332"/>
      <c r="N244" s="1238"/>
      <c r="O244" s="1238"/>
      <c r="P244" s="1089"/>
      <c r="S244" s="91"/>
      <c r="T244" s="275"/>
      <c r="U244" s="276"/>
      <c r="V244" s="1290"/>
      <c r="W244" s="276"/>
      <c r="X244" s="276"/>
      <c r="Y244" s="276"/>
    </row>
  </sheetData>
  <autoFilter ref="A9:W208" xr:uid="{00000000-0009-0000-0000-000003000000}"/>
  <mergeCells count="92"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N6:N8"/>
    <mergeCell ref="O6:Q6"/>
    <mergeCell ref="R6:R8"/>
    <mergeCell ref="S6:S8"/>
    <mergeCell ref="L7:L8"/>
    <mergeCell ref="M7:M8"/>
    <mergeCell ref="O7:O8"/>
    <mergeCell ref="P7:Q7"/>
    <mergeCell ref="L6:M6"/>
    <mergeCell ref="A11:B11"/>
    <mergeCell ref="A12:B12"/>
    <mergeCell ref="A17:B17"/>
    <mergeCell ref="A19:S19"/>
    <mergeCell ref="A20:B20"/>
    <mergeCell ref="A25:B25"/>
    <mergeCell ref="A32:B32"/>
    <mergeCell ref="A39:S39"/>
    <mergeCell ref="A40:B40"/>
    <mergeCell ref="A45:B45"/>
    <mergeCell ref="A47:S47"/>
    <mergeCell ref="A48:S48"/>
    <mergeCell ref="A49:S49"/>
    <mergeCell ref="A63:S63"/>
    <mergeCell ref="A67:S67"/>
    <mergeCell ref="A83:S83"/>
    <mergeCell ref="A84:S84"/>
    <mergeCell ref="A86:S86"/>
    <mergeCell ref="A75:S75"/>
    <mergeCell ref="A76:S76"/>
    <mergeCell ref="A78:S78"/>
    <mergeCell ref="A80:S80"/>
    <mergeCell ref="A108:S108"/>
    <mergeCell ref="A109:S109"/>
    <mergeCell ref="A124:S124"/>
    <mergeCell ref="A129:S129"/>
    <mergeCell ref="A88:S88"/>
    <mergeCell ref="A89:S89"/>
    <mergeCell ref="A96:S96"/>
    <mergeCell ref="A99:S99"/>
    <mergeCell ref="A100:S100"/>
    <mergeCell ref="B213:E213"/>
    <mergeCell ref="A152:S152"/>
    <mergeCell ref="A158:S158"/>
    <mergeCell ref="A161:S161"/>
    <mergeCell ref="A135:S135"/>
    <mergeCell ref="A136:S136"/>
    <mergeCell ref="A142:S142"/>
    <mergeCell ref="A146:S146"/>
    <mergeCell ref="A151:S151"/>
    <mergeCell ref="A174:S174"/>
    <mergeCell ref="A209:B209"/>
    <mergeCell ref="A211:F211"/>
    <mergeCell ref="J211:K211"/>
    <mergeCell ref="B212:E212"/>
    <mergeCell ref="B225:E225"/>
    <mergeCell ref="B214:E214"/>
    <mergeCell ref="B215:E215"/>
    <mergeCell ref="B216:E216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I243:J243"/>
    <mergeCell ref="K243:L243"/>
    <mergeCell ref="I244:J244"/>
    <mergeCell ref="K244:L244"/>
    <mergeCell ref="B226:E226"/>
    <mergeCell ref="B228:E228"/>
    <mergeCell ref="B229:E229"/>
    <mergeCell ref="I241:J241"/>
    <mergeCell ref="K241:L241"/>
    <mergeCell ref="I242:J242"/>
    <mergeCell ref="K242:L242"/>
  </mergeCells>
  <printOptions horizontalCentered="1"/>
  <pageMargins left="0.7" right="0.7" top="0.75" bottom="0.75" header="0.3" footer="0.3"/>
  <pageSetup paperSize="5" scale="61" orientation="landscape" horizontalDpi="4294967293" r:id="rId1"/>
  <rowBreaks count="6" manualBreakCount="6">
    <brk id="24" max="18" man="1"/>
    <brk id="37" max="18" man="1"/>
    <brk id="87" max="18" man="1"/>
    <brk id="126" max="18" man="1"/>
    <brk id="139" max="18" man="1"/>
    <brk id="164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WWC113"/>
  <sheetViews>
    <sheetView view="pageBreakPreview" zoomScale="70" zoomScaleSheetLayoutView="70" workbookViewId="0">
      <pane xSplit="2" ySplit="10" topLeftCell="C74" activePane="bottomRight" state="frozen"/>
      <selection pane="topRight" activeCell="C16" sqref="C16"/>
      <selection pane="bottomLeft" activeCell="C16" sqref="C16"/>
      <selection pane="bottomRight" activeCell="C16" sqref="C16"/>
    </sheetView>
  </sheetViews>
  <sheetFormatPr defaultRowHeight="14.5" outlineLevelCol="1"/>
  <cols>
    <col min="1" max="1" width="4.1796875" style="72" customWidth="1"/>
    <col min="2" max="2" width="29.1796875" style="167" customWidth="1"/>
    <col min="3" max="3" width="18.54296875" style="1096" customWidth="1"/>
    <col min="4" max="4" width="10.81640625" style="168" customWidth="1"/>
    <col min="5" max="5" width="14.1796875" style="72" customWidth="1"/>
    <col min="6" max="6" width="12.26953125" style="161" customWidth="1"/>
    <col min="7" max="7" width="17.453125" style="52" customWidth="1" outlineLevel="1"/>
    <col min="8" max="8" width="15" style="1089" customWidth="1" outlineLevel="1"/>
    <col min="9" max="9" width="12.26953125" style="52" customWidth="1" outlineLevel="1"/>
    <col min="10" max="10" width="12.54296875" style="52" customWidth="1" outlineLevel="1"/>
    <col min="11" max="11" width="11.26953125" style="52" customWidth="1" outlineLevel="1"/>
    <col min="12" max="12" width="9.1796875" style="1332" customWidth="1" outlineLevel="1"/>
    <col min="13" max="13" width="14.7265625" style="1332" customWidth="1" outlineLevel="1"/>
    <col min="14" max="14" width="8.26953125" style="1238" customWidth="1" outlineLevel="1"/>
    <col min="15" max="15" width="8.1796875" style="1238" customWidth="1"/>
    <col min="16" max="16" width="14.81640625" style="1089" customWidth="1"/>
    <col min="17" max="17" width="9.726562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276" customWidth="1"/>
    <col min="22" max="22" width="9.1796875" style="1290"/>
    <col min="23" max="25" width="9.1796875" style="282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</cols>
  <sheetData>
    <row r="1" spans="1:25" ht="15" customHeight="1">
      <c r="A1" s="1456" t="s">
        <v>73</v>
      </c>
      <c r="B1" s="1456"/>
      <c r="C1" s="1457"/>
      <c r="D1" s="1456"/>
      <c r="E1" s="1456"/>
      <c r="F1" s="1456"/>
      <c r="G1" s="1456"/>
      <c r="H1" s="1457"/>
      <c r="I1" s="1456"/>
      <c r="J1" s="1456"/>
      <c r="K1" s="1456"/>
      <c r="L1" s="1456"/>
      <c r="M1" s="1456"/>
      <c r="N1" s="1456"/>
      <c r="O1" s="1456"/>
      <c r="P1" s="1457"/>
      <c r="Q1" s="1456"/>
      <c r="R1" s="1456"/>
      <c r="S1" s="1456"/>
    </row>
    <row r="2" spans="1:25" ht="15" customHeight="1">
      <c r="A2" s="1458" t="s">
        <v>74</v>
      </c>
      <c r="B2" s="1458"/>
      <c r="C2" s="1459"/>
      <c r="D2" s="1458"/>
      <c r="E2" s="1458"/>
      <c r="F2" s="1458"/>
      <c r="G2" s="1458"/>
      <c r="H2" s="1459"/>
      <c r="I2" s="1458"/>
      <c r="J2" s="1458"/>
      <c r="K2" s="1458"/>
      <c r="L2" s="1458"/>
      <c r="M2" s="1458"/>
      <c r="N2" s="1458"/>
      <c r="O2" s="1458"/>
      <c r="P2" s="1459"/>
      <c r="Q2" s="1458"/>
      <c r="R2" s="1458"/>
      <c r="S2" s="1458"/>
    </row>
    <row r="3" spans="1:25" ht="15" customHeight="1">
      <c r="A3" s="1460" t="s">
        <v>75</v>
      </c>
      <c r="B3" s="1460"/>
      <c r="C3" s="1461"/>
      <c r="D3" s="1460"/>
      <c r="E3" s="1460"/>
      <c r="F3" s="1460"/>
      <c r="G3" s="1460"/>
      <c r="H3" s="1461"/>
      <c r="I3" s="1460"/>
      <c r="J3" s="1460"/>
      <c r="K3" s="1460"/>
      <c r="L3" s="1460"/>
      <c r="M3" s="1460"/>
      <c r="N3" s="1460"/>
      <c r="O3" s="1460"/>
      <c r="P3" s="1461"/>
      <c r="Q3" s="1460"/>
      <c r="R3" s="1460"/>
      <c r="S3" s="1460"/>
    </row>
    <row r="4" spans="1:25" s="52" customFormat="1" ht="15" customHeight="1">
      <c r="A4" s="1460" t="s">
        <v>767</v>
      </c>
      <c r="B4" s="1460"/>
      <c r="C4" s="1461"/>
      <c r="D4" s="1460"/>
      <c r="E4" s="1460"/>
      <c r="F4" s="1460"/>
      <c r="G4" s="1460"/>
      <c r="H4" s="1461"/>
      <c r="I4" s="1460"/>
      <c r="J4" s="1460"/>
      <c r="K4" s="1460"/>
      <c r="L4" s="1460"/>
      <c r="M4" s="1460"/>
      <c r="N4" s="1460"/>
      <c r="O4" s="1460"/>
      <c r="P4" s="1461"/>
      <c r="Q4" s="1460"/>
      <c r="R4" s="1460"/>
      <c r="S4" s="1460"/>
      <c r="T4" s="276"/>
      <c r="U4" s="276"/>
      <c r="V4" s="276"/>
      <c r="W4" s="276"/>
      <c r="X4" s="276"/>
      <c r="Y4" s="276"/>
    </row>
    <row r="5" spans="1:25" s="52" customFormat="1" ht="9" customHeight="1">
      <c r="A5" s="108"/>
      <c r="B5" s="109"/>
      <c r="C5" s="1036"/>
      <c r="D5" s="110"/>
      <c r="E5" s="108"/>
      <c r="F5" s="111"/>
      <c r="G5" s="1348"/>
      <c r="H5" s="1037"/>
      <c r="I5" s="1348"/>
      <c r="J5" s="1348"/>
      <c r="K5" s="1348"/>
      <c r="L5" s="1328"/>
      <c r="M5" s="1328"/>
      <c r="N5" s="1231"/>
      <c r="O5" s="1231"/>
      <c r="P5" s="1037"/>
      <c r="Q5" s="1348"/>
      <c r="R5" s="1348"/>
      <c r="S5" s="112"/>
      <c r="T5" s="276"/>
      <c r="U5" s="276"/>
      <c r="V5" s="276"/>
      <c r="W5" s="276"/>
      <c r="X5" s="276"/>
      <c r="Y5" s="276"/>
    </row>
    <row r="6" spans="1:25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90" t="s">
        <v>88</v>
      </c>
      <c r="M6" s="1491"/>
      <c r="N6" s="1474" t="s">
        <v>89</v>
      </c>
      <c r="O6" s="1477" t="s">
        <v>90</v>
      </c>
      <c r="P6" s="1478"/>
      <c r="Q6" s="1479"/>
      <c r="R6" s="1480" t="s">
        <v>91</v>
      </c>
      <c r="S6" s="1462" t="s">
        <v>92</v>
      </c>
      <c r="U6" s="276"/>
      <c r="V6" s="276"/>
      <c r="W6" s="276"/>
      <c r="X6" s="276"/>
      <c r="Y6" s="276"/>
    </row>
    <row r="7" spans="1:25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83" t="s">
        <v>93</v>
      </c>
      <c r="M7" s="1483" t="s">
        <v>94</v>
      </c>
      <c r="N7" s="1475"/>
      <c r="O7" s="1485" t="s">
        <v>95</v>
      </c>
      <c r="P7" s="1477" t="s">
        <v>96</v>
      </c>
      <c r="Q7" s="1479"/>
      <c r="R7" s="1481"/>
      <c r="S7" s="1463"/>
      <c r="T7" s="276"/>
      <c r="U7" s="276"/>
      <c r="V7" s="276"/>
      <c r="W7" s="276"/>
      <c r="X7" s="276"/>
      <c r="Y7" s="276"/>
    </row>
    <row r="8" spans="1:25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84"/>
      <c r="M8" s="1484"/>
      <c r="N8" s="1476"/>
      <c r="O8" s="1486"/>
      <c r="P8" s="445" t="s">
        <v>97</v>
      </c>
      <c r="Q8" s="446" t="s">
        <v>98</v>
      </c>
      <c r="R8" s="1482"/>
      <c r="S8" s="1464"/>
      <c r="T8" s="276"/>
      <c r="U8" s="276"/>
      <c r="V8" s="276"/>
      <c r="W8" s="276"/>
      <c r="X8" s="276"/>
      <c r="Y8" s="276"/>
    </row>
    <row r="9" spans="1:25" s="113" customFormat="1" ht="10.5" customHeight="1" thickBot="1">
      <c r="A9" s="442">
        <v>1</v>
      </c>
      <c r="B9" s="443">
        <v>2</v>
      </c>
      <c r="C9" s="1038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  <c r="U9" s="277"/>
      <c r="V9" s="277"/>
      <c r="W9" s="277"/>
      <c r="X9" s="277"/>
      <c r="Y9" s="277"/>
    </row>
    <row r="10" spans="1:25" s="52" customFormat="1" ht="15" customHeight="1" thickTop="1">
      <c r="A10" s="177"/>
      <c r="B10" s="178"/>
      <c r="C10" s="1040"/>
      <c r="D10" s="179"/>
      <c r="E10" s="177"/>
      <c r="F10" s="180"/>
      <c r="G10" s="177"/>
      <c r="H10" s="1041"/>
      <c r="I10" s="182"/>
      <c r="J10" s="177"/>
      <c r="K10" s="183"/>
      <c r="L10" s="1181"/>
      <c r="M10" s="1156"/>
      <c r="N10" s="1232"/>
      <c r="O10" s="1244"/>
      <c r="P10" s="1042"/>
      <c r="Q10" s="184"/>
      <c r="R10" s="177"/>
      <c r="S10" s="185"/>
      <c r="T10" s="276"/>
      <c r="U10" s="276"/>
      <c r="V10" s="276"/>
      <c r="W10" s="276"/>
      <c r="X10" s="276"/>
      <c r="Y10" s="276"/>
    </row>
    <row r="11" spans="1:25" s="78" customFormat="1" ht="15" customHeight="1">
      <c r="A11" s="1504" t="s">
        <v>99</v>
      </c>
      <c r="B11" s="1505"/>
      <c r="C11" s="907"/>
      <c r="D11" s="907"/>
      <c r="E11" s="907"/>
      <c r="F11" s="907"/>
      <c r="G11" s="907"/>
      <c r="H11" s="907"/>
      <c r="I11" s="907"/>
      <c r="J11" s="907"/>
      <c r="K11" s="907"/>
      <c r="L11" s="1329"/>
      <c r="M11" s="1329"/>
      <c r="N11" s="1233"/>
      <c r="O11" s="1233"/>
      <c r="P11" s="907"/>
      <c r="Q11" s="907"/>
      <c r="R11" s="907"/>
      <c r="S11" s="907"/>
      <c r="T11" s="275"/>
      <c r="U11" s="275"/>
      <c r="V11" s="282"/>
      <c r="W11" s="275"/>
      <c r="X11" s="275"/>
      <c r="Y11" s="275"/>
    </row>
    <row r="12" spans="1:25" s="78" customFormat="1" ht="17.25" customHeight="1">
      <c r="A12" s="1506" t="s">
        <v>100</v>
      </c>
      <c r="B12" s="1507"/>
      <c r="C12" s="1226"/>
      <c r="D12" s="1226"/>
      <c r="E12" s="1226"/>
      <c r="F12" s="1226"/>
      <c r="G12" s="1226"/>
      <c r="H12" s="1226"/>
      <c r="I12" s="1226"/>
      <c r="J12" s="1226"/>
      <c r="K12" s="1226"/>
      <c r="L12" s="1330"/>
      <c r="M12" s="1330"/>
      <c r="N12" s="1234"/>
      <c r="O12" s="1234"/>
      <c r="P12" s="1226"/>
      <c r="Q12" s="1226"/>
      <c r="R12" s="1226"/>
      <c r="S12" s="1226"/>
      <c r="T12" s="275"/>
      <c r="U12" s="275"/>
      <c r="V12" s="282"/>
      <c r="W12" s="275"/>
      <c r="X12" s="275"/>
      <c r="Y12" s="275"/>
    </row>
    <row r="13" spans="1:25" s="78" customFormat="1" ht="39.4" customHeight="1">
      <c r="A13" s="60">
        <f>SUBTOTAL(3,$B$13:B13)</f>
        <v>1</v>
      </c>
      <c r="B13" s="1191" t="s">
        <v>101</v>
      </c>
      <c r="C13" s="1043">
        <v>1000000000</v>
      </c>
      <c r="D13" s="1192" t="s">
        <v>102</v>
      </c>
      <c r="E13" s="301" t="s">
        <v>103</v>
      </c>
      <c r="F13" s="685" t="s">
        <v>104</v>
      </c>
      <c r="G13" s="855" t="s">
        <v>105</v>
      </c>
      <c r="H13" s="1044">
        <v>863774938.24000001</v>
      </c>
      <c r="I13" s="855" t="s">
        <v>106</v>
      </c>
      <c r="J13" s="1192" t="s">
        <v>107</v>
      </c>
      <c r="K13" s="1192" t="s">
        <v>108</v>
      </c>
      <c r="L13" s="1193">
        <v>44400</v>
      </c>
      <c r="M13" s="1193">
        <v>44549</v>
      </c>
      <c r="N13" s="1194">
        <v>49.45</v>
      </c>
      <c r="O13" s="1194">
        <v>34.14</v>
      </c>
      <c r="P13" s="1224">
        <v>259132481.47284296</v>
      </c>
      <c r="Q13" s="1194">
        <f>IFERROR(P13/H13,0)*100</f>
        <v>30.000000000097586</v>
      </c>
      <c r="R13" s="1195">
        <f>O13-N13</f>
        <v>-15.310000000000002</v>
      </c>
      <c r="S13" s="1196" t="s">
        <v>109</v>
      </c>
      <c r="T13" s="275" t="s">
        <v>110</v>
      </c>
      <c r="U13" s="276" t="s">
        <v>102</v>
      </c>
      <c r="V13" s="1291" t="s">
        <v>103</v>
      </c>
      <c r="W13" s="276" t="s">
        <v>111</v>
      </c>
      <c r="X13" s="275"/>
      <c r="Y13" s="275"/>
    </row>
    <row r="14" spans="1:25" s="78" customFormat="1" ht="38.15" customHeight="1">
      <c r="A14" s="60">
        <f>SUBTOTAL(3,$B$13:B14)</f>
        <v>2</v>
      </c>
      <c r="B14" s="1191" t="s">
        <v>112</v>
      </c>
      <c r="C14" s="1043">
        <v>2000000000</v>
      </c>
      <c r="D14" s="1192" t="s">
        <v>102</v>
      </c>
      <c r="E14" s="301" t="s">
        <v>103</v>
      </c>
      <c r="F14" s="685" t="s">
        <v>104</v>
      </c>
      <c r="G14" s="855" t="s">
        <v>105</v>
      </c>
      <c r="H14" s="1044">
        <v>1775166293.5999999</v>
      </c>
      <c r="I14" s="855" t="s">
        <v>106</v>
      </c>
      <c r="J14" s="1192" t="s">
        <v>107</v>
      </c>
      <c r="K14" s="1192" t="s">
        <v>108</v>
      </c>
      <c r="L14" s="1193">
        <v>44400</v>
      </c>
      <c r="M14" s="1193">
        <v>44549</v>
      </c>
      <c r="N14" s="1194">
        <v>47.85</v>
      </c>
      <c r="O14" s="1194">
        <v>47.31</v>
      </c>
      <c r="P14" s="1224">
        <v>532549888.08004487</v>
      </c>
      <c r="Q14" s="1194">
        <f>IFERROR(P14/H14,0)*100</f>
        <v>30.00000000000253</v>
      </c>
      <c r="R14" s="1195">
        <f>O14-N14</f>
        <v>-0.53999999999999915</v>
      </c>
      <c r="S14" s="1196" t="s">
        <v>109</v>
      </c>
      <c r="T14" s="275" t="s">
        <v>110</v>
      </c>
      <c r="U14" s="276" t="s">
        <v>102</v>
      </c>
      <c r="V14" s="1291" t="s">
        <v>103</v>
      </c>
      <c r="W14" s="276" t="s">
        <v>111</v>
      </c>
      <c r="X14" s="275"/>
      <c r="Y14" s="275"/>
    </row>
    <row r="15" spans="1:25" s="78" customFormat="1" ht="18" customHeight="1">
      <c r="A15" s="1497" t="s">
        <v>143</v>
      </c>
      <c r="B15" s="1498"/>
      <c r="C15" s="1498"/>
      <c r="D15" s="1498"/>
      <c r="E15" s="1498"/>
      <c r="F15" s="1498"/>
      <c r="G15" s="1498"/>
      <c r="H15" s="1498"/>
      <c r="I15" s="1498"/>
      <c r="J15" s="1498"/>
      <c r="K15" s="1498"/>
      <c r="L15" s="1498"/>
      <c r="M15" s="1498"/>
      <c r="N15" s="1498"/>
      <c r="O15" s="1498"/>
      <c r="P15" s="1498"/>
      <c r="Q15" s="1498"/>
      <c r="R15" s="1498"/>
      <c r="S15" s="1499"/>
      <c r="T15" s="275"/>
      <c r="U15" s="275"/>
      <c r="V15" s="1294"/>
      <c r="W15" s="275"/>
      <c r="X15" s="275"/>
      <c r="Y15" s="275"/>
    </row>
    <row r="16" spans="1:25" s="78" customFormat="1" ht="15" customHeight="1">
      <c r="A16" s="1500" t="s">
        <v>100</v>
      </c>
      <c r="B16" s="1501"/>
      <c r="C16" s="1228"/>
      <c r="D16" s="1228"/>
      <c r="E16" s="1228"/>
      <c r="F16" s="1228"/>
      <c r="G16" s="1228"/>
      <c r="H16" s="1228"/>
      <c r="I16" s="1228"/>
      <c r="J16" s="1228"/>
      <c r="K16" s="1228"/>
      <c r="L16" s="1331"/>
      <c r="M16" s="1331"/>
      <c r="N16" s="1236"/>
      <c r="O16" s="1236"/>
      <c r="P16" s="1228"/>
      <c r="Q16" s="1228"/>
      <c r="R16" s="1228"/>
      <c r="S16" s="1229"/>
      <c r="T16" s="275"/>
      <c r="U16" s="275"/>
      <c r="V16" s="1294"/>
      <c r="W16" s="275"/>
      <c r="X16" s="275"/>
      <c r="Y16" s="275"/>
    </row>
    <row r="17" spans="1:25" s="78" customFormat="1" ht="56.25" customHeight="1">
      <c r="A17" s="393">
        <f>SUBTOTAL(3,$B$13:B17)</f>
        <v>3</v>
      </c>
      <c r="B17" s="1201" t="s">
        <v>157</v>
      </c>
      <c r="C17" s="1049">
        <v>200000000</v>
      </c>
      <c r="D17" s="1202" t="s">
        <v>114</v>
      </c>
      <c r="E17" s="325" t="s">
        <v>103</v>
      </c>
      <c r="F17" s="845" t="s">
        <v>104</v>
      </c>
      <c r="G17" s="1202" t="s">
        <v>158</v>
      </c>
      <c r="H17" s="1296">
        <v>196415700</v>
      </c>
      <c r="I17" s="313" t="s">
        <v>130</v>
      </c>
      <c r="J17" s="313" t="s">
        <v>159</v>
      </c>
      <c r="K17" s="1225" t="s">
        <v>160</v>
      </c>
      <c r="L17" s="1324">
        <v>44386</v>
      </c>
      <c r="M17" s="1324">
        <v>44358</v>
      </c>
      <c r="N17" s="1278">
        <v>18.149999999999999</v>
      </c>
      <c r="O17" s="1203">
        <v>11.75</v>
      </c>
      <c r="P17" s="1225">
        <v>0</v>
      </c>
      <c r="Q17" s="1203">
        <f>IFERROR(P17/H17,0)*100</f>
        <v>0</v>
      </c>
      <c r="R17" s="1055">
        <f>O17-N17</f>
        <v>-6.3999999999999986</v>
      </c>
      <c r="S17" s="966" t="s">
        <v>161</v>
      </c>
      <c r="T17" s="275" t="s">
        <v>110</v>
      </c>
      <c r="U17" s="276" t="s">
        <v>114</v>
      </c>
      <c r="V17" s="1291" t="s">
        <v>103</v>
      </c>
      <c r="W17" s="276" t="s">
        <v>111</v>
      </c>
      <c r="X17" s="275"/>
      <c r="Y17" s="275"/>
    </row>
    <row r="18" spans="1:25" s="78" customFormat="1" ht="15" customHeight="1">
      <c r="A18" s="1492" t="s">
        <v>165</v>
      </c>
      <c r="B18" s="1493"/>
      <c r="C18" s="1227"/>
      <c r="D18" s="1227"/>
      <c r="E18" s="1227"/>
      <c r="F18" s="1227"/>
      <c r="G18" s="1227"/>
      <c r="H18" s="1227"/>
      <c r="I18" s="1227"/>
      <c r="J18" s="1227"/>
      <c r="K18" s="1227"/>
      <c r="L18" s="1346"/>
      <c r="M18" s="1346"/>
      <c r="N18" s="1235"/>
      <c r="O18" s="1235"/>
      <c r="P18" s="1227"/>
      <c r="Q18" s="1227"/>
      <c r="R18" s="1227"/>
      <c r="S18" s="1230"/>
      <c r="T18" s="275"/>
      <c r="U18" s="275"/>
      <c r="V18" s="1294"/>
      <c r="W18" s="275"/>
      <c r="X18" s="275"/>
      <c r="Y18" s="275"/>
    </row>
    <row r="19" spans="1:25" s="56" customFormat="1" ht="45" customHeight="1">
      <c r="A19" s="302">
        <f>SUBTOTAL(3,$B$13:B19)</f>
        <v>4</v>
      </c>
      <c r="B19" s="122" t="s">
        <v>176</v>
      </c>
      <c r="C19" s="123">
        <v>200001188</v>
      </c>
      <c r="D19" s="304" t="s">
        <v>114</v>
      </c>
      <c r="E19" s="301" t="s">
        <v>103</v>
      </c>
      <c r="F19" s="631" t="s">
        <v>167</v>
      </c>
      <c r="G19" s="126" t="s">
        <v>177</v>
      </c>
      <c r="H19" s="1298">
        <v>199643000</v>
      </c>
      <c r="I19" s="187" t="s">
        <v>178</v>
      </c>
      <c r="J19" s="187" t="s">
        <v>169</v>
      </c>
      <c r="K19" s="188" t="s">
        <v>179</v>
      </c>
      <c r="L19" s="189">
        <v>44435</v>
      </c>
      <c r="M19" s="189">
        <v>44524</v>
      </c>
      <c r="N19" s="1194">
        <v>3.48</v>
      </c>
      <c r="O19" s="1194">
        <v>0.71</v>
      </c>
      <c r="P19" s="1224">
        <v>99821500</v>
      </c>
      <c r="Q19" s="1194">
        <f>IFERROR(P19/H19,0)*100</f>
        <v>50</v>
      </c>
      <c r="R19" s="1199">
        <f>O19-N19</f>
        <v>-2.77</v>
      </c>
      <c r="S19" s="1196" t="s">
        <v>109</v>
      </c>
      <c r="T19" s="275" t="s">
        <v>171</v>
      </c>
      <c r="U19" s="276" t="s">
        <v>114</v>
      </c>
      <c r="V19" s="1291" t="s">
        <v>103</v>
      </c>
      <c r="W19" s="276" t="s">
        <v>111</v>
      </c>
      <c r="X19" s="278"/>
      <c r="Y19" s="278"/>
    </row>
    <row r="20" spans="1:25" ht="17.25" customHeight="1">
      <c r="A20" s="1497" t="s">
        <v>219</v>
      </c>
      <c r="B20" s="1498"/>
      <c r="C20" s="1498"/>
      <c r="D20" s="1498"/>
      <c r="E20" s="1498"/>
      <c r="F20" s="1498"/>
      <c r="G20" s="1498"/>
      <c r="H20" s="1498"/>
      <c r="I20" s="1498"/>
      <c r="J20" s="1498"/>
      <c r="K20" s="1498"/>
      <c r="L20" s="1498"/>
      <c r="M20" s="1498"/>
      <c r="N20" s="1498"/>
      <c r="O20" s="1498"/>
      <c r="P20" s="1498"/>
      <c r="Q20" s="1498"/>
      <c r="R20" s="1498"/>
      <c r="S20" s="1499"/>
      <c r="U20" s="275"/>
      <c r="V20" s="1294"/>
    </row>
    <row r="21" spans="1:25" s="78" customFormat="1">
      <c r="A21" s="1497" t="s">
        <v>246</v>
      </c>
      <c r="B21" s="1498"/>
      <c r="C21" s="1498"/>
      <c r="D21" s="1498"/>
      <c r="E21" s="1498"/>
      <c r="F21" s="1498"/>
      <c r="G21" s="1498"/>
      <c r="H21" s="1498"/>
      <c r="I21" s="1498"/>
      <c r="J21" s="1498"/>
      <c r="K21" s="1498"/>
      <c r="L21" s="1498"/>
      <c r="M21" s="1498"/>
      <c r="N21" s="1498"/>
      <c r="O21" s="1498"/>
      <c r="P21" s="1498"/>
      <c r="Q21" s="1498"/>
      <c r="R21" s="1498"/>
      <c r="S21" s="1509"/>
      <c r="T21" s="275"/>
      <c r="U21" s="275"/>
      <c r="V21" s="1294"/>
      <c r="W21" s="275"/>
      <c r="X21" s="275"/>
      <c r="Y21" s="275"/>
    </row>
    <row r="22" spans="1:25" s="78" customFormat="1">
      <c r="A22" s="1500" t="s">
        <v>247</v>
      </c>
      <c r="B22" s="1501"/>
      <c r="C22" s="1501"/>
      <c r="D22" s="1501"/>
      <c r="E22" s="1501"/>
      <c r="F22" s="1501"/>
      <c r="G22" s="1501"/>
      <c r="H22" s="1501"/>
      <c r="I22" s="1501"/>
      <c r="J22" s="1501"/>
      <c r="K22" s="1501"/>
      <c r="L22" s="1501"/>
      <c r="M22" s="1501"/>
      <c r="N22" s="1501"/>
      <c r="O22" s="1501"/>
      <c r="P22" s="1501"/>
      <c r="Q22" s="1501"/>
      <c r="R22" s="1501"/>
      <c r="S22" s="1501"/>
      <c r="T22" s="275"/>
      <c r="U22" s="275"/>
      <c r="V22" s="1294"/>
      <c r="W22" s="275"/>
      <c r="X22" s="275"/>
      <c r="Y22" s="275"/>
    </row>
    <row r="23" spans="1:25" s="78" customFormat="1" ht="48.4" customHeight="1">
      <c r="A23" s="60">
        <f>SUBTOTAL(3,$B$13:B23)</f>
        <v>5</v>
      </c>
      <c r="B23" s="1191" t="s">
        <v>254</v>
      </c>
      <c r="C23" s="639">
        <v>1000000000</v>
      </c>
      <c r="D23" s="1192" t="s">
        <v>102</v>
      </c>
      <c r="E23" s="301" t="s">
        <v>103</v>
      </c>
      <c r="F23" s="500" t="s">
        <v>104</v>
      </c>
      <c r="G23" s="855" t="s">
        <v>255</v>
      </c>
      <c r="H23" s="1059">
        <v>982295422.28999996</v>
      </c>
      <c r="I23" s="855" t="s">
        <v>153</v>
      </c>
      <c r="J23" s="1192" t="s">
        <v>256</v>
      </c>
      <c r="K23" s="1192" t="s">
        <v>257</v>
      </c>
      <c r="L23" s="1197">
        <v>44424</v>
      </c>
      <c r="M23" s="1197">
        <v>44561</v>
      </c>
      <c r="N23" s="1194">
        <v>4.5</v>
      </c>
      <c r="O23" s="1194">
        <v>0</v>
      </c>
      <c r="P23" s="1224">
        <v>294688626.68699998</v>
      </c>
      <c r="Q23" s="1194">
        <f>IFERROR(P23/H23,0)*100</f>
        <v>30</v>
      </c>
      <c r="R23" s="1199">
        <f>O23-N23</f>
        <v>-4.5</v>
      </c>
      <c r="S23" s="1196" t="s">
        <v>122</v>
      </c>
      <c r="T23" s="275" t="s">
        <v>110</v>
      </c>
      <c r="U23" s="276" t="s">
        <v>102</v>
      </c>
      <c r="V23" s="1291" t="s">
        <v>103</v>
      </c>
      <c r="W23" s="276" t="s">
        <v>111</v>
      </c>
      <c r="X23" s="275"/>
      <c r="Y23" s="275"/>
    </row>
    <row r="24" spans="1:25" s="78" customFormat="1" ht="14.25" customHeight="1">
      <c r="A24" s="1492" t="s">
        <v>292</v>
      </c>
      <c r="B24" s="1493"/>
      <c r="C24" s="1493"/>
      <c r="D24" s="1493"/>
      <c r="E24" s="1493"/>
      <c r="F24" s="1493"/>
      <c r="G24" s="1493"/>
      <c r="H24" s="1493"/>
      <c r="I24" s="1493"/>
      <c r="J24" s="1493"/>
      <c r="K24" s="1493"/>
      <c r="L24" s="1493"/>
      <c r="M24" s="1493"/>
      <c r="N24" s="1493"/>
      <c r="O24" s="1493"/>
      <c r="P24" s="1493"/>
      <c r="Q24" s="1493"/>
      <c r="R24" s="1493"/>
      <c r="S24" s="1510"/>
      <c r="T24" s="275"/>
      <c r="U24" s="275"/>
      <c r="V24" s="1294"/>
      <c r="W24" s="275"/>
      <c r="X24" s="275"/>
      <c r="Y24" s="275"/>
    </row>
    <row r="25" spans="1:25" s="78" customFormat="1" ht="48" customHeight="1">
      <c r="A25" s="302">
        <f>SUBTOTAL(3,$B$13:B25)</f>
        <v>6</v>
      </c>
      <c r="B25" s="122" t="s">
        <v>293</v>
      </c>
      <c r="C25" s="291">
        <v>200001188</v>
      </c>
      <c r="D25" s="291" t="s">
        <v>114</v>
      </c>
      <c r="E25" s="44" t="s">
        <v>103</v>
      </c>
      <c r="F25" s="500" t="s">
        <v>241</v>
      </c>
      <c r="G25" s="138" t="s">
        <v>294</v>
      </c>
      <c r="H25" s="126">
        <v>199162000</v>
      </c>
      <c r="I25" s="136" t="s">
        <v>178</v>
      </c>
      <c r="J25" s="304" t="s">
        <v>243</v>
      </c>
      <c r="K25" s="304" t="s">
        <v>295</v>
      </c>
      <c r="L25" s="117">
        <v>44438</v>
      </c>
      <c r="M25" s="117">
        <v>44527</v>
      </c>
      <c r="N25" s="1194">
        <v>5.0999999999999996</v>
      </c>
      <c r="O25" s="1194">
        <v>1.3</v>
      </c>
      <c r="P25" s="1275">
        <f>H25/2</f>
        <v>99581000</v>
      </c>
      <c r="Q25" s="1194">
        <f>IFERROR(P25/H25,0)*100</f>
        <v>50</v>
      </c>
      <c r="R25" s="1199">
        <f>O25-N25</f>
        <v>-3.8</v>
      </c>
      <c r="S25" s="1196" t="s">
        <v>109</v>
      </c>
      <c r="T25" s="275" t="s">
        <v>171</v>
      </c>
      <c r="U25" s="276" t="s">
        <v>114</v>
      </c>
      <c r="V25" s="1291" t="s">
        <v>103</v>
      </c>
      <c r="W25" s="276" t="s">
        <v>111</v>
      </c>
      <c r="X25" s="275"/>
      <c r="Y25" s="275"/>
    </row>
    <row r="26" spans="1:25" s="78" customFormat="1" ht="75.75" customHeight="1">
      <c r="A26" s="305">
        <f>SUBTOTAL(3,$B$13:B26)</f>
        <v>7</v>
      </c>
      <c r="B26" s="323" t="s">
        <v>300</v>
      </c>
      <c r="C26" s="319">
        <v>300000163</v>
      </c>
      <c r="D26" s="324" t="s">
        <v>102</v>
      </c>
      <c r="E26" s="325" t="s">
        <v>103</v>
      </c>
      <c r="F26" s="510" t="s">
        <v>241</v>
      </c>
      <c r="G26" s="1282" t="s">
        <v>301</v>
      </c>
      <c r="H26" s="327">
        <v>263560181</v>
      </c>
      <c r="I26" s="328" t="s">
        <v>302</v>
      </c>
      <c r="J26" s="330" t="s">
        <v>243</v>
      </c>
      <c r="K26" s="330" t="s">
        <v>303</v>
      </c>
      <c r="L26" s="343">
        <v>44452</v>
      </c>
      <c r="M26" s="1162">
        <v>44561</v>
      </c>
      <c r="N26" s="1057">
        <v>9.76</v>
      </c>
      <c r="O26" s="1056">
        <v>0</v>
      </c>
      <c r="P26" s="319">
        <v>0</v>
      </c>
      <c r="Q26" s="1203">
        <f>IFERROR(P26/H26,0)*100</f>
        <v>0</v>
      </c>
      <c r="R26" s="1048">
        <f>O26-N26</f>
        <v>-9.76</v>
      </c>
      <c r="S26" s="686" t="s">
        <v>304</v>
      </c>
      <c r="T26" s="275" t="s">
        <v>171</v>
      </c>
      <c r="U26" s="276" t="s">
        <v>102</v>
      </c>
      <c r="V26" s="1291" t="s">
        <v>103</v>
      </c>
      <c r="W26" s="276" t="s">
        <v>111</v>
      </c>
      <c r="X26" s="275"/>
      <c r="Y26" s="275"/>
    </row>
    <row r="27" spans="1:25" s="78" customFormat="1" ht="15.75" customHeight="1">
      <c r="A27" s="1492" t="s">
        <v>311</v>
      </c>
      <c r="B27" s="1493"/>
      <c r="C27" s="1493"/>
      <c r="D27" s="1493"/>
      <c r="E27" s="1493"/>
      <c r="F27" s="1493"/>
      <c r="G27" s="1493"/>
      <c r="H27" s="1493"/>
      <c r="I27" s="1493"/>
      <c r="J27" s="1493"/>
      <c r="K27" s="1493"/>
      <c r="L27" s="1493"/>
      <c r="M27" s="1493"/>
      <c r="N27" s="1493"/>
      <c r="O27" s="1493"/>
      <c r="P27" s="1493"/>
      <c r="Q27" s="1493"/>
      <c r="R27" s="1493"/>
      <c r="S27" s="1510"/>
      <c r="T27" s="275"/>
      <c r="U27" s="275"/>
      <c r="V27" s="1294"/>
      <c r="W27" s="275"/>
      <c r="X27" s="275"/>
      <c r="Y27" s="275"/>
    </row>
    <row r="28" spans="1:25" s="78" customFormat="1" ht="58.75" customHeight="1">
      <c r="A28" s="302">
        <f>SUBTOTAL(3,$B$13:B28)</f>
        <v>8</v>
      </c>
      <c r="B28" s="122" t="s">
        <v>314</v>
      </c>
      <c r="C28" s="124">
        <v>255000000</v>
      </c>
      <c r="D28" s="304" t="s">
        <v>102</v>
      </c>
      <c r="E28" s="207" t="s">
        <v>133</v>
      </c>
      <c r="F28" s="500" t="s">
        <v>134</v>
      </c>
      <c r="G28" s="663" t="s">
        <v>315</v>
      </c>
      <c r="H28" s="126">
        <v>235066000</v>
      </c>
      <c r="I28" s="136" t="s">
        <v>136</v>
      </c>
      <c r="J28" s="304" t="s">
        <v>137</v>
      </c>
      <c r="K28" s="304" t="s">
        <v>316</v>
      </c>
      <c r="L28" s="1160">
        <v>44396</v>
      </c>
      <c r="M28" s="1197">
        <v>44515</v>
      </c>
      <c r="N28" s="1194">
        <v>36.83</v>
      </c>
      <c r="O28" s="1194">
        <v>0</v>
      </c>
      <c r="P28" s="1299">
        <v>117533000</v>
      </c>
      <c r="Q28" s="1194">
        <f>IFERROR(P28/H28,0)*100</f>
        <v>50</v>
      </c>
      <c r="R28" s="1199">
        <f>O28-N28</f>
        <v>-36.83</v>
      </c>
      <c r="S28" s="695" t="s">
        <v>208</v>
      </c>
      <c r="T28" s="278" t="s">
        <v>139</v>
      </c>
      <c r="U28" s="276" t="s">
        <v>102</v>
      </c>
      <c r="V28" s="1291" t="s">
        <v>133</v>
      </c>
      <c r="W28" s="276" t="s">
        <v>111</v>
      </c>
      <c r="X28" s="275"/>
      <c r="Y28" s="275"/>
    </row>
    <row r="29" spans="1:25" s="78" customFormat="1" ht="39" customHeight="1">
      <c r="A29" s="302">
        <f>SUBTOTAL(3,$B$13:B29)</f>
        <v>9</v>
      </c>
      <c r="B29" s="122" t="s">
        <v>317</v>
      </c>
      <c r="C29" s="124">
        <v>500094000</v>
      </c>
      <c r="D29" s="304" t="s">
        <v>102</v>
      </c>
      <c r="E29" s="304" t="s">
        <v>103</v>
      </c>
      <c r="F29" s="500" t="s">
        <v>134</v>
      </c>
      <c r="G29" s="663" t="s">
        <v>318</v>
      </c>
      <c r="H29" s="126">
        <v>489186813.25</v>
      </c>
      <c r="I29" s="136" t="s">
        <v>178</v>
      </c>
      <c r="J29" s="304" t="s">
        <v>319</v>
      </c>
      <c r="K29" s="304" t="s">
        <v>320</v>
      </c>
      <c r="L29" s="117">
        <v>44405</v>
      </c>
      <c r="M29" s="117">
        <v>44525</v>
      </c>
      <c r="N29" s="1194">
        <v>39</v>
      </c>
      <c r="O29" s="1194">
        <v>34.549999999999997</v>
      </c>
      <c r="P29" s="1299">
        <v>244593406.63</v>
      </c>
      <c r="Q29" s="1194">
        <f>IFERROR(P29/H29,0)*100</f>
        <v>50.000000001022102</v>
      </c>
      <c r="R29" s="1199">
        <f>O29-N29</f>
        <v>-4.4500000000000028</v>
      </c>
      <c r="S29" s="695" t="s">
        <v>208</v>
      </c>
      <c r="T29" s="278" t="s">
        <v>139</v>
      </c>
      <c r="U29" s="276" t="s">
        <v>102</v>
      </c>
      <c r="V29" s="1291" t="s">
        <v>103</v>
      </c>
      <c r="W29" s="276" t="s">
        <v>111</v>
      </c>
      <c r="X29" s="275"/>
      <c r="Y29" s="275"/>
    </row>
    <row r="30" spans="1:25" s="78" customFormat="1" ht="36" customHeight="1">
      <c r="A30" s="302">
        <f>SUBTOTAL(3,$B$13:B30)</f>
        <v>10</v>
      </c>
      <c r="B30" s="122" t="s">
        <v>341</v>
      </c>
      <c r="C30" s="124">
        <v>500094000</v>
      </c>
      <c r="D30" s="304" t="s">
        <v>102</v>
      </c>
      <c r="E30" s="304" t="s">
        <v>103</v>
      </c>
      <c r="F30" s="500" t="s">
        <v>134</v>
      </c>
      <c r="G30" s="663" t="s">
        <v>342</v>
      </c>
      <c r="H30" s="1305">
        <v>484847600</v>
      </c>
      <c r="I30" s="136" t="s">
        <v>178</v>
      </c>
      <c r="J30" s="304" t="s">
        <v>319</v>
      </c>
      <c r="K30" s="136" t="s">
        <v>343</v>
      </c>
      <c r="L30" s="1197">
        <v>44431</v>
      </c>
      <c r="M30" s="117">
        <v>44550</v>
      </c>
      <c r="N30" s="1194">
        <v>21.93</v>
      </c>
      <c r="O30" s="1194">
        <v>15.51</v>
      </c>
      <c r="P30" s="1299">
        <v>242423800</v>
      </c>
      <c r="Q30" s="1194">
        <f>IFERROR(P30/H30,0)*100</f>
        <v>50</v>
      </c>
      <c r="R30" s="1199">
        <f>O30-N30</f>
        <v>-6.42</v>
      </c>
      <c r="S30" s="695" t="s">
        <v>208</v>
      </c>
      <c r="T30" s="278" t="s">
        <v>139</v>
      </c>
      <c r="U30" s="276" t="s">
        <v>102</v>
      </c>
      <c r="V30" s="1291" t="s">
        <v>103</v>
      </c>
      <c r="W30" s="276" t="s">
        <v>111</v>
      </c>
      <c r="X30" s="275"/>
      <c r="Y30" s="275"/>
    </row>
    <row r="31" spans="1:25" s="78" customFormat="1">
      <c r="A31" s="1504" t="s">
        <v>347</v>
      </c>
      <c r="B31" s="1505"/>
      <c r="C31" s="1505"/>
      <c r="D31" s="1505"/>
      <c r="E31" s="1505"/>
      <c r="F31" s="1505"/>
      <c r="G31" s="1505"/>
      <c r="H31" s="1505"/>
      <c r="I31" s="1505"/>
      <c r="J31" s="1505"/>
      <c r="K31" s="1505"/>
      <c r="L31" s="1505"/>
      <c r="M31" s="1505"/>
      <c r="N31" s="1505"/>
      <c r="O31" s="1505"/>
      <c r="P31" s="1505"/>
      <c r="Q31" s="1505"/>
      <c r="R31" s="1505"/>
      <c r="S31" s="1508"/>
      <c r="T31" s="275"/>
      <c r="U31" s="275"/>
      <c r="V31" s="1294"/>
      <c r="W31" s="275"/>
      <c r="X31" s="275"/>
      <c r="Y31" s="275"/>
    </row>
    <row r="32" spans="1:25" s="78" customFormat="1" ht="16.5" customHeight="1">
      <c r="A32" s="1492" t="s">
        <v>359</v>
      </c>
      <c r="B32" s="1493"/>
      <c r="C32" s="1493"/>
      <c r="D32" s="1493"/>
      <c r="E32" s="1493"/>
      <c r="F32" s="1493"/>
      <c r="G32" s="1493"/>
      <c r="H32" s="1493"/>
      <c r="I32" s="1493"/>
      <c r="J32" s="1493"/>
      <c r="K32" s="1493"/>
      <c r="L32" s="1493"/>
      <c r="M32" s="1493"/>
      <c r="N32" s="1493"/>
      <c r="O32" s="1493"/>
      <c r="P32" s="1493"/>
      <c r="Q32" s="1493"/>
      <c r="R32" s="1493"/>
      <c r="S32" s="1493"/>
      <c r="T32" s="275"/>
      <c r="U32" s="275"/>
      <c r="V32" s="1294"/>
      <c r="W32" s="275"/>
      <c r="X32" s="275"/>
      <c r="Y32" s="275"/>
    </row>
    <row r="33" spans="1:25" s="78" customFormat="1" ht="38.25" customHeight="1">
      <c r="A33" s="530">
        <f>SUBTOTAL(3,$B$13:B33)</f>
        <v>11</v>
      </c>
      <c r="B33" s="531" t="s">
        <v>367</v>
      </c>
      <c r="C33" s="532">
        <v>180570000</v>
      </c>
      <c r="D33" s="533" t="s">
        <v>114</v>
      </c>
      <c r="E33" s="304" t="s">
        <v>103</v>
      </c>
      <c r="F33" s="691" t="s">
        <v>134</v>
      </c>
      <c r="G33" s="535" t="s">
        <v>368</v>
      </c>
      <c r="H33" s="536">
        <v>180244000</v>
      </c>
      <c r="I33" s="537" t="s">
        <v>178</v>
      </c>
      <c r="J33" s="537" t="s">
        <v>369</v>
      </c>
      <c r="K33" s="538" t="s">
        <v>370</v>
      </c>
      <c r="L33" s="539">
        <v>44428</v>
      </c>
      <c r="M33" s="189">
        <v>44517</v>
      </c>
      <c r="N33" s="1194">
        <v>35.26</v>
      </c>
      <c r="O33" s="1194">
        <v>23.43</v>
      </c>
      <c r="P33" s="1299">
        <v>90122000</v>
      </c>
      <c r="Q33" s="1194">
        <f>IFERROR(P33/H33,0)*100</f>
        <v>50</v>
      </c>
      <c r="R33" s="1199">
        <f>O33-N33</f>
        <v>-11.829999999999998</v>
      </c>
      <c r="S33" s="695" t="s">
        <v>208</v>
      </c>
      <c r="T33" s="275" t="s">
        <v>139</v>
      </c>
      <c r="U33" s="276" t="s">
        <v>114</v>
      </c>
      <c r="V33" s="1291" t="s">
        <v>103</v>
      </c>
      <c r="W33" s="276" t="s">
        <v>111</v>
      </c>
      <c r="X33" s="275"/>
      <c r="Y33" s="275"/>
    </row>
    <row r="34" spans="1:25" s="78" customFormat="1">
      <c r="A34" s="1497" t="s">
        <v>371</v>
      </c>
      <c r="B34" s="1498"/>
      <c r="C34" s="1498"/>
      <c r="D34" s="1498"/>
      <c r="E34" s="1498"/>
      <c r="F34" s="1498"/>
      <c r="G34" s="1498"/>
      <c r="H34" s="1498"/>
      <c r="I34" s="1498"/>
      <c r="J34" s="1498"/>
      <c r="K34" s="1498"/>
      <c r="L34" s="1498"/>
      <c r="M34" s="1498"/>
      <c r="N34" s="1498"/>
      <c r="O34" s="1498"/>
      <c r="P34" s="1498"/>
      <c r="Q34" s="1498"/>
      <c r="R34" s="1498"/>
      <c r="S34" s="1499"/>
      <c r="T34" s="275"/>
      <c r="U34" s="275"/>
      <c r="V34" s="1294"/>
      <c r="W34" s="275"/>
      <c r="X34" s="275"/>
      <c r="Y34" s="275"/>
    </row>
    <row r="35" spans="1:25" s="78" customFormat="1" ht="15" customHeight="1">
      <c r="A35" s="1492" t="s">
        <v>311</v>
      </c>
      <c r="B35" s="1493"/>
      <c r="C35" s="1493"/>
      <c r="D35" s="1493"/>
      <c r="E35" s="1493"/>
      <c r="F35" s="1493"/>
      <c r="G35" s="1493"/>
      <c r="H35" s="1493"/>
      <c r="I35" s="1493"/>
      <c r="J35" s="1493"/>
      <c r="K35" s="1493"/>
      <c r="L35" s="1493"/>
      <c r="M35" s="1493"/>
      <c r="N35" s="1493"/>
      <c r="O35" s="1493"/>
      <c r="P35" s="1493"/>
      <c r="Q35" s="1493"/>
      <c r="R35" s="1493"/>
      <c r="S35" s="1493"/>
      <c r="T35" s="275"/>
      <c r="U35" s="275"/>
      <c r="V35" s="1294"/>
      <c r="W35" s="275"/>
      <c r="X35" s="275"/>
      <c r="Y35" s="275"/>
    </row>
    <row r="36" spans="1:25" s="78" customFormat="1" ht="41.15" customHeight="1">
      <c r="A36" s="302">
        <f>SUBTOTAL(3,$B$13:B36)</f>
        <v>12</v>
      </c>
      <c r="B36" s="43" t="s">
        <v>381</v>
      </c>
      <c r="C36" s="299">
        <v>695499954</v>
      </c>
      <c r="D36" s="304" t="s">
        <v>102</v>
      </c>
      <c r="E36" s="207" t="s">
        <v>133</v>
      </c>
      <c r="F36" s="500" t="s">
        <v>134</v>
      </c>
      <c r="G36" s="126" t="s">
        <v>382</v>
      </c>
      <c r="H36" s="150">
        <v>641430746.96000004</v>
      </c>
      <c r="I36" s="116" t="s">
        <v>383</v>
      </c>
      <c r="J36" s="116" t="s">
        <v>137</v>
      </c>
      <c r="K36" s="116" t="s">
        <v>384</v>
      </c>
      <c r="L36" s="1160">
        <v>44396</v>
      </c>
      <c r="M36" s="1197">
        <v>44515</v>
      </c>
      <c r="N36" s="1194">
        <v>84.34</v>
      </c>
      <c r="O36" s="1194">
        <v>72.84</v>
      </c>
      <c r="P36" s="1224">
        <v>320715373.48000002</v>
      </c>
      <c r="Q36" s="1194">
        <f>IFERROR(P36/H36,0)*100</f>
        <v>50</v>
      </c>
      <c r="R36" s="927">
        <f>O36-N36</f>
        <v>-11.5</v>
      </c>
      <c r="S36" s="1196" t="s">
        <v>109</v>
      </c>
      <c r="T36" s="278" t="s">
        <v>139</v>
      </c>
      <c r="U36" s="276" t="s">
        <v>102</v>
      </c>
      <c r="V36" s="1291" t="s">
        <v>133</v>
      </c>
      <c r="W36" s="276" t="s">
        <v>111</v>
      </c>
      <c r="X36" s="275"/>
      <c r="Y36" s="275"/>
    </row>
    <row r="37" spans="1:25" s="78" customFormat="1">
      <c r="A37" s="1497" t="s">
        <v>385</v>
      </c>
      <c r="B37" s="1498"/>
      <c r="C37" s="1498"/>
      <c r="D37" s="1498"/>
      <c r="E37" s="1498"/>
      <c r="F37" s="1498"/>
      <c r="G37" s="1498"/>
      <c r="H37" s="1498"/>
      <c r="I37" s="1498"/>
      <c r="J37" s="1498"/>
      <c r="K37" s="1498"/>
      <c r="L37" s="1498"/>
      <c r="M37" s="1498"/>
      <c r="N37" s="1498"/>
      <c r="O37" s="1498"/>
      <c r="P37" s="1498"/>
      <c r="Q37" s="1498"/>
      <c r="R37" s="1498"/>
      <c r="S37" s="1499"/>
      <c r="T37" s="275"/>
      <c r="U37" s="275"/>
      <c r="V37" s="1294"/>
      <c r="W37" s="275"/>
      <c r="X37" s="275"/>
      <c r="Y37" s="275"/>
    </row>
    <row r="38" spans="1:25" s="56" customFormat="1" ht="15" customHeight="1">
      <c r="A38" s="1492" t="s">
        <v>401</v>
      </c>
      <c r="B38" s="1493"/>
      <c r="C38" s="1493"/>
      <c r="D38" s="1493"/>
      <c r="E38" s="1493"/>
      <c r="F38" s="1493"/>
      <c r="G38" s="1493"/>
      <c r="H38" s="1493"/>
      <c r="I38" s="1493"/>
      <c r="J38" s="1493"/>
      <c r="K38" s="1493"/>
      <c r="L38" s="1493"/>
      <c r="M38" s="1493"/>
      <c r="N38" s="1493"/>
      <c r="O38" s="1493"/>
      <c r="P38" s="1493"/>
      <c r="Q38" s="1493"/>
      <c r="R38" s="1493"/>
      <c r="S38" s="1493"/>
      <c r="T38" s="278"/>
      <c r="U38" s="275"/>
      <c r="V38" s="1294"/>
      <c r="W38" s="278"/>
      <c r="X38" s="278"/>
      <c r="Y38" s="278"/>
    </row>
    <row r="39" spans="1:25" s="56" customFormat="1" ht="44.25" customHeight="1">
      <c r="A39" s="302">
        <f>SUBTOTAL(3,$B$13:B39)</f>
        <v>13</v>
      </c>
      <c r="B39" s="43" t="s">
        <v>402</v>
      </c>
      <c r="C39" s="297">
        <v>300000000</v>
      </c>
      <c r="D39" s="298" t="s">
        <v>102</v>
      </c>
      <c r="E39" s="294" t="s">
        <v>103</v>
      </c>
      <c r="F39" s="631" t="s">
        <v>241</v>
      </c>
      <c r="G39" s="300" t="s">
        <v>403</v>
      </c>
      <c r="H39" s="199">
        <v>251588000</v>
      </c>
      <c r="I39" s="227" t="s">
        <v>178</v>
      </c>
      <c r="J39" s="116" t="s">
        <v>777</v>
      </c>
      <c r="K39" s="237" t="s">
        <v>404</v>
      </c>
      <c r="L39" s="117">
        <v>44452</v>
      </c>
      <c r="M39" s="117">
        <v>44561</v>
      </c>
      <c r="N39" s="1194">
        <v>3.16</v>
      </c>
      <c r="O39" s="1194">
        <v>0</v>
      </c>
      <c r="P39" s="1224">
        <v>125794000</v>
      </c>
      <c r="Q39" s="1194">
        <f>IFERROR(P39/H39,0)*100</f>
        <v>50</v>
      </c>
      <c r="R39" s="1199">
        <f>O39-N39</f>
        <v>-3.16</v>
      </c>
      <c r="S39" s="1196" t="s">
        <v>109</v>
      </c>
      <c r="T39" s="278" t="s">
        <v>171</v>
      </c>
      <c r="U39" s="276" t="s">
        <v>102</v>
      </c>
      <c r="V39" s="1291" t="s">
        <v>103</v>
      </c>
      <c r="W39" s="276" t="s">
        <v>111</v>
      </c>
      <c r="X39" s="278"/>
      <c r="Y39" s="278"/>
    </row>
    <row r="40" spans="1:25" s="78" customFormat="1">
      <c r="A40" s="1497" t="s">
        <v>412</v>
      </c>
      <c r="B40" s="1498"/>
      <c r="C40" s="1498"/>
      <c r="D40" s="1498"/>
      <c r="E40" s="1498"/>
      <c r="F40" s="1498"/>
      <c r="G40" s="1498"/>
      <c r="H40" s="1498"/>
      <c r="I40" s="1498"/>
      <c r="J40" s="1498"/>
      <c r="K40" s="1498"/>
      <c r="L40" s="1498"/>
      <c r="M40" s="1498"/>
      <c r="N40" s="1498"/>
      <c r="O40" s="1498"/>
      <c r="P40" s="1498"/>
      <c r="Q40" s="1498"/>
      <c r="R40" s="1498"/>
      <c r="S40" s="1499"/>
      <c r="T40" s="278"/>
      <c r="U40" s="275"/>
      <c r="V40" s="1294"/>
      <c r="W40" s="275"/>
      <c r="X40" s="275"/>
      <c r="Y40" s="275"/>
    </row>
    <row r="41" spans="1:25" s="56" customFormat="1" ht="15" customHeight="1">
      <c r="A41" s="1492" t="s">
        <v>431</v>
      </c>
      <c r="B41" s="1493"/>
      <c r="C41" s="1493"/>
      <c r="D41" s="1493"/>
      <c r="E41" s="1493"/>
      <c r="F41" s="1493"/>
      <c r="G41" s="1493"/>
      <c r="H41" s="1493"/>
      <c r="I41" s="1493"/>
      <c r="J41" s="1493"/>
      <c r="K41" s="1493"/>
      <c r="L41" s="1493"/>
      <c r="M41" s="1493"/>
      <c r="N41" s="1493"/>
      <c r="O41" s="1493"/>
      <c r="P41" s="1493"/>
      <c r="Q41" s="1493"/>
      <c r="R41" s="1493"/>
      <c r="S41" s="1510"/>
      <c r="T41" s="278"/>
      <c r="U41" s="275"/>
      <c r="V41" s="1294"/>
      <c r="W41" s="278"/>
      <c r="X41" s="278"/>
      <c r="Y41" s="278"/>
    </row>
    <row r="42" spans="1:25" s="56" customFormat="1" ht="45" customHeight="1">
      <c r="A42" s="60">
        <f>SUBTOTAL(3,$B$13:B42)</f>
        <v>14</v>
      </c>
      <c r="B42" s="43" t="s">
        <v>432</v>
      </c>
      <c r="C42" s="299">
        <v>300000164</v>
      </c>
      <c r="D42" s="124" t="s">
        <v>102</v>
      </c>
      <c r="E42" s="125" t="s">
        <v>103</v>
      </c>
      <c r="F42" s="300" t="s">
        <v>241</v>
      </c>
      <c r="G42" s="300" t="s">
        <v>433</v>
      </c>
      <c r="H42" s="199">
        <v>239560800</v>
      </c>
      <c r="I42" s="152" t="s">
        <v>302</v>
      </c>
      <c r="J42" s="116" t="s">
        <v>243</v>
      </c>
      <c r="K42" s="60" t="s">
        <v>434</v>
      </c>
      <c r="L42" s="117">
        <v>44452</v>
      </c>
      <c r="M42" s="117">
        <v>44561</v>
      </c>
      <c r="N42" s="1194">
        <v>11.25</v>
      </c>
      <c r="O42" s="1194">
        <v>5.99</v>
      </c>
      <c r="P42" s="1275">
        <f>H42/2</f>
        <v>119780400</v>
      </c>
      <c r="Q42" s="1194">
        <f>IFERROR(P42/H42,0)*100</f>
        <v>50</v>
      </c>
      <c r="R42" s="1211">
        <f>O42-N42</f>
        <v>-5.26</v>
      </c>
      <c r="S42" s="1196" t="s">
        <v>109</v>
      </c>
      <c r="T42" s="278" t="s">
        <v>171</v>
      </c>
      <c r="U42" s="276" t="s">
        <v>102</v>
      </c>
      <c r="V42" s="1291" t="s">
        <v>103</v>
      </c>
      <c r="W42" s="276" t="s">
        <v>111</v>
      </c>
      <c r="X42" s="278"/>
      <c r="Y42" s="278"/>
    </row>
    <row r="43" spans="1:25" s="56" customFormat="1" ht="15.75" customHeight="1">
      <c r="A43" s="1492" t="s">
        <v>435</v>
      </c>
      <c r="B43" s="1493"/>
      <c r="C43" s="1493"/>
      <c r="D43" s="1493"/>
      <c r="E43" s="1493"/>
      <c r="F43" s="1493"/>
      <c r="G43" s="1493"/>
      <c r="H43" s="1493"/>
      <c r="I43" s="1493"/>
      <c r="J43" s="1493"/>
      <c r="K43" s="1493"/>
      <c r="L43" s="1493"/>
      <c r="M43" s="1493"/>
      <c r="N43" s="1493"/>
      <c r="O43" s="1493"/>
      <c r="P43" s="1493"/>
      <c r="Q43" s="1493"/>
      <c r="R43" s="1493"/>
      <c r="S43" s="1510"/>
      <c r="T43" s="278"/>
      <c r="U43" s="275"/>
      <c r="V43" s="1294"/>
      <c r="W43" s="278"/>
      <c r="X43" s="278"/>
      <c r="Y43" s="278"/>
    </row>
    <row r="44" spans="1:25" s="56" customFormat="1" ht="58.5" customHeight="1">
      <c r="A44" s="302">
        <f>SUBTOTAL(3,$B$13:B44)</f>
        <v>15</v>
      </c>
      <c r="B44" s="43" t="s">
        <v>436</v>
      </c>
      <c r="C44" s="299">
        <v>450000000</v>
      </c>
      <c r="D44" s="304" t="s">
        <v>102</v>
      </c>
      <c r="E44" s="207" t="s">
        <v>133</v>
      </c>
      <c r="F44" s="300" t="s">
        <v>134</v>
      </c>
      <c r="G44" s="300" t="s">
        <v>437</v>
      </c>
      <c r="H44" s="199">
        <v>392405255</v>
      </c>
      <c r="I44" s="152" t="s">
        <v>136</v>
      </c>
      <c r="J44" s="116" t="s">
        <v>137</v>
      </c>
      <c r="K44" s="60" t="s">
        <v>438</v>
      </c>
      <c r="L44" s="1160">
        <v>44396</v>
      </c>
      <c r="M44" s="1197">
        <v>44515</v>
      </c>
      <c r="N44" s="1194">
        <v>57.97</v>
      </c>
      <c r="O44" s="1194">
        <v>35.47</v>
      </c>
      <c r="P44" s="1224">
        <v>196202627.5</v>
      </c>
      <c r="Q44" s="1194">
        <f>IFERROR(P44/H44,0)*100</f>
        <v>50</v>
      </c>
      <c r="R44" s="927">
        <f>O44-N44</f>
        <v>-22.5</v>
      </c>
      <c r="S44" s="1196" t="s">
        <v>109</v>
      </c>
      <c r="T44" s="278" t="s">
        <v>139</v>
      </c>
      <c r="U44" s="276" t="s">
        <v>102</v>
      </c>
      <c r="V44" s="1291" t="s">
        <v>133</v>
      </c>
      <c r="W44" s="276" t="s">
        <v>111</v>
      </c>
      <c r="X44" s="278"/>
      <c r="Y44" s="278"/>
    </row>
    <row r="45" spans="1:25" s="56" customFormat="1" ht="57" customHeight="1">
      <c r="A45" s="305">
        <f>SUBTOTAL(3,$B$13:B45)</f>
        <v>16</v>
      </c>
      <c r="B45" s="390" t="s">
        <v>444</v>
      </c>
      <c r="C45" s="307">
        <v>275100000</v>
      </c>
      <c r="D45" s="324" t="s">
        <v>198</v>
      </c>
      <c r="E45" s="325" t="s">
        <v>103</v>
      </c>
      <c r="F45" s="308" t="s">
        <v>134</v>
      </c>
      <c r="G45" s="308" t="s">
        <v>445</v>
      </c>
      <c r="H45" s="337">
        <v>275000000</v>
      </c>
      <c r="I45" s="392" t="s">
        <v>200</v>
      </c>
      <c r="J45" s="370" t="s">
        <v>200</v>
      </c>
      <c r="K45" s="393" t="s">
        <v>200</v>
      </c>
      <c r="L45" s="343">
        <v>44361</v>
      </c>
      <c r="M45" s="343">
        <v>44512</v>
      </c>
      <c r="N45" s="1203">
        <v>58.96</v>
      </c>
      <c r="O45" s="1203">
        <v>49.25</v>
      </c>
      <c r="P45" s="1225">
        <v>110000000</v>
      </c>
      <c r="Q45" s="1203">
        <f>IFERROR(P45/H45,0)*100</f>
        <v>40</v>
      </c>
      <c r="R45" s="1048">
        <f>O45-N45</f>
        <v>-9.7100000000000009</v>
      </c>
      <c r="S45" s="689" t="s">
        <v>446</v>
      </c>
      <c r="T45" s="278" t="s">
        <v>139</v>
      </c>
      <c r="U45" s="276" t="s">
        <v>198</v>
      </c>
      <c r="V45" s="1291" t="s">
        <v>103</v>
      </c>
      <c r="W45" s="276" t="s">
        <v>111</v>
      </c>
      <c r="X45" s="278"/>
      <c r="Y45" s="278"/>
    </row>
    <row r="46" spans="1:25" s="78" customFormat="1">
      <c r="A46" s="1497" t="s">
        <v>447</v>
      </c>
      <c r="B46" s="1498"/>
      <c r="C46" s="1498"/>
      <c r="D46" s="1498"/>
      <c r="E46" s="1498"/>
      <c r="F46" s="1498"/>
      <c r="G46" s="1498"/>
      <c r="H46" s="1498"/>
      <c r="I46" s="1498"/>
      <c r="J46" s="1498"/>
      <c r="K46" s="1498"/>
      <c r="L46" s="1498"/>
      <c r="M46" s="1498"/>
      <c r="N46" s="1498"/>
      <c r="O46" s="1498"/>
      <c r="P46" s="1498"/>
      <c r="Q46" s="1498"/>
      <c r="R46" s="1498"/>
      <c r="S46" s="1499"/>
      <c r="T46" s="275"/>
      <c r="U46" s="275"/>
      <c r="V46" s="1294"/>
      <c r="W46" s="275"/>
      <c r="X46" s="275"/>
      <c r="Y46" s="275"/>
    </row>
    <row r="47" spans="1:25" s="78" customFormat="1">
      <c r="A47" s="1500" t="s">
        <v>247</v>
      </c>
      <c r="B47" s="1501"/>
      <c r="C47" s="1501"/>
      <c r="D47" s="1501"/>
      <c r="E47" s="1501"/>
      <c r="F47" s="1501"/>
      <c r="G47" s="1501"/>
      <c r="H47" s="1501"/>
      <c r="I47" s="1501"/>
      <c r="J47" s="1501"/>
      <c r="K47" s="1501"/>
      <c r="L47" s="1501"/>
      <c r="M47" s="1501"/>
      <c r="N47" s="1501"/>
      <c r="O47" s="1501"/>
      <c r="P47" s="1501"/>
      <c r="Q47" s="1501"/>
      <c r="R47" s="1501"/>
      <c r="S47" s="1511"/>
      <c r="T47" s="275"/>
      <c r="U47" s="275"/>
      <c r="V47" s="1294"/>
      <c r="W47" s="275"/>
      <c r="X47" s="275"/>
      <c r="Y47" s="275"/>
    </row>
    <row r="48" spans="1:25" ht="37.5" customHeight="1">
      <c r="A48" s="60">
        <f>SUBTOTAL(3,$B$13:B48)</f>
        <v>17</v>
      </c>
      <c r="B48" s="1191" t="s">
        <v>493</v>
      </c>
      <c r="C48" s="1043">
        <v>100000000</v>
      </c>
      <c r="D48" s="1192" t="s">
        <v>235</v>
      </c>
      <c r="E48" s="301" t="s">
        <v>103</v>
      </c>
      <c r="F48" s="685" t="s">
        <v>104</v>
      </c>
      <c r="G48" s="855" t="s">
        <v>490</v>
      </c>
      <c r="H48" s="1308">
        <v>99334600</v>
      </c>
      <c r="I48" s="855" t="s">
        <v>481</v>
      </c>
      <c r="J48" s="855" t="s">
        <v>482</v>
      </c>
      <c r="K48" s="855" t="s">
        <v>494</v>
      </c>
      <c r="L48" s="47">
        <v>44439</v>
      </c>
      <c r="M48" s="1215">
        <v>44523</v>
      </c>
      <c r="N48" s="1194">
        <v>42.39</v>
      </c>
      <c r="O48" s="1194">
        <v>38.72</v>
      </c>
      <c r="P48" s="1224">
        <v>0</v>
      </c>
      <c r="Q48" s="1194">
        <f>IFERROR(P48/H48,0)*100</f>
        <v>0</v>
      </c>
      <c r="R48" s="248">
        <f>O48-N48</f>
        <v>-3.6700000000000017</v>
      </c>
      <c r="S48" s="695" t="s">
        <v>122</v>
      </c>
      <c r="T48" s="275" t="s">
        <v>110</v>
      </c>
      <c r="U48" s="276" t="s">
        <v>114</v>
      </c>
      <c r="V48" s="1291" t="s">
        <v>103</v>
      </c>
      <c r="W48" s="276" t="s">
        <v>111</v>
      </c>
    </row>
    <row r="49" spans="1:25" ht="39.4" customHeight="1">
      <c r="A49" s="60">
        <f>SUBTOTAL(3,$B$13:B49)</f>
        <v>18</v>
      </c>
      <c r="B49" s="1198" t="s">
        <v>495</v>
      </c>
      <c r="C49" s="1043">
        <v>200000000</v>
      </c>
      <c r="D49" s="1192" t="s">
        <v>235</v>
      </c>
      <c r="E49" s="301" t="s">
        <v>103</v>
      </c>
      <c r="F49" s="685" t="s">
        <v>104</v>
      </c>
      <c r="G49" s="855" t="s">
        <v>496</v>
      </c>
      <c r="H49" s="1224">
        <v>199311300</v>
      </c>
      <c r="I49" s="855" t="s">
        <v>231</v>
      </c>
      <c r="J49" s="855" t="s">
        <v>159</v>
      </c>
      <c r="K49" s="1224" t="s">
        <v>497</v>
      </c>
      <c r="L49" s="1286">
        <v>44453</v>
      </c>
      <c r="M49" s="1287">
        <v>44267</v>
      </c>
      <c r="N49" s="1194">
        <v>6.34</v>
      </c>
      <c r="O49" s="1194">
        <v>2.82</v>
      </c>
      <c r="P49" s="1275">
        <v>0</v>
      </c>
      <c r="Q49" s="1194">
        <f>IFERROR(P49/H49,0)*100</f>
        <v>0</v>
      </c>
      <c r="R49" s="1199">
        <f>O49-N49</f>
        <v>-3.52</v>
      </c>
      <c r="S49" s="695" t="s">
        <v>208</v>
      </c>
      <c r="T49" s="275" t="s">
        <v>110</v>
      </c>
      <c r="U49" s="276" t="s">
        <v>114</v>
      </c>
      <c r="V49" s="1291" t="s">
        <v>103</v>
      </c>
      <c r="W49" s="276" t="s">
        <v>111</v>
      </c>
    </row>
    <row r="50" spans="1:25" ht="13.5" customHeight="1">
      <c r="A50" s="1492" t="s">
        <v>292</v>
      </c>
      <c r="B50" s="1493"/>
      <c r="C50" s="1493"/>
      <c r="D50" s="1493"/>
      <c r="E50" s="1493"/>
      <c r="F50" s="1493"/>
      <c r="G50" s="1493"/>
      <c r="H50" s="1493"/>
      <c r="I50" s="1493"/>
      <c r="J50" s="1493"/>
      <c r="K50" s="1493"/>
      <c r="L50" s="1493"/>
      <c r="M50" s="1493"/>
      <c r="N50" s="1493"/>
      <c r="O50" s="1493"/>
      <c r="P50" s="1493"/>
      <c r="Q50" s="1493"/>
      <c r="R50" s="1493"/>
      <c r="S50" s="1493"/>
      <c r="U50" s="275"/>
      <c r="V50" s="1294"/>
    </row>
    <row r="51" spans="1:25" ht="67.400000000000006" customHeight="1">
      <c r="A51" s="305">
        <f>SUBTOTAL(3,$B$13:B51)</f>
        <v>19</v>
      </c>
      <c r="B51" s="359" t="s">
        <v>498</v>
      </c>
      <c r="C51" s="319">
        <v>300000163</v>
      </c>
      <c r="D51" s="330" t="s">
        <v>102</v>
      </c>
      <c r="E51" s="309" t="s">
        <v>103</v>
      </c>
      <c r="F51" s="412" t="s">
        <v>375</v>
      </c>
      <c r="G51" s="360" t="s">
        <v>499</v>
      </c>
      <c r="H51" s="361">
        <v>275017442</v>
      </c>
      <c r="I51" s="362" t="s">
        <v>302</v>
      </c>
      <c r="J51" s="362" t="s">
        <v>107</v>
      </c>
      <c r="K51" s="363" t="s">
        <v>500</v>
      </c>
      <c r="L51" s="1168">
        <v>44446</v>
      </c>
      <c r="M51" s="343">
        <v>44557</v>
      </c>
      <c r="N51" s="1057">
        <v>8.3699999999999992</v>
      </c>
      <c r="O51" s="1056">
        <v>5</v>
      </c>
      <c r="P51" s="1067">
        <v>137508721</v>
      </c>
      <c r="Q51" s="1203">
        <f t="shared" ref="Q51:Q57" si="0">IFERROR(P51/H51,0)*100</f>
        <v>50</v>
      </c>
      <c r="R51" s="1048">
        <f t="shared" ref="R51:R57" si="1">O51-N51</f>
        <v>-3.3699999999999992</v>
      </c>
      <c r="S51" s="686" t="s">
        <v>304</v>
      </c>
      <c r="T51" s="275" t="s">
        <v>171</v>
      </c>
      <c r="U51" s="276" t="s">
        <v>102</v>
      </c>
      <c r="V51" s="1291" t="s">
        <v>103</v>
      </c>
      <c r="W51" s="276" t="s">
        <v>111</v>
      </c>
    </row>
    <row r="52" spans="1:25" ht="45" customHeight="1">
      <c r="A52" s="302">
        <f>SUBTOTAL(3,$B$13:B52)</f>
        <v>20</v>
      </c>
      <c r="B52" s="149" t="s">
        <v>501</v>
      </c>
      <c r="C52" s="123">
        <v>200001188</v>
      </c>
      <c r="D52" s="304" t="s">
        <v>114</v>
      </c>
      <c r="E52" s="301" t="s">
        <v>103</v>
      </c>
      <c r="F52" s="631" t="s">
        <v>375</v>
      </c>
      <c r="G52" s="114" t="s">
        <v>502</v>
      </c>
      <c r="H52" s="235">
        <v>197422000</v>
      </c>
      <c r="I52" s="227" t="s">
        <v>351</v>
      </c>
      <c r="J52" s="227" t="s">
        <v>107</v>
      </c>
      <c r="K52" s="242" t="s">
        <v>503</v>
      </c>
      <c r="L52" s="1161">
        <v>44447</v>
      </c>
      <c r="M52" s="117">
        <v>44536</v>
      </c>
      <c r="N52" s="1194">
        <v>23.75</v>
      </c>
      <c r="O52" s="1194">
        <v>10</v>
      </c>
      <c r="P52" s="1275">
        <v>0</v>
      </c>
      <c r="Q52" s="1194">
        <f t="shared" si="0"/>
        <v>0</v>
      </c>
      <c r="R52" s="1199">
        <f t="shared" si="1"/>
        <v>-13.75</v>
      </c>
      <c r="S52" s="695" t="s">
        <v>208</v>
      </c>
      <c r="T52" s="275" t="s">
        <v>171</v>
      </c>
      <c r="U52" s="276" t="s">
        <v>114</v>
      </c>
      <c r="V52" s="1291" t="s">
        <v>103</v>
      </c>
      <c r="W52" s="276" t="s">
        <v>111</v>
      </c>
    </row>
    <row r="53" spans="1:25" ht="45.75" customHeight="1">
      <c r="A53" s="302">
        <f>SUBTOTAL(3,$B$13:B53)</f>
        <v>21</v>
      </c>
      <c r="B53" s="149" t="s">
        <v>504</v>
      </c>
      <c r="C53" s="123">
        <v>200000110</v>
      </c>
      <c r="D53" s="304" t="s">
        <v>114</v>
      </c>
      <c r="E53" s="301" t="s">
        <v>103</v>
      </c>
      <c r="F53" s="631" t="s">
        <v>375</v>
      </c>
      <c r="G53" s="114" t="s">
        <v>505</v>
      </c>
      <c r="H53" s="1327">
        <v>199586000</v>
      </c>
      <c r="I53" s="227" t="s">
        <v>351</v>
      </c>
      <c r="J53" s="140" t="s">
        <v>107</v>
      </c>
      <c r="K53" s="228" t="s">
        <v>503</v>
      </c>
      <c r="L53" s="1161">
        <v>44453</v>
      </c>
      <c r="M53" s="1161">
        <v>44542</v>
      </c>
      <c r="N53" s="1194">
        <v>0.43</v>
      </c>
      <c r="O53" s="1194">
        <v>0</v>
      </c>
      <c r="P53" s="1275">
        <v>0</v>
      </c>
      <c r="Q53" s="1194">
        <f t="shared" si="0"/>
        <v>0</v>
      </c>
      <c r="R53" s="1199">
        <f t="shared" si="1"/>
        <v>-0.43</v>
      </c>
      <c r="S53" s="1196" t="s">
        <v>109</v>
      </c>
      <c r="T53" s="275" t="s">
        <v>171</v>
      </c>
      <c r="U53" s="276" t="s">
        <v>114</v>
      </c>
      <c r="V53" s="1291" t="s">
        <v>103</v>
      </c>
      <c r="W53" s="276" t="s">
        <v>111</v>
      </c>
    </row>
    <row r="54" spans="1:25" s="78" customFormat="1" ht="66" customHeight="1">
      <c r="A54" s="305">
        <f>SUBTOTAL(3,$B$13:B54)</f>
        <v>22</v>
      </c>
      <c r="B54" s="359" t="s">
        <v>506</v>
      </c>
      <c r="C54" s="319">
        <v>300000163</v>
      </c>
      <c r="D54" s="330" t="s">
        <v>102</v>
      </c>
      <c r="E54" s="309" t="s">
        <v>103</v>
      </c>
      <c r="F54" s="412" t="s">
        <v>375</v>
      </c>
      <c r="G54" s="308" t="s">
        <v>507</v>
      </c>
      <c r="H54" s="369">
        <v>270334712</v>
      </c>
      <c r="I54" s="362" t="s">
        <v>302</v>
      </c>
      <c r="J54" s="370" t="s">
        <v>107</v>
      </c>
      <c r="K54" s="371" t="s">
        <v>508</v>
      </c>
      <c r="L54" s="1168">
        <v>44453</v>
      </c>
      <c r="M54" s="343">
        <v>44557</v>
      </c>
      <c r="N54" s="1057">
        <v>11.49</v>
      </c>
      <c r="O54" s="1056">
        <v>0</v>
      </c>
      <c r="P54" s="1067">
        <v>135167356</v>
      </c>
      <c r="Q54" s="1203">
        <f t="shared" si="0"/>
        <v>50</v>
      </c>
      <c r="R54" s="1048">
        <f t="shared" si="1"/>
        <v>-11.49</v>
      </c>
      <c r="S54" s="686" t="s">
        <v>304</v>
      </c>
      <c r="T54" s="275" t="s">
        <v>171</v>
      </c>
      <c r="U54" s="276" t="s">
        <v>102</v>
      </c>
      <c r="V54" s="1291" t="s">
        <v>103</v>
      </c>
      <c r="W54" s="276" t="s">
        <v>111</v>
      </c>
      <c r="X54" s="275"/>
      <c r="Y54" s="275"/>
    </row>
    <row r="55" spans="1:25" s="78" customFormat="1" ht="46.5" customHeight="1">
      <c r="A55" s="302">
        <f>SUBTOTAL(3,$B$13:B55)</f>
        <v>23</v>
      </c>
      <c r="B55" s="43" t="s">
        <v>509</v>
      </c>
      <c r="C55" s="299">
        <v>200001188</v>
      </c>
      <c r="D55" s="246" t="s">
        <v>114</v>
      </c>
      <c r="E55" s="125" t="s">
        <v>103</v>
      </c>
      <c r="F55" s="300" t="s">
        <v>375</v>
      </c>
      <c r="G55" s="1281" t="s">
        <v>510</v>
      </c>
      <c r="H55" s="150">
        <v>199229000</v>
      </c>
      <c r="I55" s="116" t="s">
        <v>351</v>
      </c>
      <c r="J55" s="116" t="s">
        <v>107</v>
      </c>
      <c r="K55" s="55" t="s">
        <v>511</v>
      </c>
      <c r="L55" s="244">
        <v>44459</v>
      </c>
      <c r="M55" s="117">
        <v>44548</v>
      </c>
      <c r="N55" s="1194">
        <v>13.5</v>
      </c>
      <c r="O55" s="1194">
        <v>5</v>
      </c>
      <c r="P55" s="1224">
        <v>99614500</v>
      </c>
      <c r="Q55" s="1194">
        <f t="shared" si="0"/>
        <v>50</v>
      </c>
      <c r="R55" s="1199">
        <f t="shared" si="1"/>
        <v>-8.5</v>
      </c>
      <c r="S55" s="1196" t="s">
        <v>109</v>
      </c>
      <c r="T55" s="275" t="s">
        <v>171</v>
      </c>
      <c r="U55" s="276" t="s">
        <v>114</v>
      </c>
      <c r="V55" s="1291" t="s">
        <v>103</v>
      </c>
      <c r="W55" s="276" t="s">
        <v>111</v>
      </c>
      <c r="X55" s="275"/>
      <c r="Y55" s="275"/>
    </row>
    <row r="56" spans="1:25" s="78" customFormat="1" ht="45" customHeight="1">
      <c r="A56" s="302">
        <f>SUBTOTAL(3,$B$13:B56)</f>
        <v>24</v>
      </c>
      <c r="B56" s="43" t="s">
        <v>512</v>
      </c>
      <c r="C56" s="299">
        <v>200001188</v>
      </c>
      <c r="D56" s="246" t="s">
        <v>114</v>
      </c>
      <c r="E56" s="125" t="s">
        <v>103</v>
      </c>
      <c r="F56" s="300" t="s">
        <v>375</v>
      </c>
      <c r="G56" s="300" t="s">
        <v>513</v>
      </c>
      <c r="H56" s="150">
        <v>199786000</v>
      </c>
      <c r="I56" s="116" t="s">
        <v>351</v>
      </c>
      <c r="J56" s="116" t="s">
        <v>107</v>
      </c>
      <c r="K56" s="55" t="s">
        <v>411</v>
      </c>
      <c r="L56" s="1161">
        <v>44453</v>
      </c>
      <c r="M56" s="117">
        <v>44542</v>
      </c>
      <c r="N56" s="1194">
        <v>0.23</v>
      </c>
      <c r="O56" s="1194">
        <v>0</v>
      </c>
      <c r="P56" s="1275">
        <v>0</v>
      </c>
      <c r="Q56" s="1194">
        <f t="shared" si="0"/>
        <v>0</v>
      </c>
      <c r="R56" s="1199">
        <f t="shared" si="1"/>
        <v>-0.23</v>
      </c>
      <c r="S56" s="1196" t="s">
        <v>109</v>
      </c>
      <c r="T56" s="275" t="s">
        <v>171</v>
      </c>
      <c r="U56" s="276" t="s">
        <v>114</v>
      </c>
      <c r="V56" s="1291" t="s">
        <v>103</v>
      </c>
      <c r="W56" s="276" t="s">
        <v>111</v>
      </c>
      <c r="X56" s="275"/>
      <c r="Y56" s="275"/>
    </row>
    <row r="57" spans="1:25" s="78" customFormat="1" ht="45.75" customHeight="1">
      <c r="A57" s="302">
        <f>SUBTOTAL(3,$B$13:B57)</f>
        <v>25</v>
      </c>
      <c r="B57" s="43" t="s">
        <v>514</v>
      </c>
      <c r="C57" s="299">
        <v>100002996</v>
      </c>
      <c r="D57" s="246" t="s">
        <v>114</v>
      </c>
      <c r="E57" s="125" t="s">
        <v>103</v>
      </c>
      <c r="F57" s="300" t="s">
        <v>375</v>
      </c>
      <c r="G57" s="300" t="s">
        <v>515</v>
      </c>
      <c r="H57" s="150">
        <v>99773000</v>
      </c>
      <c r="I57" s="116" t="s">
        <v>351</v>
      </c>
      <c r="J57" s="116" t="s">
        <v>107</v>
      </c>
      <c r="K57" s="55" t="s">
        <v>516</v>
      </c>
      <c r="L57" s="1161">
        <v>44453</v>
      </c>
      <c r="M57" s="117">
        <v>44542</v>
      </c>
      <c r="N57" s="1194">
        <v>0.56000000000000005</v>
      </c>
      <c r="O57" s="1194">
        <v>0</v>
      </c>
      <c r="P57" s="1275">
        <v>0</v>
      </c>
      <c r="Q57" s="1194">
        <f t="shared" si="0"/>
        <v>0</v>
      </c>
      <c r="R57" s="1199">
        <f t="shared" si="1"/>
        <v>-0.56000000000000005</v>
      </c>
      <c r="S57" s="1196" t="s">
        <v>109</v>
      </c>
      <c r="T57" s="275" t="s">
        <v>171</v>
      </c>
      <c r="U57" s="276" t="s">
        <v>114</v>
      </c>
      <c r="V57" s="1291" t="s">
        <v>103</v>
      </c>
      <c r="W57" s="276" t="s">
        <v>111</v>
      </c>
      <c r="X57" s="275"/>
      <c r="Y57" s="275"/>
    </row>
    <row r="58" spans="1:25" s="78" customFormat="1" ht="15.75" customHeight="1">
      <c r="A58" s="1492" t="s">
        <v>311</v>
      </c>
      <c r="B58" s="1493"/>
      <c r="C58" s="1493"/>
      <c r="D58" s="1493"/>
      <c r="E58" s="1493"/>
      <c r="F58" s="1493"/>
      <c r="G58" s="1493"/>
      <c r="H58" s="1493"/>
      <c r="I58" s="1493"/>
      <c r="J58" s="1493"/>
      <c r="K58" s="1493"/>
      <c r="L58" s="1493"/>
      <c r="M58" s="1493"/>
      <c r="N58" s="1493"/>
      <c r="O58" s="1493"/>
      <c r="P58" s="1493"/>
      <c r="Q58" s="1493"/>
      <c r="R58" s="1493"/>
      <c r="S58" s="1493"/>
      <c r="T58" s="275"/>
      <c r="U58" s="275"/>
      <c r="V58" s="1294"/>
      <c r="W58" s="275"/>
      <c r="X58" s="275"/>
      <c r="Y58" s="275"/>
    </row>
    <row r="59" spans="1:25" s="78" customFormat="1" ht="36.75" customHeight="1">
      <c r="A59" s="302">
        <f>SUBTOTAL(3,$B$13:B59)</f>
        <v>26</v>
      </c>
      <c r="B59" s="43" t="s">
        <v>532</v>
      </c>
      <c r="C59" s="299">
        <v>1189499982</v>
      </c>
      <c r="D59" s="304" t="s">
        <v>102</v>
      </c>
      <c r="E59" s="207" t="s">
        <v>133</v>
      </c>
      <c r="F59" s="300" t="s">
        <v>134</v>
      </c>
      <c r="G59" s="300" t="s">
        <v>533</v>
      </c>
      <c r="H59" s="150">
        <v>1097415000</v>
      </c>
      <c r="I59" s="116" t="s">
        <v>534</v>
      </c>
      <c r="J59" s="116" t="s">
        <v>137</v>
      </c>
      <c r="K59" s="55" t="s">
        <v>438</v>
      </c>
      <c r="L59" s="1160">
        <v>44396</v>
      </c>
      <c r="M59" s="1197">
        <v>44515</v>
      </c>
      <c r="N59" s="1194">
        <v>30.28</v>
      </c>
      <c r="O59" s="1276">
        <v>12.592000000000001</v>
      </c>
      <c r="P59" s="1224">
        <v>548707500</v>
      </c>
      <c r="Q59" s="1194">
        <f>IFERROR(P59/H59,0)*100</f>
        <v>50</v>
      </c>
      <c r="R59" s="925">
        <f>O59-N59</f>
        <v>-17.688000000000002</v>
      </c>
      <c r="S59" s="1196" t="s">
        <v>109</v>
      </c>
      <c r="T59" s="278" t="s">
        <v>139</v>
      </c>
      <c r="U59" s="276" t="s">
        <v>102</v>
      </c>
      <c r="V59" s="1291" t="s">
        <v>133</v>
      </c>
      <c r="W59" s="276" t="s">
        <v>111</v>
      </c>
      <c r="X59" s="275"/>
      <c r="Y59" s="275"/>
    </row>
    <row r="60" spans="1:25" s="78" customFormat="1" ht="38.25" customHeight="1">
      <c r="A60" s="302">
        <f>SUBTOTAL(3,$B$13:B60)</f>
        <v>27</v>
      </c>
      <c r="B60" s="43" t="s">
        <v>537</v>
      </c>
      <c r="C60" s="299">
        <v>184000000</v>
      </c>
      <c r="D60" s="304" t="s">
        <v>114</v>
      </c>
      <c r="E60" s="304" t="s">
        <v>103</v>
      </c>
      <c r="F60" s="300" t="s">
        <v>134</v>
      </c>
      <c r="G60" s="300" t="s">
        <v>538</v>
      </c>
      <c r="H60" s="150">
        <v>183897000</v>
      </c>
      <c r="I60" s="116" t="s">
        <v>205</v>
      </c>
      <c r="J60" s="116" t="s">
        <v>206</v>
      </c>
      <c r="K60" s="1216" t="s">
        <v>539</v>
      </c>
      <c r="L60" s="1197">
        <v>44426</v>
      </c>
      <c r="M60" s="1197">
        <v>44515</v>
      </c>
      <c r="N60" s="1194">
        <v>36.99</v>
      </c>
      <c r="O60" s="1194">
        <v>18.670000000000002</v>
      </c>
      <c r="P60" s="1299">
        <v>91948500</v>
      </c>
      <c r="Q60" s="1194">
        <v>50</v>
      </c>
      <c r="R60" s="1199">
        <f>O60-N60</f>
        <v>-18.32</v>
      </c>
      <c r="S60" s="695" t="s">
        <v>208</v>
      </c>
      <c r="T60" s="278" t="s">
        <v>139</v>
      </c>
      <c r="U60" s="276" t="s">
        <v>114</v>
      </c>
      <c r="V60" s="1291" t="s">
        <v>103</v>
      </c>
      <c r="W60" s="276" t="s">
        <v>111</v>
      </c>
      <c r="X60" s="275"/>
      <c r="Y60" s="275"/>
    </row>
    <row r="61" spans="1:25" s="78" customFormat="1" ht="37.5" customHeight="1">
      <c r="A61" s="302">
        <f>SUBTOTAL(3,$B$13:B61)</f>
        <v>28</v>
      </c>
      <c r="B61" s="43" t="s">
        <v>540</v>
      </c>
      <c r="C61" s="299">
        <v>184000000</v>
      </c>
      <c r="D61" s="304" t="s">
        <v>114</v>
      </c>
      <c r="E61" s="304" t="s">
        <v>103</v>
      </c>
      <c r="F61" s="300" t="s">
        <v>134</v>
      </c>
      <c r="G61" s="300" t="s">
        <v>541</v>
      </c>
      <c r="H61" s="150">
        <v>183908000</v>
      </c>
      <c r="I61" s="116" t="s">
        <v>205</v>
      </c>
      <c r="J61" s="116" t="s">
        <v>206</v>
      </c>
      <c r="K61" s="1216" t="s">
        <v>539</v>
      </c>
      <c r="L61" s="1197">
        <v>44426</v>
      </c>
      <c r="M61" s="1197">
        <v>44515</v>
      </c>
      <c r="N61" s="1194">
        <v>36.99</v>
      </c>
      <c r="O61" s="1194">
        <v>20.22</v>
      </c>
      <c r="P61" s="1299">
        <v>91954000</v>
      </c>
      <c r="Q61" s="1194">
        <v>50</v>
      </c>
      <c r="R61" s="1199">
        <f>O61-N61</f>
        <v>-16.770000000000003</v>
      </c>
      <c r="S61" s="695" t="s">
        <v>208</v>
      </c>
      <c r="T61" s="278" t="s">
        <v>139</v>
      </c>
      <c r="U61" s="276" t="s">
        <v>114</v>
      </c>
      <c r="V61" s="1291" t="s">
        <v>103</v>
      </c>
      <c r="W61" s="276" t="s">
        <v>111</v>
      </c>
      <c r="X61" s="275"/>
      <c r="Y61" s="275"/>
    </row>
    <row r="62" spans="1:25" s="78" customFormat="1" ht="36.75" customHeight="1">
      <c r="A62" s="302">
        <f>SUBTOTAL(3,$B$13:B62)</f>
        <v>29</v>
      </c>
      <c r="B62" s="43" t="s">
        <v>542</v>
      </c>
      <c r="C62" s="299">
        <v>184000000</v>
      </c>
      <c r="D62" s="304" t="s">
        <v>114</v>
      </c>
      <c r="E62" s="304" t="s">
        <v>103</v>
      </c>
      <c r="F62" s="300" t="s">
        <v>134</v>
      </c>
      <c r="G62" s="300" t="s">
        <v>543</v>
      </c>
      <c r="H62" s="150">
        <v>183922000</v>
      </c>
      <c r="I62" s="116" t="s">
        <v>205</v>
      </c>
      <c r="J62" s="116" t="s">
        <v>206</v>
      </c>
      <c r="K62" s="1216" t="s">
        <v>519</v>
      </c>
      <c r="L62" s="1000">
        <v>44432</v>
      </c>
      <c r="M62" s="513">
        <v>44521</v>
      </c>
      <c r="N62" s="1194">
        <v>28</v>
      </c>
      <c r="O62" s="1194">
        <v>14.06</v>
      </c>
      <c r="P62" s="1299">
        <v>91961000</v>
      </c>
      <c r="Q62" s="1194">
        <v>50</v>
      </c>
      <c r="R62" s="1199">
        <f>O62-N62</f>
        <v>-13.94</v>
      </c>
      <c r="S62" s="695" t="s">
        <v>208</v>
      </c>
      <c r="T62" s="278" t="s">
        <v>139</v>
      </c>
      <c r="U62" s="276" t="s">
        <v>114</v>
      </c>
      <c r="V62" s="1291" t="s">
        <v>103</v>
      </c>
      <c r="W62" s="276" t="s">
        <v>111</v>
      </c>
      <c r="X62" s="275"/>
      <c r="Y62" s="275"/>
    </row>
    <row r="63" spans="1:25" s="78" customFormat="1" ht="18" customHeight="1">
      <c r="A63" s="1497" t="s">
        <v>556</v>
      </c>
      <c r="B63" s="1498"/>
      <c r="C63" s="1498"/>
      <c r="D63" s="1498"/>
      <c r="E63" s="1498"/>
      <c r="F63" s="1498"/>
      <c r="G63" s="1498"/>
      <c r="H63" s="1498"/>
      <c r="I63" s="1498"/>
      <c r="J63" s="1498"/>
      <c r="K63" s="1498"/>
      <c r="L63" s="1498"/>
      <c r="M63" s="1498"/>
      <c r="N63" s="1498"/>
      <c r="O63" s="1498"/>
      <c r="P63" s="1498"/>
      <c r="Q63" s="1498"/>
      <c r="R63" s="1498"/>
      <c r="S63" s="1499"/>
      <c r="T63" s="275"/>
      <c r="U63" s="275"/>
      <c r="V63" s="1294"/>
      <c r="W63" s="275"/>
      <c r="X63" s="275"/>
      <c r="Y63" s="275"/>
    </row>
    <row r="64" spans="1:25" s="78" customFormat="1">
      <c r="A64" s="1500" t="s">
        <v>348</v>
      </c>
      <c r="B64" s="1501"/>
      <c r="C64" s="1501"/>
      <c r="D64" s="1501"/>
      <c r="E64" s="1501"/>
      <c r="F64" s="1501"/>
      <c r="G64" s="1501"/>
      <c r="H64" s="1501"/>
      <c r="I64" s="1501"/>
      <c r="J64" s="1501"/>
      <c r="K64" s="1501"/>
      <c r="L64" s="1501"/>
      <c r="M64" s="1501"/>
      <c r="N64" s="1501"/>
      <c r="O64" s="1501"/>
      <c r="P64" s="1501"/>
      <c r="Q64" s="1501"/>
      <c r="R64" s="1501"/>
      <c r="S64" s="1511"/>
      <c r="T64" s="275"/>
      <c r="U64" s="275"/>
      <c r="V64" s="1294"/>
      <c r="W64" s="275"/>
      <c r="X64" s="275"/>
      <c r="Y64" s="275"/>
    </row>
    <row r="65" spans="1:25" s="56" customFormat="1" ht="45" customHeight="1">
      <c r="A65" s="60">
        <f>SUBTOTAL(3,$B$13:B65)</f>
        <v>30</v>
      </c>
      <c r="B65" s="1217" t="s">
        <v>570</v>
      </c>
      <c r="C65" s="1043">
        <v>200000000</v>
      </c>
      <c r="D65" s="1192" t="s">
        <v>235</v>
      </c>
      <c r="E65" s="301" t="s">
        <v>103</v>
      </c>
      <c r="F65" s="498" t="s">
        <v>104</v>
      </c>
      <c r="G65" s="855" t="s">
        <v>571</v>
      </c>
      <c r="H65" s="1044">
        <v>199311000</v>
      </c>
      <c r="I65" s="1192" t="s">
        <v>153</v>
      </c>
      <c r="J65" s="1192" t="s">
        <v>568</v>
      </c>
      <c r="K65" s="1192" t="s">
        <v>539</v>
      </c>
      <c r="L65" s="1215">
        <v>44433</v>
      </c>
      <c r="M65" s="1197">
        <v>44522</v>
      </c>
      <c r="N65" s="1194">
        <v>17.5</v>
      </c>
      <c r="O65" s="1194">
        <v>9.23</v>
      </c>
      <c r="P65" s="1224">
        <v>0</v>
      </c>
      <c r="Q65" s="1194">
        <f>IFERROR(P65/H65,0)*100</f>
        <v>0</v>
      </c>
      <c r="R65" s="1199">
        <f>O65-N65</f>
        <v>-8.27</v>
      </c>
      <c r="S65" s="1196" t="s">
        <v>109</v>
      </c>
      <c r="T65" s="275" t="s">
        <v>110</v>
      </c>
      <c r="U65" s="276" t="s">
        <v>114</v>
      </c>
      <c r="V65" s="1291" t="s">
        <v>103</v>
      </c>
      <c r="W65" s="276" t="s">
        <v>111</v>
      </c>
      <c r="X65" s="278"/>
      <c r="Y65" s="278"/>
    </row>
    <row r="66" spans="1:25" s="56" customFormat="1" ht="14.25" customHeight="1">
      <c r="A66" s="1492" t="s">
        <v>354</v>
      </c>
      <c r="B66" s="1493"/>
      <c r="C66" s="1493"/>
      <c r="D66" s="1493"/>
      <c r="E66" s="1493"/>
      <c r="F66" s="1493"/>
      <c r="G66" s="1493"/>
      <c r="H66" s="1493"/>
      <c r="I66" s="1493"/>
      <c r="J66" s="1493"/>
      <c r="K66" s="1493"/>
      <c r="L66" s="1493"/>
      <c r="M66" s="1493"/>
      <c r="N66" s="1493"/>
      <c r="O66" s="1493"/>
      <c r="P66" s="1493"/>
      <c r="Q66" s="1493"/>
      <c r="R66" s="1493"/>
      <c r="S66" s="1510"/>
      <c r="T66" s="278"/>
      <c r="U66" s="275"/>
      <c r="V66" s="1294"/>
      <c r="W66" s="278"/>
      <c r="X66" s="278"/>
      <c r="Y66" s="278"/>
    </row>
    <row r="67" spans="1:25" s="56" customFormat="1" ht="67" customHeight="1">
      <c r="A67" s="305">
        <f>SUBTOTAL(3,$B$13:B67)</f>
        <v>31</v>
      </c>
      <c r="B67" s="323" t="s">
        <v>575</v>
      </c>
      <c r="C67" s="319">
        <v>300000163</v>
      </c>
      <c r="D67" s="330" t="s">
        <v>102</v>
      </c>
      <c r="E67" s="309" t="s">
        <v>103</v>
      </c>
      <c r="F67" s="412" t="s">
        <v>375</v>
      </c>
      <c r="G67" s="327" t="s">
        <v>576</v>
      </c>
      <c r="H67" s="1309">
        <v>292421863</v>
      </c>
      <c r="I67" s="313" t="s">
        <v>302</v>
      </c>
      <c r="J67" s="335" t="s">
        <v>107</v>
      </c>
      <c r="K67" s="314" t="s">
        <v>310</v>
      </c>
      <c r="L67" s="1168">
        <v>44453</v>
      </c>
      <c r="M67" s="343">
        <v>44557</v>
      </c>
      <c r="N67" s="1057">
        <v>0.79</v>
      </c>
      <c r="O67" s="1056">
        <v>0</v>
      </c>
      <c r="P67" s="319">
        <v>0</v>
      </c>
      <c r="Q67" s="1203">
        <f>IFERROR(P67/H67,0)*100</f>
        <v>0</v>
      </c>
      <c r="R67" s="1048">
        <f>O67-N67</f>
        <v>-0.79</v>
      </c>
      <c r="S67" s="686" t="s">
        <v>304</v>
      </c>
      <c r="T67" s="278" t="s">
        <v>171</v>
      </c>
      <c r="U67" s="276" t="s">
        <v>102</v>
      </c>
      <c r="V67" s="1291" t="s">
        <v>103</v>
      </c>
      <c r="W67" s="276" t="s">
        <v>111</v>
      </c>
      <c r="X67" s="278"/>
      <c r="Y67" s="278"/>
    </row>
    <row r="68" spans="1:25" s="78" customFormat="1">
      <c r="A68" s="1497" t="s">
        <v>596</v>
      </c>
      <c r="B68" s="1498"/>
      <c r="C68" s="1498"/>
      <c r="D68" s="1498"/>
      <c r="E68" s="1498"/>
      <c r="F68" s="1498"/>
      <c r="G68" s="1498"/>
      <c r="H68" s="1498"/>
      <c r="I68" s="1498"/>
      <c r="J68" s="1498"/>
      <c r="K68" s="1498"/>
      <c r="L68" s="1498"/>
      <c r="M68" s="1498"/>
      <c r="N68" s="1498"/>
      <c r="O68" s="1498"/>
      <c r="P68" s="1498"/>
      <c r="Q68" s="1498"/>
      <c r="R68" s="1498"/>
      <c r="S68" s="1499"/>
      <c r="T68" s="275"/>
      <c r="U68" s="275"/>
      <c r="V68" s="1294"/>
      <c r="W68" s="275"/>
      <c r="X68" s="275"/>
      <c r="Y68" s="275"/>
    </row>
    <row r="69" spans="1:25" s="78" customFormat="1">
      <c r="A69" s="1500" t="s">
        <v>247</v>
      </c>
      <c r="B69" s="1501"/>
      <c r="C69" s="1501"/>
      <c r="D69" s="1501"/>
      <c r="E69" s="1501"/>
      <c r="F69" s="1501"/>
      <c r="G69" s="1501"/>
      <c r="H69" s="1501"/>
      <c r="I69" s="1501"/>
      <c r="J69" s="1501"/>
      <c r="K69" s="1501"/>
      <c r="L69" s="1501"/>
      <c r="M69" s="1501"/>
      <c r="N69" s="1501"/>
      <c r="O69" s="1501"/>
      <c r="P69" s="1501"/>
      <c r="Q69" s="1501"/>
      <c r="R69" s="1501"/>
      <c r="S69" s="1511"/>
      <c r="T69" s="275"/>
      <c r="U69" s="275"/>
      <c r="V69" s="1294"/>
      <c r="W69" s="275"/>
      <c r="X69" s="275"/>
      <c r="Y69" s="275"/>
    </row>
    <row r="70" spans="1:25" s="78" customFormat="1" ht="78.400000000000006" customHeight="1">
      <c r="A70" s="393">
        <f>SUBTOTAL(3,$B$13:B70)</f>
        <v>32</v>
      </c>
      <c r="B70" s="873" t="s">
        <v>602</v>
      </c>
      <c r="C70" s="1049">
        <v>1300000000</v>
      </c>
      <c r="D70" s="1202" t="s">
        <v>350</v>
      </c>
      <c r="E70" s="325" t="s">
        <v>103</v>
      </c>
      <c r="F70" s="499" t="s">
        <v>104</v>
      </c>
      <c r="G70" s="393" t="s">
        <v>145</v>
      </c>
      <c r="H70" s="1050">
        <v>1166725403.96</v>
      </c>
      <c r="I70" s="1202" t="s">
        <v>603</v>
      </c>
      <c r="J70" s="1202" t="s">
        <v>130</v>
      </c>
      <c r="K70" s="1202" t="s">
        <v>147</v>
      </c>
      <c r="L70" s="998">
        <v>44424</v>
      </c>
      <c r="M70" s="315">
        <v>44561</v>
      </c>
      <c r="N70" s="1278">
        <v>5.51</v>
      </c>
      <c r="O70" s="1278">
        <v>2.5579999999999998</v>
      </c>
      <c r="P70" s="1225">
        <v>350017621.19</v>
      </c>
      <c r="Q70" s="1203">
        <f>IFERROR(P70/H70,0)*100</f>
        <v>30.000000000171418</v>
      </c>
      <c r="R70" s="1289">
        <f>O70-N70</f>
        <v>-2.952</v>
      </c>
      <c r="S70" s="1207" t="s">
        <v>604</v>
      </c>
      <c r="T70" s="275" t="s">
        <v>110</v>
      </c>
      <c r="U70" s="276" t="s">
        <v>102</v>
      </c>
      <c r="V70" s="1291" t="s">
        <v>103</v>
      </c>
      <c r="W70" s="276" t="s">
        <v>111</v>
      </c>
      <c r="X70" s="275"/>
      <c r="Y70" s="275"/>
    </row>
    <row r="71" spans="1:25" s="154" customFormat="1" ht="15" customHeight="1">
      <c r="A71" s="1492" t="s">
        <v>311</v>
      </c>
      <c r="B71" s="1493"/>
      <c r="C71" s="1493"/>
      <c r="D71" s="1493"/>
      <c r="E71" s="1493"/>
      <c r="F71" s="1493"/>
      <c r="G71" s="1493"/>
      <c r="H71" s="1493"/>
      <c r="I71" s="1493"/>
      <c r="J71" s="1493"/>
      <c r="K71" s="1493"/>
      <c r="L71" s="1493"/>
      <c r="M71" s="1493"/>
      <c r="N71" s="1493"/>
      <c r="O71" s="1493"/>
      <c r="P71" s="1493"/>
      <c r="Q71" s="1493"/>
      <c r="R71" s="1493"/>
      <c r="S71" s="1510"/>
      <c r="T71" s="278"/>
      <c r="U71" s="275"/>
      <c r="V71" s="1294"/>
      <c r="W71" s="278"/>
      <c r="X71" s="278"/>
      <c r="Y71" s="278"/>
    </row>
    <row r="72" spans="1:25" s="154" customFormat="1" ht="54.75" customHeight="1">
      <c r="A72" s="302">
        <f>SUBTOTAL(3,$B$13:B72)</f>
        <v>33</v>
      </c>
      <c r="B72" s="122" t="s">
        <v>626</v>
      </c>
      <c r="C72" s="124">
        <v>450000000</v>
      </c>
      <c r="D72" s="304" t="s">
        <v>102</v>
      </c>
      <c r="E72" s="207" t="s">
        <v>133</v>
      </c>
      <c r="F72" s="631" t="s">
        <v>134</v>
      </c>
      <c r="G72" s="1072" t="s">
        <v>627</v>
      </c>
      <c r="H72" s="1312">
        <v>418481171</v>
      </c>
      <c r="I72" s="1074" t="s">
        <v>136</v>
      </c>
      <c r="J72" s="1075" t="s">
        <v>137</v>
      </c>
      <c r="K72" s="1076" t="s">
        <v>628</v>
      </c>
      <c r="L72" s="1077">
        <v>44398</v>
      </c>
      <c r="M72" s="189">
        <v>44517</v>
      </c>
      <c r="N72" s="1194">
        <v>64.680000000000007</v>
      </c>
      <c r="O72" s="1194">
        <v>59.32</v>
      </c>
      <c r="P72" s="1224">
        <v>209240585.5</v>
      </c>
      <c r="Q72" s="1194">
        <f>IFERROR(P72/H72,0)*100</f>
        <v>50</v>
      </c>
      <c r="R72" s="1259">
        <f>O72-N72</f>
        <v>-5.3600000000000065</v>
      </c>
      <c r="S72" s="1196" t="s">
        <v>109</v>
      </c>
      <c r="T72" s="278" t="s">
        <v>139</v>
      </c>
      <c r="U72" s="276" t="s">
        <v>102</v>
      </c>
      <c r="V72" s="1291" t="s">
        <v>133</v>
      </c>
      <c r="W72" s="276" t="s">
        <v>111</v>
      </c>
      <c r="X72" s="278"/>
      <c r="Y72" s="278"/>
    </row>
    <row r="73" spans="1:25">
      <c r="A73" s="1512" t="s">
        <v>661</v>
      </c>
      <c r="B73" s="1513"/>
      <c r="C73" s="1513"/>
      <c r="D73" s="1513"/>
      <c r="E73" s="1513"/>
      <c r="F73" s="1513"/>
      <c r="G73" s="1513"/>
      <c r="H73" s="1513"/>
      <c r="I73" s="1513"/>
      <c r="J73" s="1513"/>
      <c r="K73" s="1513"/>
      <c r="L73" s="1513"/>
      <c r="M73" s="1513"/>
      <c r="N73" s="1513"/>
      <c r="O73" s="1513"/>
      <c r="P73" s="1513"/>
      <c r="Q73" s="1513"/>
      <c r="R73" s="1513"/>
      <c r="S73" s="1514"/>
      <c r="T73" s="282"/>
      <c r="U73" s="275"/>
      <c r="V73" s="1294"/>
    </row>
    <row r="74" spans="1:25" s="57" customFormat="1" ht="37.5" customHeight="1">
      <c r="A74" s="302">
        <f>SUBTOTAL(3,$B$13:B74)</f>
        <v>34</v>
      </c>
      <c r="B74" s="456" t="s">
        <v>679</v>
      </c>
      <c r="C74" s="62">
        <v>170000000</v>
      </c>
      <c r="D74" s="304" t="s">
        <v>114</v>
      </c>
      <c r="E74" s="304" t="s">
        <v>103</v>
      </c>
      <c r="F74" s="114" t="s">
        <v>134</v>
      </c>
      <c r="G74" s="55" t="s">
        <v>680</v>
      </c>
      <c r="H74" s="1314">
        <v>169866000</v>
      </c>
      <c r="I74" s="55" t="s">
        <v>677</v>
      </c>
      <c r="J74" s="55" t="s">
        <v>288</v>
      </c>
      <c r="K74" s="55" t="s">
        <v>681</v>
      </c>
      <c r="L74" s="1174">
        <v>44405</v>
      </c>
      <c r="M74" s="1174">
        <v>44494</v>
      </c>
      <c r="N74" s="928">
        <v>67.92</v>
      </c>
      <c r="O74" s="928">
        <v>21.99</v>
      </c>
      <c r="P74" s="1315">
        <v>84933000</v>
      </c>
      <c r="Q74" s="1194">
        <f>IFERROR(P74/H74,0)*100</f>
        <v>50</v>
      </c>
      <c r="R74" s="928">
        <f>O74-N74</f>
        <v>-45.930000000000007</v>
      </c>
      <c r="S74" s="1196" t="s">
        <v>109</v>
      </c>
      <c r="T74" s="278"/>
      <c r="U74" s="276" t="s">
        <v>114</v>
      </c>
      <c r="V74" s="1291" t="s">
        <v>103</v>
      </c>
      <c r="W74" s="276" t="s">
        <v>111</v>
      </c>
      <c r="X74" s="1310"/>
      <c r="Y74" s="1310"/>
    </row>
    <row r="75" spans="1:25" s="57" customFormat="1" ht="36.75" customHeight="1">
      <c r="A75" s="302">
        <f>SUBTOTAL(3,$B$13:B75)</f>
        <v>35</v>
      </c>
      <c r="B75" s="456" t="s">
        <v>700</v>
      </c>
      <c r="C75" s="62">
        <v>2000000000</v>
      </c>
      <c r="D75" s="599" t="s">
        <v>701</v>
      </c>
      <c r="E75" s="60" t="s">
        <v>702</v>
      </c>
      <c r="F75" s="114" t="s">
        <v>134</v>
      </c>
      <c r="G75" s="55" t="s">
        <v>703</v>
      </c>
      <c r="H75" s="1283">
        <v>1911329000</v>
      </c>
      <c r="I75" s="116" t="s">
        <v>704</v>
      </c>
      <c r="J75" s="116" t="s">
        <v>704</v>
      </c>
      <c r="K75" s="55" t="s">
        <v>705</v>
      </c>
      <c r="L75" s="1160">
        <v>44396</v>
      </c>
      <c r="M75" s="1174">
        <v>44485</v>
      </c>
      <c r="N75" s="1258">
        <v>63.56</v>
      </c>
      <c r="O75" s="1258">
        <v>60.798999999999999</v>
      </c>
      <c r="P75" s="1315">
        <v>955664500</v>
      </c>
      <c r="Q75" s="1194">
        <f>IFERROR(P75/H75,0)*100</f>
        <v>50</v>
      </c>
      <c r="R75" s="1258">
        <f>O75-N75</f>
        <v>-2.7610000000000028</v>
      </c>
      <c r="S75" s="695" t="s">
        <v>208</v>
      </c>
      <c r="T75" s="278" t="s">
        <v>139</v>
      </c>
      <c r="U75" s="276" t="s">
        <v>102</v>
      </c>
      <c r="V75" s="1291" t="s">
        <v>702</v>
      </c>
      <c r="W75" s="276" t="s">
        <v>111</v>
      </c>
      <c r="X75" s="1310"/>
      <c r="Y75" s="1310"/>
    </row>
    <row r="76" spans="1:25" s="57" customFormat="1" ht="51.75" customHeight="1">
      <c r="A76" s="302">
        <f>SUBTOTAL(3,$B$13:B76)</f>
        <v>36</v>
      </c>
      <c r="B76" s="61" t="s">
        <v>713</v>
      </c>
      <c r="C76" s="62"/>
      <c r="D76" s="599" t="s">
        <v>701</v>
      </c>
      <c r="E76" s="60"/>
      <c r="F76" s="114"/>
      <c r="G76" s="55"/>
      <c r="H76" s="1283">
        <f>SUBTOTAL(9,H77)</f>
        <v>472132396</v>
      </c>
      <c r="I76" s="55"/>
      <c r="J76" s="55"/>
      <c r="K76" s="55"/>
      <c r="L76" s="1160">
        <v>44396</v>
      </c>
      <c r="M76" s="1174">
        <v>44500</v>
      </c>
      <c r="N76" s="928"/>
      <c r="O76" s="928"/>
      <c r="P76" s="1315">
        <v>883635292.5</v>
      </c>
      <c r="Q76" s="1194">
        <f>IFERROR(P76/H76,0)*100</f>
        <v>187.15836913254307</v>
      </c>
      <c r="R76" s="928"/>
      <c r="S76" s="684" t="s">
        <v>208</v>
      </c>
      <c r="T76" s="278"/>
      <c r="U76" s="276" t="s">
        <v>102</v>
      </c>
      <c r="V76" s="1291" t="s">
        <v>708</v>
      </c>
      <c r="W76" s="276" t="s">
        <v>111</v>
      </c>
      <c r="X76" s="1310"/>
      <c r="Y76" s="1310"/>
    </row>
    <row r="77" spans="1:25" s="57" customFormat="1" ht="51.75" customHeight="1">
      <c r="A77" s="302"/>
      <c r="B77" s="61" t="s">
        <v>719</v>
      </c>
      <c r="C77" s="62">
        <v>497000000</v>
      </c>
      <c r="D77" s="599" t="s">
        <v>701</v>
      </c>
      <c r="E77" s="60" t="s">
        <v>708</v>
      </c>
      <c r="F77" s="114" t="s">
        <v>134</v>
      </c>
      <c r="G77" s="55" t="s">
        <v>715</v>
      </c>
      <c r="H77" s="1283">
        <v>472132396</v>
      </c>
      <c r="I77" s="55" t="s">
        <v>117</v>
      </c>
      <c r="J77" s="55" t="s">
        <v>117</v>
      </c>
      <c r="K77" s="55" t="s">
        <v>716</v>
      </c>
      <c r="L77" s="1160">
        <v>44396</v>
      </c>
      <c r="M77" s="1174">
        <v>44500</v>
      </c>
      <c r="N77" s="928">
        <v>54.47</v>
      </c>
      <c r="O77" s="928">
        <v>52.26</v>
      </c>
      <c r="P77" s="1275">
        <v>0</v>
      </c>
      <c r="Q77" s="1194">
        <f>IFERROR(P77/H77,0)*100</f>
        <v>0</v>
      </c>
      <c r="R77" s="928">
        <f>O77-N77</f>
        <v>-2.2100000000000009</v>
      </c>
      <c r="S77" s="695" t="s">
        <v>208</v>
      </c>
      <c r="T77" s="278"/>
      <c r="U77" s="276"/>
      <c r="V77" s="1291"/>
      <c r="W77" s="1310"/>
      <c r="X77" s="1310"/>
      <c r="Y77" s="1310"/>
    </row>
    <row r="78" spans="1:25" s="159" customFormat="1" ht="23.25" customHeight="1">
      <c r="A78" s="1515" t="s">
        <v>734</v>
      </c>
      <c r="B78" s="1516"/>
      <c r="C78" s="157">
        <f>SUBTOTAL(9,C13:C77)</f>
        <v>16814867798</v>
      </c>
      <c r="D78" s="157"/>
      <c r="E78" s="266"/>
      <c r="F78" s="694"/>
      <c r="G78" s="158"/>
      <c r="H78" s="157">
        <f>SUBTOTAL(9,H13:H77)</f>
        <v>15688549638.299999</v>
      </c>
      <c r="I78" s="268"/>
      <c r="J78" s="268"/>
      <c r="K78" s="269"/>
      <c r="L78" s="1336"/>
      <c r="M78" s="1333"/>
      <c r="N78" s="1237"/>
      <c r="O78" s="1245"/>
      <c r="P78" s="157">
        <f>SUBTOTAL(9,P13:P77)</f>
        <v>6533290680.0398874</v>
      </c>
      <c r="Q78" s="274"/>
      <c r="R78" s="274"/>
      <c r="S78" s="274"/>
      <c r="T78" s="283"/>
      <c r="U78" s="1319"/>
      <c r="V78" s="1320"/>
      <c r="W78" s="283"/>
      <c r="X78" s="283"/>
      <c r="Y78" s="283"/>
    </row>
    <row r="79" spans="1:25" s="78" customFormat="1">
      <c r="A79" s="69"/>
      <c r="B79" s="70"/>
      <c r="C79" s="81"/>
      <c r="D79" s="106"/>
      <c r="E79" s="72"/>
      <c r="F79" s="1137"/>
      <c r="G79" s="52"/>
      <c r="H79" s="1089"/>
      <c r="I79" s="52"/>
      <c r="J79" s="52"/>
      <c r="K79" s="52"/>
      <c r="L79" s="1332"/>
      <c r="M79" s="1332"/>
      <c r="N79" s="1238"/>
      <c r="O79" s="1238"/>
      <c r="P79" s="1089"/>
      <c r="Q79" s="52"/>
      <c r="R79" s="52"/>
      <c r="S79" s="52"/>
      <c r="T79" s="275"/>
      <c r="U79" s="276"/>
      <c r="V79" s="1290"/>
      <c r="W79" s="275"/>
      <c r="X79" s="275"/>
      <c r="Y79" s="275"/>
    </row>
    <row r="80" spans="1:25" s="58" customFormat="1" ht="15" customHeight="1">
      <c r="A80" s="1517" t="s">
        <v>735</v>
      </c>
      <c r="B80" s="1517"/>
      <c r="C80" s="1518"/>
      <c r="D80" s="1517"/>
      <c r="E80" s="1517"/>
      <c r="F80" s="1517"/>
      <c r="G80" s="71"/>
      <c r="H80" s="1090"/>
      <c r="I80" s="1345"/>
      <c r="J80" s="1519"/>
      <c r="K80" s="1519"/>
      <c r="L80" s="1185"/>
      <c r="M80" s="1190"/>
      <c r="N80" s="1239"/>
      <c r="O80" s="1246"/>
      <c r="P80" s="1091"/>
      <c r="Q80" s="77"/>
      <c r="R80" s="75"/>
      <c r="S80" s="78"/>
      <c r="T80" s="279"/>
      <c r="U80" s="1321"/>
      <c r="V80" s="1321"/>
      <c r="W80" s="279"/>
      <c r="X80" s="279"/>
      <c r="Y80" s="279"/>
    </row>
    <row r="81" spans="1:25" s="4" customFormat="1" ht="14.25" customHeight="1">
      <c r="A81" s="94"/>
      <c r="B81" s="1520" t="s">
        <v>736</v>
      </c>
      <c r="C81" s="1521"/>
      <c r="D81" s="1522"/>
      <c r="E81" s="1523"/>
      <c r="F81" s="162">
        <v>185</v>
      </c>
      <c r="G81" s="79"/>
      <c r="H81" s="1092"/>
      <c r="I81" s="80"/>
      <c r="J81" s="81"/>
      <c r="K81" s="81"/>
      <c r="L81" s="1186"/>
      <c r="M81" s="1186"/>
      <c r="N81" s="1240"/>
      <c r="O81" s="912" t="s">
        <v>776</v>
      </c>
      <c r="P81" s="1094"/>
      <c r="Q81" s="938"/>
      <c r="R81" s="938"/>
      <c r="S81" s="85"/>
      <c r="T81" s="280"/>
      <c r="U81" s="1322"/>
      <c r="V81" s="1322"/>
      <c r="W81" s="280"/>
      <c r="X81" s="280"/>
      <c r="Y81" s="280"/>
    </row>
    <row r="82" spans="1:25" s="4" customFormat="1" ht="14.25" customHeight="1">
      <c r="A82" s="94"/>
      <c r="B82" s="1520" t="s">
        <v>738</v>
      </c>
      <c r="C82" s="1521"/>
      <c r="D82" s="1522"/>
      <c r="E82" s="1523"/>
      <c r="F82" s="162">
        <v>11</v>
      </c>
      <c r="G82" s="79"/>
      <c r="H82" s="1092"/>
      <c r="I82" s="80"/>
      <c r="J82" s="81"/>
      <c r="K82" s="81"/>
      <c r="L82" s="1186"/>
      <c r="M82" s="1186"/>
      <c r="N82" s="1240"/>
      <c r="O82" s="912" t="s">
        <v>70</v>
      </c>
      <c r="P82" s="1094"/>
      <c r="Q82" s="938"/>
      <c r="R82" s="938"/>
      <c r="S82" s="85"/>
      <c r="T82" s="280"/>
      <c r="U82" s="1322"/>
      <c r="V82" s="1322"/>
      <c r="W82" s="280"/>
      <c r="X82" s="280"/>
      <c r="Y82" s="280"/>
    </row>
    <row r="83" spans="1:25" s="4" customFormat="1" ht="14.25" customHeight="1">
      <c r="A83" s="94"/>
      <c r="B83" s="1520" t="s">
        <v>739</v>
      </c>
      <c r="C83" s="1521"/>
      <c r="D83" s="1522"/>
      <c r="E83" s="1523"/>
      <c r="F83" s="162">
        <f>F81-F82</f>
        <v>174</v>
      </c>
      <c r="G83" s="79"/>
      <c r="H83" s="1092"/>
      <c r="I83" s="80"/>
      <c r="J83" s="81"/>
      <c r="K83" s="81"/>
      <c r="L83" s="1186"/>
      <c r="M83" s="1186"/>
      <c r="N83" s="1240"/>
      <c r="O83" s="912"/>
      <c r="P83" s="1094"/>
      <c r="Q83" s="938"/>
      <c r="R83" s="938"/>
      <c r="S83" s="85"/>
      <c r="T83" s="280"/>
      <c r="U83" s="1322"/>
      <c r="V83" s="1322"/>
      <c r="W83" s="280"/>
      <c r="X83" s="280"/>
      <c r="Y83" s="280"/>
    </row>
    <row r="84" spans="1:25" s="90" customFormat="1" ht="14.25" customHeight="1">
      <c r="A84" s="163"/>
      <c r="B84" s="1524" t="s">
        <v>740</v>
      </c>
      <c r="C84" s="1527"/>
      <c r="D84" s="1525"/>
      <c r="E84" s="1526"/>
      <c r="F84" s="162">
        <f>COUNTIF($U$13:$U$77,"TENDER")</f>
        <v>19</v>
      </c>
      <c r="G84" s="86"/>
      <c r="H84" s="1093"/>
      <c r="I84" s="87"/>
      <c r="J84" s="88"/>
      <c r="K84" s="88"/>
      <c r="L84" s="1187"/>
      <c r="M84" s="1187"/>
      <c r="N84" s="1241"/>
      <c r="O84" s="912"/>
      <c r="P84" s="1094"/>
      <c r="Q84" s="938"/>
      <c r="R84" s="938"/>
      <c r="S84" s="165"/>
      <c r="T84" s="281" t="s">
        <v>741</v>
      </c>
      <c r="U84" s="1323"/>
      <c r="V84" s="1323"/>
      <c r="W84" s="281"/>
      <c r="X84" s="281"/>
      <c r="Y84" s="281"/>
    </row>
    <row r="85" spans="1:25" s="90" customFormat="1" ht="14.25" customHeight="1">
      <c r="A85" s="163"/>
      <c r="B85" s="1524" t="s">
        <v>742</v>
      </c>
      <c r="C85" s="1527"/>
      <c r="D85" s="1525"/>
      <c r="E85" s="1526"/>
      <c r="F85" s="162">
        <f>COUNTIF($U$13:$U$77,"PL")</f>
        <v>16</v>
      </c>
      <c r="G85" s="86"/>
      <c r="H85" s="1093"/>
      <c r="I85" s="87"/>
      <c r="J85" s="88"/>
      <c r="K85" s="88"/>
      <c r="L85" s="1187"/>
      <c r="M85" s="1187"/>
      <c r="N85" s="1241"/>
      <c r="O85" s="1247"/>
      <c r="P85" s="1094"/>
      <c r="Q85" s="938"/>
      <c r="R85" s="938"/>
      <c r="S85" s="165"/>
      <c r="T85" s="281" t="s">
        <v>114</v>
      </c>
      <c r="U85" s="1323"/>
      <c r="V85" s="1323"/>
      <c r="W85" s="281"/>
      <c r="X85" s="281"/>
      <c r="Y85" s="281"/>
    </row>
    <row r="86" spans="1:25" s="90" customFormat="1" ht="14.25" customHeight="1">
      <c r="A86" s="163"/>
      <c r="B86" s="1524" t="s">
        <v>743</v>
      </c>
      <c r="C86" s="1527"/>
      <c r="D86" s="1525"/>
      <c r="E86" s="1526"/>
      <c r="F86" s="162">
        <f>COUNTIF(U15:U79,"SWAKELOLA")</f>
        <v>1</v>
      </c>
      <c r="G86" s="86"/>
      <c r="H86" s="1093"/>
      <c r="I86" s="87"/>
      <c r="J86" s="88"/>
      <c r="K86" s="88"/>
      <c r="L86" s="1187"/>
      <c r="M86" s="1187"/>
      <c r="N86" s="1241"/>
      <c r="O86" s="1247"/>
      <c r="P86" s="1094"/>
      <c r="Q86" s="938"/>
      <c r="R86" s="938"/>
      <c r="S86" s="165"/>
      <c r="T86" s="281" t="s">
        <v>744</v>
      </c>
      <c r="U86" s="1323"/>
      <c r="V86" s="1323"/>
      <c r="W86" s="281"/>
      <c r="X86" s="281"/>
      <c r="Y86" s="281"/>
    </row>
    <row r="87" spans="1:25" s="90" customFormat="1" ht="14.25" customHeight="1">
      <c r="A87" s="163"/>
      <c r="B87" s="1520" t="s">
        <v>745</v>
      </c>
      <c r="C87" s="1522"/>
      <c r="D87" s="1522"/>
      <c r="E87" s="1523"/>
      <c r="F87" s="162">
        <f>SUM(F88:F90)</f>
        <v>0</v>
      </c>
      <c r="G87" s="86"/>
      <c r="H87" s="1093"/>
      <c r="I87" s="87"/>
      <c r="J87" s="88"/>
      <c r="K87" s="88"/>
      <c r="L87" s="1187"/>
      <c r="M87" s="1187"/>
      <c r="N87" s="1241"/>
      <c r="O87" s="1248" t="s">
        <v>746</v>
      </c>
      <c r="P87" s="1094"/>
      <c r="Q87" s="938"/>
      <c r="R87" s="938"/>
      <c r="S87" s="165"/>
      <c r="T87" s="281"/>
      <c r="U87" s="1323"/>
      <c r="V87" s="1323"/>
      <c r="W87" s="281"/>
      <c r="X87" s="281"/>
      <c r="Y87" s="281"/>
    </row>
    <row r="88" spans="1:25" s="90" customFormat="1" ht="13.5" customHeight="1">
      <c r="A88" s="163"/>
      <c r="B88" s="1524" t="s">
        <v>740</v>
      </c>
      <c r="C88" s="1525"/>
      <c r="D88" s="1525"/>
      <c r="E88" s="1526"/>
      <c r="F88" s="162">
        <f>COUNTIFS($U$13:$U$77,$U$13,$W$13:$W$77,#REF!)</f>
        <v>0</v>
      </c>
      <c r="G88" s="86"/>
      <c r="H88" s="1093"/>
      <c r="I88" s="87"/>
      <c r="J88" s="88"/>
      <c r="K88" s="88"/>
      <c r="L88" s="1187"/>
      <c r="M88" s="1187"/>
      <c r="N88" s="1241"/>
      <c r="O88" s="912" t="s">
        <v>747</v>
      </c>
      <c r="P88" s="164"/>
      <c r="Q88" s="938"/>
      <c r="R88" s="938"/>
      <c r="S88" s="165"/>
      <c r="T88" s="281"/>
      <c r="U88" s="1323"/>
      <c r="V88" s="1323"/>
      <c r="W88" s="281"/>
      <c r="X88" s="281"/>
      <c r="Y88" s="281"/>
    </row>
    <row r="89" spans="1:25" s="90" customFormat="1" ht="13.5" customHeight="1">
      <c r="A89" s="163"/>
      <c r="B89" s="1524" t="s">
        <v>742</v>
      </c>
      <c r="C89" s="1525"/>
      <c r="D89" s="1525"/>
      <c r="E89" s="1526"/>
      <c r="F89" s="162">
        <f>COUNTIFS($U$13:$U$77,#REF!,$W$13:$W$77,#REF!)</f>
        <v>0</v>
      </c>
      <c r="G89" s="86"/>
      <c r="H89" s="1093"/>
      <c r="I89" s="87"/>
      <c r="J89" s="88"/>
      <c r="K89" s="88"/>
      <c r="L89" s="1187"/>
      <c r="M89" s="1187"/>
      <c r="N89" s="1241"/>
      <c r="O89" s="912" t="s">
        <v>748</v>
      </c>
      <c r="P89" s="164"/>
      <c r="Q89" s="938"/>
      <c r="R89" s="938"/>
      <c r="S89" s="165"/>
      <c r="T89" s="281"/>
      <c r="U89" s="1323"/>
      <c r="V89" s="1323"/>
      <c r="W89" s="281"/>
      <c r="X89" s="281"/>
      <c r="Y89" s="281"/>
    </row>
    <row r="90" spans="1:25" s="90" customFormat="1" ht="14.25" customHeight="1">
      <c r="A90" s="163"/>
      <c r="B90" s="1524" t="s">
        <v>743</v>
      </c>
      <c r="C90" s="1525"/>
      <c r="D90" s="1525"/>
      <c r="E90" s="1526"/>
      <c r="F90" s="162">
        <f>COUNTIFS($U$13:$U$77,#REF!,$W$13:$W$77,#REF!)</f>
        <v>0</v>
      </c>
      <c r="G90" s="86"/>
      <c r="H90" s="1093"/>
      <c r="I90" s="87"/>
      <c r="J90" s="88"/>
      <c r="K90" s="88"/>
      <c r="L90" s="1187"/>
      <c r="M90" s="1187"/>
      <c r="N90" s="1241"/>
      <c r="O90" s="912"/>
      <c r="P90" s="164"/>
      <c r="Q90" s="938"/>
      <c r="R90" s="938"/>
      <c r="S90" s="165"/>
      <c r="T90" s="281"/>
      <c r="U90" s="1323"/>
      <c r="V90" s="1323"/>
      <c r="W90" s="281"/>
      <c r="X90" s="281"/>
      <c r="Y90" s="281"/>
    </row>
    <row r="91" spans="1:25" s="90" customFormat="1" ht="14.25" customHeight="1">
      <c r="A91" s="163"/>
      <c r="B91" s="1520" t="s">
        <v>749</v>
      </c>
      <c r="C91" s="1522"/>
      <c r="D91" s="1522"/>
      <c r="E91" s="1523"/>
      <c r="F91" s="162">
        <f>COUNTIF($W$13:$W$77,"PROSES DED")</f>
        <v>0</v>
      </c>
      <c r="G91" s="86"/>
      <c r="H91" s="1093"/>
      <c r="I91" s="87"/>
      <c r="J91" s="88"/>
      <c r="K91" s="88"/>
      <c r="L91" s="1187"/>
      <c r="M91" s="1187"/>
      <c r="N91" s="1241"/>
      <c r="O91" s="1249"/>
      <c r="P91" s="1094"/>
      <c r="Q91" s="938"/>
      <c r="R91" s="938"/>
      <c r="S91" s="165"/>
      <c r="T91" s="281"/>
      <c r="U91" s="1323"/>
      <c r="V91" s="1323"/>
      <c r="W91" s="281"/>
      <c r="X91" s="281"/>
      <c r="Y91" s="281"/>
    </row>
    <row r="92" spans="1:25" s="90" customFormat="1" ht="14.25" customHeight="1">
      <c r="A92" s="163"/>
      <c r="B92" s="1520" t="s">
        <v>750</v>
      </c>
      <c r="C92" s="1522"/>
      <c r="D92" s="1522"/>
      <c r="E92" s="1523"/>
      <c r="F92" s="162">
        <f>COUNTIF($W13:$W$77,"PROSES ULP")</f>
        <v>0</v>
      </c>
      <c r="G92" s="86"/>
      <c r="H92" s="1255"/>
      <c r="I92" s="87"/>
      <c r="J92" s="88"/>
      <c r="K92" s="88"/>
      <c r="L92" s="1187"/>
      <c r="M92" s="1187"/>
      <c r="N92" s="1241"/>
      <c r="O92" s="1249"/>
      <c r="P92" s="1094"/>
      <c r="Q92" s="938"/>
      <c r="R92" s="938"/>
      <c r="S92" s="165"/>
      <c r="T92" s="281"/>
      <c r="U92" s="1323"/>
      <c r="V92" s="1323"/>
      <c r="W92" s="281"/>
      <c r="X92" s="281"/>
      <c r="Y92" s="281"/>
    </row>
    <row r="93" spans="1:25" s="90" customFormat="1" ht="14.25" customHeight="1">
      <c r="A93" s="163"/>
      <c r="B93" s="1520" t="s">
        <v>751</v>
      </c>
      <c r="C93" s="1522"/>
      <c r="D93" s="1522"/>
      <c r="E93" s="1522"/>
      <c r="F93" s="162">
        <f>COUNTIF($W$13:$W$77,"SOSIALISASI DESA")</f>
        <v>0</v>
      </c>
      <c r="G93" s="86"/>
      <c r="H93" s="1093"/>
      <c r="I93" s="87"/>
      <c r="J93" s="88"/>
      <c r="K93" s="88"/>
      <c r="L93" s="1187"/>
      <c r="M93" s="1187"/>
      <c r="N93" s="1241"/>
      <c r="O93" s="1249"/>
      <c r="P93" s="1094"/>
      <c r="Q93" s="938"/>
      <c r="R93" s="938"/>
      <c r="S93" s="165"/>
      <c r="T93" s="281"/>
      <c r="U93" s="1323"/>
      <c r="V93" s="1323"/>
      <c r="W93" s="281"/>
      <c r="X93" s="281"/>
      <c r="Y93" s="281"/>
    </row>
    <row r="94" spans="1:25" s="90" customFormat="1" ht="14.25" customHeight="1">
      <c r="A94" s="163"/>
      <c r="B94" s="1520" t="s">
        <v>752</v>
      </c>
      <c r="C94" s="1522"/>
      <c r="D94" s="1522"/>
      <c r="E94" s="1522"/>
      <c r="F94" s="162">
        <f>COUNTIF(W15:W80,"PROSES HPS")</f>
        <v>0</v>
      </c>
      <c r="G94" s="86"/>
      <c r="H94" s="1093"/>
      <c r="I94" s="87"/>
      <c r="J94" s="88"/>
      <c r="K94" s="88"/>
      <c r="L94" s="1187"/>
      <c r="M94" s="1187"/>
      <c r="N94" s="1241"/>
      <c r="O94" s="1249"/>
      <c r="P94" s="1094"/>
      <c r="Q94" s="938"/>
      <c r="R94" s="938"/>
      <c r="S94" s="165"/>
      <c r="T94" s="281"/>
      <c r="U94" s="1323"/>
      <c r="V94" s="1323"/>
      <c r="W94" s="281"/>
      <c r="X94" s="281"/>
      <c r="Y94" s="281"/>
    </row>
    <row r="95" spans="1:25" s="90" customFormat="1" ht="14.25" customHeight="1">
      <c r="A95" s="163"/>
      <c r="B95" s="1520" t="s">
        <v>753</v>
      </c>
      <c r="C95" s="1522"/>
      <c r="D95" s="1522"/>
      <c r="E95" s="1522"/>
      <c r="F95" s="162">
        <f>COUNTIF($W$13:$W$77,"PROSES KONTRAK")</f>
        <v>0</v>
      </c>
      <c r="G95" s="86"/>
      <c r="H95" s="1093"/>
      <c r="I95" s="87"/>
      <c r="J95" s="88"/>
      <c r="K95" s="88"/>
      <c r="L95" s="1187"/>
      <c r="M95" s="1187"/>
      <c r="N95" s="1241"/>
      <c r="O95" s="912"/>
      <c r="P95" s="164"/>
      <c r="Q95" s="938"/>
      <c r="R95" s="938"/>
      <c r="S95" s="165"/>
      <c r="T95" s="281"/>
      <c r="U95" s="1323"/>
      <c r="V95" s="1323"/>
      <c r="W95" s="281"/>
      <c r="X95" s="281"/>
      <c r="Y95" s="281"/>
    </row>
    <row r="96" spans="1:25" s="90" customFormat="1" ht="14.25" customHeight="1">
      <c r="A96" s="163"/>
      <c r="B96" s="1343" t="s">
        <v>754</v>
      </c>
      <c r="C96" s="1344"/>
      <c r="D96" s="1344"/>
      <c r="E96" s="1344"/>
      <c r="F96" s="162">
        <f>COUNTIF($W$13:$W$77,"KONTRAK")</f>
        <v>0</v>
      </c>
      <c r="G96" s="86"/>
      <c r="H96" s="1093"/>
      <c r="I96" s="87"/>
      <c r="J96" s="88"/>
      <c r="K96" s="88"/>
      <c r="L96" s="1187"/>
      <c r="M96" s="1187"/>
      <c r="N96" s="1241"/>
      <c r="O96" s="912"/>
      <c r="P96" s="164"/>
      <c r="Q96" s="938"/>
      <c r="R96" s="938"/>
      <c r="S96" s="165"/>
      <c r="T96" s="281"/>
      <c r="U96" s="1323"/>
      <c r="V96" s="1323"/>
      <c r="W96" s="281"/>
      <c r="X96" s="281"/>
      <c r="Y96" s="281"/>
    </row>
    <row r="97" spans="1:16149" s="90" customFormat="1" ht="14.25" customHeight="1">
      <c r="A97" s="163"/>
      <c r="B97" s="1520" t="s">
        <v>755</v>
      </c>
      <c r="C97" s="1522"/>
      <c r="D97" s="1522"/>
      <c r="E97" s="1530"/>
      <c r="F97" s="162">
        <f>COUNTIF($W$13:$W$77,"PROSES PENGADAAN")</f>
        <v>0</v>
      </c>
      <c r="G97" s="86"/>
      <c r="H97" s="1093"/>
      <c r="I97" s="87"/>
      <c r="J97" s="88"/>
      <c r="K97" s="88"/>
      <c r="L97" s="1187"/>
      <c r="M97" s="1187"/>
      <c r="N97" s="1241"/>
      <c r="O97" s="1240"/>
      <c r="P97" s="1094"/>
      <c r="Q97" s="938"/>
      <c r="R97" s="938"/>
      <c r="S97" s="165"/>
      <c r="T97" s="281"/>
      <c r="U97" s="1323"/>
      <c r="V97" s="1323"/>
      <c r="W97" s="281"/>
      <c r="X97" s="281"/>
      <c r="Y97" s="281"/>
    </row>
    <row r="98" spans="1:16149" s="90" customFormat="1" ht="14.25" customHeight="1">
      <c r="A98" s="163"/>
      <c r="B98" s="1520" t="s">
        <v>756</v>
      </c>
      <c r="C98" s="1522"/>
      <c r="D98" s="1522"/>
      <c r="E98" s="1522"/>
      <c r="F98" s="162">
        <f>COUNTIF($W$13:$W$77,"UKPBJ")</f>
        <v>0</v>
      </c>
      <c r="G98" s="86"/>
      <c r="H98" s="1093"/>
      <c r="I98" s="87"/>
      <c r="J98" s="88"/>
      <c r="K98" s="88"/>
      <c r="L98" s="1187"/>
      <c r="M98" s="1187"/>
      <c r="N98" s="1241"/>
      <c r="O98" s="1240"/>
      <c r="P98" s="1094"/>
      <c r="Q98" s="938"/>
      <c r="R98" s="938"/>
      <c r="S98" s="165"/>
      <c r="T98" s="281"/>
      <c r="U98" s="1323"/>
      <c r="V98" s="1323"/>
      <c r="W98" s="281"/>
      <c r="X98" s="281"/>
      <c r="Y98" s="281"/>
    </row>
    <row r="99" spans="1:16149" s="90" customFormat="1" ht="14.25" customHeight="1">
      <c r="A99" s="163"/>
      <c r="B99" s="447"/>
      <c r="C99" s="1095"/>
      <c r="D99" s="447"/>
      <c r="E99" s="447"/>
      <c r="F99" s="92"/>
      <c r="G99" s="86"/>
      <c r="H99" s="1093"/>
      <c r="I99" s="87"/>
      <c r="J99" s="88"/>
      <c r="K99" s="88"/>
      <c r="L99" s="1187"/>
      <c r="M99" s="1187"/>
      <c r="N99" s="1241"/>
      <c r="O99" s="1240"/>
      <c r="P99" s="1094"/>
      <c r="Q99" s="938"/>
      <c r="R99" s="938"/>
      <c r="S99" s="165"/>
      <c r="T99" s="281"/>
      <c r="U99" s="1323"/>
      <c r="V99" s="1323"/>
      <c r="W99" s="281"/>
      <c r="X99" s="281"/>
      <c r="Y99" s="281"/>
    </row>
    <row r="100" spans="1:16149" s="90" customFormat="1" ht="14.25" customHeight="1">
      <c r="A100" s="1135" t="s">
        <v>758</v>
      </c>
      <c r="B100" s="1135"/>
      <c r="C100" s="1095"/>
      <c r="D100" s="447"/>
      <c r="E100" s="447"/>
      <c r="F100" s="92"/>
      <c r="G100" s="86"/>
      <c r="H100" s="1093"/>
      <c r="I100" s="87"/>
      <c r="J100" s="88"/>
      <c r="K100" s="88"/>
      <c r="L100" s="1187"/>
      <c r="M100" s="1187"/>
      <c r="N100" s="1241"/>
      <c r="O100" s="1240"/>
      <c r="P100" s="1094"/>
      <c r="Q100" s="938"/>
      <c r="R100" s="938"/>
      <c r="S100" s="165"/>
      <c r="T100" s="281"/>
      <c r="U100" s="1323"/>
      <c r="V100" s="1323"/>
      <c r="W100" s="281"/>
      <c r="X100" s="281"/>
      <c r="Y100" s="281"/>
    </row>
    <row r="101" spans="1:16149" s="78" customFormat="1">
      <c r="A101" s="72"/>
      <c r="B101" s="595"/>
      <c r="C101" s="596" t="s">
        <v>759</v>
      </c>
      <c r="D101" s="168"/>
      <c r="E101" s="72"/>
      <c r="F101" s="1137"/>
      <c r="G101" s="52"/>
      <c r="H101" s="52"/>
      <c r="I101" s="52"/>
      <c r="J101" s="52"/>
      <c r="K101" s="52"/>
      <c r="L101" s="1332"/>
      <c r="M101" s="1332"/>
      <c r="N101" s="1242"/>
      <c r="O101" s="1240"/>
      <c r="P101" s="83"/>
      <c r="Q101" s="52"/>
      <c r="R101" s="52"/>
      <c r="S101" s="52"/>
      <c r="T101" s="275"/>
      <c r="U101" s="276"/>
      <c r="V101" s="1290"/>
      <c r="W101" s="282"/>
      <c r="X101" s="282"/>
      <c r="Y101" s="282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  <c r="AML101"/>
      <c r="AMM101"/>
      <c r="AMN101"/>
      <c r="AMO101"/>
      <c r="AMP101"/>
      <c r="AMQ101"/>
      <c r="AMR101"/>
      <c r="AMS101"/>
      <c r="AMT101"/>
      <c r="AMU101"/>
      <c r="AMV101"/>
      <c r="AMW101"/>
      <c r="AMX101"/>
      <c r="AMY101"/>
      <c r="AMZ101"/>
      <c r="ANA101"/>
      <c r="ANB101"/>
      <c r="ANC101"/>
      <c r="AND101"/>
      <c r="ANE101"/>
      <c r="ANF101"/>
      <c r="ANG101"/>
      <c r="ANH101"/>
      <c r="ANI101"/>
      <c r="ANJ101"/>
      <c r="ANK101"/>
      <c r="ANL101"/>
      <c r="ANM101"/>
      <c r="ANN101"/>
      <c r="ANO101"/>
      <c r="ANP101"/>
      <c r="ANQ101"/>
      <c r="ANR101"/>
      <c r="ANS101"/>
      <c r="ANT101"/>
      <c r="ANU101"/>
      <c r="ANV101"/>
      <c r="ANW101"/>
      <c r="ANX101"/>
      <c r="ANY101"/>
      <c r="ANZ101"/>
      <c r="AOA101"/>
      <c r="AOB101"/>
      <c r="AOC101"/>
      <c r="AOD101"/>
      <c r="AOE101"/>
      <c r="AOF101"/>
      <c r="AOG101"/>
      <c r="AOH101"/>
      <c r="AOI101"/>
      <c r="AOJ101"/>
      <c r="AOK101"/>
      <c r="AOL101"/>
      <c r="AOM101"/>
      <c r="AON101"/>
      <c r="AOO101"/>
      <c r="AOP101"/>
      <c r="AOQ101"/>
      <c r="AOR101"/>
      <c r="AOS101"/>
      <c r="AOT101"/>
      <c r="AOU101"/>
      <c r="AOV101"/>
      <c r="AOW101"/>
      <c r="AOX101"/>
      <c r="AOY101"/>
      <c r="AOZ101"/>
      <c r="APA101"/>
      <c r="APB101"/>
      <c r="APC101"/>
      <c r="APD101"/>
      <c r="APE101"/>
      <c r="APF101"/>
      <c r="APG101"/>
      <c r="APH101"/>
      <c r="API101"/>
      <c r="APJ101"/>
      <c r="APK101"/>
      <c r="APL101"/>
      <c r="APM101"/>
      <c r="APN101"/>
      <c r="APO101"/>
      <c r="APP101"/>
      <c r="APQ101"/>
      <c r="APR101"/>
      <c r="APS101"/>
      <c r="APT101"/>
      <c r="APU101"/>
      <c r="APV101"/>
      <c r="APW101"/>
      <c r="APX101"/>
      <c r="APY101"/>
      <c r="APZ101"/>
      <c r="AQA101"/>
      <c r="AQB101"/>
      <c r="AQC101"/>
      <c r="AQD101"/>
      <c r="AQE101"/>
      <c r="AQF101"/>
      <c r="AQG101"/>
      <c r="AQH101"/>
      <c r="AQI101"/>
      <c r="AQJ101"/>
      <c r="AQK101"/>
      <c r="AQL101"/>
      <c r="AQM101"/>
      <c r="AQN101"/>
      <c r="AQO101"/>
      <c r="AQP101"/>
      <c r="AQQ101"/>
      <c r="AQR101"/>
      <c r="AQS101"/>
      <c r="AQT101"/>
      <c r="AQU101"/>
      <c r="AQV101"/>
      <c r="AQW101"/>
      <c r="AQX101"/>
      <c r="AQY101"/>
      <c r="AQZ101"/>
      <c r="ARA101"/>
      <c r="ARB101"/>
      <c r="ARC101"/>
      <c r="ARD101"/>
      <c r="ARE101"/>
      <c r="ARF101"/>
      <c r="ARG101"/>
      <c r="ARH101"/>
      <c r="ARI101"/>
      <c r="ARJ101"/>
      <c r="ARK101"/>
      <c r="ARL101"/>
      <c r="ARM101"/>
      <c r="ARN101"/>
      <c r="ARO101"/>
      <c r="ARP101"/>
      <c r="ARQ101"/>
      <c r="ARR101"/>
      <c r="ARS101"/>
      <c r="ART101"/>
      <c r="ARU101"/>
      <c r="ARV101"/>
      <c r="ARW101"/>
      <c r="ARX101"/>
      <c r="ARY101"/>
      <c r="ARZ101"/>
      <c r="ASA101"/>
      <c r="ASB101"/>
      <c r="ASC101"/>
      <c r="ASD101"/>
      <c r="ASE101"/>
      <c r="ASF101"/>
      <c r="ASG101"/>
      <c r="ASH101"/>
      <c r="ASI101"/>
      <c r="ASJ101"/>
      <c r="ASK101"/>
      <c r="ASL101"/>
      <c r="ASM101"/>
      <c r="ASN101"/>
      <c r="ASO101"/>
      <c r="ASP101"/>
      <c r="ASQ101"/>
      <c r="ASR101"/>
      <c r="ASS101"/>
      <c r="AST101"/>
      <c r="ASU101"/>
      <c r="ASV101"/>
      <c r="ASW101"/>
      <c r="ASX101"/>
      <c r="ASY101"/>
      <c r="ASZ101"/>
      <c r="ATA101"/>
      <c r="ATB101"/>
      <c r="ATC101"/>
      <c r="ATD101"/>
      <c r="ATE101"/>
      <c r="ATF101"/>
      <c r="ATG101"/>
      <c r="ATH101"/>
      <c r="ATI101"/>
      <c r="ATJ101"/>
      <c r="ATK101"/>
      <c r="ATL101"/>
      <c r="ATM101"/>
      <c r="ATN101"/>
      <c r="ATO101"/>
      <c r="ATP101"/>
      <c r="ATQ101"/>
      <c r="ATR101"/>
      <c r="ATS101"/>
      <c r="ATT101"/>
      <c r="ATU101"/>
      <c r="ATV101"/>
      <c r="ATW101"/>
      <c r="ATX101"/>
      <c r="ATY101"/>
      <c r="ATZ101"/>
      <c r="AUA101"/>
      <c r="AUB101"/>
      <c r="AUC101"/>
      <c r="AUD101"/>
      <c r="AUE101"/>
      <c r="AUF101"/>
      <c r="AUG101"/>
      <c r="AUH101"/>
      <c r="AUI101"/>
      <c r="AUJ101"/>
      <c r="AUK101"/>
      <c r="AUL101"/>
      <c r="AUM101"/>
      <c r="AUN101"/>
      <c r="AUO101"/>
      <c r="AUP101"/>
      <c r="AUQ101"/>
      <c r="AUR101"/>
      <c r="AUS101"/>
      <c r="AUT101"/>
      <c r="AUU101"/>
      <c r="AUV101"/>
      <c r="AUW101"/>
      <c r="AUX101"/>
      <c r="AUY101"/>
      <c r="AUZ101"/>
      <c r="AVA101"/>
      <c r="AVB101"/>
      <c r="AVC101"/>
      <c r="AVD101"/>
      <c r="AVE101"/>
      <c r="AVF101"/>
      <c r="AVG101"/>
      <c r="AVH101"/>
      <c r="AVI101"/>
      <c r="AVJ101"/>
      <c r="AVK101"/>
      <c r="AVL101"/>
      <c r="AVM101"/>
      <c r="AVN101"/>
      <c r="AVO101"/>
      <c r="AVP101"/>
      <c r="AVQ101"/>
      <c r="AVR101"/>
      <c r="AVS101"/>
      <c r="AVT101"/>
      <c r="AVU101"/>
      <c r="AVV101"/>
      <c r="AVW101"/>
      <c r="AVX101"/>
      <c r="AVY101"/>
      <c r="AVZ101"/>
      <c r="AWA101"/>
      <c r="AWB101"/>
      <c r="AWC101"/>
      <c r="AWD101"/>
      <c r="AWE101"/>
      <c r="AWF101"/>
      <c r="AWG101"/>
      <c r="AWH101"/>
      <c r="AWI101"/>
      <c r="AWJ101"/>
      <c r="AWK101"/>
      <c r="AWL101"/>
      <c r="AWM101"/>
      <c r="AWN101"/>
      <c r="AWO101"/>
      <c r="AWP101"/>
      <c r="AWQ101"/>
      <c r="AWR101"/>
      <c r="AWS101"/>
      <c r="AWT101"/>
      <c r="AWU101"/>
      <c r="AWV101"/>
      <c r="AWW101"/>
      <c r="AWX101"/>
      <c r="AWY101"/>
      <c r="AWZ101"/>
      <c r="AXA101"/>
      <c r="AXB101"/>
      <c r="AXC101"/>
      <c r="AXD101"/>
      <c r="AXE101"/>
      <c r="AXF101"/>
      <c r="AXG101"/>
      <c r="AXH101"/>
      <c r="AXI101"/>
      <c r="AXJ101"/>
      <c r="AXK101"/>
      <c r="AXL101"/>
      <c r="AXM101"/>
      <c r="AXN101"/>
      <c r="AXO101"/>
      <c r="AXP101"/>
      <c r="AXQ101"/>
      <c r="AXR101"/>
      <c r="AXS101"/>
      <c r="AXT101"/>
      <c r="AXU101"/>
      <c r="AXV101"/>
      <c r="AXW101"/>
      <c r="AXX101"/>
      <c r="AXY101"/>
      <c r="AXZ101"/>
      <c r="AYA101"/>
      <c r="AYB101"/>
      <c r="AYC101"/>
      <c r="AYD101"/>
      <c r="AYE101"/>
      <c r="AYF101"/>
      <c r="AYG101"/>
      <c r="AYH101"/>
      <c r="AYI101"/>
      <c r="AYJ101"/>
      <c r="AYK101"/>
      <c r="AYL101"/>
      <c r="AYM101"/>
      <c r="AYN101"/>
      <c r="AYO101"/>
      <c r="AYP101"/>
      <c r="AYQ101"/>
      <c r="AYR101"/>
      <c r="AYS101"/>
      <c r="AYT101"/>
      <c r="AYU101"/>
      <c r="AYV101"/>
      <c r="AYW101"/>
      <c r="AYX101"/>
      <c r="AYY101"/>
      <c r="AYZ101"/>
      <c r="AZA101"/>
      <c r="AZB101"/>
      <c r="AZC101"/>
      <c r="AZD101"/>
      <c r="AZE101"/>
      <c r="AZF101"/>
      <c r="AZG101"/>
      <c r="AZH101"/>
      <c r="AZI101"/>
      <c r="AZJ101"/>
      <c r="AZK101"/>
      <c r="AZL101"/>
      <c r="AZM101"/>
      <c r="AZN101"/>
      <c r="AZO101"/>
      <c r="AZP101"/>
      <c r="AZQ101"/>
      <c r="AZR101"/>
      <c r="AZS101"/>
      <c r="AZT101"/>
      <c r="AZU101"/>
      <c r="AZV101"/>
      <c r="AZW101"/>
      <c r="AZX101"/>
      <c r="AZY101"/>
      <c r="AZZ101"/>
      <c r="BAA101"/>
      <c r="BAB101"/>
      <c r="BAC101"/>
      <c r="BAD101"/>
      <c r="BAE101"/>
      <c r="BAF101"/>
      <c r="BAG101"/>
      <c r="BAH101"/>
      <c r="BAI101"/>
      <c r="BAJ101"/>
      <c r="BAK101"/>
      <c r="BAL101"/>
      <c r="BAM101"/>
      <c r="BAN101"/>
      <c r="BAO101"/>
      <c r="BAP101"/>
      <c r="BAQ101"/>
      <c r="BAR101"/>
      <c r="BAS101"/>
      <c r="BAT101"/>
      <c r="BAU101"/>
      <c r="BAV101"/>
      <c r="BAW101"/>
      <c r="BAX101"/>
      <c r="BAY101"/>
      <c r="BAZ101"/>
      <c r="BBA101"/>
      <c r="BBB101"/>
      <c r="BBC101"/>
      <c r="BBD101"/>
      <c r="BBE101"/>
      <c r="BBF101"/>
      <c r="BBG101"/>
      <c r="BBH101"/>
      <c r="BBI101"/>
      <c r="BBJ101"/>
      <c r="BBK101"/>
      <c r="BBL101"/>
      <c r="BBM101"/>
      <c r="BBN101"/>
      <c r="BBO101"/>
      <c r="BBP101"/>
      <c r="BBQ101"/>
      <c r="BBR101"/>
      <c r="BBS101"/>
      <c r="BBT101"/>
      <c r="BBU101"/>
      <c r="BBV101"/>
      <c r="BBW101"/>
      <c r="BBX101"/>
      <c r="BBY101"/>
      <c r="BBZ101"/>
      <c r="BCA101"/>
      <c r="BCB101"/>
      <c r="BCC101"/>
      <c r="BCD101"/>
      <c r="BCE101"/>
      <c r="BCF101"/>
      <c r="BCG101"/>
      <c r="BCH101"/>
      <c r="BCI101"/>
      <c r="BCJ101"/>
      <c r="BCK101"/>
      <c r="BCL101"/>
      <c r="BCM101"/>
      <c r="BCN101"/>
      <c r="BCO101"/>
      <c r="BCP101"/>
      <c r="BCQ101"/>
      <c r="BCR101"/>
      <c r="BCS101"/>
      <c r="BCT101"/>
      <c r="BCU101"/>
      <c r="BCV101"/>
      <c r="BCW101"/>
      <c r="BCX101"/>
      <c r="BCY101"/>
      <c r="BCZ101"/>
      <c r="BDA101"/>
      <c r="BDB101"/>
      <c r="BDC101"/>
      <c r="BDD101"/>
      <c r="BDE101"/>
      <c r="BDF101"/>
      <c r="BDG101"/>
      <c r="BDH101"/>
      <c r="BDI101"/>
      <c r="BDJ101"/>
      <c r="BDK101"/>
      <c r="BDL101"/>
      <c r="BDM101"/>
      <c r="BDN101"/>
      <c r="BDO101"/>
      <c r="BDP101"/>
      <c r="BDQ101"/>
      <c r="BDR101"/>
      <c r="BDS101"/>
      <c r="BDT101"/>
      <c r="BDU101"/>
      <c r="BDV101"/>
      <c r="BDW101"/>
      <c r="BDX101"/>
      <c r="BDY101"/>
      <c r="BDZ101"/>
      <c r="BEA101"/>
      <c r="BEB101"/>
      <c r="BEC101"/>
      <c r="BED101"/>
      <c r="BEE101"/>
      <c r="BEF101"/>
      <c r="BEG101"/>
      <c r="BEH101"/>
      <c r="BEI101"/>
      <c r="BEJ101"/>
      <c r="BEK101"/>
      <c r="BEL101"/>
      <c r="BEM101"/>
      <c r="BEN101"/>
      <c r="BEO101"/>
      <c r="BEP101"/>
      <c r="BEQ101"/>
      <c r="BER101"/>
      <c r="BES101"/>
      <c r="BET101"/>
      <c r="BEU101"/>
      <c r="BEV101"/>
      <c r="BEW101"/>
      <c r="BEX101"/>
      <c r="BEY101"/>
      <c r="BEZ101"/>
      <c r="BFA101"/>
      <c r="BFB101"/>
      <c r="BFC101"/>
      <c r="BFD101"/>
      <c r="BFE101"/>
      <c r="BFF101"/>
      <c r="BFG101"/>
      <c r="BFH101"/>
      <c r="BFI101"/>
      <c r="BFJ101"/>
      <c r="BFK101"/>
      <c r="BFL101"/>
      <c r="BFM101"/>
      <c r="BFN101"/>
      <c r="BFO101"/>
      <c r="BFP101"/>
      <c r="BFQ101"/>
      <c r="BFR101"/>
      <c r="BFS101"/>
      <c r="BFT101"/>
      <c r="BFU101"/>
      <c r="BFV101"/>
      <c r="BFW101"/>
      <c r="BFX101"/>
      <c r="BFY101"/>
      <c r="BFZ101"/>
      <c r="BGA101"/>
      <c r="BGB101"/>
      <c r="BGC101"/>
      <c r="BGD101"/>
      <c r="BGE101"/>
      <c r="BGF101"/>
      <c r="BGG101"/>
      <c r="BGH101"/>
      <c r="BGI101"/>
      <c r="BGJ101"/>
      <c r="BGK101"/>
      <c r="BGL101"/>
      <c r="BGM101"/>
      <c r="BGN101"/>
      <c r="BGO101"/>
      <c r="BGP101"/>
      <c r="BGQ101"/>
      <c r="BGR101"/>
      <c r="BGS101"/>
      <c r="BGT101"/>
      <c r="BGU101"/>
      <c r="BGV101"/>
      <c r="BGW101"/>
      <c r="BGX101"/>
      <c r="BGY101"/>
      <c r="BGZ101"/>
      <c r="BHA101"/>
      <c r="BHB101"/>
      <c r="BHC101"/>
      <c r="BHD101"/>
      <c r="BHE101"/>
      <c r="BHF101"/>
      <c r="BHG101"/>
      <c r="BHH101"/>
      <c r="BHI101"/>
      <c r="BHJ101"/>
      <c r="BHK101"/>
      <c r="BHL101"/>
      <c r="BHM101"/>
      <c r="BHN101"/>
      <c r="BHO101"/>
      <c r="BHP101"/>
      <c r="BHQ101"/>
      <c r="BHR101"/>
      <c r="BHS101"/>
      <c r="BHT101"/>
      <c r="BHU101"/>
      <c r="BHV101"/>
      <c r="BHW101"/>
      <c r="BHX101"/>
      <c r="BHY101"/>
      <c r="BHZ101"/>
      <c r="BIA101"/>
      <c r="BIB101"/>
      <c r="BIC101"/>
      <c r="BID101"/>
      <c r="BIE101"/>
      <c r="BIF101"/>
      <c r="BIG101"/>
      <c r="BIH101"/>
      <c r="BII101"/>
      <c r="BIJ101"/>
      <c r="BIK101"/>
      <c r="BIL101"/>
      <c r="BIM101"/>
      <c r="BIN101"/>
      <c r="BIO101"/>
      <c r="BIP101"/>
      <c r="BIQ101"/>
      <c r="BIR101"/>
      <c r="BIS101"/>
      <c r="BIT101"/>
      <c r="BIU101"/>
      <c r="BIV101"/>
      <c r="BIW101"/>
      <c r="BIX101"/>
      <c r="BIY101"/>
      <c r="BIZ101"/>
      <c r="BJA101"/>
      <c r="BJB101"/>
      <c r="BJC101"/>
      <c r="BJD101"/>
      <c r="BJE101"/>
      <c r="BJF101"/>
      <c r="BJG101"/>
      <c r="BJH101"/>
      <c r="BJI101"/>
      <c r="BJJ101"/>
      <c r="BJK101"/>
      <c r="BJL101"/>
      <c r="BJM101"/>
      <c r="BJN101"/>
      <c r="BJO101"/>
      <c r="BJP101"/>
      <c r="BJQ101"/>
      <c r="BJR101"/>
      <c r="BJS101"/>
      <c r="BJT101"/>
      <c r="BJU101"/>
      <c r="BJV101"/>
      <c r="BJW101"/>
      <c r="BJX101"/>
      <c r="BJY101"/>
      <c r="BJZ101"/>
      <c r="BKA101"/>
      <c r="BKB101"/>
      <c r="BKC101"/>
      <c r="BKD101"/>
      <c r="BKE101"/>
      <c r="BKF101"/>
      <c r="BKG101"/>
      <c r="BKH101"/>
      <c r="BKI101"/>
      <c r="BKJ101"/>
      <c r="BKK101"/>
      <c r="BKL101"/>
      <c r="BKM101"/>
      <c r="BKN101"/>
      <c r="BKO101"/>
      <c r="BKP101"/>
      <c r="BKQ101"/>
      <c r="BKR101"/>
      <c r="BKS101"/>
      <c r="BKT101"/>
      <c r="BKU101"/>
      <c r="BKV101"/>
      <c r="BKW101"/>
      <c r="BKX101"/>
      <c r="BKY101"/>
      <c r="BKZ101"/>
      <c r="BLA101"/>
      <c r="BLB101"/>
      <c r="BLC101"/>
      <c r="BLD101"/>
      <c r="BLE101"/>
      <c r="BLF101"/>
      <c r="BLG101"/>
      <c r="BLH101"/>
      <c r="BLI101"/>
      <c r="BLJ101"/>
      <c r="BLK101"/>
      <c r="BLL101"/>
      <c r="BLM101"/>
      <c r="BLN101"/>
      <c r="BLO101"/>
      <c r="BLP101"/>
      <c r="BLQ101"/>
      <c r="BLR101"/>
      <c r="BLS101"/>
      <c r="BLT101"/>
      <c r="BLU101"/>
      <c r="BLV101"/>
      <c r="BLW101"/>
      <c r="BLX101"/>
      <c r="BLY101"/>
      <c r="BLZ101"/>
      <c r="BMA101"/>
      <c r="BMB101"/>
      <c r="BMC101"/>
      <c r="BMD101"/>
      <c r="BME101"/>
      <c r="BMF101"/>
      <c r="BMG101"/>
      <c r="BMH101"/>
      <c r="BMI101"/>
      <c r="BMJ101"/>
      <c r="BMK101"/>
      <c r="BML101"/>
      <c r="BMM101"/>
      <c r="BMN101"/>
      <c r="BMO101"/>
      <c r="BMP101"/>
      <c r="BMQ101"/>
      <c r="BMR101"/>
      <c r="BMS101"/>
      <c r="BMT101"/>
      <c r="BMU101"/>
      <c r="BMV101"/>
      <c r="BMW101"/>
      <c r="BMX101"/>
      <c r="BMY101"/>
      <c r="BMZ101"/>
      <c r="BNA101"/>
      <c r="BNB101"/>
      <c r="BNC101"/>
      <c r="BND101"/>
      <c r="BNE101"/>
      <c r="BNF101"/>
      <c r="BNG101"/>
      <c r="BNH101"/>
      <c r="BNI101"/>
      <c r="BNJ101"/>
      <c r="BNK101"/>
      <c r="BNL101"/>
      <c r="BNM101"/>
      <c r="BNN101"/>
      <c r="BNO101"/>
      <c r="BNP101"/>
      <c r="BNQ101"/>
      <c r="BNR101"/>
      <c r="BNS101"/>
      <c r="BNT101"/>
      <c r="BNU101"/>
      <c r="BNV101"/>
      <c r="BNW101"/>
      <c r="BNX101"/>
      <c r="BNY101"/>
      <c r="BNZ101"/>
      <c r="BOA101"/>
      <c r="BOB101"/>
      <c r="BOC101"/>
      <c r="BOD101"/>
      <c r="BOE101"/>
      <c r="BOF101"/>
      <c r="BOG101"/>
      <c r="BOH101"/>
      <c r="BOI101"/>
      <c r="BOJ101"/>
      <c r="BOK101"/>
      <c r="BOL101"/>
      <c r="BOM101"/>
      <c r="BON101"/>
      <c r="BOO101"/>
      <c r="BOP101"/>
      <c r="BOQ101"/>
      <c r="BOR101"/>
      <c r="BOS101"/>
      <c r="BOT101"/>
      <c r="BOU101"/>
      <c r="BOV101"/>
      <c r="BOW101"/>
      <c r="BOX101"/>
      <c r="BOY101"/>
      <c r="BOZ101"/>
      <c r="BPA101"/>
      <c r="BPB101"/>
      <c r="BPC101"/>
      <c r="BPD101"/>
      <c r="BPE101"/>
      <c r="BPF101"/>
      <c r="BPG101"/>
      <c r="BPH101"/>
      <c r="BPI101"/>
      <c r="BPJ101"/>
      <c r="BPK101"/>
      <c r="BPL101"/>
      <c r="BPM101"/>
      <c r="BPN101"/>
      <c r="BPO101"/>
      <c r="BPP101"/>
      <c r="BPQ101"/>
      <c r="BPR101"/>
      <c r="BPS101"/>
      <c r="BPT101"/>
      <c r="BPU101"/>
      <c r="BPV101"/>
      <c r="BPW101"/>
      <c r="BPX101"/>
      <c r="BPY101"/>
      <c r="BPZ101"/>
      <c r="BQA101"/>
      <c r="BQB101"/>
      <c r="BQC101"/>
      <c r="BQD101"/>
      <c r="BQE101"/>
      <c r="BQF101"/>
      <c r="BQG101"/>
      <c r="BQH101"/>
      <c r="BQI101"/>
      <c r="BQJ101"/>
      <c r="BQK101"/>
      <c r="BQL101"/>
      <c r="BQM101"/>
      <c r="BQN101"/>
      <c r="BQO101"/>
      <c r="BQP101"/>
      <c r="BQQ101"/>
      <c r="BQR101"/>
      <c r="BQS101"/>
      <c r="BQT101"/>
      <c r="BQU101"/>
      <c r="BQV101"/>
      <c r="BQW101"/>
      <c r="BQX101"/>
      <c r="BQY101"/>
      <c r="BQZ101"/>
      <c r="BRA101"/>
      <c r="BRB101"/>
      <c r="BRC101"/>
      <c r="BRD101"/>
      <c r="BRE101"/>
      <c r="BRF101"/>
      <c r="BRG101"/>
      <c r="BRH101"/>
      <c r="BRI101"/>
      <c r="BRJ101"/>
      <c r="BRK101"/>
      <c r="BRL101"/>
      <c r="BRM101"/>
      <c r="BRN101"/>
      <c r="BRO101"/>
      <c r="BRP101"/>
      <c r="BRQ101"/>
      <c r="BRR101"/>
      <c r="BRS101"/>
      <c r="BRT101"/>
      <c r="BRU101"/>
      <c r="BRV101"/>
      <c r="BRW101"/>
      <c r="BRX101"/>
      <c r="BRY101"/>
      <c r="BRZ101"/>
      <c r="BSA101"/>
      <c r="BSB101"/>
      <c r="BSC101"/>
      <c r="BSD101"/>
      <c r="BSE101"/>
      <c r="BSF101"/>
      <c r="BSG101"/>
      <c r="BSH101"/>
      <c r="BSI101"/>
      <c r="BSJ101"/>
      <c r="BSK101"/>
      <c r="BSL101"/>
      <c r="BSM101"/>
      <c r="BSN101"/>
      <c r="BSO101"/>
      <c r="BSP101"/>
      <c r="BSQ101"/>
      <c r="BSR101"/>
      <c r="BSS101"/>
      <c r="BST101"/>
      <c r="BSU101"/>
      <c r="BSV101"/>
      <c r="BSW101"/>
      <c r="BSX101"/>
      <c r="BSY101"/>
      <c r="BSZ101"/>
      <c r="BTA101"/>
      <c r="BTB101"/>
      <c r="BTC101"/>
      <c r="BTD101"/>
      <c r="BTE101"/>
      <c r="BTF101"/>
      <c r="BTG101"/>
      <c r="BTH101"/>
      <c r="BTI101"/>
      <c r="BTJ101"/>
      <c r="BTK101"/>
      <c r="BTL101"/>
      <c r="BTM101"/>
      <c r="BTN101"/>
      <c r="BTO101"/>
      <c r="BTP101"/>
      <c r="BTQ101"/>
      <c r="BTR101"/>
      <c r="BTS101"/>
      <c r="BTT101"/>
      <c r="BTU101"/>
      <c r="BTV101"/>
      <c r="BTW101"/>
      <c r="BTX101"/>
      <c r="BTY101"/>
      <c r="BTZ101"/>
      <c r="BUA101"/>
      <c r="BUB101"/>
      <c r="BUC101"/>
      <c r="BUD101"/>
      <c r="BUE101"/>
      <c r="BUF101"/>
      <c r="BUG101"/>
      <c r="BUH101"/>
      <c r="BUI101"/>
      <c r="BUJ101"/>
      <c r="BUK101"/>
      <c r="BUL101"/>
      <c r="BUM101"/>
      <c r="BUN101"/>
      <c r="BUO101"/>
      <c r="BUP101"/>
      <c r="BUQ101"/>
      <c r="BUR101"/>
      <c r="BUS101"/>
      <c r="BUT101"/>
      <c r="BUU101"/>
      <c r="BUV101"/>
      <c r="BUW101"/>
      <c r="BUX101"/>
      <c r="BUY101"/>
      <c r="BUZ101"/>
      <c r="BVA101"/>
      <c r="BVB101"/>
      <c r="BVC101"/>
      <c r="BVD101"/>
      <c r="BVE101"/>
      <c r="BVF101"/>
      <c r="BVG101"/>
      <c r="BVH101"/>
      <c r="BVI101"/>
      <c r="BVJ101"/>
      <c r="BVK101"/>
      <c r="BVL101"/>
      <c r="BVM101"/>
      <c r="BVN101"/>
      <c r="BVO101"/>
      <c r="BVP101"/>
      <c r="BVQ101"/>
      <c r="BVR101"/>
      <c r="BVS101"/>
      <c r="BVT101"/>
      <c r="BVU101"/>
      <c r="BVV101"/>
      <c r="BVW101"/>
      <c r="BVX101"/>
      <c r="BVY101"/>
      <c r="BVZ101"/>
      <c r="BWA101"/>
      <c r="BWB101"/>
      <c r="BWC101"/>
      <c r="BWD101"/>
      <c r="BWE101"/>
      <c r="BWF101"/>
      <c r="BWG101"/>
      <c r="BWH101"/>
      <c r="BWI101"/>
      <c r="BWJ101"/>
      <c r="BWK101"/>
      <c r="BWL101"/>
      <c r="BWM101"/>
      <c r="BWN101"/>
      <c r="BWO101"/>
      <c r="BWP101"/>
      <c r="BWQ101"/>
      <c r="BWR101"/>
      <c r="BWS101"/>
      <c r="BWT101"/>
      <c r="BWU101"/>
      <c r="BWV101"/>
      <c r="BWW101"/>
      <c r="BWX101"/>
      <c r="BWY101"/>
      <c r="BWZ101"/>
      <c r="BXA101"/>
      <c r="BXB101"/>
      <c r="BXC101"/>
      <c r="BXD101"/>
      <c r="BXE101"/>
      <c r="BXF101"/>
      <c r="BXG101"/>
      <c r="BXH101"/>
      <c r="BXI101"/>
      <c r="BXJ101"/>
      <c r="BXK101"/>
      <c r="BXL101"/>
      <c r="BXM101"/>
      <c r="BXN101"/>
      <c r="BXO101"/>
      <c r="BXP101"/>
      <c r="BXQ101"/>
      <c r="BXR101"/>
      <c r="BXS101"/>
      <c r="BXT101"/>
      <c r="BXU101"/>
      <c r="BXV101"/>
      <c r="BXW101"/>
      <c r="BXX101"/>
      <c r="BXY101"/>
      <c r="BXZ101"/>
      <c r="BYA101"/>
      <c r="BYB101"/>
      <c r="BYC101"/>
      <c r="BYD101"/>
      <c r="BYE101"/>
      <c r="BYF101"/>
      <c r="BYG101"/>
      <c r="BYH101"/>
      <c r="BYI101"/>
      <c r="BYJ101"/>
      <c r="BYK101"/>
      <c r="BYL101"/>
      <c r="BYM101"/>
      <c r="BYN101"/>
      <c r="BYO101"/>
      <c r="BYP101"/>
      <c r="BYQ101"/>
      <c r="BYR101"/>
      <c r="BYS101"/>
      <c r="BYT101"/>
      <c r="BYU101"/>
      <c r="BYV101"/>
      <c r="BYW101"/>
      <c r="BYX101"/>
      <c r="BYY101"/>
      <c r="BYZ101"/>
      <c r="BZA101"/>
      <c r="BZB101"/>
      <c r="BZC101"/>
      <c r="BZD101"/>
      <c r="BZE101"/>
      <c r="BZF101"/>
      <c r="BZG101"/>
      <c r="BZH101"/>
      <c r="BZI101"/>
      <c r="BZJ101"/>
      <c r="BZK101"/>
      <c r="BZL101"/>
      <c r="BZM101"/>
      <c r="BZN101"/>
      <c r="BZO101"/>
      <c r="BZP101"/>
      <c r="BZQ101"/>
      <c r="BZR101"/>
      <c r="BZS101"/>
      <c r="BZT101"/>
      <c r="BZU101"/>
      <c r="BZV101"/>
      <c r="BZW101"/>
      <c r="BZX101"/>
      <c r="BZY101"/>
      <c r="BZZ101"/>
      <c r="CAA101"/>
      <c r="CAB101"/>
      <c r="CAC101"/>
      <c r="CAD101"/>
      <c r="CAE101"/>
      <c r="CAF101"/>
      <c r="CAG101"/>
      <c r="CAH101"/>
      <c r="CAI101"/>
      <c r="CAJ101"/>
      <c r="CAK101"/>
      <c r="CAL101"/>
      <c r="CAM101"/>
      <c r="CAN101"/>
      <c r="CAO101"/>
      <c r="CAP101"/>
      <c r="CAQ101"/>
      <c r="CAR101"/>
      <c r="CAS101"/>
      <c r="CAT101"/>
      <c r="CAU101"/>
      <c r="CAV101"/>
      <c r="CAW101"/>
      <c r="CAX101"/>
      <c r="CAY101"/>
      <c r="CAZ101"/>
      <c r="CBA101"/>
      <c r="CBB101"/>
      <c r="CBC101"/>
      <c r="CBD101"/>
      <c r="CBE101"/>
      <c r="CBF101"/>
      <c r="CBG101"/>
      <c r="CBH101"/>
      <c r="CBI101"/>
      <c r="CBJ101"/>
      <c r="CBK101"/>
      <c r="CBL101"/>
      <c r="CBM101"/>
      <c r="CBN101"/>
      <c r="CBO101"/>
      <c r="CBP101"/>
      <c r="CBQ101"/>
      <c r="CBR101"/>
      <c r="CBS101"/>
      <c r="CBT101"/>
      <c r="CBU101"/>
      <c r="CBV101"/>
      <c r="CBW101"/>
      <c r="CBX101"/>
      <c r="CBY101"/>
      <c r="CBZ101"/>
      <c r="CCA101"/>
      <c r="CCB101"/>
      <c r="CCC101"/>
      <c r="CCD101"/>
      <c r="CCE101"/>
      <c r="CCF101"/>
      <c r="CCG101"/>
      <c r="CCH101"/>
      <c r="CCI101"/>
      <c r="CCJ101"/>
      <c r="CCK101"/>
      <c r="CCL101"/>
      <c r="CCM101"/>
      <c r="CCN101"/>
      <c r="CCO101"/>
      <c r="CCP101"/>
      <c r="CCQ101"/>
      <c r="CCR101"/>
      <c r="CCS101"/>
      <c r="CCT101"/>
      <c r="CCU101"/>
      <c r="CCV101"/>
      <c r="CCW101"/>
      <c r="CCX101"/>
      <c r="CCY101"/>
      <c r="CCZ101"/>
      <c r="CDA101"/>
      <c r="CDB101"/>
      <c r="CDC101"/>
      <c r="CDD101"/>
      <c r="CDE101"/>
      <c r="CDF101"/>
      <c r="CDG101"/>
      <c r="CDH101"/>
      <c r="CDI101"/>
      <c r="CDJ101"/>
      <c r="CDK101"/>
      <c r="CDL101"/>
      <c r="CDM101"/>
      <c r="CDN101"/>
      <c r="CDO101"/>
      <c r="CDP101"/>
      <c r="CDQ101"/>
      <c r="CDR101"/>
      <c r="CDS101"/>
      <c r="CDT101"/>
      <c r="CDU101"/>
      <c r="CDV101"/>
      <c r="CDW101"/>
      <c r="CDX101"/>
      <c r="CDY101"/>
      <c r="CDZ101"/>
      <c r="CEA101"/>
      <c r="CEB101"/>
      <c r="CEC101"/>
      <c r="CED101"/>
      <c r="CEE101"/>
      <c r="CEF101"/>
      <c r="CEG101"/>
      <c r="CEH101"/>
      <c r="CEI101"/>
      <c r="CEJ101"/>
      <c r="CEK101"/>
      <c r="CEL101"/>
      <c r="CEM101"/>
      <c r="CEN101"/>
      <c r="CEO101"/>
      <c r="CEP101"/>
      <c r="CEQ101"/>
      <c r="CER101"/>
      <c r="CES101"/>
      <c r="CET101"/>
      <c r="CEU101"/>
      <c r="CEV101"/>
      <c r="CEW101"/>
      <c r="CEX101"/>
      <c r="CEY101"/>
      <c r="CEZ101"/>
      <c r="CFA101"/>
      <c r="CFB101"/>
      <c r="CFC101"/>
      <c r="CFD101"/>
      <c r="CFE101"/>
      <c r="CFF101"/>
      <c r="CFG101"/>
      <c r="CFH101"/>
      <c r="CFI101"/>
      <c r="CFJ101"/>
      <c r="CFK101"/>
      <c r="CFL101"/>
      <c r="CFM101"/>
      <c r="CFN101"/>
      <c r="CFO101"/>
      <c r="CFP101"/>
      <c r="CFQ101"/>
      <c r="CFR101"/>
      <c r="CFS101"/>
      <c r="CFT101"/>
      <c r="CFU101"/>
      <c r="CFV101"/>
      <c r="CFW101"/>
      <c r="CFX101"/>
      <c r="CFY101"/>
      <c r="CFZ101"/>
      <c r="CGA101"/>
      <c r="CGB101"/>
      <c r="CGC101"/>
      <c r="CGD101"/>
      <c r="CGE101"/>
      <c r="CGF101"/>
      <c r="CGG101"/>
      <c r="CGH101"/>
      <c r="CGI101"/>
      <c r="CGJ101"/>
      <c r="CGK101"/>
      <c r="CGL101"/>
      <c r="CGM101"/>
      <c r="CGN101"/>
      <c r="CGO101"/>
      <c r="CGP101"/>
      <c r="CGQ101"/>
      <c r="CGR101"/>
      <c r="CGS101"/>
      <c r="CGT101"/>
      <c r="CGU101"/>
      <c r="CGV101"/>
      <c r="CGW101"/>
      <c r="CGX101"/>
      <c r="CGY101"/>
      <c r="CGZ101"/>
      <c r="CHA101"/>
      <c r="CHB101"/>
      <c r="CHC101"/>
      <c r="CHD101"/>
      <c r="CHE101"/>
      <c r="CHF101"/>
      <c r="CHG101"/>
      <c r="CHH101"/>
      <c r="CHI101"/>
      <c r="CHJ101"/>
      <c r="CHK101"/>
      <c r="CHL101"/>
      <c r="CHM101"/>
      <c r="CHN101"/>
      <c r="CHO101"/>
      <c r="CHP101"/>
      <c r="CHQ101"/>
      <c r="CHR101"/>
      <c r="CHS101"/>
      <c r="CHT101"/>
      <c r="CHU101"/>
      <c r="CHV101"/>
      <c r="CHW101"/>
      <c r="CHX101"/>
      <c r="CHY101"/>
      <c r="CHZ101"/>
      <c r="CIA101"/>
      <c r="CIB101"/>
      <c r="CIC101"/>
      <c r="CID101"/>
      <c r="CIE101"/>
      <c r="CIF101"/>
      <c r="CIG101"/>
      <c r="CIH101"/>
      <c r="CII101"/>
      <c r="CIJ101"/>
      <c r="CIK101"/>
      <c r="CIL101"/>
      <c r="CIM101"/>
      <c r="CIN101"/>
      <c r="CIO101"/>
      <c r="CIP101"/>
      <c r="CIQ101"/>
      <c r="CIR101"/>
      <c r="CIS101"/>
      <c r="CIT101"/>
      <c r="CIU101"/>
      <c r="CIV101"/>
      <c r="CIW101"/>
      <c r="CIX101"/>
      <c r="CIY101"/>
      <c r="CIZ101"/>
      <c r="CJA101"/>
      <c r="CJB101"/>
      <c r="CJC101"/>
      <c r="CJD101"/>
      <c r="CJE101"/>
      <c r="CJF101"/>
      <c r="CJG101"/>
      <c r="CJH101"/>
      <c r="CJI101"/>
      <c r="CJJ101"/>
      <c r="CJK101"/>
      <c r="CJL101"/>
      <c r="CJM101"/>
      <c r="CJN101"/>
      <c r="CJO101"/>
      <c r="CJP101"/>
      <c r="CJQ101"/>
      <c r="CJR101"/>
      <c r="CJS101"/>
      <c r="CJT101"/>
      <c r="CJU101"/>
      <c r="CJV101"/>
      <c r="CJW101"/>
      <c r="CJX101"/>
      <c r="CJY101"/>
      <c r="CJZ101"/>
      <c r="CKA101"/>
      <c r="CKB101"/>
      <c r="CKC101"/>
      <c r="CKD101"/>
      <c r="CKE101"/>
      <c r="CKF101"/>
      <c r="CKG101"/>
      <c r="CKH101"/>
      <c r="CKI101"/>
      <c r="CKJ101"/>
      <c r="CKK101"/>
      <c r="CKL101"/>
      <c r="CKM101"/>
      <c r="CKN101"/>
      <c r="CKO101"/>
      <c r="CKP101"/>
      <c r="CKQ101"/>
      <c r="CKR101"/>
      <c r="CKS101"/>
      <c r="CKT101"/>
      <c r="CKU101"/>
      <c r="CKV101"/>
      <c r="CKW101"/>
      <c r="CKX101"/>
      <c r="CKY101"/>
      <c r="CKZ101"/>
      <c r="CLA101"/>
      <c r="CLB101"/>
      <c r="CLC101"/>
      <c r="CLD101"/>
      <c r="CLE101"/>
      <c r="CLF101"/>
      <c r="CLG101"/>
      <c r="CLH101"/>
      <c r="CLI101"/>
      <c r="CLJ101"/>
      <c r="CLK101"/>
      <c r="CLL101"/>
      <c r="CLM101"/>
      <c r="CLN101"/>
      <c r="CLO101"/>
      <c r="CLP101"/>
      <c r="CLQ101"/>
      <c r="CLR101"/>
      <c r="CLS101"/>
      <c r="CLT101"/>
      <c r="CLU101"/>
      <c r="CLV101"/>
      <c r="CLW101"/>
      <c r="CLX101"/>
      <c r="CLY101"/>
      <c r="CLZ101"/>
      <c r="CMA101"/>
      <c r="CMB101"/>
      <c r="CMC101"/>
      <c r="CMD101"/>
      <c r="CME101"/>
      <c r="CMF101"/>
      <c r="CMG101"/>
      <c r="CMH101"/>
      <c r="CMI101"/>
      <c r="CMJ101"/>
      <c r="CMK101"/>
      <c r="CML101"/>
      <c r="CMM101"/>
      <c r="CMN101"/>
      <c r="CMO101"/>
      <c r="CMP101"/>
      <c r="CMQ101"/>
      <c r="CMR101"/>
      <c r="CMS101"/>
      <c r="CMT101"/>
      <c r="CMU101"/>
      <c r="CMV101"/>
      <c r="CMW101"/>
      <c r="CMX101"/>
      <c r="CMY101"/>
      <c r="CMZ101"/>
      <c r="CNA101"/>
      <c r="CNB101"/>
      <c r="CNC101"/>
      <c r="CND101"/>
      <c r="CNE101"/>
      <c r="CNF101"/>
      <c r="CNG101"/>
      <c r="CNH101"/>
      <c r="CNI101"/>
      <c r="CNJ101"/>
      <c r="CNK101"/>
      <c r="CNL101"/>
      <c r="CNM101"/>
      <c r="CNN101"/>
      <c r="CNO101"/>
      <c r="CNP101"/>
      <c r="CNQ101"/>
      <c r="CNR101"/>
      <c r="CNS101"/>
      <c r="CNT101"/>
      <c r="CNU101"/>
      <c r="CNV101"/>
      <c r="CNW101"/>
      <c r="CNX101"/>
      <c r="CNY101"/>
      <c r="CNZ101"/>
      <c r="COA101"/>
      <c r="COB101"/>
      <c r="COC101"/>
      <c r="COD101"/>
      <c r="COE101"/>
      <c r="COF101"/>
      <c r="COG101"/>
      <c r="COH101"/>
      <c r="COI101"/>
      <c r="COJ101"/>
      <c r="COK101"/>
      <c r="COL101"/>
      <c r="COM101"/>
      <c r="CON101"/>
      <c r="COO101"/>
      <c r="COP101"/>
      <c r="COQ101"/>
      <c r="COR101"/>
      <c r="COS101"/>
      <c r="COT101"/>
      <c r="COU101"/>
      <c r="COV101"/>
      <c r="COW101"/>
      <c r="COX101"/>
      <c r="COY101"/>
      <c r="COZ101"/>
      <c r="CPA101"/>
      <c r="CPB101"/>
      <c r="CPC101"/>
      <c r="CPD101"/>
      <c r="CPE101"/>
      <c r="CPF101"/>
      <c r="CPG101"/>
      <c r="CPH101"/>
      <c r="CPI101"/>
      <c r="CPJ101"/>
      <c r="CPK101"/>
      <c r="CPL101"/>
      <c r="CPM101"/>
      <c r="CPN101"/>
      <c r="CPO101"/>
      <c r="CPP101"/>
      <c r="CPQ101"/>
      <c r="CPR101"/>
      <c r="CPS101"/>
      <c r="CPT101"/>
      <c r="CPU101"/>
      <c r="CPV101"/>
      <c r="CPW101"/>
      <c r="CPX101"/>
      <c r="CPY101"/>
      <c r="CPZ101"/>
      <c r="CQA101"/>
      <c r="CQB101"/>
      <c r="CQC101"/>
      <c r="CQD101"/>
      <c r="CQE101"/>
      <c r="CQF101"/>
      <c r="CQG101"/>
      <c r="CQH101"/>
      <c r="CQI101"/>
      <c r="CQJ101"/>
      <c r="CQK101"/>
      <c r="CQL101"/>
      <c r="CQM101"/>
      <c r="CQN101"/>
      <c r="CQO101"/>
      <c r="CQP101"/>
      <c r="CQQ101"/>
      <c r="CQR101"/>
      <c r="CQS101"/>
      <c r="CQT101"/>
      <c r="CQU101"/>
      <c r="CQV101"/>
      <c r="CQW101"/>
      <c r="CQX101"/>
      <c r="CQY101"/>
      <c r="CQZ101"/>
      <c r="CRA101"/>
      <c r="CRB101"/>
      <c r="CRC101"/>
      <c r="CRD101"/>
      <c r="CRE101"/>
      <c r="CRF101"/>
      <c r="CRG101"/>
      <c r="CRH101"/>
      <c r="CRI101"/>
      <c r="CRJ101"/>
      <c r="CRK101"/>
      <c r="CRL101"/>
      <c r="CRM101"/>
      <c r="CRN101"/>
      <c r="CRO101"/>
      <c r="CRP101"/>
      <c r="CRQ101"/>
      <c r="CRR101"/>
      <c r="CRS101"/>
      <c r="CRT101"/>
      <c r="CRU101"/>
      <c r="CRV101"/>
      <c r="CRW101"/>
      <c r="CRX101"/>
      <c r="CRY101"/>
      <c r="CRZ101"/>
      <c r="CSA101"/>
      <c r="CSB101"/>
      <c r="CSC101"/>
      <c r="CSD101"/>
      <c r="CSE101"/>
      <c r="CSF101"/>
      <c r="CSG101"/>
      <c r="CSH101"/>
      <c r="CSI101"/>
      <c r="CSJ101"/>
      <c r="CSK101"/>
      <c r="CSL101"/>
      <c r="CSM101"/>
      <c r="CSN101"/>
      <c r="CSO101"/>
      <c r="CSP101"/>
      <c r="CSQ101"/>
      <c r="CSR101"/>
      <c r="CSS101"/>
      <c r="CST101"/>
      <c r="CSU101"/>
      <c r="CSV101"/>
      <c r="CSW101"/>
      <c r="CSX101"/>
      <c r="CSY101"/>
      <c r="CSZ101"/>
      <c r="CTA101"/>
      <c r="CTB101"/>
      <c r="CTC101"/>
      <c r="CTD101"/>
      <c r="CTE101"/>
      <c r="CTF101"/>
      <c r="CTG101"/>
      <c r="CTH101"/>
      <c r="CTI101"/>
      <c r="CTJ101"/>
      <c r="CTK101"/>
      <c r="CTL101"/>
      <c r="CTM101"/>
      <c r="CTN101"/>
      <c r="CTO101"/>
      <c r="CTP101"/>
      <c r="CTQ101"/>
      <c r="CTR101"/>
      <c r="CTS101"/>
      <c r="CTT101"/>
      <c r="CTU101"/>
      <c r="CTV101"/>
      <c r="CTW101"/>
      <c r="CTX101"/>
      <c r="CTY101"/>
      <c r="CTZ101"/>
      <c r="CUA101"/>
      <c r="CUB101"/>
      <c r="CUC101"/>
      <c r="CUD101"/>
      <c r="CUE101"/>
      <c r="CUF101"/>
      <c r="CUG101"/>
      <c r="CUH101"/>
      <c r="CUI101"/>
      <c r="CUJ101"/>
      <c r="CUK101"/>
      <c r="CUL101"/>
      <c r="CUM101"/>
      <c r="CUN101"/>
      <c r="CUO101"/>
      <c r="CUP101"/>
      <c r="CUQ101"/>
      <c r="CUR101"/>
      <c r="CUS101"/>
      <c r="CUT101"/>
      <c r="CUU101"/>
      <c r="CUV101"/>
      <c r="CUW101"/>
      <c r="CUX101"/>
      <c r="CUY101"/>
      <c r="CUZ101"/>
      <c r="CVA101"/>
      <c r="CVB101"/>
      <c r="CVC101"/>
      <c r="CVD101"/>
      <c r="CVE101"/>
      <c r="CVF101"/>
      <c r="CVG101"/>
      <c r="CVH101"/>
      <c r="CVI101"/>
      <c r="CVJ101"/>
      <c r="CVK101"/>
      <c r="CVL101"/>
      <c r="CVM101"/>
      <c r="CVN101"/>
      <c r="CVO101"/>
      <c r="CVP101"/>
      <c r="CVQ101"/>
      <c r="CVR101"/>
      <c r="CVS101"/>
      <c r="CVT101"/>
      <c r="CVU101"/>
      <c r="CVV101"/>
      <c r="CVW101"/>
      <c r="CVX101"/>
      <c r="CVY101"/>
      <c r="CVZ101"/>
      <c r="CWA101"/>
      <c r="CWB101"/>
      <c r="CWC101"/>
      <c r="CWD101"/>
      <c r="CWE101"/>
      <c r="CWF101"/>
      <c r="CWG101"/>
      <c r="CWH101"/>
      <c r="CWI101"/>
      <c r="CWJ101"/>
      <c r="CWK101"/>
      <c r="CWL101"/>
      <c r="CWM101"/>
      <c r="CWN101"/>
      <c r="CWO101"/>
      <c r="CWP101"/>
      <c r="CWQ101"/>
      <c r="CWR101"/>
      <c r="CWS101"/>
      <c r="CWT101"/>
      <c r="CWU101"/>
      <c r="CWV101"/>
      <c r="CWW101"/>
      <c r="CWX101"/>
      <c r="CWY101"/>
      <c r="CWZ101"/>
      <c r="CXA101"/>
      <c r="CXB101"/>
      <c r="CXC101"/>
      <c r="CXD101"/>
      <c r="CXE101"/>
      <c r="CXF101"/>
      <c r="CXG101"/>
      <c r="CXH101"/>
      <c r="CXI101"/>
      <c r="CXJ101"/>
      <c r="CXK101"/>
      <c r="CXL101"/>
      <c r="CXM101"/>
      <c r="CXN101"/>
      <c r="CXO101"/>
      <c r="CXP101"/>
      <c r="CXQ101"/>
      <c r="CXR101"/>
      <c r="CXS101"/>
      <c r="CXT101"/>
      <c r="CXU101"/>
      <c r="CXV101"/>
      <c r="CXW101"/>
      <c r="CXX101"/>
      <c r="CXY101"/>
      <c r="CXZ101"/>
      <c r="CYA101"/>
      <c r="CYB101"/>
      <c r="CYC101"/>
      <c r="CYD101"/>
      <c r="CYE101"/>
      <c r="CYF101"/>
      <c r="CYG101"/>
      <c r="CYH101"/>
      <c r="CYI101"/>
      <c r="CYJ101"/>
      <c r="CYK101"/>
      <c r="CYL101"/>
      <c r="CYM101"/>
      <c r="CYN101"/>
      <c r="CYO101"/>
      <c r="CYP101"/>
      <c r="CYQ101"/>
      <c r="CYR101"/>
      <c r="CYS101"/>
      <c r="CYT101"/>
      <c r="CYU101"/>
      <c r="CYV101"/>
      <c r="CYW101"/>
      <c r="CYX101"/>
      <c r="CYY101"/>
      <c r="CYZ101"/>
      <c r="CZA101"/>
      <c r="CZB101"/>
      <c r="CZC101"/>
      <c r="CZD101"/>
      <c r="CZE101"/>
      <c r="CZF101"/>
      <c r="CZG101"/>
      <c r="CZH101"/>
      <c r="CZI101"/>
      <c r="CZJ101"/>
      <c r="CZK101"/>
      <c r="CZL101"/>
      <c r="CZM101"/>
      <c r="CZN101"/>
      <c r="CZO101"/>
      <c r="CZP101"/>
      <c r="CZQ101"/>
      <c r="CZR101"/>
      <c r="CZS101"/>
      <c r="CZT101"/>
      <c r="CZU101"/>
      <c r="CZV101"/>
      <c r="CZW101"/>
      <c r="CZX101"/>
      <c r="CZY101"/>
      <c r="CZZ101"/>
      <c r="DAA101"/>
      <c r="DAB101"/>
      <c r="DAC101"/>
      <c r="DAD101"/>
      <c r="DAE101"/>
      <c r="DAF101"/>
      <c r="DAG101"/>
      <c r="DAH101"/>
      <c r="DAI101"/>
      <c r="DAJ101"/>
      <c r="DAK101"/>
      <c r="DAL101"/>
      <c r="DAM101"/>
      <c r="DAN101"/>
      <c r="DAO101"/>
      <c r="DAP101"/>
      <c r="DAQ101"/>
      <c r="DAR101"/>
      <c r="DAS101"/>
      <c r="DAT101"/>
      <c r="DAU101"/>
      <c r="DAV101"/>
      <c r="DAW101"/>
      <c r="DAX101"/>
      <c r="DAY101"/>
      <c r="DAZ101"/>
      <c r="DBA101"/>
      <c r="DBB101"/>
      <c r="DBC101"/>
      <c r="DBD101"/>
      <c r="DBE101"/>
      <c r="DBF101"/>
      <c r="DBG101"/>
      <c r="DBH101"/>
      <c r="DBI101"/>
      <c r="DBJ101"/>
      <c r="DBK101"/>
      <c r="DBL101"/>
      <c r="DBM101"/>
      <c r="DBN101"/>
      <c r="DBO101"/>
      <c r="DBP101"/>
      <c r="DBQ101"/>
      <c r="DBR101"/>
      <c r="DBS101"/>
      <c r="DBT101"/>
      <c r="DBU101"/>
      <c r="DBV101"/>
      <c r="DBW101"/>
      <c r="DBX101"/>
      <c r="DBY101"/>
      <c r="DBZ101"/>
      <c r="DCA101"/>
      <c r="DCB101"/>
      <c r="DCC101"/>
      <c r="DCD101"/>
      <c r="DCE101"/>
      <c r="DCF101"/>
      <c r="DCG101"/>
      <c r="DCH101"/>
      <c r="DCI101"/>
      <c r="DCJ101"/>
      <c r="DCK101"/>
      <c r="DCL101"/>
      <c r="DCM101"/>
      <c r="DCN101"/>
      <c r="DCO101"/>
      <c r="DCP101"/>
      <c r="DCQ101"/>
      <c r="DCR101"/>
      <c r="DCS101"/>
      <c r="DCT101"/>
      <c r="DCU101"/>
      <c r="DCV101"/>
      <c r="DCW101"/>
      <c r="DCX101"/>
      <c r="DCY101"/>
      <c r="DCZ101"/>
      <c r="DDA101"/>
      <c r="DDB101"/>
      <c r="DDC101"/>
      <c r="DDD101"/>
      <c r="DDE101"/>
      <c r="DDF101"/>
      <c r="DDG101"/>
      <c r="DDH101"/>
      <c r="DDI101"/>
      <c r="DDJ101"/>
      <c r="DDK101"/>
      <c r="DDL101"/>
      <c r="DDM101"/>
      <c r="DDN101"/>
      <c r="DDO101"/>
      <c r="DDP101"/>
      <c r="DDQ101"/>
      <c r="DDR101"/>
      <c r="DDS101"/>
      <c r="DDT101"/>
      <c r="DDU101"/>
      <c r="DDV101"/>
      <c r="DDW101"/>
      <c r="DDX101"/>
      <c r="DDY101"/>
      <c r="DDZ101"/>
      <c r="DEA101"/>
      <c r="DEB101"/>
      <c r="DEC101"/>
      <c r="DED101"/>
      <c r="DEE101"/>
      <c r="DEF101"/>
      <c r="DEG101"/>
      <c r="DEH101"/>
      <c r="DEI101"/>
      <c r="DEJ101"/>
      <c r="DEK101"/>
      <c r="DEL101"/>
      <c r="DEM101"/>
      <c r="DEN101"/>
      <c r="DEO101"/>
      <c r="DEP101"/>
      <c r="DEQ101"/>
      <c r="DER101"/>
      <c r="DES101"/>
      <c r="DET101"/>
      <c r="DEU101"/>
      <c r="DEV101"/>
      <c r="DEW101"/>
      <c r="DEX101"/>
      <c r="DEY101"/>
      <c r="DEZ101"/>
      <c r="DFA101"/>
      <c r="DFB101"/>
      <c r="DFC101"/>
      <c r="DFD101"/>
      <c r="DFE101"/>
      <c r="DFF101"/>
      <c r="DFG101"/>
      <c r="DFH101"/>
      <c r="DFI101"/>
      <c r="DFJ101"/>
      <c r="DFK101"/>
      <c r="DFL101"/>
      <c r="DFM101"/>
      <c r="DFN101"/>
      <c r="DFO101"/>
      <c r="DFP101"/>
      <c r="DFQ101"/>
      <c r="DFR101"/>
      <c r="DFS101"/>
      <c r="DFT101"/>
      <c r="DFU101"/>
      <c r="DFV101"/>
      <c r="DFW101"/>
      <c r="DFX101"/>
      <c r="DFY101"/>
      <c r="DFZ101"/>
      <c r="DGA101"/>
      <c r="DGB101"/>
      <c r="DGC101"/>
      <c r="DGD101"/>
      <c r="DGE101"/>
      <c r="DGF101"/>
      <c r="DGG101"/>
      <c r="DGH101"/>
      <c r="DGI101"/>
      <c r="DGJ101"/>
      <c r="DGK101"/>
      <c r="DGL101"/>
      <c r="DGM101"/>
      <c r="DGN101"/>
      <c r="DGO101"/>
      <c r="DGP101"/>
      <c r="DGQ101"/>
      <c r="DGR101"/>
      <c r="DGS101"/>
      <c r="DGT101"/>
      <c r="DGU101"/>
      <c r="DGV101"/>
      <c r="DGW101"/>
      <c r="DGX101"/>
      <c r="DGY101"/>
      <c r="DGZ101"/>
      <c r="DHA101"/>
      <c r="DHB101"/>
      <c r="DHC101"/>
      <c r="DHD101"/>
      <c r="DHE101"/>
      <c r="DHF101"/>
      <c r="DHG101"/>
      <c r="DHH101"/>
      <c r="DHI101"/>
      <c r="DHJ101"/>
      <c r="DHK101"/>
      <c r="DHL101"/>
      <c r="DHM101"/>
      <c r="DHN101"/>
      <c r="DHO101"/>
      <c r="DHP101"/>
      <c r="DHQ101"/>
      <c r="DHR101"/>
      <c r="DHS101"/>
      <c r="DHT101"/>
      <c r="DHU101"/>
      <c r="DHV101"/>
      <c r="DHW101"/>
      <c r="DHX101"/>
      <c r="DHY101"/>
      <c r="DHZ101"/>
      <c r="DIA101"/>
      <c r="DIB101"/>
      <c r="DIC101"/>
      <c r="DID101"/>
      <c r="DIE101"/>
      <c r="DIF101"/>
      <c r="DIG101"/>
      <c r="DIH101"/>
      <c r="DII101"/>
      <c r="DIJ101"/>
      <c r="DIK101"/>
      <c r="DIL101"/>
      <c r="DIM101"/>
      <c r="DIN101"/>
      <c r="DIO101"/>
      <c r="DIP101"/>
      <c r="DIQ101"/>
      <c r="DIR101"/>
      <c r="DIS101"/>
      <c r="DIT101"/>
      <c r="DIU101"/>
      <c r="DIV101"/>
      <c r="DIW101"/>
      <c r="DIX101"/>
      <c r="DIY101"/>
      <c r="DIZ101"/>
      <c r="DJA101"/>
      <c r="DJB101"/>
      <c r="DJC101"/>
      <c r="DJD101"/>
      <c r="DJE101"/>
      <c r="DJF101"/>
      <c r="DJG101"/>
      <c r="DJH101"/>
      <c r="DJI101"/>
      <c r="DJJ101"/>
      <c r="DJK101"/>
      <c r="DJL101"/>
      <c r="DJM101"/>
      <c r="DJN101"/>
      <c r="DJO101"/>
      <c r="DJP101"/>
      <c r="DJQ101"/>
      <c r="DJR101"/>
      <c r="DJS101"/>
      <c r="DJT101"/>
      <c r="DJU101"/>
      <c r="DJV101"/>
      <c r="DJW101"/>
      <c r="DJX101"/>
      <c r="DJY101"/>
      <c r="DJZ101"/>
      <c r="DKA101"/>
      <c r="DKB101"/>
      <c r="DKC101"/>
      <c r="DKD101"/>
      <c r="DKE101"/>
      <c r="DKF101"/>
      <c r="DKG101"/>
      <c r="DKH101"/>
      <c r="DKI101"/>
      <c r="DKJ101"/>
      <c r="DKK101"/>
      <c r="DKL101"/>
      <c r="DKM101"/>
      <c r="DKN101"/>
      <c r="DKO101"/>
      <c r="DKP101"/>
      <c r="DKQ101"/>
      <c r="DKR101"/>
      <c r="DKS101"/>
      <c r="DKT101"/>
      <c r="DKU101"/>
      <c r="DKV101"/>
      <c r="DKW101"/>
      <c r="DKX101"/>
      <c r="DKY101"/>
      <c r="DKZ101"/>
      <c r="DLA101"/>
      <c r="DLB101"/>
      <c r="DLC101"/>
      <c r="DLD101"/>
      <c r="DLE101"/>
      <c r="DLF101"/>
      <c r="DLG101"/>
      <c r="DLH101"/>
      <c r="DLI101"/>
      <c r="DLJ101"/>
      <c r="DLK101"/>
      <c r="DLL101"/>
      <c r="DLM101"/>
      <c r="DLN101"/>
      <c r="DLO101"/>
      <c r="DLP101"/>
      <c r="DLQ101"/>
      <c r="DLR101"/>
      <c r="DLS101"/>
      <c r="DLT101"/>
      <c r="DLU101"/>
      <c r="DLV101"/>
      <c r="DLW101"/>
      <c r="DLX101"/>
      <c r="DLY101"/>
      <c r="DLZ101"/>
      <c r="DMA101"/>
      <c r="DMB101"/>
      <c r="DMC101"/>
      <c r="DMD101"/>
      <c r="DME101"/>
      <c r="DMF101"/>
      <c r="DMG101"/>
      <c r="DMH101"/>
      <c r="DMI101"/>
      <c r="DMJ101"/>
      <c r="DMK101"/>
      <c r="DML101"/>
      <c r="DMM101"/>
      <c r="DMN101"/>
      <c r="DMO101"/>
      <c r="DMP101"/>
      <c r="DMQ101"/>
      <c r="DMR101"/>
      <c r="DMS101"/>
      <c r="DMT101"/>
      <c r="DMU101"/>
      <c r="DMV101"/>
      <c r="DMW101"/>
      <c r="DMX101"/>
      <c r="DMY101"/>
      <c r="DMZ101"/>
      <c r="DNA101"/>
      <c r="DNB101"/>
      <c r="DNC101"/>
      <c r="DND101"/>
      <c r="DNE101"/>
      <c r="DNF101"/>
      <c r="DNG101"/>
      <c r="DNH101"/>
      <c r="DNI101"/>
      <c r="DNJ101"/>
      <c r="DNK101"/>
      <c r="DNL101"/>
      <c r="DNM101"/>
      <c r="DNN101"/>
      <c r="DNO101"/>
      <c r="DNP101"/>
      <c r="DNQ101"/>
      <c r="DNR101"/>
      <c r="DNS101"/>
      <c r="DNT101"/>
      <c r="DNU101"/>
      <c r="DNV101"/>
      <c r="DNW101"/>
      <c r="DNX101"/>
      <c r="DNY101"/>
      <c r="DNZ101"/>
      <c r="DOA101"/>
      <c r="DOB101"/>
      <c r="DOC101"/>
      <c r="DOD101"/>
      <c r="DOE101"/>
      <c r="DOF101"/>
      <c r="DOG101"/>
      <c r="DOH101"/>
      <c r="DOI101"/>
      <c r="DOJ101"/>
      <c r="DOK101"/>
      <c r="DOL101"/>
      <c r="DOM101"/>
      <c r="DON101"/>
      <c r="DOO101"/>
      <c r="DOP101"/>
      <c r="DOQ101"/>
      <c r="DOR101"/>
      <c r="DOS101"/>
      <c r="DOT101"/>
      <c r="DOU101"/>
      <c r="DOV101"/>
      <c r="DOW101"/>
      <c r="DOX101"/>
      <c r="DOY101"/>
      <c r="DOZ101"/>
      <c r="DPA101"/>
      <c r="DPB101"/>
      <c r="DPC101"/>
      <c r="DPD101"/>
      <c r="DPE101"/>
      <c r="DPF101"/>
      <c r="DPG101"/>
      <c r="DPH101"/>
      <c r="DPI101"/>
      <c r="DPJ101"/>
      <c r="DPK101"/>
      <c r="DPL101"/>
      <c r="DPM101"/>
      <c r="DPN101"/>
      <c r="DPO101"/>
      <c r="DPP101"/>
      <c r="DPQ101"/>
      <c r="DPR101"/>
      <c r="DPS101"/>
      <c r="DPT101"/>
      <c r="DPU101"/>
      <c r="DPV101"/>
      <c r="DPW101"/>
      <c r="DPX101"/>
      <c r="DPY101"/>
      <c r="DPZ101"/>
      <c r="DQA101"/>
      <c r="DQB101"/>
      <c r="DQC101"/>
      <c r="DQD101"/>
      <c r="DQE101"/>
      <c r="DQF101"/>
      <c r="DQG101"/>
      <c r="DQH101"/>
      <c r="DQI101"/>
      <c r="DQJ101"/>
      <c r="DQK101"/>
      <c r="DQL101"/>
      <c r="DQM101"/>
      <c r="DQN101"/>
      <c r="DQO101"/>
      <c r="DQP101"/>
      <c r="DQQ101"/>
      <c r="DQR101"/>
      <c r="DQS101"/>
      <c r="DQT101"/>
      <c r="DQU101"/>
      <c r="DQV101"/>
      <c r="DQW101"/>
      <c r="DQX101"/>
      <c r="DQY101"/>
      <c r="DQZ101"/>
      <c r="DRA101"/>
      <c r="DRB101"/>
      <c r="DRC101"/>
      <c r="DRD101"/>
      <c r="DRE101"/>
      <c r="DRF101"/>
      <c r="DRG101"/>
      <c r="DRH101"/>
      <c r="DRI101"/>
      <c r="DRJ101"/>
      <c r="DRK101"/>
      <c r="DRL101"/>
      <c r="DRM101"/>
      <c r="DRN101"/>
      <c r="DRO101"/>
      <c r="DRP101"/>
      <c r="DRQ101"/>
      <c r="DRR101"/>
      <c r="DRS101"/>
      <c r="DRT101"/>
      <c r="DRU101"/>
      <c r="DRV101"/>
      <c r="DRW101"/>
      <c r="DRX101"/>
      <c r="DRY101"/>
      <c r="DRZ101"/>
      <c r="DSA101"/>
      <c r="DSB101"/>
      <c r="DSC101"/>
      <c r="DSD101"/>
      <c r="DSE101"/>
      <c r="DSF101"/>
      <c r="DSG101"/>
      <c r="DSH101"/>
      <c r="DSI101"/>
      <c r="DSJ101"/>
      <c r="DSK101"/>
      <c r="DSL101"/>
      <c r="DSM101"/>
      <c r="DSN101"/>
      <c r="DSO101"/>
      <c r="DSP101"/>
      <c r="DSQ101"/>
      <c r="DSR101"/>
      <c r="DSS101"/>
      <c r="DST101"/>
      <c r="DSU101"/>
      <c r="DSV101"/>
      <c r="DSW101"/>
      <c r="DSX101"/>
      <c r="DSY101"/>
      <c r="DSZ101"/>
      <c r="DTA101"/>
      <c r="DTB101"/>
      <c r="DTC101"/>
      <c r="DTD101"/>
      <c r="DTE101"/>
      <c r="DTF101"/>
      <c r="DTG101"/>
      <c r="DTH101"/>
      <c r="DTI101"/>
      <c r="DTJ101"/>
      <c r="DTK101"/>
      <c r="DTL101"/>
      <c r="DTM101"/>
      <c r="DTN101"/>
      <c r="DTO101"/>
      <c r="DTP101"/>
      <c r="DTQ101"/>
      <c r="DTR101"/>
      <c r="DTS101"/>
      <c r="DTT101"/>
      <c r="DTU101"/>
      <c r="DTV101"/>
      <c r="DTW101"/>
      <c r="DTX101"/>
      <c r="DTY101"/>
      <c r="DTZ101"/>
      <c r="DUA101"/>
      <c r="DUB101"/>
      <c r="DUC101"/>
      <c r="DUD101"/>
      <c r="DUE101"/>
      <c r="DUF101"/>
      <c r="DUG101"/>
      <c r="DUH101"/>
      <c r="DUI101"/>
      <c r="DUJ101"/>
      <c r="DUK101"/>
      <c r="DUL101"/>
      <c r="DUM101"/>
      <c r="DUN101"/>
      <c r="DUO101"/>
      <c r="DUP101"/>
      <c r="DUQ101"/>
      <c r="DUR101"/>
      <c r="DUS101"/>
      <c r="DUT101"/>
      <c r="DUU101"/>
      <c r="DUV101"/>
      <c r="DUW101"/>
      <c r="DUX101"/>
      <c r="DUY101"/>
      <c r="DUZ101"/>
      <c r="DVA101"/>
      <c r="DVB101"/>
      <c r="DVC101"/>
      <c r="DVD101"/>
      <c r="DVE101"/>
      <c r="DVF101"/>
      <c r="DVG101"/>
      <c r="DVH101"/>
      <c r="DVI101"/>
      <c r="DVJ101"/>
      <c r="DVK101"/>
      <c r="DVL101"/>
      <c r="DVM101"/>
      <c r="DVN101"/>
      <c r="DVO101"/>
      <c r="DVP101"/>
      <c r="DVQ101"/>
      <c r="DVR101"/>
      <c r="DVS101"/>
      <c r="DVT101"/>
      <c r="DVU101"/>
      <c r="DVV101"/>
      <c r="DVW101"/>
      <c r="DVX101"/>
      <c r="DVY101"/>
      <c r="DVZ101"/>
      <c r="DWA101"/>
      <c r="DWB101"/>
      <c r="DWC101"/>
      <c r="DWD101"/>
      <c r="DWE101"/>
      <c r="DWF101"/>
      <c r="DWG101"/>
      <c r="DWH101"/>
      <c r="DWI101"/>
      <c r="DWJ101"/>
      <c r="DWK101"/>
      <c r="DWL101"/>
      <c r="DWM101"/>
      <c r="DWN101"/>
      <c r="DWO101"/>
      <c r="DWP101"/>
      <c r="DWQ101"/>
      <c r="DWR101"/>
      <c r="DWS101"/>
      <c r="DWT101"/>
      <c r="DWU101"/>
      <c r="DWV101"/>
      <c r="DWW101"/>
      <c r="DWX101"/>
      <c r="DWY101"/>
      <c r="DWZ101"/>
      <c r="DXA101"/>
      <c r="DXB101"/>
      <c r="DXC101"/>
      <c r="DXD101"/>
      <c r="DXE101"/>
      <c r="DXF101"/>
      <c r="DXG101"/>
      <c r="DXH101"/>
      <c r="DXI101"/>
      <c r="DXJ101"/>
      <c r="DXK101"/>
      <c r="DXL101"/>
      <c r="DXM101"/>
      <c r="DXN101"/>
      <c r="DXO101"/>
      <c r="DXP101"/>
      <c r="DXQ101"/>
      <c r="DXR101"/>
      <c r="DXS101"/>
      <c r="DXT101"/>
      <c r="DXU101"/>
      <c r="DXV101"/>
      <c r="DXW101"/>
      <c r="DXX101"/>
      <c r="DXY101"/>
      <c r="DXZ101"/>
      <c r="DYA101"/>
      <c r="DYB101"/>
      <c r="DYC101"/>
      <c r="DYD101"/>
      <c r="DYE101"/>
      <c r="DYF101"/>
      <c r="DYG101"/>
      <c r="DYH101"/>
      <c r="DYI101"/>
      <c r="DYJ101"/>
      <c r="DYK101"/>
      <c r="DYL101"/>
      <c r="DYM101"/>
      <c r="DYN101"/>
      <c r="DYO101"/>
      <c r="DYP101"/>
      <c r="DYQ101"/>
      <c r="DYR101"/>
      <c r="DYS101"/>
      <c r="DYT101"/>
      <c r="DYU101"/>
      <c r="DYV101"/>
      <c r="DYW101"/>
      <c r="DYX101"/>
      <c r="DYY101"/>
      <c r="DYZ101"/>
      <c r="DZA101"/>
      <c r="DZB101"/>
      <c r="DZC101"/>
      <c r="DZD101"/>
      <c r="DZE101"/>
      <c r="DZF101"/>
      <c r="DZG101"/>
      <c r="DZH101"/>
      <c r="DZI101"/>
      <c r="DZJ101"/>
      <c r="DZK101"/>
      <c r="DZL101"/>
      <c r="DZM101"/>
      <c r="DZN101"/>
      <c r="DZO101"/>
      <c r="DZP101"/>
      <c r="DZQ101"/>
      <c r="DZR101"/>
      <c r="DZS101"/>
      <c r="DZT101"/>
      <c r="DZU101"/>
      <c r="DZV101"/>
      <c r="DZW101"/>
      <c r="DZX101"/>
      <c r="DZY101"/>
      <c r="DZZ101"/>
      <c r="EAA101"/>
      <c r="EAB101"/>
      <c r="EAC101"/>
      <c r="EAD101"/>
      <c r="EAE101"/>
      <c r="EAF101"/>
      <c r="EAG101"/>
      <c r="EAH101"/>
      <c r="EAI101"/>
      <c r="EAJ101"/>
      <c r="EAK101"/>
      <c r="EAL101"/>
      <c r="EAM101"/>
      <c r="EAN101"/>
      <c r="EAO101"/>
      <c r="EAP101"/>
      <c r="EAQ101"/>
      <c r="EAR101"/>
      <c r="EAS101"/>
      <c r="EAT101"/>
      <c r="EAU101"/>
      <c r="EAV101"/>
      <c r="EAW101"/>
      <c r="EAX101"/>
      <c r="EAY101"/>
      <c r="EAZ101"/>
      <c r="EBA101"/>
      <c r="EBB101"/>
      <c r="EBC101"/>
      <c r="EBD101"/>
      <c r="EBE101"/>
      <c r="EBF101"/>
      <c r="EBG101"/>
      <c r="EBH101"/>
      <c r="EBI101"/>
      <c r="EBJ101"/>
      <c r="EBK101"/>
      <c r="EBL101"/>
      <c r="EBM101"/>
      <c r="EBN101"/>
      <c r="EBO101"/>
      <c r="EBP101"/>
      <c r="EBQ101"/>
      <c r="EBR101"/>
      <c r="EBS101"/>
      <c r="EBT101"/>
      <c r="EBU101"/>
      <c r="EBV101"/>
      <c r="EBW101"/>
      <c r="EBX101"/>
      <c r="EBY101"/>
      <c r="EBZ101"/>
      <c r="ECA101"/>
      <c r="ECB101"/>
      <c r="ECC101"/>
      <c r="ECD101"/>
      <c r="ECE101"/>
      <c r="ECF101"/>
      <c r="ECG101"/>
      <c r="ECH101"/>
      <c r="ECI101"/>
      <c r="ECJ101"/>
      <c r="ECK101"/>
      <c r="ECL101"/>
      <c r="ECM101"/>
      <c r="ECN101"/>
      <c r="ECO101"/>
      <c r="ECP101"/>
      <c r="ECQ101"/>
      <c r="ECR101"/>
      <c r="ECS101"/>
      <c r="ECT101"/>
      <c r="ECU101"/>
      <c r="ECV101"/>
      <c r="ECW101"/>
      <c r="ECX101"/>
      <c r="ECY101"/>
      <c r="ECZ101"/>
      <c r="EDA101"/>
      <c r="EDB101"/>
      <c r="EDC101"/>
      <c r="EDD101"/>
      <c r="EDE101"/>
      <c r="EDF101"/>
      <c r="EDG101"/>
      <c r="EDH101"/>
      <c r="EDI101"/>
      <c r="EDJ101"/>
      <c r="EDK101"/>
      <c r="EDL101"/>
      <c r="EDM101"/>
      <c r="EDN101"/>
      <c r="EDO101"/>
      <c r="EDP101"/>
      <c r="EDQ101"/>
      <c r="EDR101"/>
      <c r="EDS101"/>
      <c r="EDT101"/>
      <c r="EDU101"/>
      <c r="EDV101"/>
      <c r="EDW101"/>
      <c r="EDX101"/>
      <c r="EDY101"/>
      <c r="EDZ101"/>
      <c r="EEA101"/>
      <c r="EEB101"/>
      <c r="EEC101"/>
      <c r="EED101"/>
      <c r="EEE101"/>
      <c r="EEF101"/>
      <c r="EEG101"/>
      <c r="EEH101"/>
      <c r="EEI101"/>
      <c r="EEJ101"/>
      <c r="EEK101"/>
      <c r="EEL101"/>
      <c r="EEM101"/>
      <c r="EEN101"/>
      <c r="EEO101"/>
      <c r="EEP101"/>
      <c r="EEQ101"/>
      <c r="EER101"/>
      <c r="EES101"/>
      <c r="EET101"/>
      <c r="EEU101"/>
      <c r="EEV101"/>
      <c r="EEW101"/>
      <c r="EEX101"/>
      <c r="EEY101"/>
      <c r="EEZ101"/>
      <c r="EFA101"/>
      <c r="EFB101"/>
      <c r="EFC101"/>
      <c r="EFD101"/>
      <c r="EFE101"/>
      <c r="EFF101"/>
      <c r="EFG101"/>
      <c r="EFH101"/>
      <c r="EFI101"/>
      <c r="EFJ101"/>
      <c r="EFK101"/>
      <c r="EFL101"/>
      <c r="EFM101"/>
      <c r="EFN101"/>
      <c r="EFO101"/>
      <c r="EFP101"/>
      <c r="EFQ101"/>
      <c r="EFR101"/>
      <c r="EFS101"/>
      <c r="EFT101"/>
      <c r="EFU101"/>
      <c r="EFV101"/>
      <c r="EFW101"/>
      <c r="EFX101"/>
      <c r="EFY101"/>
      <c r="EFZ101"/>
      <c r="EGA101"/>
      <c r="EGB101"/>
      <c r="EGC101"/>
      <c r="EGD101"/>
      <c r="EGE101"/>
      <c r="EGF101"/>
      <c r="EGG101"/>
      <c r="EGH101"/>
      <c r="EGI101"/>
      <c r="EGJ101"/>
      <c r="EGK101"/>
      <c r="EGL101"/>
      <c r="EGM101"/>
      <c r="EGN101"/>
      <c r="EGO101"/>
      <c r="EGP101"/>
      <c r="EGQ101"/>
      <c r="EGR101"/>
      <c r="EGS101"/>
      <c r="EGT101"/>
      <c r="EGU101"/>
      <c r="EGV101"/>
      <c r="EGW101"/>
      <c r="EGX101"/>
      <c r="EGY101"/>
      <c r="EGZ101"/>
      <c r="EHA101"/>
      <c r="EHB101"/>
      <c r="EHC101"/>
      <c r="EHD101"/>
      <c r="EHE101"/>
      <c r="EHF101"/>
      <c r="EHG101"/>
      <c r="EHH101"/>
      <c r="EHI101"/>
      <c r="EHJ101"/>
      <c r="EHK101"/>
      <c r="EHL101"/>
      <c r="EHM101"/>
      <c r="EHN101"/>
      <c r="EHO101"/>
      <c r="EHP101"/>
      <c r="EHQ101"/>
      <c r="EHR101"/>
      <c r="EHS101"/>
      <c r="EHT101"/>
      <c r="EHU101"/>
      <c r="EHV101"/>
      <c r="EHW101"/>
      <c r="EHX101"/>
      <c r="EHY101"/>
      <c r="EHZ101"/>
      <c r="EIA101"/>
      <c r="EIB101"/>
      <c r="EIC101"/>
      <c r="EID101"/>
      <c r="EIE101"/>
      <c r="EIF101"/>
      <c r="EIG101"/>
      <c r="EIH101"/>
      <c r="EII101"/>
      <c r="EIJ101"/>
      <c r="EIK101"/>
      <c r="EIL101"/>
      <c r="EIM101"/>
      <c r="EIN101"/>
      <c r="EIO101"/>
      <c r="EIP101"/>
      <c r="EIQ101"/>
      <c r="EIR101"/>
      <c r="EIS101"/>
      <c r="EIT101"/>
      <c r="EIU101"/>
      <c r="EIV101"/>
      <c r="EIW101"/>
      <c r="EIX101"/>
      <c r="EIY101"/>
      <c r="EIZ101"/>
      <c r="EJA101"/>
      <c r="EJB101"/>
      <c r="EJC101"/>
      <c r="EJD101"/>
      <c r="EJE101"/>
      <c r="EJF101"/>
      <c r="EJG101"/>
      <c r="EJH101"/>
      <c r="EJI101"/>
      <c r="EJJ101"/>
      <c r="EJK101"/>
      <c r="EJL101"/>
      <c r="EJM101"/>
      <c r="EJN101"/>
      <c r="EJO101"/>
      <c r="EJP101"/>
      <c r="EJQ101"/>
      <c r="EJR101"/>
      <c r="EJS101"/>
      <c r="EJT101"/>
      <c r="EJU101"/>
      <c r="EJV101"/>
      <c r="EJW101"/>
      <c r="EJX101"/>
      <c r="EJY101"/>
      <c r="EJZ101"/>
      <c r="EKA101"/>
      <c r="EKB101"/>
      <c r="EKC101"/>
      <c r="EKD101"/>
      <c r="EKE101"/>
      <c r="EKF101"/>
      <c r="EKG101"/>
      <c r="EKH101"/>
      <c r="EKI101"/>
      <c r="EKJ101"/>
      <c r="EKK101"/>
      <c r="EKL101"/>
      <c r="EKM101"/>
      <c r="EKN101"/>
      <c r="EKO101"/>
      <c r="EKP101"/>
      <c r="EKQ101"/>
      <c r="EKR101"/>
      <c r="EKS101"/>
      <c r="EKT101"/>
      <c r="EKU101"/>
      <c r="EKV101"/>
      <c r="EKW101"/>
      <c r="EKX101"/>
      <c r="EKY101"/>
      <c r="EKZ101"/>
      <c r="ELA101"/>
      <c r="ELB101"/>
      <c r="ELC101"/>
      <c r="ELD101"/>
      <c r="ELE101"/>
      <c r="ELF101"/>
      <c r="ELG101"/>
      <c r="ELH101"/>
      <c r="ELI101"/>
      <c r="ELJ101"/>
      <c r="ELK101"/>
      <c r="ELL101"/>
      <c r="ELM101"/>
      <c r="ELN101"/>
      <c r="ELO101"/>
      <c r="ELP101"/>
      <c r="ELQ101"/>
      <c r="ELR101"/>
      <c r="ELS101"/>
      <c r="ELT101"/>
      <c r="ELU101"/>
      <c r="ELV101"/>
      <c r="ELW101"/>
      <c r="ELX101"/>
      <c r="ELY101"/>
      <c r="ELZ101"/>
      <c r="EMA101"/>
      <c r="EMB101"/>
      <c r="EMC101"/>
      <c r="EMD101"/>
      <c r="EME101"/>
      <c r="EMF101"/>
      <c r="EMG101"/>
      <c r="EMH101"/>
      <c r="EMI101"/>
      <c r="EMJ101"/>
      <c r="EMK101"/>
      <c r="EML101"/>
      <c r="EMM101"/>
      <c r="EMN101"/>
      <c r="EMO101"/>
      <c r="EMP101"/>
      <c r="EMQ101"/>
      <c r="EMR101"/>
      <c r="EMS101"/>
      <c r="EMT101"/>
      <c r="EMU101"/>
      <c r="EMV101"/>
      <c r="EMW101"/>
      <c r="EMX101"/>
      <c r="EMY101"/>
      <c r="EMZ101"/>
      <c r="ENA101"/>
      <c r="ENB101"/>
      <c r="ENC101"/>
      <c r="END101"/>
      <c r="ENE101"/>
      <c r="ENF101"/>
      <c r="ENG101"/>
      <c r="ENH101"/>
      <c r="ENI101"/>
      <c r="ENJ101"/>
      <c r="ENK101"/>
      <c r="ENL101"/>
      <c r="ENM101"/>
      <c r="ENN101"/>
      <c r="ENO101"/>
      <c r="ENP101"/>
      <c r="ENQ101"/>
      <c r="ENR101"/>
      <c r="ENS101"/>
      <c r="ENT101"/>
      <c r="ENU101"/>
      <c r="ENV101"/>
      <c r="ENW101"/>
      <c r="ENX101"/>
      <c r="ENY101"/>
      <c r="ENZ101"/>
      <c r="EOA101"/>
      <c r="EOB101"/>
      <c r="EOC101"/>
      <c r="EOD101"/>
      <c r="EOE101"/>
      <c r="EOF101"/>
      <c r="EOG101"/>
      <c r="EOH101"/>
      <c r="EOI101"/>
      <c r="EOJ101"/>
      <c r="EOK101"/>
      <c r="EOL101"/>
      <c r="EOM101"/>
      <c r="EON101"/>
      <c r="EOO101"/>
      <c r="EOP101"/>
      <c r="EOQ101"/>
      <c r="EOR101"/>
      <c r="EOS101"/>
      <c r="EOT101"/>
      <c r="EOU101"/>
      <c r="EOV101"/>
      <c r="EOW101"/>
      <c r="EOX101"/>
      <c r="EOY101"/>
      <c r="EOZ101"/>
      <c r="EPA101"/>
      <c r="EPB101"/>
      <c r="EPC101"/>
      <c r="EPD101"/>
      <c r="EPE101"/>
      <c r="EPF101"/>
      <c r="EPG101"/>
      <c r="EPH101"/>
      <c r="EPI101"/>
      <c r="EPJ101"/>
      <c r="EPK101"/>
      <c r="EPL101"/>
      <c r="EPM101"/>
      <c r="EPN101"/>
      <c r="EPO101"/>
      <c r="EPP101"/>
      <c r="EPQ101"/>
      <c r="EPR101"/>
      <c r="EPS101"/>
      <c r="EPT101"/>
      <c r="EPU101"/>
      <c r="EPV101"/>
      <c r="EPW101"/>
      <c r="EPX101"/>
      <c r="EPY101"/>
      <c r="EPZ101"/>
      <c r="EQA101"/>
      <c r="EQB101"/>
      <c r="EQC101"/>
      <c r="EQD101"/>
      <c r="EQE101"/>
      <c r="EQF101"/>
      <c r="EQG101"/>
      <c r="EQH101"/>
      <c r="EQI101"/>
      <c r="EQJ101"/>
      <c r="EQK101"/>
      <c r="EQL101"/>
      <c r="EQM101"/>
      <c r="EQN101"/>
      <c r="EQO101"/>
      <c r="EQP101"/>
      <c r="EQQ101"/>
      <c r="EQR101"/>
      <c r="EQS101"/>
      <c r="EQT101"/>
      <c r="EQU101"/>
      <c r="EQV101"/>
      <c r="EQW101"/>
      <c r="EQX101"/>
      <c r="EQY101"/>
      <c r="EQZ101"/>
      <c r="ERA101"/>
      <c r="ERB101"/>
      <c r="ERC101"/>
      <c r="ERD101"/>
      <c r="ERE101"/>
      <c r="ERF101"/>
      <c r="ERG101"/>
      <c r="ERH101"/>
      <c r="ERI101"/>
      <c r="ERJ101"/>
      <c r="ERK101"/>
      <c r="ERL101"/>
      <c r="ERM101"/>
      <c r="ERN101"/>
      <c r="ERO101"/>
      <c r="ERP101"/>
      <c r="ERQ101"/>
      <c r="ERR101"/>
      <c r="ERS101"/>
      <c r="ERT101"/>
      <c r="ERU101"/>
      <c r="ERV101"/>
      <c r="ERW101"/>
      <c r="ERX101"/>
      <c r="ERY101"/>
      <c r="ERZ101"/>
      <c r="ESA101"/>
      <c r="ESB101"/>
      <c r="ESC101"/>
      <c r="ESD101"/>
      <c r="ESE101"/>
      <c r="ESF101"/>
      <c r="ESG101"/>
      <c r="ESH101"/>
      <c r="ESI101"/>
      <c r="ESJ101"/>
      <c r="ESK101"/>
      <c r="ESL101"/>
      <c r="ESM101"/>
      <c r="ESN101"/>
      <c r="ESO101"/>
      <c r="ESP101"/>
      <c r="ESQ101"/>
      <c r="ESR101"/>
      <c r="ESS101"/>
      <c r="EST101"/>
      <c r="ESU101"/>
      <c r="ESV101"/>
      <c r="ESW101"/>
      <c r="ESX101"/>
      <c r="ESY101"/>
      <c r="ESZ101"/>
      <c r="ETA101"/>
      <c r="ETB101"/>
      <c r="ETC101"/>
      <c r="ETD101"/>
      <c r="ETE101"/>
      <c r="ETF101"/>
      <c r="ETG101"/>
      <c r="ETH101"/>
      <c r="ETI101"/>
      <c r="ETJ101"/>
      <c r="ETK101"/>
      <c r="ETL101"/>
      <c r="ETM101"/>
      <c r="ETN101"/>
      <c r="ETO101"/>
      <c r="ETP101"/>
      <c r="ETQ101"/>
      <c r="ETR101"/>
      <c r="ETS101"/>
      <c r="ETT101"/>
      <c r="ETU101"/>
      <c r="ETV101"/>
      <c r="ETW101"/>
      <c r="ETX101"/>
      <c r="ETY101"/>
      <c r="ETZ101"/>
      <c r="EUA101"/>
      <c r="EUB101"/>
      <c r="EUC101"/>
      <c r="EUD101"/>
      <c r="EUE101"/>
      <c r="EUF101"/>
      <c r="EUG101"/>
      <c r="EUH101"/>
      <c r="EUI101"/>
      <c r="EUJ101"/>
      <c r="EUK101"/>
      <c r="EUL101"/>
      <c r="EUM101"/>
      <c r="EUN101"/>
      <c r="EUO101"/>
      <c r="EUP101"/>
      <c r="EUQ101"/>
      <c r="EUR101"/>
      <c r="EUS101"/>
      <c r="EUT101"/>
      <c r="EUU101"/>
      <c r="EUV101"/>
      <c r="EUW101"/>
      <c r="EUX101"/>
      <c r="EUY101"/>
      <c r="EUZ101"/>
      <c r="EVA101"/>
      <c r="EVB101"/>
      <c r="EVC101"/>
      <c r="EVD101"/>
      <c r="EVE101"/>
      <c r="EVF101"/>
      <c r="EVG101"/>
      <c r="EVH101"/>
      <c r="EVI101"/>
      <c r="EVJ101"/>
      <c r="EVK101"/>
      <c r="EVL101"/>
      <c r="EVM101"/>
      <c r="EVN101"/>
      <c r="EVO101"/>
      <c r="EVP101"/>
      <c r="EVQ101"/>
      <c r="EVR101"/>
      <c r="EVS101"/>
      <c r="EVT101"/>
      <c r="EVU101"/>
      <c r="EVV101"/>
      <c r="EVW101"/>
      <c r="EVX101"/>
      <c r="EVY101"/>
      <c r="EVZ101"/>
      <c r="EWA101"/>
      <c r="EWB101"/>
      <c r="EWC101"/>
      <c r="EWD101"/>
      <c r="EWE101"/>
      <c r="EWF101"/>
      <c r="EWG101"/>
      <c r="EWH101"/>
      <c r="EWI101"/>
      <c r="EWJ101"/>
      <c r="EWK101"/>
      <c r="EWL101"/>
      <c r="EWM101"/>
      <c r="EWN101"/>
      <c r="EWO101"/>
      <c r="EWP101"/>
      <c r="EWQ101"/>
      <c r="EWR101"/>
      <c r="EWS101"/>
      <c r="EWT101"/>
      <c r="EWU101"/>
      <c r="EWV101"/>
      <c r="EWW101"/>
      <c r="EWX101"/>
      <c r="EWY101"/>
      <c r="EWZ101"/>
      <c r="EXA101"/>
      <c r="EXB101"/>
      <c r="EXC101"/>
      <c r="EXD101"/>
      <c r="EXE101"/>
      <c r="EXF101"/>
      <c r="EXG101"/>
      <c r="EXH101"/>
      <c r="EXI101"/>
      <c r="EXJ101"/>
      <c r="EXK101"/>
      <c r="EXL101"/>
      <c r="EXM101"/>
      <c r="EXN101"/>
      <c r="EXO101"/>
      <c r="EXP101"/>
      <c r="EXQ101"/>
      <c r="EXR101"/>
      <c r="EXS101"/>
      <c r="EXT101"/>
      <c r="EXU101"/>
      <c r="EXV101"/>
      <c r="EXW101"/>
      <c r="EXX101"/>
      <c r="EXY101"/>
      <c r="EXZ101"/>
      <c r="EYA101"/>
      <c r="EYB101"/>
      <c r="EYC101"/>
      <c r="EYD101"/>
      <c r="EYE101"/>
      <c r="EYF101"/>
      <c r="EYG101"/>
      <c r="EYH101"/>
      <c r="EYI101"/>
      <c r="EYJ101"/>
      <c r="EYK101"/>
      <c r="EYL101"/>
      <c r="EYM101"/>
      <c r="EYN101"/>
      <c r="EYO101"/>
      <c r="EYP101"/>
      <c r="EYQ101"/>
      <c r="EYR101"/>
      <c r="EYS101"/>
      <c r="EYT101"/>
      <c r="EYU101"/>
      <c r="EYV101"/>
      <c r="EYW101"/>
      <c r="EYX101"/>
      <c r="EYY101"/>
      <c r="EYZ101"/>
      <c r="EZA101"/>
      <c r="EZB101"/>
      <c r="EZC101"/>
      <c r="EZD101"/>
      <c r="EZE101"/>
      <c r="EZF101"/>
      <c r="EZG101"/>
      <c r="EZH101"/>
      <c r="EZI101"/>
      <c r="EZJ101"/>
      <c r="EZK101"/>
      <c r="EZL101"/>
      <c r="EZM101"/>
      <c r="EZN101"/>
      <c r="EZO101"/>
      <c r="EZP101"/>
      <c r="EZQ101"/>
      <c r="EZR101"/>
      <c r="EZS101"/>
      <c r="EZT101"/>
      <c r="EZU101"/>
      <c r="EZV101"/>
      <c r="EZW101"/>
      <c r="EZX101"/>
      <c r="EZY101"/>
      <c r="EZZ101"/>
      <c r="FAA101"/>
      <c r="FAB101"/>
      <c r="FAC101"/>
      <c r="FAD101"/>
      <c r="FAE101"/>
      <c r="FAF101"/>
      <c r="FAG101"/>
      <c r="FAH101"/>
      <c r="FAI101"/>
      <c r="FAJ101"/>
      <c r="FAK101"/>
      <c r="FAL101"/>
      <c r="FAM101"/>
      <c r="FAN101"/>
      <c r="FAO101"/>
      <c r="FAP101"/>
      <c r="FAQ101"/>
      <c r="FAR101"/>
      <c r="FAS101"/>
      <c r="FAT101"/>
      <c r="FAU101"/>
      <c r="FAV101"/>
      <c r="FAW101"/>
      <c r="FAX101"/>
      <c r="FAY101"/>
      <c r="FAZ101"/>
      <c r="FBA101"/>
      <c r="FBB101"/>
      <c r="FBC101"/>
      <c r="FBD101"/>
      <c r="FBE101"/>
      <c r="FBF101"/>
      <c r="FBG101"/>
      <c r="FBH101"/>
      <c r="FBI101"/>
      <c r="FBJ101"/>
      <c r="FBK101"/>
      <c r="FBL101"/>
      <c r="FBM101"/>
      <c r="FBN101"/>
      <c r="FBO101"/>
      <c r="FBP101"/>
      <c r="FBQ101"/>
      <c r="FBR101"/>
      <c r="FBS101"/>
      <c r="FBT101"/>
      <c r="FBU101"/>
      <c r="FBV101"/>
      <c r="FBW101"/>
      <c r="FBX101"/>
      <c r="FBY101"/>
      <c r="FBZ101"/>
      <c r="FCA101"/>
      <c r="FCB101"/>
      <c r="FCC101"/>
      <c r="FCD101"/>
      <c r="FCE101"/>
      <c r="FCF101"/>
      <c r="FCG101"/>
      <c r="FCH101"/>
      <c r="FCI101"/>
      <c r="FCJ101"/>
      <c r="FCK101"/>
      <c r="FCL101"/>
      <c r="FCM101"/>
      <c r="FCN101"/>
      <c r="FCO101"/>
      <c r="FCP101"/>
      <c r="FCQ101"/>
      <c r="FCR101"/>
      <c r="FCS101"/>
      <c r="FCT101"/>
      <c r="FCU101"/>
      <c r="FCV101"/>
      <c r="FCW101"/>
      <c r="FCX101"/>
      <c r="FCY101"/>
      <c r="FCZ101"/>
      <c r="FDA101"/>
      <c r="FDB101"/>
      <c r="FDC101"/>
      <c r="FDD101"/>
      <c r="FDE101"/>
      <c r="FDF101"/>
      <c r="FDG101"/>
      <c r="FDH101"/>
      <c r="FDI101"/>
      <c r="FDJ101"/>
      <c r="FDK101"/>
      <c r="FDL101"/>
      <c r="FDM101"/>
      <c r="FDN101"/>
      <c r="FDO101"/>
      <c r="FDP101"/>
      <c r="FDQ101"/>
      <c r="FDR101"/>
      <c r="FDS101"/>
      <c r="FDT101"/>
      <c r="FDU101"/>
      <c r="FDV101"/>
      <c r="FDW101"/>
      <c r="FDX101"/>
      <c r="FDY101"/>
      <c r="FDZ101"/>
      <c r="FEA101"/>
      <c r="FEB101"/>
      <c r="FEC101"/>
      <c r="FED101"/>
      <c r="FEE101"/>
      <c r="FEF101"/>
      <c r="FEG101"/>
      <c r="FEH101"/>
      <c r="FEI101"/>
      <c r="FEJ101"/>
      <c r="FEK101"/>
      <c r="FEL101"/>
      <c r="FEM101"/>
      <c r="FEN101"/>
      <c r="FEO101"/>
      <c r="FEP101"/>
      <c r="FEQ101"/>
      <c r="FER101"/>
      <c r="FES101"/>
      <c r="FET101"/>
      <c r="FEU101"/>
      <c r="FEV101"/>
      <c r="FEW101"/>
      <c r="FEX101"/>
      <c r="FEY101"/>
      <c r="FEZ101"/>
      <c r="FFA101"/>
      <c r="FFB101"/>
      <c r="FFC101"/>
      <c r="FFD101"/>
      <c r="FFE101"/>
      <c r="FFF101"/>
      <c r="FFG101"/>
      <c r="FFH101"/>
      <c r="FFI101"/>
      <c r="FFJ101"/>
      <c r="FFK101"/>
      <c r="FFL101"/>
      <c r="FFM101"/>
      <c r="FFN101"/>
      <c r="FFO101"/>
      <c r="FFP101"/>
      <c r="FFQ101"/>
      <c r="FFR101"/>
      <c r="FFS101"/>
      <c r="FFT101"/>
      <c r="FFU101"/>
      <c r="FFV101"/>
      <c r="FFW101"/>
      <c r="FFX101"/>
      <c r="FFY101"/>
      <c r="FFZ101"/>
      <c r="FGA101"/>
      <c r="FGB101"/>
      <c r="FGC101"/>
      <c r="FGD101"/>
      <c r="FGE101"/>
      <c r="FGF101"/>
      <c r="FGG101"/>
      <c r="FGH101"/>
      <c r="FGI101"/>
      <c r="FGJ101"/>
      <c r="FGK101"/>
      <c r="FGL101"/>
      <c r="FGM101"/>
      <c r="FGN101"/>
      <c r="FGO101"/>
      <c r="FGP101"/>
      <c r="FGQ101"/>
      <c r="FGR101"/>
      <c r="FGS101"/>
      <c r="FGT101"/>
      <c r="FGU101"/>
      <c r="FGV101"/>
      <c r="FGW101"/>
      <c r="FGX101"/>
      <c r="FGY101"/>
      <c r="FGZ101"/>
      <c r="FHA101"/>
      <c r="FHB101"/>
      <c r="FHC101"/>
      <c r="FHD101"/>
      <c r="FHE101"/>
      <c r="FHF101"/>
      <c r="FHG101"/>
      <c r="FHH101"/>
      <c r="FHI101"/>
      <c r="FHJ101"/>
      <c r="FHK101"/>
      <c r="FHL101"/>
      <c r="FHM101"/>
      <c r="FHN101"/>
      <c r="FHO101"/>
      <c r="FHP101"/>
      <c r="FHQ101"/>
      <c r="FHR101"/>
      <c r="FHS101"/>
      <c r="FHT101"/>
      <c r="FHU101"/>
      <c r="FHV101"/>
      <c r="FHW101"/>
      <c r="FHX101"/>
      <c r="FHY101"/>
      <c r="FHZ101"/>
      <c r="FIA101"/>
      <c r="FIB101"/>
      <c r="FIC101"/>
      <c r="FID101"/>
      <c r="FIE101"/>
      <c r="FIF101"/>
      <c r="FIG101"/>
      <c r="FIH101"/>
      <c r="FII101"/>
      <c r="FIJ101"/>
      <c r="FIK101"/>
      <c r="FIL101"/>
      <c r="FIM101"/>
      <c r="FIN101"/>
      <c r="FIO101"/>
      <c r="FIP101"/>
      <c r="FIQ101"/>
      <c r="FIR101"/>
      <c r="FIS101"/>
      <c r="FIT101"/>
      <c r="FIU101"/>
      <c r="FIV101"/>
      <c r="FIW101"/>
      <c r="FIX101"/>
      <c r="FIY101"/>
      <c r="FIZ101"/>
      <c r="FJA101"/>
      <c r="FJB101"/>
      <c r="FJC101"/>
      <c r="FJD101"/>
      <c r="FJE101"/>
      <c r="FJF101"/>
      <c r="FJG101"/>
      <c r="FJH101"/>
      <c r="FJI101"/>
      <c r="FJJ101"/>
      <c r="FJK101"/>
      <c r="FJL101"/>
      <c r="FJM101"/>
      <c r="FJN101"/>
      <c r="FJO101"/>
      <c r="FJP101"/>
      <c r="FJQ101"/>
      <c r="FJR101"/>
      <c r="FJS101"/>
      <c r="FJT101"/>
      <c r="FJU101"/>
      <c r="FJV101"/>
      <c r="FJW101"/>
      <c r="FJX101"/>
      <c r="FJY101"/>
      <c r="FJZ101"/>
      <c r="FKA101"/>
      <c r="FKB101"/>
      <c r="FKC101"/>
      <c r="FKD101"/>
      <c r="FKE101"/>
      <c r="FKF101"/>
      <c r="FKG101"/>
      <c r="FKH101"/>
      <c r="FKI101"/>
      <c r="FKJ101"/>
      <c r="FKK101"/>
      <c r="FKL101"/>
      <c r="FKM101"/>
      <c r="FKN101"/>
      <c r="FKO101"/>
      <c r="FKP101"/>
      <c r="FKQ101"/>
      <c r="FKR101"/>
      <c r="FKS101"/>
      <c r="FKT101"/>
      <c r="FKU101"/>
      <c r="FKV101"/>
      <c r="FKW101"/>
      <c r="FKX101"/>
      <c r="FKY101"/>
      <c r="FKZ101"/>
      <c r="FLA101"/>
      <c r="FLB101"/>
      <c r="FLC101"/>
      <c r="FLD101"/>
      <c r="FLE101"/>
      <c r="FLF101"/>
      <c r="FLG101"/>
      <c r="FLH101"/>
      <c r="FLI101"/>
      <c r="FLJ101"/>
      <c r="FLK101"/>
      <c r="FLL101"/>
      <c r="FLM101"/>
      <c r="FLN101"/>
      <c r="FLO101"/>
      <c r="FLP101"/>
      <c r="FLQ101"/>
      <c r="FLR101"/>
      <c r="FLS101"/>
      <c r="FLT101"/>
      <c r="FLU101"/>
      <c r="FLV101"/>
      <c r="FLW101"/>
      <c r="FLX101"/>
      <c r="FLY101"/>
      <c r="FLZ101"/>
      <c r="FMA101"/>
      <c r="FMB101"/>
      <c r="FMC101"/>
      <c r="FMD101"/>
      <c r="FME101"/>
      <c r="FMF101"/>
      <c r="FMG101"/>
      <c r="FMH101"/>
      <c r="FMI101"/>
      <c r="FMJ101"/>
      <c r="FMK101"/>
      <c r="FML101"/>
      <c r="FMM101"/>
      <c r="FMN101"/>
      <c r="FMO101"/>
      <c r="FMP101"/>
      <c r="FMQ101"/>
      <c r="FMR101"/>
      <c r="FMS101"/>
      <c r="FMT101"/>
      <c r="FMU101"/>
      <c r="FMV101"/>
      <c r="FMW101"/>
      <c r="FMX101"/>
      <c r="FMY101"/>
      <c r="FMZ101"/>
      <c r="FNA101"/>
      <c r="FNB101"/>
      <c r="FNC101"/>
      <c r="FND101"/>
      <c r="FNE101"/>
      <c r="FNF101"/>
      <c r="FNG101"/>
      <c r="FNH101"/>
      <c r="FNI101"/>
      <c r="FNJ101"/>
      <c r="FNK101"/>
      <c r="FNL101"/>
      <c r="FNM101"/>
      <c r="FNN101"/>
      <c r="FNO101"/>
      <c r="FNP101"/>
      <c r="FNQ101"/>
      <c r="FNR101"/>
      <c r="FNS101"/>
      <c r="FNT101"/>
      <c r="FNU101"/>
      <c r="FNV101"/>
      <c r="FNW101"/>
      <c r="FNX101"/>
      <c r="FNY101"/>
      <c r="FNZ101"/>
      <c r="FOA101"/>
      <c r="FOB101"/>
      <c r="FOC101"/>
      <c r="FOD101"/>
      <c r="FOE101"/>
      <c r="FOF101"/>
      <c r="FOG101"/>
      <c r="FOH101"/>
      <c r="FOI101"/>
      <c r="FOJ101"/>
      <c r="FOK101"/>
      <c r="FOL101"/>
      <c r="FOM101"/>
      <c r="FON101"/>
      <c r="FOO101"/>
      <c r="FOP101"/>
      <c r="FOQ101"/>
      <c r="FOR101"/>
      <c r="FOS101"/>
      <c r="FOT101"/>
      <c r="FOU101"/>
      <c r="FOV101"/>
      <c r="FOW101"/>
      <c r="FOX101"/>
      <c r="FOY101"/>
      <c r="FOZ101"/>
      <c r="FPA101"/>
      <c r="FPB101"/>
      <c r="FPC101"/>
      <c r="FPD101"/>
      <c r="FPE101"/>
      <c r="FPF101"/>
      <c r="FPG101"/>
      <c r="FPH101"/>
      <c r="FPI101"/>
      <c r="FPJ101"/>
      <c r="FPK101"/>
      <c r="FPL101"/>
      <c r="FPM101"/>
      <c r="FPN101"/>
      <c r="FPO101"/>
      <c r="FPP101"/>
      <c r="FPQ101"/>
      <c r="FPR101"/>
      <c r="FPS101"/>
      <c r="FPT101"/>
      <c r="FPU101"/>
      <c r="FPV101"/>
      <c r="FPW101"/>
      <c r="FPX101"/>
      <c r="FPY101"/>
      <c r="FPZ101"/>
      <c r="FQA101"/>
      <c r="FQB101"/>
      <c r="FQC101"/>
      <c r="FQD101"/>
      <c r="FQE101"/>
      <c r="FQF101"/>
      <c r="FQG101"/>
      <c r="FQH101"/>
      <c r="FQI101"/>
      <c r="FQJ101"/>
      <c r="FQK101"/>
      <c r="FQL101"/>
      <c r="FQM101"/>
      <c r="FQN101"/>
      <c r="FQO101"/>
      <c r="FQP101"/>
      <c r="FQQ101"/>
      <c r="FQR101"/>
      <c r="FQS101"/>
      <c r="FQT101"/>
      <c r="FQU101"/>
      <c r="FQV101"/>
      <c r="FQW101"/>
      <c r="FQX101"/>
      <c r="FQY101"/>
      <c r="FQZ101"/>
      <c r="FRA101"/>
      <c r="FRB101"/>
      <c r="FRC101"/>
      <c r="FRD101"/>
      <c r="FRE101"/>
      <c r="FRF101"/>
      <c r="FRG101"/>
      <c r="FRH101"/>
      <c r="FRI101"/>
      <c r="FRJ101"/>
      <c r="FRK101"/>
      <c r="FRL101"/>
      <c r="FRM101"/>
      <c r="FRN101"/>
      <c r="FRO101"/>
      <c r="FRP101"/>
      <c r="FRQ101"/>
      <c r="FRR101"/>
      <c r="FRS101"/>
      <c r="FRT101"/>
      <c r="FRU101"/>
      <c r="FRV101"/>
      <c r="FRW101"/>
      <c r="FRX101"/>
      <c r="FRY101"/>
      <c r="FRZ101"/>
      <c r="FSA101"/>
      <c r="FSB101"/>
      <c r="FSC101"/>
      <c r="FSD101"/>
      <c r="FSE101"/>
      <c r="FSF101"/>
      <c r="FSG101"/>
      <c r="FSH101"/>
      <c r="FSI101"/>
      <c r="FSJ101"/>
      <c r="FSK101"/>
      <c r="FSL101"/>
      <c r="FSM101"/>
      <c r="FSN101"/>
      <c r="FSO101"/>
      <c r="FSP101"/>
      <c r="FSQ101"/>
      <c r="FSR101"/>
      <c r="FSS101"/>
      <c r="FST101"/>
      <c r="FSU101"/>
      <c r="FSV101"/>
      <c r="FSW101"/>
      <c r="FSX101"/>
      <c r="FSY101"/>
      <c r="FSZ101"/>
      <c r="FTA101"/>
      <c r="FTB101"/>
      <c r="FTC101"/>
      <c r="FTD101"/>
      <c r="FTE101"/>
      <c r="FTF101"/>
      <c r="FTG101"/>
      <c r="FTH101"/>
      <c r="FTI101"/>
      <c r="FTJ101"/>
      <c r="FTK101"/>
      <c r="FTL101"/>
      <c r="FTM101"/>
      <c r="FTN101"/>
      <c r="FTO101"/>
      <c r="FTP101"/>
      <c r="FTQ101"/>
      <c r="FTR101"/>
      <c r="FTS101"/>
      <c r="FTT101"/>
      <c r="FTU101"/>
      <c r="FTV101"/>
      <c r="FTW101"/>
      <c r="FTX101"/>
      <c r="FTY101"/>
      <c r="FTZ101"/>
      <c r="FUA101"/>
      <c r="FUB101"/>
      <c r="FUC101"/>
      <c r="FUD101"/>
      <c r="FUE101"/>
      <c r="FUF101"/>
      <c r="FUG101"/>
      <c r="FUH101"/>
      <c r="FUI101"/>
      <c r="FUJ101"/>
      <c r="FUK101"/>
      <c r="FUL101"/>
      <c r="FUM101"/>
      <c r="FUN101"/>
      <c r="FUO101"/>
      <c r="FUP101"/>
      <c r="FUQ101"/>
      <c r="FUR101"/>
      <c r="FUS101"/>
      <c r="FUT101"/>
      <c r="FUU101"/>
      <c r="FUV101"/>
      <c r="FUW101"/>
      <c r="FUX101"/>
      <c r="FUY101"/>
      <c r="FUZ101"/>
      <c r="FVA101"/>
      <c r="FVB101"/>
      <c r="FVC101"/>
      <c r="FVD101"/>
      <c r="FVE101"/>
      <c r="FVF101"/>
      <c r="FVG101"/>
      <c r="FVH101"/>
      <c r="FVI101"/>
      <c r="FVJ101"/>
      <c r="FVK101"/>
      <c r="FVL101"/>
      <c r="FVM101"/>
      <c r="FVN101"/>
      <c r="FVO101"/>
      <c r="FVP101"/>
      <c r="FVQ101"/>
      <c r="FVR101"/>
      <c r="FVS101"/>
      <c r="FVT101"/>
      <c r="FVU101"/>
      <c r="FVV101"/>
      <c r="FVW101"/>
      <c r="FVX101"/>
      <c r="FVY101"/>
      <c r="FVZ101"/>
      <c r="FWA101"/>
      <c r="FWB101"/>
      <c r="FWC101"/>
      <c r="FWD101"/>
      <c r="FWE101"/>
      <c r="FWF101"/>
      <c r="FWG101"/>
      <c r="FWH101"/>
      <c r="FWI101"/>
      <c r="FWJ101"/>
      <c r="FWK101"/>
      <c r="FWL101"/>
      <c r="FWM101"/>
      <c r="FWN101"/>
      <c r="FWO101"/>
      <c r="FWP101"/>
      <c r="FWQ101"/>
      <c r="FWR101"/>
      <c r="FWS101"/>
      <c r="FWT101"/>
      <c r="FWU101"/>
      <c r="FWV101"/>
      <c r="FWW101"/>
      <c r="FWX101"/>
      <c r="FWY101"/>
      <c r="FWZ101"/>
      <c r="FXA101"/>
      <c r="FXB101"/>
      <c r="FXC101"/>
      <c r="FXD101"/>
      <c r="FXE101"/>
      <c r="FXF101"/>
      <c r="FXG101"/>
      <c r="FXH101"/>
      <c r="FXI101"/>
      <c r="FXJ101"/>
      <c r="FXK101"/>
      <c r="FXL101"/>
      <c r="FXM101"/>
      <c r="FXN101"/>
      <c r="FXO101"/>
      <c r="FXP101"/>
      <c r="FXQ101"/>
      <c r="FXR101"/>
      <c r="FXS101"/>
      <c r="FXT101"/>
      <c r="FXU101"/>
      <c r="FXV101"/>
      <c r="FXW101"/>
      <c r="FXX101"/>
      <c r="FXY101"/>
      <c r="FXZ101"/>
      <c r="FYA101"/>
      <c r="FYB101"/>
      <c r="FYC101"/>
      <c r="FYD101"/>
      <c r="FYE101"/>
      <c r="FYF101"/>
      <c r="FYG101"/>
      <c r="FYH101"/>
      <c r="FYI101"/>
      <c r="FYJ101"/>
      <c r="FYK101"/>
      <c r="FYL101"/>
      <c r="FYM101"/>
      <c r="FYN101"/>
      <c r="FYO101"/>
      <c r="FYP101"/>
      <c r="FYQ101"/>
      <c r="FYR101"/>
      <c r="FYS101"/>
      <c r="FYT101"/>
      <c r="FYU101"/>
      <c r="FYV101"/>
      <c r="FYW101"/>
      <c r="FYX101"/>
      <c r="FYY101"/>
      <c r="FYZ101"/>
      <c r="FZA101"/>
      <c r="FZB101"/>
      <c r="FZC101"/>
      <c r="FZD101"/>
      <c r="FZE101"/>
      <c r="FZF101"/>
      <c r="FZG101"/>
      <c r="FZH101"/>
      <c r="FZI101"/>
      <c r="FZJ101"/>
      <c r="FZK101"/>
      <c r="FZL101"/>
      <c r="FZM101"/>
      <c r="FZN101"/>
      <c r="FZO101"/>
      <c r="FZP101"/>
      <c r="FZQ101"/>
      <c r="FZR101"/>
      <c r="FZS101"/>
      <c r="FZT101"/>
      <c r="FZU101"/>
      <c r="FZV101"/>
      <c r="FZW101"/>
      <c r="FZX101"/>
      <c r="FZY101"/>
      <c r="FZZ101"/>
      <c r="GAA101"/>
      <c r="GAB101"/>
      <c r="GAC101"/>
      <c r="GAD101"/>
      <c r="GAE101"/>
      <c r="GAF101"/>
      <c r="GAG101"/>
      <c r="GAH101"/>
      <c r="GAI101"/>
      <c r="GAJ101"/>
      <c r="GAK101"/>
      <c r="GAL101"/>
      <c r="GAM101"/>
      <c r="GAN101"/>
      <c r="GAO101"/>
      <c r="GAP101"/>
      <c r="GAQ101"/>
      <c r="GAR101"/>
      <c r="GAS101"/>
      <c r="GAT101"/>
      <c r="GAU101"/>
      <c r="GAV101"/>
      <c r="GAW101"/>
      <c r="GAX101"/>
      <c r="GAY101"/>
      <c r="GAZ101"/>
      <c r="GBA101"/>
      <c r="GBB101"/>
      <c r="GBC101"/>
      <c r="GBD101"/>
      <c r="GBE101"/>
      <c r="GBF101"/>
      <c r="GBG101"/>
      <c r="GBH101"/>
      <c r="GBI101"/>
      <c r="GBJ101"/>
      <c r="GBK101"/>
      <c r="GBL101"/>
      <c r="GBM101"/>
      <c r="GBN101"/>
      <c r="GBO101"/>
      <c r="GBP101"/>
      <c r="GBQ101"/>
      <c r="GBR101"/>
      <c r="GBS101"/>
      <c r="GBT101"/>
      <c r="GBU101"/>
      <c r="GBV101"/>
      <c r="GBW101"/>
      <c r="GBX101"/>
      <c r="GBY101"/>
      <c r="GBZ101"/>
      <c r="GCA101"/>
      <c r="GCB101"/>
      <c r="GCC101"/>
      <c r="GCD101"/>
      <c r="GCE101"/>
      <c r="GCF101"/>
      <c r="GCG101"/>
      <c r="GCH101"/>
      <c r="GCI101"/>
      <c r="GCJ101"/>
      <c r="GCK101"/>
      <c r="GCL101"/>
      <c r="GCM101"/>
      <c r="GCN101"/>
      <c r="GCO101"/>
      <c r="GCP101"/>
      <c r="GCQ101"/>
      <c r="GCR101"/>
      <c r="GCS101"/>
      <c r="GCT101"/>
      <c r="GCU101"/>
      <c r="GCV101"/>
      <c r="GCW101"/>
      <c r="GCX101"/>
      <c r="GCY101"/>
      <c r="GCZ101"/>
      <c r="GDA101"/>
      <c r="GDB101"/>
      <c r="GDC101"/>
      <c r="GDD101"/>
      <c r="GDE101"/>
      <c r="GDF101"/>
      <c r="GDG101"/>
      <c r="GDH101"/>
      <c r="GDI101"/>
      <c r="GDJ101"/>
      <c r="GDK101"/>
      <c r="GDL101"/>
      <c r="GDM101"/>
      <c r="GDN101"/>
      <c r="GDO101"/>
      <c r="GDP101"/>
      <c r="GDQ101"/>
      <c r="GDR101"/>
      <c r="GDS101"/>
      <c r="GDT101"/>
      <c r="GDU101"/>
      <c r="GDV101"/>
      <c r="GDW101"/>
      <c r="GDX101"/>
      <c r="GDY101"/>
      <c r="GDZ101"/>
      <c r="GEA101"/>
      <c r="GEB101"/>
      <c r="GEC101"/>
      <c r="GED101"/>
      <c r="GEE101"/>
      <c r="GEF101"/>
      <c r="GEG101"/>
      <c r="GEH101"/>
      <c r="GEI101"/>
      <c r="GEJ101"/>
      <c r="GEK101"/>
      <c r="GEL101"/>
      <c r="GEM101"/>
      <c r="GEN101"/>
      <c r="GEO101"/>
      <c r="GEP101"/>
      <c r="GEQ101"/>
      <c r="GER101"/>
      <c r="GES101"/>
      <c r="GET101"/>
      <c r="GEU101"/>
      <c r="GEV101"/>
      <c r="GEW101"/>
      <c r="GEX101"/>
      <c r="GEY101"/>
      <c r="GEZ101"/>
      <c r="GFA101"/>
      <c r="GFB101"/>
      <c r="GFC101"/>
      <c r="GFD101"/>
      <c r="GFE101"/>
      <c r="GFF101"/>
      <c r="GFG101"/>
      <c r="GFH101"/>
      <c r="GFI101"/>
      <c r="GFJ101"/>
      <c r="GFK101"/>
      <c r="GFL101"/>
      <c r="GFM101"/>
      <c r="GFN101"/>
      <c r="GFO101"/>
      <c r="GFP101"/>
      <c r="GFQ101"/>
      <c r="GFR101"/>
      <c r="GFS101"/>
      <c r="GFT101"/>
      <c r="GFU101"/>
      <c r="GFV101"/>
      <c r="GFW101"/>
      <c r="GFX101"/>
      <c r="GFY101"/>
      <c r="GFZ101"/>
      <c r="GGA101"/>
      <c r="GGB101"/>
      <c r="GGC101"/>
      <c r="GGD101"/>
      <c r="GGE101"/>
      <c r="GGF101"/>
      <c r="GGG101"/>
      <c r="GGH101"/>
      <c r="GGI101"/>
      <c r="GGJ101"/>
      <c r="GGK101"/>
      <c r="GGL101"/>
      <c r="GGM101"/>
      <c r="GGN101"/>
      <c r="GGO101"/>
      <c r="GGP101"/>
      <c r="GGQ101"/>
      <c r="GGR101"/>
      <c r="GGS101"/>
      <c r="GGT101"/>
      <c r="GGU101"/>
      <c r="GGV101"/>
      <c r="GGW101"/>
      <c r="GGX101"/>
      <c r="GGY101"/>
      <c r="GGZ101"/>
      <c r="GHA101"/>
      <c r="GHB101"/>
      <c r="GHC101"/>
      <c r="GHD101"/>
      <c r="GHE101"/>
      <c r="GHF101"/>
      <c r="GHG101"/>
      <c r="GHH101"/>
      <c r="GHI101"/>
      <c r="GHJ101"/>
      <c r="GHK101"/>
      <c r="GHL101"/>
      <c r="GHM101"/>
      <c r="GHN101"/>
      <c r="GHO101"/>
      <c r="GHP101"/>
      <c r="GHQ101"/>
      <c r="GHR101"/>
      <c r="GHS101"/>
      <c r="GHT101"/>
      <c r="GHU101"/>
      <c r="GHV101"/>
      <c r="GHW101"/>
      <c r="GHX101"/>
      <c r="GHY101"/>
      <c r="GHZ101"/>
      <c r="GIA101"/>
      <c r="GIB101"/>
      <c r="GIC101"/>
      <c r="GID101"/>
      <c r="GIE101"/>
      <c r="GIF101"/>
      <c r="GIG101"/>
      <c r="GIH101"/>
      <c r="GII101"/>
      <c r="GIJ101"/>
      <c r="GIK101"/>
      <c r="GIL101"/>
      <c r="GIM101"/>
      <c r="GIN101"/>
      <c r="GIO101"/>
      <c r="GIP101"/>
      <c r="GIQ101"/>
      <c r="GIR101"/>
      <c r="GIS101"/>
      <c r="GIT101"/>
      <c r="GIU101"/>
      <c r="GIV101"/>
      <c r="GIW101"/>
      <c r="GIX101"/>
      <c r="GIY101"/>
      <c r="GIZ101"/>
      <c r="GJA101"/>
      <c r="GJB101"/>
      <c r="GJC101"/>
      <c r="GJD101"/>
      <c r="GJE101"/>
      <c r="GJF101"/>
      <c r="GJG101"/>
      <c r="GJH101"/>
      <c r="GJI101"/>
      <c r="GJJ101"/>
      <c r="GJK101"/>
      <c r="GJL101"/>
      <c r="GJM101"/>
      <c r="GJN101"/>
      <c r="GJO101"/>
      <c r="GJP101"/>
      <c r="GJQ101"/>
      <c r="GJR101"/>
      <c r="GJS101"/>
      <c r="GJT101"/>
      <c r="GJU101"/>
      <c r="GJV101"/>
      <c r="GJW101"/>
      <c r="GJX101"/>
      <c r="GJY101"/>
      <c r="GJZ101"/>
      <c r="GKA101"/>
      <c r="GKB101"/>
      <c r="GKC101"/>
      <c r="GKD101"/>
      <c r="GKE101"/>
      <c r="GKF101"/>
      <c r="GKG101"/>
      <c r="GKH101"/>
      <c r="GKI101"/>
      <c r="GKJ101"/>
      <c r="GKK101"/>
      <c r="GKL101"/>
      <c r="GKM101"/>
      <c r="GKN101"/>
      <c r="GKO101"/>
      <c r="GKP101"/>
      <c r="GKQ101"/>
      <c r="GKR101"/>
      <c r="GKS101"/>
      <c r="GKT101"/>
      <c r="GKU101"/>
      <c r="GKV101"/>
      <c r="GKW101"/>
      <c r="GKX101"/>
      <c r="GKY101"/>
      <c r="GKZ101"/>
      <c r="GLA101"/>
      <c r="GLB101"/>
      <c r="GLC101"/>
      <c r="GLD101"/>
      <c r="GLE101"/>
      <c r="GLF101"/>
      <c r="GLG101"/>
      <c r="GLH101"/>
      <c r="GLI101"/>
      <c r="GLJ101"/>
      <c r="GLK101"/>
      <c r="GLL101"/>
      <c r="GLM101"/>
      <c r="GLN101"/>
      <c r="GLO101"/>
      <c r="GLP101"/>
      <c r="GLQ101"/>
      <c r="GLR101"/>
      <c r="GLS101"/>
      <c r="GLT101"/>
      <c r="GLU101"/>
      <c r="GLV101"/>
      <c r="GLW101"/>
      <c r="GLX101"/>
      <c r="GLY101"/>
      <c r="GLZ101"/>
      <c r="GMA101"/>
      <c r="GMB101"/>
      <c r="GMC101"/>
      <c r="GMD101"/>
      <c r="GME101"/>
      <c r="GMF101"/>
      <c r="GMG101"/>
      <c r="GMH101"/>
      <c r="GMI101"/>
      <c r="GMJ101"/>
      <c r="GMK101"/>
      <c r="GML101"/>
      <c r="GMM101"/>
      <c r="GMN101"/>
      <c r="GMO101"/>
      <c r="GMP101"/>
      <c r="GMQ101"/>
      <c r="GMR101"/>
      <c r="GMS101"/>
      <c r="GMT101"/>
      <c r="GMU101"/>
      <c r="GMV101"/>
      <c r="GMW101"/>
      <c r="GMX101"/>
      <c r="GMY101"/>
      <c r="GMZ101"/>
      <c r="GNA101"/>
      <c r="GNB101"/>
      <c r="GNC101"/>
      <c r="GND101"/>
      <c r="GNE101"/>
      <c r="GNF101"/>
      <c r="GNG101"/>
      <c r="GNH101"/>
      <c r="GNI101"/>
      <c r="GNJ101"/>
      <c r="GNK101"/>
      <c r="GNL101"/>
      <c r="GNM101"/>
      <c r="GNN101"/>
      <c r="GNO101"/>
      <c r="GNP101"/>
      <c r="GNQ101"/>
      <c r="GNR101"/>
      <c r="GNS101"/>
      <c r="GNT101"/>
      <c r="GNU101"/>
      <c r="GNV101"/>
      <c r="GNW101"/>
      <c r="GNX101"/>
      <c r="GNY101"/>
      <c r="GNZ101"/>
      <c r="GOA101"/>
      <c r="GOB101"/>
      <c r="GOC101"/>
      <c r="GOD101"/>
      <c r="GOE101"/>
      <c r="GOF101"/>
      <c r="GOG101"/>
      <c r="GOH101"/>
      <c r="GOI101"/>
      <c r="GOJ101"/>
      <c r="GOK101"/>
      <c r="GOL101"/>
      <c r="GOM101"/>
      <c r="GON101"/>
      <c r="GOO101"/>
      <c r="GOP101"/>
      <c r="GOQ101"/>
      <c r="GOR101"/>
      <c r="GOS101"/>
      <c r="GOT101"/>
      <c r="GOU101"/>
      <c r="GOV101"/>
      <c r="GOW101"/>
      <c r="GOX101"/>
      <c r="GOY101"/>
      <c r="GOZ101"/>
      <c r="GPA101"/>
      <c r="GPB101"/>
      <c r="GPC101"/>
      <c r="GPD101"/>
      <c r="GPE101"/>
      <c r="GPF101"/>
      <c r="GPG101"/>
      <c r="GPH101"/>
      <c r="GPI101"/>
      <c r="GPJ101"/>
      <c r="GPK101"/>
      <c r="GPL101"/>
      <c r="GPM101"/>
      <c r="GPN101"/>
      <c r="GPO101"/>
      <c r="GPP101"/>
      <c r="GPQ101"/>
      <c r="GPR101"/>
      <c r="GPS101"/>
      <c r="GPT101"/>
      <c r="GPU101"/>
      <c r="GPV101"/>
      <c r="GPW101"/>
      <c r="GPX101"/>
      <c r="GPY101"/>
      <c r="GPZ101"/>
      <c r="GQA101"/>
      <c r="GQB101"/>
      <c r="GQC101"/>
      <c r="GQD101"/>
      <c r="GQE101"/>
      <c r="GQF101"/>
      <c r="GQG101"/>
      <c r="GQH101"/>
      <c r="GQI101"/>
      <c r="GQJ101"/>
      <c r="GQK101"/>
      <c r="GQL101"/>
      <c r="GQM101"/>
      <c r="GQN101"/>
      <c r="GQO101"/>
      <c r="GQP101"/>
      <c r="GQQ101"/>
      <c r="GQR101"/>
      <c r="GQS101"/>
      <c r="GQT101"/>
      <c r="GQU101"/>
      <c r="GQV101"/>
      <c r="GQW101"/>
      <c r="GQX101"/>
      <c r="GQY101"/>
      <c r="GQZ101"/>
      <c r="GRA101"/>
      <c r="GRB101"/>
      <c r="GRC101"/>
      <c r="GRD101"/>
      <c r="GRE101"/>
      <c r="GRF101"/>
      <c r="GRG101"/>
      <c r="GRH101"/>
      <c r="GRI101"/>
      <c r="GRJ101"/>
      <c r="GRK101"/>
      <c r="GRL101"/>
      <c r="GRM101"/>
      <c r="GRN101"/>
      <c r="GRO101"/>
      <c r="GRP101"/>
      <c r="GRQ101"/>
      <c r="GRR101"/>
      <c r="GRS101"/>
      <c r="GRT101"/>
      <c r="GRU101"/>
      <c r="GRV101"/>
      <c r="GRW101"/>
      <c r="GRX101"/>
      <c r="GRY101"/>
      <c r="GRZ101"/>
      <c r="GSA101"/>
      <c r="GSB101"/>
      <c r="GSC101"/>
      <c r="GSD101"/>
      <c r="GSE101"/>
      <c r="GSF101"/>
      <c r="GSG101"/>
      <c r="GSH101"/>
      <c r="GSI101"/>
      <c r="GSJ101"/>
      <c r="GSK101"/>
      <c r="GSL101"/>
      <c r="GSM101"/>
      <c r="GSN101"/>
      <c r="GSO101"/>
      <c r="GSP101"/>
      <c r="GSQ101"/>
      <c r="GSR101"/>
      <c r="GSS101"/>
      <c r="GST101"/>
      <c r="GSU101"/>
      <c r="GSV101"/>
      <c r="GSW101"/>
      <c r="GSX101"/>
      <c r="GSY101"/>
      <c r="GSZ101"/>
      <c r="GTA101"/>
      <c r="GTB101"/>
      <c r="GTC101"/>
      <c r="GTD101"/>
      <c r="GTE101"/>
      <c r="GTF101"/>
      <c r="GTG101"/>
      <c r="GTH101"/>
      <c r="GTI101"/>
      <c r="GTJ101"/>
      <c r="GTK101"/>
      <c r="GTL101"/>
      <c r="GTM101"/>
      <c r="GTN101"/>
      <c r="GTO101"/>
      <c r="GTP101"/>
      <c r="GTQ101"/>
      <c r="GTR101"/>
      <c r="GTS101"/>
      <c r="GTT101"/>
      <c r="GTU101"/>
      <c r="GTV101"/>
      <c r="GTW101"/>
      <c r="GTX101"/>
      <c r="GTY101"/>
      <c r="GTZ101"/>
      <c r="GUA101"/>
      <c r="GUB101"/>
      <c r="GUC101"/>
      <c r="GUD101"/>
      <c r="GUE101"/>
      <c r="GUF101"/>
      <c r="GUG101"/>
      <c r="GUH101"/>
      <c r="GUI101"/>
      <c r="GUJ101"/>
      <c r="GUK101"/>
      <c r="GUL101"/>
      <c r="GUM101"/>
      <c r="GUN101"/>
      <c r="GUO101"/>
      <c r="GUP101"/>
      <c r="GUQ101"/>
      <c r="GUR101"/>
      <c r="GUS101"/>
      <c r="GUT101"/>
      <c r="GUU101"/>
      <c r="GUV101"/>
      <c r="GUW101"/>
      <c r="GUX101"/>
      <c r="GUY101"/>
      <c r="GUZ101"/>
      <c r="GVA101"/>
      <c r="GVB101"/>
      <c r="GVC101"/>
      <c r="GVD101"/>
      <c r="GVE101"/>
      <c r="GVF101"/>
      <c r="GVG101"/>
      <c r="GVH101"/>
      <c r="GVI101"/>
      <c r="GVJ101"/>
      <c r="GVK101"/>
      <c r="GVL101"/>
      <c r="GVM101"/>
      <c r="GVN101"/>
      <c r="GVO101"/>
      <c r="GVP101"/>
      <c r="GVQ101"/>
      <c r="GVR101"/>
      <c r="GVS101"/>
      <c r="GVT101"/>
      <c r="GVU101"/>
      <c r="GVV101"/>
      <c r="GVW101"/>
      <c r="GVX101"/>
      <c r="GVY101"/>
      <c r="GVZ101"/>
      <c r="GWA101"/>
      <c r="GWB101"/>
      <c r="GWC101"/>
      <c r="GWD101"/>
      <c r="GWE101"/>
      <c r="GWF101"/>
      <c r="GWG101"/>
      <c r="GWH101"/>
      <c r="GWI101"/>
      <c r="GWJ101"/>
      <c r="GWK101"/>
      <c r="GWL101"/>
      <c r="GWM101"/>
      <c r="GWN101"/>
      <c r="GWO101"/>
      <c r="GWP101"/>
      <c r="GWQ101"/>
      <c r="GWR101"/>
      <c r="GWS101"/>
      <c r="GWT101"/>
      <c r="GWU101"/>
      <c r="GWV101"/>
      <c r="GWW101"/>
      <c r="GWX101"/>
      <c r="GWY101"/>
      <c r="GWZ101"/>
      <c r="GXA101"/>
      <c r="GXB101"/>
      <c r="GXC101"/>
      <c r="GXD101"/>
      <c r="GXE101"/>
      <c r="GXF101"/>
      <c r="GXG101"/>
      <c r="GXH101"/>
      <c r="GXI101"/>
      <c r="GXJ101"/>
      <c r="GXK101"/>
      <c r="GXL101"/>
      <c r="GXM101"/>
      <c r="GXN101"/>
      <c r="GXO101"/>
      <c r="GXP101"/>
      <c r="GXQ101"/>
      <c r="GXR101"/>
      <c r="GXS101"/>
      <c r="GXT101"/>
      <c r="GXU101"/>
      <c r="GXV101"/>
      <c r="GXW101"/>
      <c r="GXX101"/>
      <c r="GXY101"/>
      <c r="GXZ101"/>
      <c r="GYA101"/>
      <c r="GYB101"/>
      <c r="GYC101"/>
      <c r="GYD101"/>
      <c r="GYE101"/>
      <c r="GYF101"/>
      <c r="GYG101"/>
      <c r="GYH101"/>
      <c r="GYI101"/>
      <c r="GYJ101"/>
      <c r="GYK101"/>
      <c r="GYL101"/>
      <c r="GYM101"/>
      <c r="GYN101"/>
      <c r="GYO101"/>
      <c r="GYP101"/>
      <c r="GYQ101"/>
      <c r="GYR101"/>
      <c r="GYS101"/>
      <c r="GYT101"/>
      <c r="GYU101"/>
      <c r="GYV101"/>
      <c r="GYW101"/>
      <c r="GYX101"/>
      <c r="GYY101"/>
      <c r="GYZ101"/>
      <c r="GZA101"/>
      <c r="GZB101"/>
      <c r="GZC101"/>
      <c r="GZD101"/>
      <c r="GZE101"/>
      <c r="GZF101"/>
      <c r="GZG101"/>
      <c r="GZH101"/>
      <c r="GZI101"/>
      <c r="GZJ101"/>
      <c r="GZK101"/>
      <c r="GZL101"/>
      <c r="GZM101"/>
      <c r="GZN101"/>
      <c r="GZO101"/>
      <c r="GZP101"/>
      <c r="GZQ101"/>
      <c r="GZR101"/>
      <c r="GZS101"/>
      <c r="GZT101"/>
      <c r="GZU101"/>
      <c r="GZV101"/>
      <c r="GZW101"/>
      <c r="GZX101"/>
      <c r="GZY101"/>
      <c r="GZZ101"/>
      <c r="HAA101"/>
      <c r="HAB101"/>
      <c r="HAC101"/>
      <c r="HAD101"/>
      <c r="HAE101"/>
      <c r="HAF101"/>
      <c r="HAG101"/>
      <c r="HAH101"/>
      <c r="HAI101"/>
      <c r="HAJ101"/>
      <c r="HAK101"/>
      <c r="HAL101"/>
      <c r="HAM101"/>
      <c r="HAN101"/>
      <c r="HAO101"/>
      <c r="HAP101"/>
      <c r="HAQ101"/>
      <c r="HAR101"/>
      <c r="HAS101"/>
      <c r="HAT101"/>
      <c r="HAU101"/>
      <c r="HAV101"/>
      <c r="HAW101"/>
      <c r="HAX101"/>
      <c r="HAY101"/>
      <c r="HAZ101"/>
      <c r="HBA101"/>
      <c r="HBB101"/>
      <c r="HBC101"/>
      <c r="HBD101"/>
      <c r="HBE101"/>
      <c r="HBF101"/>
      <c r="HBG101"/>
      <c r="HBH101"/>
      <c r="HBI101"/>
      <c r="HBJ101"/>
      <c r="HBK101"/>
      <c r="HBL101"/>
      <c r="HBM101"/>
      <c r="HBN101"/>
      <c r="HBO101"/>
      <c r="HBP101"/>
      <c r="HBQ101"/>
      <c r="HBR101"/>
      <c r="HBS101"/>
      <c r="HBT101"/>
      <c r="HBU101"/>
      <c r="HBV101"/>
      <c r="HBW101"/>
      <c r="HBX101"/>
      <c r="HBY101"/>
      <c r="HBZ101"/>
      <c r="HCA101"/>
      <c r="HCB101"/>
      <c r="HCC101"/>
      <c r="HCD101"/>
      <c r="HCE101"/>
      <c r="HCF101"/>
      <c r="HCG101"/>
      <c r="HCH101"/>
      <c r="HCI101"/>
      <c r="HCJ101"/>
      <c r="HCK101"/>
      <c r="HCL101"/>
      <c r="HCM101"/>
      <c r="HCN101"/>
      <c r="HCO101"/>
      <c r="HCP101"/>
      <c r="HCQ101"/>
      <c r="HCR101"/>
      <c r="HCS101"/>
      <c r="HCT101"/>
      <c r="HCU101"/>
      <c r="HCV101"/>
      <c r="HCW101"/>
      <c r="HCX101"/>
      <c r="HCY101"/>
      <c r="HCZ101"/>
      <c r="HDA101"/>
      <c r="HDB101"/>
      <c r="HDC101"/>
      <c r="HDD101"/>
      <c r="HDE101"/>
      <c r="HDF101"/>
      <c r="HDG101"/>
      <c r="HDH101"/>
      <c r="HDI101"/>
      <c r="HDJ101"/>
      <c r="HDK101"/>
      <c r="HDL101"/>
      <c r="HDM101"/>
      <c r="HDN101"/>
      <c r="HDO101"/>
      <c r="HDP101"/>
      <c r="HDQ101"/>
      <c r="HDR101"/>
      <c r="HDS101"/>
      <c r="HDT101"/>
      <c r="HDU101"/>
      <c r="HDV101"/>
      <c r="HDW101"/>
      <c r="HDX101"/>
      <c r="HDY101"/>
      <c r="HDZ101"/>
      <c r="HEA101"/>
      <c r="HEB101"/>
      <c r="HEC101"/>
      <c r="HED101"/>
      <c r="HEE101"/>
      <c r="HEF101"/>
      <c r="HEG101"/>
      <c r="HEH101"/>
      <c r="HEI101"/>
      <c r="HEJ101"/>
      <c r="HEK101"/>
      <c r="HEL101"/>
      <c r="HEM101"/>
      <c r="HEN101"/>
      <c r="HEO101"/>
      <c r="HEP101"/>
      <c r="HEQ101"/>
      <c r="HER101"/>
      <c r="HES101"/>
      <c r="HET101"/>
      <c r="HEU101"/>
      <c r="HEV101"/>
      <c r="HEW101"/>
      <c r="HEX101"/>
      <c r="HEY101"/>
      <c r="HEZ101"/>
      <c r="HFA101"/>
      <c r="HFB101"/>
      <c r="HFC101"/>
      <c r="HFD101"/>
      <c r="HFE101"/>
      <c r="HFF101"/>
      <c r="HFG101"/>
      <c r="HFH101"/>
      <c r="HFI101"/>
      <c r="HFJ101"/>
      <c r="HFK101"/>
      <c r="HFL101"/>
      <c r="HFM101"/>
      <c r="HFN101"/>
      <c r="HFO101"/>
      <c r="HFP101"/>
      <c r="HFQ101"/>
      <c r="HFR101"/>
      <c r="HFS101"/>
      <c r="HFT101"/>
      <c r="HFU101"/>
      <c r="HFV101"/>
      <c r="HFW101"/>
      <c r="HFX101"/>
      <c r="HFY101"/>
      <c r="HFZ101"/>
      <c r="HGA101"/>
      <c r="HGB101"/>
      <c r="HGC101"/>
      <c r="HGD101"/>
      <c r="HGE101"/>
      <c r="HGF101"/>
      <c r="HGG101"/>
      <c r="HGH101"/>
      <c r="HGI101"/>
      <c r="HGJ101"/>
      <c r="HGK101"/>
      <c r="HGL101"/>
      <c r="HGM101"/>
      <c r="HGN101"/>
      <c r="HGO101"/>
      <c r="HGP101"/>
      <c r="HGQ101"/>
      <c r="HGR101"/>
      <c r="HGS101"/>
      <c r="HGT101"/>
      <c r="HGU101"/>
      <c r="HGV101"/>
      <c r="HGW101"/>
      <c r="HGX101"/>
      <c r="HGY101"/>
      <c r="HGZ101"/>
      <c r="HHA101"/>
      <c r="HHB101"/>
      <c r="HHC101"/>
      <c r="HHD101"/>
      <c r="HHE101"/>
      <c r="HHF101"/>
      <c r="HHG101"/>
      <c r="HHH101"/>
      <c r="HHI101"/>
      <c r="HHJ101"/>
      <c r="HHK101"/>
      <c r="HHL101"/>
      <c r="HHM101"/>
      <c r="HHN101"/>
      <c r="HHO101"/>
      <c r="HHP101"/>
      <c r="HHQ101"/>
      <c r="HHR101"/>
      <c r="HHS101"/>
      <c r="HHT101"/>
      <c r="HHU101"/>
      <c r="HHV101"/>
      <c r="HHW101"/>
      <c r="HHX101"/>
      <c r="HHY101"/>
      <c r="HHZ101"/>
      <c r="HIA101"/>
      <c r="HIB101"/>
      <c r="HIC101"/>
      <c r="HID101"/>
      <c r="HIE101"/>
      <c r="HIF101"/>
      <c r="HIG101"/>
      <c r="HIH101"/>
      <c r="HII101"/>
      <c r="HIJ101"/>
      <c r="HIK101"/>
      <c r="HIL101"/>
      <c r="HIM101"/>
      <c r="HIN101"/>
      <c r="HIO101"/>
      <c r="HIP101"/>
      <c r="HIQ101"/>
      <c r="HIR101"/>
      <c r="HIS101"/>
      <c r="HIT101"/>
      <c r="HIU101"/>
      <c r="HIV101"/>
      <c r="HIW101"/>
      <c r="HIX101"/>
      <c r="HIY101"/>
      <c r="HIZ101"/>
      <c r="HJA101"/>
      <c r="HJB101"/>
      <c r="HJC101"/>
      <c r="HJD101"/>
      <c r="HJE101"/>
      <c r="HJF101"/>
      <c r="HJG101"/>
      <c r="HJH101"/>
      <c r="HJI101"/>
      <c r="HJJ101"/>
      <c r="HJK101"/>
      <c r="HJL101"/>
      <c r="HJM101"/>
      <c r="HJN101"/>
      <c r="HJO101"/>
      <c r="HJP101"/>
      <c r="HJQ101"/>
      <c r="HJR101"/>
      <c r="HJS101"/>
      <c r="HJT101"/>
      <c r="HJU101"/>
      <c r="HJV101"/>
      <c r="HJW101"/>
      <c r="HJX101"/>
      <c r="HJY101"/>
      <c r="HJZ101"/>
      <c r="HKA101"/>
      <c r="HKB101"/>
      <c r="HKC101"/>
      <c r="HKD101"/>
      <c r="HKE101"/>
      <c r="HKF101"/>
      <c r="HKG101"/>
      <c r="HKH101"/>
      <c r="HKI101"/>
      <c r="HKJ101"/>
      <c r="HKK101"/>
      <c r="HKL101"/>
      <c r="HKM101"/>
      <c r="HKN101"/>
      <c r="HKO101"/>
      <c r="HKP101"/>
      <c r="HKQ101"/>
      <c r="HKR101"/>
      <c r="HKS101"/>
      <c r="HKT101"/>
      <c r="HKU101"/>
      <c r="HKV101"/>
      <c r="HKW101"/>
      <c r="HKX101"/>
      <c r="HKY101"/>
      <c r="HKZ101"/>
      <c r="HLA101"/>
      <c r="HLB101"/>
      <c r="HLC101"/>
      <c r="HLD101"/>
      <c r="HLE101"/>
      <c r="HLF101"/>
      <c r="HLG101"/>
      <c r="HLH101"/>
      <c r="HLI101"/>
      <c r="HLJ101"/>
      <c r="HLK101"/>
      <c r="HLL101"/>
      <c r="HLM101"/>
      <c r="HLN101"/>
      <c r="HLO101"/>
      <c r="HLP101"/>
      <c r="HLQ101"/>
      <c r="HLR101"/>
      <c r="HLS101"/>
      <c r="HLT101"/>
      <c r="HLU101"/>
      <c r="HLV101"/>
      <c r="HLW101"/>
      <c r="HLX101"/>
      <c r="HLY101"/>
      <c r="HLZ101"/>
      <c r="HMA101"/>
      <c r="HMB101"/>
      <c r="HMC101"/>
      <c r="HMD101"/>
      <c r="HME101"/>
      <c r="HMF101"/>
      <c r="HMG101"/>
      <c r="HMH101"/>
      <c r="HMI101"/>
      <c r="HMJ101"/>
      <c r="HMK101"/>
      <c r="HML101"/>
      <c r="HMM101"/>
      <c r="HMN101"/>
      <c r="HMO101"/>
      <c r="HMP101"/>
      <c r="HMQ101"/>
      <c r="HMR101"/>
      <c r="HMS101"/>
      <c r="HMT101"/>
      <c r="HMU101"/>
      <c r="HMV101"/>
      <c r="HMW101"/>
      <c r="HMX101"/>
      <c r="HMY101"/>
      <c r="HMZ101"/>
      <c r="HNA101"/>
      <c r="HNB101"/>
      <c r="HNC101"/>
      <c r="HND101"/>
      <c r="HNE101"/>
      <c r="HNF101"/>
      <c r="HNG101"/>
      <c r="HNH101"/>
      <c r="HNI101"/>
      <c r="HNJ101"/>
      <c r="HNK101"/>
      <c r="HNL101"/>
      <c r="HNM101"/>
      <c r="HNN101"/>
      <c r="HNO101"/>
      <c r="HNP101"/>
      <c r="HNQ101"/>
      <c r="HNR101"/>
      <c r="HNS101"/>
      <c r="HNT101"/>
      <c r="HNU101"/>
      <c r="HNV101"/>
      <c r="HNW101"/>
      <c r="HNX101"/>
      <c r="HNY101"/>
      <c r="HNZ101"/>
      <c r="HOA101"/>
      <c r="HOB101"/>
      <c r="HOC101"/>
      <c r="HOD101"/>
      <c r="HOE101"/>
      <c r="HOF101"/>
      <c r="HOG101"/>
      <c r="HOH101"/>
      <c r="HOI101"/>
      <c r="HOJ101"/>
      <c r="HOK101"/>
      <c r="HOL101"/>
      <c r="HOM101"/>
      <c r="HON101"/>
      <c r="HOO101"/>
      <c r="HOP101"/>
      <c r="HOQ101"/>
      <c r="HOR101"/>
      <c r="HOS101"/>
      <c r="HOT101"/>
      <c r="HOU101"/>
      <c r="HOV101"/>
      <c r="HOW101"/>
      <c r="HOX101"/>
      <c r="HOY101"/>
      <c r="HOZ101"/>
      <c r="HPA101"/>
      <c r="HPB101"/>
      <c r="HPC101"/>
      <c r="HPD101"/>
      <c r="HPE101"/>
      <c r="HPF101"/>
      <c r="HPG101"/>
      <c r="HPH101"/>
      <c r="HPI101"/>
      <c r="HPJ101"/>
      <c r="HPK101"/>
      <c r="HPL101"/>
      <c r="HPM101"/>
      <c r="HPN101"/>
      <c r="HPO101"/>
      <c r="HPP101"/>
      <c r="HPQ101"/>
      <c r="HPR101"/>
      <c r="HPS101"/>
      <c r="HPT101"/>
      <c r="HPU101"/>
      <c r="HPV101"/>
      <c r="HPW101"/>
      <c r="HPX101"/>
      <c r="HPY101"/>
      <c r="HPZ101"/>
      <c r="HQA101"/>
      <c r="HQB101"/>
      <c r="HQC101"/>
      <c r="HQD101"/>
      <c r="HQE101"/>
      <c r="HQF101"/>
      <c r="HQG101"/>
      <c r="HQH101"/>
      <c r="HQI101"/>
      <c r="HQJ101"/>
      <c r="HQK101"/>
      <c r="HQL101"/>
      <c r="HQM101"/>
      <c r="HQN101"/>
      <c r="HQO101"/>
      <c r="HQP101"/>
      <c r="HQQ101"/>
      <c r="HQR101"/>
      <c r="HQS101"/>
      <c r="HQT101"/>
      <c r="HQU101"/>
      <c r="HQV101"/>
      <c r="HQW101"/>
      <c r="HQX101"/>
      <c r="HQY101"/>
      <c r="HQZ101"/>
      <c r="HRA101"/>
      <c r="HRB101"/>
      <c r="HRC101"/>
      <c r="HRD101"/>
      <c r="HRE101"/>
      <c r="HRF101"/>
      <c r="HRG101"/>
      <c r="HRH101"/>
      <c r="HRI101"/>
      <c r="HRJ101"/>
      <c r="HRK101"/>
      <c r="HRL101"/>
      <c r="HRM101"/>
      <c r="HRN101"/>
      <c r="HRO101"/>
      <c r="HRP101"/>
      <c r="HRQ101"/>
      <c r="HRR101"/>
      <c r="HRS101"/>
      <c r="HRT101"/>
      <c r="HRU101"/>
      <c r="HRV101"/>
      <c r="HRW101"/>
      <c r="HRX101"/>
      <c r="HRY101"/>
      <c r="HRZ101"/>
      <c r="HSA101"/>
      <c r="HSB101"/>
      <c r="HSC101"/>
      <c r="HSD101"/>
      <c r="HSE101"/>
      <c r="HSF101"/>
      <c r="HSG101"/>
      <c r="HSH101"/>
      <c r="HSI101"/>
      <c r="HSJ101"/>
      <c r="HSK101"/>
      <c r="HSL101"/>
      <c r="HSM101"/>
      <c r="HSN101"/>
      <c r="HSO101"/>
      <c r="HSP101"/>
      <c r="HSQ101"/>
      <c r="HSR101"/>
      <c r="HSS101"/>
      <c r="HST101"/>
      <c r="HSU101"/>
      <c r="HSV101"/>
      <c r="HSW101"/>
      <c r="HSX101"/>
      <c r="HSY101"/>
      <c r="HSZ101"/>
      <c r="HTA101"/>
      <c r="HTB101"/>
      <c r="HTC101"/>
      <c r="HTD101"/>
      <c r="HTE101"/>
      <c r="HTF101"/>
      <c r="HTG101"/>
      <c r="HTH101"/>
      <c r="HTI101"/>
      <c r="HTJ101"/>
      <c r="HTK101"/>
      <c r="HTL101"/>
      <c r="HTM101"/>
      <c r="HTN101"/>
      <c r="HTO101"/>
      <c r="HTP101"/>
      <c r="HTQ101"/>
      <c r="HTR101"/>
      <c r="HTS101"/>
      <c r="HTT101"/>
      <c r="HTU101"/>
      <c r="HTV101"/>
      <c r="HTW101"/>
      <c r="HTX101"/>
      <c r="HTY101"/>
      <c r="HTZ101"/>
      <c r="HUA101"/>
      <c r="HUB101"/>
      <c r="HUC101"/>
      <c r="HUD101"/>
      <c r="HUE101"/>
      <c r="HUF101"/>
      <c r="HUG101"/>
      <c r="HUH101"/>
      <c r="HUI101"/>
      <c r="HUJ101"/>
      <c r="HUK101"/>
      <c r="HUL101"/>
      <c r="HUM101"/>
      <c r="HUN101"/>
      <c r="HUO101"/>
      <c r="HUP101"/>
      <c r="HUQ101"/>
      <c r="HUR101"/>
      <c r="HUS101"/>
      <c r="HUT101"/>
      <c r="HUU101"/>
      <c r="HUV101"/>
      <c r="HUW101"/>
      <c r="HUX101"/>
      <c r="HUY101"/>
      <c r="HUZ101"/>
      <c r="HVA101"/>
      <c r="HVB101"/>
      <c r="HVC101"/>
      <c r="HVD101"/>
      <c r="HVE101"/>
      <c r="HVF101"/>
      <c r="HVG101"/>
      <c r="HVH101"/>
      <c r="HVI101"/>
      <c r="HVJ101"/>
      <c r="HVK101"/>
      <c r="HVL101"/>
      <c r="HVM101"/>
      <c r="HVN101"/>
      <c r="HVO101"/>
      <c r="HVP101"/>
      <c r="HVQ101"/>
      <c r="HVR101"/>
      <c r="HVS101"/>
      <c r="HVT101"/>
      <c r="HVU101"/>
      <c r="HVV101"/>
      <c r="HVW101"/>
      <c r="HVX101"/>
      <c r="HVY101"/>
      <c r="HVZ101"/>
      <c r="HWA101"/>
      <c r="HWB101"/>
      <c r="HWC101"/>
      <c r="HWD101"/>
      <c r="HWE101"/>
      <c r="HWF101"/>
      <c r="HWG101"/>
      <c r="HWH101"/>
      <c r="HWI101"/>
      <c r="HWJ101"/>
      <c r="HWK101"/>
      <c r="HWL101"/>
      <c r="HWM101"/>
      <c r="HWN101"/>
      <c r="HWO101"/>
      <c r="HWP101"/>
      <c r="HWQ101"/>
      <c r="HWR101"/>
      <c r="HWS101"/>
      <c r="HWT101"/>
      <c r="HWU101"/>
      <c r="HWV101"/>
      <c r="HWW101"/>
      <c r="HWX101"/>
      <c r="HWY101"/>
      <c r="HWZ101"/>
      <c r="HXA101"/>
      <c r="HXB101"/>
      <c r="HXC101"/>
      <c r="HXD101"/>
      <c r="HXE101"/>
      <c r="HXF101"/>
      <c r="HXG101"/>
      <c r="HXH101"/>
      <c r="HXI101"/>
      <c r="HXJ101"/>
      <c r="HXK101"/>
      <c r="HXL101"/>
      <c r="HXM101"/>
      <c r="HXN101"/>
      <c r="HXO101"/>
      <c r="HXP101"/>
      <c r="HXQ101"/>
      <c r="HXR101"/>
      <c r="HXS101"/>
      <c r="HXT101"/>
      <c r="HXU101"/>
      <c r="HXV101"/>
      <c r="HXW101"/>
      <c r="HXX101"/>
      <c r="HXY101"/>
      <c r="HXZ101"/>
      <c r="HYA101"/>
      <c r="HYB101"/>
      <c r="HYC101"/>
      <c r="HYD101"/>
      <c r="HYE101"/>
      <c r="HYF101"/>
      <c r="HYG101"/>
      <c r="HYH101"/>
      <c r="HYI101"/>
      <c r="HYJ101"/>
      <c r="HYK101"/>
      <c r="HYL101"/>
      <c r="HYM101"/>
      <c r="HYN101"/>
      <c r="HYO101"/>
      <c r="HYP101"/>
      <c r="HYQ101"/>
      <c r="HYR101"/>
      <c r="HYS101"/>
      <c r="HYT101"/>
      <c r="HYU101"/>
      <c r="HYV101"/>
      <c r="HYW101"/>
      <c r="HYX101"/>
      <c r="HYY101"/>
      <c r="HYZ101"/>
      <c r="HZA101"/>
      <c r="HZB101"/>
      <c r="HZC101"/>
      <c r="HZD101"/>
      <c r="HZE101"/>
      <c r="HZF101"/>
      <c r="HZG101"/>
      <c r="HZH101"/>
      <c r="HZI101"/>
      <c r="HZJ101"/>
      <c r="HZK101"/>
      <c r="HZL101"/>
      <c r="HZM101"/>
      <c r="HZN101"/>
      <c r="HZO101"/>
      <c r="HZP101"/>
      <c r="HZQ101"/>
      <c r="HZR101"/>
      <c r="HZS101"/>
      <c r="HZT101"/>
      <c r="HZU101"/>
      <c r="HZV101"/>
      <c r="HZW101"/>
      <c r="HZX101"/>
      <c r="HZY101"/>
      <c r="HZZ101"/>
      <c r="IAA101"/>
      <c r="IAB101"/>
      <c r="IAC101"/>
      <c r="IAD101"/>
      <c r="IAE101"/>
      <c r="IAF101"/>
      <c r="IAG101"/>
      <c r="IAH101"/>
      <c r="IAI101"/>
      <c r="IAJ101"/>
      <c r="IAK101"/>
      <c r="IAL101"/>
      <c r="IAM101"/>
      <c r="IAN101"/>
      <c r="IAO101"/>
      <c r="IAP101"/>
      <c r="IAQ101"/>
      <c r="IAR101"/>
      <c r="IAS101"/>
      <c r="IAT101"/>
      <c r="IAU101"/>
      <c r="IAV101"/>
      <c r="IAW101"/>
      <c r="IAX101"/>
      <c r="IAY101"/>
      <c r="IAZ101"/>
      <c r="IBA101"/>
      <c r="IBB101"/>
      <c r="IBC101"/>
      <c r="IBD101"/>
      <c r="IBE101"/>
      <c r="IBF101"/>
      <c r="IBG101"/>
      <c r="IBH101"/>
      <c r="IBI101"/>
      <c r="IBJ101"/>
      <c r="IBK101"/>
      <c r="IBL101"/>
      <c r="IBM101"/>
      <c r="IBN101"/>
      <c r="IBO101"/>
      <c r="IBP101"/>
      <c r="IBQ101"/>
      <c r="IBR101"/>
      <c r="IBS101"/>
      <c r="IBT101"/>
      <c r="IBU101"/>
      <c r="IBV101"/>
      <c r="IBW101"/>
      <c r="IBX101"/>
      <c r="IBY101"/>
      <c r="IBZ101"/>
      <c r="ICA101"/>
      <c r="ICB101"/>
      <c r="ICC101"/>
      <c r="ICD101"/>
      <c r="ICE101"/>
      <c r="ICF101"/>
      <c r="ICG101"/>
      <c r="ICH101"/>
      <c r="ICI101"/>
      <c r="ICJ101"/>
      <c r="ICK101"/>
      <c r="ICL101"/>
      <c r="ICM101"/>
      <c r="ICN101"/>
      <c r="ICO101"/>
      <c r="ICP101"/>
      <c r="ICQ101"/>
      <c r="ICR101"/>
      <c r="ICS101"/>
      <c r="ICT101"/>
      <c r="ICU101"/>
      <c r="ICV101"/>
      <c r="ICW101"/>
      <c r="ICX101"/>
      <c r="ICY101"/>
      <c r="ICZ101"/>
      <c r="IDA101"/>
      <c r="IDB101"/>
      <c r="IDC101"/>
      <c r="IDD101"/>
      <c r="IDE101"/>
      <c r="IDF101"/>
      <c r="IDG101"/>
      <c r="IDH101"/>
      <c r="IDI101"/>
      <c r="IDJ101"/>
      <c r="IDK101"/>
      <c r="IDL101"/>
      <c r="IDM101"/>
      <c r="IDN101"/>
      <c r="IDO101"/>
      <c r="IDP101"/>
      <c r="IDQ101"/>
      <c r="IDR101"/>
      <c r="IDS101"/>
      <c r="IDT101"/>
      <c r="IDU101"/>
      <c r="IDV101"/>
      <c r="IDW101"/>
      <c r="IDX101"/>
      <c r="IDY101"/>
      <c r="IDZ101"/>
      <c r="IEA101"/>
      <c r="IEB101"/>
      <c r="IEC101"/>
      <c r="IED101"/>
      <c r="IEE101"/>
      <c r="IEF101"/>
      <c r="IEG101"/>
      <c r="IEH101"/>
      <c r="IEI101"/>
      <c r="IEJ101"/>
      <c r="IEK101"/>
      <c r="IEL101"/>
      <c r="IEM101"/>
      <c r="IEN101"/>
      <c r="IEO101"/>
      <c r="IEP101"/>
      <c r="IEQ101"/>
      <c r="IER101"/>
      <c r="IES101"/>
      <c r="IET101"/>
      <c r="IEU101"/>
      <c r="IEV101"/>
      <c r="IEW101"/>
      <c r="IEX101"/>
      <c r="IEY101"/>
      <c r="IEZ101"/>
      <c r="IFA101"/>
      <c r="IFB101"/>
      <c r="IFC101"/>
      <c r="IFD101"/>
      <c r="IFE101"/>
      <c r="IFF101"/>
      <c r="IFG101"/>
      <c r="IFH101"/>
      <c r="IFI101"/>
      <c r="IFJ101"/>
      <c r="IFK101"/>
      <c r="IFL101"/>
      <c r="IFM101"/>
      <c r="IFN101"/>
      <c r="IFO101"/>
      <c r="IFP101"/>
      <c r="IFQ101"/>
      <c r="IFR101"/>
      <c r="IFS101"/>
      <c r="IFT101"/>
      <c r="IFU101"/>
      <c r="IFV101"/>
      <c r="IFW101"/>
      <c r="IFX101"/>
      <c r="IFY101"/>
      <c r="IFZ101"/>
      <c r="IGA101"/>
      <c r="IGB101"/>
      <c r="IGC101"/>
      <c r="IGD101"/>
      <c r="IGE101"/>
      <c r="IGF101"/>
      <c r="IGG101"/>
      <c r="IGH101"/>
      <c r="IGI101"/>
      <c r="IGJ101"/>
      <c r="IGK101"/>
      <c r="IGL101"/>
      <c r="IGM101"/>
      <c r="IGN101"/>
      <c r="IGO101"/>
      <c r="IGP101"/>
      <c r="IGQ101"/>
      <c r="IGR101"/>
      <c r="IGS101"/>
      <c r="IGT101"/>
      <c r="IGU101"/>
      <c r="IGV101"/>
      <c r="IGW101"/>
      <c r="IGX101"/>
      <c r="IGY101"/>
      <c r="IGZ101"/>
      <c r="IHA101"/>
      <c r="IHB101"/>
      <c r="IHC101"/>
      <c r="IHD101"/>
      <c r="IHE101"/>
      <c r="IHF101"/>
      <c r="IHG101"/>
      <c r="IHH101"/>
      <c r="IHI101"/>
      <c r="IHJ101"/>
      <c r="IHK101"/>
      <c r="IHL101"/>
      <c r="IHM101"/>
      <c r="IHN101"/>
      <c r="IHO101"/>
      <c r="IHP101"/>
      <c r="IHQ101"/>
      <c r="IHR101"/>
      <c r="IHS101"/>
      <c r="IHT101"/>
      <c r="IHU101"/>
      <c r="IHV101"/>
      <c r="IHW101"/>
      <c r="IHX101"/>
      <c r="IHY101"/>
      <c r="IHZ101"/>
      <c r="IIA101"/>
      <c r="IIB101"/>
      <c r="IIC101"/>
      <c r="IID101"/>
      <c r="IIE101"/>
      <c r="IIF101"/>
      <c r="IIG101"/>
      <c r="IIH101"/>
      <c r="III101"/>
      <c r="IIJ101"/>
      <c r="IIK101"/>
      <c r="IIL101"/>
      <c r="IIM101"/>
      <c r="IIN101"/>
      <c r="IIO101"/>
      <c r="IIP101"/>
      <c r="IIQ101"/>
      <c r="IIR101"/>
      <c r="IIS101"/>
      <c r="IIT101"/>
      <c r="IIU101"/>
      <c r="IIV101"/>
      <c r="IIW101"/>
      <c r="IIX101"/>
      <c r="IIY101"/>
      <c r="IIZ101"/>
      <c r="IJA101"/>
      <c r="IJB101"/>
      <c r="IJC101"/>
      <c r="IJD101"/>
      <c r="IJE101"/>
      <c r="IJF101"/>
      <c r="IJG101"/>
      <c r="IJH101"/>
      <c r="IJI101"/>
      <c r="IJJ101"/>
      <c r="IJK101"/>
      <c r="IJL101"/>
      <c r="IJM101"/>
      <c r="IJN101"/>
      <c r="IJO101"/>
      <c r="IJP101"/>
      <c r="IJQ101"/>
      <c r="IJR101"/>
      <c r="IJS101"/>
      <c r="IJT101"/>
      <c r="IJU101"/>
      <c r="IJV101"/>
      <c r="IJW101"/>
      <c r="IJX101"/>
      <c r="IJY101"/>
      <c r="IJZ101"/>
      <c r="IKA101"/>
      <c r="IKB101"/>
      <c r="IKC101"/>
      <c r="IKD101"/>
      <c r="IKE101"/>
      <c r="IKF101"/>
      <c r="IKG101"/>
      <c r="IKH101"/>
      <c r="IKI101"/>
      <c r="IKJ101"/>
      <c r="IKK101"/>
      <c r="IKL101"/>
      <c r="IKM101"/>
      <c r="IKN101"/>
      <c r="IKO101"/>
      <c r="IKP101"/>
      <c r="IKQ101"/>
      <c r="IKR101"/>
      <c r="IKS101"/>
      <c r="IKT101"/>
      <c r="IKU101"/>
      <c r="IKV101"/>
      <c r="IKW101"/>
      <c r="IKX101"/>
      <c r="IKY101"/>
      <c r="IKZ101"/>
      <c r="ILA101"/>
      <c r="ILB101"/>
      <c r="ILC101"/>
      <c r="ILD101"/>
      <c r="ILE101"/>
      <c r="ILF101"/>
      <c r="ILG101"/>
      <c r="ILH101"/>
      <c r="ILI101"/>
      <c r="ILJ101"/>
      <c r="ILK101"/>
      <c r="ILL101"/>
      <c r="ILM101"/>
      <c r="ILN101"/>
      <c r="ILO101"/>
      <c r="ILP101"/>
      <c r="ILQ101"/>
      <c r="ILR101"/>
      <c r="ILS101"/>
      <c r="ILT101"/>
      <c r="ILU101"/>
      <c r="ILV101"/>
      <c r="ILW101"/>
      <c r="ILX101"/>
      <c r="ILY101"/>
      <c r="ILZ101"/>
      <c r="IMA101"/>
      <c r="IMB101"/>
      <c r="IMC101"/>
      <c r="IMD101"/>
      <c r="IME101"/>
      <c r="IMF101"/>
      <c r="IMG101"/>
      <c r="IMH101"/>
      <c r="IMI101"/>
      <c r="IMJ101"/>
      <c r="IMK101"/>
      <c r="IML101"/>
      <c r="IMM101"/>
      <c r="IMN101"/>
      <c r="IMO101"/>
      <c r="IMP101"/>
      <c r="IMQ101"/>
      <c r="IMR101"/>
      <c r="IMS101"/>
      <c r="IMT101"/>
      <c r="IMU101"/>
      <c r="IMV101"/>
      <c r="IMW101"/>
      <c r="IMX101"/>
      <c r="IMY101"/>
      <c r="IMZ101"/>
      <c r="INA101"/>
      <c r="INB101"/>
      <c r="INC101"/>
      <c r="IND101"/>
      <c r="INE101"/>
      <c r="INF101"/>
      <c r="ING101"/>
      <c r="INH101"/>
      <c r="INI101"/>
      <c r="INJ101"/>
      <c r="INK101"/>
      <c r="INL101"/>
      <c r="INM101"/>
      <c r="INN101"/>
      <c r="INO101"/>
      <c r="INP101"/>
      <c r="INQ101"/>
      <c r="INR101"/>
      <c r="INS101"/>
      <c r="INT101"/>
      <c r="INU101"/>
      <c r="INV101"/>
      <c r="INW101"/>
      <c r="INX101"/>
      <c r="INY101"/>
      <c r="INZ101"/>
      <c r="IOA101"/>
      <c r="IOB101"/>
      <c r="IOC101"/>
      <c r="IOD101"/>
      <c r="IOE101"/>
      <c r="IOF101"/>
      <c r="IOG101"/>
      <c r="IOH101"/>
      <c r="IOI101"/>
      <c r="IOJ101"/>
      <c r="IOK101"/>
      <c r="IOL101"/>
      <c r="IOM101"/>
      <c r="ION101"/>
      <c r="IOO101"/>
      <c r="IOP101"/>
      <c r="IOQ101"/>
      <c r="IOR101"/>
      <c r="IOS101"/>
      <c r="IOT101"/>
      <c r="IOU101"/>
      <c r="IOV101"/>
      <c r="IOW101"/>
      <c r="IOX101"/>
      <c r="IOY101"/>
      <c r="IOZ101"/>
      <c r="IPA101"/>
      <c r="IPB101"/>
      <c r="IPC101"/>
      <c r="IPD101"/>
      <c r="IPE101"/>
      <c r="IPF101"/>
      <c r="IPG101"/>
      <c r="IPH101"/>
      <c r="IPI101"/>
      <c r="IPJ101"/>
      <c r="IPK101"/>
      <c r="IPL101"/>
      <c r="IPM101"/>
      <c r="IPN101"/>
      <c r="IPO101"/>
      <c r="IPP101"/>
      <c r="IPQ101"/>
      <c r="IPR101"/>
      <c r="IPS101"/>
      <c r="IPT101"/>
      <c r="IPU101"/>
      <c r="IPV101"/>
      <c r="IPW101"/>
      <c r="IPX101"/>
      <c r="IPY101"/>
      <c r="IPZ101"/>
      <c r="IQA101"/>
      <c r="IQB101"/>
      <c r="IQC101"/>
      <c r="IQD101"/>
      <c r="IQE101"/>
      <c r="IQF101"/>
      <c r="IQG101"/>
      <c r="IQH101"/>
      <c r="IQI101"/>
      <c r="IQJ101"/>
      <c r="IQK101"/>
      <c r="IQL101"/>
      <c r="IQM101"/>
      <c r="IQN101"/>
      <c r="IQO101"/>
      <c r="IQP101"/>
      <c r="IQQ101"/>
      <c r="IQR101"/>
      <c r="IQS101"/>
      <c r="IQT101"/>
      <c r="IQU101"/>
      <c r="IQV101"/>
      <c r="IQW101"/>
      <c r="IQX101"/>
      <c r="IQY101"/>
      <c r="IQZ101"/>
      <c r="IRA101"/>
      <c r="IRB101"/>
      <c r="IRC101"/>
      <c r="IRD101"/>
      <c r="IRE101"/>
      <c r="IRF101"/>
      <c r="IRG101"/>
      <c r="IRH101"/>
      <c r="IRI101"/>
      <c r="IRJ101"/>
      <c r="IRK101"/>
      <c r="IRL101"/>
      <c r="IRM101"/>
      <c r="IRN101"/>
      <c r="IRO101"/>
      <c r="IRP101"/>
      <c r="IRQ101"/>
      <c r="IRR101"/>
      <c r="IRS101"/>
      <c r="IRT101"/>
      <c r="IRU101"/>
      <c r="IRV101"/>
      <c r="IRW101"/>
      <c r="IRX101"/>
      <c r="IRY101"/>
      <c r="IRZ101"/>
      <c r="ISA101"/>
      <c r="ISB101"/>
      <c r="ISC101"/>
      <c r="ISD101"/>
      <c r="ISE101"/>
      <c r="ISF101"/>
      <c r="ISG101"/>
      <c r="ISH101"/>
      <c r="ISI101"/>
      <c r="ISJ101"/>
      <c r="ISK101"/>
      <c r="ISL101"/>
      <c r="ISM101"/>
      <c r="ISN101"/>
      <c r="ISO101"/>
      <c r="ISP101"/>
      <c r="ISQ101"/>
      <c r="ISR101"/>
      <c r="ISS101"/>
      <c r="IST101"/>
      <c r="ISU101"/>
      <c r="ISV101"/>
      <c r="ISW101"/>
      <c r="ISX101"/>
      <c r="ISY101"/>
      <c r="ISZ101"/>
      <c r="ITA101"/>
      <c r="ITB101"/>
      <c r="ITC101"/>
      <c r="ITD101"/>
      <c r="ITE101"/>
      <c r="ITF101"/>
      <c r="ITG101"/>
      <c r="ITH101"/>
      <c r="ITI101"/>
      <c r="ITJ101"/>
      <c r="ITK101"/>
      <c r="ITL101"/>
      <c r="ITM101"/>
      <c r="ITN101"/>
      <c r="ITO101"/>
      <c r="ITP101"/>
      <c r="ITQ101"/>
      <c r="ITR101"/>
      <c r="ITS101"/>
      <c r="ITT101"/>
      <c r="ITU101"/>
      <c r="ITV101"/>
      <c r="ITW101"/>
      <c r="ITX101"/>
      <c r="ITY101"/>
      <c r="ITZ101"/>
      <c r="IUA101"/>
      <c r="IUB101"/>
      <c r="IUC101"/>
      <c r="IUD101"/>
      <c r="IUE101"/>
      <c r="IUF101"/>
      <c r="IUG101"/>
      <c r="IUH101"/>
      <c r="IUI101"/>
      <c r="IUJ101"/>
      <c r="IUK101"/>
      <c r="IUL101"/>
      <c r="IUM101"/>
      <c r="IUN101"/>
      <c r="IUO101"/>
      <c r="IUP101"/>
      <c r="IUQ101"/>
      <c r="IUR101"/>
      <c r="IUS101"/>
      <c r="IUT101"/>
      <c r="IUU101"/>
      <c r="IUV101"/>
      <c r="IUW101"/>
      <c r="IUX101"/>
      <c r="IUY101"/>
      <c r="IUZ101"/>
      <c r="IVA101"/>
      <c r="IVB101"/>
      <c r="IVC101"/>
      <c r="IVD101"/>
      <c r="IVE101"/>
      <c r="IVF101"/>
      <c r="IVG101"/>
      <c r="IVH101"/>
      <c r="IVI101"/>
      <c r="IVJ101"/>
      <c r="IVK101"/>
      <c r="IVL101"/>
      <c r="IVM101"/>
      <c r="IVN101"/>
      <c r="IVO101"/>
      <c r="IVP101"/>
      <c r="IVQ101"/>
      <c r="IVR101"/>
      <c r="IVS101"/>
      <c r="IVT101"/>
      <c r="IVU101"/>
      <c r="IVV101"/>
      <c r="IVW101"/>
      <c r="IVX101"/>
      <c r="IVY101"/>
      <c r="IVZ101"/>
      <c r="IWA101"/>
      <c r="IWB101"/>
      <c r="IWC101"/>
      <c r="IWD101"/>
      <c r="IWE101"/>
      <c r="IWF101"/>
      <c r="IWG101"/>
      <c r="IWH101"/>
      <c r="IWI101"/>
      <c r="IWJ101"/>
      <c r="IWK101"/>
      <c r="IWL101"/>
      <c r="IWM101"/>
      <c r="IWN101"/>
      <c r="IWO101"/>
      <c r="IWP101"/>
      <c r="IWQ101"/>
      <c r="IWR101"/>
      <c r="IWS101"/>
      <c r="IWT101"/>
      <c r="IWU101"/>
      <c r="IWV101"/>
      <c r="IWW101"/>
      <c r="IWX101"/>
      <c r="IWY101"/>
      <c r="IWZ101"/>
      <c r="IXA101"/>
      <c r="IXB101"/>
      <c r="IXC101"/>
      <c r="IXD101"/>
      <c r="IXE101"/>
      <c r="IXF101"/>
      <c r="IXG101"/>
      <c r="IXH101"/>
      <c r="IXI101"/>
      <c r="IXJ101"/>
      <c r="IXK101"/>
      <c r="IXL101"/>
      <c r="IXM101"/>
      <c r="IXN101"/>
      <c r="IXO101"/>
      <c r="IXP101"/>
      <c r="IXQ101"/>
      <c r="IXR101"/>
      <c r="IXS101"/>
      <c r="IXT101"/>
      <c r="IXU101"/>
      <c r="IXV101"/>
      <c r="IXW101"/>
      <c r="IXX101"/>
      <c r="IXY101"/>
      <c r="IXZ101"/>
      <c r="IYA101"/>
      <c r="IYB101"/>
      <c r="IYC101"/>
      <c r="IYD101"/>
      <c r="IYE101"/>
      <c r="IYF101"/>
      <c r="IYG101"/>
      <c r="IYH101"/>
      <c r="IYI101"/>
      <c r="IYJ101"/>
      <c r="IYK101"/>
      <c r="IYL101"/>
      <c r="IYM101"/>
      <c r="IYN101"/>
      <c r="IYO101"/>
      <c r="IYP101"/>
      <c r="IYQ101"/>
      <c r="IYR101"/>
      <c r="IYS101"/>
      <c r="IYT101"/>
      <c r="IYU101"/>
      <c r="IYV101"/>
      <c r="IYW101"/>
      <c r="IYX101"/>
      <c r="IYY101"/>
      <c r="IYZ101"/>
      <c r="IZA101"/>
      <c r="IZB101"/>
      <c r="IZC101"/>
      <c r="IZD101"/>
      <c r="IZE101"/>
      <c r="IZF101"/>
      <c r="IZG101"/>
      <c r="IZH101"/>
      <c r="IZI101"/>
      <c r="IZJ101"/>
      <c r="IZK101"/>
      <c r="IZL101"/>
      <c r="IZM101"/>
      <c r="IZN101"/>
      <c r="IZO101"/>
      <c r="IZP101"/>
      <c r="IZQ101"/>
      <c r="IZR101"/>
      <c r="IZS101"/>
      <c r="IZT101"/>
      <c r="IZU101"/>
      <c r="IZV101"/>
      <c r="IZW101"/>
      <c r="IZX101"/>
      <c r="IZY101"/>
      <c r="IZZ101"/>
      <c r="JAA101"/>
      <c r="JAB101"/>
      <c r="JAC101"/>
      <c r="JAD101"/>
      <c r="JAE101"/>
      <c r="JAF101"/>
      <c r="JAG101"/>
      <c r="JAH101"/>
      <c r="JAI101"/>
      <c r="JAJ101"/>
      <c r="JAK101"/>
      <c r="JAL101"/>
      <c r="JAM101"/>
      <c r="JAN101"/>
      <c r="JAO101"/>
      <c r="JAP101"/>
      <c r="JAQ101"/>
      <c r="JAR101"/>
      <c r="JAS101"/>
      <c r="JAT101"/>
      <c r="JAU101"/>
      <c r="JAV101"/>
      <c r="JAW101"/>
      <c r="JAX101"/>
      <c r="JAY101"/>
      <c r="JAZ101"/>
      <c r="JBA101"/>
      <c r="JBB101"/>
      <c r="JBC101"/>
      <c r="JBD101"/>
      <c r="JBE101"/>
      <c r="JBF101"/>
      <c r="JBG101"/>
      <c r="JBH101"/>
      <c r="JBI101"/>
      <c r="JBJ101"/>
      <c r="JBK101"/>
      <c r="JBL101"/>
      <c r="JBM101"/>
      <c r="JBN101"/>
      <c r="JBO101"/>
      <c r="JBP101"/>
      <c r="JBQ101"/>
      <c r="JBR101"/>
      <c r="JBS101"/>
      <c r="JBT101"/>
      <c r="JBU101"/>
      <c r="JBV101"/>
      <c r="JBW101"/>
      <c r="JBX101"/>
      <c r="JBY101"/>
      <c r="JBZ101"/>
      <c r="JCA101"/>
      <c r="JCB101"/>
      <c r="JCC101"/>
      <c r="JCD101"/>
      <c r="JCE101"/>
      <c r="JCF101"/>
      <c r="JCG101"/>
      <c r="JCH101"/>
      <c r="JCI101"/>
      <c r="JCJ101"/>
      <c r="JCK101"/>
      <c r="JCL101"/>
      <c r="JCM101"/>
      <c r="JCN101"/>
      <c r="JCO101"/>
      <c r="JCP101"/>
      <c r="JCQ101"/>
      <c r="JCR101"/>
      <c r="JCS101"/>
      <c r="JCT101"/>
      <c r="JCU101"/>
      <c r="JCV101"/>
      <c r="JCW101"/>
      <c r="JCX101"/>
      <c r="JCY101"/>
      <c r="JCZ101"/>
      <c r="JDA101"/>
      <c r="JDB101"/>
      <c r="JDC101"/>
      <c r="JDD101"/>
      <c r="JDE101"/>
      <c r="JDF101"/>
      <c r="JDG101"/>
      <c r="JDH101"/>
      <c r="JDI101"/>
      <c r="JDJ101"/>
      <c r="JDK101"/>
      <c r="JDL101"/>
      <c r="JDM101"/>
      <c r="JDN101"/>
      <c r="JDO101"/>
      <c r="JDP101"/>
      <c r="JDQ101"/>
      <c r="JDR101"/>
      <c r="JDS101"/>
      <c r="JDT101"/>
      <c r="JDU101"/>
      <c r="JDV101"/>
      <c r="JDW101"/>
      <c r="JDX101"/>
      <c r="JDY101"/>
      <c r="JDZ101"/>
      <c r="JEA101"/>
      <c r="JEB101"/>
      <c r="JEC101"/>
      <c r="JED101"/>
      <c r="JEE101"/>
      <c r="JEF101"/>
      <c r="JEG101"/>
      <c r="JEH101"/>
      <c r="JEI101"/>
      <c r="JEJ101"/>
      <c r="JEK101"/>
      <c r="JEL101"/>
      <c r="JEM101"/>
      <c r="JEN101"/>
      <c r="JEO101"/>
      <c r="JEP101"/>
      <c r="JEQ101"/>
      <c r="JER101"/>
      <c r="JES101"/>
      <c r="JET101"/>
      <c r="JEU101"/>
      <c r="JEV101"/>
      <c r="JEW101"/>
      <c r="JEX101"/>
      <c r="JEY101"/>
      <c r="JEZ101"/>
      <c r="JFA101"/>
      <c r="JFB101"/>
      <c r="JFC101"/>
      <c r="JFD101"/>
      <c r="JFE101"/>
      <c r="JFF101"/>
      <c r="JFG101"/>
      <c r="JFH101"/>
      <c r="JFI101"/>
      <c r="JFJ101"/>
      <c r="JFK101"/>
      <c r="JFL101"/>
      <c r="JFM101"/>
      <c r="JFN101"/>
      <c r="JFO101"/>
      <c r="JFP101"/>
      <c r="JFQ101"/>
      <c r="JFR101"/>
      <c r="JFS101"/>
      <c r="JFT101"/>
      <c r="JFU101"/>
      <c r="JFV101"/>
      <c r="JFW101"/>
      <c r="JFX101"/>
      <c r="JFY101"/>
      <c r="JFZ101"/>
      <c r="JGA101"/>
      <c r="JGB101"/>
      <c r="JGC101"/>
      <c r="JGD101"/>
      <c r="JGE101"/>
      <c r="JGF101"/>
      <c r="JGG101"/>
      <c r="JGH101"/>
      <c r="JGI101"/>
      <c r="JGJ101"/>
      <c r="JGK101"/>
      <c r="JGL101"/>
      <c r="JGM101"/>
      <c r="JGN101"/>
      <c r="JGO101"/>
      <c r="JGP101"/>
      <c r="JGQ101"/>
      <c r="JGR101"/>
      <c r="JGS101"/>
      <c r="JGT101"/>
      <c r="JGU101"/>
      <c r="JGV101"/>
      <c r="JGW101"/>
      <c r="JGX101"/>
      <c r="JGY101"/>
      <c r="JGZ101"/>
      <c r="JHA101"/>
      <c r="JHB101"/>
      <c r="JHC101"/>
      <c r="JHD101"/>
      <c r="JHE101"/>
      <c r="JHF101"/>
      <c r="JHG101"/>
      <c r="JHH101"/>
      <c r="JHI101"/>
      <c r="JHJ101"/>
      <c r="JHK101"/>
      <c r="JHL101"/>
      <c r="JHM101"/>
      <c r="JHN101"/>
      <c r="JHO101"/>
      <c r="JHP101"/>
      <c r="JHQ101"/>
      <c r="JHR101"/>
      <c r="JHS101"/>
      <c r="JHT101"/>
      <c r="JHU101"/>
      <c r="JHV101"/>
      <c r="JHW101"/>
      <c r="JHX101"/>
      <c r="JHY101"/>
      <c r="JHZ101"/>
      <c r="JIA101"/>
      <c r="JIB101"/>
      <c r="JIC101"/>
      <c r="JID101"/>
      <c r="JIE101"/>
      <c r="JIF101"/>
      <c r="JIG101"/>
      <c r="JIH101"/>
      <c r="JII101"/>
      <c r="JIJ101"/>
      <c r="JIK101"/>
      <c r="JIL101"/>
      <c r="JIM101"/>
      <c r="JIN101"/>
      <c r="JIO101"/>
      <c r="JIP101"/>
      <c r="JIQ101"/>
      <c r="JIR101"/>
      <c r="JIS101"/>
      <c r="JIT101"/>
      <c r="JIU101"/>
      <c r="JIV101"/>
      <c r="JIW101"/>
      <c r="JIX101"/>
      <c r="JIY101"/>
      <c r="JIZ101"/>
      <c r="JJA101"/>
      <c r="JJB101"/>
      <c r="JJC101"/>
      <c r="JJD101"/>
      <c r="JJE101"/>
      <c r="JJF101"/>
      <c r="JJG101"/>
      <c r="JJH101"/>
      <c r="JJI101"/>
      <c r="JJJ101"/>
      <c r="JJK101"/>
      <c r="JJL101"/>
      <c r="JJM101"/>
      <c r="JJN101"/>
      <c r="JJO101"/>
      <c r="JJP101"/>
      <c r="JJQ101"/>
      <c r="JJR101"/>
      <c r="JJS101"/>
      <c r="JJT101"/>
      <c r="JJU101"/>
      <c r="JJV101"/>
      <c r="JJW101"/>
      <c r="JJX101"/>
      <c r="JJY101"/>
      <c r="JJZ101"/>
      <c r="JKA101"/>
      <c r="JKB101"/>
      <c r="JKC101"/>
      <c r="JKD101"/>
      <c r="JKE101"/>
      <c r="JKF101"/>
      <c r="JKG101"/>
      <c r="JKH101"/>
      <c r="JKI101"/>
      <c r="JKJ101"/>
      <c r="JKK101"/>
      <c r="JKL101"/>
      <c r="JKM101"/>
      <c r="JKN101"/>
      <c r="JKO101"/>
      <c r="JKP101"/>
      <c r="JKQ101"/>
      <c r="JKR101"/>
      <c r="JKS101"/>
      <c r="JKT101"/>
      <c r="JKU101"/>
      <c r="JKV101"/>
      <c r="JKW101"/>
      <c r="JKX101"/>
      <c r="JKY101"/>
      <c r="JKZ101"/>
      <c r="JLA101"/>
      <c r="JLB101"/>
      <c r="JLC101"/>
      <c r="JLD101"/>
      <c r="JLE101"/>
      <c r="JLF101"/>
      <c r="JLG101"/>
      <c r="JLH101"/>
      <c r="JLI101"/>
      <c r="JLJ101"/>
      <c r="JLK101"/>
      <c r="JLL101"/>
      <c r="JLM101"/>
      <c r="JLN101"/>
      <c r="JLO101"/>
      <c r="JLP101"/>
      <c r="JLQ101"/>
      <c r="JLR101"/>
      <c r="JLS101"/>
      <c r="JLT101"/>
      <c r="JLU101"/>
      <c r="JLV101"/>
      <c r="JLW101"/>
      <c r="JLX101"/>
      <c r="JLY101"/>
      <c r="JLZ101"/>
      <c r="JMA101"/>
      <c r="JMB101"/>
      <c r="JMC101"/>
      <c r="JMD101"/>
      <c r="JME101"/>
      <c r="JMF101"/>
      <c r="JMG101"/>
      <c r="JMH101"/>
      <c r="JMI101"/>
      <c r="JMJ101"/>
      <c r="JMK101"/>
      <c r="JML101"/>
      <c r="JMM101"/>
      <c r="JMN101"/>
      <c r="JMO101"/>
      <c r="JMP101"/>
      <c r="JMQ101"/>
      <c r="JMR101"/>
      <c r="JMS101"/>
      <c r="JMT101"/>
      <c r="JMU101"/>
      <c r="JMV101"/>
      <c r="JMW101"/>
      <c r="JMX101"/>
      <c r="JMY101"/>
      <c r="JMZ101"/>
      <c r="JNA101"/>
      <c r="JNB101"/>
      <c r="JNC101"/>
      <c r="JND101"/>
      <c r="JNE101"/>
      <c r="JNF101"/>
      <c r="JNG101"/>
      <c r="JNH101"/>
      <c r="JNI101"/>
      <c r="JNJ101"/>
      <c r="JNK101"/>
      <c r="JNL101"/>
      <c r="JNM101"/>
      <c r="JNN101"/>
      <c r="JNO101"/>
      <c r="JNP101"/>
      <c r="JNQ101"/>
      <c r="JNR101"/>
      <c r="JNS101"/>
      <c r="JNT101"/>
      <c r="JNU101"/>
      <c r="JNV101"/>
      <c r="JNW101"/>
      <c r="JNX101"/>
      <c r="JNY101"/>
      <c r="JNZ101"/>
      <c r="JOA101"/>
      <c r="JOB101"/>
      <c r="JOC101"/>
      <c r="JOD101"/>
      <c r="JOE101"/>
      <c r="JOF101"/>
      <c r="JOG101"/>
      <c r="JOH101"/>
      <c r="JOI101"/>
      <c r="JOJ101"/>
      <c r="JOK101"/>
      <c r="JOL101"/>
      <c r="JOM101"/>
      <c r="JON101"/>
      <c r="JOO101"/>
      <c r="JOP101"/>
      <c r="JOQ101"/>
      <c r="JOR101"/>
      <c r="JOS101"/>
      <c r="JOT101"/>
      <c r="JOU101"/>
      <c r="JOV101"/>
      <c r="JOW101"/>
      <c r="JOX101"/>
      <c r="JOY101"/>
      <c r="JOZ101"/>
      <c r="JPA101"/>
      <c r="JPB101"/>
      <c r="JPC101"/>
      <c r="JPD101"/>
      <c r="JPE101"/>
      <c r="JPF101"/>
      <c r="JPG101"/>
      <c r="JPH101"/>
      <c r="JPI101"/>
      <c r="JPJ101"/>
      <c r="JPK101"/>
      <c r="JPL101"/>
      <c r="JPM101"/>
      <c r="JPN101"/>
      <c r="JPO101"/>
      <c r="JPP101"/>
      <c r="JPQ101"/>
      <c r="JPR101"/>
      <c r="JPS101"/>
      <c r="JPT101"/>
      <c r="JPU101"/>
      <c r="JPV101"/>
      <c r="JPW101"/>
      <c r="JPX101"/>
      <c r="JPY101"/>
      <c r="JPZ101"/>
      <c r="JQA101"/>
      <c r="JQB101"/>
      <c r="JQC101"/>
      <c r="JQD101"/>
      <c r="JQE101"/>
      <c r="JQF101"/>
      <c r="JQG101"/>
      <c r="JQH101"/>
      <c r="JQI101"/>
      <c r="JQJ101"/>
      <c r="JQK101"/>
      <c r="JQL101"/>
      <c r="JQM101"/>
      <c r="JQN101"/>
      <c r="JQO101"/>
      <c r="JQP101"/>
      <c r="JQQ101"/>
      <c r="JQR101"/>
      <c r="JQS101"/>
      <c r="JQT101"/>
      <c r="JQU101"/>
      <c r="JQV101"/>
      <c r="JQW101"/>
      <c r="JQX101"/>
      <c r="JQY101"/>
      <c r="JQZ101"/>
      <c r="JRA101"/>
      <c r="JRB101"/>
      <c r="JRC101"/>
      <c r="JRD101"/>
      <c r="JRE101"/>
      <c r="JRF101"/>
      <c r="JRG101"/>
      <c r="JRH101"/>
      <c r="JRI101"/>
      <c r="JRJ101"/>
      <c r="JRK101"/>
      <c r="JRL101"/>
      <c r="JRM101"/>
      <c r="JRN101"/>
      <c r="JRO101"/>
      <c r="JRP101"/>
      <c r="JRQ101"/>
      <c r="JRR101"/>
      <c r="JRS101"/>
      <c r="JRT101"/>
      <c r="JRU101"/>
      <c r="JRV101"/>
      <c r="JRW101"/>
      <c r="JRX101"/>
      <c r="JRY101"/>
      <c r="JRZ101"/>
      <c r="JSA101"/>
      <c r="JSB101"/>
      <c r="JSC101"/>
      <c r="JSD101"/>
      <c r="JSE101"/>
      <c r="JSF101"/>
      <c r="JSG101"/>
      <c r="JSH101"/>
      <c r="JSI101"/>
      <c r="JSJ101"/>
      <c r="JSK101"/>
      <c r="JSL101"/>
      <c r="JSM101"/>
      <c r="JSN101"/>
      <c r="JSO101"/>
      <c r="JSP101"/>
      <c r="JSQ101"/>
      <c r="JSR101"/>
      <c r="JSS101"/>
      <c r="JST101"/>
      <c r="JSU101"/>
      <c r="JSV101"/>
      <c r="JSW101"/>
      <c r="JSX101"/>
      <c r="JSY101"/>
      <c r="JSZ101"/>
      <c r="JTA101"/>
      <c r="JTB101"/>
      <c r="JTC101"/>
      <c r="JTD101"/>
      <c r="JTE101"/>
      <c r="JTF101"/>
      <c r="JTG101"/>
      <c r="JTH101"/>
      <c r="JTI101"/>
      <c r="JTJ101"/>
      <c r="JTK101"/>
      <c r="JTL101"/>
      <c r="JTM101"/>
      <c r="JTN101"/>
      <c r="JTO101"/>
      <c r="JTP101"/>
      <c r="JTQ101"/>
      <c r="JTR101"/>
      <c r="JTS101"/>
      <c r="JTT101"/>
      <c r="JTU101"/>
      <c r="JTV101"/>
      <c r="JTW101"/>
      <c r="JTX101"/>
      <c r="JTY101"/>
      <c r="JTZ101"/>
      <c r="JUA101"/>
      <c r="JUB101"/>
      <c r="JUC101"/>
      <c r="JUD101"/>
      <c r="JUE101"/>
      <c r="JUF101"/>
      <c r="JUG101"/>
      <c r="JUH101"/>
      <c r="JUI101"/>
      <c r="JUJ101"/>
      <c r="JUK101"/>
      <c r="JUL101"/>
      <c r="JUM101"/>
      <c r="JUN101"/>
      <c r="JUO101"/>
      <c r="JUP101"/>
      <c r="JUQ101"/>
      <c r="JUR101"/>
      <c r="JUS101"/>
      <c r="JUT101"/>
      <c r="JUU101"/>
      <c r="JUV101"/>
      <c r="JUW101"/>
      <c r="JUX101"/>
      <c r="JUY101"/>
      <c r="JUZ101"/>
      <c r="JVA101"/>
      <c r="JVB101"/>
      <c r="JVC101"/>
      <c r="JVD101"/>
      <c r="JVE101"/>
      <c r="JVF101"/>
      <c r="JVG101"/>
      <c r="JVH101"/>
      <c r="JVI101"/>
      <c r="JVJ101"/>
      <c r="JVK101"/>
      <c r="JVL101"/>
      <c r="JVM101"/>
      <c r="JVN101"/>
      <c r="JVO101"/>
      <c r="JVP101"/>
      <c r="JVQ101"/>
      <c r="JVR101"/>
      <c r="JVS101"/>
      <c r="JVT101"/>
      <c r="JVU101"/>
      <c r="JVV101"/>
      <c r="JVW101"/>
      <c r="JVX101"/>
      <c r="JVY101"/>
      <c r="JVZ101"/>
      <c r="JWA101"/>
      <c r="JWB101"/>
      <c r="JWC101"/>
      <c r="JWD101"/>
      <c r="JWE101"/>
      <c r="JWF101"/>
      <c r="JWG101"/>
      <c r="JWH101"/>
      <c r="JWI101"/>
      <c r="JWJ101"/>
      <c r="JWK101"/>
      <c r="JWL101"/>
      <c r="JWM101"/>
      <c r="JWN101"/>
      <c r="JWO101"/>
      <c r="JWP101"/>
      <c r="JWQ101"/>
      <c r="JWR101"/>
      <c r="JWS101"/>
      <c r="JWT101"/>
      <c r="JWU101"/>
      <c r="JWV101"/>
      <c r="JWW101"/>
      <c r="JWX101"/>
      <c r="JWY101"/>
      <c r="JWZ101"/>
      <c r="JXA101"/>
      <c r="JXB101"/>
      <c r="JXC101"/>
      <c r="JXD101"/>
      <c r="JXE101"/>
      <c r="JXF101"/>
      <c r="JXG101"/>
      <c r="JXH101"/>
      <c r="JXI101"/>
      <c r="JXJ101"/>
      <c r="JXK101"/>
      <c r="JXL101"/>
      <c r="JXM101"/>
      <c r="JXN101"/>
      <c r="JXO101"/>
      <c r="JXP101"/>
      <c r="JXQ101"/>
      <c r="JXR101"/>
      <c r="JXS101"/>
      <c r="JXT101"/>
      <c r="JXU101"/>
      <c r="JXV101"/>
      <c r="JXW101"/>
      <c r="JXX101"/>
      <c r="JXY101"/>
      <c r="JXZ101"/>
      <c r="JYA101"/>
      <c r="JYB101"/>
      <c r="JYC101"/>
      <c r="JYD101"/>
      <c r="JYE101"/>
      <c r="JYF101"/>
      <c r="JYG101"/>
      <c r="JYH101"/>
      <c r="JYI101"/>
      <c r="JYJ101"/>
      <c r="JYK101"/>
      <c r="JYL101"/>
      <c r="JYM101"/>
      <c r="JYN101"/>
      <c r="JYO101"/>
      <c r="JYP101"/>
      <c r="JYQ101"/>
      <c r="JYR101"/>
      <c r="JYS101"/>
      <c r="JYT101"/>
      <c r="JYU101"/>
      <c r="JYV101"/>
      <c r="JYW101"/>
      <c r="JYX101"/>
      <c r="JYY101"/>
      <c r="JYZ101"/>
      <c r="JZA101"/>
      <c r="JZB101"/>
      <c r="JZC101"/>
      <c r="JZD101"/>
      <c r="JZE101"/>
      <c r="JZF101"/>
      <c r="JZG101"/>
      <c r="JZH101"/>
      <c r="JZI101"/>
      <c r="JZJ101"/>
      <c r="JZK101"/>
      <c r="JZL101"/>
      <c r="JZM101"/>
      <c r="JZN101"/>
      <c r="JZO101"/>
      <c r="JZP101"/>
      <c r="JZQ101"/>
      <c r="JZR101"/>
      <c r="JZS101"/>
      <c r="JZT101"/>
      <c r="JZU101"/>
      <c r="JZV101"/>
      <c r="JZW101"/>
      <c r="JZX101"/>
      <c r="JZY101"/>
      <c r="JZZ101"/>
      <c r="KAA101"/>
      <c r="KAB101"/>
      <c r="KAC101"/>
      <c r="KAD101"/>
      <c r="KAE101"/>
      <c r="KAF101"/>
      <c r="KAG101"/>
      <c r="KAH101"/>
      <c r="KAI101"/>
      <c r="KAJ101"/>
      <c r="KAK101"/>
      <c r="KAL101"/>
      <c r="KAM101"/>
      <c r="KAN101"/>
      <c r="KAO101"/>
      <c r="KAP101"/>
      <c r="KAQ101"/>
      <c r="KAR101"/>
      <c r="KAS101"/>
      <c r="KAT101"/>
      <c r="KAU101"/>
      <c r="KAV101"/>
      <c r="KAW101"/>
      <c r="KAX101"/>
      <c r="KAY101"/>
      <c r="KAZ101"/>
      <c r="KBA101"/>
      <c r="KBB101"/>
      <c r="KBC101"/>
      <c r="KBD101"/>
      <c r="KBE101"/>
      <c r="KBF101"/>
      <c r="KBG101"/>
      <c r="KBH101"/>
      <c r="KBI101"/>
      <c r="KBJ101"/>
      <c r="KBK101"/>
      <c r="KBL101"/>
      <c r="KBM101"/>
      <c r="KBN101"/>
      <c r="KBO101"/>
      <c r="KBP101"/>
      <c r="KBQ101"/>
      <c r="KBR101"/>
      <c r="KBS101"/>
      <c r="KBT101"/>
      <c r="KBU101"/>
      <c r="KBV101"/>
      <c r="KBW101"/>
      <c r="KBX101"/>
      <c r="KBY101"/>
      <c r="KBZ101"/>
      <c r="KCA101"/>
      <c r="KCB101"/>
      <c r="KCC101"/>
      <c r="KCD101"/>
      <c r="KCE101"/>
      <c r="KCF101"/>
      <c r="KCG101"/>
      <c r="KCH101"/>
      <c r="KCI101"/>
      <c r="KCJ101"/>
      <c r="KCK101"/>
      <c r="KCL101"/>
      <c r="KCM101"/>
      <c r="KCN101"/>
      <c r="KCO101"/>
      <c r="KCP101"/>
      <c r="KCQ101"/>
      <c r="KCR101"/>
      <c r="KCS101"/>
      <c r="KCT101"/>
      <c r="KCU101"/>
      <c r="KCV101"/>
      <c r="KCW101"/>
      <c r="KCX101"/>
      <c r="KCY101"/>
      <c r="KCZ101"/>
      <c r="KDA101"/>
      <c r="KDB101"/>
      <c r="KDC101"/>
      <c r="KDD101"/>
      <c r="KDE101"/>
      <c r="KDF101"/>
      <c r="KDG101"/>
      <c r="KDH101"/>
      <c r="KDI101"/>
      <c r="KDJ101"/>
      <c r="KDK101"/>
      <c r="KDL101"/>
      <c r="KDM101"/>
      <c r="KDN101"/>
      <c r="KDO101"/>
      <c r="KDP101"/>
      <c r="KDQ101"/>
      <c r="KDR101"/>
      <c r="KDS101"/>
      <c r="KDT101"/>
      <c r="KDU101"/>
      <c r="KDV101"/>
      <c r="KDW101"/>
      <c r="KDX101"/>
      <c r="KDY101"/>
      <c r="KDZ101"/>
      <c r="KEA101"/>
      <c r="KEB101"/>
      <c r="KEC101"/>
      <c r="KED101"/>
      <c r="KEE101"/>
      <c r="KEF101"/>
      <c r="KEG101"/>
      <c r="KEH101"/>
      <c r="KEI101"/>
      <c r="KEJ101"/>
      <c r="KEK101"/>
      <c r="KEL101"/>
      <c r="KEM101"/>
      <c r="KEN101"/>
      <c r="KEO101"/>
      <c r="KEP101"/>
      <c r="KEQ101"/>
      <c r="KER101"/>
      <c r="KES101"/>
      <c r="KET101"/>
      <c r="KEU101"/>
      <c r="KEV101"/>
      <c r="KEW101"/>
      <c r="KEX101"/>
      <c r="KEY101"/>
      <c r="KEZ101"/>
      <c r="KFA101"/>
      <c r="KFB101"/>
      <c r="KFC101"/>
      <c r="KFD101"/>
      <c r="KFE101"/>
      <c r="KFF101"/>
      <c r="KFG101"/>
      <c r="KFH101"/>
      <c r="KFI101"/>
      <c r="KFJ101"/>
      <c r="KFK101"/>
      <c r="KFL101"/>
      <c r="KFM101"/>
      <c r="KFN101"/>
      <c r="KFO101"/>
      <c r="KFP101"/>
      <c r="KFQ101"/>
      <c r="KFR101"/>
      <c r="KFS101"/>
      <c r="KFT101"/>
      <c r="KFU101"/>
      <c r="KFV101"/>
      <c r="KFW101"/>
      <c r="KFX101"/>
      <c r="KFY101"/>
      <c r="KFZ101"/>
      <c r="KGA101"/>
      <c r="KGB101"/>
      <c r="KGC101"/>
      <c r="KGD101"/>
      <c r="KGE101"/>
      <c r="KGF101"/>
      <c r="KGG101"/>
      <c r="KGH101"/>
      <c r="KGI101"/>
      <c r="KGJ101"/>
      <c r="KGK101"/>
      <c r="KGL101"/>
      <c r="KGM101"/>
      <c r="KGN101"/>
      <c r="KGO101"/>
      <c r="KGP101"/>
      <c r="KGQ101"/>
      <c r="KGR101"/>
      <c r="KGS101"/>
      <c r="KGT101"/>
      <c r="KGU101"/>
      <c r="KGV101"/>
      <c r="KGW101"/>
      <c r="KGX101"/>
      <c r="KGY101"/>
      <c r="KGZ101"/>
      <c r="KHA101"/>
      <c r="KHB101"/>
      <c r="KHC101"/>
      <c r="KHD101"/>
      <c r="KHE101"/>
      <c r="KHF101"/>
      <c r="KHG101"/>
      <c r="KHH101"/>
      <c r="KHI101"/>
      <c r="KHJ101"/>
      <c r="KHK101"/>
      <c r="KHL101"/>
      <c r="KHM101"/>
      <c r="KHN101"/>
      <c r="KHO101"/>
      <c r="KHP101"/>
      <c r="KHQ101"/>
      <c r="KHR101"/>
      <c r="KHS101"/>
      <c r="KHT101"/>
      <c r="KHU101"/>
      <c r="KHV101"/>
      <c r="KHW101"/>
      <c r="KHX101"/>
      <c r="KHY101"/>
      <c r="KHZ101"/>
      <c r="KIA101"/>
      <c r="KIB101"/>
      <c r="KIC101"/>
      <c r="KID101"/>
      <c r="KIE101"/>
      <c r="KIF101"/>
      <c r="KIG101"/>
      <c r="KIH101"/>
      <c r="KII101"/>
      <c r="KIJ101"/>
      <c r="KIK101"/>
      <c r="KIL101"/>
      <c r="KIM101"/>
      <c r="KIN101"/>
      <c r="KIO101"/>
      <c r="KIP101"/>
      <c r="KIQ101"/>
      <c r="KIR101"/>
      <c r="KIS101"/>
      <c r="KIT101"/>
      <c r="KIU101"/>
      <c r="KIV101"/>
      <c r="KIW101"/>
      <c r="KIX101"/>
      <c r="KIY101"/>
      <c r="KIZ101"/>
      <c r="KJA101"/>
      <c r="KJB101"/>
      <c r="KJC101"/>
      <c r="KJD101"/>
      <c r="KJE101"/>
      <c r="KJF101"/>
      <c r="KJG101"/>
      <c r="KJH101"/>
      <c r="KJI101"/>
      <c r="KJJ101"/>
      <c r="KJK101"/>
      <c r="KJL101"/>
      <c r="KJM101"/>
      <c r="KJN101"/>
      <c r="KJO101"/>
      <c r="KJP101"/>
      <c r="KJQ101"/>
      <c r="KJR101"/>
      <c r="KJS101"/>
      <c r="KJT101"/>
      <c r="KJU101"/>
      <c r="KJV101"/>
      <c r="KJW101"/>
      <c r="KJX101"/>
      <c r="KJY101"/>
      <c r="KJZ101"/>
      <c r="KKA101"/>
      <c r="KKB101"/>
      <c r="KKC101"/>
      <c r="KKD101"/>
      <c r="KKE101"/>
      <c r="KKF101"/>
      <c r="KKG101"/>
      <c r="KKH101"/>
      <c r="KKI101"/>
      <c r="KKJ101"/>
      <c r="KKK101"/>
      <c r="KKL101"/>
      <c r="KKM101"/>
      <c r="KKN101"/>
      <c r="KKO101"/>
      <c r="KKP101"/>
      <c r="KKQ101"/>
      <c r="KKR101"/>
      <c r="KKS101"/>
      <c r="KKT101"/>
      <c r="KKU101"/>
      <c r="KKV101"/>
      <c r="KKW101"/>
      <c r="KKX101"/>
      <c r="KKY101"/>
      <c r="KKZ101"/>
      <c r="KLA101"/>
      <c r="KLB101"/>
      <c r="KLC101"/>
      <c r="KLD101"/>
      <c r="KLE101"/>
      <c r="KLF101"/>
      <c r="KLG101"/>
      <c r="KLH101"/>
      <c r="KLI101"/>
      <c r="KLJ101"/>
      <c r="KLK101"/>
      <c r="KLL101"/>
      <c r="KLM101"/>
      <c r="KLN101"/>
      <c r="KLO101"/>
      <c r="KLP101"/>
      <c r="KLQ101"/>
      <c r="KLR101"/>
      <c r="KLS101"/>
      <c r="KLT101"/>
      <c r="KLU101"/>
      <c r="KLV101"/>
      <c r="KLW101"/>
      <c r="KLX101"/>
      <c r="KLY101"/>
      <c r="KLZ101"/>
      <c r="KMA101"/>
      <c r="KMB101"/>
      <c r="KMC101"/>
      <c r="KMD101"/>
      <c r="KME101"/>
      <c r="KMF101"/>
      <c r="KMG101"/>
      <c r="KMH101"/>
      <c r="KMI101"/>
      <c r="KMJ101"/>
      <c r="KMK101"/>
      <c r="KML101"/>
      <c r="KMM101"/>
      <c r="KMN101"/>
      <c r="KMO101"/>
      <c r="KMP101"/>
      <c r="KMQ101"/>
      <c r="KMR101"/>
      <c r="KMS101"/>
      <c r="KMT101"/>
      <c r="KMU101"/>
      <c r="KMV101"/>
      <c r="KMW101"/>
      <c r="KMX101"/>
      <c r="KMY101"/>
      <c r="KMZ101"/>
      <c r="KNA101"/>
      <c r="KNB101"/>
      <c r="KNC101"/>
      <c r="KND101"/>
      <c r="KNE101"/>
      <c r="KNF101"/>
      <c r="KNG101"/>
      <c r="KNH101"/>
      <c r="KNI101"/>
      <c r="KNJ101"/>
      <c r="KNK101"/>
      <c r="KNL101"/>
      <c r="KNM101"/>
      <c r="KNN101"/>
      <c r="KNO101"/>
      <c r="KNP101"/>
      <c r="KNQ101"/>
      <c r="KNR101"/>
      <c r="KNS101"/>
      <c r="KNT101"/>
      <c r="KNU101"/>
      <c r="KNV101"/>
      <c r="KNW101"/>
      <c r="KNX101"/>
      <c r="KNY101"/>
      <c r="KNZ101"/>
      <c r="KOA101"/>
      <c r="KOB101"/>
      <c r="KOC101"/>
      <c r="KOD101"/>
      <c r="KOE101"/>
      <c r="KOF101"/>
      <c r="KOG101"/>
      <c r="KOH101"/>
      <c r="KOI101"/>
      <c r="KOJ101"/>
      <c r="KOK101"/>
      <c r="KOL101"/>
      <c r="KOM101"/>
      <c r="KON101"/>
      <c r="KOO101"/>
      <c r="KOP101"/>
      <c r="KOQ101"/>
      <c r="KOR101"/>
      <c r="KOS101"/>
      <c r="KOT101"/>
      <c r="KOU101"/>
      <c r="KOV101"/>
      <c r="KOW101"/>
      <c r="KOX101"/>
      <c r="KOY101"/>
      <c r="KOZ101"/>
      <c r="KPA101"/>
      <c r="KPB101"/>
      <c r="KPC101"/>
      <c r="KPD101"/>
      <c r="KPE101"/>
      <c r="KPF101"/>
      <c r="KPG101"/>
      <c r="KPH101"/>
      <c r="KPI101"/>
      <c r="KPJ101"/>
      <c r="KPK101"/>
      <c r="KPL101"/>
      <c r="KPM101"/>
      <c r="KPN101"/>
      <c r="KPO101"/>
      <c r="KPP101"/>
      <c r="KPQ101"/>
      <c r="KPR101"/>
      <c r="KPS101"/>
      <c r="KPT101"/>
      <c r="KPU101"/>
      <c r="KPV101"/>
      <c r="KPW101"/>
      <c r="KPX101"/>
      <c r="KPY101"/>
      <c r="KPZ101"/>
      <c r="KQA101"/>
      <c r="KQB101"/>
      <c r="KQC101"/>
      <c r="KQD101"/>
      <c r="KQE101"/>
      <c r="KQF101"/>
      <c r="KQG101"/>
      <c r="KQH101"/>
      <c r="KQI101"/>
      <c r="KQJ101"/>
      <c r="KQK101"/>
      <c r="KQL101"/>
      <c r="KQM101"/>
      <c r="KQN101"/>
      <c r="KQO101"/>
      <c r="KQP101"/>
      <c r="KQQ101"/>
      <c r="KQR101"/>
      <c r="KQS101"/>
      <c r="KQT101"/>
      <c r="KQU101"/>
      <c r="KQV101"/>
      <c r="KQW101"/>
      <c r="KQX101"/>
      <c r="KQY101"/>
      <c r="KQZ101"/>
      <c r="KRA101"/>
      <c r="KRB101"/>
      <c r="KRC101"/>
      <c r="KRD101"/>
      <c r="KRE101"/>
      <c r="KRF101"/>
      <c r="KRG101"/>
      <c r="KRH101"/>
      <c r="KRI101"/>
      <c r="KRJ101"/>
      <c r="KRK101"/>
      <c r="KRL101"/>
      <c r="KRM101"/>
      <c r="KRN101"/>
      <c r="KRO101"/>
      <c r="KRP101"/>
      <c r="KRQ101"/>
      <c r="KRR101"/>
      <c r="KRS101"/>
      <c r="KRT101"/>
      <c r="KRU101"/>
      <c r="KRV101"/>
      <c r="KRW101"/>
      <c r="KRX101"/>
      <c r="KRY101"/>
      <c r="KRZ101"/>
      <c r="KSA101"/>
      <c r="KSB101"/>
      <c r="KSC101"/>
      <c r="KSD101"/>
      <c r="KSE101"/>
      <c r="KSF101"/>
      <c r="KSG101"/>
      <c r="KSH101"/>
      <c r="KSI101"/>
      <c r="KSJ101"/>
      <c r="KSK101"/>
      <c r="KSL101"/>
      <c r="KSM101"/>
      <c r="KSN101"/>
      <c r="KSO101"/>
      <c r="KSP101"/>
      <c r="KSQ101"/>
      <c r="KSR101"/>
      <c r="KSS101"/>
      <c r="KST101"/>
      <c r="KSU101"/>
      <c r="KSV101"/>
      <c r="KSW101"/>
      <c r="KSX101"/>
      <c r="KSY101"/>
      <c r="KSZ101"/>
      <c r="KTA101"/>
      <c r="KTB101"/>
      <c r="KTC101"/>
      <c r="KTD101"/>
      <c r="KTE101"/>
      <c r="KTF101"/>
      <c r="KTG101"/>
      <c r="KTH101"/>
      <c r="KTI101"/>
      <c r="KTJ101"/>
      <c r="KTK101"/>
      <c r="KTL101"/>
      <c r="KTM101"/>
      <c r="KTN101"/>
      <c r="KTO101"/>
      <c r="KTP101"/>
      <c r="KTQ101"/>
      <c r="KTR101"/>
      <c r="KTS101"/>
      <c r="KTT101"/>
      <c r="KTU101"/>
      <c r="KTV101"/>
      <c r="KTW101"/>
      <c r="KTX101"/>
      <c r="KTY101"/>
      <c r="KTZ101"/>
      <c r="KUA101"/>
      <c r="KUB101"/>
      <c r="KUC101"/>
      <c r="KUD101"/>
      <c r="KUE101"/>
      <c r="KUF101"/>
      <c r="KUG101"/>
      <c r="KUH101"/>
      <c r="KUI101"/>
      <c r="KUJ101"/>
      <c r="KUK101"/>
      <c r="KUL101"/>
      <c r="KUM101"/>
      <c r="KUN101"/>
      <c r="KUO101"/>
      <c r="KUP101"/>
      <c r="KUQ101"/>
      <c r="KUR101"/>
      <c r="KUS101"/>
      <c r="KUT101"/>
      <c r="KUU101"/>
      <c r="KUV101"/>
      <c r="KUW101"/>
      <c r="KUX101"/>
      <c r="KUY101"/>
      <c r="KUZ101"/>
      <c r="KVA101"/>
      <c r="KVB101"/>
      <c r="KVC101"/>
      <c r="KVD101"/>
      <c r="KVE101"/>
      <c r="KVF101"/>
      <c r="KVG101"/>
      <c r="KVH101"/>
      <c r="KVI101"/>
      <c r="KVJ101"/>
      <c r="KVK101"/>
      <c r="KVL101"/>
      <c r="KVM101"/>
      <c r="KVN101"/>
      <c r="KVO101"/>
      <c r="KVP101"/>
      <c r="KVQ101"/>
      <c r="KVR101"/>
      <c r="KVS101"/>
      <c r="KVT101"/>
      <c r="KVU101"/>
      <c r="KVV101"/>
      <c r="KVW101"/>
      <c r="KVX101"/>
      <c r="KVY101"/>
      <c r="KVZ101"/>
      <c r="KWA101"/>
      <c r="KWB101"/>
      <c r="KWC101"/>
      <c r="KWD101"/>
      <c r="KWE101"/>
      <c r="KWF101"/>
      <c r="KWG101"/>
      <c r="KWH101"/>
      <c r="KWI101"/>
      <c r="KWJ101"/>
      <c r="KWK101"/>
      <c r="KWL101"/>
      <c r="KWM101"/>
      <c r="KWN101"/>
      <c r="KWO101"/>
      <c r="KWP101"/>
      <c r="KWQ101"/>
      <c r="KWR101"/>
      <c r="KWS101"/>
      <c r="KWT101"/>
      <c r="KWU101"/>
      <c r="KWV101"/>
      <c r="KWW101"/>
      <c r="KWX101"/>
      <c r="KWY101"/>
      <c r="KWZ101"/>
      <c r="KXA101"/>
      <c r="KXB101"/>
      <c r="KXC101"/>
      <c r="KXD101"/>
      <c r="KXE101"/>
      <c r="KXF101"/>
      <c r="KXG101"/>
      <c r="KXH101"/>
      <c r="KXI101"/>
      <c r="KXJ101"/>
      <c r="KXK101"/>
      <c r="KXL101"/>
      <c r="KXM101"/>
      <c r="KXN101"/>
      <c r="KXO101"/>
      <c r="KXP101"/>
      <c r="KXQ101"/>
      <c r="KXR101"/>
      <c r="KXS101"/>
      <c r="KXT101"/>
      <c r="KXU101"/>
      <c r="KXV101"/>
      <c r="KXW101"/>
      <c r="KXX101"/>
      <c r="KXY101"/>
      <c r="KXZ101"/>
      <c r="KYA101"/>
      <c r="KYB101"/>
      <c r="KYC101"/>
      <c r="KYD101"/>
      <c r="KYE101"/>
      <c r="KYF101"/>
      <c r="KYG101"/>
      <c r="KYH101"/>
      <c r="KYI101"/>
      <c r="KYJ101"/>
      <c r="KYK101"/>
      <c r="KYL101"/>
      <c r="KYM101"/>
      <c r="KYN101"/>
      <c r="KYO101"/>
      <c r="KYP101"/>
      <c r="KYQ101"/>
      <c r="KYR101"/>
      <c r="KYS101"/>
      <c r="KYT101"/>
      <c r="KYU101"/>
      <c r="KYV101"/>
      <c r="KYW101"/>
      <c r="KYX101"/>
      <c r="KYY101"/>
      <c r="KYZ101"/>
      <c r="KZA101"/>
      <c r="KZB101"/>
      <c r="KZC101"/>
      <c r="KZD101"/>
      <c r="KZE101"/>
      <c r="KZF101"/>
      <c r="KZG101"/>
      <c r="KZH101"/>
      <c r="KZI101"/>
      <c r="KZJ101"/>
      <c r="KZK101"/>
      <c r="KZL101"/>
      <c r="KZM101"/>
      <c r="KZN101"/>
      <c r="KZO101"/>
      <c r="KZP101"/>
      <c r="KZQ101"/>
      <c r="KZR101"/>
      <c r="KZS101"/>
      <c r="KZT101"/>
      <c r="KZU101"/>
      <c r="KZV101"/>
      <c r="KZW101"/>
      <c r="KZX101"/>
      <c r="KZY101"/>
      <c r="KZZ101"/>
      <c r="LAA101"/>
      <c r="LAB101"/>
      <c r="LAC101"/>
      <c r="LAD101"/>
      <c r="LAE101"/>
      <c r="LAF101"/>
      <c r="LAG101"/>
      <c r="LAH101"/>
      <c r="LAI101"/>
      <c r="LAJ101"/>
      <c r="LAK101"/>
      <c r="LAL101"/>
      <c r="LAM101"/>
      <c r="LAN101"/>
      <c r="LAO101"/>
      <c r="LAP101"/>
      <c r="LAQ101"/>
      <c r="LAR101"/>
      <c r="LAS101"/>
      <c r="LAT101"/>
      <c r="LAU101"/>
      <c r="LAV101"/>
      <c r="LAW101"/>
      <c r="LAX101"/>
      <c r="LAY101"/>
      <c r="LAZ101"/>
      <c r="LBA101"/>
      <c r="LBB101"/>
      <c r="LBC101"/>
      <c r="LBD101"/>
      <c r="LBE101"/>
      <c r="LBF101"/>
      <c r="LBG101"/>
      <c r="LBH101"/>
      <c r="LBI101"/>
      <c r="LBJ101"/>
      <c r="LBK101"/>
      <c r="LBL101"/>
      <c r="LBM101"/>
      <c r="LBN101"/>
      <c r="LBO101"/>
      <c r="LBP101"/>
      <c r="LBQ101"/>
      <c r="LBR101"/>
      <c r="LBS101"/>
      <c r="LBT101"/>
      <c r="LBU101"/>
      <c r="LBV101"/>
      <c r="LBW101"/>
      <c r="LBX101"/>
      <c r="LBY101"/>
      <c r="LBZ101"/>
      <c r="LCA101"/>
      <c r="LCB101"/>
      <c r="LCC101"/>
      <c r="LCD101"/>
      <c r="LCE101"/>
      <c r="LCF101"/>
      <c r="LCG101"/>
      <c r="LCH101"/>
      <c r="LCI101"/>
      <c r="LCJ101"/>
      <c r="LCK101"/>
      <c r="LCL101"/>
      <c r="LCM101"/>
      <c r="LCN101"/>
      <c r="LCO101"/>
      <c r="LCP101"/>
      <c r="LCQ101"/>
      <c r="LCR101"/>
      <c r="LCS101"/>
      <c r="LCT101"/>
      <c r="LCU101"/>
      <c r="LCV101"/>
      <c r="LCW101"/>
      <c r="LCX101"/>
      <c r="LCY101"/>
      <c r="LCZ101"/>
      <c r="LDA101"/>
      <c r="LDB101"/>
      <c r="LDC101"/>
      <c r="LDD101"/>
      <c r="LDE101"/>
      <c r="LDF101"/>
      <c r="LDG101"/>
      <c r="LDH101"/>
      <c r="LDI101"/>
      <c r="LDJ101"/>
      <c r="LDK101"/>
      <c r="LDL101"/>
      <c r="LDM101"/>
      <c r="LDN101"/>
      <c r="LDO101"/>
      <c r="LDP101"/>
      <c r="LDQ101"/>
      <c r="LDR101"/>
      <c r="LDS101"/>
      <c r="LDT101"/>
      <c r="LDU101"/>
      <c r="LDV101"/>
      <c r="LDW101"/>
      <c r="LDX101"/>
      <c r="LDY101"/>
      <c r="LDZ101"/>
      <c r="LEA101"/>
      <c r="LEB101"/>
      <c r="LEC101"/>
      <c r="LED101"/>
      <c r="LEE101"/>
      <c r="LEF101"/>
      <c r="LEG101"/>
      <c r="LEH101"/>
      <c r="LEI101"/>
      <c r="LEJ101"/>
      <c r="LEK101"/>
      <c r="LEL101"/>
      <c r="LEM101"/>
      <c r="LEN101"/>
      <c r="LEO101"/>
      <c r="LEP101"/>
      <c r="LEQ101"/>
      <c r="LER101"/>
      <c r="LES101"/>
      <c r="LET101"/>
      <c r="LEU101"/>
      <c r="LEV101"/>
      <c r="LEW101"/>
      <c r="LEX101"/>
      <c r="LEY101"/>
      <c r="LEZ101"/>
      <c r="LFA101"/>
      <c r="LFB101"/>
      <c r="LFC101"/>
      <c r="LFD101"/>
      <c r="LFE101"/>
      <c r="LFF101"/>
      <c r="LFG101"/>
      <c r="LFH101"/>
      <c r="LFI101"/>
      <c r="LFJ101"/>
      <c r="LFK101"/>
      <c r="LFL101"/>
      <c r="LFM101"/>
      <c r="LFN101"/>
      <c r="LFO101"/>
      <c r="LFP101"/>
      <c r="LFQ101"/>
      <c r="LFR101"/>
      <c r="LFS101"/>
      <c r="LFT101"/>
      <c r="LFU101"/>
      <c r="LFV101"/>
      <c r="LFW101"/>
      <c r="LFX101"/>
      <c r="LFY101"/>
      <c r="LFZ101"/>
      <c r="LGA101"/>
      <c r="LGB101"/>
      <c r="LGC101"/>
      <c r="LGD101"/>
      <c r="LGE101"/>
      <c r="LGF101"/>
      <c r="LGG101"/>
      <c r="LGH101"/>
      <c r="LGI101"/>
      <c r="LGJ101"/>
      <c r="LGK101"/>
      <c r="LGL101"/>
      <c r="LGM101"/>
      <c r="LGN101"/>
      <c r="LGO101"/>
      <c r="LGP101"/>
      <c r="LGQ101"/>
      <c r="LGR101"/>
      <c r="LGS101"/>
      <c r="LGT101"/>
      <c r="LGU101"/>
      <c r="LGV101"/>
      <c r="LGW101"/>
      <c r="LGX101"/>
      <c r="LGY101"/>
      <c r="LGZ101"/>
      <c r="LHA101"/>
      <c r="LHB101"/>
      <c r="LHC101"/>
      <c r="LHD101"/>
      <c r="LHE101"/>
      <c r="LHF101"/>
      <c r="LHG101"/>
      <c r="LHH101"/>
      <c r="LHI101"/>
      <c r="LHJ101"/>
      <c r="LHK101"/>
      <c r="LHL101"/>
      <c r="LHM101"/>
      <c r="LHN101"/>
      <c r="LHO101"/>
      <c r="LHP101"/>
      <c r="LHQ101"/>
      <c r="LHR101"/>
      <c r="LHS101"/>
      <c r="LHT101"/>
      <c r="LHU101"/>
      <c r="LHV101"/>
      <c r="LHW101"/>
      <c r="LHX101"/>
      <c r="LHY101"/>
      <c r="LHZ101"/>
      <c r="LIA101"/>
      <c r="LIB101"/>
      <c r="LIC101"/>
      <c r="LID101"/>
      <c r="LIE101"/>
      <c r="LIF101"/>
      <c r="LIG101"/>
      <c r="LIH101"/>
      <c r="LII101"/>
      <c r="LIJ101"/>
      <c r="LIK101"/>
      <c r="LIL101"/>
      <c r="LIM101"/>
      <c r="LIN101"/>
      <c r="LIO101"/>
      <c r="LIP101"/>
      <c r="LIQ101"/>
      <c r="LIR101"/>
      <c r="LIS101"/>
      <c r="LIT101"/>
      <c r="LIU101"/>
      <c r="LIV101"/>
      <c r="LIW101"/>
      <c r="LIX101"/>
      <c r="LIY101"/>
      <c r="LIZ101"/>
      <c r="LJA101"/>
      <c r="LJB101"/>
      <c r="LJC101"/>
      <c r="LJD101"/>
      <c r="LJE101"/>
      <c r="LJF101"/>
      <c r="LJG101"/>
      <c r="LJH101"/>
      <c r="LJI101"/>
      <c r="LJJ101"/>
      <c r="LJK101"/>
      <c r="LJL101"/>
      <c r="LJM101"/>
      <c r="LJN101"/>
      <c r="LJO101"/>
      <c r="LJP101"/>
      <c r="LJQ101"/>
      <c r="LJR101"/>
      <c r="LJS101"/>
      <c r="LJT101"/>
      <c r="LJU101"/>
      <c r="LJV101"/>
      <c r="LJW101"/>
      <c r="LJX101"/>
      <c r="LJY101"/>
      <c r="LJZ101"/>
      <c r="LKA101"/>
      <c r="LKB101"/>
      <c r="LKC101"/>
      <c r="LKD101"/>
      <c r="LKE101"/>
      <c r="LKF101"/>
      <c r="LKG101"/>
      <c r="LKH101"/>
      <c r="LKI101"/>
      <c r="LKJ101"/>
      <c r="LKK101"/>
      <c r="LKL101"/>
      <c r="LKM101"/>
      <c r="LKN101"/>
      <c r="LKO101"/>
      <c r="LKP101"/>
      <c r="LKQ101"/>
      <c r="LKR101"/>
      <c r="LKS101"/>
      <c r="LKT101"/>
      <c r="LKU101"/>
      <c r="LKV101"/>
      <c r="LKW101"/>
      <c r="LKX101"/>
      <c r="LKY101"/>
      <c r="LKZ101"/>
      <c r="LLA101"/>
      <c r="LLB101"/>
      <c r="LLC101"/>
      <c r="LLD101"/>
      <c r="LLE101"/>
      <c r="LLF101"/>
      <c r="LLG101"/>
      <c r="LLH101"/>
      <c r="LLI101"/>
      <c r="LLJ101"/>
      <c r="LLK101"/>
      <c r="LLL101"/>
      <c r="LLM101"/>
      <c r="LLN101"/>
      <c r="LLO101"/>
      <c r="LLP101"/>
      <c r="LLQ101"/>
      <c r="LLR101"/>
      <c r="LLS101"/>
      <c r="LLT101"/>
      <c r="LLU101"/>
      <c r="LLV101"/>
      <c r="LLW101"/>
      <c r="LLX101"/>
      <c r="LLY101"/>
      <c r="LLZ101"/>
      <c r="LMA101"/>
      <c r="LMB101"/>
      <c r="LMC101"/>
      <c r="LMD101"/>
      <c r="LME101"/>
      <c r="LMF101"/>
      <c r="LMG101"/>
      <c r="LMH101"/>
      <c r="LMI101"/>
      <c r="LMJ101"/>
      <c r="LMK101"/>
      <c r="LML101"/>
      <c r="LMM101"/>
      <c r="LMN101"/>
      <c r="LMO101"/>
      <c r="LMP101"/>
      <c r="LMQ101"/>
      <c r="LMR101"/>
      <c r="LMS101"/>
      <c r="LMT101"/>
      <c r="LMU101"/>
      <c r="LMV101"/>
      <c r="LMW101"/>
      <c r="LMX101"/>
      <c r="LMY101"/>
      <c r="LMZ101"/>
      <c r="LNA101"/>
      <c r="LNB101"/>
      <c r="LNC101"/>
      <c r="LND101"/>
      <c r="LNE101"/>
      <c r="LNF101"/>
      <c r="LNG101"/>
      <c r="LNH101"/>
      <c r="LNI101"/>
      <c r="LNJ101"/>
      <c r="LNK101"/>
      <c r="LNL101"/>
      <c r="LNM101"/>
      <c r="LNN101"/>
      <c r="LNO101"/>
      <c r="LNP101"/>
      <c r="LNQ101"/>
      <c r="LNR101"/>
      <c r="LNS101"/>
      <c r="LNT101"/>
      <c r="LNU101"/>
      <c r="LNV101"/>
      <c r="LNW101"/>
      <c r="LNX101"/>
      <c r="LNY101"/>
      <c r="LNZ101"/>
      <c r="LOA101"/>
      <c r="LOB101"/>
      <c r="LOC101"/>
      <c r="LOD101"/>
      <c r="LOE101"/>
      <c r="LOF101"/>
      <c r="LOG101"/>
      <c r="LOH101"/>
      <c r="LOI101"/>
      <c r="LOJ101"/>
      <c r="LOK101"/>
      <c r="LOL101"/>
      <c r="LOM101"/>
      <c r="LON101"/>
      <c r="LOO101"/>
      <c r="LOP101"/>
      <c r="LOQ101"/>
      <c r="LOR101"/>
      <c r="LOS101"/>
      <c r="LOT101"/>
      <c r="LOU101"/>
      <c r="LOV101"/>
      <c r="LOW101"/>
      <c r="LOX101"/>
      <c r="LOY101"/>
      <c r="LOZ101"/>
      <c r="LPA101"/>
      <c r="LPB101"/>
      <c r="LPC101"/>
      <c r="LPD101"/>
      <c r="LPE101"/>
      <c r="LPF101"/>
      <c r="LPG101"/>
      <c r="LPH101"/>
      <c r="LPI101"/>
      <c r="LPJ101"/>
      <c r="LPK101"/>
      <c r="LPL101"/>
      <c r="LPM101"/>
      <c r="LPN101"/>
      <c r="LPO101"/>
      <c r="LPP101"/>
      <c r="LPQ101"/>
      <c r="LPR101"/>
      <c r="LPS101"/>
      <c r="LPT101"/>
      <c r="LPU101"/>
      <c r="LPV101"/>
      <c r="LPW101"/>
      <c r="LPX101"/>
      <c r="LPY101"/>
      <c r="LPZ101"/>
      <c r="LQA101"/>
      <c r="LQB101"/>
      <c r="LQC101"/>
      <c r="LQD101"/>
      <c r="LQE101"/>
      <c r="LQF101"/>
      <c r="LQG101"/>
      <c r="LQH101"/>
      <c r="LQI101"/>
      <c r="LQJ101"/>
      <c r="LQK101"/>
      <c r="LQL101"/>
      <c r="LQM101"/>
      <c r="LQN101"/>
      <c r="LQO101"/>
      <c r="LQP101"/>
      <c r="LQQ101"/>
      <c r="LQR101"/>
      <c r="LQS101"/>
      <c r="LQT101"/>
      <c r="LQU101"/>
      <c r="LQV101"/>
      <c r="LQW101"/>
      <c r="LQX101"/>
      <c r="LQY101"/>
      <c r="LQZ101"/>
      <c r="LRA101"/>
      <c r="LRB101"/>
      <c r="LRC101"/>
      <c r="LRD101"/>
      <c r="LRE101"/>
      <c r="LRF101"/>
      <c r="LRG101"/>
      <c r="LRH101"/>
      <c r="LRI101"/>
      <c r="LRJ101"/>
      <c r="LRK101"/>
      <c r="LRL101"/>
      <c r="LRM101"/>
      <c r="LRN101"/>
      <c r="LRO101"/>
      <c r="LRP101"/>
      <c r="LRQ101"/>
      <c r="LRR101"/>
      <c r="LRS101"/>
      <c r="LRT101"/>
      <c r="LRU101"/>
      <c r="LRV101"/>
      <c r="LRW101"/>
      <c r="LRX101"/>
      <c r="LRY101"/>
      <c r="LRZ101"/>
      <c r="LSA101"/>
      <c r="LSB101"/>
      <c r="LSC101"/>
      <c r="LSD101"/>
      <c r="LSE101"/>
      <c r="LSF101"/>
      <c r="LSG101"/>
      <c r="LSH101"/>
      <c r="LSI101"/>
      <c r="LSJ101"/>
      <c r="LSK101"/>
      <c r="LSL101"/>
      <c r="LSM101"/>
      <c r="LSN101"/>
      <c r="LSO101"/>
      <c r="LSP101"/>
      <c r="LSQ101"/>
      <c r="LSR101"/>
      <c r="LSS101"/>
      <c r="LST101"/>
      <c r="LSU101"/>
      <c r="LSV101"/>
      <c r="LSW101"/>
      <c r="LSX101"/>
      <c r="LSY101"/>
      <c r="LSZ101"/>
      <c r="LTA101"/>
      <c r="LTB101"/>
      <c r="LTC101"/>
      <c r="LTD101"/>
      <c r="LTE101"/>
      <c r="LTF101"/>
      <c r="LTG101"/>
      <c r="LTH101"/>
      <c r="LTI101"/>
      <c r="LTJ101"/>
      <c r="LTK101"/>
      <c r="LTL101"/>
      <c r="LTM101"/>
      <c r="LTN101"/>
      <c r="LTO101"/>
      <c r="LTP101"/>
      <c r="LTQ101"/>
      <c r="LTR101"/>
      <c r="LTS101"/>
      <c r="LTT101"/>
      <c r="LTU101"/>
      <c r="LTV101"/>
      <c r="LTW101"/>
      <c r="LTX101"/>
      <c r="LTY101"/>
      <c r="LTZ101"/>
      <c r="LUA101"/>
      <c r="LUB101"/>
      <c r="LUC101"/>
      <c r="LUD101"/>
      <c r="LUE101"/>
      <c r="LUF101"/>
      <c r="LUG101"/>
      <c r="LUH101"/>
      <c r="LUI101"/>
      <c r="LUJ101"/>
      <c r="LUK101"/>
      <c r="LUL101"/>
      <c r="LUM101"/>
      <c r="LUN101"/>
      <c r="LUO101"/>
      <c r="LUP101"/>
      <c r="LUQ101"/>
      <c r="LUR101"/>
      <c r="LUS101"/>
      <c r="LUT101"/>
      <c r="LUU101"/>
      <c r="LUV101"/>
      <c r="LUW101"/>
      <c r="LUX101"/>
      <c r="LUY101"/>
      <c r="LUZ101"/>
      <c r="LVA101"/>
      <c r="LVB101"/>
      <c r="LVC101"/>
      <c r="LVD101"/>
      <c r="LVE101"/>
      <c r="LVF101"/>
      <c r="LVG101"/>
      <c r="LVH101"/>
      <c r="LVI101"/>
      <c r="LVJ101"/>
      <c r="LVK101"/>
      <c r="LVL101"/>
      <c r="LVM101"/>
      <c r="LVN101"/>
      <c r="LVO101"/>
      <c r="LVP101"/>
      <c r="LVQ101"/>
      <c r="LVR101"/>
      <c r="LVS101"/>
      <c r="LVT101"/>
      <c r="LVU101"/>
      <c r="LVV101"/>
      <c r="LVW101"/>
      <c r="LVX101"/>
      <c r="LVY101"/>
      <c r="LVZ101"/>
      <c r="LWA101"/>
      <c r="LWB101"/>
      <c r="LWC101"/>
      <c r="LWD101"/>
      <c r="LWE101"/>
      <c r="LWF101"/>
      <c r="LWG101"/>
      <c r="LWH101"/>
      <c r="LWI101"/>
      <c r="LWJ101"/>
      <c r="LWK101"/>
      <c r="LWL101"/>
      <c r="LWM101"/>
      <c r="LWN101"/>
      <c r="LWO101"/>
      <c r="LWP101"/>
      <c r="LWQ101"/>
      <c r="LWR101"/>
      <c r="LWS101"/>
      <c r="LWT101"/>
      <c r="LWU101"/>
      <c r="LWV101"/>
      <c r="LWW101"/>
      <c r="LWX101"/>
      <c r="LWY101"/>
      <c r="LWZ101"/>
      <c r="LXA101"/>
      <c r="LXB101"/>
      <c r="LXC101"/>
      <c r="LXD101"/>
      <c r="LXE101"/>
      <c r="LXF101"/>
      <c r="LXG101"/>
      <c r="LXH101"/>
      <c r="LXI101"/>
      <c r="LXJ101"/>
      <c r="LXK101"/>
      <c r="LXL101"/>
      <c r="LXM101"/>
      <c r="LXN101"/>
      <c r="LXO101"/>
      <c r="LXP101"/>
      <c r="LXQ101"/>
      <c r="LXR101"/>
      <c r="LXS101"/>
      <c r="LXT101"/>
      <c r="LXU101"/>
      <c r="LXV101"/>
      <c r="LXW101"/>
      <c r="LXX101"/>
      <c r="LXY101"/>
      <c r="LXZ101"/>
      <c r="LYA101"/>
      <c r="LYB101"/>
      <c r="LYC101"/>
      <c r="LYD101"/>
      <c r="LYE101"/>
      <c r="LYF101"/>
      <c r="LYG101"/>
      <c r="LYH101"/>
      <c r="LYI101"/>
      <c r="LYJ101"/>
      <c r="LYK101"/>
      <c r="LYL101"/>
      <c r="LYM101"/>
      <c r="LYN101"/>
      <c r="LYO101"/>
      <c r="LYP101"/>
      <c r="LYQ101"/>
      <c r="LYR101"/>
      <c r="LYS101"/>
      <c r="LYT101"/>
      <c r="LYU101"/>
      <c r="LYV101"/>
      <c r="LYW101"/>
      <c r="LYX101"/>
      <c r="LYY101"/>
      <c r="LYZ101"/>
      <c r="LZA101"/>
      <c r="LZB101"/>
      <c r="LZC101"/>
      <c r="LZD101"/>
      <c r="LZE101"/>
      <c r="LZF101"/>
      <c r="LZG101"/>
      <c r="LZH101"/>
      <c r="LZI101"/>
      <c r="LZJ101"/>
      <c r="LZK101"/>
      <c r="LZL101"/>
      <c r="LZM101"/>
      <c r="LZN101"/>
      <c r="LZO101"/>
      <c r="LZP101"/>
      <c r="LZQ101"/>
      <c r="LZR101"/>
      <c r="LZS101"/>
      <c r="LZT101"/>
      <c r="LZU101"/>
      <c r="LZV101"/>
      <c r="LZW101"/>
      <c r="LZX101"/>
      <c r="LZY101"/>
      <c r="LZZ101"/>
      <c r="MAA101"/>
      <c r="MAB101"/>
      <c r="MAC101"/>
      <c r="MAD101"/>
      <c r="MAE101"/>
      <c r="MAF101"/>
      <c r="MAG101"/>
      <c r="MAH101"/>
      <c r="MAI101"/>
      <c r="MAJ101"/>
      <c r="MAK101"/>
      <c r="MAL101"/>
      <c r="MAM101"/>
      <c r="MAN101"/>
      <c r="MAO101"/>
      <c r="MAP101"/>
      <c r="MAQ101"/>
      <c r="MAR101"/>
      <c r="MAS101"/>
      <c r="MAT101"/>
      <c r="MAU101"/>
      <c r="MAV101"/>
      <c r="MAW101"/>
      <c r="MAX101"/>
      <c r="MAY101"/>
      <c r="MAZ101"/>
      <c r="MBA101"/>
      <c r="MBB101"/>
      <c r="MBC101"/>
      <c r="MBD101"/>
      <c r="MBE101"/>
      <c r="MBF101"/>
      <c r="MBG101"/>
      <c r="MBH101"/>
      <c r="MBI101"/>
      <c r="MBJ101"/>
      <c r="MBK101"/>
      <c r="MBL101"/>
      <c r="MBM101"/>
      <c r="MBN101"/>
      <c r="MBO101"/>
      <c r="MBP101"/>
      <c r="MBQ101"/>
      <c r="MBR101"/>
      <c r="MBS101"/>
      <c r="MBT101"/>
      <c r="MBU101"/>
      <c r="MBV101"/>
      <c r="MBW101"/>
      <c r="MBX101"/>
      <c r="MBY101"/>
      <c r="MBZ101"/>
      <c r="MCA101"/>
      <c r="MCB101"/>
      <c r="MCC101"/>
      <c r="MCD101"/>
      <c r="MCE101"/>
      <c r="MCF101"/>
      <c r="MCG101"/>
      <c r="MCH101"/>
      <c r="MCI101"/>
      <c r="MCJ101"/>
      <c r="MCK101"/>
      <c r="MCL101"/>
      <c r="MCM101"/>
      <c r="MCN101"/>
      <c r="MCO101"/>
      <c r="MCP101"/>
      <c r="MCQ101"/>
      <c r="MCR101"/>
      <c r="MCS101"/>
      <c r="MCT101"/>
      <c r="MCU101"/>
      <c r="MCV101"/>
      <c r="MCW101"/>
      <c r="MCX101"/>
      <c r="MCY101"/>
      <c r="MCZ101"/>
      <c r="MDA101"/>
      <c r="MDB101"/>
      <c r="MDC101"/>
      <c r="MDD101"/>
      <c r="MDE101"/>
      <c r="MDF101"/>
      <c r="MDG101"/>
      <c r="MDH101"/>
      <c r="MDI101"/>
      <c r="MDJ101"/>
      <c r="MDK101"/>
      <c r="MDL101"/>
      <c r="MDM101"/>
      <c r="MDN101"/>
      <c r="MDO101"/>
      <c r="MDP101"/>
      <c r="MDQ101"/>
      <c r="MDR101"/>
      <c r="MDS101"/>
      <c r="MDT101"/>
      <c r="MDU101"/>
      <c r="MDV101"/>
      <c r="MDW101"/>
      <c r="MDX101"/>
      <c r="MDY101"/>
      <c r="MDZ101"/>
      <c r="MEA101"/>
      <c r="MEB101"/>
      <c r="MEC101"/>
      <c r="MED101"/>
      <c r="MEE101"/>
      <c r="MEF101"/>
      <c r="MEG101"/>
      <c r="MEH101"/>
      <c r="MEI101"/>
      <c r="MEJ101"/>
      <c r="MEK101"/>
      <c r="MEL101"/>
      <c r="MEM101"/>
      <c r="MEN101"/>
      <c r="MEO101"/>
      <c r="MEP101"/>
      <c r="MEQ101"/>
      <c r="MER101"/>
      <c r="MES101"/>
      <c r="MET101"/>
      <c r="MEU101"/>
      <c r="MEV101"/>
      <c r="MEW101"/>
      <c r="MEX101"/>
      <c r="MEY101"/>
      <c r="MEZ101"/>
      <c r="MFA101"/>
      <c r="MFB101"/>
      <c r="MFC101"/>
      <c r="MFD101"/>
      <c r="MFE101"/>
      <c r="MFF101"/>
      <c r="MFG101"/>
      <c r="MFH101"/>
      <c r="MFI101"/>
      <c r="MFJ101"/>
      <c r="MFK101"/>
      <c r="MFL101"/>
      <c r="MFM101"/>
      <c r="MFN101"/>
      <c r="MFO101"/>
      <c r="MFP101"/>
      <c r="MFQ101"/>
      <c r="MFR101"/>
      <c r="MFS101"/>
      <c r="MFT101"/>
      <c r="MFU101"/>
      <c r="MFV101"/>
      <c r="MFW101"/>
      <c r="MFX101"/>
      <c r="MFY101"/>
      <c r="MFZ101"/>
      <c r="MGA101"/>
      <c r="MGB101"/>
      <c r="MGC101"/>
      <c r="MGD101"/>
      <c r="MGE101"/>
      <c r="MGF101"/>
      <c r="MGG101"/>
      <c r="MGH101"/>
      <c r="MGI101"/>
      <c r="MGJ101"/>
      <c r="MGK101"/>
      <c r="MGL101"/>
      <c r="MGM101"/>
      <c r="MGN101"/>
      <c r="MGO101"/>
      <c r="MGP101"/>
      <c r="MGQ101"/>
      <c r="MGR101"/>
      <c r="MGS101"/>
      <c r="MGT101"/>
      <c r="MGU101"/>
      <c r="MGV101"/>
      <c r="MGW101"/>
      <c r="MGX101"/>
      <c r="MGY101"/>
      <c r="MGZ101"/>
      <c r="MHA101"/>
      <c r="MHB101"/>
      <c r="MHC101"/>
      <c r="MHD101"/>
      <c r="MHE101"/>
      <c r="MHF101"/>
      <c r="MHG101"/>
      <c r="MHH101"/>
      <c r="MHI101"/>
      <c r="MHJ101"/>
      <c r="MHK101"/>
      <c r="MHL101"/>
      <c r="MHM101"/>
      <c r="MHN101"/>
      <c r="MHO101"/>
      <c r="MHP101"/>
      <c r="MHQ101"/>
      <c r="MHR101"/>
      <c r="MHS101"/>
      <c r="MHT101"/>
      <c r="MHU101"/>
      <c r="MHV101"/>
      <c r="MHW101"/>
      <c r="MHX101"/>
      <c r="MHY101"/>
      <c r="MHZ101"/>
      <c r="MIA101"/>
      <c r="MIB101"/>
      <c r="MIC101"/>
      <c r="MID101"/>
      <c r="MIE101"/>
      <c r="MIF101"/>
      <c r="MIG101"/>
      <c r="MIH101"/>
      <c r="MII101"/>
      <c r="MIJ101"/>
      <c r="MIK101"/>
      <c r="MIL101"/>
      <c r="MIM101"/>
      <c r="MIN101"/>
      <c r="MIO101"/>
      <c r="MIP101"/>
      <c r="MIQ101"/>
      <c r="MIR101"/>
      <c r="MIS101"/>
      <c r="MIT101"/>
      <c r="MIU101"/>
      <c r="MIV101"/>
      <c r="MIW101"/>
      <c r="MIX101"/>
      <c r="MIY101"/>
      <c r="MIZ101"/>
      <c r="MJA101"/>
      <c r="MJB101"/>
      <c r="MJC101"/>
      <c r="MJD101"/>
      <c r="MJE101"/>
      <c r="MJF101"/>
      <c r="MJG101"/>
      <c r="MJH101"/>
      <c r="MJI101"/>
      <c r="MJJ101"/>
      <c r="MJK101"/>
      <c r="MJL101"/>
      <c r="MJM101"/>
      <c r="MJN101"/>
      <c r="MJO101"/>
      <c r="MJP101"/>
      <c r="MJQ101"/>
      <c r="MJR101"/>
      <c r="MJS101"/>
      <c r="MJT101"/>
      <c r="MJU101"/>
      <c r="MJV101"/>
      <c r="MJW101"/>
      <c r="MJX101"/>
      <c r="MJY101"/>
      <c r="MJZ101"/>
      <c r="MKA101"/>
      <c r="MKB101"/>
      <c r="MKC101"/>
      <c r="MKD101"/>
      <c r="MKE101"/>
      <c r="MKF101"/>
      <c r="MKG101"/>
      <c r="MKH101"/>
      <c r="MKI101"/>
      <c r="MKJ101"/>
      <c r="MKK101"/>
      <c r="MKL101"/>
      <c r="MKM101"/>
      <c r="MKN101"/>
      <c r="MKO101"/>
      <c r="MKP101"/>
      <c r="MKQ101"/>
      <c r="MKR101"/>
      <c r="MKS101"/>
      <c r="MKT101"/>
      <c r="MKU101"/>
      <c r="MKV101"/>
      <c r="MKW101"/>
      <c r="MKX101"/>
      <c r="MKY101"/>
      <c r="MKZ101"/>
      <c r="MLA101"/>
      <c r="MLB101"/>
      <c r="MLC101"/>
      <c r="MLD101"/>
      <c r="MLE101"/>
      <c r="MLF101"/>
      <c r="MLG101"/>
      <c r="MLH101"/>
      <c r="MLI101"/>
      <c r="MLJ101"/>
      <c r="MLK101"/>
      <c r="MLL101"/>
      <c r="MLM101"/>
      <c r="MLN101"/>
      <c r="MLO101"/>
      <c r="MLP101"/>
      <c r="MLQ101"/>
      <c r="MLR101"/>
      <c r="MLS101"/>
      <c r="MLT101"/>
      <c r="MLU101"/>
      <c r="MLV101"/>
      <c r="MLW101"/>
      <c r="MLX101"/>
      <c r="MLY101"/>
      <c r="MLZ101"/>
      <c r="MMA101"/>
      <c r="MMB101"/>
      <c r="MMC101"/>
      <c r="MMD101"/>
      <c r="MME101"/>
      <c r="MMF101"/>
      <c r="MMG101"/>
      <c r="MMH101"/>
      <c r="MMI101"/>
      <c r="MMJ101"/>
      <c r="MMK101"/>
      <c r="MML101"/>
      <c r="MMM101"/>
      <c r="MMN101"/>
      <c r="MMO101"/>
      <c r="MMP101"/>
      <c r="MMQ101"/>
      <c r="MMR101"/>
      <c r="MMS101"/>
      <c r="MMT101"/>
      <c r="MMU101"/>
      <c r="MMV101"/>
      <c r="MMW101"/>
      <c r="MMX101"/>
      <c r="MMY101"/>
      <c r="MMZ101"/>
      <c r="MNA101"/>
      <c r="MNB101"/>
      <c r="MNC101"/>
      <c r="MND101"/>
      <c r="MNE101"/>
      <c r="MNF101"/>
      <c r="MNG101"/>
      <c r="MNH101"/>
      <c r="MNI101"/>
      <c r="MNJ101"/>
      <c r="MNK101"/>
      <c r="MNL101"/>
      <c r="MNM101"/>
      <c r="MNN101"/>
      <c r="MNO101"/>
      <c r="MNP101"/>
      <c r="MNQ101"/>
      <c r="MNR101"/>
      <c r="MNS101"/>
      <c r="MNT101"/>
      <c r="MNU101"/>
      <c r="MNV101"/>
      <c r="MNW101"/>
      <c r="MNX101"/>
      <c r="MNY101"/>
      <c r="MNZ101"/>
      <c r="MOA101"/>
      <c r="MOB101"/>
      <c r="MOC101"/>
      <c r="MOD101"/>
      <c r="MOE101"/>
      <c r="MOF101"/>
      <c r="MOG101"/>
      <c r="MOH101"/>
      <c r="MOI101"/>
      <c r="MOJ101"/>
      <c r="MOK101"/>
      <c r="MOL101"/>
      <c r="MOM101"/>
      <c r="MON101"/>
      <c r="MOO101"/>
      <c r="MOP101"/>
      <c r="MOQ101"/>
      <c r="MOR101"/>
      <c r="MOS101"/>
      <c r="MOT101"/>
      <c r="MOU101"/>
      <c r="MOV101"/>
      <c r="MOW101"/>
      <c r="MOX101"/>
      <c r="MOY101"/>
      <c r="MOZ101"/>
      <c r="MPA101"/>
      <c r="MPB101"/>
      <c r="MPC101"/>
      <c r="MPD101"/>
      <c r="MPE101"/>
      <c r="MPF101"/>
      <c r="MPG101"/>
      <c r="MPH101"/>
      <c r="MPI101"/>
      <c r="MPJ101"/>
      <c r="MPK101"/>
      <c r="MPL101"/>
      <c r="MPM101"/>
      <c r="MPN101"/>
      <c r="MPO101"/>
      <c r="MPP101"/>
      <c r="MPQ101"/>
      <c r="MPR101"/>
      <c r="MPS101"/>
      <c r="MPT101"/>
      <c r="MPU101"/>
      <c r="MPV101"/>
      <c r="MPW101"/>
      <c r="MPX101"/>
      <c r="MPY101"/>
      <c r="MPZ101"/>
      <c r="MQA101"/>
      <c r="MQB101"/>
      <c r="MQC101"/>
      <c r="MQD101"/>
      <c r="MQE101"/>
      <c r="MQF101"/>
      <c r="MQG101"/>
      <c r="MQH101"/>
      <c r="MQI101"/>
      <c r="MQJ101"/>
      <c r="MQK101"/>
      <c r="MQL101"/>
      <c r="MQM101"/>
      <c r="MQN101"/>
      <c r="MQO101"/>
      <c r="MQP101"/>
      <c r="MQQ101"/>
      <c r="MQR101"/>
      <c r="MQS101"/>
      <c r="MQT101"/>
      <c r="MQU101"/>
      <c r="MQV101"/>
      <c r="MQW101"/>
      <c r="MQX101"/>
      <c r="MQY101"/>
      <c r="MQZ101"/>
      <c r="MRA101"/>
      <c r="MRB101"/>
      <c r="MRC101"/>
      <c r="MRD101"/>
      <c r="MRE101"/>
      <c r="MRF101"/>
      <c r="MRG101"/>
      <c r="MRH101"/>
      <c r="MRI101"/>
      <c r="MRJ101"/>
      <c r="MRK101"/>
      <c r="MRL101"/>
      <c r="MRM101"/>
      <c r="MRN101"/>
      <c r="MRO101"/>
      <c r="MRP101"/>
      <c r="MRQ101"/>
      <c r="MRR101"/>
      <c r="MRS101"/>
      <c r="MRT101"/>
      <c r="MRU101"/>
      <c r="MRV101"/>
      <c r="MRW101"/>
      <c r="MRX101"/>
      <c r="MRY101"/>
      <c r="MRZ101"/>
      <c r="MSA101"/>
      <c r="MSB101"/>
      <c r="MSC101"/>
      <c r="MSD101"/>
      <c r="MSE101"/>
      <c r="MSF101"/>
      <c r="MSG101"/>
      <c r="MSH101"/>
      <c r="MSI101"/>
      <c r="MSJ101"/>
      <c r="MSK101"/>
      <c r="MSL101"/>
      <c r="MSM101"/>
      <c r="MSN101"/>
      <c r="MSO101"/>
      <c r="MSP101"/>
      <c r="MSQ101"/>
      <c r="MSR101"/>
      <c r="MSS101"/>
      <c r="MST101"/>
      <c r="MSU101"/>
      <c r="MSV101"/>
      <c r="MSW101"/>
      <c r="MSX101"/>
      <c r="MSY101"/>
      <c r="MSZ101"/>
      <c r="MTA101"/>
      <c r="MTB101"/>
      <c r="MTC101"/>
      <c r="MTD101"/>
      <c r="MTE101"/>
      <c r="MTF101"/>
      <c r="MTG101"/>
      <c r="MTH101"/>
      <c r="MTI101"/>
      <c r="MTJ101"/>
      <c r="MTK101"/>
      <c r="MTL101"/>
      <c r="MTM101"/>
      <c r="MTN101"/>
      <c r="MTO101"/>
      <c r="MTP101"/>
      <c r="MTQ101"/>
      <c r="MTR101"/>
      <c r="MTS101"/>
      <c r="MTT101"/>
      <c r="MTU101"/>
      <c r="MTV101"/>
      <c r="MTW101"/>
      <c r="MTX101"/>
      <c r="MTY101"/>
      <c r="MTZ101"/>
      <c r="MUA101"/>
      <c r="MUB101"/>
      <c r="MUC101"/>
      <c r="MUD101"/>
      <c r="MUE101"/>
      <c r="MUF101"/>
      <c r="MUG101"/>
      <c r="MUH101"/>
      <c r="MUI101"/>
      <c r="MUJ101"/>
      <c r="MUK101"/>
      <c r="MUL101"/>
      <c r="MUM101"/>
      <c r="MUN101"/>
      <c r="MUO101"/>
      <c r="MUP101"/>
      <c r="MUQ101"/>
      <c r="MUR101"/>
      <c r="MUS101"/>
      <c r="MUT101"/>
      <c r="MUU101"/>
      <c r="MUV101"/>
      <c r="MUW101"/>
      <c r="MUX101"/>
      <c r="MUY101"/>
      <c r="MUZ101"/>
      <c r="MVA101"/>
      <c r="MVB101"/>
      <c r="MVC101"/>
      <c r="MVD101"/>
      <c r="MVE101"/>
      <c r="MVF101"/>
      <c r="MVG101"/>
      <c r="MVH101"/>
      <c r="MVI101"/>
      <c r="MVJ101"/>
      <c r="MVK101"/>
      <c r="MVL101"/>
      <c r="MVM101"/>
      <c r="MVN101"/>
      <c r="MVO101"/>
      <c r="MVP101"/>
      <c r="MVQ101"/>
      <c r="MVR101"/>
      <c r="MVS101"/>
      <c r="MVT101"/>
      <c r="MVU101"/>
      <c r="MVV101"/>
      <c r="MVW101"/>
      <c r="MVX101"/>
      <c r="MVY101"/>
      <c r="MVZ101"/>
      <c r="MWA101"/>
      <c r="MWB101"/>
      <c r="MWC101"/>
      <c r="MWD101"/>
      <c r="MWE101"/>
      <c r="MWF101"/>
      <c r="MWG101"/>
      <c r="MWH101"/>
      <c r="MWI101"/>
      <c r="MWJ101"/>
      <c r="MWK101"/>
      <c r="MWL101"/>
      <c r="MWM101"/>
      <c r="MWN101"/>
      <c r="MWO101"/>
      <c r="MWP101"/>
      <c r="MWQ101"/>
      <c r="MWR101"/>
      <c r="MWS101"/>
      <c r="MWT101"/>
      <c r="MWU101"/>
      <c r="MWV101"/>
      <c r="MWW101"/>
      <c r="MWX101"/>
      <c r="MWY101"/>
      <c r="MWZ101"/>
      <c r="MXA101"/>
      <c r="MXB101"/>
      <c r="MXC101"/>
      <c r="MXD101"/>
      <c r="MXE101"/>
      <c r="MXF101"/>
      <c r="MXG101"/>
      <c r="MXH101"/>
      <c r="MXI101"/>
      <c r="MXJ101"/>
      <c r="MXK101"/>
      <c r="MXL101"/>
      <c r="MXM101"/>
      <c r="MXN101"/>
      <c r="MXO101"/>
      <c r="MXP101"/>
      <c r="MXQ101"/>
      <c r="MXR101"/>
      <c r="MXS101"/>
      <c r="MXT101"/>
      <c r="MXU101"/>
      <c r="MXV101"/>
      <c r="MXW101"/>
      <c r="MXX101"/>
      <c r="MXY101"/>
      <c r="MXZ101"/>
      <c r="MYA101"/>
      <c r="MYB101"/>
      <c r="MYC101"/>
      <c r="MYD101"/>
      <c r="MYE101"/>
      <c r="MYF101"/>
      <c r="MYG101"/>
      <c r="MYH101"/>
      <c r="MYI101"/>
      <c r="MYJ101"/>
      <c r="MYK101"/>
      <c r="MYL101"/>
      <c r="MYM101"/>
      <c r="MYN101"/>
      <c r="MYO101"/>
      <c r="MYP101"/>
      <c r="MYQ101"/>
      <c r="MYR101"/>
      <c r="MYS101"/>
      <c r="MYT101"/>
      <c r="MYU101"/>
      <c r="MYV101"/>
      <c r="MYW101"/>
      <c r="MYX101"/>
      <c r="MYY101"/>
      <c r="MYZ101"/>
      <c r="MZA101"/>
      <c r="MZB101"/>
      <c r="MZC101"/>
      <c r="MZD101"/>
      <c r="MZE101"/>
      <c r="MZF101"/>
      <c r="MZG101"/>
      <c r="MZH101"/>
      <c r="MZI101"/>
      <c r="MZJ101"/>
      <c r="MZK101"/>
      <c r="MZL101"/>
      <c r="MZM101"/>
      <c r="MZN101"/>
      <c r="MZO101"/>
      <c r="MZP101"/>
      <c r="MZQ101"/>
      <c r="MZR101"/>
      <c r="MZS101"/>
      <c r="MZT101"/>
      <c r="MZU101"/>
      <c r="MZV101"/>
      <c r="MZW101"/>
      <c r="MZX101"/>
      <c r="MZY101"/>
      <c r="MZZ101"/>
      <c r="NAA101"/>
      <c r="NAB101"/>
      <c r="NAC101"/>
      <c r="NAD101"/>
      <c r="NAE101"/>
      <c r="NAF101"/>
      <c r="NAG101"/>
      <c r="NAH101"/>
      <c r="NAI101"/>
      <c r="NAJ101"/>
      <c r="NAK101"/>
      <c r="NAL101"/>
      <c r="NAM101"/>
      <c r="NAN101"/>
      <c r="NAO101"/>
      <c r="NAP101"/>
      <c r="NAQ101"/>
      <c r="NAR101"/>
      <c r="NAS101"/>
      <c r="NAT101"/>
      <c r="NAU101"/>
      <c r="NAV101"/>
      <c r="NAW101"/>
      <c r="NAX101"/>
      <c r="NAY101"/>
      <c r="NAZ101"/>
      <c r="NBA101"/>
      <c r="NBB101"/>
      <c r="NBC101"/>
      <c r="NBD101"/>
      <c r="NBE101"/>
      <c r="NBF101"/>
      <c r="NBG101"/>
      <c r="NBH101"/>
      <c r="NBI101"/>
      <c r="NBJ101"/>
      <c r="NBK101"/>
      <c r="NBL101"/>
      <c r="NBM101"/>
      <c r="NBN101"/>
      <c r="NBO101"/>
      <c r="NBP101"/>
      <c r="NBQ101"/>
      <c r="NBR101"/>
      <c r="NBS101"/>
      <c r="NBT101"/>
      <c r="NBU101"/>
      <c r="NBV101"/>
      <c r="NBW101"/>
      <c r="NBX101"/>
      <c r="NBY101"/>
      <c r="NBZ101"/>
      <c r="NCA101"/>
      <c r="NCB101"/>
      <c r="NCC101"/>
      <c r="NCD101"/>
      <c r="NCE101"/>
      <c r="NCF101"/>
      <c r="NCG101"/>
      <c r="NCH101"/>
      <c r="NCI101"/>
      <c r="NCJ101"/>
      <c r="NCK101"/>
      <c r="NCL101"/>
      <c r="NCM101"/>
      <c r="NCN101"/>
      <c r="NCO101"/>
      <c r="NCP101"/>
      <c r="NCQ101"/>
      <c r="NCR101"/>
      <c r="NCS101"/>
      <c r="NCT101"/>
      <c r="NCU101"/>
      <c r="NCV101"/>
      <c r="NCW101"/>
      <c r="NCX101"/>
      <c r="NCY101"/>
      <c r="NCZ101"/>
      <c r="NDA101"/>
      <c r="NDB101"/>
      <c r="NDC101"/>
      <c r="NDD101"/>
      <c r="NDE101"/>
      <c r="NDF101"/>
      <c r="NDG101"/>
      <c r="NDH101"/>
      <c r="NDI101"/>
      <c r="NDJ101"/>
      <c r="NDK101"/>
      <c r="NDL101"/>
      <c r="NDM101"/>
      <c r="NDN101"/>
      <c r="NDO101"/>
      <c r="NDP101"/>
      <c r="NDQ101"/>
      <c r="NDR101"/>
      <c r="NDS101"/>
      <c r="NDT101"/>
      <c r="NDU101"/>
      <c r="NDV101"/>
      <c r="NDW101"/>
      <c r="NDX101"/>
      <c r="NDY101"/>
      <c r="NDZ101"/>
      <c r="NEA101"/>
      <c r="NEB101"/>
      <c r="NEC101"/>
      <c r="NED101"/>
      <c r="NEE101"/>
      <c r="NEF101"/>
      <c r="NEG101"/>
      <c r="NEH101"/>
      <c r="NEI101"/>
      <c r="NEJ101"/>
      <c r="NEK101"/>
      <c r="NEL101"/>
      <c r="NEM101"/>
      <c r="NEN101"/>
      <c r="NEO101"/>
      <c r="NEP101"/>
      <c r="NEQ101"/>
      <c r="NER101"/>
      <c r="NES101"/>
      <c r="NET101"/>
      <c r="NEU101"/>
      <c r="NEV101"/>
      <c r="NEW101"/>
      <c r="NEX101"/>
      <c r="NEY101"/>
      <c r="NEZ101"/>
      <c r="NFA101"/>
      <c r="NFB101"/>
      <c r="NFC101"/>
      <c r="NFD101"/>
      <c r="NFE101"/>
      <c r="NFF101"/>
      <c r="NFG101"/>
      <c r="NFH101"/>
      <c r="NFI101"/>
      <c r="NFJ101"/>
      <c r="NFK101"/>
      <c r="NFL101"/>
      <c r="NFM101"/>
      <c r="NFN101"/>
      <c r="NFO101"/>
      <c r="NFP101"/>
      <c r="NFQ101"/>
      <c r="NFR101"/>
      <c r="NFS101"/>
      <c r="NFT101"/>
      <c r="NFU101"/>
      <c r="NFV101"/>
      <c r="NFW101"/>
      <c r="NFX101"/>
      <c r="NFY101"/>
      <c r="NFZ101"/>
      <c r="NGA101"/>
      <c r="NGB101"/>
      <c r="NGC101"/>
      <c r="NGD101"/>
      <c r="NGE101"/>
      <c r="NGF101"/>
      <c r="NGG101"/>
      <c r="NGH101"/>
      <c r="NGI101"/>
      <c r="NGJ101"/>
      <c r="NGK101"/>
      <c r="NGL101"/>
      <c r="NGM101"/>
      <c r="NGN101"/>
      <c r="NGO101"/>
      <c r="NGP101"/>
      <c r="NGQ101"/>
      <c r="NGR101"/>
      <c r="NGS101"/>
      <c r="NGT101"/>
      <c r="NGU101"/>
      <c r="NGV101"/>
      <c r="NGW101"/>
      <c r="NGX101"/>
      <c r="NGY101"/>
      <c r="NGZ101"/>
      <c r="NHA101"/>
      <c r="NHB101"/>
      <c r="NHC101"/>
      <c r="NHD101"/>
      <c r="NHE101"/>
      <c r="NHF101"/>
      <c r="NHG101"/>
      <c r="NHH101"/>
      <c r="NHI101"/>
      <c r="NHJ101"/>
      <c r="NHK101"/>
      <c r="NHL101"/>
      <c r="NHM101"/>
      <c r="NHN101"/>
      <c r="NHO101"/>
      <c r="NHP101"/>
      <c r="NHQ101"/>
      <c r="NHR101"/>
      <c r="NHS101"/>
      <c r="NHT101"/>
      <c r="NHU101"/>
      <c r="NHV101"/>
      <c r="NHW101"/>
      <c r="NHX101"/>
      <c r="NHY101"/>
      <c r="NHZ101"/>
      <c r="NIA101"/>
      <c r="NIB101"/>
      <c r="NIC101"/>
      <c r="NID101"/>
      <c r="NIE101"/>
      <c r="NIF101"/>
      <c r="NIG101"/>
      <c r="NIH101"/>
      <c r="NII101"/>
      <c r="NIJ101"/>
      <c r="NIK101"/>
      <c r="NIL101"/>
      <c r="NIM101"/>
      <c r="NIN101"/>
      <c r="NIO101"/>
      <c r="NIP101"/>
      <c r="NIQ101"/>
      <c r="NIR101"/>
      <c r="NIS101"/>
      <c r="NIT101"/>
      <c r="NIU101"/>
      <c r="NIV101"/>
      <c r="NIW101"/>
      <c r="NIX101"/>
      <c r="NIY101"/>
      <c r="NIZ101"/>
      <c r="NJA101"/>
      <c r="NJB101"/>
      <c r="NJC101"/>
      <c r="NJD101"/>
      <c r="NJE101"/>
      <c r="NJF101"/>
      <c r="NJG101"/>
      <c r="NJH101"/>
      <c r="NJI101"/>
      <c r="NJJ101"/>
      <c r="NJK101"/>
      <c r="NJL101"/>
      <c r="NJM101"/>
      <c r="NJN101"/>
      <c r="NJO101"/>
      <c r="NJP101"/>
      <c r="NJQ101"/>
      <c r="NJR101"/>
      <c r="NJS101"/>
      <c r="NJT101"/>
      <c r="NJU101"/>
      <c r="NJV101"/>
      <c r="NJW101"/>
      <c r="NJX101"/>
      <c r="NJY101"/>
      <c r="NJZ101"/>
      <c r="NKA101"/>
      <c r="NKB101"/>
      <c r="NKC101"/>
      <c r="NKD101"/>
      <c r="NKE101"/>
      <c r="NKF101"/>
      <c r="NKG101"/>
      <c r="NKH101"/>
      <c r="NKI101"/>
      <c r="NKJ101"/>
      <c r="NKK101"/>
      <c r="NKL101"/>
      <c r="NKM101"/>
      <c r="NKN101"/>
      <c r="NKO101"/>
      <c r="NKP101"/>
      <c r="NKQ101"/>
      <c r="NKR101"/>
      <c r="NKS101"/>
      <c r="NKT101"/>
      <c r="NKU101"/>
      <c r="NKV101"/>
      <c r="NKW101"/>
      <c r="NKX101"/>
      <c r="NKY101"/>
      <c r="NKZ101"/>
      <c r="NLA101"/>
      <c r="NLB101"/>
      <c r="NLC101"/>
      <c r="NLD101"/>
      <c r="NLE101"/>
      <c r="NLF101"/>
      <c r="NLG101"/>
      <c r="NLH101"/>
      <c r="NLI101"/>
      <c r="NLJ101"/>
      <c r="NLK101"/>
      <c r="NLL101"/>
      <c r="NLM101"/>
      <c r="NLN101"/>
      <c r="NLO101"/>
      <c r="NLP101"/>
      <c r="NLQ101"/>
      <c r="NLR101"/>
      <c r="NLS101"/>
      <c r="NLT101"/>
      <c r="NLU101"/>
      <c r="NLV101"/>
      <c r="NLW101"/>
      <c r="NLX101"/>
      <c r="NLY101"/>
      <c r="NLZ101"/>
      <c r="NMA101"/>
      <c r="NMB101"/>
      <c r="NMC101"/>
      <c r="NMD101"/>
      <c r="NME101"/>
      <c r="NMF101"/>
      <c r="NMG101"/>
      <c r="NMH101"/>
      <c r="NMI101"/>
      <c r="NMJ101"/>
      <c r="NMK101"/>
      <c r="NML101"/>
      <c r="NMM101"/>
      <c r="NMN101"/>
      <c r="NMO101"/>
      <c r="NMP101"/>
      <c r="NMQ101"/>
      <c r="NMR101"/>
      <c r="NMS101"/>
      <c r="NMT101"/>
      <c r="NMU101"/>
      <c r="NMV101"/>
      <c r="NMW101"/>
      <c r="NMX101"/>
      <c r="NMY101"/>
      <c r="NMZ101"/>
      <c r="NNA101"/>
      <c r="NNB101"/>
      <c r="NNC101"/>
      <c r="NND101"/>
      <c r="NNE101"/>
      <c r="NNF101"/>
      <c r="NNG101"/>
      <c r="NNH101"/>
      <c r="NNI101"/>
      <c r="NNJ101"/>
      <c r="NNK101"/>
      <c r="NNL101"/>
      <c r="NNM101"/>
      <c r="NNN101"/>
      <c r="NNO101"/>
      <c r="NNP101"/>
      <c r="NNQ101"/>
      <c r="NNR101"/>
      <c r="NNS101"/>
      <c r="NNT101"/>
      <c r="NNU101"/>
      <c r="NNV101"/>
      <c r="NNW101"/>
      <c r="NNX101"/>
      <c r="NNY101"/>
      <c r="NNZ101"/>
      <c r="NOA101"/>
      <c r="NOB101"/>
      <c r="NOC101"/>
      <c r="NOD101"/>
      <c r="NOE101"/>
      <c r="NOF101"/>
      <c r="NOG101"/>
      <c r="NOH101"/>
      <c r="NOI101"/>
      <c r="NOJ101"/>
      <c r="NOK101"/>
      <c r="NOL101"/>
      <c r="NOM101"/>
      <c r="NON101"/>
      <c r="NOO101"/>
      <c r="NOP101"/>
      <c r="NOQ101"/>
      <c r="NOR101"/>
      <c r="NOS101"/>
      <c r="NOT101"/>
      <c r="NOU101"/>
      <c r="NOV101"/>
      <c r="NOW101"/>
      <c r="NOX101"/>
      <c r="NOY101"/>
      <c r="NOZ101"/>
      <c r="NPA101"/>
      <c r="NPB101"/>
      <c r="NPC101"/>
      <c r="NPD101"/>
      <c r="NPE101"/>
      <c r="NPF101"/>
      <c r="NPG101"/>
      <c r="NPH101"/>
      <c r="NPI101"/>
      <c r="NPJ101"/>
      <c r="NPK101"/>
      <c r="NPL101"/>
      <c r="NPM101"/>
      <c r="NPN101"/>
      <c r="NPO101"/>
      <c r="NPP101"/>
      <c r="NPQ101"/>
      <c r="NPR101"/>
      <c r="NPS101"/>
      <c r="NPT101"/>
      <c r="NPU101"/>
      <c r="NPV101"/>
      <c r="NPW101"/>
      <c r="NPX101"/>
      <c r="NPY101"/>
      <c r="NPZ101"/>
      <c r="NQA101"/>
      <c r="NQB101"/>
      <c r="NQC101"/>
      <c r="NQD101"/>
      <c r="NQE101"/>
      <c r="NQF101"/>
      <c r="NQG101"/>
      <c r="NQH101"/>
      <c r="NQI101"/>
      <c r="NQJ101"/>
      <c r="NQK101"/>
      <c r="NQL101"/>
      <c r="NQM101"/>
      <c r="NQN101"/>
      <c r="NQO101"/>
      <c r="NQP101"/>
      <c r="NQQ101"/>
      <c r="NQR101"/>
      <c r="NQS101"/>
      <c r="NQT101"/>
      <c r="NQU101"/>
      <c r="NQV101"/>
      <c r="NQW101"/>
      <c r="NQX101"/>
      <c r="NQY101"/>
      <c r="NQZ101"/>
      <c r="NRA101"/>
      <c r="NRB101"/>
      <c r="NRC101"/>
      <c r="NRD101"/>
      <c r="NRE101"/>
      <c r="NRF101"/>
      <c r="NRG101"/>
      <c r="NRH101"/>
      <c r="NRI101"/>
      <c r="NRJ101"/>
      <c r="NRK101"/>
      <c r="NRL101"/>
      <c r="NRM101"/>
      <c r="NRN101"/>
      <c r="NRO101"/>
      <c r="NRP101"/>
      <c r="NRQ101"/>
      <c r="NRR101"/>
      <c r="NRS101"/>
      <c r="NRT101"/>
      <c r="NRU101"/>
      <c r="NRV101"/>
      <c r="NRW101"/>
      <c r="NRX101"/>
      <c r="NRY101"/>
      <c r="NRZ101"/>
      <c r="NSA101"/>
      <c r="NSB101"/>
      <c r="NSC101"/>
      <c r="NSD101"/>
      <c r="NSE101"/>
      <c r="NSF101"/>
      <c r="NSG101"/>
      <c r="NSH101"/>
      <c r="NSI101"/>
      <c r="NSJ101"/>
      <c r="NSK101"/>
      <c r="NSL101"/>
      <c r="NSM101"/>
      <c r="NSN101"/>
      <c r="NSO101"/>
      <c r="NSP101"/>
      <c r="NSQ101"/>
      <c r="NSR101"/>
      <c r="NSS101"/>
      <c r="NST101"/>
      <c r="NSU101"/>
      <c r="NSV101"/>
      <c r="NSW101"/>
      <c r="NSX101"/>
      <c r="NSY101"/>
      <c r="NSZ101"/>
      <c r="NTA101"/>
      <c r="NTB101"/>
      <c r="NTC101"/>
      <c r="NTD101"/>
      <c r="NTE101"/>
      <c r="NTF101"/>
      <c r="NTG101"/>
      <c r="NTH101"/>
      <c r="NTI101"/>
      <c r="NTJ101"/>
      <c r="NTK101"/>
      <c r="NTL101"/>
      <c r="NTM101"/>
      <c r="NTN101"/>
      <c r="NTO101"/>
      <c r="NTP101"/>
      <c r="NTQ101"/>
      <c r="NTR101"/>
      <c r="NTS101"/>
      <c r="NTT101"/>
      <c r="NTU101"/>
      <c r="NTV101"/>
      <c r="NTW101"/>
      <c r="NTX101"/>
      <c r="NTY101"/>
      <c r="NTZ101"/>
      <c r="NUA101"/>
      <c r="NUB101"/>
      <c r="NUC101"/>
      <c r="NUD101"/>
      <c r="NUE101"/>
      <c r="NUF101"/>
      <c r="NUG101"/>
      <c r="NUH101"/>
      <c r="NUI101"/>
      <c r="NUJ101"/>
      <c r="NUK101"/>
      <c r="NUL101"/>
      <c r="NUM101"/>
      <c r="NUN101"/>
      <c r="NUO101"/>
      <c r="NUP101"/>
      <c r="NUQ101"/>
      <c r="NUR101"/>
      <c r="NUS101"/>
      <c r="NUT101"/>
      <c r="NUU101"/>
      <c r="NUV101"/>
      <c r="NUW101"/>
      <c r="NUX101"/>
      <c r="NUY101"/>
      <c r="NUZ101"/>
      <c r="NVA101"/>
      <c r="NVB101"/>
      <c r="NVC101"/>
      <c r="NVD101"/>
      <c r="NVE101"/>
      <c r="NVF101"/>
      <c r="NVG101"/>
      <c r="NVH101"/>
      <c r="NVI101"/>
      <c r="NVJ101"/>
      <c r="NVK101"/>
      <c r="NVL101"/>
      <c r="NVM101"/>
      <c r="NVN101"/>
      <c r="NVO101"/>
      <c r="NVP101"/>
      <c r="NVQ101"/>
      <c r="NVR101"/>
      <c r="NVS101"/>
      <c r="NVT101"/>
      <c r="NVU101"/>
      <c r="NVV101"/>
      <c r="NVW101"/>
      <c r="NVX101"/>
      <c r="NVY101"/>
      <c r="NVZ101"/>
      <c r="NWA101"/>
      <c r="NWB101"/>
      <c r="NWC101"/>
      <c r="NWD101"/>
      <c r="NWE101"/>
      <c r="NWF101"/>
      <c r="NWG101"/>
      <c r="NWH101"/>
      <c r="NWI101"/>
      <c r="NWJ101"/>
      <c r="NWK101"/>
      <c r="NWL101"/>
      <c r="NWM101"/>
      <c r="NWN101"/>
      <c r="NWO101"/>
      <c r="NWP101"/>
      <c r="NWQ101"/>
      <c r="NWR101"/>
      <c r="NWS101"/>
      <c r="NWT101"/>
      <c r="NWU101"/>
      <c r="NWV101"/>
      <c r="NWW101"/>
      <c r="NWX101"/>
      <c r="NWY101"/>
      <c r="NWZ101"/>
      <c r="NXA101"/>
      <c r="NXB101"/>
      <c r="NXC101"/>
      <c r="NXD101"/>
      <c r="NXE101"/>
      <c r="NXF101"/>
      <c r="NXG101"/>
      <c r="NXH101"/>
      <c r="NXI101"/>
      <c r="NXJ101"/>
      <c r="NXK101"/>
      <c r="NXL101"/>
      <c r="NXM101"/>
      <c r="NXN101"/>
      <c r="NXO101"/>
      <c r="NXP101"/>
      <c r="NXQ101"/>
      <c r="NXR101"/>
      <c r="NXS101"/>
      <c r="NXT101"/>
      <c r="NXU101"/>
      <c r="NXV101"/>
      <c r="NXW101"/>
      <c r="NXX101"/>
      <c r="NXY101"/>
      <c r="NXZ101"/>
      <c r="NYA101"/>
      <c r="NYB101"/>
      <c r="NYC101"/>
      <c r="NYD101"/>
      <c r="NYE101"/>
      <c r="NYF101"/>
      <c r="NYG101"/>
      <c r="NYH101"/>
      <c r="NYI101"/>
      <c r="NYJ101"/>
      <c r="NYK101"/>
      <c r="NYL101"/>
      <c r="NYM101"/>
      <c r="NYN101"/>
      <c r="NYO101"/>
      <c r="NYP101"/>
      <c r="NYQ101"/>
      <c r="NYR101"/>
      <c r="NYS101"/>
      <c r="NYT101"/>
      <c r="NYU101"/>
      <c r="NYV101"/>
      <c r="NYW101"/>
      <c r="NYX101"/>
      <c r="NYY101"/>
      <c r="NYZ101"/>
      <c r="NZA101"/>
      <c r="NZB101"/>
      <c r="NZC101"/>
      <c r="NZD101"/>
      <c r="NZE101"/>
      <c r="NZF101"/>
      <c r="NZG101"/>
      <c r="NZH101"/>
      <c r="NZI101"/>
      <c r="NZJ101"/>
      <c r="NZK101"/>
      <c r="NZL101"/>
      <c r="NZM101"/>
      <c r="NZN101"/>
      <c r="NZO101"/>
      <c r="NZP101"/>
      <c r="NZQ101"/>
      <c r="NZR101"/>
      <c r="NZS101"/>
      <c r="NZT101"/>
      <c r="NZU101"/>
      <c r="NZV101"/>
      <c r="NZW101"/>
      <c r="NZX101"/>
      <c r="NZY101"/>
      <c r="NZZ101"/>
      <c r="OAA101"/>
      <c r="OAB101"/>
      <c r="OAC101"/>
      <c r="OAD101"/>
      <c r="OAE101"/>
      <c r="OAF101"/>
      <c r="OAG101"/>
      <c r="OAH101"/>
      <c r="OAI101"/>
      <c r="OAJ101"/>
      <c r="OAK101"/>
      <c r="OAL101"/>
      <c r="OAM101"/>
      <c r="OAN101"/>
      <c r="OAO101"/>
      <c r="OAP101"/>
      <c r="OAQ101"/>
      <c r="OAR101"/>
      <c r="OAS101"/>
      <c r="OAT101"/>
      <c r="OAU101"/>
      <c r="OAV101"/>
      <c r="OAW101"/>
      <c r="OAX101"/>
      <c r="OAY101"/>
      <c r="OAZ101"/>
      <c r="OBA101"/>
      <c r="OBB101"/>
      <c r="OBC101"/>
      <c r="OBD101"/>
      <c r="OBE101"/>
      <c r="OBF101"/>
      <c r="OBG101"/>
      <c r="OBH101"/>
      <c r="OBI101"/>
      <c r="OBJ101"/>
      <c r="OBK101"/>
      <c r="OBL101"/>
      <c r="OBM101"/>
      <c r="OBN101"/>
      <c r="OBO101"/>
      <c r="OBP101"/>
      <c r="OBQ101"/>
      <c r="OBR101"/>
      <c r="OBS101"/>
      <c r="OBT101"/>
      <c r="OBU101"/>
      <c r="OBV101"/>
      <c r="OBW101"/>
      <c r="OBX101"/>
      <c r="OBY101"/>
      <c r="OBZ101"/>
      <c r="OCA101"/>
      <c r="OCB101"/>
      <c r="OCC101"/>
      <c r="OCD101"/>
      <c r="OCE101"/>
      <c r="OCF101"/>
      <c r="OCG101"/>
      <c r="OCH101"/>
      <c r="OCI101"/>
      <c r="OCJ101"/>
      <c r="OCK101"/>
      <c r="OCL101"/>
      <c r="OCM101"/>
      <c r="OCN101"/>
      <c r="OCO101"/>
      <c r="OCP101"/>
      <c r="OCQ101"/>
      <c r="OCR101"/>
      <c r="OCS101"/>
      <c r="OCT101"/>
      <c r="OCU101"/>
      <c r="OCV101"/>
      <c r="OCW101"/>
      <c r="OCX101"/>
      <c r="OCY101"/>
      <c r="OCZ101"/>
      <c r="ODA101"/>
      <c r="ODB101"/>
      <c r="ODC101"/>
      <c r="ODD101"/>
      <c r="ODE101"/>
      <c r="ODF101"/>
      <c r="ODG101"/>
      <c r="ODH101"/>
      <c r="ODI101"/>
      <c r="ODJ101"/>
      <c r="ODK101"/>
      <c r="ODL101"/>
      <c r="ODM101"/>
      <c r="ODN101"/>
      <c r="ODO101"/>
      <c r="ODP101"/>
      <c r="ODQ101"/>
      <c r="ODR101"/>
      <c r="ODS101"/>
      <c r="ODT101"/>
      <c r="ODU101"/>
      <c r="ODV101"/>
      <c r="ODW101"/>
      <c r="ODX101"/>
      <c r="ODY101"/>
      <c r="ODZ101"/>
      <c r="OEA101"/>
      <c r="OEB101"/>
      <c r="OEC101"/>
      <c r="OED101"/>
      <c r="OEE101"/>
      <c r="OEF101"/>
      <c r="OEG101"/>
      <c r="OEH101"/>
      <c r="OEI101"/>
      <c r="OEJ101"/>
      <c r="OEK101"/>
      <c r="OEL101"/>
      <c r="OEM101"/>
      <c r="OEN101"/>
      <c r="OEO101"/>
      <c r="OEP101"/>
      <c r="OEQ101"/>
      <c r="OER101"/>
      <c r="OES101"/>
      <c r="OET101"/>
      <c r="OEU101"/>
      <c r="OEV101"/>
      <c r="OEW101"/>
      <c r="OEX101"/>
      <c r="OEY101"/>
      <c r="OEZ101"/>
      <c r="OFA101"/>
      <c r="OFB101"/>
      <c r="OFC101"/>
      <c r="OFD101"/>
      <c r="OFE101"/>
      <c r="OFF101"/>
      <c r="OFG101"/>
      <c r="OFH101"/>
      <c r="OFI101"/>
      <c r="OFJ101"/>
      <c r="OFK101"/>
      <c r="OFL101"/>
      <c r="OFM101"/>
      <c r="OFN101"/>
      <c r="OFO101"/>
      <c r="OFP101"/>
      <c r="OFQ101"/>
      <c r="OFR101"/>
      <c r="OFS101"/>
      <c r="OFT101"/>
      <c r="OFU101"/>
      <c r="OFV101"/>
      <c r="OFW101"/>
      <c r="OFX101"/>
      <c r="OFY101"/>
      <c r="OFZ101"/>
      <c r="OGA101"/>
      <c r="OGB101"/>
      <c r="OGC101"/>
      <c r="OGD101"/>
      <c r="OGE101"/>
      <c r="OGF101"/>
      <c r="OGG101"/>
      <c r="OGH101"/>
      <c r="OGI101"/>
      <c r="OGJ101"/>
      <c r="OGK101"/>
      <c r="OGL101"/>
      <c r="OGM101"/>
      <c r="OGN101"/>
      <c r="OGO101"/>
      <c r="OGP101"/>
      <c r="OGQ101"/>
      <c r="OGR101"/>
      <c r="OGS101"/>
      <c r="OGT101"/>
      <c r="OGU101"/>
      <c r="OGV101"/>
      <c r="OGW101"/>
      <c r="OGX101"/>
      <c r="OGY101"/>
      <c r="OGZ101"/>
      <c r="OHA101"/>
      <c r="OHB101"/>
      <c r="OHC101"/>
      <c r="OHD101"/>
      <c r="OHE101"/>
      <c r="OHF101"/>
      <c r="OHG101"/>
      <c r="OHH101"/>
      <c r="OHI101"/>
      <c r="OHJ101"/>
      <c r="OHK101"/>
      <c r="OHL101"/>
      <c r="OHM101"/>
      <c r="OHN101"/>
      <c r="OHO101"/>
      <c r="OHP101"/>
      <c r="OHQ101"/>
      <c r="OHR101"/>
      <c r="OHS101"/>
      <c r="OHT101"/>
      <c r="OHU101"/>
      <c r="OHV101"/>
      <c r="OHW101"/>
      <c r="OHX101"/>
      <c r="OHY101"/>
      <c r="OHZ101"/>
      <c r="OIA101"/>
      <c r="OIB101"/>
      <c r="OIC101"/>
      <c r="OID101"/>
      <c r="OIE101"/>
      <c r="OIF101"/>
      <c r="OIG101"/>
      <c r="OIH101"/>
      <c r="OII101"/>
      <c r="OIJ101"/>
      <c r="OIK101"/>
      <c r="OIL101"/>
      <c r="OIM101"/>
      <c r="OIN101"/>
      <c r="OIO101"/>
      <c r="OIP101"/>
      <c r="OIQ101"/>
      <c r="OIR101"/>
      <c r="OIS101"/>
      <c r="OIT101"/>
      <c r="OIU101"/>
      <c r="OIV101"/>
      <c r="OIW101"/>
      <c r="OIX101"/>
      <c r="OIY101"/>
      <c r="OIZ101"/>
      <c r="OJA101"/>
      <c r="OJB101"/>
      <c r="OJC101"/>
      <c r="OJD101"/>
      <c r="OJE101"/>
      <c r="OJF101"/>
      <c r="OJG101"/>
      <c r="OJH101"/>
      <c r="OJI101"/>
      <c r="OJJ101"/>
      <c r="OJK101"/>
      <c r="OJL101"/>
      <c r="OJM101"/>
      <c r="OJN101"/>
      <c r="OJO101"/>
      <c r="OJP101"/>
      <c r="OJQ101"/>
      <c r="OJR101"/>
      <c r="OJS101"/>
      <c r="OJT101"/>
      <c r="OJU101"/>
      <c r="OJV101"/>
      <c r="OJW101"/>
      <c r="OJX101"/>
      <c r="OJY101"/>
      <c r="OJZ101"/>
      <c r="OKA101"/>
      <c r="OKB101"/>
      <c r="OKC101"/>
      <c r="OKD101"/>
      <c r="OKE101"/>
      <c r="OKF101"/>
      <c r="OKG101"/>
      <c r="OKH101"/>
      <c r="OKI101"/>
      <c r="OKJ101"/>
      <c r="OKK101"/>
      <c r="OKL101"/>
      <c r="OKM101"/>
      <c r="OKN101"/>
      <c r="OKO101"/>
      <c r="OKP101"/>
      <c r="OKQ101"/>
      <c r="OKR101"/>
      <c r="OKS101"/>
      <c r="OKT101"/>
      <c r="OKU101"/>
      <c r="OKV101"/>
      <c r="OKW101"/>
      <c r="OKX101"/>
      <c r="OKY101"/>
      <c r="OKZ101"/>
      <c r="OLA101"/>
      <c r="OLB101"/>
      <c r="OLC101"/>
      <c r="OLD101"/>
      <c r="OLE101"/>
      <c r="OLF101"/>
      <c r="OLG101"/>
      <c r="OLH101"/>
      <c r="OLI101"/>
      <c r="OLJ101"/>
      <c r="OLK101"/>
      <c r="OLL101"/>
      <c r="OLM101"/>
      <c r="OLN101"/>
      <c r="OLO101"/>
      <c r="OLP101"/>
      <c r="OLQ101"/>
      <c r="OLR101"/>
      <c r="OLS101"/>
      <c r="OLT101"/>
      <c r="OLU101"/>
      <c r="OLV101"/>
      <c r="OLW101"/>
      <c r="OLX101"/>
      <c r="OLY101"/>
      <c r="OLZ101"/>
      <c r="OMA101"/>
      <c r="OMB101"/>
      <c r="OMC101"/>
      <c r="OMD101"/>
      <c r="OME101"/>
      <c r="OMF101"/>
      <c r="OMG101"/>
      <c r="OMH101"/>
      <c r="OMI101"/>
      <c r="OMJ101"/>
      <c r="OMK101"/>
      <c r="OML101"/>
      <c r="OMM101"/>
      <c r="OMN101"/>
      <c r="OMO101"/>
      <c r="OMP101"/>
      <c r="OMQ101"/>
      <c r="OMR101"/>
      <c r="OMS101"/>
      <c r="OMT101"/>
      <c r="OMU101"/>
      <c r="OMV101"/>
      <c r="OMW101"/>
      <c r="OMX101"/>
      <c r="OMY101"/>
      <c r="OMZ101"/>
      <c r="ONA101"/>
      <c r="ONB101"/>
      <c r="ONC101"/>
      <c r="OND101"/>
      <c r="ONE101"/>
      <c r="ONF101"/>
      <c r="ONG101"/>
      <c r="ONH101"/>
      <c r="ONI101"/>
      <c r="ONJ101"/>
      <c r="ONK101"/>
      <c r="ONL101"/>
      <c r="ONM101"/>
      <c r="ONN101"/>
      <c r="ONO101"/>
      <c r="ONP101"/>
      <c r="ONQ101"/>
      <c r="ONR101"/>
      <c r="ONS101"/>
      <c r="ONT101"/>
      <c r="ONU101"/>
      <c r="ONV101"/>
      <c r="ONW101"/>
      <c r="ONX101"/>
      <c r="ONY101"/>
      <c r="ONZ101"/>
      <c r="OOA101"/>
      <c r="OOB101"/>
      <c r="OOC101"/>
      <c r="OOD101"/>
      <c r="OOE101"/>
      <c r="OOF101"/>
      <c r="OOG101"/>
      <c r="OOH101"/>
      <c r="OOI101"/>
      <c r="OOJ101"/>
      <c r="OOK101"/>
      <c r="OOL101"/>
      <c r="OOM101"/>
      <c r="OON101"/>
      <c r="OOO101"/>
      <c r="OOP101"/>
      <c r="OOQ101"/>
      <c r="OOR101"/>
      <c r="OOS101"/>
      <c r="OOT101"/>
      <c r="OOU101"/>
      <c r="OOV101"/>
      <c r="OOW101"/>
      <c r="OOX101"/>
      <c r="OOY101"/>
      <c r="OOZ101"/>
      <c r="OPA101"/>
      <c r="OPB101"/>
      <c r="OPC101"/>
      <c r="OPD101"/>
      <c r="OPE101"/>
      <c r="OPF101"/>
      <c r="OPG101"/>
      <c r="OPH101"/>
      <c r="OPI101"/>
      <c r="OPJ101"/>
      <c r="OPK101"/>
      <c r="OPL101"/>
      <c r="OPM101"/>
      <c r="OPN101"/>
      <c r="OPO101"/>
      <c r="OPP101"/>
      <c r="OPQ101"/>
      <c r="OPR101"/>
      <c r="OPS101"/>
      <c r="OPT101"/>
      <c r="OPU101"/>
      <c r="OPV101"/>
      <c r="OPW101"/>
      <c r="OPX101"/>
      <c r="OPY101"/>
      <c r="OPZ101"/>
      <c r="OQA101"/>
      <c r="OQB101"/>
      <c r="OQC101"/>
      <c r="OQD101"/>
      <c r="OQE101"/>
      <c r="OQF101"/>
      <c r="OQG101"/>
      <c r="OQH101"/>
      <c r="OQI101"/>
      <c r="OQJ101"/>
      <c r="OQK101"/>
      <c r="OQL101"/>
      <c r="OQM101"/>
      <c r="OQN101"/>
      <c r="OQO101"/>
      <c r="OQP101"/>
      <c r="OQQ101"/>
      <c r="OQR101"/>
      <c r="OQS101"/>
      <c r="OQT101"/>
      <c r="OQU101"/>
      <c r="OQV101"/>
      <c r="OQW101"/>
      <c r="OQX101"/>
      <c r="OQY101"/>
      <c r="OQZ101"/>
      <c r="ORA101"/>
      <c r="ORB101"/>
      <c r="ORC101"/>
      <c r="ORD101"/>
      <c r="ORE101"/>
      <c r="ORF101"/>
      <c r="ORG101"/>
      <c r="ORH101"/>
      <c r="ORI101"/>
      <c r="ORJ101"/>
      <c r="ORK101"/>
      <c r="ORL101"/>
      <c r="ORM101"/>
      <c r="ORN101"/>
      <c r="ORO101"/>
      <c r="ORP101"/>
      <c r="ORQ101"/>
      <c r="ORR101"/>
      <c r="ORS101"/>
      <c r="ORT101"/>
      <c r="ORU101"/>
      <c r="ORV101"/>
      <c r="ORW101"/>
      <c r="ORX101"/>
      <c r="ORY101"/>
      <c r="ORZ101"/>
      <c r="OSA101"/>
      <c r="OSB101"/>
      <c r="OSC101"/>
      <c r="OSD101"/>
      <c r="OSE101"/>
      <c r="OSF101"/>
      <c r="OSG101"/>
      <c r="OSH101"/>
      <c r="OSI101"/>
      <c r="OSJ101"/>
      <c r="OSK101"/>
      <c r="OSL101"/>
      <c r="OSM101"/>
      <c r="OSN101"/>
      <c r="OSO101"/>
      <c r="OSP101"/>
      <c r="OSQ101"/>
      <c r="OSR101"/>
      <c r="OSS101"/>
      <c r="OST101"/>
      <c r="OSU101"/>
      <c r="OSV101"/>
      <c r="OSW101"/>
      <c r="OSX101"/>
      <c r="OSY101"/>
      <c r="OSZ101"/>
      <c r="OTA101"/>
      <c r="OTB101"/>
      <c r="OTC101"/>
      <c r="OTD101"/>
      <c r="OTE101"/>
      <c r="OTF101"/>
      <c r="OTG101"/>
      <c r="OTH101"/>
      <c r="OTI101"/>
      <c r="OTJ101"/>
      <c r="OTK101"/>
      <c r="OTL101"/>
      <c r="OTM101"/>
      <c r="OTN101"/>
      <c r="OTO101"/>
      <c r="OTP101"/>
      <c r="OTQ101"/>
      <c r="OTR101"/>
      <c r="OTS101"/>
      <c r="OTT101"/>
      <c r="OTU101"/>
      <c r="OTV101"/>
      <c r="OTW101"/>
      <c r="OTX101"/>
      <c r="OTY101"/>
      <c r="OTZ101"/>
      <c r="OUA101"/>
      <c r="OUB101"/>
      <c r="OUC101"/>
      <c r="OUD101"/>
      <c r="OUE101"/>
      <c r="OUF101"/>
      <c r="OUG101"/>
      <c r="OUH101"/>
      <c r="OUI101"/>
      <c r="OUJ101"/>
      <c r="OUK101"/>
      <c r="OUL101"/>
      <c r="OUM101"/>
      <c r="OUN101"/>
      <c r="OUO101"/>
      <c r="OUP101"/>
      <c r="OUQ101"/>
      <c r="OUR101"/>
      <c r="OUS101"/>
      <c r="OUT101"/>
      <c r="OUU101"/>
      <c r="OUV101"/>
      <c r="OUW101"/>
      <c r="OUX101"/>
      <c r="OUY101"/>
      <c r="OUZ101"/>
      <c r="OVA101"/>
      <c r="OVB101"/>
      <c r="OVC101"/>
      <c r="OVD101"/>
      <c r="OVE101"/>
      <c r="OVF101"/>
      <c r="OVG101"/>
      <c r="OVH101"/>
      <c r="OVI101"/>
      <c r="OVJ101"/>
      <c r="OVK101"/>
      <c r="OVL101"/>
      <c r="OVM101"/>
      <c r="OVN101"/>
      <c r="OVO101"/>
      <c r="OVP101"/>
      <c r="OVQ101"/>
      <c r="OVR101"/>
      <c r="OVS101"/>
      <c r="OVT101"/>
      <c r="OVU101"/>
      <c r="OVV101"/>
      <c r="OVW101"/>
      <c r="OVX101"/>
      <c r="OVY101"/>
      <c r="OVZ101"/>
      <c r="OWA101"/>
      <c r="OWB101"/>
      <c r="OWC101"/>
      <c r="OWD101"/>
      <c r="OWE101"/>
      <c r="OWF101"/>
      <c r="OWG101"/>
      <c r="OWH101"/>
      <c r="OWI101"/>
      <c r="OWJ101"/>
      <c r="OWK101"/>
      <c r="OWL101"/>
      <c r="OWM101"/>
      <c r="OWN101"/>
      <c r="OWO101"/>
      <c r="OWP101"/>
      <c r="OWQ101"/>
      <c r="OWR101"/>
      <c r="OWS101"/>
      <c r="OWT101"/>
      <c r="OWU101"/>
      <c r="OWV101"/>
      <c r="OWW101"/>
      <c r="OWX101"/>
      <c r="OWY101"/>
      <c r="OWZ101"/>
      <c r="OXA101"/>
      <c r="OXB101"/>
      <c r="OXC101"/>
      <c r="OXD101"/>
      <c r="OXE101"/>
      <c r="OXF101"/>
      <c r="OXG101"/>
      <c r="OXH101"/>
      <c r="OXI101"/>
      <c r="OXJ101"/>
      <c r="OXK101"/>
      <c r="OXL101"/>
      <c r="OXM101"/>
      <c r="OXN101"/>
      <c r="OXO101"/>
      <c r="OXP101"/>
      <c r="OXQ101"/>
      <c r="OXR101"/>
      <c r="OXS101"/>
      <c r="OXT101"/>
      <c r="OXU101"/>
      <c r="OXV101"/>
      <c r="OXW101"/>
      <c r="OXX101"/>
      <c r="OXY101"/>
      <c r="OXZ101"/>
      <c r="OYA101"/>
      <c r="OYB101"/>
      <c r="OYC101"/>
      <c r="OYD101"/>
      <c r="OYE101"/>
      <c r="OYF101"/>
      <c r="OYG101"/>
      <c r="OYH101"/>
      <c r="OYI101"/>
      <c r="OYJ101"/>
      <c r="OYK101"/>
      <c r="OYL101"/>
      <c r="OYM101"/>
      <c r="OYN101"/>
      <c r="OYO101"/>
      <c r="OYP101"/>
      <c r="OYQ101"/>
      <c r="OYR101"/>
      <c r="OYS101"/>
      <c r="OYT101"/>
      <c r="OYU101"/>
      <c r="OYV101"/>
      <c r="OYW101"/>
      <c r="OYX101"/>
      <c r="OYY101"/>
      <c r="OYZ101"/>
      <c r="OZA101"/>
      <c r="OZB101"/>
      <c r="OZC101"/>
      <c r="OZD101"/>
      <c r="OZE101"/>
      <c r="OZF101"/>
      <c r="OZG101"/>
      <c r="OZH101"/>
      <c r="OZI101"/>
      <c r="OZJ101"/>
      <c r="OZK101"/>
      <c r="OZL101"/>
      <c r="OZM101"/>
      <c r="OZN101"/>
      <c r="OZO101"/>
      <c r="OZP101"/>
      <c r="OZQ101"/>
      <c r="OZR101"/>
      <c r="OZS101"/>
      <c r="OZT101"/>
      <c r="OZU101"/>
      <c r="OZV101"/>
      <c r="OZW101"/>
      <c r="OZX101"/>
      <c r="OZY101"/>
      <c r="OZZ101"/>
      <c r="PAA101"/>
      <c r="PAB101"/>
      <c r="PAC101"/>
      <c r="PAD101"/>
      <c r="PAE101"/>
      <c r="PAF101"/>
      <c r="PAG101"/>
      <c r="PAH101"/>
      <c r="PAI101"/>
      <c r="PAJ101"/>
      <c r="PAK101"/>
      <c r="PAL101"/>
      <c r="PAM101"/>
      <c r="PAN101"/>
      <c r="PAO101"/>
      <c r="PAP101"/>
      <c r="PAQ101"/>
      <c r="PAR101"/>
      <c r="PAS101"/>
      <c r="PAT101"/>
      <c r="PAU101"/>
      <c r="PAV101"/>
      <c r="PAW101"/>
      <c r="PAX101"/>
      <c r="PAY101"/>
      <c r="PAZ101"/>
      <c r="PBA101"/>
      <c r="PBB101"/>
      <c r="PBC101"/>
      <c r="PBD101"/>
      <c r="PBE101"/>
      <c r="PBF101"/>
      <c r="PBG101"/>
      <c r="PBH101"/>
      <c r="PBI101"/>
      <c r="PBJ101"/>
      <c r="PBK101"/>
      <c r="PBL101"/>
      <c r="PBM101"/>
      <c r="PBN101"/>
      <c r="PBO101"/>
      <c r="PBP101"/>
      <c r="PBQ101"/>
      <c r="PBR101"/>
      <c r="PBS101"/>
      <c r="PBT101"/>
      <c r="PBU101"/>
      <c r="PBV101"/>
      <c r="PBW101"/>
      <c r="PBX101"/>
      <c r="PBY101"/>
      <c r="PBZ101"/>
      <c r="PCA101"/>
      <c r="PCB101"/>
      <c r="PCC101"/>
      <c r="PCD101"/>
      <c r="PCE101"/>
      <c r="PCF101"/>
      <c r="PCG101"/>
      <c r="PCH101"/>
      <c r="PCI101"/>
      <c r="PCJ101"/>
      <c r="PCK101"/>
      <c r="PCL101"/>
      <c r="PCM101"/>
      <c r="PCN101"/>
      <c r="PCO101"/>
      <c r="PCP101"/>
      <c r="PCQ101"/>
      <c r="PCR101"/>
      <c r="PCS101"/>
      <c r="PCT101"/>
      <c r="PCU101"/>
      <c r="PCV101"/>
      <c r="PCW101"/>
      <c r="PCX101"/>
      <c r="PCY101"/>
      <c r="PCZ101"/>
      <c r="PDA101"/>
      <c r="PDB101"/>
      <c r="PDC101"/>
      <c r="PDD101"/>
      <c r="PDE101"/>
      <c r="PDF101"/>
      <c r="PDG101"/>
      <c r="PDH101"/>
      <c r="PDI101"/>
      <c r="PDJ101"/>
      <c r="PDK101"/>
      <c r="PDL101"/>
      <c r="PDM101"/>
      <c r="PDN101"/>
      <c r="PDO101"/>
      <c r="PDP101"/>
      <c r="PDQ101"/>
      <c r="PDR101"/>
      <c r="PDS101"/>
      <c r="PDT101"/>
      <c r="PDU101"/>
      <c r="PDV101"/>
      <c r="PDW101"/>
      <c r="PDX101"/>
      <c r="PDY101"/>
      <c r="PDZ101"/>
      <c r="PEA101"/>
      <c r="PEB101"/>
      <c r="PEC101"/>
      <c r="PED101"/>
      <c r="PEE101"/>
      <c r="PEF101"/>
      <c r="PEG101"/>
      <c r="PEH101"/>
      <c r="PEI101"/>
      <c r="PEJ101"/>
      <c r="PEK101"/>
      <c r="PEL101"/>
      <c r="PEM101"/>
      <c r="PEN101"/>
      <c r="PEO101"/>
      <c r="PEP101"/>
      <c r="PEQ101"/>
      <c r="PER101"/>
      <c r="PES101"/>
      <c r="PET101"/>
      <c r="PEU101"/>
      <c r="PEV101"/>
      <c r="PEW101"/>
      <c r="PEX101"/>
      <c r="PEY101"/>
      <c r="PEZ101"/>
      <c r="PFA101"/>
      <c r="PFB101"/>
      <c r="PFC101"/>
      <c r="PFD101"/>
      <c r="PFE101"/>
      <c r="PFF101"/>
      <c r="PFG101"/>
      <c r="PFH101"/>
      <c r="PFI101"/>
      <c r="PFJ101"/>
      <c r="PFK101"/>
      <c r="PFL101"/>
      <c r="PFM101"/>
      <c r="PFN101"/>
      <c r="PFO101"/>
      <c r="PFP101"/>
      <c r="PFQ101"/>
      <c r="PFR101"/>
      <c r="PFS101"/>
      <c r="PFT101"/>
      <c r="PFU101"/>
      <c r="PFV101"/>
      <c r="PFW101"/>
      <c r="PFX101"/>
      <c r="PFY101"/>
      <c r="PFZ101"/>
      <c r="PGA101"/>
      <c r="PGB101"/>
      <c r="PGC101"/>
      <c r="PGD101"/>
      <c r="PGE101"/>
      <c r="PGF101"/>
      <c r="PGG101"/>
      <c r="PGH101"/>
      <c r="PGI101"/>
      <c r="PGJ101"/>
      <c r="PGK101"/>
      <c r="PGL101"/>
      <c r="PGM101"/>
      <c r="PGN101"/>
      <c r="PGO101"/>
      <c r="PGP101"/>
      <c r="PGQ101"/>
      <c r="PGR101"/>
      <c r="PGS101"/>
      <c r="PGT101"/>
      <c r="PGU101"/>
      <c r="PGV101"/>
      <c r="PGW101"/>
      <c r="PGX101"/>
      <c r="PGY101"/>
      <c r="PGZ101"/>
      <c r="PHA101"/>
      <c r="PHB101"/>
      <c r="PHC101"/>
      <c r="PHD101"/>
      <c r="PHE101"/>
      <c r="PHF101"/>
      <c r="PHG101"/>
      <c r="PHH101"/>
      <c r="PHI101"/>
      <c r="PHJ101"/>
      <c r="PHK101"/>
      <c r="PHL101"/>
      <c r="PHM101"/>
      <c r="PHN101"/>
      <c r="PHO101"/>
      <c r="PHP101"/>
      <c r="PHQ101"/>
      <c r="PHR101"/>
      <c r="PHS101"/>
      <c r="PHT101"/>
      <c r="PHU101"/>
      <c r="PHV101"/>
      <c r="PHW101"/>
      <c r="PHX101"/>
      <c r="PHY101"/>
      <c r="PHZ101"/>
      <c r="PIA101"/>
      <c r="PIB101"/>
      <c r="PIC101"/>
      <c r="PID101"/>
      <c r="PIE101"/>
      <c r="PIF101"/>
      <c r="PIG101"/>
      <c r="PIH101"/>
      <c r="PII101"/>
      <c r="PIJ101"/>
      <c r="PIK101"/>
      <c r="PIL101"/>
      <c r="PIM101"/>
      <c r="PIN101"/>
      <c r="PIO101"/>
      <c r="PIP101"/>
      <c r="PIQ101"/>
      <c r="PIR101"/>
      <c r="PIS101"/>
      <c r="PIT101"/>
      <c r="PIU101"/>
      <c r="PIV101"/>
      <c r="PIW101"/>
      <c r="PIX101"/>
      <c r="PIY101"/>
      <c r="PIZ101"/>
      <c r="PJA101"/>
      <c r="PJB101"/>
      <c r="PJC101"/>
      <c r="PJD101"/>
      <c r="PJE101"/>
      <c r="PJF101"/>
      <c r="PJG101"/>
      <c r="PJH101"/>
      <c r="PJI101"/>
      <c r="PJJ101"/>
      <c r="PJK101"/>
      <c r="PJL101"/>
      <c r="PJM101"/>
      <c r="PJN101"/>
      <c r="PJO101"/>
      <c r="PJP101"/>
      <c r="PJQ101"/>
      <c r="PJR101"/>
      <c r="PJS101"/>
      <c r="PJT101"/>
      <c r="PJU101"/>
      <c r="PJV101"/>
      <c r="PJW101"/>
      <c r="PJX101"/>
      <c r="PJY101"/>
      <c r="PJZ101"/>
      <c r="PKA101"/>
      <c r="PKB101"/>
      <c r="PKC101"/>
      <c r="PKD101"/>
      <c r="PKE101"/>
      <c r="PKF101"/>
      <c r="PKG101"/>
      <c r="PKH101"/>
      <c r="PKI101"/>
      <c r="PKJ101"/>
      <c r="PKK101"/>
      <c r="PKL101"/>
      <c r="PKM101"/>
      <c r="PKN101"/>
      <c r="PKO101"/>
      <c r="PKP101"/>
      <c r="PKQ101"/>
      <c r="PKR101"/>
      <c r="PKS101"/>
      <c r="PKT101"/>
      <c r="PKU101"/>
      <c r="PKV101"/>
      <c r="PKW101"/>
      <c r="PKX101"/>
      <c r="PKY101"/>
      <c r="PKZ101"/>
      <c r="PLA101"/>
      <c r="PLB101"/>
      <c r="PLC101"/>
      <c r="PLD101"/>
      <c r="PLE101"/>
      <c r="PLF101"/>
      <c r="PLG101"/>
      <c r="PLH101"/>
      <c r="PLI101"/>
      <c r="PLJ101"/>
      <c r="PLK101"/>
      <c r="PLL101"/>
      <c r="PLM101"/>
      <c r="PLN101"/>
      <c r="PLO101"/>
      <c r="PLP101"/>
      <c r="PLQ101"/>
      <c r="PLR101"/>
      <c r="PLS101"/>
      <c r="PLT101"/>
      <c r="PLU101"/>
      <c r="PLV101"/>
      <c r="PLW101"/>
      <c r="PLX101"/>
      <c r="PLY101"/>
      <c r="PLZ101"/>
      <c r="PMA101"/>
      <c r="PMB101"/>
      <c r="PMC101"/>
      <c r="PMD101"/>
      <c r="PME101"/>
      <c r="PMF101"/>
      <c r="PMG101"/>
      <c r="PMH101"/>
      <c r="PMI101"/>
      <c r="PMJ101"/>
      <c r="PMK101"/>
      <c r="PML101"/>
      <c r="PMM101"/>
      <c r="PMN101"/>
      <c r="PMO101"/>
      <c r="PMP101"/>
      <c r="PMQ101"/>
      <c r="PMR101"/>
      <c r="PMS101"/>
      <c r="PMT101"/>
      <c r="PMU101"/>
      <c r="PMV101"/>
      <c r="PMW101"/>
      <c r="PMX101"/>
      <c r="PMY101"/>
      <c r="PMZ101"/>
      <c r="PNA101"/>
      <c r="PNB101"/>
      <c r="PNC101"/>
      <c r="PND101"/>
      <c r="PNE101"/>
      <c r="PNF101"/>
      <c r="PNG101"/>
      <c r="PNH101"/>
      <c r="PNI101"/>
      <c r="PNJ101"/>
      <c r="PNK101"/>
      <c r="PNL101"/>
      <c r="PNM101"/>
      <c r="PNN101"/>
      <c r="PNO101"/>
      <c r="PNP101"/>
      <c r="PNQ101"/>
      <c r="PNR101"/>
      <c r="PNS101"/>
      <c r="PNT101"/>
      <c r="PNU101"/>
      <c r="PNV101"/>
      <c r="PNW101"/>
      <c r="PNX101"/>
      <c r="PNY101"/>
      <c r="PNZ101"/>
      <c r="POA101"/>
      <c r="POB101"/>
      <c r="POC101"/>
      <c r="POD101"/>
      <c r="POE101"/>
      <c r="POF101"/>
      <c r="POG101"/>
      <c r="POH101"/>
      <c r="POI101"/>
      <c r="POJ101"/>
      <c r="POK101"/>
      <c r="POL101"/>
      <c r="POM101"/>
      <c r="PON101"/>
      <c r="POO101"/>
      <c r="POP101"/>
      <c r="POQ101"/>
      <c r="POR101"/>
      <c r="POS101"/>
      <c r="POT101"/>
      <c r="POU101"/>
      <c r="POV101"/>
      <c r="POW101"/>
      <c r="POX101"/>
      <c r="POY101"/>
      <c r="POZ101"/>
      <c r="PPA101"/>
      <c r="PPB101"/>
      <c r="PPC101"/>
      <c r="PPD101"/>
      <c r="PPE101"/>
      <c r="PPF101"/>
      <c r="PPG101"/>
      <c r="PPH101"/>
      <c r="PPI101"/>
      <c r="PPJ101"/>
      <c r="PPK101"/>
      <c r="PPL101"/>
      <c r="PPM101"/>
      <c r="PPN101"/>
      <c r="PPO101"/>
      <c r="PPP101"/>
      <c r="PPQ101"/>
      <c r="PPR101"/>
      <c r="PPS101"/>
      <c r="PPT101"/>
      <c r="PPU101"/>
      <c r="PPV101"/>
      <c r="PPW101"/>
      <c r="PPX101"/>
      <c r="PPY101"/>
      <c r="PPZ101"/>
      <c r="PQA101"/>
      <c r="PQB101"/>
      <c r="PQC101"/>
      <c r="PQD101"/>
      <c r="PQE101"/>
      <c r="PQF101"/>
      <c r="PQG101"/>
      <c r="PQH101"/>
      <c r="PQI101"/>
      <c r="PQJ101"/>
      <c r="PQK101"/>
      <c r="PQL101"/>
      <c r="PQM101"/>
      <c r="PQN101"/>
      <c r="PQO101"/>
      <c r="PQP101"/>
      <c r="PQQ101"/>
      <c r="PQR101"/>
      <c r="PQS101"/>
      <c r="PQT101"/>
      <c r="PQU101"/>
      <c r="PQV101"/>
      <c r="PQW101"/>
      <c r="PQX101"/>
      <c r="PQY101"/>
      <c r="PQZ101"/>
      <c r="PRA101"/>
      <c r="PRB101"/>
      <c r="PRC101"/>
      <c r="PRD101"/>
      <c r="PRE101"/>
      <c r="PRF101"/>
      <c r="PRG101"/>
      <c r="PRH101"/>
      <c r="PRI101"/>
      <c r="PRJ101"/>
      <c r="PRK101"/>
      <c r="PRL101"/>
      <c r="PRM101"/>
      <c r="PRN101"/>
      <c r="PRO101"/>
      <c r="PRP101"/>
      <c r="PRQ101"/>
      <c r="PRR101"/>
      <c r="PRS101"/>
      <c r="PRT101"/>
      <c r="PRU101"/>
      <c r="PRV101"/>
      <c r="PRW101"/>
      <c r="PRX101"/>
      <c r="PRY101"/>
      <c r="PRZ101"/>
      <c r="PSA101"/>
      <c r="PSB101"/>
      <c r="PSC101"/>
      <c r="PSD101"/>
      <c r="PSE101"/>
      <c r="PSF101"/>
      <c r="PSG101"/>
      <c r="PSH101"/>
      <c r="PSI101"/>
      <c r="PSJ101"/>
      <c r="PSK101"/>
      <c r="PSL101"/>
      <c r="PSM101"/>
      <c r="PSN101"/>
      <c r="PSO101"/>
      <c r="PSP101"/>
      <c r="PSQ101"/>
      <c r="PSR101"/>
      <c r="PSS101"/>
      <c r="PST101"/>
      <c r="PSU101"/>
      <c r="PSV101"/>
      <c r="PSW101"/>
      <c r="PSX101"/>
      <c r="PSY101"/>
      <c r="PSZ101"/>
      <c r="PTA101"/>
      <c r="PTB101"/>
      <c r="PTC101"/>
      <c r="PTD101"/>
      <c r="PTE101"/>
      <c r="PTF101"/>
      <c r="PTG101"/>
      <c r="PTH101"/>
      <c r="PTI101"/>
      <c r="PTJ101"/>
      <c r="PTK101"/>
      <c r="PTL101"/>
      <c r="PTM101"/>
      <c r="PTN101"/>
      <c r="PTO101"/>
      <c r="PTP101"/>
      <c r="PTQ101"/>
      <c r="PTR101"/>
      <c r="PTS101"/>
      <c r="PTT101"/>
      <c r="PTU101"/>
      <c r="PTV101"/>
      <c r="PTW101"/>
      <c r="PTX101"/>
      <c r="PTY101"/>
      <c r="PTZ101"/>
      <c r="PUA101"/>
      <c r="PUB101"/>
      <c r="PUC101"/>
      <c r="PUD101"/>
      <c r="PUE101"/>
      <c r="PUF101"/>
      <c r="PUG101"/>
      <c r="PUH101"/>
      <c r="PUI101"/>
      <c r="PUJ101"/>
      <c r="PUK101"/>
      <c r="PUL101"/>
      <c r="PUM101"/>
      <c r="PUN101"/>
      <c r="PUO101"/>
      <c r="PUP101"/>
      <c r="PUQ101"/>
      <c r="PUR101"/>
      <c r="PUS101"/>
      <c r="PUT101"/>
      <c r="PUU101"/>
      <c r="PUV101"/>
      <c r="PUW101"/>
      <c r="PUX101"/>
      <c r="PUY101"/>
      <c r="PUZ101"/>
      <c r="PVA101"/>
      <c r="PVB101"/>
      <c r="PVC101"/>
      <c r="PVD101"/>
      <c r="PVE101"/>
      <c r="PVF101"/>
      <c r="PVG101"/>
      <c r="PVH101"/>
      <c r="PVI101"/>
      <c r="PVJ101"/>
      <c r="PVK101"/>
      <c r="PVL101"/>
      <c r="PVM101"/>
      <c r="PVN101"/>
      <c r="PVO101"/>
      <c r="PVP101"/>
      <c r="PVQ101"/>
      <c r="PVR101"/>
      <c r="PVS101"/>
      <c r="PVT101"/>
      <c r="PVU101"/>
      <c r="PVV101"/>
      <c r="PVW101"/>
      <c r="PVX101"/>
      <c r="PVY101"/>
      <c r="PVZ101"/>
      <c r="PWA101"/>
      <c r="PWB101"/>
      <c r="PWC101"/>
      <c r="PWD101"/>
      <c r="PWE101"/>
      <c r="PWF101"/>
      <c r="PWG101"/>
      <c r="PWH101"/>
      <c r="PWI101"/>
      <c r="PWJ101"/>
      <c r="PWK101"/>
      <c r="PWL101"/>
      <c r="PWM101"/>
      <c r="PWN101"/>
      <c r="PWO101"/>
      <c r="PWP101"/>
      <c r="PWQ101"/>
      <c r="PWR101"/>
      <c r="PWS101"/>
      <c r="PWT101"/>
      <c r="PWU101"/>
      <c r="PWV101"/>
      <c r="PWW101"/>
      <c r="PWX101"/>
      <c r="PWY101"/>
      <c r="PWZ101"/>
      <c r="PXA101"/>
      <c r="PXB101"/>
      <c r="PXC101"/>
      <c r="PXD101"/>
      <c r="PXE101"/>
      <c r="PXF101"/>
      <c r="PXG101"/>
      <c r="PXH101"/>
      <c r="PXI101"/>
      <c r="PXJ101"/>
      <c r="PXK101"/>
      <c r="PXL101"/>
      <c r="PXM101"/>
      <c r="PXN101"/>
      <c r="PXO101"/>
      <c r="PXP101"/>
      <c r="PXQ101"/>
      <c r="PXR101"/>
      <c r="PXS101"/>
      <c r="PXT101"/>
      <c r="PXU101"/>
      <c r="PXV101"/>
      <c r="PXW101"/>
      <c r="PXX101"/>
      <c r="PXY101"/>
      <c r="PXZ101"/>
      <c r="PYA101"/>
      <c r="PYB101"/>
      <c r="PYC101"/>
      <c r="PYD101"/>
      <c r="PYE101"/>
      <c r="PYF101"/>
      <c r="PYG101"/>
      <c r="PYH101"/>
      <c r="PYI101"/>
      <c r="PYJ101"/>
      <c r="PYK101"/>
      <c r="PYL101"/>
      <c r="PYM101"/>
      <c r="PYN101"/>
      <c r="PYO101"/>
      <c r="PYP101"/>
      <c r="PYQ101"/>
      <c r="PYR101"/>
      <c r="PYS101"/>
      <c r="PYT101"/>
      <c r="PYU101"/>
      <c r="PYV101"/>
      <c r="PYW101"/>
      <c r="PYX101"/>
      <c r="PYY101"/>
      <c r="PYZ101"/>
      <c r="PZA101"/>
      <c r="PZB101"/>
      <c r="PZC101"/>
      <c r="PZD101"/>
      <c r="PZE101"/>
      <c r="PZF101"/>
      <c r="PZG101"/>
      <c r="PZH101"/>
      <c r="PZI101"/>
      <c r="PZJ101"/>
      <c r="PZK101"/>
      <c r="PZL101"/>
      <c r="PZM101"/>
      <c r="PZN101"/>
      <c r="PZO101"/>
      <c r="PZP101"/>
      <c r="PZQ101"/>
      <c r="PZR101"/>
      <c r="PZS101"/>
      <c r="PZT101"/>
      <c r="PZU101"/>
      <c r="PZV101"/>
      <c r="PZW101"/>
      <c r="PZX101"/>
      <c r="PZY101"/>
      <c r="PZZ101"/>
      <c r="QAA101"/>
      <c r="QAB101"/>
      <c r="QAC101"/>
      <c r="QAD101"/>
      <c r="QAE101"/>
      <c r="QAF101"/>
      <c r="QAG101"/>
      <c r="QAH101"/>
      <c r="QAI101"/>
      <c r="QAJ101"/>
      <c r="QAK101"/>
      <c r="QAL101"/>
      <c r="QAM101"/>
      <c r="QAN101"/>
      <c r="QAO101"/>
      <c r="QAP101"/>
      <c r="QAQ101"/>
      <c r="QAR101"/>
      <c r="QAS101"/>
      <c r="QAT101"/>
      <c r="QAU101"/>
      <c r="QAV101"/>
      <c r="QAW101"/>
      <c r="QAX101"/>
      <c r="QAY101"/>
      <c r="QAZ101"/>
      <c r="QBA101"/>
      <c r="QBB101"/>
      <c r="QBC101"/>
      <c r="QBD101"/>
      <c r="QBE101"/>
      <c r="QBF101"/>
      <c r="QBG101"/>
      <c r="QBH101"/>
      <c r="QBI101"/>
      <c r="QBJ101"/>
      <c r="QBK101"/>
      <c r="QBL101"/>
      <c r="QBM101"/>
      <c r="QBN101"/>
      <c r="QBO101"/>
      <c r="QBP101"/>
      <c r="QBQ101"/>
      <c r="QBR101"/>
      <c r="QBS101"/>
      <c r="QBT101"/>
      <c r="QBU101"/>
      <c r="QBV101"/>
      <c r="QBW101"/>
      <c r="QBX101"/>
      <c r="QBY101"/>
      <c r="QBZ101"/>
      <c r="QCA101"/>
      <c r="QCB101"/>
      <c r="QCC101"/>
      <c r="QCD101"/>
      <c r="QCE101"/>
      <c r="QCF101"/>
      <c r="QCG101"/>
      <c r="QCH101"/>
      <c r="QCI101"/>
      <c r="QCJ101"/>
      <c r="QCK101"/>
      <c r="QCL101"/>
      <c r="QCM101"/>
      <c r="QCN101"/>
      <c r="QCO101"/>
      <c r="QCP101"/>
      <c r="QCQ101"/>
      <c r="QCR101"/>
      <c r="QCS101"/>
      <c r="QCT101"/>
      <c r="QCU101"/>
      <c r="QCV101"/>
      <c r="QCW101"/>
      <c r="QCX101"/>
      <c r="QCY101"/>
      <c r="QCZ101"/>
      <c r="QDA101"/>
      <c r="QDB101"/>
      <c r="QDC101"/>
      <c r="QDD101"/>
      <c r="QDE101"/>
      <c r="QDF101"/>
      <c r="QDG101"/>
      <c r="QDH101"/>
      <c r="QDI101"/>
      <c r="QDJ101"/>
      <c r="QDK101"/>
      <c r="QDL101"/>
      <c r="QDM101"/>
      <c r="QDN101"/>
      <c r="QDO101"/>
      <c r="QDP101"/>
      <c r="QDQ101"/>
      <c r="QDR101"/>
      <c r="QDS101"/>
      <c r="QDT101"/>
      <c r="QDU101"/>
      <c r="QDV101"/>
      <c r="QDW101"/>
      <c r="QDX101"/>
      <c r="QDY101"/>
      <c r="QDZ101"/>
      <c r="QEA101"/>
      <c r="QEB101"/>
      <c r="QEC101"/>
      <c r="QED101"/>
      <c r="QEE101"/>
      <c r="QEF101"/>
      <c r="QEG101"/>
      <c r="QEH101"/>
      <c r="QEI101"/>
      <c r="QEJ101"/>
      <c r="QEK101"/>
      <c r="QEL101"/>
      <c r="QEM101"/>
      <c r="QEN101"/>
      <c r="QEO101"/>
      <c r="QEP101"/>
      <c r="QEQ101"/>
      <c r="QER101"/>
      <c r="QES101"/>
      <c r="QET101"/>
      <c r="QEU101"/>
      <c r="QEV101"/>
      <c r="QEW101"/>
      <c r="QEX101"/>
      <c r="QEY101"/>
      <c r="QEZ101"/>
      <c r="QFA101"/>
      <c r="QFB101"/>
      <c r="QFC101"/>
      <c r="QFD101"/>
      <c r="QFE101"/>
      <c r="QFF101"/>
      <c r="QFG101"/>
      <c r="QFH101"/>
      <c r="QFI101"/>
      <c r="QFJ101"/>
      <c r="QFK101"/>
      <c r="QFL101"/>
      <c r="QFM101"/>
      <c r="QFN101"/>
      <c r="QFO101"/>
      <c r="QFP101"/>
      <c r="QFQ101"/>
      <c r="QFR101"/>
      <c r="QFS101"/>
      <c r="QFT101"/>
      <c r="QFU101"/>
      <c r="QFV101"/>
      <c r="QFW101"/>
      <c r="QFX101"/>
      <c r="QFY101"/>
      <c r="QFZ101"/>
      <c r="QGA101"/>
      <c r="QGB101"/>
      <c r="QGC101"/>
      <c r="QGD101"/>
      <c r="QGE101"/>
      <c r="QGF101"/>
      <c r="QGG101"/>
      <c r="QGH101"/>
      <c r="QGI101"/>
      <c r="QGJ101"/>
      <c r="QGK101"/>
      <c r="QGL101"/>
      <c r="QGM101"/>
      <c r="QGN101"/>
      <c r="QGO101"/>
      <c r="QGP101"/>
      <c r="QGQ101"/>
      <c r="QGR101"/>
      <c r="QGS101"/>
      <c r="QGT101"/>
      <c r="QGU101"/>
      <c r="QGV101"/>
      <c r="QGW101"/>
      <c r="QGX101"/>
      <c r="QGY101"/>
      <c r="QGZ101"/>
      <c r="QHA101"/>
      <c r="QHB101"/>
      <c r="QHC101"/>
      <c r="QHD101"/>
      <c r="QHE101"/>
      <c r="QHF101"/>
      <c r="QHG101"/>
      <c r="QHH101"/>
      <c r="QHI101"/>
      <c r="QHJ101"/>
      <c r="QHK101"/>
      <c r="QHL101"/>
      <c r="QHM101"/>
      <c r="QHN101"/>
      <c r="QHO101"/>
      <c r="QHP101"/>
      <c r="QHQ101"/>
      <c r="QHR101"/>
      <c r="QHS101"/>
      <c r="QHT101"/>
      <c r="QHU101"/>
      <c r="QHV101"/>
      <c r="QHW101"/>
      <c r="QHX101"/>
      <c r="QHY101"/>
      <c r="QHZ101"/>
      <c r="QIA101"/>
      <c r="QIB101"/>
      <c r="QIC101"/>
      <c r="QID101"/>
      <c r="QIE101"/>
      <c r="QIF101"/>
      <c r="QIG101"/>
      <c r="QIH101"/>
      <c r="QII101"/>
      <c r="QIJ101"/>
      <c r="QIK101"/>
      <c r="QIL101"/>
      <c r="QIM101"/>
      <c r="QIN101"/>
      <c r="QIO101"/>
      <c r="QIP101"/>
      <c r="QIQ101"/>
      <c r="QIR101"/>
      <c r="QIS101"/>
      <c r="QIT101"/>
      <c r="QIU101"/>
      <c r="QIV101"/>
      <c r="QIW101"/>
      <c r="QIX101"/>
      <c r="QIY101"/>
      <c r="QIZ101"/>
      <c r="QJA101"/>
      <c r="QJB101"/>
      <c r="QJC101"/>
      <c r="QJD101"/>
      <c r="QJE101"/>
      <c r="QJF101"/>
      <c r="QJG101"/>
      <c r="QJH101"/>
      <c r="QJI101"/>
      <c r="QJJ101"/>
      <c r="QJK101"/>
      <c r="QJL101"/>
      <c r="QJM101"/>
      <c r="QJN101"/>
      <c r="QJO101"/>
      <c r="QJP101"/>
      <c r="QJQ101"/>
      <c r="QJR101"/>
      <c r="QJS101"/>
      <c r="QJT101"/>
      <c r="QJU101"/>
      <c r="QJV101"/>
      <c r="QJW101"/>
      <c r="QJX101"/>
      <c r="QJY101"/>
      <c r="QJZ101"/>
      <c r="QKA101"/>
      <c r="QKB101"/>
      <c r="QKC101"/>
      <c r="QKD101"/>
      <c r="QKE101"/>
      <c r="QKF101"/>
      <c r="QKG101"/>
      <c r="QKH101"/>
      <c r="QKI101"/>
      <c r="QKJ101"/>
      <c r="QKK101"/>
      <c r="QKL101"/>
      <c r="QKM101"/>
      <c r="QKN101"/>
      <c r="QKO101"/>
      <c r="QKP101"/>
      <c r="QKQ101"/>
      <c r="QKR101"/>
      <c r="QKS101"/>
      <c r="QKT101"/>
      <c r="QKU101"/>
      <c r="QKV101"/>
      <c r="QKW101"/>
      <c r="QKX101"/>
      <c r="QKY101"/>
      <c r="QKZ101"/>
      <c r="QLA101"/>
      <c r="QLB101"/>
      <c r="QLC101"/>
      <c r="QLD101"/>
      <c r="QLE101"/>
      <c r="QLF101"/>
      <c r="QLG101"/>
      <c r="QLH101"/>
      <c r="QLI101"/>
      <c r="QLJ101"/>
      <c r="QLK101"/>
      <c r="QLL101"/>
      <c r="QLM101"/>
      <c r="QLN101"/>
      <c r="QLO101"/>
      <c r="QLP101"/>
      <c r="QLQ101"/>
      <c r="QLR101"/>
      <c r="QLS101"/>
      <c r="QLT101"/>
      <c r="QLU101"/>
      <c r="QLV101"/>
      <c r="QLW101"/>
      <c r="QLX101"/>
      <c r="QLY101"/>
      <c r="QLZ101"/>
      <c r="QMA101"/>
      <c r="QMB101"/>
      <c r="QMC101"/>
      <c r="QMD101"/>
      <c r="QME101"/>
      <c r="QMF101"/>
      <c r="QMG101"/>
      <c r="QMH101"/>
      <c r="QMI101"/>
      <c r="QMJ101"/>
      <c r="QMK101"/>
      <c r="QML101"/>
      <c r="QMM101"/>
      <c r="QMN101"/>
      <c r="QMO101"/>
      <c r="QMP101"/>
      <c r="QMQ101"/>
      <c r="QMR101"/>
      <c r="QMS101"/>
      <c r="QMT101"/>
      <c r="QMU101"/>
      <c r="QMV101"/>
      <c r="QMW101"/>
      <c r="QMX101"/>
      <c r="QMY101"/>
      <c r="QMZ101"/>
      <c r="QNA101"/>
      <c r="QNB101"/>
      <c r="QNC101"/>
      <c r="QND101"/>
      <c r="QNE101"/>
      <c r="QNF101"/>
      <c r="QNG101"/>
      <c r="QNH101"/>
      <c r="QNI101"/>
      <c r="QNJ101"/>
      <c r="QNK101"/>
      <c r="QNL101"/>
      <c r="QNM101"/>
      <c r="QNN101"/>
      <c r="QNO101"/>
      <c r="QNP101"/>
      <c r="QNQ101"/>
      <c r="QNR101"/>
      <c r="QNS101"/>
      <c r="QNT101"/>
      <c r="QNU101"/>
      <c r="QNV101"/>
      <c r="QNW101"/>
      <c r="QNX101"/>
      <c r="QNY101"/>
      <c r="QNZ101"/>
      <c r="QOA101"/>
      <c r="QOB101"/>
      <c r="QOC101"/>
      <c r="QOD101"/>
      <c r="QOE101"/>
      <c r="QOF101"/>
      <c r="QOG101"/>
      <c r="QOH101"/>
      <c r="QOI101"/>
      <c r="QOJ101"/>
      <c r="QOK101"/>
      <c r="QOL101"/>
      <c r="QOM101"/>
      <c r="QON101"/>
      <c r="QOO101"/>
      <c r="QOP101"/>
      <c r="QOQ101"/>
      <c r="QOR101"/>
      <c r="QOS101"/>
      <c r="QOT101"/>
      <c r="QOU101"/>
      <c r="QOV101"/>
      <c r="QOW101"/>
      <c r="QOX101"/>
      <c r="QOY101"/>
      <c r="QOZ101"/>
      <c r="QPA101"/>
      <c r="QPB101"/>
      <c r="QPC101"/>
      <c r="QPD101"/>
      <c r="QPE101"/>
      <c r="QPF101"/>
      <c r="QPG101"/>
      <c r="QPH101"/>
      <c r="QPI101"/>
      <c r="QPJ101"/>
      <c r="QPK101"/>
      <c r="QPL101"/>
      <c r="QPM101"/>
      <c r="QPN101"/>
      <c r="QPO101"/>
      <c r="QPP101"/>
      <c r="QPQ101"/>
      <c r="QPR101"/>
      <c r="QPS101"/>
      <c r="QPT101"/>
      <c r="QPU101"/>
      <c r="QPV101"/>
      <c r="QPW101"/>
      <c r="QPX101"/>
      <c r="QPY101"/>
      <c r="QPZ101"/>
      <c r="QQA101"/>
      <c r="QQB101"/>
      <c r="QQC101"/>
      <c r="QQD101"/>
      <c r="QQE101"/>
      <c r="QQF101"/>
      <c r="QQG101"/>
      <c r="QQH101"/>
      <c r="QQI101"/>
      <c r="QQJ101"/>
      <c r="QQK101"/>
      <c r="QQL101"/>
      <c r="QQM101"/>
      <c r="QQN101"/>
      <c r="QQO101"/>
      <c r="QQP101"/>
      <c r="QQQ101"/>
      <c r="QQR101"/>
      <c r="QQS101"/>
      <c r="QQT101"/>
      <c r="QQU101"/>
      <c r="QQV101"/>
      <c r="QQW101"/>
      <c r="QQX101"/>
      <c r="QQY101"/>
      <c r="QQZ101"/>
      <c r="QRA101"/>
      <c r="QRB101"/>
      <c r="QRC101"/>
      <c r="QRD101"/>
      <c r="QRE101"/>
      <c r="QRF101"/>
      <c r="QRG101"/>
      <c r="QRH101"/>
      <c r="QRI101"/>
      <c r="QRJ101"/>
      <c r="QRK101"/>
      <c r="QRL101"/>
      <c r="QRM101"/>
      <c r="QRN101"/>
      <c r="QRO101"/>
      <c r="QRP101"/>
      <c r="QRQ101"/>
      <c r="QRR101"/>
      <c r="QRS101"/>
      <c r="QRT101"/>
      <c r="QRU101"/>
      <c r="QRV101"/>
      <c r="QRW101"/>
      <c r="QRX101"/>
      <c r="QRY101"/>
      <c r="QRZ101"/>
      <c r="QSA101"/>
      <c r="QSB101"/>
      <c r="QSC101"/>
      <c r="QSD101"/>
      <c r="QSE101"/>
      <c r="QSF101"/>
      <c r="QSG101"/>
      <c r="QSH101"/>
      <c r="QSI101"/>
      <c r="QSJ101"/>
      <c r="QSK101"/>
      <c r="QSL101"/>
      <c r="QSM101"/>
      <c r="QSN101"/>
      <c r="QSO101"/>
      <c r="QSP101"/>
      <c r="QSQ101"/>
      <c r="QSR101"/>
      <c r="QSS101"/>
      <c r="QST101"/>
      <c r="QSU101"/>
      <c r="QSV101"/>
      <c r="QSW101"/>
      <c r="QSX101"/>
      <c r="QSY101"/>
      <c r="QSZ101"/>
      <c r="QTA101"/>
      <c r="QTB101"/>
      <c r="QTC101"/>
      <c r="QTD101"/>
      <c r="QTE101"/>
      <c r="QTF101"/>
      <c r="QTG101"/>
      <c r="QTH101"/>
      <c r="QTI101"/>
      <c r="QTJ101"/>
      <c r="QTK101"/>
      <c r="QTL101"/>
      <c r="QTM101"/>
      <c r="QTN101"/>
      <c r="QTO101"/>
      <c r="QTP101"/>
      <c r="QTQ101"/>
      <c r="QTR101"/>
      <c r="QTS101"/>
      <c r="QTT101"/>
      <c r="QTU101"/>
      <c r="QTV101"/>
      <c r="QTW101"/>
      <c r="QTX101"/>
      <c r="QTY101"/>
      <c r="QTZ101"/>
      <c r="QUA101"/>
      <c r="QUB101"/>
      <c r="QUC101"/>
      <c r="QUD101"/>
      <c r="QUE101"/>
      <c r="QUF101"/>
      <c r="QUG101"/>
      <c r="QUH101"/>
      <c r="QUI101"/>
      <c r="QUJ101"/>
      <c r="QUK101"/>
      <c r="QUL101"/>
      <c r="QUM101"/>
      <c r="QUN101"/>
      <c r="QUO101"/>
      <c r="QUP101"/>
      <c r="QUQ101"/>
      <c r="QUR101"/>
      <c r="QUS101"/>
      <c r="QUT101"/>
      <c r="QUU101"/>
      <c r="QUV101"/>
      <c r="QUW101"/>
      <c r="QUX101"/>
      <c r="QUY101"/>
      <c r="QUZ101"/>
      <c r="QVA101"/>
      <c r="QVB101"/>
      <c r="QVC101"/>
      <c r="QVD101"/>
      <c r="QVE101"/>
      <c r="QVF101"/>
      <c r="QVG101"/>
      <c r="QVH101"/>
      <c r="QVI101"/>
      <c r="QVJ101"/>
      <c r="QVK101"/>
      <c r="QVL101"/>
      <c r="QVM101"/>
      <c r="QVN101"/>
      <c r="QVO101"/>
      <c r="QVP101"/>
      <c r="QVQ101"/>
      <c r="QVR101"/>
      <c r="QVS101"/>
      <c r="QVT101"/>
      <c r="QVU101"/>
      <c r="QVV101"/>
      <c r="QVW101"/>
      <c r="QVX101"/>
      <c r="QVY101"/>
      <c r="QVZ101"/>
      <c r="QWA101"/>
      <c r="QWB101"/>
      <c r="QWC101"/>
      <c r="QWD101"/>
      <c r="QWE101"/>
      <c r="QWF101"/>
      <c r="QWG101"/>
      <c r="QWH101"/>
      <c r="QWI101"/>
      <c r="QWJ101"/>
      <c r="QWK101"/>
      <c r="QWL101"/>
      <c r="QWM101"/>
      <c r="QWN101"/>
      <c r="QWO101"/>
      <c r="QWP101"/>
      <c r="QWQ101"/>
      <c r="QWR101"/>
      <c r="QWS101"/>
      <c r="QWT101"/>
      <c r="QWU101"/>
      <c r="QWV101"/>
      <c r="QWW101"/>
      <c r="QWX101"/>
      <c r="QWY101"/>
      <c r="QWZ101"/>
      <c r="QXA101"/>
      <c r="QXB101"/>
      <c r="QXC101"/>
      <c r="QXD101"/>
      <c r="QXE101"/>
      <c r="QXF101"/>
      <c r="QXG101"/>
      <c r="QXH101"/>
      <c r="QXI101"/>
      <c r="QXJ101"/>
      <c r="QXK101"/>
      <c r="QXL101"/>
      <c r="QXM101"/>
      <c r="QXN101"/>
      <c r="QXO101"/>
      <c r="QXP101"/>
      <c r="QXQ101"/>
      <c r="QXR101"/>
      <c r="QXS101"/>
      <c r="QXT101"/>
      <c r="QXU101"/>
      <c r="QXV101"/>
      <c r="QXW101"/>
      <c r="QXX101"/>
      <c r="QXY101"/>
      <c r="QXZ101"/>
      <c r="QYA101"/>
      <c r="QYB101"/>
      <c r="QYC101"/>
      <c r="QYD101"/>
      <c r="QYE101"/>
      <c r="QYF101"/>
      <c r="QYG101"/>
      <c r="QYH101"/>
      <c r="QYI101"/>
      <c r="QYJ101"/>
      <c r="QYK101"/>
      <c r="QYL101"/>
      <c r="QYM101"/>
      <c r="QYN101"/>
      <c r="QYO101"/>
      <c r="QYP101"/>
      <c r="QYQ101"/>
      <c r="QYR101"/>
      <c r="QYS101"/>
      <c r="QYT101"/>
      <c r="QYU101"/>
      <c r="QYV101"/>
      <c r="QYW101"/>
      <c r="QYX101"/>
      <c r="QYY101"/>
      <c r="QYZ101"/>
      <c r="QZA101"/>
      <c r="QZB101"/>
      <c r="QZC101"/>
      <c r="QZD101"/>
      <c r="QZE101"/>
      <c r="QZF101"/>
      <c r="QZG101"/>
      <c r="QZH101"/>
      <c r="QZI101"/>
      <c r="QZJ101"/>
      <c r="QZK101"/>
      <c r="QZL101"/>
      <c r="QZM101"/>
      <c r="QZN101"/>
      <c r="QZO101"/>
      <c r="QZP101"/>
      <c r="QZQ101"/>
      <c r="QZR101"/>
      <c r="QZS101"/>
      <c r="QZT101"/>
      <c r="QZU101"/>
      <c r="QZV101"/>
      <c r="QZW101"/>
      <c r="QZX101"/>
      <c r="QZY101"/>
      <c r="QZZ101"/>
      <c r="RAA101"/>
      <c r="RAB101"/>
      <c r="RAC101"/>
      <c r="RAD101"/>
      <c r="RAE101"/>
      <c r="RAF101"/>
      <c r="RAG101"/>
      <c r="RAH101"/>
      <c r="RAI101"/>
      <c r="RAJ101"/>
      <c r="RAK101"/>
      <c r="RAL101"/>
      <c r="RAM101"/>
      <c r="RAN101"/>
      <c r="RAO101"/>
      <c r="RAP101"/>
      <c r="RAQ101"/>
      <c r="RAR101"/>
      <c r="RAS101"/>
      <c r="RAT101"/>
      <c r="RAU101"/>
      <c r="RAV101"/>
      <c r="RAW101"/>
      <c r="RAX101"/>
      <c r="RAY101"/>
      <c r="RAZ101"/>
      <c r="RBA101"/>
      <c r="RBB101"/>
      <c r="RBC101"/>
      <c r="RBD101"/>
      <c r="RBE101"/>
      <c r="RBF101"/>
      <c r="RBG101"/>
      <c r="RBH101"/>
      <c r="RBI101"/>
      <c r="RBJ101"/>
      <c r="RBK101"/>
      <c r="RBL101"/>
      <c r="RBM101"/>
      <c r="RBN101"/>
      <c r="RBO101"/>
      <c r="RBP101"/>
      <c r="RBQ101"/>
      <c r="RBR101"/>
      <c r="RBS101"/>
      <c r="RBT101"/>
      <c r="RBU101"/>
      <c r="RBV101"/>
      <c r="RBW101"/>
      <c r="RBX101"/>
      <c r="RBY101"/>
      <c r="RBZ101"/>
      <c r="RCA101"/>
      <c r="RCB101"/>
      <c r="RCC101"/>
      <c r="RCD101"/>
      <c r="RCE101"/>
      <c r="RCF101"/>
      <c r="RCG101"/>
      <c r="RCH101"/>
      <c r="RCI101"/>
      <c r="RCJ101"/>
      <c r="RCK101"/>
      <c r="RCL101"/>
      <c r="RCM101"/>
      <c r="RCN101"/>
      <c r="RCO101"/>
      <c r="RCP101"/>
      <c r="RCQ101"/>
      <c r="RCR101"/>
      <c r="RCS101"/>
      <c r="RCT101"/>
      <c r="RCU101"/>
      <c r="RCV101"/>
      <c r="RCW101"/>
      <c r="RCX101"/>
      <c r="RCY101"/>
      <c r="RCZ101"/>
      <c r="RDA101"/>
      <c r="RDB101"/>
      <c r="RDC101"/>
      <c r="RDD101"/>
      <c r="RDE101"/>
      <c r="RDF101"/>
      <c r="RDG101"/>
      <c r="RDH101"/>
      <c r="RDI101"/>
      <c r="RDJ101"/>
      <c r="RDK101"/>
      <c r="RDL101"/>
      <c r="RDM101"/>
      <c r="RDN101"/>
      <c r="RDO101"/>
      <c r="RDP101"/>
      <c r="RDQ101"/>
      <c r="RDR101"/>
      <c r="RDS101"/>
      <c r="RDT101"/>
      <c r="RDU101"/>
      <c r="RDV101"/>
      <c r="RDW101"/>
      <c r="RDX101"/>
      <c r="RDY101"/>
      <c r="RDZ101"/>
      <c r="REA101"/>
      <c r="REB101"/>
      <c r="REC101"/>
      <c r="RED101"/>
      <c r="REE101"/>
      <c r="REF101"/>
      <c r="REG101"/>
      <c r="REH101"/>
      <c r="REI101"/>
      <c r="REJ101"/>
      <c r="REK101"/>
      <c r="REL101"/>
      <c r="REM101"/>
      <c r="REN101"/>
      <c r="REO101"/>
      <c r="REP101"/>
      <c r="REQ101"/>
      <c r="RER101"/>
      <c r="RES101"/>
      <c r="RET101"/>
      <c r="REU101"/>
      <c r="REV101"/>
      <c r="REW101"/>
      <c r="REX101"/>
      <c r="REY101"/>
      <c r="REZ101"/>
      <c r="RFA101"/>
      <c r="RFB101"/>
      <c r="RFC101"/>
      <c r="RFD101"/>
      <c r="RFE101"/>
      <c r="RFF101"/>
      <c r="RFG101"/>
      <c r="RFH101"/>
      <c r="RFI101"/>
      <c r="RFJ101"/>
      <c r="RFK101"/>
      <c r="RFL101"/>
      <c r="RFM101"/>
      <c r="RFN101"/>
      <c r="RFO101"/>
      <c r="RFP101"/>
      <c r="RFQ101"/>
      <c r="RFR101"/>
      <c r="RFS101"/>
      <c r="RFT101"/>
      <c r="RFU101"/>
      <c r="RFV101"/>
      <c r="RFW101"/>
      <c r="RFX101"/>
      <c r="RFY101"/>
      <c r="RFZ101"/>
      <c r="RGA101"/>
      <c r="RGB101"/>
      <c r="RGC101"/>
      <c r="RGD101"/>
      <c r="RGE101"/>
      <c r="RGF101"/>
      <c r="RGG101"/>
      <c r="RGH101"/>
      <c r="RGI101"/>
      <c r="RGJ101"/>
      <c r="RGK101"/>
      <c r="RGL101"/>
      <c r="RGM101"/>
      <c r="RGN101"/>
      <c r="RGO101"/>
      <c r="RGP101"/>
      <c r="RGQ101"/>
      <c r="RGR101"/>
      <c r="RGS101"/>
      <c r="RGT101"/>
      <c r="RGU101"/>
      <c r="RGV101"/>
      <c r="RGW101"/>
      <c r="RGX101"/>
      <c r="RGY101"/>
      <c r="RGZ101"/>
      <c r="RHA101"/>
      <c r="RHB101"/>
      <c r="RHC101"/>
      <c r="RHD101"/>
      <c r="RHE101"/>
      <c r="RHF101"/>
      <c r="RHG101"/>
      <c r="RHH101"/>
      <c r="RHI101"/>
      <c r="RHJ101"/>
      <c r="RHK101"/>
      <c r="RHL101"/>
      <c r="RHM101"/>
      <c r="RHN101"/>
      <c r="RHO101"/>
      <c r="RHP101"/>
      <c r="RHQ101"/>
      <c r="RHR101"/>
      <c r="RHS101"/>
      <c r="RHT101"/>
      <c r="RHU101"/>
      <c r="RHV101"/>
      <c r="RHW101"/>
      <c r="RHX101"/>
      <c r="RHY101"/>
      <c r="RHZ101"/>
      <c r="RIA101"/>
      <c r="RIB101"/>
      <c r="RIC101"/>
      <c r="RID101"/>
      <c r="RIE101"/>
      <c r="RIF101"/>
      <c r="RIG101"/>
      <c r="RIH101"/>
      <c r="RII101"/>
      <c r="RIJ101"/>
      <c r="RIK101"/>
      <c r="RIL101"/>
      <c r="RIM101"/>
      <c r="RIN101"/>
      <c r="RIO101"/>
      <c r="RIP101"/>
      <c r="RIQ101"/>
      <c r="RIR101"/>
      <c r="RIS101"/>
      <c r="RIT101"/>
      <c r="RIU101"/>
      <c r="RIV101"/>
      <c r="RIW101"/>
      <c r="RIX101"/>
      <c r="RIY101"/>
      <c r="RIZ101"/>
      <c r="RJA101"/>
      <c r="RJB101"/>
      <c r="RJC101"/>
      <c r="RJD101"/>
      <c r="RJE101"/>
      <c r="RJF101"/>
      <c r="RJG101"/>
      <c r="RJH101"/>
      <c r="RJI101"/>
      <c r="RJJ101"/>
      <c r="RJK101"/>
      <c r="RJL101"/>
      <c r="RJM101"/>
      <c r="RJN101"/>
      <c r="RJO101"/>
      <c r="RJP101"/>
      <c r="RJQ101"/>
      <c r="RJR101"/>
      <c r="RJS101"/>
      <c r="RJT101"/>
      <c r="RJU101"/>
      <c r="RJV101"/>
      <c r="RJW101"/>
      <c r="RJX101"/>
      <c r="RJY101"/>
      <c r="RJZ101"/>
      <c r="RKA101"/>
      <c r="RKB101"/>
      <c r="RKC101"/>
      <c r="RKD101"/>
      <c r="RKE101"/>
      <c r="RKF101"/>
      <c r="RKG101"/>
      <c r="RKH101"/>
      <c r="RKI101"/>
      <c r="RKJ101"/>
      <c r="RKK101"/>
      <c r="RKL101"/>
      <c r="RKM101"/>
      <c r="RKN101"/>
      <c r="RKO101"/>
      <c r="RKP101"/>
      <c r="RKQ101"/>
      <c r="RKR101"/>
      <c r="RKS101"/>
      <c r="RKT101"/>
      <c r="RKU101"/>
      <c r="RKV101"/>
      <c r="RKW101"/>
      <c r="RKX101"/>
      <c r="RKY101"/>
      <c r="RKZ101"/>
      <c r="RLA101"/>
      <c r="RLB101"/>
      <c r="RLC101"/>
      <c r="RLD101"/>
      <c r="RLE101"/>
      <c r="RLF101"/>
      <c r="RLG101"/>
      <c r="RLH101"/>
      <c r="RLI101"/>
      <c r="RLJ101"/>
      <c r="RLK101"/>
      <c r="RLL101"/>
      <c r="RLM101"/>
      <c r="RLN101"/>
      <c r="RLO101"/>
      <c r="RLP101"/>
      <c r="RLQ101"/>
      <c r="RLR101"/>
      <c r="RLS101"/>
      <c r="RLT101"/>
      <c r="RLU101"/>
      <c r="RLV101"/>
      <c r="RLW101"/>
      <c r="RLX101"/>
      <c r="RLY101"/>
      <c r="RLZ101"/>
      <c r="RMA101"/>
      <c r="RMB101"/>
      <c r="RMC101"/>
      <c r="RMD101"/>
      <c r="RME101"/>
      <c r="RMF101"/>
      <c r="RMG101"/>
      <c r="RMH101"/>
      <c r="RMI101"/>
      <c r="RMJ101"/>
      <c r="RMK101"/>
      <c r="RML101"/>
      <c r="RMM101"/>
      <c r="RMN101"/>
      <c r="RMO101"/>
      <c r="RMP101"/>
      <c r="RMQ101"/>
      <c r="RMR101"/>
      <c r="RMS101"/>
      <c r="RMT101"/>
      <c r="RMU101"/>
      <c r="RMV101"/>
      <c r="RMW101"/>
      <c r="RMX101"/>
      <c r="RMY101"/>
      <c r="RMZ101"/>
      <c r="RNA101"/>
      <c r="RNB101"/>
      <c r="RNC101"/>
      <c r="RND101"/>
      <c r="RNE101"/>
      <c r="RNF101"/>
      <c r="RNG101"/>
      <c r="RNH101"/>
      <c r="RNI101"/>
      <c r="RNJ101"/>
      <c r="RNK101"/>
      <c r="RNL101"/>
      <c r="RNM101"/>
      <c r="RNN101"/>
      <c r="RNO101"/>
      <c r="RNP101"/>
      <c r="RNQ101"/>
      <c r="RNR101"/>
      <c r="RNS101"/>
      <c r="RNT101"/>
      <c r="RNU101"/>
      <c r="RNV101"/>
      <c r="RNW101"/>
      <c r="RNX101"/>
      <c r="RNY101"/>
      <c r="RNZ101"/>
      <c r="ROA101"/>
      <c r="ROB101"/>
      <c r="ROC101"/>
      <c r="ROD101"/>
      <c r="ROE101"/>
      <c r="ROF101"/>
      <c r="ROG101"/>
      <c r="ROH101"/>
      <c r="ROI101"/>
      <c r="ROJ101"/>
      <c r="ROK101"/>
      <c r="ROL101"/>
      <c r="ROM101"/>
      <c r="RON101"/>
      <c r="ROO101"/>
      <c r="ROP101"/>
      <c r="ROQ101"/>
      <c r="ROR101"/>
      <c r="ROS101"/>
      <c r="ROT101"/>
      <c r="ROU101"/>
      <c r="ROV101"/>
      <c r="ROW101"/>
      <c r="ROX101"/>
      <c r="ROY101"/>
      <c r="ROZ101"/>
      <c r="RPA101"/>
      <c r="RPB101"/>
      <c r="RPC101"/>
      <c r="RPD101"/>
      <c r="RPE101"/>
      <c r="RPF101"/>
      <c r="RPG101"/>
      <c r="RPH101"/>
      <c r="RPI101"/>
      <c r="RPJ101"/>
      <c r="RPK101"/>
      <c r="RPL101"/>
      <c r="RPM101"/>
      <c r="RPN101"/>
      <c r="RPO101"/>
      <c r="RPP101"/>
      <c r="RPQ101"/>
      <c r="RPR101"/>
      <c r="RPS101"/>
      <c r="RPT101"/>
      <c r="RPU101"/>
      <c r="RPV101"/>
      <c r="RPW101"/>
      <c r="RPX101"/>
      <c r="RPY101"/>
      <c r="RPZ101"/>
      <c r="RQA101"/>
      <c r="RQB101"/>
      <c r="RQC101"/>
      <c r="RQD101"/>
      <c r="RQE101"/>
      <c r="RQF101"/>
      <c r="RQG101"/>
      <c r="RQH101"/>
      <c r="RQI101"/>
      <c r="RQJ101"/>
      <c r="RQK101"/>
      <c r="RQL101"/>
      <c r="RQM101"/>
      <c r="RQN101"/>
      <c r="RQO101"/>
      <c r="RQP101"/>
      <c r="RQQ101"/>
      <c r="RQR101"/>
      <c r="RQS101"/>
      <c r="RQT101"/>
      <c r="RQU101"/>
      <c r="RQV101"/>
      <c r="RQW101"/>
      <c r="RQX101"/>
      <c r="RQY101"/>
      <c r="RQZ101"/>
      <c r="RRA101"/>
      <c r="RRB101"/>
      <c r="RRC101"/>
      <c r="RRD101"/>
      <c r="RRE101"/>
      <c r="RRF101"/>
      <c r="RRG101"/>
      <c r="RRH101"/>
      <c r="RRI101"/>
      <c r="RRJ101"/>
      <c r="RRK101"/>
      <c r="RRL101"/>
      <c r="RRM101"/>
      <c r="RRN101"/>
      <c r="RRO101"/>
      <c r="RRP101"/>
      <c r="RRQ101"/>
      <c r="RRR101"/>
      <c r="RRS101"/>
      <c r="RRT101"/>
      <c r="RRU101"/>
      <c r="RRV101"/>
      <c r="RRW101"/>
      <c r="RRX101"/>
      <c r="RRY101"/>
      <c r="RRZ101"/>
      <c r="RSA101"/>
      <c r="RSB101"/>
      <c r="RSC101"/>
      <c r="RSD101"/>
      <c r="RSE101"/>
      <c r="RSF101"/>
      <c r="RSG101"/>
      <c r="RSH101"/>
      <c r="RSI101"/>
      <c r="RSJ101"/>
      <c r="RSK101"/>
      <c r="RSL101"/>
      <c r="RSM101"/>
      <c r="RSN101"/>
      <c r="RSO101"/>
      <c r="RSP101"/>
      <c r="RSQ101"/>
      <c r="RSR101"/>
      <c r="RSS101"/>
      <c r="RST101"/>
      <c r="RSU101"/>
      <c r="RSV101"/>
      <c r="RSW101"/>
      <c r="RSX101"/>
      <c r="RSY101"/>
      <c r="RSZ101"/>
      <c r="RTA101"/>
      <c r="RTB101"/>
      <c r="RTC101"/>
      <c r="RTD101"/>
      <c r="RTE101"/>
      <c r="RTF101"/>
      <c r="RTG101"/>
      <c r="RTH101"/>
      <c r="RTI101"/>
      <c r="RTJ101"/>
      <c r="RTK101"/>
      <c r="RTL101"/>
      <c r="RTM101"/>
      <c r="RTN101"/>
      <c r="RTO101"/>
      <c r="RTP101"/>
      <c r="RTQ101"/>
      <c r="RTR101"/>
      <c r="RTS101"/>
      <c r="RTT101"/>
      <c r="RTU101"/>
      <c r="RTV101"/>
      <c r="RTW101"/>
      <c r="RTX101"/>
      <c r="RTY101"/>
      <c r="RTZ101"/>
      <c r="RUA101"/>
      <c r="RUB101"/>
      <c r="RUC101"/>
      <c r="RUD101"/>
      <c r="RUE101"/>
      <c r="RUF101"/>
      <c r="RUG101"/>
      <c r="RUH101"/>
      <c r="RUI101"/>
      <c r="RUJ101"/>
      <c r="RUK101"/>
      <c r="RUL101"/>
      <c r="RUM101"/>
      <c r="RUN101"/>
      <c r="RUO101"/>
      <c r="RUP101"/>
      <c r="RUQ101"/>
      <c r="RUR101"/>
      <c r="RUS101"/>
      <c r="RUT101"/>
      <c r="RUU101"/>
      <c r="RUV101"/>
      <c r="RUW101"/>
      <c r="RUX101"/>
      <c r="RUY101"/>
      <c r="RUZ101"/>
      <c r="RVA101"/>
      <c r="RVB101"/>
      <c r="RVC101"/>
      <c r="RVD101"/>
      <c r="RVE101"/>
      <c r="RVF101"/>
      <c r="RVG101"/>
      <c r="RVH101"/>
      <c r="RVI101"/>
      <c r="RVJ101"/>
      <c r="RVK101"/>
      <c r="RVL101"/>
      <c r="RVM101"/>
      <c r="RVN101"/>
      <c r="RVO101"/>
      <c r="RVP101"/>
      <c r="RVQ101"/>
      <c r="RVR101"/>
      <c r="RVS101"/>
      <c r="RVT101"/>
      <c r="RVU101"/>
      <c r="RVV101"/>
      <c r="RVW101"/>
      <c r="RVX101"/>
      <c r="RVY101"/>
      <c r="RVZ101"/>
      <c r="RWA101"/>
      <c r="RWB101"/>
      <c r="RWC101"/>
      <c r="RWD101"/>
      <c r="RWE101"/>
      <c r="RWF101"/>
      <c r="RWG101"/>
      <c r="RWH101"/>
      <c r="RWI101"/>
      <c r="RWJ101"/>
      <c r="RWK101"/>
      <c r="RWL101"/>
      <c r="RWM101"/>
      <c r="RWN101"/>
      <c r="RWO101"/>
      <c r="RWP101"/>
      <c r="RWQ101"/>
      <c r="RWR101"/>
      <c r="RWS101"/>
      <c r="RWT101"/>
      <c r="RWU101"/>
      <c r="RWV101"/>
      <c r="RWW101"/>
      <c r="RWX101"/>
      <c r="RWY101"/>
      <c r="RWZ101"/>
      <c r="RXA101"/>
      <c r="RXB101"/>
      <c r="RXC101"/>
      <c r="RXD101"/>
      <c r="RXE101"/>
      <c r="RXF101"/>
      <c r="RXG101"/>
      <c r="RXH101"/>
      <c r="RXI101"/>
      <c r="RXJ101"/>
      <c r="RXK101"/>
      <c r="RXL101"/>
      <c r="RXM101"/>
      <c r="RXN101"/>
      <c r="RXO101"/>
      <c r="RXP101"/>
      <c r="RXQ101"/>
      <c r="RXR101"/>
      <c r="RXS101"/>
      <c r="RXT101"/>
      <c r="RXU101"/>
      <c r="RXV101"/>
      <c r="RXW101"/>
      <c r="RXX101"/>
      <c r="RXY101"/>
      <c r="RXZ101"/>
      <c r="RYA101"/>
      <c r="RYB101"/>
      <c r="RYC101"/>
      <c r="RYD101"/>
      <c r="RYE101"/>
      <c r="RYF101"/>
      <c r="RYG101"/>
      <c r="RYH101"/>
      <c r="RYI101"/>
      <c r="RYJ101"/>
      <c r="RYK101"/>
      <c r="RYL101"/>
      <c r="RYM101"/>
      <c r="RYN101"/>
      <c r="RYO101"/>
      <c r="RYP101"/>
      <c r="RYQ101"/>
      <c r="RYR101"/>
      <c r="RYS101"/>
      <c r="RYT101"/>
      <c r="RYU101"/>
      <c r="RYV101"/>
      <c r="RYW101"/>
      <c r="RYX101"/>
      <c r="RYY101"/>
      <c r="RYZ101"/>
      <c r="RZA101"/>
      <c r="RZB101"/>
      <c r="RZC101"/>
      <c r="RZD101"/>
      <c r="RZE101"/>
      <c r="RZF101"/>
      <c r="RZG101"/>
      <c r="RZH101"/>
      <c r="RZI101"/>
      <c r="RZJ101"/>
      <c r="RZK101"/>
      <c r="RZL101"/>
      <c r="RZM101"/>
      <c r="RZN101"/>
      <c r="RZO101"/>
      <c r="RZP101"/>
      <c r="RZQ101"/>
      <c r="RZR101"/>
      <c r="RZS101"/>
      <c r="RZT101"/>
      <c r="RZU101"/>
      <c r="RZV101"/>
      <c r="RZW101"/>
      <c r="RZX101"/>
      <c r="RZY101"/>
      <c r="RZZ101"/>
      <c r="SAA101"/>
      <c r="SAB101"/>
      <c r="SAC101"/>
      <c r="SAD101"/>
      <c r="SAE101"/>
      <c r="SAF101"/>
      <c r="SAG101"/>
      <c r="SAH101"/>
      <c r="SAI101"/>
      <c r="SAJ101"/>
      <c r="SAK101"/>
      <c r="SAL101"/>
      <c r="SAM101"/>
      <c r="SAN101"/>
      <c r="SAO101"/>
      <c r="SAP101"/>
      <c r="SAQ101"/>
      <c r="SAR101"/>
      <c r="SAS101"/>
      <c r="SAT101"/>
      <c r="SAU101"/>
      <c r="SAV101"/>
      <c r="SAW101"/>
      <c r="SAX101"/>
      <c r="SAY101"/>
      <c r="SAZ101"/>
      <c r="SBA101"/>
      <c r="SBB101"/>
      <c r="SBC101"/>
      <c r="SBD101"/>
      <c r="SBE101"/>
      <c r="SBF101"/>
      <c r="SBG101"/>
      <c r="SBH101"/>
      <c r="SBI101"/>
      <c r="SBJ101"/>
      <c r="SBK101"/>
      <c r="SBL101"/>
      <c r="SBM101"/>
      <c r="SBN101"/>
      <c r="SBO101"/>
      <c r="SBP101"/>
      <c r="SBQ101"/>
      <c r="SBR101"/>
      <c r="SBS101"/>
      <c r="SBT101"/>
      <c r="SBU101"/>
      <c r="SBV101"/>
      <c r="SBW101"/>
      <c r="SBX101"/>
      <c r="SBY101"/>
      <c r="SBZ101"/>
      <c r="SCA101"/>
      <c r="SCB101"/>
      <c r="SCC101"/>
      <c r="SCD101"/>
      <c r="SCE101"/>
      <c r="SCF101"/>
      <c r="SCG101"/>
      <c r="SCH101"/>
      <c r="SCI101"/>
      <c r="SCJ101"/>
      <c r="SCK101"/>
      <c r="SCL101"/>
      <c r="SCM101"/>
      <c r="SCN101"/>
      <c r="SCO101"/>
      <c r="SCP101"/>
      <c r="SCQ101"/>
      <c r="SCR101"/>
      <c r="SCS101"/>
      <c r="SCT101"/>
      <c r="SCU101"/>
      <c r="SCV101"/>
      <c r="SCW101"/>
      <c r="SCX101"/>
      <c r="SCY101"/>
      <c r="SCZ101"/>
      <c r="SDA101"/>
      <c r="SDB101"/>
      <c r="SDC101"/>
      <c r="SDD101"/>
      <c r="SDE101"/>
      <c r="SDF101"/>
      <c r="SDG101"/>
      <c r="SDH101"/>
      <c r="SDI101"/>
      <c r="SDJ101"/>
      <c r="SDK101"/>
      <c r="SDL101"/>
      <c r="SDM101"/>
      <c r="SDN101"/>
      <c r="SDO101"/>
      <c r="SDP101"/>
      <c r="SDQ101"/>
      <c r="SDR101"/>
      <c r="SDS101"/>
      <c r="SDT101"/>
      <c r="SDU101"/>
      <c r="SDV101"/>
      <c r="SDW101"/>
      <c r="SDX101"/>
      <c r="SDY101"/>
      <c r="SDZ101"/>
      <c r="SEA101"/>
      <c r="SEB101"/>
      <c r="SEC101"/>
      <c r="SED101"/>
      <c r="SEE101"/>
      <c r="SEF101"/>
      <c r="SEG101"/>
      <c r="SEH101"/>
      <c r="SEI101"/>
      <c r="SEJ101"/>
      <c r="SEK101"/>
      <c r="SEL101"/>
      <c r="SEM101"/>
      <c r="SEN101"/>
      <c r="SEO101"/>
      <c r="SEP101"/>
      <c r="SEQ101"/>
      <c r="SER101"/>
      <c r="SES101"/>
      <c r="SET101"/>
      <c r="SEU101"/>
      <c r="SEV101"/>
      <c r="SEW101"/>
      <c r="SEX101"/>
      <c r="SEY101"/>
      <c r="SEZ101"/>
      <c r="SFA101"/>
      <c r="SFB101"/>
      <c r="SFC101"/>
      <c r="SFD101"/>
      <c r="SFE101"/>
      <c r="SFF101"/>
      <c r="SFG101"/>
      <c r="SFH101"/>
      <c r="SFI101"/>
      <c r="SFJ101"/>
      <c r="SFK101"/>
      <c r="SFL101"/>
      <c r="SFM101"/>
      <c r="SFN101"/>
      <c r="SFO101"/>
      <c r="SFP101"/>
      <c r="SFQ101"/>
      <c r="SFR101"/>
      <c r="SFS101"/>
      <c r="SFT101"/>
      <c r="SFU101"/>
      <c r="SFV101"/>
      <c r="SFW101"/>
      <c r="SFX101"/>
      <c r="SFY101"/>
      <c r="SFZ101"/>
      <c r="SGA101"/>
      <c r="SGB101"/>
      <c r="SGC101"/>
      <c r="SGD101"/>
      <c r="SGE101"/>
      <c r="SGF101"/>
      <c r="SGG101"/>
      <c r="SGH101"/>
      <c r="SGI101"/>
      <c r="SGJ101"/>
      <c r="SGK101"/>
      <c r="SGL101"/>
      <c r="SGM101"/>
      <c r="SGN101"/>
      <c r="SGO101"/>
      <c r="SGP101"/>
      <c r="SGQ101"/>
      <c r="SGR101"/>
      <c r="SGS101"/>
      <c r="SGT101"/>
      <c r="SGU101"/>
      <c r="SGV101"/>
      <c r="SGW101"/>
      <c r="SGX101"/>
      <c r="SGY101"/>
      <c r="SGZ101"/>
      <c r="SHA101"/>
      <c r="SHB101"/>
      <c r="SHC101"/>
      <c r="SHD101"/>
      <c r="SHE101"/>
      <c r="SHF101"/>
      <c r="SHG101"/>
      <c r="SHH101"/>
      <c r="SHI101"/>
      <c r="SHJ101"/>
      <c r="SHK101"/>
      <c r="SHL101"/>
      <c r="SHM101"/>
      <c r="SHN101"/>
      <c r="SHO101"/>
      <c r="SHP101"/>
      <c r="SHQ101"/>
      <c r="SHR101"/>
      <c r="SHS101"/>
      <c r="SHT101"/>
      <c r="SHU101"/>
      <c r="SHV101"/>
      <c r="SHW101"/>
      <c r="SHX101"/>
      <c r="SHY101"/>
      <c r="SHZ101"/>
      <c r="SIA101"/>
      <c r="SIB101"/>
      <c r="SIC101"/>
      <c r="SID101"/>
      <c r="SIE101"/>
      <c r="SIF101"/>
      <c r="SIG101"/>
      <c r="SIH101"/>
      <c r="SII101"/>
      <c r="SIJ101"/>
      <c r="SIK101"/>
      <c r="SIL101"/>
      <c r="SIM101"/>
      <c r="SIN101"/>
      <c r="SIO101"/>
      <c r="SIP101"/>
      <c r="SIQ101"/>
      <c r="SIR101"/>
      <c r="SIS101"/>
      <c r="SIT101"/>
      <c r="SIU101"/>
      <c r="SIV101"/>
      <c r="SIW101"/>
      <c r="SIX101"/>
      <c r="SIY101"/>
      <c r="SIZ101"/>
      <c r="SJA101"/>
      <c r="SJB101"/>
      <c r="SJC101"/>
      <c r="SJD101"/>
      <c r="SJE101"/>
      <c r="SJF101"/>
      <c r="SJG101"/>
      <c r="SJH101"/>
      <c r="SJI101"/>
      <c r="SJJ101"/>
      <c r="SJK101"/>
      <c r="SJL101"/>
      <c r="SJM101"/>
      <c r="SJN101"/>
      <c r="SJO101"/>
      <c r="SJP101"/>
      <c r="SJQ101"/>
      <c r="SJR101"/>
      <c r="SJS101"/>
      <c r="SJT101"/>
      <c r="SJU101"/>
      <c r="SJV101"/>
      <c r="SJW101"/>
      <c r="SJX101"/>
      <c r="SJY101"/>
      <c r="SJZ101"/>
      <c r="SKA101"/>
      <c r="SKB101"/>
      <c r="SKC101"/>
      <c r="SKD101"/>
      <c r="SKE101"/>
      <c r="SKF101"/>
      <c r="SKG101"/>
      <c r="SKH101"/>
      <c r="SKI101"/>
      <c r="SKJ101"/>
      <c r="SKK101"/>
      <c r="SKL101"/>
      <c r="SKM101"/>
      <c r="SKN101"/>
      <c r="SKO101"/>
      <c r="SKP101"/>
      <c r="SKQ101"/>
      <c r="SKR101"/>
      <c r="SKS101"/>
      <c r="SKT101"/>
      <c r="SKU101"/>
      <c r="SKV101"/>
      <c r="SKW101"/>
      <c r="SKX101"/>
      <c r="SKY101"/>
      <c r="SKZ101"/>
      <c r="SLA101"/>
      <c r="SLB101"/>
      <c r="SLC101"/>
      <c r="SLD101"/>
      <c r="SLE101"/>
      <c r="SLF101"/>
      <c r="SLG101"/>
      <c r="SLH101"/>
      <c r="SLI101"/>
      <c r="SLJ101"/>
      <c r="SLK101"/>
      <c r="SLL101"/>
      <c r="SLM101"/>
      <c r="SLN101"/>
      <c r="SLO101"/>
      <c r="SLP101"/>
      <c r="SLQ101"/>
      <c r="SLR101"/>
      <c r="SLS101"/>
      <c r="SLT101"/>
      <c r="SLU101"/>
      <c r="SLV101"/>
      <c r="SLW101"/>
      <c r="SLX101"/>
      <c r="SLY101"/>
      <c r="SLZ101"/>
      <c r="SMA101"/>
      <c r="SMB101"/>
      <c r="SMC101"/>
      <c r="SMD101"/>
      <c r="SME101"/>
      <c r="SMF101"/>
      <c r="SMG101"/>
      <c r="SMH101"/>
      <c r="SMI101"/>
      <c r="SMJ101"/>
      <c r="SMK101"/>
      <c r="SML101"/>
      <c r="SMM101"/>
      <c r="SMN101"/>
      <c r="SMO101"/>
      <c r="SMP101"/>
      <c r="SMQ101"/>
      <c r="SMR101"/>
      <c r="SMS101"/>
      <c r="SMT101"/>
      <c r="SMU101"/>
      <c r="SMV101"/>
      <c r="SMW101"/>
      <c r="SMX101"/>
      <c r="SMY101"/>
      <c r="SMZ101"/>
      <c r="SNA101"/>
      <c r="SNB101"/>
      <c r="SNC101"/>
      <c r="SND101"/>
      <c r="SNE101"/>
      <c r="SNF101"/>
      <c r="SNG101"/>
      <c r="SNH101"/>
      <c r="SNI101"/>
      <c r="SNJ101"/>
      <c r="SNK101"/>
      <c r="SNL101"/>
      <c r="SNM101"/>
      <c r="SNN101"/>
      <c r="SNO101"/>
      <c r="SNP101"/>
      <c r="SNQ101"/>
      <c r="SNR101"/>
      <c r="SNS101"/>
      <c r="SNT101"/>
      <c r="SNU101"/>
      <c r="SNV101"/>
      <c r="SNW101"/>
      <c r="SNX101"/>
      <c r="SNY101"/>
      <c r="SNZ101"/>
      <c r="SOA101"/>
      <c r="SOB101"/>
      <c r="SOC101"/>
      <c r="SOD101"/>
      <c r="SOE101"/>
      <c r="SOF101"/>
      <c r="SOG101"/>
      <c r="SOH101"/>
      <c r="SOI101"/>
      <c r="SOJ101"/>
      <c r="SOK101"/>
      <c r="SOL101"/>
      <c r="SOM101"/>
      <c r="SON101"/>
      <c r="SOO101"/>
      <c r="SOP101"/>
      <c r="SOQ101"/>
      <c r="SOR101"/>
      <c r="SOS101"/>
      <c r="SOT101"/>
      <c r="SOU101"/>
      <c r="SOV101"/>
      <c r="SOW101"/>
      <c r="SOX101"/>
      <c r="SOY101"/>
      <c r="SOZ101"/>
      <c r="SPA101"/>
      <c r="SPB101"/>
      <c r="SPC101"/>
      <c r="SPD101"/>
      <c r="SPE101"/>
      <c r="SPF101"/>
      <c r="SPG101"/>
      <c r="SPH101"/>
      <c r="SPI101"/>
      <c r="SPJ101"/>
      <c r="SPK101"/>
      <c r="SPL101"/>
      <c r="SPM101"/>
      <c r="SPN101"/>
      <c r="SPO101"/>
      <c r="SPP101"/>
      <c r="SPQ101"/>
      <c r="SPR101"/>
      <c r="SPS101"/>
      <c r="SPT101"/>
      <c r="SPU101"/>
      <c r="SPV101"/>
      <c r="SPW101"/>
      <c r="SPX101"/>
      <c r="SPY101"/>
      <c r="SPZ101"/>
      <c r="SQA101"/>
      <c r="SQB101"/>
      <c r="SQC101"/>
      <c r="SQD101"/>
      <c r="SQE101"/>
      <c r="SQF101"/>
      <c r="SQG101"/>
      <c r="SQH101"/>
      <c r="SQI101"/>
      <c r="SQJ101"/>
      <c r="SQK101"/>
      <c r="SQL101"/>
      <c r="SQM101"/>
      <c r="SQN101"/>
      <c r="SQO101"/>
      <c r="SQP101"/>
      <c r="SQQ101"/>
      <c r="SQR101"/>
      <c r="SQS101"/>
      <c r="SQT101"/>
      <c r="SQU101"/>
      <c r="SQV101"/>
      <c r="SQW101"/>
      <c r="SQX101"/>
      <c r="SQY101"/>
      <c r="SQZ101"/>
      <c r="SRA101"/>
      <c r="SRB101"/>
      <c r="SRC101"/>
      <c r="SRD101"/>
      <c r="SRE101"/>
      <c r="SRF101"/>
      <c r="SRG101"/>
      <c r="SRH101"/>
      <c r="SRI101"/>
      <c r="SRJ101"/>
      <c r="SRK101"/>
      <c r="SRL101"/>
      <c r="SRM101"/>
      <c r="SRN101"/>
      <c r="SRO101"/>
      <c r="SRP101"/>
      <c r="SRQ101"/>
      <c r="SRR101"/>
      <c r="SRS101"/>
      <c r="SRT101"/>
      <c r="SRU101"/>
      <c r="SRV101"/>
      <c r="SRW101"/>
      <c r="SRX101"/>
      <c r="SRY101"/>
      <c r="SRZ101"/>
      <c r="SSA101"/>
      <c r="SSB101"/>
      <c r="SSC101"/>
      <c r="SSD101"/>
      <c r="SSE101"/>
      <c r="SSF101"/>
      <c r="SSG101"/>
      <c r="SSH101"/>
      <c r="SSI101"/>
      <c r="SSJ101"/>
      <c r="SSK101"/>
      <c r="SSL101"/>
      <c r="SSM101"/>
      <c r="SSN101"/>
      <c r="SSO101"/>
      <c r="SSP101"/>
      <c r="SSQ101"/>
      <c r="SSR101"/>
      <c r="SSS101"/>
      <c r="SST101"/>
      <c r="SSU101"/>
      <c r="SSV101"/>
      <c r="SSW101"/>
      <c r="SSX101"/>
      <c r="SSY101"/>
      <c r="SSZ101"/>
      <c r="STA101"/>
      <c r="STB101"/>
      <c r="STC101"/>
      <c r="STD101"/>
      <c r="STE101"/>
      <c r="STF101"/>
      <c r="STG101"/>
      <c r="STH101"/>
      <c r="STI101"/>
      <c r="STJ101"/>
      <c r="STK101"/>
      <c r="STL101"/>
      <c r="STM101"/>
      <c r="STN101"/>
      <c r="STO101"/>
      <c r="STP101"/>
      <c r="STQ101"/>
      <c r="STR101"/>
      <c r="STS101"/>
      <c r="STT101"/>
      <c r="STU101"/>
      <c r="STV101"/>
      <c r="STW101"/>
      <c r="STX101"/>
      <c r="STY101"/>
      <c r="STZ101"/>
      <c r="SUA101"/>
      <c r="SUB101"/>
      <c r="SUC101"/>
      <c r="SUD101"/>
      <c r="SUE101"/>
      <c r="SUF101"/>
      <c r="SUG101"/>
      <c r="SUH101"/>
      <c r="SUI101"/>
      <c r="SUJ101"/>
      <c r="SUK101"/>
      <c r="SUL101"/>
      <c r="SUM101"/>
      <c r="SUN101"/>
      <c r="SUO101"/>
      <c r="SUP101"/>
      <c r="SUQ101"/>
      <c r="SUR101"/>
      <c r="SUS101"/>
      <c r="SUT101"/>
      <c r="SUU101"/>
      <c r="SUV101"/>
      <c r="SUW101"/>
      <c r="SUX101"/>
      <c r="SUY101"/>
      <c r="SUZ101"/>
      <c r="SVA101"/>
      <c r="SVB101"/>
      <c r="SVC101"/>
      <c r="SVD101"/>
      <c r="SVE101"/>
      <c r="SVF101"/>
      <c r="SVG101"/>
      <c r="SVH101"/>
      <c r="SVI101"/>
      <c r="SVJ101"/>
      <c r="SVK101"/>
      <c r="SVL101"/>
      <c r="SVM101"/>
      <c r="SVN101"/>
      <c r="SVO101"/>
      <c r="SVP101"/>
      <c r="SVQ101"/>
      <c r="SVR101"/>
      <c r="SVS101"/>
      <c r="SVT101"/>
      <c r="SVU101"/>
      <c r="SVV101"/>
      <c r="SVW101"/>
      <c r="SVX101"/>
      <c r="SVY101"/>
      <c r="SVZ101"/>
      <c r="SWA101"/>
      <c r="SWB101"/>
      <c r="SWC101"/>
      <c r="SWD101"/>
      <c r="SWE101"/>
      <c r="SWF101"/>
      <c r="SWG101"/>
      <c r="SWH101"/>
      <c r="SWI101"/>
      <c r="SWJ101"/>
      <c r="SWK101"/>
      <c r="SWL101"/>
      <c r="SWM101"/>
      <c r="SWN101"/>
      <c r="SWO101"/>
      <c r="SWP101"/>
      <c r="SWQ101"/>
      <c r="SWR101"/>
      <c r="SWS101"/>
      <c r="SWT101"/>
      <c r="SWU101"/>
      <c r="SWV101"/>
      <c r="SWW101"/>
      <c r="SWX101"/>
      <c r="SWY101"/>
      <c r="SWZ101"/>
      <c r="SXA101"/>
      <c r="SXB101"/>
      <c r="SXC101"/>
      <c r="SXD101"/>
      <c r="SXE101"/>
      <c r="SXF101"/>
      <c r="SXG101"/>
      <c r="SXH101"/>
      <c r="SXI101"/>
      <c r="SXJ101"/>
      <c r="SXK101"/>
      <c r="SXL101"/>
      <c r="SXM101"/>
      <c r="SXN101"/>
      <c r="SXO101"/>
      <c r="SXP101"/>
      <c r="SXQ101"/>
      <c r="SXR101"/>
      <c r="SXS101"/>
      <c r="SXT101"/>
      <c r="SXU101"/>
      <c r="SXV101"/>
      <c r="SXW101"/>
      <c r="SXX101"/>
      <c r="SXY101"/>
      <c r="SXZ101"/>
      <c r="SYA101"/>
      <c r="SYB101"/>
      <c r="SYC101"/>
      <c r="SYD101"/>
      <c r="SYE101"/>
      <c r="SYF101"/>
      <c r="SYG101"/>
      <c r="SYH101"/>
      <c r="SYI101"/>
      <c r="SYJ101"/>
      <c r="SYK101"/>
      <c r="SYL101"/>
      <c r="SYM101"/>
      <c r="SYN101"/>
      <c r="SYO101"/>
      <c r="SYP101"/>
      <c r="SYQ101"/>
      <c r="SYR101"/>
      <c r="SYS101"/>
      <c r="SYT101"/>
      <c r="SYU101"/>
      <c r="SYV101"/>
      <c r="SYW101"/>
      <c r="SYX101"/>
      <c r="SYY101"/>
      <c r="SYZ101"/>
      <c r="SZA101"/>
      <c r="SZB101"/>
      <c r="SZC101"/>
      <c r="SZD101"/>
      <c r="SZE101"/>
      <c r="SZF101"/>
      <c r="SZG101"/>
      <c r="SZH101"/>
      <c r="SZI101"/>
      <c r="SZJ101"/>
      <c r="SZK101"/>
      <c r="SZL101"/>
      <c r="SZM101"/>
      <c r="SZN101"/>
      <c r="SZO101"/>
      <c r="SZP101"/>
      <c r="SZQ101"/>
      <c r="SZR101"/>
      <c r="SZS101"/>
      <c r="SZT101"/>
      <c r="SZU101"/>
      <c r="SZV101"/>
      <c r="SZW101"/>
      <c r="SZX101"/>
      <c r="SZY101"/>
      <c r="SZZ101"/>
      <c r="TAA101"/>
      <c r="TAB101"/>
      <c r="TAC101"/>
      <c r="TAD101"/>
      <c r="TAE101"/>
      <c r="TAF101"/>
      <c r="TAG101"/>
      <c r="TAH101"/>
      <c r="TAI101"/>
      <c r="TAJ101"/>
      <c r="TAK101"/>
      <c r="TAL101"/>
      <c r="TAM101"/>
      <c r="TAN101"/>
      <c r="TAO101"/>
      <c r="TAP101"/>
      <c r="TAQ101"/>
      <c r="TAR101"/>
      <c r="TAS101"/>
      <c r="TAT101"/>
      <c r="TAU101"/>
      <c r="TAV101"/>
      <c r="TAW101"/>
      <c r="TAX101"/>
      <c r="TAY101"/>
      <c r="TAZ101"/>
      <c r="TBA101"/>
      <c r="TBB101"/>
      <c r="TBC101"/>
      <c r="TBD101"/>
      <c r="TBE101"/>
      <c r="TBF101"/>
      <c r="TBG101"/>
      <c r="TBH101"/>
      <c r="TBI101"/>
      <c r="TBJ101"/>
      <c r="TBK101"/>
      <c r="TBL101"/>
      <c r="TBM101"/>
      <c r="TBN101"/>
      <c r="TBO101"/>
      <c r="TBP101"/>
      <c r="TBQ101"/>
      <c r="TBR101"/>
      <c r="TBS101"/>
      <c r="TBT101"/>
      <c r="TBU101"/>
      <c r="TBV101"/>
      <c r="TBW101"/>
      <c r="TBX101"/>
      <c r="TBY101"/>
      <c r="TBZ101"/>
      <c r="TCA101"/>
      <c r="TCB101"/>
      <c r="TCC101"/>
      <c r="TCD101"/>
      <c r="TCE101"/>
      <c r="TCF101"/>
      <c r="TCG101"/>
      <c r="TCH101"/>
      <c r="TCI101"/>
      <c r="TCJ101"/>
      <c r="TCK101"/>
      <c r="TCL101"/>
      <c r="TCM101"/>
      <c r="TCN101"/>
      <c r="TCO101"/>
      <c r="TCP101"/>
      <c r="TCQ101"/>
      <c r="TCR101"/>
      <c r="TCS101"/>
      <c r="TCT101"/>
      <c r="TCU101"/>
      <c r="TCV101"/>
      <c r="TCW101"/>
      <c r="TCX101"/>
      <c r="TCY101"/>
      <c r="TCZ101"/>
      <c r="TDA101"/>
      <c r="TDB101"/>
      <c r="TDC101"/>
      <c r="TDD101"/>
      <c r="TDE101"/>
      <c r="TDF101"/>
      <c r="TDG101"/>
      <c r="TDH101"/>
      <c r="TDI101"/>
      <c r="TDJ101"/>
      <c r="TDK101"/>
      <c r="TDL101"/>
      <c r="TDM101"/>
      <c r="TDN101"/>
      <c r="TDO101"/>
      <c r="TDP101"/>
      <c r="TDQ101"/>
      <c r="TDR101"/>
      <c r="TDS101"/>
      <c r="TDT101"/>
      <c r="TDU101"/>
      <c r="TDV101"/>
      <c r="TDW101"/>
      <c r="TDX101"/>
      <c r="TDY101"/>
      <c r="TDZ101"/>
      <c r="TEA101"/>
      <c r="TEB101"/>
      <c r="TEC101"/>
      <c r="TED101"/>
      <c r="TEE101"/>
      <c r="TEF101"/>
      <c r="TEG101"/>
      <c r="TEH101"/>
      <c r="TEI101"/>
      <c r="TEJ101"/>
      <c r="TEK101"/>
      <c r="TEL101"/>
      <c r="TEM101"/>
      <c r="TEN101"/>
      <c r="TEO101"/>
      <c r="TEP101"/>
      <c r="TEQ101"/>
      <c r="TER101"/>
      <c r="TES101"/>
      <c r="TET101"/>
      <c r="TEU101"/>
      <c r="TEV101"/>
      <c r="TEW101"/>
      <c r="TEX101"/>
      <c r="TEY101"/>
      <c r="TEZ101"/>
      <c r="TFA101"/>
      <c r="TFB101"/>
      <c r="TFC101"/>
      <c r="TFD101"/>
      <c r="TFE101"/>
      <c r="TFF101"/>
      <c r="TFG101"/>
      <c r="TFH101"/>
      <c r="TFI101"/>
      <c r="TFJ101"/>
      <c r="TFK101"/>
      <c r="TFL101"/>
      <c r="TFM101"/>
      <c r="TFN101"/>
      <c r="TFO101"/>
      <c r="TFP101"/>
      <c r="TFQ101"/>
      <c r="TFR101"/>
      <c r="TFS101"/>
      <c r="TFT101"/>
      <c r="TFU101"/>
      <c r="TFV101"/>
      <c r="TFW101"/>
      <c r="TFX101"/>
      <c r="TFY101"/>
      <c r="TFZ101"/>
      <c r="TGA101"/>
      <c r="TGB101"/>
      <c r="TGC101"/>
      <c r="TGD101"/>
      <c r="TGE101"/>
      <c r="TGF101"/>
      <c r="TGG101"/>
      <c r="TGH101"/>
      <c r="TGI101"/>
      <c r="TGJ101"/>
      <c r="TGK101"/>
      <c r="TGL101"/>
      <c r="TGM101"/>
      <c r="TGN101"/>
      <c r="TGO101"/>
      <c r="TGP101"/>
      <c r="TGQ101"/>
      <c r="TGR101"/>
      <c r="TGS101"/>
      <c r="TGT101"/>
      <c r="TGU101"/>
      <c r="TGV101"/>
      <c r="TGW101"/>
      <c r="TGX101"/>
      <c r="TGY101"/>
      <c r="TGZ101"/>
      <c r="THA101"/>
      <c r="THB101"/>
      <c r="THC101"/>
      <c r="THD101"/>
      <c r="THE101"/>
      <c r="THF101"/>
      <c r="THG101"/>
      <c r="THH101"/>
      <c r="THI101"/>
      <c r="THJ101"/>
      <c r="THK101"/>
      <c r="THL101"/>
      <c r="THM101"/>
      <c r="THN101"/>
      <c r="THO101"/>
      <c r="THP101"/>
      <c r="THQ101"/>
      <c r="THR101"/>
      <c r="THS101"/>
      <c r="THT101"/>
      <c r="THU101"/>
      <c r="THV101"/>
      <c r="THW101"/>
      <c r="THX101"/>
      <c r="THY101"/>
      <c r="THZ101"/>
      <c r="TIA101"/>
      <c r="TIB101"/>
      <c r="TIC101"/>
      <c r="TID101"/>
      <c r="TIE101"/>
      <c r="TIF101"/>
      <c r="TIG101"/>
      <c r="TIH101"/>
      <c r="TII101"/>
      <c r="TIJ101"/>
      <c r="TIK101"/>
      <c r="TIL101"/>
      <c r="TIM101"/>
      <c r="TIN101"/>
      <c r="TIO101"/>
      <c r="TIP101"/>
      <c r="TIQ101"/>
      <c r="TIR101"/>
      <c r="TIS101"/>
      <c r="TIT101"/>
      <c r="TIU101"/>
      <c r="TIV101"/>
      <c r="TIW101"/>
      <c r="TIX101"/>
      <c r="TIY101"/>
      <c r="TIZ101"/>
      <c r="TJA101"/>
      <c r="TJB101"/>
      <c r="TJC101"/>
      <c r="TJD101"/>
      <c r="TJE101"/>
      <c r="TJF101"/>
      <c r="TJG101"/>
      <c r="TJH101"/>
      <c r="TJI101"/>
      <c r="TJJ101"/>
      <c r="TJK101"/>
      <c r="TJL101"/>
      <c r="TJM101"/>
      <c r="TJN101"/>
      <c r="TJO101"/>
      <c r="TJP101"/>
      <c r="TJQ101"/>
      <c r="TJR101"/>
      <c r="TJS101"/>
      <c r="TJT101"/>
      <c r="TJU101"/>
      <c r="TJV101"/>
      <c r="TJW101"/>
      <c r="TJX101"/>
      <c r="TJY101"/>
      <c r="TJZ101"/>
      <c r="TKA101"/>
      <c r="TKB101"/>
      <c r="TKC101"/>
      <c r="TKD101"/>
      <c r="TKE101"/>
      <c r="TKF101"/>
      <c r="TKG101"/>
      <c r="TKH101"/>
      <c r="TKI101"/>
      <c r="TKJ101"/>
      <c r="TKK101"/>
      <c r="TKL101"/>
      <c r="TKM101"/>
      <c r="TKN101"/>
      <c r="TKO101"/>
      <c r="TKP101"/>
      <c r="TKQ101"/>
      <c r="TKR101"/>
      <c r="TKS101"/>
      <c r="TKT101"/>
      <c r="TKU101"/>
      <c r="TKV101"/>
      <c r="TKW101"/>
      <c r="TKX101"/>
      <c r="TKY101"/>
      <c r="TKZ101"/>
      <c r="TLA101"/>
      <c r="TLB101"/>
      <c r="TLC101"/>
      <c r="TLD101"/>
      <c r="TLE101"/>
      <c r="TLF101"/>
      <c r="TLG101"/>
      <c r="TLH101"/>
      <c r="TLI101"/>
      <c r="TLJ101"/>
      <c r="TLK101"/>
      <c r="TLL101"/>
      <c r="TLM101"/>
      <c r="TLN101"/>
      <c r="TLO101"/>
      <c r="TLP101"/>
      <c r="TLQ101"/>
      <c r="TLR101"/>
      <c r="TLS101"/>
      <c r="TLT101"/>
      <c r="TLU101"/>
      <c r="TLV101"/>
      <c r="TLW101"/>
      <c r="TLX101"/>
      <c r="TLY101"/>
      <c r="TLZ101"/>
      <c r="TMA101"/>
      <c r="TMB101"/>
      <c r="TMC101"/>
      <c r="TMD101"/>
      <c r="TME101"/>
      <c r="TMF101"/>
      <c r="TMG101"/>
      <c r="TMH101"/>
      <c r="TMI101"/>
      <c r="TMJ101"/>
      <c r="TMK101"/>
      <c r="TML101"/>
      <c r="TMM101"/>
      <c r="TMN101"/>
      <c r="TMO101"/>
      <c r="TMP101"/>
      <c r="TMQ101"/>
      <c r="TMR101"/>
      <c r="TMS101"/>
      <c r="TMT101"/>
      <c r="TMU101"/>
      <c r="TMV101"/>
      <c r="TMW101"/>
      <c r="TMX101"/>
      <c r="TMY101"/>
      <c r="TMZ101"/>
      <c r="TNA101"/>
      <c r="TNB101"/>
      <c r="TNC101"/>
      <c r="TND101"/>
      <c r="TNE101"/>
      <c r="TNF101"/>
      <c r="TNG101"/>
      <c r="TNH101"/>
      <c r="TNI101"/>
      <c r="TNJ101"/>
      <c r="TNK101"/>
      <c r="TNL101"/>
      <c r="TNM101"/>
      <c r="TNN101"/>
      <c r="TNO101"/>
      <c r="TNP101"/>
      <c r="TNQ101"/>
      <c r="TNR101"/>
      <c r="TNS101"/>
      <c r="TNT101"/>
      <c r="TNU101"/>
      <c r="TNV101"/>
      <c r="TNW101"/>
      <c r="TNX101"/>
      <c r="TNY101"/>
      <c r="TNZ101"/>
      <c r="TOA101"/>
      <c r="TOB101"/>
      <c r="TOC101"/>
      <c r="TOD101"/>
      <c r="TOE101"/>
      <c r="TOF101"/>
      <c r="TOG101"/>
      <c r="TOH101"/>
      <c r="TOI101"/>
      <c r="TOJ101"/>
      <c r="TOK101"/>
      <c r="TOL101"/>
      <c r="TOM101"/>
      <c r="TON101"/>
      <c r="TOO101"/>
      <c r="TOP101"/>
      <c r="TOQ101"/>
      <c r="TOR101"/>
      <c r="TOS101"/>
      <c r="TOT101"/>
      <c r="TOU101"/>
      <c r="TOV101"/>
      <c r="TOW101"/>
      <c r="TOX101"/>
      <c r="TOY101"/>
      <c r="TOZ101"/>
      <c r="TPA101"/>
      <c r="TPB101"/>
      <c r="TPC101"/>
      <c r="TPD101"/>
      <c r="TPE101"/>
      <c r="TPF101"/>
      <c r="TPG101"/>
      <c r="TPH101"/>
      <c r="TPI101"/>
      <c r="TPJ101"/>
      <c r="TPK101"/>
      <c r="TPL101"/>
      <c r="TPM101"/>
      <c r="TPN101"/>
      <c r="TPO101"/>
      <c r="TPP101"/>
      <c r="TPQ101"/>
      <c r="TPR101"/>
      <c r="TPS101"/>
      <c r="TPT101"/>
      <c r="TPU101"/>
      <c r="TPV101"/>
      <c r="TPW101"/>
      <c r="TPX101"/>
      <c r="TPY101"/>
      <c r="TPZ101"/>
      <c r="TQA101"/>
      <c r="TQB101"/>
      <c r="TQC101"/>
      <c r="TQD101"/>
      <c r="TQE101"/>
      <c r="TQF101"/>
      <c r="TQG101"/>
      <c r="TQH101"/>
      <c r="TQI101"/>
      <c r="TQJ101"/>
      <c r="TQK101"/>
      <c r="TQL101"/>
      <c r="TQM101"/>
      <c r="TQN101"/>
      <c r="TQO101"/>
      <c r="TQP101"/>
      <c r="TQQ101"/>
      <c r="TQR101"/>
      <c r="TQS101"/>
      <c r="TQT101"/>
      <c r="TQU101"/>
      <c r="TQV101"/>
      <c r="TQW101"/>
      <c r="TQX101"/>
      <c r="TQY101"/>
      <c r="TQZ101"/>
      <c r="TRA101"/>
      <c r="TRB101"/>
      <c r="TRC101"/>
      <c r="TRD101"/>
      <c r="TRE101"/>
      <c r="TRF101"/>
      <c r="TRG101"/>
      <c r="TRH101"/>
      <c r="TRI101"/>
      <c r="TRJ101"/>
      <c r="TRK101"/>
      <c r="TRL101"/>
      <c r="TRM101"/>
      <c r="TRN101"/>
      <c r="TRO101"/>
      <c r="TRP101"/>
      <c r="TRQ101"/>
      <c r="TRR101"/>
      <c r="TRS101"/>
      <c r="TRT101"/>
      <c r="TRU101"/>
      <c r="TRV101"/>
      <c r="TRW101"/>
      <c r="TRX101"/>
      <c r="TRY101"/>
      <c r="TRZ101"/>
      <c r="TSA101"/>
      <c r="TSB101"/>
      <c r="TSC101"/>
      <c r="TSD101"/>
      <c r="TSE101"/>
      <c r="TSF101"/>
      <c r="TSG101"/>
      <c r="TSH101"/>
      <c r="TSI101"/>
      <c r="TSJ101"/>
      <c r="TSK101"/>
      <c r="TSL101"/>
      <c r="TSM101"/>
      <c r="TSN101"/>
      <c r="TSO101"/>
      <c r="TSP101"/>
      <c r="TSQ101"/>
      <c r="TSR101"/>
      <c r="TSS101"/>
      <c r="TST101"/>
      <c r="TSU101"/>
      <c r="TSV101"/>
      <c r="TSW101"/>
      <c r="TSX101"/>
      <c r="TSY101"/>
      <c r="TSZ101"/>
      <c r="TTA101"/>
      <c r="TTB101"/>
      <c r="TTC101"/>
      <c r="TTD101"/>
      <c r="TTE101"/>
      <c r="TTF101"/>
      <c r="TTG101"/>
      <c r="TTH101"/>
      <c r="TTI101"/>
      <c r="TTJ101"/>
      <c r="TTK101"/>
      <c r="TTL101"/>
      <c r="TTM101"/>
      <c r="TTN101"/>
      <c r="TTO101"/>
      <c r="TTP101"/>
      <c r="TTQ101"/>
      <c r="TTR101"/>
      <c r="TTS101"/>
      <c r="TTT101"/>
      <c r="TTU101"/>
      <c r="TTV101"/>
      <c r="TTW101"/>
      <c r="TTX101"/>
      <c r="TTY101"/>
      <c r="TTZ101"/>
      <c r="TUA101"/>
      <c r="TUB101"/>
      <c r="TUC101"/>
      <c r="TUD101"/>
      <c r="TUE101"/>
      <c r="TUF101"/>
      <c r="TUG101"/>
      <c r="TUH101"/>
      <c r="TUI101"/>
      <c r="TUJ101"/>
      <c r="TUK101"/>
      <c r="TUL101"/>
      <c r="TUM101"/>
      <c r="TUN101"/>
      <c r="TUO101"/>
      <c r="TUP101"/>
      <c r="TUQ101"/>
      <c r="TUR101"/>
      <c r="TUS101"/>
      <c r="TUT101"/>
      <c r="TUU101"/>
      <c r="TUV101"/>
      <c r="TUW101"/>
      <c r="TUX101"/>
      <c r="TUY101"/>
      <c r="TUZ101"/>
      <c r="TVA101"/>
      <c r="TVB101"/>
      <c r="TVC101"/>
      <c r="TVD101"/>
      <c r="TVE101"/>
      <c r="TVF101"/>
      <c r="TVG101"/>
      <c r="TVH101"/>
      <c r="TVI101"/>
      <c r="TVJ101"/>
      <c r="TVK101"/>
      <c r="TVL101"/>
      <c r="TVM101"/>
      <c r="TVN101"/>
      <c r="TVO101"/>
      <c r="TVP101"/>
      <c r="TVQ101"/>
      <c r="TVR101"/>
      <c r="TVS101"/>
      <c r="TVT101"/>
      <c r="TVU101"/>
      <c r="TVV101"/>
      <c r="TVW101"/>
      <c r="TVX101"/>
      <c r="TVY101"/>
      <c r="TVZ101"/>
      <c r="TWA101"/>
      <c r="TWB101"/>
      <c r="TWC101"/>
      <c r="TWD101"/>
      <c r="TWE101"/>
      <c r="TWF101"/>
      <c r="TWG101"/>
      <c r="TWH101"/>
      <c r="TWI101"/>
      <c r="TWJ101"/>
      <c r="TWK101"/>
      <c r="TWL101"/>
      <c r="TWM101"/>
      <c r="TWN101"/>
      <c r="TWO101"/>
      <c r="TWP101"/>
      <c r="TWQ101"/>
      <c r="TWR101"/>
      <c r="TWS101"/>
      <c r="TWT101"/>
      <c r="TWU101"/>
      <c r="TWV101"/>
      <c r="TWW101"/>
      <c r="TWX101"/>
      <c r="TWY101"/>
      <c r="TWZ101"/>
      <c r="TXA101"/>
      <c r="TXB101"/>
      <c r="TXC101"/>
      <c r="TXD101"/>
      <c r="TXE101"/>
      <c r="TXF101"/>
      <c r="TXG101"/>
      <c r="TXH101"/>
      <c r="TXI101"/>
      <c r="TXJ101"/>
      <c r="TXK101"/>
      <c r="TXL101"/>
      <c r="TXM101"/>
      <c r="TXN101"/>
      <c r="TXO101"/>
      <c r="TXP101"/>
      <c r="TXQ101"/>
      <c r="TXR101"/>
      <c r="TXS101"/>
      <c r="TXT101"/>
      <c r="TXU101"/>
      <c r="TXV101"/>
      <c r="TXW101"/>
      <c r="TXX101"/>
      <c r="TXY101"/>
      <c r="TXZ101"/>
      <c r="TYA101"/>
      <c r="TYB101"/>
      <c r="TYC101"/>
      <c r="TYD101"/>
      <c r="TYE101"/>
      <c r="TYF101"/>
      <c r="TYG101"/>
      <c r="TYH101"/>
      <c r="TYI101"/>
      <c r="TYJ101"/>
      <c r="TYK101"/>
      <c r="TYL101"/>
      <c r="TYM101"/>
      <c r="TYN101"/>
      <c r="TYO101"/>
      <c r="TYP101"/>
      <c r="TYQ101"/>
      <c r="TYR101"/>
      <c r="TYS101"/>
      <c r="TYT101"/>
      <c r="TYU101"/>
      <c r="TYV101"/>
      <c r="TYW101"/>
      <c r="TYX101"/>
      <c r="TYY101"/>
      <c r="TYZ101"/>
      <c r="TZA101"/>
      <c r="TZB101"/>
      <c r="TZC101"/>
      <c r="TZD101"/>
      <c r="TZE101"/>
      <c r="TZF101"/>
      <c r="TZG101"/>
      <c r="TZH101"/>
      <c r="TZI101"/>
      <c r="TZJ101"/>
      <c r="TZK101"/>
      <c r="TZL101"/>
      <c r="TZM101"/>
      <c r="TZN101"/>
      <c r="TZO101"/>
      <c r="TZP101"/>
      <c r="TZQ101"/>
      <c r="TZR101"/>
      <c r="TZS101"/>
      <c r="TZT101"/>
      <c r="TZU101"/>
      <c r="TZV101"/>
      <c r="TZW101"/>
      <c r="TZX101"/>
      <c r="TZY101"/>
      <c r="TZZ101"/>
      <c r="UAA101"/>
      <c r="UAB101"/>
      <c r="UAC101"/>
      <c r="UAD101"/>
      <c r="UAE101"/>
      <c r="UAF101"/>
      <c r="UAG101"/>
      <c r="UAH101"/>
      <c r="UAI101"/>
      <c r="UAJ101"/>
      <c r="UAK101"/>
      <c r="UAL101"/>
      <c r="UAM101"/>
      <c r="UAN101"/>
      <c r="UAO101"/>
      <c r="UAP101"/>
      <c r="UAQ101"/>
      <c r="UAR101"/>
      <c r="UAS101"/>
      <c r="UAT101"/>
      <c r="UAU101"/>
      <c r="UAV101"/>
      <c r="UAW101"/>
      <c r="UAX101"/>
      <c r="UAY101"/>
      <c r="UAZ101"/>
      <c r="UBA101"/>
      <c r="UBB101"/>
      <c r="UBC101"/>
      <c r="UBD101"/>
      <c r="UBE101"/>
      <c r="UBF101"/>
      <c r="UBG101"/>
      <c r="UBH101"/>
      <c r="UBI101"/>
      <c r="UBJ101"/>
      <c r="UBK101"/>
      <c r="UBL101"/>
      <c r="UBM101"/>
      <c r="UBN101"/>
      <c r="UBO101"/>
      <c r="UBP101"/>
      <c r="UBQ101"/>
      <c r="UBR101"/>
      <c r="UBS101"/>
      <c r="UBT101"/>
      <c r="UBU101"/>
      <c r="UBV101"/>
      <c r="UBW101"/>
      <c r="UBX101"/>
      <c r="UBY101"/>
      <c r="UBZ101"/>
      <c r="UCA101"/>
      <c r="UCB101"/>
      <c r="UCC101"/>
      <c r="UCD101"/>
      <c r="UCE101"/>
      <c r="UCF101"/>
      <c r="UCG101"/>
      <c r="UCH101"/>
      <c r="UCI101"/>
      <c r="UCJ101"/>
      <c r="UCK101"/>
      <c r="UCL101"/>
      <c r="UCM101"/>
      <c r="UCN101"/>
      <c r="UCO101"/>
      <c r="UCP101"/>
      <c r="UCQ101"/>
      <c r="UCR101"/>
      <c r="UCS101"/>
      <c r="UCT101"/>
      <c r="UCU101"/>
      <c r="UCV101"/>
      <c r="UCW101"/>
      <c r="UCX101"/>
      <c r="UCY101"/>
      <c r="UCZ101"/>
      <c r="UDA101"/>
      <c r="UDB101"/>
      <c r="UDC101"/>
      <c r="UDD101"/>
      <c r="UDE101"/>
      <c r="UDF101"/>
      <c r="UDG101"/>
      <c r="UDH101"/>
      <c r="UDI101"/>
      <c r="UDJ101"/>
      <c r="UDK101"/>
      <c r="UDL101"/>
      <c r="UDM101"/>
      <c r="UDN101"/>
      <c r="UDO101"/>
      <c r="UDP101"/>
      <c r="UDQ101"/>
      <c r="UDR101"/>
      <c r="UDS101"/>
      <c r="UDT101"/>
      <c r="UDU101"/>
      <c r="UDV101"/>
      <c r="UDW101"/>
      <c r="UDX101"/>
      <c r="UDY101"/>
      <c r="UDZ101"/>
      <c r="UEA101"/>
      <c r="UEB101"/>
      <c r="UEC101"/>
      <c r="UED101"/>
      <c r="UEE101"/>
      <c r="UEF101"/>
      <c r="UEG101"/>
      <c r="UEH101"/>
      <c r="UEI101"/>
      <c r="UEJ101"/>
      <c r="UEK101"/>
      <c r="UEL101"/>
      <c r="UEM101"/>
      <c r="UEN101"/>
      <c r="UEO101"/>
      <c r="UEP101"/>
      <c r="UEQ101"/>
      <c r="UER101"/>
      <c r="UES101"/>
      <c r="UET101"/>
      <c r="UEU101"/>
      <c r="UEV101"/>
      <c r="UEW101"/>
      <c r="UEX101"/>
      <c r="UEY101"/>
      <c r="UEZ101"/>
      <c r="UFA101"/>
      <c r="UFB101"/>
      <c r="UFC101"/>
      <c r="UFD101"/>
      <c r="UFE101"/>
      <c r="UFF101"/>
      <c r="UFG101"/>
      <c r="UFH101"/>
      <c r="UFI101"/>
      <c r="UFJ101"/>
      <c r="UFK101"/>
      <c r="UFL101"/>
      <c r="UFM101"/>
      <c r="UFN101"/>
      <c r="UFO101"/>
      <c r="UFP101"/>
      <c r="UFQ101"/>
      <c r="UFR101"/>
      <c r="UFS101"/>
      <c r="UFT101"/>
      <c r="UFU101"/>
      <c r="UFV101"/>
      <c r="UFW101"/>
      <c r="UFX101"/>
      <c r="UFY101"/>
      <c r="UFZ101"/>
      <c r="UGA101"/>
      <c r="UGB101"/>
      <c r="UGC101"/>
      <c r="UGD101"/>
      <c r="UGE101"/>
      <c r="UGF101"/>
      <c r="UGG101"/>
      <c r="UGH101"/>
      <c r="UGI101"/>
      <c r="UGJ101"/>
      <c r="UGK101"/>
      <c r="UGL101"/>
      <c r="UGM101"/>
      <c r="UGN101"/>
      <c r="UGO101"/>
      <c r="UGP101"/>
      <c r="UGQ101"/>
      <c r="UGR101"/>
      <c r="UGS101"/>
      <c r="UGT101"/>
      <c r="UGU101"/>
      <c r="UGV101"/>
      <c r="UGW101"/>
      <c r="UGX101"/>
      <c r="UGY101"/>
      <c r="UGZ101"/>
      <c r="UHA101"/>
      <c r="UHB101"/>
      <c r="UHC101"/>
      <c r="UHD101"/>
      <c r="UHE101"/>
      <c r="UHF101"/>
      <c r="UHG101"/>
      <c r="UHH101"/>
      <c r="UHI101"/>
      <c r="UHJ101"/>
      <c r="UHK101"/>
      <c r="UHL101"/>
      <c r="UHM101"/>
      <c r="UHN101"/>
      <c r="UHO101"/>
      <c r="UHP101"/>
      <c r="UHQ101"/>
      <c r="UHR101"/>
      <c r="UHS101"/>
      <c r="UHT101"/>
      <c r="UHU101"/>
      <c r="UHV101"/>
      <c r="UHW101"/>
      <c r="UHX101"/>
      <c r="UHY101"/>
      <c r="UHZ101"/>
      <c r="UIA101"/>
      <c r="UIB101"/>
      <c r="UIC101"/>
      <c r="UID101"/>
      <c r="UIE101"/>
      <c r="UIF101"/>
      <c r="UIG101"/>
      <c r="UIH101"/>
      <c r="UII101"/>
      <c r="UIJ101"/>
      <c r="UIK101"/>
      <c r="UIL101"/>
      <c r="UIM101"/>
      <c r="UIN101"/>
      <c r="UIO101"/>
      <c r="UIP101"/>
      <c r="UIQ101"/>
      <c r="UIR101"/>
      <c r="UIS101"/>
      <c r="UIT101"/>
      <c r="UIU101"/>
      <c r="UIV101"/>
      <c r="UIW101"/>
      <c r="UIX101"/>
      <c r="UIY101"/>
      <c r="UIZ101"/>
      <c r="UJA101"/>
      <c r="UJB101"/>
      <c r="UJC101"/>
      <c r="UJD101"/>
      <c r="UJE101"/>
      <c r="UJF101"/>
      <c r="UJG101"/>
      <c r="UJH101"/>
      <c r="UJI101"/>
      <c r="UJJ101"/>
      <c r="UJK101"/>
      <c r="UJL101"/>
      <c r="UJM101"/>
      <c r="UJN101"/>
      <c r="UJO101"/>
      <c r="UJP101"/>
      <c r="UJQ101"/>
      <c r="UJR101"/>
      <c r="UJS101"/>
      <c r="UJT101"/>
      <c r="UJU101"/>
      <c r="UJV101"/>
      <c r="UJW101"/>
      <c r="UJX101"/>
      <c r="UJY101"/>
      <c r="UJZ101"/>
      <c r="UKA101"/>
      <c r="UKB101"/>
      <c r="UKC101"/>
      <c r="UKD101"/>
      <c r="UKE101"/>
      <c r="UKF101"/>
      <c r="UKG101"/>
      <c r="UKH101"/>
      <c r="UKI101"/>
      <c r="UKJ101"/>
      <c r="UKK101"/>
      <c r="UKL101"/>
      <c r="UKM101"/>
      <c r="UKN101"/>
      <c r="UKO101"/>
      <c r="UKP101"/>
      <c r="UKQ101"/>
      <c r="UKR101"/>
      <c r="UKS101"/>
      <c r="UKT101"/>
      <c r="UKU101"/>
      <c r="UKV101"/>
      <c r="UKW101"/>
      <c r="UKX101"/>
      <c r="UKY101"/>
      <c r="UKZ101"/>
      <c r="ULA101"/>
      <c r="ULB101"/>
      <c r="ULC101"/>
      <c r="ULD101"/>
      <c r="ULE101"/>
      <c r="ULF101"/>
      <c r="ULG101"/>
      <c r="ULH101"/>
      <c r="ULI101"/>
      <c r="ULJ101"/>
      <c r="ULK101"/>
      <c r="ULL101"/>
      <c r="ULM101"/>
      <c r="ULN101"/>
      <c r="ULO101"/>
      <c r="ULP101"/>
      <c r="ULQ101"/>
      <c r="ULR101"/>
      <c r="ULS101"/>
      <c r="ULT101"/>
      <c r="ULU101"/>
      <c r="ULV101"/>
      <c r="ULW101"/>
      <c r="ULX101"/>
      <c r="ULY101"/>
      <c r="ULZ101"/>
      <c r="UMA101"/>
      <c r="UMB101"/>
      <c r="UMC101"/>
      <c r="UMD101"/>
      <c r="UME101"/>
      <c r="UMF101"/>
      <c r="UMG101"/>
      <c r="UMH101"/>
      <c r="UMI101"/>
      <c r="UMJ101"/>
      <c r="UMK101"/>
      <c r="UML101"/>
      <c r="UMM101"/>
      <c r="UMN101"/>
      <c r="UMO101"/>
      <c r="UMP101"/>
      <c r="UMQ101"/>
      <c r="UMR101"/>
      <c r="UMS101"/>
      <c r="UMT101"/>
      <c r="UMU101"/>
      <c r="UMV101"/>
      <c r="UMW101"/>
      <c r="UMX101"/>
      <c r="UMY101"/>
      <c r="UMZ101"/>
      <c r="UNA101"/>
      <c r="UNB101"/>
      <c r="UNC101"/>
      <c r="UND101"/>
      <c r="UNE101"/>
      <c r="UNF101"/>
      <c r="UNG101"/>
      <c r="UNH101"/>
      <c r="UNI101"/>
      <c r="UNJ101"/>
      <c r="UNK101"/>
      <c r="UNL101"/>
      <c r="UNM101"/>
      <c r="UNN101"/>
      <c r="UNO101"/>
      <c r="UNP101"/>
      <c r="UNQ101"/>
      <c r="UNR101"/>
      <c r="UNS101"/>
      <c r="UNT101"/>
      <c r="UNU101"/>
      <c r="UNV101"/>
      <c r="UNW101"/>
      <c r="UNX101"/>
      <c r="UNY101"/>
      <c r="UNZ101"/>
      <c r="UOA101"/>
      <c r="UOB101"/>
      <c r="UOC101"/>
      <c r="UOD101"/>
      <c r="UOE101"/>
      <c r="UOF101"/>
      <c r="UOG101"/>
      <c r="UOH101"/>
      <c r="UOI101"/>
      <c r="UOJ101"/>
      <c r="UOK101"/>
      <c r="UOL101"/>
      <c r="UOM101"/>
      <c r="UON101"/>
      <c r="UOO101"/>
      <c r="UOP101"/>
      <c r="UOQ101"/>
      <c r="UOR101"/>
      <c r="UOS101"/>
      <c r="UOT101"/>
      <c r="UOU101"/>
      <c r="UOV101"/>
      <c r="UOW101"/>
      <c r="UOX101"/>
      <c r="UOY101"/>
      <c r="UOZ101"/>
      <c r="UPA101"/>
      <c r="UPB101"/>
      <c r="UPC101"/>
      <c r="UPD101"/>
      <c r="UPE101"/>
      <c r="UPF101"/>
      <c r="UPG101"/>
      <c r="UPH101"/>
      <c r="UPI101"/>
      <c r="UPJ101"/>
      <c r="UPK101"/>
      <c r="UPL101"/>
      <c r="UPM101"/>
      <c r="UPN101"/>
      <c r="UPO101"/>
      <c r="UPP101"/>
      <c r="UPQ101"/>
      <c r="UPR101"/>
      <c r="UPS101"/>
      <c r="UPT101"/>
      <c r="UPU101"/>
      <c r="UPV101"/>
      <c r="UPW101"/>
      <c r="UPX101"/>
      <c r="UPY101"/>
      <c r="UPZ101"/>
      <c r="UQA101"/>
      <c r="UQB101"/>
      <c r="UQC101"/>
      <c r="UQD101"/>
      <c r="UQE101"/>
      <c r="UQF101"/>
      <c r="UQG101"/>
      <c r="UQH101"/>
      <c r="UQI101"/>
      <c r="UQJ101"/>
      <c r="UQK101"/>
      <c r="UQL101"/>
      <c r="UQM101"/>
      <c r="UQN101"/>
      <c r="UQO101"/>
      <c r="UQP101"/>
      <c r="UQQ101"/>
      <c r="UQR101"/>
      <c r="UQS101"/>
      <c r="UQT101"/>
      <c r="UQU101"/>
      <c r="UQV101"/>
      <c r="UQW101"/>
      <c r="UQX101"/>
      <c r="UQY101"/>
      <c r="UQZ101"/>
      <c r="URA101"/>
      <c r="URB101"/>
      <c r="URC101"/>
      <c r="URD101"/>
      <c r="URE101"/>
      <c r="URF101"/>
      <c r="URG101"/>
      <c r="URH101"/>
      <c r="URI101"/>
      <c r="URJ101"/>
      <c r="URK101"/>
      <c r="URL101"/>
      <c r="URM101"/>
      <c r="URN101"/>
      <c r="URO101"/>
      <c r="URP101"/>
      <c r="URQ101"/>
      <c r="URR101"/>
      <c r="URS101"/>
      <c r="URT101"/>
      <c r="URU101"/>
      <c r="URV101"/>
      <c r="URW101"/>
      <c r="URX101"/>
      <c r="URY101"/>
      <c r="URZ101"/>
      <c r="USA101"/>
      <c r="USB101"/>
      <c r="USC101"/>
      <c r="USD101"/>
      <c r="USE101"/>
      <c r="USF101"/>
      <c r="USG101"/>
      <c r="USH101"/>
      <c r="USI101"/>
      <c r="USJ101"/>
      <c r="USK101"/>
      <c r="USL101"/>
      <c r="USM101"/>
      <c r="USN101"/>
      <c r="USO101"/>
      <c r="USP101"/>
      <c r="USQ101"/>
      <c r="USR101"/>
      <c r="USS101"/>
      <c r="UST101"/>
      <c r="USU101"/>
      <c r="USV101"/>
      <c r="USW101"/>
      <c r="USX101"/>
      <c r="USY101"/>
      <c r="USZ101"/>
      <c r="UTA101"/>
      <c r="UTB101"/>
      <c r="UTC101"/>
      <c r="UTD101"/>
      <c r="UTE101"/>
      <c r="UTF101"/>
      <c r="UTG101"/>
      <c r="UTH101"/>
      <c r="UTI101"/>
      <c r="UTJ101"/>
      <c r="UTK101"/>
      <c r="UTL101"/>
      <c r="UTM101"/>
      <c r="UTN101"/>
      <c r="UTO101"/>
      <c r="UTP101"/>
      <c r="UTQ101"/>
      <c r="UTR101"/>
      <c r="UTS101"/>
      <c r="UTT101"/>
      <c r="UTU101"/>
      <c r="UTV101"/>
      <c r="UTW101"/>
      <c r="UTX101"/>
      <c r="UTY101"/>
      <c r="UTZ101"/>
      <c r="UUA101"/>
      <c r="UUB101"/>
      <c r="UUC101"/>
      <c r="UUD101"/>
      <c r="UUE101"/>
      <c r="UUF101"/>
      <c r="UUG101"/>
      <c r="UUH101"/>
      <c r="UUI101"/>
      <c r="UUJ101"/>
      <c r="UUK101"/>
      <c r="UUL101"/>
      <c r="UUM101"/>
      <c r="UUN101"/>
      <c r="UUO101"/>
      <c r="UUP101"/>
      <c r="UUQ101"/>
      <c r="UUR101"/>
      <c r="UUS101"/>
      <c r="UUT101"/>
      <c r="UUU101"/>
      <c r="UUV101"/>
      <c r="UUW101"/>
      <c r="UUX101"/>
      <c r="UUY101"/>
      <c r="UUZ101"/>
      <c r="UVA101"/>
      <c r="UVB101"/>
      <c r="UVC101"/>
      <c r="UVD101"/>
      <c r="UVE101"/>
      <c r="UVF101"/>
      <c r="UVG101"/>
      <c r="UVH101"/>
      <c r="UVI101"/>
      <c r="UVJ101"/>
      <c r="UVK101"/>
      <c r="UVL101"/>
      <c r="UVM101"/>
      <c r="UVN101"/>
      <c r="UVO101"/>
      <c r="UVP101"/>
      <c r="UVQ101"/>
      <c r="UVR101"/>
      <c r="UVS101"/>
      <c r="UVT101"/>
      <c r="UVU101"/>
      <c r="UVV101"/>
      <c r="UVW101"/>
      <c r="UVX101"/>
      <c r="UVY101"/>
      <c r="UVZ101"/>
      <c r="UWA101"/>
      <c r="UWB101"/>
      <c r="UWC101"/>
      <c r="UWD101"/>
      <c r="UWE101"/>
      <c r="UWF101"/>
      <c r="UWG101"/>
      <c r="UWH101"/>
      <c r="UWI101"/>
      <c r="UWJ101"/>
      <c r="UWK101"/>
      <c r="UWL101"/>
      <c r="UWM101"/>
      <c r="UWN101"/>
      <c r="UWO101"/>
      <c r="UWP101"/>
      <c r="UWQ101"/>
      <c r="UWR101"/>
      <c r="UWS101"/>
      <c r="UWT101"/>
      <c r="UWU101"/>
      <c r="UWV101"/>
      <c r="UWW101"/>
      <c r="UWX101"/>
      <c r="UWY101"/>
      <c r="UWZ101"/>
      <c r="UXA101"/>
      <c r="UXB101"/>
      <c r="UXC101"/>
      <c r="UXD101"/>
      <c r="UXE101"/>
      <c r="UXF101"/>
      <c r="UXG101"/>
      <c r="UXH101"/>
      <c r="UXI101"/>
      <c r="UXJ101"/>
      <c r="UXK101"/>
      <c r="UXL101"/>
      <c r="UXM101"/>
      <c r="UXN101"/>
      <c r="UXO101"/>
      <c r="UXP101"/>
      <c r="UXQ101"/>
      <c r="UXR101"/>
      <c r="UXS101"/>
      <c r="UXT101"/>
      <c r="UXU101"/>
      <c r="UXV101"/>
      <c r="UXW101"/>
      <c r="UXX101"/>
      <c r="UXY101"/>
      <c r="UXZ101"/>
      <c r="UYA101"/>
      <c r="UYB101"/>
      <c r="UYC101"/>
      <c r="UYD101"/>
      <c r="UYE101"/>
      <c r="UYF101"/>
      <c r="UYG101"/>
      <c r="UYH101"/>
      <c r="UYI101"/>
      <c r="UYJ101"/>
      <c r="UYK101"/>
      <c r="UYL101"/>
      <c r="UYM101"/>
      <c r="UYN101"/>
      <c r="UYO101"/>
      <c r="UYP101"/>
      <c r="UYQ101"/>
      <c r="UYR101"/>
      <c r="UYS101"/>
      <c r="UYT101"/>
      <c r="UYU101"/>
      <c r="UYV101"/>
      <c r="UYW101"/>
      <c r="UYX101"/>
      <c r="UYY101"/>
      <c r="UYZ101"/>
      <c r="UZA101"/>
      <c r="UZB101"/>
      <c r="UZC101"/>
      <c r="UZD101"/>
      <c r="UZE101"/>
      <c r="UZF101"/>
      <c r="UZG101"/>
      <c r="UZH101"/>
      <c r="UZI101"/>
      <c r="UZJ101"/>
      <c r="UZK101"/>
      <c r="UZL101"/>
      <c r="UZM101"/>
      <c r="UZN101"/>
      <c r="UZO101"/>
      <c r="UZP101"/>
      <c r="UZQ101"/>
      <c r="UZR101"/>
      <c r="UZS101"/>
      <c r="UZT101"/>
      <c r="UZU101"/>
      <c r="UZV101"/>
      <c r="UZW101"/>
      <c r="UZX101"/>
      <c r="UZY101"/>
      <c r="UZZ101"/>
      <c r="VAA101"/>
      <c r="VAB101"/>
      <c r="VAC101"/>
      <c r="VAD101"/>
      <c r="VAE101"/>
      <c r="VAF101"/>
      <c r="VAG101"/>
      <c r="VAH101"/>
      <c r="VAI101"/>
      <c r="VAJ101"/>
      <c r="VAK101"/>
      <c r="VAL101"/>
      <c r="VAM101"/>
      <c r="VAN101"/>
      <c r="VAO101"/>
      <c r="VAP101"/>
      <c r="VAQ101"/>
      <c r="VAR101"/>
      <c r="VAS101"/>
      <c r="VAT101"/>
      <c r="VAU101"/>
      <c r="VAV101"/>
      <c r="VAW101"/>
      <c r="VAX101"/>
      <c r="VAY101"/>
      <c r="VAZ101"/>
      <c r="VBA101"/>
      <c r="VBB101"/>
      <c r="VBC101"/>
      <c r="VBD101"/>
      <c r="VBE101"/>
      <c r="VBF101"/>
      <c r="VBG101"/>
      <c r="VBH101"/>
      <c r="VBI101"/>
      <c r="VBJ101"/>
      <c r="VBK101"/>
      <c r="VBL101"/>
      <c r="VBM101"/>
      <c r="VBN101"/>
      <c r="VBO101"/>
      <c r="VBP101"/>
      <c r="VBQ101"/>
      <c r="VBR101"/>
      <c r="VBS101"/>
      <c r="VBT101"/>
      <c r="VBU101"/>
      <c r="VBV101"/>
      <c r="VBW101"/>
      <c r="VBX101"/>
      <c r="VBY101"/>
      <c r="VBZ101"/>
      <c r="VCA101"/>
      <c r="VCB101"/>
      <c r="VCC101"/>
      <c r="VCD101"/>
      <c r="VCE101"/>
      <c r="VCF101"/>
      <c r="VCG101"/>
      <c r="VCH101"/>
      <c r="VCI101"/>
      <c r="VCJ101"/>
      <c r="VCK101"/>
      <c r="VCL101"/>
      <c r="VCM101"/>
      <c r="VCN101"/>
      <c r="VCO101"/>
      <c r="VCP101"/>
      <c r="VCQ101"/>
      <c r="VCR101"/>
      <c r="VCS101"/>
      <c r="VCT101"/>
      <c r="VCU101"/>
      <c r="VCV101"/>
      <c r="VCW101"/>
      <c r="VCX101"/>
      <c r="VCY101"/>
      <c r="VCZ101"/>
      <c r="VDA101"/>
      <c r="VDB101"/>
      <c r="VDC101"/>
      <c r="VDD101"/>
      <c r="VDE101"/>
      <c r="VDF101"/>
      <c r="VDG101"/>
      <c r="VDH101"/>
      <c r="VDI101"/>
      <c r="VDJ101"/>
      <c r="VDK101"/>
      <c r="VDL101"/>
      <c r="VDM101"/>
      <c r="VDN101"/>
      <c r="VDO101"/>
      <c r="VDP101"/>
      <c r="VDQ101"/>
      <c r="VDR101"/>
      <c r="VDS101"/>
      <c r="VDT101"/>
      <c r="VDU101"/>
      <c r="VDV101"/>
      <c r="VDW101"/>
      <c r="VDX101"/>
      <c r="VDY101"/>
      <c r="VDZ101"/>
      <c r="VEA101"/>
      <c r="VEB101"/>
      <c r="VEC101"/>
      <c r="VED101"/>
      <c r="VEE101"/>
      <c r="VEF101"/>
      <c r="VEG101"/>
      <c r="VEH101"/>
      <c r="VEI101"/>
      <c r="VEJ101"/>
      <c r="VEK101"/>
      <c r="VEL101"/>
      <c r="VEM101"/>
      <c r="VEN101"/>
      <c r="VEO101"/>
      <c r="VEP101"/>
      <c r="VEQ101"/>
      <c r="VER101"/>
      <c r="VES101"/>
      <c r="VET101"/>
      <c r="VEU101"/>
      <c r="VEV101"/>
      <c r="VEW101"/>
      <c r="VEX101"/>
      <c r="VEY101"/>
      <c r="VEZ101"/>
      <c r="VFA101"/>
      <c r="VFB101"/>
      <c r="VFC101"/>
      <c r="VFD101"/>
      <c r="VFE101"/>
      <c r="VFF101"/>
      <c r="VFG101"/>
      <c r="VFH101"/>
      <c r="VFI101"/>
      <c r="VFJ101"/>
      <c r="VFK101"/>
      <c r="VFL101"/>
      <c r="VFM101"/>
      <c r="VFN101"/>
      <c r="VFO101"/>
      <c r="VFP101"/>
      <c r="VFQ101"/>
      <c r="VFR101"/>
      <c r="VFS101"/>
      <c r="VFT101"/>
      <c r="VFU101"/>
      <c r="VFV101"/>
      <c r="VFW101"/>
      <c r="VFX101"/>
      <c r="VFY101"/>
      <c r="VFZ101"/>
      <c r="VGA101"/>
      <c r="VGB101"/>
      <c r="VGC101"/>
      <c r="VGD101"/>
      <c r="VGE101"/>
      <c r="VGF101"/>
      <c r="VGG101"/>
      <c r="VGH101"/>
      <c r="VGI101"/>
      <c r="VGJ101"/>
      <c r="VGK101"/>
      <c r="VGL101"/>
      <c r="VGM101"/>
      <c r="VGN101"/>
      <c r="VGO101"/>
      <c r="VGP101"/>
      <c r="VGQ101"/>
      <c r="VGR101"/>
      <c r="VGS101"/>
      <c r="VGT101"/>
      <c r="VGU101"/>
      <c r="VGV101"/>
      <c r="VGW101"/>
      <c r="VGX101"/>
      <c r="VGY101"/>
      <c r="VGZ101"/>
      <c r="VHA101"/>
      <c r="VHB101"/>
      <c r="VHC101"/>
      <c r="VHD101"/>
      <c r="VHE101"/>
      <c r="VHF101"/>
      <c r="VHG101"/>
      <c r="VHH101"/>
      <c r="VHI101"/>
      <c r="VHJ101"/>
      <c r="VHK101"/>
      <c r="VHL101"/>
      <c r="VHM101"/>
      <c r="VHN101"/>
      <c r="VHO101"/>
      <c r="VHP101"/>
      <c r="VHQ101"/>
      <c r="VHR101"/>
      <c r="VHS101"/>
      <c r="VHT101"/>
      <c r="VHU101"/>
      <c r="VHV101"/>
      <c r="VHW101"/>
      <c r="VHX101"/>
      <c r="VHY101"/>
      <c r="VHZ101"/>
      <c r="VIA101"/>
      <c r="VIB101"/>
      <c r="VIC101"/>
      <c r="VID101"/>
      <c r="VIE101"/>
      <c r="VIF101"/>
      <c r="VIG101"/>
      <c r="VIH101"/>
      <c r="VII101"/>
      <c r="VIJ101"/>
      <c r="VIK101"/>
      <c r="VIL101"/>
      <c r="VIM101"/>
      <c r="VIN101"/>
      <c r="VIO101"/>
      <c r="VIP101"/>
      <c r="VIQ101"/>
      <c r="VIR101"/>
      <c r="VIS101"/>
      <c r="VIT101"/>
      <c r="VIU101"/>
      <c r="VIV101"/>
      <c r="VIW101"/>
      <c r="VIX101"/>
      <c r="VIY101"/>
      <c r="VIZ101"/>
      <c r="VJA101"/>
      <c r="VJB101"/>
      <c r="VJC101"/>
      <c r="VJD101"/>
      <c r="VJE101"/>
      <c r="VJF101"/>
      <c r="VJG101"/>
      <c r="VJH101"/>
      <c r="VJI101"/>
      <c r="VJJ101"/>
      <c r="VJK101"/>
      <c r="VJL101"/>
      <c r="VJM101"/>
      <c r="VJN101"/>
      <c r="VJO101"/>
      <c r="VJP101"/>
      <c r="VJQ101"/>
      <c r="VJR101"/>
      <c r="VJS101"/>
      <c r="VJT101"/>
      <c r="VJU101"/>
      <c r="VJV101"/>
      <c r="VJW101"/>
      <c r="VJX101"/>
      <c r="VJY101"/>
      <c r="VJZ101"/>
      <c r="VKA101"/>
      <c r="VKB101"/>
      <c r="VKC101"/>
      <c r="VKD101"/>
      <c r="VKE101"/>
      <c r="VKF101"/>
      <c r="VKG101"/>
      <c r="VKH101"/>
      <c r="VKI101"/>
      <c r="VKJ101"/>
      <c r="VKK101"/>
      <c r="VKL101"/>
      <c r="VKM101"/>
      <c r="VKN101"/>
      <c r="VKO101"/>
      <c r="VKP101"/>
      <c r="VKQ101"/>
      <c r="VKR101"/>
      <c r="VKS101"/>
      <c r="VKT101"/>
      <c r="VKU101"/>
      <c r="VKV101"/>
      <c r="VKW101"/>
      <c r="VKX101"/>
      <c r="VKY101"/>
      <c r="VKZ101"/>
      <c r="VLA101"/>
      <c r="VLB101"/>
      <c r="VLC101"/>
      <c r="VLD101"/>
      <c r="VLE101"/>
      <c r="VLF101"/>
      <c r="VLG101"/>
      <c r="VLH101"/>
      <c r="VLI101"/>
      <c r="VLJ101"/>
      <c r="VLK101"/>
      <c r="VLL101"/>
      <c r="VLM101"/>
      <c r="VLN101"/>
      <c r="VLO101"/>
      <c r="VLP101"/>
      <c r="VLQ101"/>
      <c r="VLR101"/>
      <c r="VLS101"/>
      <c r="VLT101"/>
      <c r="VLU101"/>
      <c r="VLV101"/>
      <c r="VLW101"/>
      <c r="VLX101"/>
      <c r="VLY101"/>
      <c r="VLZ101"/>
      <c r="VMA101"/>
      <c r="VMB101"/>
      <c r="VMC101"/>
      <c r="VMD101"/>
      <c r="VME101"/>
      <c r="VMF101"/>
      <c r="VMG101"/>
      <c r="VMH101"/>
      <c r="VMI101"/>
      <c r="VMJ101"/>
      <c r="VMK101"/>
      <c r="VML101"/>
      <c r="VMM101"/>
      <c r="VMN101"/>
      <c r="VMO101"/>
      <c r="VMP101"/>
      <c r="VMQ101"/>
      <c r="VMR101"/>
      <c r="VMS101"/>
      <c r="VMT101"/>
      <c r="VMU101"/>
      <c r="VMV101"/>
      <c r="VMW101"/>
      <c r="VMX101"/>
      <c r="VMY101"/>
      <c r="VMZ101"/>
      <c r="VNA101"/>
      <c r="VNB101"/>
      <c r="VNC101"/>
      <c r="VND101"/>
      <c r="VNE101"/>
      <c r="VNF101"/>
      <c r="VNG101"/>
      <c r="VNH101"/>
      <c r="VNI101"/>
      <c r="VNJ101"/>
      <c r="VNK101"/>
      <c r="VNL101"/>
      <c r="VNM101"/>
      <c r="VNN101"/>
      <c r="VNO101"/>
      <c r="VNP101"/>
      <c r="VNQ101"/>
      <c r="VNR101"/>
      <c r="VNS101"/>
      <c r="VNT101"/>
      <c r="VNU101"/>
      <c r="VNV101"/>
      <c r="VNW101"/>
      <c r="VNX101"/>
      <c r="VNY101"/>
      <c r="VNZ101"/>
      <c r="VOA101"/>
      <c r="VOB101"/>
      <c r="VOC101"/>
      <c r="VOD101"/>
      <c r="VOE101"/>
      <c r="VOF101"/>
      <c r="VOG101"/>
      <c r="VOH101"/>
      <c r="VOI101"/>
      <c r="VOJ101"/>
      <c r="VOK101"/>
      <c r="VOL101"/>
      <c r="VOM101"/>
      <c r="VON101"/>
      <c r="VOO101"/>
      <c r="VOP101"/>
      <c r="VOQ101"/>
      <c r="VOR101"/>
      <c r="VOS101"/>
      <c r="VOT101"/>
      <c r="VOU101"/>
      <c r="VOV101"/>
      <c r="VOW101"/>
      <c r="VOX101"/>
      <c r="VOY101"/>
      <c r="VOZ101"/>
      <c r="VPA101"/>
      <c r="VPB101"/>
      <c r="VPC101"/>
      <c r="VPD101"/>
      <c r="VPE101"/>
      <c r="VPF101"/>
      <c r="VPG101"/>
      <c r="VPH101"/>
      <c r="VPI101"/>
      <c r="VPJ101"/>
      <c r="VPK101"/>
      <c r="VPL101"/>
      <c r="VPM101"/>
      <c r="VPN101"/>
      <c r="VPO101"/>
      <c r="VPP101"/>
      <c r="VPQ101"/>
      <c r="VPR101"/>
      <c r="VPS101"/>
      <c r="VPT101"/>
      <c r="VPU101"/>
      <c r="VPV101"/>
      <c r="VPW101"/>
      <c r="VPX101"/>
      <c r="VPY101"/>
      <c r="VPZ101"/>
      <c r="VQA101"/>
      <c r="VQB101"/>
      <c r="VQC101"/>
      <c r="VQD101"/>
      <c r="VQE101"/>
      <c r="VQF101"/>
      <c r="VQG101"/>
      <c r="VQH101"/>
      <c r="VQI101"/>
      <c r="VQJ101"/>
      <c r="VQK101"/>
      <c r="VQL101"/>
      <c r="VQM101"/>
      <c r="VQN101"/>
      <c r="VQO101"/>
      <c r="VQP101"/>
      <c r="VQQ101"/>
      <c r="VQR101"/>
      <c r="VQS101"/>
      <c r="VQT101"/>
      <c r="VQU101"/>
      <c r="VQV101"/>
      <c r="VQW101"/>
      <c r="VQX101"/>
      <c r="VQY101"/>
      <c r="VQZ101"/>
      <c r="VRA101"/>
      <c r="VRB101"/>
      <c r="VRC101"/>
      <c r="VRD101"/>
      <c r="VRE101"/>
      <c r="VRF101"/>
      <c r="VRG101"/>
      <c r="VRH101"/>
      <c r="VRI101"/>
      <c r="VRJ101"/>
      <c r="VRK101"/>
      <c r="VRL101"/>
      <c r="VRM101"/>
      <c r="VRN101"/>
      <c r="VRO101"/>
      <c r="VRP101"/>
      <c r="VRQ101"/>
      <c r="VRR101"/>
      <c r="VRS101"/>
      <c r="VRT101"/>
      <c r="VRU101"/>
      <c r="VRV101"/>
      <c r="VRW101"/>
      <c r="VRX101"/>
      <c r="VRY101"/>
      <c r="VRZ101"/>
      <c r="VSA101"/>
      <c r="VSB101"/>
      <c r="VSC101"/>
      <c r="VSD101"/>
      <c r="VSE101"/>
      <c r="VSF101"/>
      <c r="VSG101"/>
      <c r="VSH101"/>
      <c r="VSI101"/>
      <c r="VSJ101"/>
      <c r="VSK101"/>
      <c r="VSL101"/>
      <c r="VSM101"/>
      <c r="VSN101"/>
      <c r="VSO101"/>
      <c r="VSP101"/>
      <c r="VSQ101"/>
      <c r="VSR101"/>
      <c r="VSS101"/>
      <c r="VST101"/>
      <c r="VSU101"/>
      <c r="VSV101"/>
      <c r="VSW101"/>
      <c r="VSX101"/>
      <c r="VSY101"/>
      <c r="VSZ101"/>
      <c r="VTA101"/>
      <c r="VTB101"/>
      <c r="VTC101"/>
      <c r="VTD101"/>
      <c r="VTE101"/>
      <c r="VTF101"/>
      <c r="VTG101"/>
      <c r="VTH101"/>
      <c r="VTI101"/>
      <c r="VTJ101"/>
      <c r="VTK101"/>
      <c r="VTL101"/>
      <c r="VTM101"/>
      <c r="VTN101"/>
      <c r="VTO101"/>
      <c r="VTP101"/>
      <c r="VTQ101"/>
      <c r="VTR101"/>
      <c r="VTS101"/>
      <c r="VTT101"/>
      <c r="VTU101"/>
      <c r="VTV101"/>
      <c r="VTW101"/>
      <c r="VTX101"/>
      <c r="VTY101"/>
      <c r="VTZ101"/>
      <c r="VUA101"/>
      <c r="VUB101"/>
      <c r="VUC101"/>
      <c r="VUD101"/>
      <c r="VUE101"/>
      <c r="VUF101"/>
      <c r="VUG101"/>
      <c r="VUH101"/>
      <c r="VUI101"/>
      <c r="VUJ101"/>
      <c r="VUK101"/>
      <c r="VUL101"/>
      <c r="VUM101"/>
      <c r="VUN101"/>
      <c r="VUO101"/>
      <c r="VUP101"/>
      <c r="VUQ101"/>
      <c r="VUR101"/>
      <c r="VUS101"/>
      <c r="VUT101"/>
      <c r="VUU101"/>
      <c r="VUV101"/>
      <c r="VUW101"/>
      <c r="VUX101"/>
      <c r="VUY101"/>
      <c r="VUZ101"/>
      <c r="VVA101"/>
      <c r="VVB101"/>
      <c r="VVC101"/>
      <c r="VVD101"/>
      <c r="VVE101"/>
      <c r="VVF101"/>
      <c r="VVG101"/>
      <c r="VVH101"/>
      <c r="VVI101"/>
      <c r="VVJ101"/>
      <c r="VVK101"/>
      <c r="VVL101"/>
      <c r="VVM101"/>
      <c r="VVN101"/>
      <c r="VVO101"/>
      <c r="VVP101"/>
      <c r="VVQ101"/>
      <c r="VVR101"/>
      <c r="VVS101"/>
      <c r="VVT101"/>
      <c r="VVU101"/>
      <c r="VVV101"/>
      <c r="VVW101"/>
      <c r="VVX101"/>
      <c r="VVY101"/>
      <c r="VVZ101"/>
      <c r="VWA101"/>
      <c r="VWB101"/>
      <c r="VWC101"/>
      <c r="VWD101"/>
      <c r="VWE101"/>
      <c r="VWF101"/>
      <c r="VWG101"/>
      <c r="VWH101"/>
      <c r="VWI101"/>
      <c r="VWJ101"/>
      <c r="VWK101"/>
      <c r="VWL101"/>
      <c r="VWM101"/>
      <c r="VWN101"/>
      <c r="VWO101"/>
      <c r="VWP101"/>
      <c r="VWQ101"/>
      <c r="VWR101"/>
      <c r="VWS101"/>
      <c r="VWT101"/>
      <c r="VWU101"/>
      <c r="VWV101"/>
      <c r="VWW101"/>
      <c r="VWX101"/>
      <c r="VWY101"/>
      <c r="VWZ101"/>
      <c r="VXA101"/>
      <c r="VXB101"/>
      <c r="VXC101"/>
      <c r="VXD101"/>
      <c r="VXE101"/>
      <c r="VXF101"/>
      <c r="VXG101"/>
      <c r="VXH101"/>
      <c r="VXI101"/>
      <c r="VXJ101"/>
      <c r="VXK101"/>
      <c r="VXL101"/>
      <c r="VXM101"/>
      <c r="VXN101"/>
      <c r="VXO101"/>
      <c r="VXP101"/>
      <c r="VXQ101"/>
      <c r="VXR101"/>
      <c r="VXS101"/>
      <c r="VXT101"/>
      <c r="VXU101"/>
      <c r="VXV101"/>
      <c r="VXW101"/>
      <c r="VXX101"/>
      <c r="VXY101"/>
      <c r="VXZ101"/>
      <c r="VYA101"/>
      <c r="VYB101"/>
      <c r="VYC101"/>
      <c r="VYD101"/>
      <c r="VYE101"/>
      <c r="VYF101"/>
      <c r="VYG101"/>
      <c r="VYH101"/>
      <c r="VYI101"/>
      <c r="VYJ101"/>
      <c r="VYK101"/>
      <c r="VYL101"/>
      <c r="VYM101"/>
      <c r="VYN101"/>
      <c r="VYO101"/>
      <c r="VYP101"/>
      <c r="VYQ101"/>
      <c r="VYR101"/>
      <c r="VYS101"/>
      <c r="VYT101"/>
      <c r="VYU101"/>
      <c r="VYV101"/>
      <c r="VYW101"/>
      <c r="VYX101"/>
      <c r="VYY101"/>
      <c r="VYZ101"/>
      <c r="VZA101"/>
      <c r="VZB101"/>
      <c r="VZC101"/>
      <c r="VZD101"/>
      <c r="VZE101"/>
      <c r="VZF101"/>
      <c r="VZG101"/>
      <c r="VZH101"/>
      <c r="VZI101"/>
      <c r="VZJ101"/>
      <c r="VZK101"/>
      <c r="VZL101"/>
      <c r="VZM101"/>
      <c r="VZN101"/>
      <c r="VZO101"/>
      <c r="VZP101"/>
      <c r="VZQ101"/>
      <c r="VZR101"/>
      <c r="VZS101"/>
      <c r="VZT101"/>
      <c r="VZU101"/>
      <c r="VZV101"/>
      <c r="VZW101"/>
      <c r="VZX101"/>
      <c r="VZY101"/>
      <c r="VZZ101"/>
      <c r="WAA101"/>
      <c r="WAB101"/>
      <c r="WAC101"/>
      <c r="WAD101"/>
      <c r="WAE101"/>
      <c r="WAF101"/>
      <c r="WAG101"/>
      <c r="WAH101"/>
      <c r="WAI101"/>
      <c r="WAJ101"/>
      <c r="WAK101"/>
      <c r="WAL101"/>
      <c r="WAM101"/>
      <c r="WAN101"/>
      <c r="WAO101"/>
      <c r="WAP101"/>
      <c r="WAQ101"/>
      <c r="WAR101"/>
      <c r="WAS101"/>
      <c r="WAT101"/>
      <c r="WAU101"/>
      <c r="WAV101"/>
      <c r="WAW101"/>
      <c r="WAX101"/>
      <c r="WAY101"/>
      <c r="WAZ101"/>
      <c r="WBA101"/>
      <c r="WBB101"/>
      <c r="WBC101"/>
      <c r="WBD101"/>
      <c r="WBE101"/>
      <c r="WBF101"/>
      <c r="WBG101"/>
      <c r="WBH101"/>
      <c r="WBI101"/>
      <c r="WBJ101"/>
      <c r="WBK101"/>
      <c r="WBL101"/>
      <c r="WBM101"/>
      <c r="WBN101"/>
      <c r="WBO101"/>
      <c r="WBP101"/>
      <c r="WBQ101"/>
      <c r="WBR101"/>
      <c r="WBS101"/>
      <c r="WBT101"/>
      <c r="WBU101"/>
      <c r="WBV101"/>
      <c r="WBW101"/>
      <c r="WBX101"/>
      <c r="WBY101"/>
      <c r="WBZ101"/>
      <c r="WCA101"/>
      <c r="WCB101"/>
      <c r="WCC101"/>
      <c r="WCD101"/>
      <c r="WCE101"/>
      <c r="WCF101"/>
      <c r="WCG101"/>
      <c r="WCH101"/>
      <c r="WCI101"/>
      <c r="WCJ101"/>
      <c r="WCK101"/>
      <c r="WCL101"/>
      <c r="WCM101"/>
      <c r="WCN101"/>
      <c r="WCO101"/>
      <c r="WCP101"/>
      <c r="WCQ101"/>
      <c r="WCR101"/>
      <c r="WCS101"/>
      <c r="WCT101"/>
      <c r="WCU101"/>
      <c r="WCV101"/>
      <c r="WCW101"/>
      <c r="WCX101"/>
      <c r="WCY101"/>
      <c r="WCZ101"/>
      <c r="WDA101"/>
      <c r="WDB101"/>
      <c r="WDC101"/>
      <c r="WDD101"/>
      <c r="WDE101"/>
      <c r="WDF101"/>
      <c r="WDG101"/>
      <c r="WDH101"/>
      <c r="WDI101"/>
      <c r="WDJ101"/>
      <c r="WDK101"/>
      <c r="WDL101"/>
      <c r="WDM101"/>
      <c r="WDN101"/>
      <c r="WDO101"/>
      <c r="WDP101"/>
      <c r="WDQ101"/>
      <c r="WDR101"/>
      <c r="WDS101"/>
      <c r="WDT101"/>
      <c r="WDU101"/>
      <c r="WDV101"/>
      <c r="WDW101"/>
      <c r="WDX101"/>
      <c r="WDY101"/>
      <c r="WDZ101"/>
      <c r="WEA101"/>
      <c r="WEB101"/>
      <c r="WEC101"/>
      <c r="WED101"/>
      <c r="WEE101"/>
      <c r="WEF101"/>
      <c r="WEG101"/>
      <c r="WEH101"/>
      <c r="WEI101"/>
      <c r="WEJ101"/>
      <c r="WEK101"/>
      <c r="WEL101"/>
      <c r="WEM101"/>
      <c r="WEN101"/>
      <c r="WEO101"/>
      <c r="WEP101"/>
      <c r="WEQ101"/>
      <c r="WER101"/>
      <c r="WES101"/>
      <c r="WET101"/>
      <c r="WEU101"/>
      <c r="WEV101"/>
      <c r="WEW101"/>
      <c r="WEX101"/>
      <c r="WEY101"/>
      <c r="WEZ101"/>
      <c r="WFA101"/>
      <c r="WFB101"/>
      <c r="WFC101"/>
      <c r="WFD101"/>
      <c r="WFE101"/>
      <c r="WFF101"/>
      <c r="WFG101"/>
      <c r="WFH101"/>
      <c r="WFI101"/>
      <c r="WFJ101"/>
      <c r="WFK101"/>
      <c r="WFL101"/>
      <c r="WFM101"/>
      <c r="WFN101"/>
      <c r="WFO101"/>
      <c r="WFP101"/>
      <c r="WFQ101"/>
      <c r="WFR101"/>
      <c r="WFS101"/>
      <c r="WFT101"/>
      <c r="WFU101"/>
      <c r="WFV101"/>
      <c r="WFW101"/>
      <c r="WFX101"/>
      <c r="WFY101"/>
      <c r="WFZ101"/>
      <c r="WGA101"/>
      <c r="WGB101"/>
      <c r="WGC101"/>
      <c r="WGD101"/>
      <c r="WGE101"/>
      <c r="WGF101"/>
      <c r="WGG101"/>
      <c r="WGH101"/>
      <c r="WGI101"/>
      <c r="WGJ101"/>
      <c r="WGK101"/>
      <c r="WGL101"/>
      <c r="WGM101"/>
      <c r="WGN101"/>
      <c r="WGO101"/>
      <c r="WGP101"/>
      <c r="WGQ101"/>
      <c r="WGR101"/>
      <c r="WGS101"/>
      <c r="WGT101"/>
      <c r="WGU101"/>
      <c r="WGV101"/>
      <c r="WGW101"/>
      <c r="WGX101"/>
      <c r="WGY101"/>
      <c r="WGZ101"/>
      <c r="WHA101"/>
      <c r="WHB101"/>
      <c r="WHC101"/>
      <c r="WHD101"/>
      <c r="WHE101"/>
      <c r="WHF101"/>
      <c r="WHG101"/>
      <c r="WHH101"/>
      <c r="WHI101"/>
      <c r="WHJ101"/>
      <c r="WHK101"/>
      <c r="WHL101"/>
      <c r="WHM101"/>
      <c r="WHN101"/>
      <c r="WHO101"/>
      <c r="WHP101"/>
      <c r="WHQ101"/>
      <c r="WHR101"/>
      <c r="WHS101"/>
      <c r="WHT101"/>
      <c r="WHU101"/>
      <c r="WHV101"/>
      <c r="WHW101"/>
      <c r="WHX101"/>
      <c r="WHY101"/>
      <c r="WHZ101"/>
      <c r="WIA101"/>
      <c r="WIB101"/>
      <c r="WIC101"/>
      <c r="WID101"/>
      <c r="WIE101"/>
      <c r="WIF101"/>
      <c r="WIG101"/>
      <c r="WIH101"/>
      <c r="WII101"/>
      <c r="WIJ101"/>
      <c r="WIK101"/>
      <c r="WIL101"/>
      <c r="WIM101"/>
      <c r="WIN101"/>
      <c r="WIO101"/>
      <c r="WIP101"/>
      <c r="WIQ101"/>
      <c r="WIR101"/>
      <c r="WIS101"/>
      <c r="WIT101"/>
      <c r="WIU101"/>
      <c r="WIV101"/>
      <c r="WIW101"/>
      <c r="WIX101"/>
      <c r="WIY101"/>
      <c r="WIZ101"/>
      <c r="WJA101"/>
      <c r="WJB101"/>
      <c r="WJC101"/>
      <c r="WJD101"/>
      <c r="WJE101"/>
      <c r="WJF101"/>
      <c r="WJG101"/>
      <c r="WJH101"/>
      <c r="WJI101"/>
      <c r="WJJ101"/>
      <c r="WJK101"/>
      <c r="WJL101"/>
      <c r="WJM101"/>
      <c r="WJN101"/>
      <c r="WJO101"/>
      <c r="WJP101"/>
      <c r="WJQ101"/>
      <c r="WJR101"/>
      <c r="WJS101"/>
      <c r="WJT101"/>
      <c r="WJU101"/>
      <c r="WJV101"/>
      <c r="WJW101"/>
      <c r="WJX101"/>
      <c r="WJY101"/>
      <c r="WJZ101"/>
      <c r="WKA101"/>
      <c r="WKB101"/>
      <c r="WKC101"/>
      <c r="WKD101"/>
      <c r="WKE101"/>
      <c r="WKF101"/>
      <c r="WKG101"/>
      <c r="WKH101"/>
      <c r="WKI101"/>
      <c r="WKJ101"/>
      <c r="WKK101"/>
      <c r="WKL101"/>
      <c r="WKM101"/>
      <c r="WKN101"/>
      <c r="WKO101"/>
      <c r="WKP101"/>
      <c r="WKQ101"/>
      <c r="WKR101"/>
      <c r="WKS101"/>
      <c r="WKT101"/>
      <c r="WKU101"/>
      <c r="WKV101"/>
      <c r="WKW101"/>
      <c r="WKX101"/>
      <c r="WKY101"/>
      <c r="WKZ101"/>
      <c r="WLA101"/>
      <c r="WLB101"/>
      <c r="WLC101"/>
      <c r="WLD101"/>
      <c r="WLE101"/>
      <c r="WLF101"/>
      <c r="WLG101"/>
      <c r="WLH101"/>
      <c r="WLI101"/>
      <c r="WLJ101"/>
      <c r="WLK101"/>
      <c r="WLL101"/>
      <c r="WLM101"/>
      <c r="WLN101"/>
      <c r="WLO101"/>
      <c r="WLP101"/>
      <c r="WLQ101"/>
      <c r="WLR101"/>
      <c r="WLS101"/>
      <c r="WLT101"/>
      <c r="WLU101"/>
      <c r="WLV101"/>
      <c r="WLW101"/>
      <c r="WLX101"/>
      <c r="WLY101"/>
      <c r="WLZ101"/>
      <c r="WMA101"/>
      <c r="WMB101"/>
      <c r="WMC101"/>
      <c r="WMD101"/>
      <c r="WME101"/>
      <c r="WMF101"/>
      <c r="WMG101"/>
      <c r="WMH101"/>
      <c r="WMI101"/>
      <c r="WMJ101"/>
      <c r="WMK101"/>
      <c r="WML101"/>
      <c r="WMM101"/>
      <c r="WMN101"/>
      <c r="WMO101"/>
      <c r="WMP101"/>
      <c r="WMQ101"/>
      <c r="WMR101"/>
      <c r="WMS101"/>
      <c r="WMT101"/>
      <c r="WMU101"/>
      <c r="WMV101"/>
      <c r="WMW101"/>
      <c r="WMX101"/>
      <c r="WMY101"/>
      <c r="WMZ101"/>
      <c r="WNA101"/>
      <c r="WNB101"/>
      <c r="WNC101"/>
      <c r="WND101"/>
      <c r="WNE101"/>
      <c r="WNF101"/>
      <c r="WNG101"/>
      <c r="WNH101"/>
      <c r="WNI101"/>
      <c r="WNJ101"/>
      <c r="WNK101"/>
      <c r="WNL101"/>
      <c r="WNM101"/>
      <c r="WNN101"/>
      <c r="WNO101"/>
      <c r="WNP101"/>
      <c r="WNQ101"/>
      <c r="WNR101"/>
      <c r="WNS101"/>
      <c r="WNT101"/>
      <c r="WNU101"/>
      <c r="WNV101"/>
      <c r="WNW101"/>
      <c r="WNX101"/>
      <c r="WNY101"/>
      <c r="WNZ101"/>
      <c r="WOA101"/>
      <c r="WOB101"/>
      <c r="WOC101"/>
      <c r="WOD101"/>
      <c r="WOE101"/>
      <c r="WOF101"/>
      <c r="WOG101"/>
      <c r="WOH101"/>
      <c r="WOI101"/>
      <c r="WOJ101"/>
      <c r="WOK101"/>
      <c r="WOL101"/>
      <c r="WOM101"/>
      <c r="WON101"/>
      <c r="WOO101"/>
      <c r="WOP101"/>
      <c r="WOQ101"/>
      <c r="WOR101"/>
      <c r="WOS101"/>
      <c r="WOT101"/>
      <c r="WOU101"/>
      <c r="WOV101"/>
      <c r="WOW101"/>
      <c r="WOX101"/>
      <c r="WOY101"/>
      <c r="WOZ101"/>
      <c r="WPA101"/>
      <c r="WPB101"/>
      <c r="WPC101"/>
      <c r="WPD101"/>
      <c r="WPE101"/>
      <c r="WPF101"/>
      <c r="WPG101"/>
      <c r="WPH101"/>
      <c r="WPI101"/>
      <c r="WPJ101"/>
      <c r="WPK101"/>
      <c r="WPL101"/>
      <c r="WPM101"/>
      <c r="WPN101"/>
      <c r="WPO101"/>
      <c r="WPP101"/>
      <c r="WPQ101"/>
      <c r="WPR101"/>
      <c r="WPS101"/>
      <c r="WPT101"/>
      <c r="WPU101"/>
      <c r="WPV101"/>
      <c r="WPW101"/>
      <c r="WPX101"/>
      <c r="WPY101"/>
      <c r="WPZ101"/>
      <c r="WQA101"/>
      <c r="WQB101"/>
      <c r="WQC101"/>
      <c r="WQD101"/>
      <c r="WQE101"/>
      <c r="WQF101"/>
      <c r="WQG101"/>
      <c r="WQH101"/>
      <c r="WQI101"/>
      <c r="WQJ101"/>
      <c r="WQK101"/>
      <c r="WQL101"/>
      <c r="WQM101"/>
      <c r="WQN101"/>
      <c r="WQO101"/>
      <c r="WQP101"/>
      <c r="WQQ101"/>
      <c r="WQR101"/>
      <c r="WQS101"/>
      <c r="WQT101"/>
      <c r="WQU101"/>
      <c r="WQV101"/>
      <c r="WQW101"/>
      <c r="WQX101"/>
      <c r="WQY101"/>
      <c r="WQZ101"/>
      <c r="WRA101"/>
      <c r="WRB101"/>
      <c r="WRC101"/>
      <c r="WRD101"/>
      <c r="WRE101"/>
      <c r="WRF101"/>
      <c r="WRG101"/>
      <c r="WRH101"/>
      <c r="WRI101"/>
      <c r="WRJ101"/>
      <c r="WRK101"/>
      <c r="WRL101"/>
      <c r="WRM101"/>
      <c r="WRN101"/>
      <c r="WRO101"/>
      <c r="WRP101"/>
      <c r="WRQ101"/>
      <c r="WRR101"/>
      <c r="WRS101"/>
      <c r="WRT101"/>
      <c r="WRU101"/>
      <c r="WRV101"/>
      <c r="WRW101"/>
      <c r="WRX101"/>
      <c r="WRY101"/>
      <c r="WRZ101"/>
      <c r="WSA101"/>
      <c r="WSB101"/>
      <c r="WSC101"/>
      <c r="WSD101"/>
      <c r="WSE101"/>
      <c r="WSF101"/>
      <c r="WSG101"/>
      <c r="WSH101"/>
      <c r="WSI101"/>
      <c r="WSJ101"/>
      <c r="WSK101"/>
      <c r="WSL101"/>
      <c r="WSM101"/>
      <c r="WSN101"/>
      <c r="WSO101"/>
      <c r="WSP101"/>
      <c r="WSQ101"/>
      <c r="WSR101"/>
      <c r="WSS101"/>
      <c r="WST101"/>
      <c r="WSU101"/>
      <c r="WSV101"/>
      <c r="WSW101"/>
      <c r="WSX101"/>
      <c r="WSY101"/>
      <c r="WSZ101"/>
      <c r="WTA101"/>
      <c r="WTB101"/>
      <c r="WTC101"/>
      <c r="WTD101"/>
      <c r="WTE101"/>
      <c r="WTF101"/>
      <c r="WTG101"/>
      <c r="WTH101"/>
      <c r="WTI101"/>
      <c r="WTJ101"/>
      <c r="WTK101"/>
      <c r="WTL101"/>
      <c r="WTM101"/>
      <c r="WTN101"/>
      <c r="WTO101"/>
      <c r="WTP101"/>
      <c r="WTQ101"/>
      <c r="WTR101"/>
      <c r="WTS101"/>
      <c r="WTT101"/>
      <c r="WTU101"/>
      <c r="WTV101"/>
      <c r="WTW101"/>
      <c r="WTX101"/>
      <c r="WTY101"/>
      <c r="WTZ101"/>
      <c r="WUA101"/>
      <c r="WUB101"/>
      <c r="WUC101"/>
      <c r="WUD101"/>
      <c r="WUE101"/>
      <c r="WUF101"/>
      <c r="WUG101"/>
      <c r="WUH101"/>
      <c r="WUI101"/>
      <c r="WUJ101"/>
      <c r="WUK101"/>
      <c r="WUL101"/>
      <c r="WUM101"/>
      <c r="WUN101"/>
      <c r="WUO101"/>
      <c r="WUP101"/>
      <c r="WUQ101"/>
      <c r="WUR101"/>
      <c r="WUS101"/>
      <c r="WUT101"/>
      <c r="WUU101"/>
      <c r="WUV101"/>
      <c r="WUW101"/>
      <c r="WUX101"/>
      <c r="WUY101"/>
      <c r="WUZ101"/>
      <c r="WVA101"/>
      <c r="WVB101"/>
      <c r="WVC101"/>
      <c r="WVD101"/>
      <c r="WVE101"/>
      <c r="WVF101"/>
      <c r="WVG101"/>
      <c r="WVH101"/>
      <c r="WVI101"/>
      <c r="WVJ101"/>
      <c r="WVK101"/>
      <c r="WVL101"/>
      <c r="WVM101"/>
      <c r="WVN101"/>
      <c r="WVO101"/>
      <c r="WVP101"/>
      <c r="WVQ101"/>
      <c r="WVR101"/>
      <c r="WVS101"/>
      <c r="WVT101"/>
      <c r="WVU101"/>
      <c r="WVV101"/>
      <c r="WVW101"/>
      <c r="WVX101"/>
      <c r="WVY101"/>
      <c r="WVZ101"/>
      <c r="WWA101"/>
      <c r="WWB101"/>
      <c r="WWC101"/>
    </row>
    <row r="102" spans="1:16149">
      <c r="B102" s="698"/>
      <c r="F102" s="1137"/>
      <c r="N102" s="1242"/>
      <c r="O102" s="1240"/>
      <c r="P102" s="164"/>
      <c r="S102" s="52"/>
    </row>
    <row r="103" spans="1:16149">
      <c r="B103" s="699" t="s">
        <v>760</v>
      </c>
      <c r="C103" s="700" t="s">
        <v>57</v>
      </c>
      <c r="D103" s="700" t="s">
        <v>761</v>
      </c>
      <c r="F103" s="1137"/>
      <c r="N103" s="1242"/>
      <c r="O103" s="1240"/>
      <c r="P103" s="164"/>
      <c r="S103" s="52"/>
    </row>
    <row r="104" spans="1:16149">
      <c r="B104" s="699" t="s">
        <v>100</v>
      </c>
      <c r="C104" s="700" t="s">
        <v>762</v>
      </c>
      <c r="D104" s="700" t="s">
        <v>763</v>
      </c>
      <c r="F104" s="1137"/>
      <c r="N104" s="1242"/>
      <c r="O104" s="1240"/>
      <c r="P104" s="164"/>
      <c r="S104" s="52"/>
    </row>
    <row r="105" spans="1:16149">
      <c r="B105" s="699" t="s">
        <v>131</v>
      </c>
      <c r="C105" s="700" t="s">
        <v>764</v>
      </c>
      <c r="D105" s="700" t="s">
        <v>765</v>
      </c>
      <c r="F105" s="1137"/>
      <c r="N105" s="1242"/>
      <c r="O105" s="1240"/>
      <c r="P105" s="164"/>
      <c r="S105" s="52"/>
    </row>
    <row r="106" spans="1:16149">
      <c r="B106" s="698"/>
      <c r="F106" s="1137"/>
      <c r="N106" s="1242"/>
      <c r="O106" s="1240"/>
      <c r="P106" s="164"/>
      <c r="S106" s="52"/>
    </row>
    <row r="107" spans="1:16149">
      <c r="B107" s="698"/>
      <c r="N107" s="1242"/>
      <c r="O107" s="1240"/>
      <c r="P107" s="164"/>
    </row>
    <row r="108" spans="1:16149">
      <c r="N108" s="1242"/>
      <c r="O108" s="1250"/>
      <c r="P108" s="1094"/>
    </row>
    <row r="109" spans="1:16149" s="52" customFormat="1">
      <c r="A109" s="72"/>
      <c r="B109" s="167"/>
      <c r="C109" s="1096"/>
      <c r="D109" s="168"/>
      <c r="E109" s="72"/>
      <c r="F109" s="161"/>
      <c r="H109" s="1089"/>
      <c r="L109" s="1332"/>
      <c r="M109" s="1332"/>
      <c r="N109" s="1243"/>
      <c r="O109" s="1240"/>
      <c r="P109" s="164"/>
      <c r="S109" s="91"/>
      <c r="T109" s="275"/>
      <c r="U109" s="276"/>
      <c r="V109" s="1290"/>
      <c r="W109" s="276"/>
      <c r="X109" s="276"/>
      <c r="Y109" s="276"/>
    </row>
    <row r="110" spans="1:16149" s="52" customFormat="1">
      <c r="A110" s="72"/>
      <c r="B110" s="167"/>
      <c r="C110" s="1096"/>
      <c r="D110" s="168"/>
      <c r="E110" s="72"/>
      <c r="F110" s="161"/>
      <c r="G110" s="276" t="s">
        <v>139</v>
      </c>
      <c r="H110" s="1097">
        <v>35477890895</v>
      </c>
      <c r="I110" s="1528">
        <f>SUMIF(T13:T77,G110,C13:C77)</f>
        <v>7047857936</v>
      </c>
      <c r="J110" s="1528"/>
      <c r="K110" s="1529">
        <f>H110-I110</f>
        <v>28430032959</v>
      </c>
      <c r="L110" s="1529"/>
      <c r="M110" s="1332"/>
      <c r="N110" s="1243"/>
      <c r="O110" s="1240"/>
      <c r="P110" s="164"/>
      <c r="S110" s="91"/>
      <c r="T110" s="275"/>
      <c r="U110" s="276"/>
      <c r="V110" s="1290"/>
      <c r="W110" s="276"/>
      <c r="X110" s="276"/>
      <c r="Y110" s="276"/>
    </row>
    <row r="111" spans="1:16149" s="52" customFormat="1">
      <c r="A111" s="72"/>
      <c r="B111" s="167"/>
      <c r="C111" s="1096"/>
      <c r="D111" s="168"/>
      <c r="E111" s="72"/>
      <c r="F111" s="161"/>
      <c r="G111" s="276" t="s">
        <v>171</v>
      </c>
      <c r="H111" s="1097">
        <v>24338374230</v>
      </c>
      <c r="I111" s="1528">
        <f>SUMIF(T14:T78,G111,C14:C78)</f>
        <v>3100009862</v>
      </c>
      <c r="J111" s="1528"/>
      <c r="K111" s="1529">
        <f>H111-I111</f>
        <v>21238364368</v>
      </c>
      <c r="L111" s="1529"/>
      <c r="M111" s="1332"/>
      <c r="N111" s="1238"/>
      <c r="O111" s="1238"/>
      <c r="P111" s="1089"/>
      <c r="S111" s="91"/>
      <c r="T111" s="275"/>
      <c r="U111" s="276"/>
      <c r="V111" s="1290"/>
      <c r="W111" s="276"/>
      <c r="X111" s="276"/>
      <c r="Y111" s="276"/>
    </row>
    <row r="112" spans="1:16149" s="52" customFormat="1">
      <c r="A112" s="72"/>
      <c r="B112" s="167"/>
      <c r="C112" s="1096"/>
      <c r="D112" s="168"/>
      <c r="E112" s="72"/>
      <c r="F112" s="161"/>
      <c r="G112" s="276" t="s">
        <v>766</v>
      </c>
      <c r="H112" s="1097">
        <v>66673320000</v>
      </c>
      <c r="I112" s="1528">
        <f>SUMIF(T13:T77,G112,C13:C77)</f>
        <v>6000000000</v>
      </c>
      <c r="J112" s="1528"/>
      <c r="K112" s="1529">
        <f>H112-I112</f>
        <v>60673320000</v>
      </c>
      <c r="L112" s="1529"/>
      <c r="M112" s="1332"/>
      <c r="N112" s="1238"/>
      <c r="O112" s="1238"/>
      <c r="P112" s="1089"/>
      <c r="S112" s="91"/>
      <c r="T112" s="275"/>
      <c r="U112" s="276"/>
      <c r="V112" s="1290"/>
      <c r="W112" s="276"/>
      <c r="X112" s="276"/>
      <c r="Y112" s="276"/>
    </row>
    <row r="113" spans="1:25" s="52" customFormat="1">
      <c r="A113" s="72"/>
      <c r="B113" s="167"/>
      <c r="C113" s="1096"/>
      <c r="D113" s="168"/>
      <c r="E113" s="72"/>
      <c r="F113" s="161"/>
      <c r="G113" s="276"/>
      <c r="H113" s="1098">
        <f>SUM(H110:H112)</f>
        <v>126489585125</v>
      </c>
      <c r="I113" s="1529">
        <f>SUM(I110:I112)</f>
        <v>16147867798</v>
      </c>
      <c r="J113" s="1529"/>
      <c r="K113" s="1529">
        <f>H113-I113</f>
        <v>110341717327</v>
      </c>
      <c r="L113" s="1529"/>
      <c r="M113" s="1332"/>
      <c r="N113" s="1238"/>
      <c r="O113" s="1238"/>
      <c r="P113" s="1089"/>
      <c r="S113" s="91"/>
      <c r="T113" s="275"/>
      <c r="U113" s="276"/>
      <c r="V113" s="1290"/>
      <c r="W113" s="276"/>
      <c r="X113" s="276"/>
      <c r="Y113" s="276"/>
    </row>
  </sheetData>
  <autoFilter ref="A9:W77" xr:uid="{00000000-0009-0000-0000-000004000000}"/>
  <mergeCells count="82"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N6:N8"/>
    <mergeCell ref="O6:Q6"/>
    <mergeCell ref="R6:R8"/>
    <mergeCell ref="S6:S8"/>
    <mergeCell ref="L7:L8"/>
    <mergeCell ref="M7:M8"/>
    <mergeCell ref="O7:O8"/>
    <mergeCell ref="P7:Q7"/>
    <mergeCell ref="L6:M6"/>
    <mergeCell ref="A18:B18"/>
    <mergeCell ref="A20:S20"/>
    <mergeCell ref="A11:B11"/>
    <mergeCell ref="A12:B12"/>
    <mergeCell ref="A15:S15"/>
    <mergeCell ref="A16:B16"/>
    <mergeCell ref="A31:S31"/>
    <mergeCell ref="A32:S32"/>
    <mergeCell ref="A21:S21"/>
    <mergeCell ref="A22:S22"/>
    <mergeCell ref="A24:S24"/>
    <mergeCell ref="A27:S27"/>
    <mergeCell ref="A58:S58"/>
    <mergeCell ref="A37:S37"/>
    <mergeCell ref="A38:S38"/>
    <mergeCell ref="A40:S40"/>
    <mergeCell ref="A34:S34"/>
    <mergeCell ref="A35:S35"/>
    <mergeCell ref="A41:S41"/>
    <mergeCell ref="A43:S43"/>
    <mergeCell ref="A46:S46"/>
    <mergeCell ref="A47:S47"/>
    <mergeCell ref="A50:S50"/>
    <mergeCell ref="B82:E82"/>
    <mergeCell ref="A69:S69"/>
    <mergeCell ref="A71:S71"/>
    <mergeCell ref="A63:S63"/>
    <mergeCell ref="A64:S64"/>
    <mergeCell ref="A66:S66"/>
    <mergeCell ref="A68:S68"/>
    <mergeCell ref="A73:S73"/>
    <mergeCell ref="A78:B78"/>
    <mergeCell ref="A80:F80"/>
    <mergeCell ref="J80:K80"/>
    <mergeCell ref="B81:E81"/>
    <mergeCell ref="B94:E94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I112:J112"/>
    <mergeCell ref="K112:L112"/>
    <mergeCell ref="I113:J113"/>
    <mergeCell ref="K113:L113"/>
    <mergeCell ref="B95:E95"/>
    <mergeCell ref="B97:E97"/>
    <mergeCell ref="B98:E98"/>
    <mergeCell ref="I110:J110"/>
    <mergeCell ref="K110:L110"/>
    <mergeCell ref="I111:J111"/>
    <mergeCell ref="K111:L111"/>
  </mergeCells>
  <printOptions horizontalCentered="1"/>
  <pageMargins left="0.7" right="0.7" top="0.75" bottom="0.75" header="0.3" footer="0.3"/>
  <pageSetup paperSize="5" scale="61" orientation="landscape" horizontalDpi="4294967293" r:id="rId1"/>
  <rowBreaks count="6" manualBreakCount="6">
    <brk id="17" max="18" man="1"/>
    <brk id="25" max="18" man="1"/>
    <brk id="29" max="18" man="1"/>
    <brk id="36" max="18" man="1"/>
    <brk id="42" max="18" man="1"/>
    <brk id="69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WWC315"/>
  <sheetViews>
    <sheetView view="pageBreakPreview" zoomScale="70" zoomScaleSheetLayoutView="70" workbookViewId="0">
      <pane xSplit="2" ySplit="10" topLeftCell="C285" activePane="bottomRight" state="frozen"/>
      <selection pane="topRight" activeCell="F293" activeCellId="1" sqref="F289 F293:F300"/>
      <selection pane="bottomLeft" activeCell="F293" activeCellId="1" sqref="F289 F293:F300"/>
      <selection pane="bottomRight" activeCell="F293" sqref="F293:F300"/>
    </sheetView>
  </sheetViews>
  <sheetFormatPr defaultRowHeight="14.5"/>
  <cols>
    <col min="1" max="1" width="4.1796875" style="72" customWidth="1"/>
    <col min="2" max="2" width="29.1796875" style="167" customWidth="1"/>
    <col min="3" max="3" width="18.54296875" style="1096" customWidth="1"/>
    <col min="4" max="4" width="10.81640625" style="168" customWidth="1"/>
    <col min="5" max="5" width="14.1796875" style="72" customWidth="1"/>
    <col min="6" max="6" width="10.26953125" style="161" customWidth="1"/>
    <col min="7" max="7" width="17.453125" style="52" customWidth="1"/>
    <col min="8" max="8" width="15" style="1089" customWidth="1"/>
    <col min="9" max="9" width="12.26953125" style="52" customWidth="1"/>
    <col min="10" max="10" width="9.7265625" style="52" customWidth="1"/>
    <col min="11" max="11" width="11.26953125" style="52" customWidth="1"/>
    <col min="12" max="12" width="9.1796875" style="1178" customWidth="1"/>
    <col min="13" max="13" width="14.7265625" style="1178" customWidth="1"/>
    <col min="14" max="14" width="10.7265625" style="52" customWidth="1"/>
    <col min="15" max="15" width="8.1796875" style="52" customWidth="1"/>
    <col min="16" max="16" width="14.81640625" style="1089" customWidth="1"/>
    <col min="17" max="17" width="6.5429687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78" customWidth="1"/>
    <col min="22" max="256" width="9.26953125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278" max="512" width="9.26953125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534" max="768" width="9.26953125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790" max="1024" width="9.26953125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046" max="1280" width="9.26953125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302" max="1536" width="9.26953125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558" max="1792" width="9.26953125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1814" max="2048" width="9.26953125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070" max="2304" width="9.26953125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326" max="2560" width="9.26953125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582" max="2816" width="9.26953125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2838" max="3072" width="9.26953125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094" max="3328" width="9.26953125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350" max="3584" width="9.26953125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606" max="3840" width="9.26953125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3862" max="4096" width="9.26953125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118" max="4352" width="9.26953125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374" max="4608" width="9.26953125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630" max="4864" width="9.26953125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4886" max="5120" width="9.26953125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142" max="5376" width="9.26953125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398" max="5632" width="9.26953125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654" max="5888" width="9.26953125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5910" max="6144" width="9.26953125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166" max="6400" width="9.26953125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422" max="6656" width="9.26953125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678" max="6912" width="9.26953125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6934" max="7168" width="9.26953125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190" max="7424" width="9.26953125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446" max="7680" width="9.26953125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702" max="7936" width="9.26953125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7958" max="8192" width="9.26953125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214" max="8448" width="9.26953125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470" max="8704" width="9.26953125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726" max="8960" width="9.26953125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8982" max="9216" width="9.26953125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238" max="9472" width="9.26953125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494" max="9728" width="9.26953125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750" max="9984" width="9.26953125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006" max="10240" width="9.26953125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262" max="10496" width="9.26953125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518" max="10752" width="9.26953125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0774" max="11008" width="9.26953125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030" max="11264" width="9.26953125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286" max="11520" width="9.26953125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542" max="11776" width="9.26953125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1798" max="12032" width="9.26953125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054" max="12288" width="9.26953125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310" max="12544" width="9.26953125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566" max="12800" width="9.26953125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2822" max="13056" width="9.26953125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078" max="13312" width="9.26953125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334" max="13568" width="9.26953125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590" max="13824" width="9.26953125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3846" max="14080" width="9.26953125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102" max="14336" width="9.26953125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358" max="14592" width="9.26953125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614" max="14848" width="9.26953125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4870" max="15104" width="9.26953125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126" max="15360" width="9.26953125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382" max="15616" width="9.26953125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638" max="15872" width="9.26953125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5894" max="16128" width="9.26953125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  <col min="16150" max="16384" width="9.26953125"/>
  </cols>
  <sheetData>
    <row r="1" spans="1:22" ht="15" customHeight="1">
      <c r="A1" s="1456" t="s">
        <v>73</v>
      </c>
      <c r="B1" s="1456"/>
      <c r="C1" s="1457"/>
      <c r="D1" s="1456"/>
      <c r="E1" s="1456"/>
      <c r="F1" s="1456"/>
      <c r="G1" s="1456"/>
      <c r="H1" s="1457"/>
      <c r="I1" s="1456"/>
      <c r="J1" s="1456"/>
      <c r="K1" s="1456"/>
      <c r="L1" s="1456"/>
      <c r="M1" s="1456"/>
      <c r="N1" s="1456"/>
      <c r="O1" s="1456"/>
      <c r="P1" s="1457"/>
      <c r="Q1" s="1456"/>
      <c r="R1" s="1456"/>
      <c r="S1" s="1456"/>
    </row>
    <row r="2" spans="1:22" ht="15" customHeight="1">
      <c r="A2" s="1458" t="s">
        <v>74</v>
      </c>
      <c r="B2" s="1458"/>
      <c r="C2" s="1459"/>
      <c r="D2" s="1458"/>
      <c r="E2" s="1458"/>
      <c r="F2" s="1458"/>
      <c r="G2" s="1458"/>
      <c r="H2" s="1459"/>
      <c r="I2" s="1458"/>
      <c r="J2" s="1458"/>
      <c r="K2" s="1458"/>
      <c r="L2" s="1458"/>
      <c r="M2" s="1458"/>
      <c r="N2" s="1458"/>
      <c r="O2" s="1458"/>
      <c r="P2" s="1459"/>
      <c r="Q2" s="1458"/>
      <c r="R2" s="1458"/>
      <c r="S2" s="1458"/>
    </row>
    <row r="3" spans="1:22" ht="15" customHeight="1">
      <c r="A3" s="1460" t="s">
        <v>75</v>
      </c>
      <c r="B3" s="1460"/>
      <c r="C3" s="1461"/>
      <c r="D3" s="1460"/>
      <c r="E3" s="1460"/>
      <c r="F3" s="1460"/>
      <c r="G3" s="1460"/>
      <c r="H3" s="1461"/>
      <c r="I3" s="1460"/>
      <c r="J3" s="1460"/>
      <c r="K3" s="1460"/>
      <c r="L3" s="1460"/>
      <c r="M3" s="1460"/>
      <c r="N3" s="1460"/>
      <c r="O3" s="1460"/>
      <c r="P3" s="1461"/>
      <c r="Q3" s="1460"/>
      <c r="R3" s="1460"/>
      <c r="S3" s="1460"/>
    </row>
    <row r="4" spans="1:22" s="52" customFormat="1" ht="15" customHeight="1">
      <c r="A4" s="1460" t="s">
        <v>778</v>
      </c>
      <c r="B4" s="1460"/>
      <c r="C4" s="1461"/>
      <c r="D4" s="1460"/>
      <c r="E4" s="1460"/>
      <c r="F4" s="1460"/>
      <c r="G4" s="1460"/>
      <c r="H4" s="1461"/>
      <c r="I4" s="1460"/>
      <c r="J4" s="1460"/>
      <c r="K4" s="1460"/>
      <c r="L4" s="1460"/>
      <c r="M4" s="1460"/>
      <c r="N4" s="1460"/>
      <c r="O4" s="1460"/>
      <c r="P4" s="1461"/>
      <c r="Q4" s="1460"/>
      <c r="R4" s="1460"/>
      <c r="S4" s="1460"/>
      <c r="T4" s="276"/>
    </row>
    <row r="5" spans="1:22" s="52" customFormat="1" ht="9" customHeight="1">
      <c r="A5" s="108"/>
      <c r="B5" s="109"/>
      <c r="C5" s="1036"/>
      <c r="D5" s="110"/>
      <c r="E5" s="108"/>
      <c r="F5" s="111"/>
      <c r="G5" s="1348"/>
      <c r="H5" s="1037"/>
      <c r="I5" s="1348"/>
      <c r="J5" s="1348"/>
      <c r="K5" s="1348"/>
      <c r="L5" s="1154"/>
      <c r="M5" s="1154"/>
      <c r="N5" s="1348"/>
      <c r="O5" s="1348"/>
      <c r="P5" s="1037"/>
      <c r="Q5" s="1348"/>
      <c r="R5" s="1348"/>
      <c r="S5" s="112"/>
      <c r="T5" s="276"/>
    </row>
    <row r="6" spans="1:22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90" t="s">
        <v>88</v>
      </c>
      <c r="M6" s="1491"/>
      <c r="N6" s="1531" t="s">
        <v>89</v>
      </c>
      <c r="O6" s="1477" t="s">
        <v>90</v>
      </c>
      <c r="P6" s="1478"/>
      <c r="Q6" s="1479"/>
      <c r="R6" s="1480" t="s">
        <v>91</v>
      </c>
      <c r="S6" s="1462" t="s">
        <v>92</v>
      </c>
    </row>
    <row r="7" spans="1:22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83" t="s">
        <v>93</v>
      </c>
      <c r="M7" s="1483" t="s">
        <v>94</v>
      </c>
      <c r="N7" s="1532"/>
      <c r="O7" s="1462" t="s">
        <v>95</v>
      </c>
      <c r="P7" s="1477" t="s">
        <v>96</v>
      </c>
      <c r="Q7" s="1479"/>
      <c r="R7" s="1481"/>
      <c r="S7" s="1463"/>
      <c r="T7" s="276"/>
    </row>
    <row r="8" spans="1:22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84"/>
      <c r="M8" s="1484"/>
      <c r="N8" s="1533"/>
      <c r="O8" s="1464"/>
      <c r="P8" s="445" t="s">
        <v>97</v>
      </c>
      <c r="Q8" s="446" t="s">
        <v>98</v>
      </c>
      <c r="R8" s="1482"/>
      <c r="S8" s="1464"/>
      <c r="T8" s="276"/>
    </row>
    <row r="9" spans="1:22" s="113" customFormat="1" ht="10.5" customHeight="1" thickBot="1">
      <c r="A9" s="442">
        <v>1</v>
      </c>
      <c r="B9" s="443">
        <v>2</v>
      </c>
      <c r="C9" s="1038">
        <v>3</v>
      </c>
      <c r="D9" s="444">
        <v>4</v>
      </c>
      <c r="E9" s="442">
        <v>5</v>
      </c>
      <c r="F9" s="442">
        <v>6</v>
      </c>
      <c r="G9" s="442">
        <v>7</v>
      </c>
      <c r="H9" s="1039">
        <v>8</v>
      </c>
      <c r="I9" s="442">
        <v>9</v>
      </c>
      <c r="J9" s="442">
        <v>10</v>
      </c>
      <c r="K9" s="442">
        <v>11</v>
      </c>
      <c r="L9" s="1155">
        <v>12</v>
      </c>
      <c r="M9" s="1155">
        <v>13</v>
      </c>
      <c r="N9" s="442">
        <v>14</v>
      </c>
      <c r="O9" s="442">
        <v>15</v>
      </c>
      <c r="P9" s="1039">
        <v>16</v>
      </c>
      <c r="Q9" s="442">
        <v>17</v>
      </c>
      <c r="R9" s="442">
        <v>18</v>
      </c>
      <c r="S9" s="442">
        <v>19</v>
      </c>
      <c r="T9" s="277"/>
    </row>
    <row r="10" spans="1:22" s="52" customFormat="1" ht="15" customHeight="1" thickTop="1">
      <c r="A10" s="177"/>
      <c r="B10" s="178"/>
      <c r="C10" s="1040"/>
      <c r="D10" s="179"/>
      <c r="E10" s="177"/>
      <c r="F10" s="180"/>
      <c r="G10" s="177"/>
      <c r="H10" s="1041"/>
      <c r="I10" s="182"/>
      <c r="J10" s="177"/>
      <c r="K10" s="183"/>
      <c r="L10" s="1181"/>
      <c r="M10" s="1156"/>
      <c r="N10" s="177"/>
      <c r="O10" s="183"/>
      <c r="P10" s="1042"/>
      <c r="Q10" s="184"/>
      <c r="R10" s="177"/>
      <c r="S10" s="185"/>
      <c r="T10" s="276"/>
    </row>
    <row r="11" spans="1:22" s="78" customFormat="1" ht="15" customHeight="1">
      <c r="A11" s="1504" t="s">
        <v>99</v>
      </c>
      <c r="B11" s="1505"/>
      <c r="C11" s="907"/>
      <c r="D11" s="907"/>
      <c r="E11" s="907"/>
      <c r="F11" s="907"/>
      <c r="G11" s="907"/>
      <c r="H11" s="907"/>
      <c r="I11" s="907"/>
      <c r="J11" s="907"/>
      <c r="K11" s="907"/>
      <c r="L11" s="1157"/>
      <c r="M11" s="1157"/>
      <c r="N11" s="907"/>
      <c r="O11" s="907"/>
      <c r="P11" s="907"/>
      <c r="Q11" s="907"/>
      <c r="R11" s="907"/>
      <c r="S11" s="907"/>
      <c r="T11" s="275"/>
      <c r="V11"/>
    </row>
    <row r="12" spans="1:22" s="78" customFormat="1" ht="17.25" customHeight="1">
      <c r="A12" s="1506" t="s">
        <v>348</v>
      </c>
      <c r="B12" s="1507"/>
      <c r="C12" s="1507"/>
      <c r="D12" s="1507"/>
      <c r="E12" s="1507"/>
      <c r="F12" s="1507"/>
      <c r="G12" s="1507"/>
      <c r="H12" s="1507"/>
      <c r="I12" s="1507"/>
      <c r="J12" s="1507"/>
      <c r="K12" s="1507"/>
      <c r="L12" s="1507"/>
      <c r="M12" s="1507"/>
      <c r="N12" s="1507"/>
      <c r="O12" s="1507"/>
      <c r="P12" s="1507"/>
      <c r="Q12" s="1507"/>
      <c r="R12" s="1507"/>
      <c r="S12" s="1507"/>
      <c r="T12" s="275"/>
      <c r="V12"/>
    </row>
    <row r="13" spans="1:22" s="78" customFormat="1" ht="39.4" customHeight="1">
      <c r="A13" s="60">
        <f>SUBTOTAL(3,$B$13:B13)</f>
        <v>1</v>
      </c>
      <c r="B13" s="1100" t="s">
        <v>101</v>
      </c>
      <c r="C13" s="1043">
        <v>1000000000</v>
      </c>
      <c r="D13" s="1020" t="s">
        <v>102</v>
      </c>
      <c r="E13" s="301" t="s">
        <v>103</v>
      </c>
      <c r="F13" s="685" t="s">
        <v>104</v>
      </c>
      <c r="G13" s="1025" t="s">
        <v>105</v>
      </c>
      <c r="H13" s="1044">
        <v>863774938.24000001</v>
      </c>
      <c r="I13" s="1025" t="s">
        <v>106</v>
      </c>
      <c r="J13" s="1020" t="s">
        <v>107</v>
      </c>
      <c r="K13" s="1020" t="s">
        <v>108</v>
      </c>
      <c r="L13" s="1189">
        <v>44400</v>
      </c>
      <c r="M13" s="1189">
        <v>44549</v>
      </c>
      <c r="N13" s="1020">
        <v>19.14</v>
      </c>
      <c r="O13" s="1020">
        <v>6.91</v>
      </c>
      <c r="P13" s="1101" t="s">
        <v>779</v>
      </c>
      <c r="Q13" s="1102">
        <v>0</v>
      </c>
      <c r="R13" s="1103">
        <f t="shared" ref="R13:R18" si="0">O13-N13</f>
        <v>-12.23</v>
      </c>
      <c r="S13" s="1035" t="s">
        <v>109</v>
      </c>
      <c r="T13" s="275" t="s">
        <v>110</v>
      </c>
      <c r="V13"/>
    </row>
    <row r="14" spans="1:22" s="78" customFormat="1" ht="38.15" customHeight="1">
      <c r="A14" s="60">
        <f>SUBTOTAL(3,$B$13:B14)</f>
        <v>2</v>
      </c>
      <c r="B14" s="1100" t="s">
        <v>112</v>
      </c>
      <c r="C14" s="1043">
        <v>2000000000</v>
      </c>
      <c r="D14" s="1020" t="s">
        <v>102</v>
      </c>
      <c r="E14" s="301" t="s">
        <v>103</v>
      </c>
      <c r="F14" s="685" t="s">
        <v>104</v>
      </c>
      <c r="G14" s="1025" t="s">
        <v>105</v>
      </c>
      <c r="H14" s="1044">
        <v>1775166293.5999999</v>
      </c>
      <c r="I14" s="1025" t="s">
        <v>106</v>
      </c>
      <c r="J14" s="1020" t="s">
        <v>107</v>
      </c>
      <c r="K14" s="1020" t="s">
        <v>108</v>
      </c>
      <c r="L14" s="1189">
        <v>44400</v>
      </c>
      <c r="M14" s="1189">
        <v>44549</v>
      </c>
      <c r="N14" s="1020">
        <v>16.23</v>
      </c>
      <c r="O14" s="1020">
        <v>11.05</v>
      </c>
      <c r="P14" s="1101" t="s">
        <v>779</v>
      </c>
      <c r="Q14" s="1102">
        <v>0</v>
      </c>
      <c r="R14" s="1104">
        <f t="shared" si="0"/>
        <v>-5.18</v>
      </c>
      <c r="S14" s="1035" t="s">
        <v>109</v>
      </c>
      <c r="T14" s="275" t="s">
        <v>110</v>
      </c>
      <c r="V14"/>
    </row>
    <row r="15" spans="1:22" s="78" customFormat="1" ht="37.4" customHeight="1">
      <c r="A15" s="60">
        <f>SUBTOTAL(3,$B$13:B15)</f>
        <v>3</v>
      </c>
      <c r="B15" s="1100" t="s">
        <v>113</v>
      </c>
      <c r="C15" s="1043">
        <v>200000000</v>
      </c>
      <c r="D15" s="1020" t="s">
        <v>114</v>
      </c>
      <c r="E15" s="301" t="s">
        <v>103</v>
      </c>
      <c r="F15" s="685" t="s">
        <v>104</v>
      </c>
      <c r="G15" s="1025" t="s">
        <v>115</v>
      </c>
      <c r="H15" s="1044">
        <v>199218900</v>
      </c>
      <c r="I15" s="1025" t="s">
        <v>116</v>
      </c>
      <c r="J15" s="1020" t="s">
        <v>117</v>
      </c>
      <c r="K15" s="1020" t="s">
        <v>118</v>
      </c>
      <c r="L15" s="1158">
        <v>44426</v>
      </c>
      <c r="M15" s="1158">
        <v>44515</v>
      </c>
      <c r="N15" s="1105"/>
      <c r="O15" s="1105"/>
      <c r="P15" s="1101" t="s">
        <v>779</v>
      </c>
      <c r="Q15" s="1102">
        <v>0</v>
      </c>
      <c r="R15" s="1103">
        <f t="shared" si="0"/>
        <v>0</v>
      </c>
      <c r="S15" s="1035" t="s">
        <v>109</v>
      </c>
      <c r="T15" s="275" t="s">
        <v>110</v>
      </c>
      <c r="V15"/>
    </row>
    <row r="16" spans="1:22" s="78" customFormat="1" ht="39.4" customHeight="1">
      <c r="A16" s="60">
        <f>SUBTOTAL(3,$B$13:B16)</f>
        <v>4</v>
      </c>
      <c r="B16" s="1100" t="s">
        <v>119</v>
      </c>
      <c r="C16" s="1043">
        <v>150000000</v>
      </c>
      <c r="D16" s="1020" t="s">
        <v>114</v>
      </c>
      <c r="E16" s="301" t="s">
        <v>103</v>
      </c>
      <c r="F16" s="685" t="s">
        <v>104</v>
      </c>
      <c r="G16" s="1025" t="s">
        <v>120</v>
      </c>
      <c r="H16" s="1044">
        <v>149233800</v>
      </c>
      <c r="I16" s="1025" t="s">
        <v>116</v>
      </c>
      <c r="J16" s="1020" t="s">
        <v>117</v>
      </c>
      <c r="K16" s="1020" t="s">
        <v>121</v>
      </c>
      <c r="L16" s="1158">
        <v>44426</v>
      </c>
      <c r="M16" s="1158">
        <v>44515</v>
      </c>
      <c r="N16" s="1105"/>
      <c r="O16" s="1105"/>
      <c r="P16" s="1101" t="s">
        <v>779</v>
      </c>
      <c r="Q16" s="1102">
        <v>0</v>
      </c>
      <c r="R16" s="1103">
        <f t="shared" si="0"/>
        <v>0</v>
      </c>
      <c r="S16" s="1035" t="s">
        <v>109</v>
      </c>
      <c r="T16" s="275" t="s">
        <v>110</v>
      </c>
      <c r="V16"/>
    </row>
    <row r="17" spans="1:22" s="78" customFormat="1" ht="37.75" customHeight="1">
      <c r="A17" s="60">
        <f>SUBTOTAL(3,$B$13:B17)</f>
        <v>5</v>
      </c>
      <c r="B17" s="1100" t="s">
        <v>123</v>
      </c>
      <c r="C17" s="1043">
        <v>200000000</v>
      </c>
      <c r="D17" s="1020" t="s">
        <v>114</v>
      </c>
      <c r="E17" s="301" t="s">
        <v>103</v>
      </c>
      <c r="F17" s="685" t="s">
        <v>104</v>
      </c>
      <c r="G17" s="1025" t="s">
        <v>124</v>
      </c>
      <c r="H17" s="1043">
        <v>196531700</v>
      </c>
      <c r="I17" s="1025" t="s">
        <v>116</v>
      </c>
      <c r="J17" s="1020" t="s">
        <v>117</v>
      </c>
      <c r="K17" s="1020" t="s">
        <v>125</v>
      </c>
      <c r="L17" s="1158">
        <v>44424</v>
      </c>
      <c r="M17" s="1188">
        <v>44513</v>
      </c>
      <c r="N17" s="1105"/>
      <c r="O17" s="1105"/>
      <c r="P17" s="1101" t="s">
        <v>779</v>
      </c>
      <c r="Q17" s="1102">
        <v>0</v>
      </c>
      <c r="R17" s="1103">
        <f t="shared" si="0"/>
        <v>0</v>
      </c>
      <c r="S17" s="1035" t="s">
        <v>109</v>
      </c>
      <c r="T17" s="275" t="s">
        <v>110</v>
      </c>
      <c r="V17"/>
    </row>
    <row r="18" spans="1:22" s="78" customFormat="1" ht="38.15" customHeight="1">
      <c r="A18" s="60">
        <f>SUBTOTAL(3,$B$13:B18)</f>
        <v>6</v>
      </c>
      <c r="B18" s="1106" t="s">
        <v>128</v>
      </c>
      <c r="C18" s="1043">
        <v>357000000</v>
      </c>
      <c r="D18" s="114" t="s">
        <v>102</v>
      </c>
      <c r="E18" s="301" t="s">
        <v>103</v>
      </c>
      <c r="F18" s="685" t="s">
        <v>104</v>
      </c>
      <c r="G18" s="114"/>
      <c r="H18" s="451"/>
      <c r="I18" s="452" t="s">
        <v>130</v>
      </c>
      <c r="J18" s="453" t="s">
        <v>130</v>
      </c>
      <c r="K18" s="188"/>
      <c r="L18" s="189"/>
      <c r="M18" s="1158"/>
      <c r="N18" s="1102"/>
      <c r="O18" s="1102"/>
      <c r="P18" s="1107" t="s">
        <v>779</v>
      </c>
      <c r="Q18" s="1102">
        <v>0</v>
      </c>
      <c r="R18" s="1108">
        <f t="shared" si="0"/>
        <v>0</v>
      </c>
      <c r="S18" s="684" t="s">
        <v>263</v>
      </c>
      <c r="T18" s="275" t="s">
        <v>110</v>
      </c>
      <c r="V18"/>
    </row>
    <row r="19" spans="1:22" s="78" customFormat="1" ht="17.25" customHeight="1">
      <c r="A19" s="1492" t="s">
        <v>359</v>
      </c>
      <c r="B19" s="1493"/>
      <c r="C19" s="1493"/>
      <c r="D19" s="1493"/>
      <c r="E19" s="1493"/>
      <c r="F19" s="1493"/>
      <c r="G19" s="1493"/>
      <c r="H19" s="1493"/>
      <c r="I19" s="1493"/>
      <c r="J19" s="1493"/>
      <c r="K19" s="1493"/>
      <c r="L19" s="1493"/>
      <c r="M19" s="1493"/>
      <c r="N19" s="1493"/>
      <c r="O19" s="1493"/>
      <c r="P19" s="1493"/>
      <c r="Q19" s="1493"/>
      <c r="R19" s="1493"/>
      <c r="S19" s="1493"/>
      <c r="T19" s="275"/>
      <c r="V19"/>
    </row>
    <row r="20" spans="1:22" s="78" customFormat="1" ht="57.4" customHeight="1">
      <c r="A20" s="302">
        <f>SUBTOTAL(3,$B$13:B20)</f>
        <v>7</v>
      </c>
      <c r="B20" s="43" t="s">
        <v>132</v>
      </c>
      <c r="C20" s="299">
        <v>510000000</v>
      </c>
      <c r="D20" s="300" t="s">
        <v>102</v>
      </c>
      <c r="E20" s="207" t="s">
        <v>133</v>
      </c>
      <c r="F20" s="631" t="s">
        <v>134</v>
      </c>
      <c r="G20" s="300" t="s">
        <v>135</v>
      </c>
      <c r="H20" s="186">
        <v>453905691.36000001</v>
      </c>
      <c r="I20" s="115" t="s">
        <v>136</v>
      </c>
      <c r="J20" s="187" t="s">
        <v>137</v>
      </c>
      <c r="K20" s="188" t="s">
        <v>138</v>
      </c>
      <c r="L20" s="189">
        <v>44398</v>
      </c>
      <c r="M20" s="189">
        <v>44517</v>
      </c>
      <c r="N20" s="888">
        <v>21.64</v>
      </c>
      <c r="O20" s="888">
        <v>0</v>
      </c>
      <c r="P20" s="849">
        <v>226952845.68000001</v>
      </c>
      <c r="Q20" s="1146">
        <v>0.5</v>
      </c>
      <c r="R20" s="889">
        <f>O20-N20</f>
        <v>-21.64</v>
      </c>
      <c r="S20" s="684" t="s">
        <v>208</v>
      </c>
      <c r="T20" s="275" t="s">
        <v>139</v>
      </c>
      <c r="V20"/>
    </row>
    <row r="21" spans="1:22" s="78" customFormat="1" ht="45.75" customHeight="1">
      <c r="A21" s="305">
        <f>SUBTOTAL(3,$B$13:B21)</f>
        <v>8</v>
      </c>
      <c r="B21" s="390" t="s">
        <v>140</v>
      </c>
      <c r="C21" s="307">
        <v>0</v>
      </c>
      <c r="D21" s="308"/>
      <c r="E21" s="309"/>
      <c r="F21" s="412"/>
      <c r="G21" s="308"/>
      <c r="H21" s="311"/>
      <c r="I21" s="312"/>
      <c r="J21" s="313"/>
      <c r="K21" s="314"/>
      <c r="L21" s="315"/>
      <c r="M21" s="315"/>
      <c r="N21" s="1045"/>
      <c r="O21" s="1046"/>
      <c r="P21" s="319"/>
      <c r="Q21" s="1143"/>
      <c r="R21" s="1048"/>
      <c r="S21" s="686" t="s">
        <v>142</v>
      </c>
      <c r="T21" s="275" t="s">
        <v>139</v>
      </c>
      <c r="V21"/>
    </row>
    <row r="22" spans="1:22" s="78" customFormat="1" ht="18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499"/>
      <c r="T22" s="275"/>
      <c r="V22"/>
    </row>
    <row r="23" spans="1:22" s="78" customFormat="1" ht="15" customHeight="1">
      <c r="A23" s="1500" t="s">
        <v>780</v>
      </c>
      <c r="B23" s="1501"/>
      <c r="C23" s="1501"/>
      <c r="D23" s="1501"/>
      <c r="E23" s="1501"/>
      <c r="F23" s="1501"/>
      <c r="G23" s="1501"/>
      <c r="H23" s="1501"/>
      <c r="I23" s="1501"/>
      <c r="J23" s="1501"/>
      <c r="K23" s="1501"/>
      <c r="L23" s="1501"/>
      <c r="M23" s="1501"/>
      <c r="N23" s="1501"/>
      <c r="O23" s="1501"/>
      <c r="P23" s="1501"/>
      <c r="Q23" s="1501"/>
      <c r="R23" s="1501"/>
      <c r="S23" s="1511"/>
      <c r="T23" s="275"/>
      <c r="V23"/>
    </row>
    <row r="24" spans="1:22" s="78" customFormat="1" ht="41.15" customHeight="1">
      <c r="A24" s="60">
        <f>SUBTOTAL(3,$B$13:B24)</f>
        <v>9</v>
      </c>
      <c r="B24" s="1100" t="s">
        <v>144</v>
      </c>
      <c r="C24" s="1043">
        <v>2000000000</v>
      </c>
      <c r="D24" s="1020" t="s">
        <v>102</v>
      </c>
      <c r="E24" s="125" t="s">
        <v>103</v>
      </c>
      <c r="F24" s="687" t="s">
        <v>104</v>
      </c>
      <c r="G24" s="1025" t="s">
        <v>145</v>
      </c>
      <c r="H24" s="1044">
        <v>1925205988.3299999</v>
      </c>
      <c r="I24" s="1020" t="s">
        <v>107</v>
      </c>
      <c r="J24" s="1020" t="s">
        <v>146</v>
      </c>
      <c r="K24" s="1020" t="s">
        <v>147</v>
      </c>
      <c r="L24" s="1158">
        <v>44424</v>
      </c>
      <c r="M24" s="1158">
        <v>44561</v>
      </c>
      <c r="N24" s="1102"/>
      <c r="O24" s="1102"/>
      <c r="P24" s="1107" t="s">
        <v>779</v>
      </c>
      <c r="Q24" s="1102">
        <v>0</v>
      </c>
      <c r="R24" s="1108">
        <f>O24-N24</f>
        <v>0</v>
      </c>
      <c r="S24" s="1109" t="s">
        <v>781</v>
      </c>
      <c r="T24" s="275" t="s">
        <v>110</v>
      </c>
      <c r="V24"/>
    </row>
    <row r="25" spans="1:22" s="78" customFormat="1" ht="41.65" customHeight="1">
      <c r="A25" s="60">
        <f>SUBTOTAL(3,$B$13:B25)</f>
        <v>10</v>
      </c>
      <c r="B25" s="1100" t="s">
        <v>148</v>
      </c>
      <c r="C25" s="1043">
        <v>750000000</v>
      </c>
      <c r="D25" s="1020" t="s">
        <v>102</v>
      </c>
      <c r="E25" s="125" t="s">
        <v>103</v>
      </c>
      <c r="F25" s="687" t="s">
        <v>104</v>
      </c>
      <c r="G25" s="1025" t="s">
        <v>145</v>
      </c>
      <c r="H25" s="1044">
        <v>695601815.29999995</v>
      </c>
      <c r="I25" s="1020" t="s">
        <v>149</v>
      </c>
      <c r="J25" s="1020" t="s">
        <v>146</v>
      </c>
      <c r="K25" s="1020" t="s">
        <v>147</v>
      </c>
      <c r="L25" s="1158">
        <v>44424</v>
      </c>
      <c r="M25" s="1158">
        <v>44561</v>
      </c>
      <c r="N25" s="1102"/>
      <c r="O25" s="1102"/>
      <c r="P25" s="1107" t="s">
        <v>779</v>
      </c>
      <c r="Q25" s="1102">
        <v>0</v>
      </c>
      <c r="R25" s="1108">
        <f>O25-N25</f>
        <v>0</v>
      </c>
      <c r="S25" s="1109" t="s">
        <v>781</v>
      </c>
      <c r="T25" s="275" t="s">
        <v>110</v>
      </c>
      <c r="V25"/>
    </row>
    <row r="26" spans="1:22" s="78" customFormat="1" ht="44.65" customHeight="1">
      <c r="A26" s="60">
        <f>SUBTOTAL(3,$B$13:B26)</f>
        <v>11</v>
      </c>
      <c r="B26" s="1100" t="s">
        <v>151</v>
      </c>
      <c r="C26" s="1043">
        <v>200000000</v>
      </c>
      <c r="D26" s="1020" t="s">
        <v>114</v>
      </c>
      <c r="E26" s="125" t="s">
        <v>103</v>
      </c>
      <c r="F26" s="687" t="s">
        <v>104</v>
      </c>
      <c r="G26" s="1025" t="s">
        <v>152</v>
      </c>
      <c r="H26" s="1044">
        <v>198805000</v>
      </c>
      <c r="I26" s="1020" t="s">
        <v>153</v>
      </c>
      <c r="J26" s="1020" t="s">
        <v>154</v>
      </c>
      <c r="K26" s="1020" t="s">
        <v>155</v>
      </c>
      <c r="L26" s="1158">
        <v>44427</v>
      </c>
      <c r="M26" s="1158">
        <v>44516</v>
      </c>
      <c r="N26" s="1102"/>
      <c r="O26" s="1102"/>
      <c r="P26" s="1107" t="s">
        <v>779</v>
      </c>
      <c r="Q26" s="1102">
        <v>0</v>
      </c>
      <c r="R26" s="1108">
        <f>O26-N26</f>
        <v>0</v>
      </c>
      <c r="S26" s="1109" t="s">
        <v>109</v>
      </c>
      <c r="T26" s="275" t="s">
        <v>110</v>
      </c>
      <c r="V26"/>
    </row>
    <row r="27" spans="1:22" s="78" customFormat="1" ht="56.25" customHeight="1">
      <c r="A27" s="393">
        <f>SUBTOTAL(3,$B$13:B27)</f>
        <v>12</v>
      </c>
      <c r="B27" s="1110" t="s">
        <v>157</v>
      </c>
      <c r="C27" s="1049">
        <v>200000000</v>
      </c>
      <c r="D27" s="1021" t="s">
        <v>114</v>
      </c>
      <c r="E27" s="325" t="s">
        <v>103</v>
      </c>
      <c r="F27" s="845" t="s">
        <v>104</v>
      </c>
      <c r="G27" s="956"/>
      <c r="H27" s="1050"/>
      <c r="I27" s="313"/>
      <c r="J27" s="313" t="s">
        <v>288</v>
      </c>
      <c r="K27" s="1111" t="s">
        <v>160</v>
      </c>
      <c r="L27" s="1051"/>
      <c r="M27" s="1158"/>
      <c r="N27" s="1052"/>
      <c r="O27" s="1053"/>
      <c r="P27" s="1054"/>
      <c r="Q27" s="1143">
        <v>0</v>
      </c>
      <c r="R27" s="1055">
        <f>O27-N27</f>
        <v>0</v>
      </c>
      <c r="S27" s="966" t="s">
        <v>782</v>
      </c>
      <c r="T27" s="275" t="s">
        <v>110</v>
      </c>
      <c r="V27"/>
    </row>
    <row r="28" spans="1:22" s="78" customFormat="1" ht="55.5" customHeight="1">
      <c r="A28" s="855">
        <f>SUBTOTAL(3,$B$13:B28)</f>
        <v>13</v>
      </c>
      <c r="B28" s="1106" t="s">
        <v>162</v>
      </c>
      <c r="C28" s="1043">
        <v>1303190000</v>
      </c>
      <c r="D28" s="1020" t="s">
        <v>102</v>
      </c>
      <c r="E28" s="294" t="s">
        <v>103</v>
      </c>
      <c r="F28" s="967" t="s">
        <v>104</v>
      </c>
      <c r="G28" s="1025" t="s">
        <v>163</v>
      </c>
      <c r="H28" s="1044">
        <v>928755800</v>
      </c>
      <c r="I28" s="1020" t="s">
        <v>130</v>
      </c>
      <c r="J28" s="1020" t="s">
        <v>130</v>
      </c>
      <c r="K28" s="1020" t="s">
        <v>164</v>
      </c>
      <c r="L28" s="1158">
        <v>44424</v>
      </c>
      <c r="M28" s="1158">
        <v>44561</v>
      </c>
      <c r="N28" s="1102"/>
      <c r="O28" s="1102"/>
      <c r="P28" s="1107" t="s">
        <v>779</v>
      </c>
      <c r="Q28" s="1102">
        <v>0</v>
      </c>
      <c r="R28" s="1108">
        <f>O28-N28</f>
        <v>0</v>
      </c>
      <c r="S28" s="1035" t="s">
        <v>109</v>
      </c>
      <c r="T28" s="275" t="s">
        <v>110</v>
      </c>
      <c r="V28"/>
    </row>
    <row r="29" spans="1:22" s="78" customFormat="1" ht="15" customHeight="1">
      <c r="A29" s="1492" t="s">
        <v>783</v>
      </c>
      <c r="B29" s="1493"/>
      <c r="C29" s="1493"/>
      <c r="D29" s="1493"/>
      <c r="E29" s="1493"/>
      <c r="F29" s="1493"/>
      <c r="G29" s="1493"/>
      <c r="H29" s="1493"/>
      <c r="I29" s="1493"/>
      <c r="J29" s="1493"/>
      <c r="K29" s="1493"/>
      <c r="L29" s="1493"/>
      <c r="M29" s="1493"/>
      <c r="N29" s="1493"/>
      <c r="O29" s="1493"/>
      <c r="P29" s="1493"/>
      <c r="Q29" s="1493"/>
      <c r="R29" s="1493"/>
      <c r="S29" s="1510"/>
      <c r="T29" s="275"/>
      <c r="V29"/>
    </row>
    <row r="30" spans="1:22" s="78" customFormat="1" ht="66" customHeight="1">
      <c r="A30" s="305">
        <f>SUBTOTAL(3,$B$13:B30)</f>
        <v>14</v>
      </c>
      <c r="B30" s="323" t="s">
        <v>166</v>
      </c>
      <c r="C30" s="319">
        <v>400000340</v>
      </c>
      <c r="D30" s="324" t="s">
        <v>102</v>
      </c>
      <c r="E30" s="325" t="s">
        <v>103</v>
      </c>
      <c r="F30" s="337" t="s">
        <v>167</v>
      </c>
      <c r="G30" s="327" t="s">
        <v>168</v>
      </c>
      <c r="H30" s="328">
        <v>319184871</v>
      </c>
      <c r="I30" s="313" t="s">
        <v>153</v>
      </c>
      <c r="J30" s="313" t="s">
        <v>169</v>
      </c>
      <c r="K30" s="314" t="s">
        <v>164</v>
      </c>
      <c r="L30" s="315">
        <v>44428</v>
      </c>
      <c r="M30" s="1159">
        <v>44547</v>
      </c>
      <c r="N30" s="510">
        <v>7.74</v>
      </c>
      <c r="O30" s="1056">
        <v>17.353000000000002</v>
      </c>
      <c r="P30" s="319"/>
      <c r="Q30" s="1143">
        <v>0</v>
      </c>
      <c r="R30" s="1048">
        <f t="shared" ref="R30:R36" si="1">O30-N30</f>
        <v>9.6130000000000013</v>
      </c>
      <c r="S30" s="686" t="s">
        <v>784</v>
      </c>
      <c r="T30" s="275" t="s">
        <v>171</v>
      </c>
      <c r="V30" s="11"/>
    </row>
    <row r="31" spans="1:22" s="56" customFormat="1" ht="65.150000000000006" customHeight="1">
      <c r="A31" s="305">
        <f>SUBTOTAL(3,$B$13:B31)</f>
        <v>15</v>
      </c>
      <c r="B31" s="323" t="s">
        <v>172</v>
      </c>
      <c r="C31" s="319">
        <v>400000063</v>
      </c>
      <c r="D31" s="330" t="s">
        <v>102</v>
      </c>
      <c r="E31" s="309" t="s">
        <v>103</v>
      </c>
      <c r="F31" s="337" t="s">
        <v>167</v>
      </c>
      <c r="G31" s="327" t="s">
        <v>173</v>
      </c>
      <c r="H31" s="331">
        <v>362001486</v>
      </c>
      <c r="I31" s="313" t="s">
        <v>153</v>
      </c>
      <c r="J31" s="313" t="s">
        <v>169</v>
      </c>
      <c r="K31" s="314" t="s">
        <v>174</v>
      </c>
      <c r="L31" s="315">
        <v>44428</v>
      </c>
      <c r="M31" s="315">
        <v>44542</v>
      </c>
      <c r="N31" s="1056"/>
      <c r="O31" s="1056"/>
      <c r="P31" s="319"/>
      <c r="Q31" s="1143">
        <v>0</v>
      </c>
      <c r="R31" s="1048">
        <f t="shared" si="1"/>
        <v>0</v>
      </c>
      <c r="S31" s="686" t="s">
        <v>785</v>
      </c>
      <c r="T31" s="275" t="s">
        <v>171</v>
      </c>
      <c r="U31" s="78"/>
      <c r="V31" s="11"/>
    </row>
    <row r="32" spans="1:22" s="56" customFormat="1" ht="45" customHeight="1">
      <c r="A32" s="302">
        <f>SUBTOTAL(3,$B$13:B32)</f>
        <v>16</v>
      </c>
      <c r="B32" s="122" t="s">
        <v>176</v>
      </c>
      <c r="C32" s="123">
        <v>200001188</v>
      </c>
      <c r="D32" s="304" t="s">
        <v>114</v>
      </c>
      <c r="E32" s="301" t="s">
        <v>103</v>
      </c>
      <c r="F32" s="631" t="s">
        <v>167</v>
      </c>
      <c r="G32" s="126" t="s">
        <v>177</v>
      </c>
      <c r="H32" s="194" t="s">
        <v>786</v>
      </c>
      <c r="I32" s="187" t="s">
        <v>178</v>
      </c>
      <c r="J32" s="187" t="s">
        <v>169</v>
      </c>
      <c r="K32" s="188" t="s">
        <v>179</v>
      </c>
      <c r="L32" s="189">
        <v>44435</v>
      </c>
      <c r="M32" s="189">
        <v>44524</v>
      </c>
      <c r="N32" s="1102"/>
      <c r="O32" s="1102"/>
      <c r="P32" s="1020" t="s">
        <v>779</v>
      </c>
      <c r="Q32" s="1102">
        <v>0</v>
      </c>
      <c r="R32" s="1108">
        <f t="shared" si="1"/>
        <v>0</v>
      </c>
      <c r="S32" s="684" t="s">
        <v>787</v>
      </c>
      <c r="T32" s="275" t="s">
        <v>171</v>
      </c>
      <c r="U32" s="78"/>
      <c r="V32" s="11"/>
    </row>
    <row r="33" spans="1:22" s="56" customFormat="1" ht="45.4" customHeight="1">
      <c r="A33" s="302">
        <f>SUBTOTAL(3,$B$13:B33)</f>
        <v>17</v>
      </c>
      <c r="B33" s="122" t="s">
        <v>181</v>
      </c>
      <c r="C33" s="123">
        <v>200000110</v>
      </c>
      <c r="D33" s="304" t="s">
        <v>114</v>
      </c>
      <c r="E33" s="301" t="s">
        <v>103</v>
      </c>
      <c r="F33" s="631" t="s">
        <v>167</v>
      </c>
      <c r="G33" s="126" t="s">
        <v>182</v>
      </c>
      <c r="H33" s="194" t="s">
        <v>788</v>
      </c>
      <c r="I33" s="187" t="s">
        <v>178</v>
      </c>
      <c r="J33" s="187" t="s">
        <v>169</v>
      </c>
      <c r="K33" s="188" t="s">
        <v>183</v>
      </c>
      <c r="L33" s="189">
        <v>44435</v>
      </c>
      <c r="M33" s="189">
        <v>44524</v>
      </c>
      <c r="N33" s="1102"/>
      <c r="O33" s="1102"/>
      <c r="P33" s="1020" t="s">
        <v>779</v>
      </c>
      <c r="Q33" s="1102">
        <v>0</v>
      </c>
      <c r="R33" s="1108">
        <f t="shared" si="1"/>
        <v>0</v>
      </c>
      <c r="S33" s="684" t="s">
        <v>787</v>
      </c>
      <c r="T33" s="275" t="s">
        <v>171</v>
      </c>
      <c r="U33" s="78"/>
      <c r="V33" s="11"/>
    </row>
    <row r="34" spans="1:22" s="78" customFormat="1" ht="45.75" customHeight="1">
      <c r="A34" s="302">
        <f>SUBTOTAL(3,$B$13:B34)</f>
        <v>18</v>
      </c>
      <c r="B34" s="122" t="s">
        <v>184</v>
      </c>
      <c r="C34" s="123">
        <v>200000110</v>
      </c>
      <c r="D34" s="304" t="s">
        <v>114</v>
      </c>
      <c r="E34" s="301" t="s">
        <v>103</v>
      </c>
      <c r="F34" s="631" t="s">
        <v>167</v>
      </c>
      <c r="G34" s="126" t="s">
        <v>185</v>
      </c>
      <c r="H34" s="194" t="s">
        <v>789</v>
      </c>
      <c r="I34" s="187" t="s">
        <v>178</v>
      </c>
      <c r="J34" s="197" t="s">
        <v>169</v>
      </c>
      <c r="K34" s="188" t="s">
        <v>183</v>
      </c>
      <c r="L34" s="189">
        <v>44435</v>
      </c>
      <c r="M34" s="189">
        <v>44524</v>
      </c>
      <c r="N34" s="1102"/>
      <c r="O34" s="1102"/>
      <c r="P34" s="1020" t="s">
        <v>779</v>
      </c>
      <c r="Q34" s="1102">
        <v>0</v>
      </c>
      <c r="R34" s="1108">
        <f t="shared" si="1"/>
        <v>0</v>
      </c>
      <c r="S34" s="684" t="s">
        <v>787</v>
      </c>
      <c r="T34" s="275" t="s">
        <v>171</v>
      </c>
      <c r="V34" s="11"/>
    </row>
    <row r="35" spans="1:22" s="56" customFormat="1" ht="44.25" customHeight="1">
      <c r="A35" s="302">
        <f>SUBTOTAL(3,$B$13:B35)</f>
        <v>19</v>
      </c>
      <c r="B35" s="122" t="s">
        <v>186</v>
      </c>
      <c r="C35" s="123">
        <v>500000000</v>
      </c>
      <c r="D35" s="304" t="s">
        <v>102</v>
      </c>
      <c r="E35" s="301" t="s">
        <v>103</v>
      </c>
      <c r="F35" s="631" t="s">
        <v>167</v>
      </c>
      <c r="G35" s="126" t="s">
        <v>187</v>
      </c>
      <c r="H35" s="231">
        <v>414198979.08999997</v>
      </c>
      <c r="I35" s="187" t="s">
        <v>107</v>
      </c>
      <c r="J35" s="197" t="s">
        <v>188</v>
      </c>
      <c r="K35" s="188" t="s">
        <v>174</v>
      </c>
      <c r="L35" s="1158">
        <v>44427</v>
      </c>
      <c r="M35" s="1158">
        <v>44561</v>
      </c>
      <c r="N35" s="887">
        <v>0.19</v>
      </c>
      <c r="O35" s="930">
        <v>0.2</v>
      </c>
      <c r="P35" s="199"/>
      <c r="Q35" s="1102">
        <v>0</v>
      </c>
      <c r="R35" s="894">
        <f t="shared" si="1"/>
        <v>1.0000000000000009E-2</v>
      </c>
      <c r="S35" s="684" t="s">
        <v>787</v>
      </c>
      <c r="T35" s="275" t="s">
        <v>171</v>
      </c>
      <c r="U35" s="78"/>
      <c r="V35" s="11"/>
    </row>
    <row r="36" spans="1:22" s="56" customFormat="1" ht="57" customHeight="1">
      <c r="A36" s="305">
        <f>SUBTOTAL(3,$B$13:B36)</f>
        <v>20</v>
      </c>
      <c r="B36" s="323" t="s">
        <v>189</v>
      </c>
      <c r="C36" s="319">
        <v>800000000</v>
      </c>
      <c r="D36" s="330" t="s">
        <v>102</v>
      </c>
      <c r="E36" s="309" t="s">
        <v>103</v>
      </c>
      <c r="F36" s="412" t="s">
        <v>167</v>
      </c>
      <c r="G36" s="327" t="s">
        <v>190</v>
      </c>
      <c r="H36" s="331">
        <v>638249600</v>
      </c>
      <c r="I36" s="313" t="s">
        <v>107</v>
      </c>
      <c r="J36" s="335" t="s">
        <v>188</v>
      </c>
      <c r="K36" s="314" t="s">
        <v>191</v>
      </c>
      <c r="L36" s="315">
        <v>44427</v>
      </c>
      <c r="M36" s="315">
        <v>44561</v>
      </c>
      <c r="N36" s="1057">
        <v>0.31</v>
      </c>
      <c r="O36" s="1056">
        <v>0.5</v>
      </c>
      <c r="P36" s="337"/>
      <c r="Q36" s="1047">
        <v>0</v>
      </c>
      <c r="R36" s="1048">
        <f t="shared" si="1"/>
        <v>0.19</v>
      </c>
      <c r="S36" s="686" t="s">
        <v>790</v>
      </c>
      <c r="T36" s="275" t="s">
        <v>171</v>
      </c>
      <c r="U36" s="78"/>
      <c r="V36" s="11"/>
    </row>
    <row r="37" spans="1:22" s="56" customFormat="1" ht="17.25" customHeight="1">
      <c r="A37" s="1492" t="s">
        <v>791</v>
      </c>
      <c r="B37" s="1493"/>
      <c r="C37" s="1493"/>
      <c r="D37" s="1493"/>
      <c r="E37" s="1493"/>
      <c r="F37" s="1493"/>
      <c r="G37" s="1493"/>
      <c r="H37" s="1493"/>
      <c r="I37" s="1493"/>
      <c r="J37" s="1493"/>
      <c r="K37" s="1493"/>
      <c r="L37" s="1493"/>
      <c r="M37" s="1493"/>
      <c r="N37" s="1493"/>
      <c r="O37" s="1493"/>
      <c r="P37" s="1493"/>
      <c r="Q37" s="1493"/>
      <c r="R37" s="1493"/>
      <c r="S37" s="1510"/>
      <c r="T37" s="278"/>
      <c r="V37" s="57"/>
    </row>
    <row r="38" spans="1:22" s="56" customFormat="1" ht="37.5" customHeight="1">
      <c r="A38" s="302">
        <f>SUBTOTAL(3,$B$13:B38)</f>
        <v>21</v>
      </c>
      <c r="B38" s="122" t="s">
        <v>193</v>
      </c>
      <c r="C38" s="401">
        <v>412500000</v>
      </c>
      <c r="D38" s="304" t="s">
        <v>102</v>
      </c>
      <c r="E38" s="207" t="s">
        <v>133</v>
      </c>
      <c r="F38" s="631" t="s">
        <v>134</v>
      </c>
      <c r="G38" s="126" t="s">
        <v>194</v>
      </c>
      <c r="H38" s="194">
        <v>356982224</v>
      </c>
      <c r="I38" s="187" t="s">
        <v>195</v>
      </c>
      <c r="J38" s="187" t="s">
        <v>137</v>
      </c>
      <c r="K38" s="201" t="s">
        <v>196</v>
      </c>
      <c r="L38" s="1160">
        <v>44396</v>
      </c>
      <c r="M38" s="1158">
        <v>44515</v>
      </c>
      <c r="N38" s="888">
        <v>29.44</v>
      </c>
      <c r="O38" s="888">
        <v>25.04</v>
      </c>
      <c r="P38" s="204">
        <v>178491112</v>
      </c>
      <c r="Q38" s="1146">
        <v>0.5</v>
      </c>
      <c r="R38" s="889">
        <f>O38-N38</f>
        <v>-4.4000000000000021</v>
      </c>
      <c r="S38" s="684" t="s">
        <v>208</v>
      </c>
      <c r="T38" s="278" t="s">
        <v>139</v>
      </c>
      <c r="V38" s="57"/>
    </row>
    <row r="39" spans="1:22" s="56" customFormat="1" ht="41.25" customHeight="1">
      <c r="A39" s="302">
        <f>SUBTOTAL(3,$B$13:B39)</f>
        <v>22</v>
      </c>
      <c r="B39" s="122" t="s">
        <v>197</v>
      </c>
      <c r="C39" s="401">
        <v>385000000</v>
      </c>
      <c r="D39" s="304" t="s">
        <v>198</v>
      </c>
      <c r="E39" s="207" t="s">
        <v>133</v>
      </c>
      <c r="F39" s="631" t="s">
        <v>134</v>
      </c>
      <c r="G39" s="126"/>
      <c r="H39" s="194"/>
      <c r="I39" s="187" t="s">
        <v>200</v>
      </c>
      <c r="J39" s="187" t="s">
        <v>200</v>
      </c>
      <c r="K39" s="1138" t="s">
        <v>200</v>
      </c>
      <c r="L39" s="1160"/>
      <c r="M39" s="1160"/>
      <c r="N39" s="1102"/>
      <c r="O39" s="1102"/>
      <c r="P39" s="1020" t="s">
        <v>779</v>
      </c>
      <c r="Q39" s="1102">
        <v>0</v>
      </c>
      <c r="R39" s="1108">
        <f t="shared" ref="R39:R44" si="2">O39-N39</f>
        <v>0</v>
      </c>
      <c r="S39" s="684" t="s">
        <v>792</v>
      </c>
      <c r="T39" s="278" t="s">
        <v>139</v>
      </c>
      <c r="V39" s="57"/>
    </row>
    <row r="40" spans="1:22" s="56" customFormat="1" ht="40" customHeight="1">
      <c r="A40" s="302">
        <f>SUBTOTAL(3,$B$13:B40)</f>
        <v>23</v>
      </c>
      <c r="B40" s="122" t="s">
        <v>202</v>
      </c>
      <c r="C40" s="401">
        <v>184000000</v>
      </c>
      <c r="D40" s="304" t="s">
        <v>114</v>
      </c>
      <c r="E40" s="301" t="s">
        <v>203</v>
      </c>
      <c r="F40" s="631" t="s">
        <v>134</v>
      </c>
      <c r="G40" s="126" t="s">
        <v>204</v>
      </c>
      <c r="H40" s="194">
        <v>183286000</v>
      </c>
      <c r="I40" s="187" t="s">
        <v>205</v>
      </c>
      <c r="J40" s="142" t="s">
        <v>206</v>
      </c>
      <c r="K40" s="1139" t="s">
        <v>207</v>
      </c>
      <c r="L40" s="1161">
        <v>44421</v>
      </c>
      <c r="M40" s="1161">
        <v>44510</v>
      </c>
      <c r="N40" s="1102"/>
      <c r="O40" s="1102"/>
      <c r="P40" s="1020" t="s">
        <v>779</v>
      </c>
      <c r="Q40" s="1102">
        <v>0</v>
      </c>
      <c r="R40" s="1108">
        <f t="shared" si="2"/>
        <v>0</v>
      </c>
      <c r="S40" s="684" t="s">
        <v>208</v>
      </c>
      <c r="T40" s="278" t="s">
        <v>139</v>
      </c>
      <c r="V40" s="57"/>
    </row>
    <row r="41" spans="1:22" s="78" customFormat="1" ht="36" customHeight="1">
      <c r="A41" s="302">
        <f>SUBTOTAL(3,$B$13:B41)</f>
        <v>24</v>
      </c>
      <c r="B41" s="122" t="s">
        <v>209</v>
      </c>
      <c r="C41" s="402">
        <v>184000000</v>
      </c>
      <c r="D41" s="301" t="s">
        <v>114</v>
      </c>
      <c r="E41" s="631" t="s">
        <v>203</v>
      </c>
      <c r="F41" s="631" t="s">
        <v>134</v>
      </c>
      <c r="G41" s="126" t="s">
        <v>210</v>
      </c>
      <c r="H41" s="194">
        <v>183401000</v>
      </c>
      <c r="I41" s="187" t="s">
        <v>205</v>
      </c>
      <c r="J41" s="142" t="s">
        <v>206</v>
      </c>
      <c r="K41" s="142" t="s">
        <v>211</v>
      </c>
      <c r="L41" s="1158">
        <v>44426</v>
      </c>
      <c r="M41" s="1160">
        <v>44515</v>
      </c>
      <c r="N41" s="1102"/>
      <c r="O41" s="1102"/>
      <c r="P41" s="1020" t="s">
        <v>779</v>
      </c>
      <c r="Q41" s="1102">
        <v>0</v>
      </c>
      <c r="R41" s="1108">
        <f t="shared" si="2"/>
        <v>0</v>
      </c>
      <c r="S41" s="684" t="s">
        <v>208</v>
      </c>
      <c r="T41" s="278" t="s">
        <v>139</v>
      </c>
      <c r="V41"/>
    </row>
    <row r="42" spans="1:22" s="78" customFormat="1" ht="37.75" customHeight="1">
      <c r="A42" s="302">
        <f>SUBTOTAL(3,$B$13:B42)</f>
        <v>25</v>
      </c>
      <c r="B42" s="122" t="s">
        <v>212</v>
      </c>
      <c r="C42" s="401">
        <v>195000000</v>
      </c>
      <c r="D42" s="304" t="s">
        <v>114</v>
      </c>
      <c r="E42" s="301" t="s">
        <v>203</v>
      </c>
      <c r="F42" s="631" t="s">
        <v>134</v>
      </c>
      <c r="G42" s="126"/>
      <c r="H42" s="194"/>
      <c r="I42" s="187" t="s">
        <v>178</v>
      </c>
      <c r="J42" s="140" t="s">
        <v>153</v>
      </c>
      <c r="K42" s="143"/>
      <c r="L42" s="1161"/>
      <c r="M42" s="1161"/>
      <c r="N42" s="1102"/>
      <c r="O42" s="1102"/>
      <c r="P42" s="1020" t="s">
        <v>779</v>
      </c>
      <c r="Q42" s="1102">
        <v>0</v>
      </c>
      <c r="R42" s="1108">
        <f t="shared" si="2"/>
        <v>0</v>
      </c>
      <c r="S42" s="684" t="s">
        <v>664</v>
      </c>
      <c r="T42" s="278" t="s">
        <v>139</v>
      </c>
      <c r="V42"/>
    </row>
    <row r="43" spans="1:22" s="78" customFormat="1" ht="45.75" customHeight="1">
      <c r="A43" s="305">
        <f>SUBTOTAL(3,$B$13:B43)</f>
        <v>26</v>
      </c>
      <c r="B43" s="323" t="s">
        <v>215</v>
      </c>
      <c r="C43" s="403">
        <v>0</v>
      </c>
      <c r="D43" s="330"/>
      <c r="E43" s="309"/>
      <c r="F43" s="412"/>
      <c r="G43" s="327"/>
      <c r="H43" s="331"/>
      <c r="I43" s="313"/>
      <c r="J43" s="398"/>
      <c r="K43" s="399"/>
      <c r="L43" s="1162"/>
      <c r="M43" s="1162"/>
      <c r="N43" s="1112"/>
      <c r="O43" s="1112"/>
      <c r="P43" s="1021" t="s">
        <v>779</v>
      </c>
      <c r="Q43" s="1112"/>
      <c r="R43" s="1113"/>
      <c r="S43" s="689" t="s">
        <v>142</v>
      </c>
      <c r="T43" s="278" t="s">
        <v>139</v>
      </c>
      <c r="V43"/>
    </row>
    <row r="44" spans="1:22" s="78" customFormat="1" ht="192" customHeight="1">
      <c r="A44" s="305">
        <f>SUBTOTAL(3,$B$13:B44)</f>
        <v>27</v>
      </c>
      <c r="B44" s="323" t="s">
        <v>216</v>
      </c>
      <c r="C44" s="349">
        <v>196000000</v>
      </c>
      <c r="D44" s="330" t="s">
        <v>198</v>
      </c>
      <c r="E44" s="309" t="s">
        <v>203</v>
      </c>
      <c r="F44" s="412"/>
      <c r="G44" s="327"/>
      <c r="H44" s="331"/>
      <c r="I44" s="313" t="s">
        <v>200</v>
      </c>
      <c r="J44" s="398" t="s">
        <v>200</v>
      </c>
      <c r="K44" s="399" t="s">
        <v>200</v>
      </c>
      <c r="L44" s="1162"/>
      <c r="M44" s="1162"/>
      <c r="N44" s="1112"/>
      <c r="O44" s="1112"/>
      <c r="P44" s="1021" t="s">
        <v>779</v>
      </c>
      <c r="Q44" s="1112">
        <v>0</v>
      </c>
      <c r="R44" s="1113">
        <f t="shared" si="2"/>
        <v>0</v>
      </c>
      <c r="S44" s="689" t="s">
        <v>793</v>
      </c>
      <c r="T44" s="278" t="s">
        <v>139</v>
      </c>
      <c r="V44"/>
    </row>
    <row r="45" spans="1:22" ht="17.25" customHeight="1">
      <c r="A45" s="1497" t="s">
        <v>219</v>
      </c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8"/>
      <c r="Q45" s="1498"/>
      <c r="R45" s="1498"/>
      <c r="S45" s="1499"/>
    </row>
    <row r="46" spans="1:22" ht="16.5" customHeight="1">
      <c r="A46" s="1500" t="s">
        <v>794</v>
      </c>
      <c r="B46" s="1501"/>
      <c r="C46" s="1501"/>
      <c r="D46" s="1501"/>
      <c r="E46" s="1501"/>
      <c r="F46" s="1501"/>
      <c r="G46" s="1501"/>
      <c r="H46" s="1501"/>
      <c r="I46" s="1501"/>
      <c r="J46" s="1501"/>
      <c r="K46" s="1501"/>
      <c r="L46" s="1501"/>
      <c r="M46" s="1501"/>
      <c r="N46" s="1501"/>
      <c r="O46" s="1501"/>
      <c r="P46" s="1501"/>
      <c r="Q46" s="1501"/>
      <c r="R46" s="1501"/>
      <c r="S46" s="1511"/>
    </row>
    <row r="47" spans="1:22" s="14" customFormat="1" ht="39.4" customHeight="1">
      <c r="A47" s="60">
        <f>SUBTOTAL(3,$B$13:B47)</f>
        <v>28</v>
      </c>
      <c r="B47" s="1100" t="s">
        <v>220</v>
      </c>
      <c r="C47" s="402">
        <v>2300000000</v>
      </c>
      <c r="D47" s="1020" t="s">
        <v>102</v>
      </c>
      <c r="E47" s="682" t="s">
        <v>103</v>
      </c>
      <c r="F47" s="687" t="s">
        <v>104</v>
      </c>
      <c r="G47" s="1025" t="s">
        <v>221</v>
      </c>
      <c r="H47" s="151">
        <v>1743245320</v>
      </c>
      <c r="I47" s="1025" t="s">
        <v>222</v>
      </c>
      <c r="J47" s="1020" t="s">
        <v>116</v>
      </c>
      <c r="K47" s="1020" t="s">
        <v>223</v>
      </c>
      <c r="L47" s="1158">
        <v>44403</v>
      </c>
      <c r="M47" s="1158">
        <v>44558</v>
      </c>
      <c r="N47" s="1104">
        <v>1.333</v>
      </c>
      <c r="O47" s="1104">
        <v>2.2240000000000002</v>
      </c>
      <c r="P47" s="151">
        <v>522973596</v>
      </c>
      <c r="Q47" s="1146">
        <v>0.3</v>
      </c>
      <c r="R47" s="1114">
        <f>O47-N47</f>
        <v>0.89100000000000024</v>
      </c>
      <c r="S47" s="1035" t="s">
        <v>109</v>
      </c>
      <c r="T47" s="275" t="s">
        <v>110</v>
      </c>
      <c r="U47" s="56"/>
      <c r="V47" s="57"/>
    </row>
    <row r="48" spans="1:22" ht="41.15" customHeight="1">
      <c r="A48" s="60">
        <f>SUBTOTAL(3,$B$13:B48)</f>
        <v>29</v>
      </c>
      <c r="B48" s="1100" t="s">
        <v>224</v>
      </c>
      <c r="C48" s="402">
        <v>1000000000</v>
      </c>
      <c r="D48" s="1020" t="s">
        <v>102</v>
      </c>
      <c r="E48" s="682" t="s">
        <v>103</v>
      </c>
      <c r="F48" s="687" t="s">
        <v>104</v>
      </c>
      <c r="G48" s="1025" t="s">
        <v>225</v>
      </c>
      <c r="H48" s="151">
        <v>990738011.89999998</v>
      </c>
      <c r="I48" s="1025" t="s">
        <v>226</v>
      </c>
      <c r="J48" s="1020" t="s">
        <v>227</v>
      </c>
      <c r="K48" s="1020" t="s">
        <v>228</v>
      </c>
      <c r="L48" s="1158">
        <v>44424</v>
      </c>
      <c r="M48" s="1158">
        <v>44561</v>
      </c>
      <c r="N48" s="1020"/>
      <c r="O48" s="1020"/>
      <c r="P48" s="151">
        <v>297221403.56999999</v>
      </c>
      <c r="Q48" s="1146">
        <v>0.3</v>
      </c>
      <c r="R48" s="1108">
        <f>O48-N48</f>
        <v>0</v>
      </c>
      <c r="S48" s="1035" t="s">
        <v>109</v>
      </c>
      <c r="T48" s="275" t="s">
        <v>110</v>
      </c>
    </row>
    <row r="49" spans="1:22" s="78" customFormat="1" ht="68.150000000000006" customHeight="1">
      <c r="A49" s="393">
        <f>SUBTOTAL(3,$B$13:B49)</f>
        <v>30</v>
      </c>
      <c r="B49" s="1115" t="s">
        <v>229</v>
      </c>
      <c r="C49" s="1058">
        <v>2000000000</v>
      </c>
      <c r="D49" s="1021" t="s">
        <v>102</v>
      </c>
      <c r="E49" s="975" t="s">
        <v>103</v>
      </c>
      <c r="F49" s="845" t="s">
        <v>104</v>
      </c>
      <c r="G49" s="1034" t="s">
        <v>230</v>
      </c>
      <c r="H49" s="409">
        <v>1926565357.8199999</v>
      </c>
      <c r="I49" s="1034" t="s">
        <v>231</v>
      </c>
      <c r="J49" s="1021" t="s">
        <v>153</v>
      </c>
      <c r="K49" s="1021" t="s">
        <v>232</v>
      </c>
      <c r="L49" s="1164">
        <v>44400</v>
      </c>
      <c r="M49" s="1164">
        <v>44529</v>
      </c>
      <c r="N49" s="1021">
        <v>2E-3</v>
      </c>
      <c r="O49" s="1021">
        <v>0.82699999999999996</v>
      </c>
      <c r="P49" s="409">
        <v>577969607.35000002</v>
      </c>
      <c r="Q49" s="1147">
        <v>0.3</v>
      </c>
      <c r="R49" s="1116">
        <f>O49-N49</f>
        <v>0.82499999999999996</v>
      </c>
      <c r="S49" s="1140" t="s">
        <v>233</v>
      </c>
      <c r="T49" s="275" t="s">
        <v>110</v>
      </c>
      <c r="V49"/>
    </row>
    <row r="50" spans="1:22" s="78" customFormat="1" ht="40.4" customHeight="1">
      <c r="A50" s="855">
        <f>SUBTOTAL(3,$B$13:B50)</f>
        <v>31</v>
      </c>
      <c r="B50" s="1117" t="s">
        <v>234</v>
      </c>
      <c r="C50" s="402">
        <v>180000000</v>
      </c>
      <c r="D50" s="1016" t="s">
        <v>235</v>
      </c>
      <c r="E50" s="44" t="s">
        <v>103</v>
      </c>
      <c r="F50" s="967" t="s">
        <v>104</v>
      </c>
      <c r="G50" s="1025" t="s">
        <v>236</v>
      </c>
      <c r="H50" s="151">
        <v>177371900</v>
      </c>
      <c r="I50" s="1025" t="s">
        <v>153</v>
      </c>
      <c r="J50" s="1020" t="s">
        <v>237</v>
      </c>
      <c r="K50" s="1020" t="s">
        <v>238</v>
      </c>
      <c r="L50" s="1158">
        <v>44427</v>
      </c>
      <c r="M50" s="1158">
        <v>44516</v>
      </c>
      <c r="N50" s="1102">
        <v>9</v>
      </c>
      <c r="O50" s="1102">
        <v>11.18</v>
      </c>
      <c r="P50" s="1107"/>
      <c r="Q50" s="1146">
        <v>0</v>
      </c>
      <c r="R50" s="1108">
        <f>O50-N50</f>
        <v>2.1799999999999997</v>
      </c>
      <c r="S50" s="1035" t="s">
        <v>109</v>
      </c>
      <c r="T50" s="275" t="s">
        <v>110</v>
      </c>
      <c r="V50"/>
    </row>
    <row r="51" spans="1:22" s="78" customFormat="1" ht="17.25" customHeight="1">
      <c r="A51" s="1492" t="s">
        <v>795</v>
      </c>
      <c r="B51" s="1493"/>
      <c r="C51" s="1493"/>
      <c r="D51" s="1493"/>
      <c r="E51" s="1493"/>
      <c r="F51" s="1493"/>
      <c r="G51" s="1493"/>
      <c r="H51" s="1493"/>
      <c r="I51" s="1493"/>
      <c r="J51" s="1493"/>
      <c r="K51" s="1493"/>
      <c r="L51" s="1493"/>
      <c r="M51" s="1493"/>
      <c r="N51" s="1493"/>
      <c r="O51" s="1493"/>
      <c r="P51" s="1493"/>
      <c r="Q51" s="1493"/>
      <c r="R51" s="1493"/>
      <c r="S51" s="1493"/>
      <c r="T51" s="275"/>
      <c r="V51"/>
    </row>
    <row r="52" spans="1:22" s="78" customFormat="1" ht="45.75" customHeight="1">
      <c r="A52" s="302">
        <f>SUBTOTAL(3,$B$13:B52)</f>
        <v>32</v>
      </c>
      <c r="B52" s="122" t="s">
        <v>240</v>
      </c>
      <c r="C52" s="123">
        <v>300000164</v>
      </c>
      <c r="D52" s="124" t="s">
        <v>102</v>
      </c>
      <c r="E52" s="290" t="s">
        <v>103</v>
      </c>
      <c r="F52" s="631" t="s">
        <v>241</v>
      </c>
      <c r="G52" s="114"/>
      <c r="H52" s="217"/>
      <c r="I52" s="215" t="s">
        <v>153</v>
      </c>
      <c r="J52" s="208"/>
      <c r="K52" s="114"/>
      <c r="L52" s="1160"/>
      <c r="M52" s="1160"/>
      <c r="N52" s="1118"/>
      <c r="O52" s="1118"/>
      <c r="P52" s="1020" t="s">
        <v>779</v>
      </c>
      <c r="Q52" s="1102">
        <v>0</v>
      </c>
      <c r="R52" s="1108">
        <f>O52-N52</f>
        <v>0</v>
      </c>
      <c r="S52" s="684" t="s">
        <v>796</v>
      </c>
      <c r="T52" s="275" t="s">
        <v>171</v>
      </c>
      <c r="V52" s="11"/>
    </row>
    <row r="53" spans="1:22" s="78" customFormat="1" ht="16.5" customHeight="1">
      <c r="A53" s="1492" t="s">
        <v>245</v>
      </c>
      <c r="B53" s="1493"/>
      <c r="C53" s="1493"/>
      <c r="D53" s="1493"/>
      <c r="E53" s="1493"/>
      <c r="F53" s="1493"/>
      <c r="G53" s="1493"/>
      <c r="H53" s="1493"/>
      <c r="I53" s="1493"/>
      <c r="J53" s="1493"/>
      <c r="K53" s="1493"/>
      <c r="L53" s="1493"/>
      <c r="M53" s="1493"/>
      <c r="N53" s="1493"/>
      <c r="O53" s="1493"/>
      <c r="P53" s="1493"/>
      <c r="Q53" s="1493"/>
      <c r="R53" s="1493"/>
      <c r="S53" s="1493"/>
      <c r="T53" s="275"/>
      <c r="V53"/>
    </row>
    <row r="54" spans="1:22" s="78" customFormat="1" ht="87" customHeight="1">
      <c r="A54" s="305">
        <f>SUBTOTAL(3,$B$13:B54)</f>
        <v>33</v>
      </c>
      <c r="B54" s="323" t="s">
        <v>797</v>
      </c>
      <c r="C54" s="319">
        <v>0</v>
      </c>
      <c r="D54" s="330"/>
      <c r="E54" s="309"/>
      <c r="F54" s="412"/>
      <c r="G54" s="360"/>
      <c r="H54" s="379"/>
      <c r="I54" s="380"/>
      <c r="J54" s="381"/>
      <c r="K54" s="360"/>
      <c r="L54" s="1162"/>
      <c r="M54" s="1162"/>
      <c r="N54" s="1112"/>
      <c r="O54" s="1112"/>
      <c r="P54" s="1021" t="s">
        <v>779</v>
      </c>
      <c r="Q54" s="1112"/>
      <c r="R54" s="1113"/>
      <c r="S54" s="689" t="s">
        <v>798</v>
      </c>
      <c r="T54" s="278" t="s">
        <v>139</v>
      </c>
      <c r="V54"/>
    </row>
    <row r="55" spans="1:22" s="78" customFormat="1">
      <c r="A55" s="1497" t="s">
        <v>246</v>
      </c>
      <c r="B55" s="1498"/>
      <c r="C55" s="1498"/>
      <c r="D55" s="1498"/>
      <c r="E55" s="1498"/>
      <c r="F55" s="1498"/>
      <c r="G55" s="1498"/>
      <c r="H55" s="1498"/>
      <c r="I55" s="1498"/>
      <c r="J55" s="1498"/>
      <c r="K55" s="1498"/>
      <c r="L55" s="1498"/>
      <c r="M55" s="1498"/>
      <c r="N55" s="1498"/>
      <c r="O55" s="1498"/>
      <c r="P55" s="1498"/>
      <c r="Q55" s="1498"/>
      <c r="R55" s="1498"/>
      <c r="S55" s="1509"/>
      <c r="T55" s="275"/>
      <c r="V55"/>
    </row>
    <row r="56" spans="1:22" s="78" customFormat="1">
      <c r="A56" s="1500" t="s">
        <v>247</v>
      </c>
      <c r="B56" s="1501"/>
      <c r="C56" s="1501"/>
      <c r="D56" s="1501"/>
      <c r="E56" s="1501"/>
      <c r="F56" s="1501"/>
      <c r="G56" s="1501"/>
      <c r="H56" s="1501"/>
      <c r="I56" s="1501"/>
      <c r="J56" s="1501"/>
      <c r="K56" s="1501"/>
      <c r="L56" s="1501"/>
      <c r="M56" s="1501"/>
      <c r="N56" s="1501"/>
      <c r="O56" s="1501"/>
      <c r="P56" s="1501"/>
      <c r="Q56" s="1501"/>
      <c r="R56" s="1501"/>
      <c r="S56" s="1501"/>
      <c r="T56" s="275"/>
      <c r="V56"/>
    </row>
    <row r="57" spans="1:22" s="52" customFormat="1" ht="50.65" customHeight="1">
      <c r="A57" s="60">
        <f>SUBTOTAL(3,$B$13:B57)</f>
        <v>34</v>
      </c>
      <c r="B57" s="1100" t="s">
        <v>248</v>
      </c>
      <c r="C57" s="639">
        <v>200000000</v>
      </c>
      <c r="D57" s="1017" t="s">
        <v>235</v>
      </c>
      <c r="E57" s="125" t="s">
        <v>103</v>
      </c>
      <c r="F57" s="500" t="s">
        <v>104</v>
      </c>
      <c r="G57" s="1024" t="s">
        <v>799</v>
      </c>
      <c r="H57" s="1059">
        <v>199411100</v>
      </c>
      <c r="I57" s="1025" t="s">
        <v>116</v>
      </c>
      <c r="J57" s="1020" t="s">
        <v>117</v>
      </c>
      <c r="K57" s="1020" t="s">
        <v>250</v>
      </c>
      <c r="L57" s="1166">
        <v>44431</v>
      </c>
      <c r="M57" s="1158">
        <v>44520</v>
      </c>
      <c r="N57" s="1105"/>
      <c r="O57" s="1105"/>
      <c r="P57" s="1101"/>
      <c r="Q57" s="1102">
        <v>0</v>
      </c>
      <c r="R57" s="1108">
        <f t="shared" ref="R57:R69" si="3">O57-N57</f>
        <v>0</v>
      </c>
      <c r="S57" s="1035" t="s">
        <v>109</v>
      </c>
      <c r="T57" s="275" t="s">
        <v>110</v>
      </c>
    </row>
    <row r="58" spans="1:22" s="78" customFormat="1" ht="39" customHeight="1">
      <c r="A58" s="855">
        <f>SUBTOTAL(3,$B$13:B58)</f>
        <v>35</v>
      </c>
      <c r="B58" s="1100" t="s">
        <v>251</v>
      </c>
      <c r="C58" s="639">
        <v>200000000</v>
      </c>
      <c r="D58" s="1017" t="s">
        <v>235</v>
      </c>
      <c r="E58" s="294" t="s">
        <v>103</v>
      </c>
      <c r="F58" s="981" t="s">
        <v>104</v>
      </c>
      <c r="G58" s="1024" t="s">
        <v>800</v>
      </c>
      <c r="H58" s="1059">
        <v>199842200</v>
      </c>
      <c r="I58" s="1025" t="s">
        <v>116</v>
      </c>
      <c r="J58" s="1020" t="s">
        <v>117</v>
      </c>
      <c r="K58" s="1020" t="s">
        <v>253</v>
      </c>
      <c r="L58" s="1166">
        <v>44431</v>
      </c>
      <c r="M58" s="1158">
        <v>44520</v>
      </c>
      <c r="N58" s="1105"/>
      <c r="O58" s="1105"/>
      <c r="P58" s="1101"/>
      <c r="Q58" s="1102">
        <v>0</v>
      </c>
      <c r="R58" s="1108">
        <f t="shared" si="3"/>
        <v>0</v>
      </c>
      <c r="S58" s="1035" t="s">
        <v>109</v>
      </c>
      <c r="T58" s="275" t="s">
        <v>110</v>
      </c>
      <c r="U58" s="984"/>
      <c r="V58"/>
    </row>
    <row r="59" spans="1:22" s="78" customFormat="1" ht="48.4" customHeight="1">
      <c r="A59" s="60">
        <f>SUBTOTAL(3,$B$13:B59)</f>
        <v>36</v>
      </c>
      <c r="B59" s="1100" t="s">
        <v>254</v>
      </c>
      <c r="C59" s="639">
        <v>1000000000</v>
      </c>
      <c r="D59" s="1020" t="s">
        <v>102</v>
      </c>
      <c r="E59" s="301" t="s">
        <v>103</v>
      </c>
      <c r="F59" s="500" t="s">
        <v>104</v>
      </c>
      <c r="G59" s="1025" t="s">
        <v>255</v>
      </c>
      <c r="H59" s="1059">
        <v>982295422.28999996</v>
      </c>
      <c r="I59" s="1025" t="s">
        <v>153</v>
      </c>
      <c r="J59" s="1020" t="s">
        <v>256</v>
      </c>
      <c r="K59" s="1020" t="s">
        <v>257</v>
      </c>
      <c r="L59" s="1158">
        <v>44424</v>
      </c>
      <c r="M59" s="1158">
        <v>44561</v>
      </c>
      <c r="N59" s="1105"/>
      <c r="O59" s="1105"/>
      <c r="P59" s="1101"/>
      <c r="Q59" s="1102">
        <v>0</v>
      </c>
      <c r="R59" s="1108">
        <f t="shared" si="3"/>
        <v>0</v>
      </c>
      <c r="S59" s="1035" t="s">
        <v>801</v>
      </c>
      <c r="T59" s="275" t="s">
        <v>110</v>
      </c>
      <c r="V59"/>
    </row>
    <row r="60" spans="1:22" s="56" customFormat="1" ht="77.150000000000006" customHeight="1">
      <c r="A60" s="393">
        <f>SUBTOTAL(3,$B$13:B60)</f>
        <v>37</v>
      </c>
      <c r="B60" s="1115" t="s">
        <v>258</v>
      </c>
      <c r="C60" s="1054">
        <v>1000000000</v>
      </c>
      <c r="D60" s="1021" t="s">
        <v>102</v>
      </c>
      <c r="E60" s="975" t="s">
        <v>103</v>
      </c>
      <c r="F60" s="510" t="s">
        <v>104</v>
      </c>
      <c r="G60" s="1034" t="s">
        <v>255</v>
      </c>
      <c r="H60" s="1060">
        <v>978773618.91999996</v>
      </c>
      <c r="I60" s="1034" t="s">
        <v>222</v>
      </c>
      <c r="J60" s="1021" t="s">
        <v>222</v>
      </c>
      <c r="K60" s="1021" t="s">
        <v>257</v>
      </c>
      <c r="L60" s="1159">
        <v>44424</v>
      </c>
      <c r="M60" s="315">
        <v>44561</v>
      </c>
      <c r="N60" s="1119"/>
      <c r="O60" s="1119"/>
      <c r="P60" s="1120"/>
      <c r="Q60" s="1112">
        <v>0</v>
      </c>
      <c r="R60" s="1113">
        <f t="shared" si="3"/>
        <v>0</v>
      </c>
      <c r="S60" s="1140" t="s">
        <v>802</v>
      </c>
      <c r="T60" s="275" t="s">
        <v>110</v>
      </c>
      <c r="V60" s="57"/>
    </row>
    <row r="61" spans="1:22" s="78" customFormat="1" ht="51" customHeight="1">
      <c r="A61" s="60">
        <f>SUBTOTAL(3,$B$13:B61)</f>
        <v>38</v>
      </c>
      <c r="B61" s="1100" t="s">
        <v>260</v>
      </c>
      <c r="C61" s="639">
        <v>700000000</v>
      </c>
      <c r="D61" s="1020" t="s">
        <v>102</v>
      </c>
      <c r="E61" s="683" t="s">
        <v>103</v>
      </c>
      <c r="F61" s="500" t="s">
        <v>104</v>
      </c>
      <c r="G61" s="1025" t="s">
        <v>255</v>
      </c>
      <c r="H61" s="1059">
        <v>693706896.02999997</v>
      </c>
      <c r="I61" s="1025" t="s">
        <v>116</v>
      </c>
      <c r="J61" s="1020" t="s">
        <v>256</v>
      </c>
      <c r="K61" s="1020" t="s">
        <v>257</v>
      </c>
      <c r="L61" s="1158">
        <v>44424</v>
      </c>
      <c r="M61" s="1158">
        <v>44561</v>
      </c>
      <c r="N61" s="1105"/>
      <c r="O61" s="1105"/>
      <c r="P61" s="1101"/>
      <c r="Q61" s="1102">
        <v>0</v>
      </c>
      <c r="R61" s="1108">
        <f t="shared" si="3"/>
        <v>0</v>
      </c>
      <c r="S61" s="1035" t="s">
        <v>801</v>
      </c>
      <c r="T61" s="275" t="s">
        <v>110</v>
      </c>
      <c r="V61"/>
    </row>
    <row r="62" spans="1:22" s="78" customFormat="1" ht="50.65" customHeight="1">
      <c r="A62" s="855">
        <f>SUBTOTAL(3,$B$13:B62)</f>
        <v>39</v>
      </c>
      <c r="B62" s="1100" t="s">
        <v>261</v>
      </c>
      <c r="C62" s="639">
        <v>150000000</v>
      </c>
      <c r="D62" s="1016" t="s">
        <v>235</v>
      </c>
      <c r="E62" s="44" t="s">
        <v>103</v>
      </c>
      <c r="F62" s="981" t="s">
        <v>104</v>
      </c>
      <c r="G62" s="1025" t="s">
        <v>779</v>
      </c>
      <c r="H62" s="1059" t="s">
        <v>779</v>
      </c>
      <c r="I62" s="1025"/>
      <c r="J62" s="1020" t="s">
        <v>154</v>
      </c>
      <c r="K62" s="1020"/>
      <c r="L62" s="1167"/>
      <c r="M62" s="1158">
        <v>44561</v>
      </c>
      <c r="N62" s="1105"/>
      <c r="O62" s="1105"/>
      <c r="P62" s="1101"/>
      <c r="Q62" s="1102">
        <v>0</v>
      </c>
      <c r="R62" s="1108">
        <f t="shared" si="3"/>
        <v>0</v>
      </c>
      <c r="S62" s="1122" t="s">
        <v>262</v>
      </c>
      <c r="T62" s="275" t="s">
        <v>110</v>
      </c>
      <c r="U62" s="984"/>
      <c r="V62"/>
    </row>
    <row r="63" spans="1:22" s="72" customFormat="1" ht="40.75" customHeight="1">
      <c r="A63" s="60">
        <f>SUBTOTAL(3,$B$13:B63)</f>
        <v>40</v>
      </c>
      <c r="B63" s="1100" t="s">
        <v>264</v>
      </c>
      <c r="C63" s="639">
        <v>200000000</v>
      </c>
      <c r="D63" s="1017" t="s">
        <v>235</v>
      </c>
      <c r="E63" s="301" t="s">
        <v>103</v>
      </c>
      <c r="F63" s="500" t="s">
        <v>104</v>
      </c>
      <c r="G63" s="1025" t="s">
        <v>265</v>
      </c>
      <c r="H63" s="1059">
        <v>197691800</v>
      </c>
      <c r="I63" s="1025" t="s">
        <v>149</v>
      </c>
      <c r="J63" s="1020" t="s">
        <v>149</v>
      </c>
      <c r="K63" s="1020" t="s">
        <v>266</v>
      </c>
      <c r="L63" s="1158">
        <v>44424</v>
      </c>
      <c r="M63" s="1188">
        <v>44513</v>
      </c>
      <c r="N63" s="1105"/>
      <c r="O63" s="1105"/>
      <c r="P63" s="1059">
        <v>98845900</v>
      </c>
      <c r="Q63" s="1123">
        <v>0.5</v>
      </c>
      <c r="R63" s="1108">
        <f t="shared" si="3"/>
        <v>0</v>
      </c>
      <c r="S63" s="1035" t="s">
        <v>109</v>
      </c>
      <c r="T63" s="275" t="s">
        <v>110</v>
      </c>
    </row>
    <row r="64" spans="1:22" s="72" customFormat="1" ht="43.75" customHeight="1">
      <c r="A64" s="60">
        <f>SUBTOTAL(3,$B$13:B64)</f>
        <v>41</v>
      </c>
      <c r="B64" s="1100" t="s">
        <v>268</v>
      </c>
      <c r="C64" s="639">
        <v>200000000</v>
      </c>
      <c r="D64" s="1017" t="s">
        <v>235</v>
      </c>
      <c r="E64" s="301" t="s">
        <v>103</v>
      </c>
      <c r="F64" s="500" t="s">
        <v>104</v>
      </c>
      <c r="G64" s="1025" t="s">
        <v>269</v>
      </c>
      <c r="H64" s="1059">
        <v>198930200</v>
      </c>
      <c r="I64" s="1025" t="s">
        <v>149</v>
      </c>
      <c r="J64" s="1020" t="s">
        <v>149</v>
      </c>
      <c r="K64" s="1020" t="s">
        <v>118</v>
      </c>
      <c r="L64" s="1158">
        <v>44426</v>
      </c>
      <c r="M64" s="1158">
        <v>44515</v>
      </c>
      <c r="N64" s="1105"/>
      <c r="O64" s="1105"/>
      <c r="P64" s="1101"/>
      <c r="Q64" s="1102">
        <v>0</v>
      </c>
      <c r="R64" s="1108">
        <f t="shared" si="3"/>
        <v>0</v>
      </c>
      <c r="S64" s="1035" t="s">
        <v>109</v>
      </c>
      <c r="T64" s="275" t="s">
        <v>110</v>
      </c>
    </row>
    <row r="65" spans="1:22" s="72" customFormat="1" ht="66.75" customHeight="1">
      <c r="A65" s="393">
        <f>SUBTOTAL(3,$B$13:B65)</f>
        <v>42</v>
      </c>
      <c r="B65" s="1115" t="s">
        <v>271</v>
      </c>
      <c r="C65" s="1054">
        <v>150000000</v>
      </c>
      <c r="D65" s="1018" t="s">
        <v>235</v>
      </c>
      <c r="E65" s="309" t="s">
        <v>103</v>
      </c>
      <c r="F65" s="510" t="s">
        <v>104</v>
      </c>
      <c r="G65" s="1034" t="s">
        <v>272</v>
      </c>
      <c r="H65" s="1060">
        <v>149766800</v>
      </c>
      <c r="I65" s="1034" t="s">
        <v>149</v>
      </c>
      <c r="J65" s="1021" t="s">
        <v>149</v>
      </c>
      <c r="K65" s="1021" t="s">
        <v>273</v>
      </c>
      <c r="L65" s="1165">
        <v>44426</v>
      </c>
      <c r="M65" s="1165">
        <v>44515</v>
      </c>
      <c r="N65" s="1119"/>
      <c r="O65" s="1119"/>
      <c r="P65" s="1120"/>
      <c r="Q65" s="1112">
        <v>0</v>
      </c>
      <c r="R65" s="1113">
        <f t="shared" si="3"/>
        <v>0</v>
      </c>
      <c r="S65" s="1140" t="s">
        <v>770</v>
      </c>
      <c r="T65" s="275" t="s">
        <v>110</v>
      </c>
    </row>
    <row r="66" spans="1:22" s="72" customFormat="1" ht="39.4" customHeight="1">
      <c r="A66" s="60">
        <f>SUBTOTAL(3,$B$13:B66)</f>
        <v>43</v>
      </c>
      <c r="B66" s="1100" t="s">
        <v>274</v>
      </c>
      <c r="C66" s="639">
        <v>150000000</v>
      </c>
      <c r="D66" s="1019" t="s">
        <v>235</v>
      </c>
      <c r="E66" s="987" t="s">
        <v>103</v>
      </c>
      <c r="F66" s="500" t="s">
        <v>104</v>
      </c>
      <c r="G66" s="1025" t="s">
        <v>275</v>
      </c>
      <c r="H66" s="1059">
        <v>149572300</v>
      </c>
      <c r="I66" s="1025" t="s">
        <v>149</v>
      </c>
      <c r="J66" s="1020" t="s">
        <v>149</v>
      </c>
      <c r="K66" s="1020" t="s">
        <v>276</v>
      </c>
      <c r="L66" s="1166">
        <v>44431</v>
      </c>
      <c r="M66" s="1158">
        <v>44520</v>
      </c>
      <c r="N66" s="1105"/>
      <c r="O66" s="1105"/>
      <c r="P66" s="1101"/>
      <c r="Q66" s="1102">
        <v>0</v>
      </c>
      <c r="R66" s="1108">
        <f t="shared" si="3"/>
        <v>0</v>
      </c>
      <c r="S66" s="1035" t="s">
        <v>109</v>
      </c>
      <c r="T66" s="275" t="s">
        <v>110</v>
      </c>
    </row>
    <row r="67" spans="1:22" s="72" customFormat="1" ht="40" customHeight="1">
      <c r="A67" s="60">
        <f>SUBTOTAL(3,$B$13:B67)</f>
        <v>44</v>
      </c>
      <c r="B67" s="1100" t="s">
        <v>278</v>
      </c>
      <c r="C67" s="639">
        <v>200000000</v>
      </c>
      <c r="D67" s="1019" t="s">
        <v>235</v>
      </c>
      <c r="E67" s="987" t="s">
        <v>103</v>
      </c>
      <c r="F67" s="500" t="s">
        <v>104</v>
      </c>
      <c r="G67" s="1025" t="s">
        <v>279</v>
      </c>
      <c r="H67" s="1059">
        <v>198932500</v>
      </c>
      <c r="I67" s="1025" t="s">
        <v>149</v>
      </c>
      <c r="J67" s="1020" t="s">
        <v>149</v>
      </c>
      <c r="K67" s="1020" t="s">
        <v>118</v>
      </c>
      <c r="L67" s="1158">
        <v>44426</v>
      </c>
      <c r="M67" s="1158">
        <v>44515</v>
      </c>
      <c r="N67" s="1105"/>
      <c r="O67" s="1105"/>
      <c r="P67" s="1101"/>
      <c r="Q67" s="1102">
        <v>0</v>
      </c>
      <c r="R67" s="1108">
        <f t="shared" si="3"/>
        <v>0</v>
      </c>
      <c r="S67" s="1035" t="s">
        <v>109</v>
      </c>
      <c r="T67" s="275" t="s">
        <v>110</v>
      </c>
    </row>
    <row r="68" spans="1:22" s="78" customFormat="1" ht="37" customHeight="1">
      <c r="A68" s="60">
        <f>SUBTOTAL(3,$B$13:B68)</f>
        <v>45</v>
      </c>
      <c r="B68" s="1100" t="s">
        <v>281</v>
      </c>
      <c r="C68" s="639">
        <v>2000000000</v>
      </c>
      <c r="D68" s="1024" t="s">
        <v>102</v>
      </c>
      <c r="E68" s="988" t="s">
        <v>103</v>
      </c>
      <c r="F68" s="500" t="s">
        <v>104</v>
      </c>
      <c r="G68" s="1025" t="s">
        <v>282</v>
      </c>
      <c r="H68" s="1059">
        <v>1915670635</v>
      </c>
      <c r="I68" s="1025" t="s">
        <v>222</v>
      </c>
      <c r="J68" s="1020" t="s">
        <v>222</v>
      </c>
      <c r="K68" s="1020" t="s">
        <v>283</v>
      </c>
      <c r="L68" s="1189">
        <v>44400</v>
      </c>
      <c r="M68" s="1189">
        <v>44549</v>
      </c>
      <c r="N68" s="1124">
        <v>1.222</v>
      </c>
      <c r="O68" s="1124">
        <v>5.0449999999999999</v>
      </c>
      <c r="P68" s="1059">
        <v>574701190.5</v>
      </c>
      <c r="Q68" s="1123">
        <v>0.3</v>
      </c>
      <c r="R68" s="1114">
        <f t="shared" si="3"/>
        <v>3.823</v>
      </c>
      <c r="S68" s="1035" t="s">
        <v>109</v>
      </c>
      <c r="T68" s="275" t="s">
        <v>110</v>
      </c>
      <c r="V68"/>
    </row>
    <row r="69" spans="1:22" s="78" customFormat="1" ht="40.4" customHeight="1">
      <c r="A69" s="989">
        <f>SUBTOTAL(3,$B$13:B69)</f>
        <v>46</v>
      </c>
      <c r="B69" s="1100" t="s">
        <v>284</v>
      </c>
      <c r="C69" s="639">
        <v>1310000000</v>
      </c>
      <c r="D69" s="1024" t="s">
        <v>102</v>
      </c>
      <c r="E69" s="987" t="s">
        <v>103</v>
      </c>
      <c r="F69" s="500" t="s">
        <v>104</v>
      </c>
      <c r="G69" s="1025" t="s">
        <v>285</v>
      </c>
      <c r="H69" s="1059">
        <v>1217382873</v>
      </c>
      <c r="I69" s="1125" t="s">
        <v>231</v>
      </c>
      <c r="J69" s="1020" t="s">
        <v>222</v>
      </c>
      <c r="K69" s="1020" t="s">
        <v>283</v>
      </c>
      <c r="L69" s="1189">
        <v>44400</v>
      </c>
      <c r="M69" s="1189">
        <v>44549</v>
      </c>
      <c r="N69" s="1124">
        <v>0.745</v>
      </c>
      <c r="O69" s="1124">
        <v>1.165</v>
      </c>
      <c r="P69" s="1059">
        <v>365214861.89999998</v>
      </c>
      <c r="Q69" s="1123">
        <v>0.3</v>
      </c>
      <c r="R69" s="1114">
        <f t="shared" si="3"/>
        <v>0.42000000000000004</v>
      </c>
      <c r="S69" s="1035" t="s">
        <v>109</v>
      </c>
      <c r="T69" s="275" t="s">
        <v>110</v>
      </c>
      <c r="V69"/>
    </row>
    <row r="70" spans="1:22" s="78" customFormat="1" ht="36" customHeight="1">
      <c r="A70" s="60">
        <f>SUBTOTAL(3,$B$13:B70)</f>
        <v>47</v>
      </c>
      <c r="B70" s="1126" t="s">
        <v>286</v>
      </c>
      <c r="C70" s="639">
        <v>250000000</v>
      </c>
      <c r="D70" s="1024" t="s">
        <v>102</v>
      </c>
      <c r="E70" s="301" t="s">
        <v>103</v>
      </c>
      <c r="F70" s="500" t="s">
        <v>104</v>
      </c>
      <c r="G70" s="1025" t="s">
        <v>287</v>
      </c>
      <c r="H70" s="1059">
        <v>191280000</v>
      </c>
      <c r="I70" s="452" t="s">
        <v>130</v>
      </c>
      <c r="J70" s="60" t="s">
        <v>288</v>
      </c>
      <c r="K70" s="500" t="s">
        <v>289</v>
      </c>
      <c r="L70" s="189">
        <v>44435</v>
      </c>
      <c r="M70" s="189">
        <v>44479</v>
      </c>
      <c r="N70" s="1118"/>
      <c r="O70" s="1118"/>
      <c r="P70" s="1107" t="s">
        <v>779</v>
      </c>
      <c r="Q70" s="1102">
        <v>0</v>
      </c>
      <c r="R70" s="1108">
        <f>O70-N70</f>
        <v>0</v>
      </c>
      <c r="S70" s="1035" t="s">
        <v>109</v>
      </c>
      <c r="T70" s="275" t="s">
        <v>110</v>
      </c>
      <c r="V70"/>
    </row>
    <row r="71" spans="1:22" s="78" customFormat="1" ht="51.75" customHeight="1">
      <c r="A71" s="393">
        <f>SUBTOTAL(3,$B$13:B71)</f>
        <v>48</v>
      </c>
      <c r="B71" s="474" t="s">
        <v>290</v>
      </c>
      <c r="C71" s="403">
        <v>0</v>
      </c>
      <c r="D71" s="393"/>
      <c r="E71" s="309"/>
      <c r="F71" s="510"/>
      <c r="G71" s="519"/>
      <c r="H71" s="1061"/>
      <c r="I71" s="477"/>
      <c r="J71" s="393"/>
      <c r="K71" s="393"/>
      <c r="L71" s="343"/>
      <c r="M71" s="343"/>
      <c r="N71" s="1045"/>
      <c r="O71" s="1046"/>
      <c r="P71" s="1054"/>
      <c r="Q71" s="1047"/>
      <c r="R71" s="1048"/>
      <c r="S71" s="686" t="s">
        <v>291</v>
      </c>
      <c r="T71" s="275" t="s">
        <v>110</v>
      </c>
      <c r="V71"/>
    </row>
    <row r="72" spans="1:22" s="78" customFormat="1" ht="14.25" customHeight="1">
      <c r="A72" s="1534" t="s">
        <v>292</v>
      </c>
      <c r="B72" s="1535"/>
      <c r="C72" s="1535"/>
      <c r="D72" s="1535"/>
      <c r="E72" s="1535"/>
      <c r="F72" s="1535"/>
      <c r="G72" s="1535"/>
      <c r="H72" s="1535"/>
      <c r="I72" s="1535"/>
      <c r="J72" s="1535"/>
      <c r="K72" s="1535"/>
      <c r="L72" s="1535"/>
      <c r="M72" s="1535"/>
      <c r="N72" s="1535"/>
      <c r="O72" s="1535"/>
      <c r="P72" s="1535"/>
      <c r="Q72" s="1535"/>
      <c r="R72" s="1535"/>
      <c r="S72" s="1536"/>
      <c r="T72" s="275"/>
      <c r="V72"/>
    </row>
    <row r="73" spans="1:22" s="78" customFormat="1" ht="48" customHeight="1">
      <c r="A73" s="302">
        <f>SUBTOTAL(3,$B$13:B73)</f>
        <v>49</v>
      </c>
      <c r="B73" s="122" t="s">
        <v>293</v>
      </c>
      <c r="C73" s="291">
        <v>200001188</v>
      </c>
      <c r="D73" s="291" t="s">
        <v>114</v>
      </c>
      <c r="E73" s="44" t="s">
        <v>103</v>
      </c>
      <c r="F73" s="500" t="s">
        <v>241</v>
      </c>
      <c r="G73" s="138"/>
      <c r="H73" s="136" t="s">
        <v>803</v>
      </c>
      <c r="I73" s="136" t="s">
        <v>178</v>
      </c>
      <c r="J73" s="304"/>
      <c r="K73" s="304" t="s">
        <v>295</v>
      </c>
      <c r="L73" s="117"/>
      <c r="M73" s="117"/>
      <c r="N73" s="1118"/>
      <c r="O73" s="1118"/>
      <c r="P73" s="1020" t="s">
        <v>779</v>
      </c>
      <c r="Q73" s="1102">
        <v>0</v>
      </c>
      <c r="R73" s="1108">
        <f>O73-N73</f>
        <v>0</v>
      </c>
      <c r="S73" s="684" t="s">
        <v>804</v>
      </c>
      <c r="T73" s="275" t="s">
        <v>171</v>
      </c>
      <c r="V73" s="11"/>
    </row>
    <row r="74" spans="1:22" s="78" customFormat="1" ht="45.75" customHeight="1">
      <c r="A74" s="302">
        <f>SUBTOTAL(3,$B$13:B74)</f>
        <v>50</v>
      </c>
      <c r="B74" s="122" t="s">
        <v>297</v>
      </c>
      <c r="C74" s="123">
        <v>200001188</v>
      </c>
      <c r="D74" s="293" t="s">
        <v>114</v>
      </c>
      <c r="E74" s="294" t="s">
        <v>103</v>
      </c>
      <c r="F74" s="500" t="s">
        <v>241</v>
      </c>
      <c r="G74" s="135"/>
      <c r="H74" s="136" t="s">
        <v>805</v>
      </c>
      <c r="I74" s="136" t="s">
        <v>178</v>
      </c>
      <c r="J74" s="304"/>
      <c r="K74" s="304" t="s">
        <v>299</v>
      </c>
      <c r="L74" s="117"/>
      <c r="M74" s="117"/>
      <c r="N74" s="1118"/>
      <c r="O74" s="1118"/>
      <c r="P74" s="1020" t="s">
        <v>779</v>
      </c>
      <c r="Q74" s="1102">
        <v>0</v>
      </c>
      <c r="R74" s="1108">
        <f>O74-N74</f>
        <v>0</v>
      </c>
      <c r="S74" s="684" t="s">
        <v>804</v>
      </c>
      <c r="T74" s="275" t="s">
        <v>171</v>
      </c>
      <c r="V74" s="11"/>
    </row>
    <row r="75" spans="1:22" s="78" customFormat="1" ht="75.75" customHeight="1">
      <c r="A75" s="305">
        <f>SUBTOTAL(3,$B$13:B75)</f>
        <v>51</v>
      </c>
      <c r="B75" s="323" t="s">
        <v>300</v>
      </c>
      <c r="C75" s="338">
        <v>300000163</v>
      </c>
      <c r="D75" s="339" t="s">
        <v>102</v>
      </c>
      <c r="E75" s="340" t="s">
        <v>103</v>
      </c>
      <c r="F75" s="510" t="s">
        <v>241</v>
      </c>
      <c r="G75" s="342"/>
      <c r="H75" s="328"/>
      <c r="I75" s="328" t="s">
        <v>302</v>
      </c>
      <c r="J75" s="330"/>
      <c r="K75" s="330"/>
      <c r="L75" s="343"/>
      <c r="M75" s="343"/>
      <c r="N75" s="1045"/>
      <c r="O75" s="1046"/>
      <c r="P75" s="319"/>
      <c r="Q75" s="1143">
        <v>0</v>
      </c>
      <c r="R75" s="1048">
        <f>O75-N75</f>
        <v>0</v>
      </c>
      <c r="S75" s="686" t="s">
        <v>806</v>
      </c>
      <c r="T75" s="275" t="s">
        <v>171</v>
      </c>
      <c r="V75" s="11"/>
    </row>
    <row r="76" spans="1:22" s="78" customFormat="1" ht="47.25" customHeight="1">
      <c r="A76" s="302">
        <f>SUBTOTAL(3,$B$13:B76)</f>
        <v>52</v>
      </c>
      <c r="B76" s="122" t="s">
        <v>305</v>
      </c>
      <c r="C76" s="295">
        <v>200000110</v>
      </c>
      <c r="D76" s="296" t="s">
        <v>114</v>
      </c>
      <c r="E76" s="290" t="s">
        <v>103</v>
      </c>
      <c r="F76" s="500" t="s">
        <v>241</v>
      </c>
      <c r="G76" s="135"/>
      <c r="H76" s="136" t="s">
        <v>807</v>
      </c>
      <c r="I76" s="136" t="s">
        <v>178</v>
      </c>
      <c r="J76" s="304"/>
      <c r="K76" s="304" t="s">
        <v>808</v>
      </c>
      <c r="L76" s="117"/>
      <c r="M76" s="117"/>
      <c r="N76" s="1118"/>
      <c r="O76" s="1118"/>
      <c r="P76" s="1020" t="s">
        <v>779</v>
      </c>
      <c r="Q76" s="1102">
        <v>0</v>
      </c>
      <c r="R76" s="1108">
        <f>O76-N76</f>
        <v>0</v>
      </c>
      <c r="S76" s="684" t="s">
        <v>804</v>
      </c>
      <c r="T76" s="275" t="s">
        <v>171</v>
      </c>
      <c r="V76" s="11"/>
    </row>
    <row r="77" spans="1:22" s="78" customFormat="1" ht="46.5" customHeight="1">
      <c r="A77" s="302">
        <f>SUBTOTAL(3,$B$13:B77)</f>
        <v>53</v>
      </c>
      <c r="B77" s="122" t="s">
        <v>308</v>
      </c>
      <c r="C77" s="292">
        <v>500000000</v>
      </c>
      <c r="D77" s="293" t="s">
        <v>102</v>
      </c>
      <c r="E77" s="294" t="s">
        <v>103</v>
      </c>
      <c r="F77" s="500" t="s">
        <v>241</v>
      </c>
      <c r="G77" s="663" t="s">
        <v>309</v>
      </c>
      <c r="H77" s="136" t="s">
        <v>809</v>
      </c>
      <c r="I77" s="136" t="s">
        <v>107</v>
      </c>
      <c r="J77" s="304" t="s">
        <v>188</v>
      </c>
      <c r="K77" s="304" t="s">
        <v>310</v>
      </c>
      <c r="L77" s="117">
        <v>44434</v>
      </c>
      <c r="M77" s="1158">
        <v>44561</v>
      </c>
      <c r="N77" s="1118"/>
      <c r="O77" s="1118"/>
      <c r="P77" s="1020" t="s">
        <v>779</v>
      </c>
      <c r="Q77" s="1102">
        <v>0</v>
      </c>
      <c r="R77" s="1108">
        <f>O77-N77</f>
        <v>0</v>
      </c>
      <c r="S77" s="684" t="s">
        <v>810</v>
      </c>
      <c r="T77" s="275" t="s">
        <v>171</v>
      </c>
      <c r="V77" s="11"/>
    </row>
    <row r="78" spans="1:22" s="78" customFormat="1" ht="15.75" customHeight="1">
      <c r="A78" s="1492" t="s">
        <v>311</v>
      </c>
      <c r="B78" s="1493"/>
      <c r="C78" s="1493"/>
      <c r="D78" s="1493"/>
      <c r="E78" s="1493"/>
      <c r="F78" s="1493"/>
      <c r="G78" s="1493"/>
      <c r="H78" s="1493"/>
      <c r="I78" s="1493"/>
      <c r="J78" s="1493"/>
      <c r="K78" s="1493"/>
      <c r="L78" s="1493"/>
      <c r="M78" s="1493"/>
      <c r="N78" s="1493"/>
      <c r="O78" s="1493"/>
      <c r="P78" s="1493"/>
      <c r="Q78" s="1493"/>
      <c r="R78" s="1493"/>
      <c r="S78" s="1510"/>
      <c r="T78" s="275"/>
      <c r="V78"/>
    </row>
    <row r="79" spans="1:22" s="78" customFormat="1" ht="45.75" customHeight="1">
      <c r="A79" s="305">
        <f>SUBTOTAL(3,$B$13:B79)</f>
        <v>54</v>
      </c>
      <c r="B79" s="323" t="s">
        <v>312</v>
      </c>
      <c r="C79" s="324">
        <v>0</v>
      </c>
      <c r="D79" s="330"/>
      <c r="E79" s="330"/>
      <c r="F79" s="510"/>
      <c r="G79" s="342"/>
      <c r="H79" s="328"/>
      <c r="I79" s="328"/>
      <c r="J79" s="330"/>
      <c r="K79" s="330"/>
      <c r="L79" s="343"/>
      <c r="M79" s="343"/>
      <c r="N79" s="1045"/>
      <c r="O79" s="1046"/>
      <c r="P79" s="319"/>
      <c r="Q79" s="1143"/>
      <c r="R79" s="1048"/>
      <c r="S79" s="686" t="s">
        <v>313</v>
      </c>
      <c r="T79" s="278" t="s">
        <v>139</v>
      </c>
      <c r="V79"/>
    </row>
    <row r="80" spans="1:22" s="78" customFormat="1" ht="58.75" customHeight="1">
      <c r="A80" s="302">
        <f>SUBTOTAL(3,$B$13:B80)</f>
        <v>55</v>
      </c>
      <c r="B80" s="122" t="s">
        <v>314</v>
      </c>
      <c r="C80" s="124">
        <v>255000000</v>
      </c>
      <c r="D80" s="304" t="s">
        <v>102</v>
      </c>
      <c r="E80" s="207" t="s">
        <v>133</v>
      </c>
      <c r="F80" s="500" t="s">
        <v>134</v>
      </c>
      <c r="G80" s="870" t="s">
        <v>315</v>
      </c>
      <c r="H80" s="136">
        <v>235066000</v>
      </c>
      <c r="I80" s="136" t="s">
        <v>136</v>
      </c>
      <c r="J80" s="304" t="s">
        <v>137</v>
      </c>
      <c r="K80" s="304" t="s">
        <v>316</v>
      </c>
      <c r="L80" s="1160">
        <v>44396</v>
      </c>
      <c r="M80" s="1158">
        <v>44515</v>
      </c>
      <c r="N80" s="1102">
        <v>20.36</v>
      </c>
      <c r="O80" s="1118"/>
      <c r="P80" s="1020" t="s">
        <v>779</v>
      </c>
      <c r="Q80" s="1102">
        <v>0</v>
      </c>
      <c r="R80" s="1108">
        <f t="shared" ref="R80:R90" si="4">O80-N80</f>
        <v>-20.36</v>
      </c>
      <c r="S80" s="684" t="s">
        <v>208</v>
      </c>
      <c r="T80" s="278" t="s">
        <v>139</v>
      </c>
      <c r="V80"/>
    </row>
    <row r="81" spans="1:22" s="78" customFormat="1" ht="128.65" customHeight="1">
      <c r="A81" s="305">
        <f>SUBTOTAL(3,$B$13:B81)</f>
        <v>56</v>
      </c>
      <c r="B81" s="323" t="s">
        <v>811</v>
      </c>
      <c r="C81" s="324">
        <v>0</v>
      </c>
      <c r="D81" s="330"/>
      <c r="E81" s="330"/>
      <c r="F81" s="510"/>
      <c r="G81" s="342"/>
      <c r="H81" s="328"/>
      <c r="I81" s="328"/>
      <c r="J81" s="330"/>
      <c r="K81" s="330"/>
      <c r="L81" s="343"/>
      <c r="M81" s="343"/>
      <c r="N81" s="1045"/>
      <c r="O81" s="1046"/>
      <c r="P81" s="319"/>
      <c r="Q81" s="1143"/>
      <c r="R81" s="1048"/>
      <c r="S81" s="686" t="s">
        <v>812</v>
      </c>
      <c r="T81" s="278" t="s">
        <v>139</v>
      </c>
      <c r="V81"/>
    </row>
    <row r="82" spans="1:22" s="78" customFormat="1" ht="39" customHeight="1">
      <c r="A82" s="302">
        <f>SUBTOTAL(3,$B$13:B82)</f>
        <v>57</v>
      </c>
      <c r="B82" s="122" t="s">
        <v>317</v>
      </c>
      <c r="C82" s="124">
        <v>500094000</v>
      </c>
      <c r="D82" s="304" t="s">
        <v>102</v>
      </c>
      <c r="E82" s="304" t="s">
        <v>103</v>
      </c>
      <c r="F82" s="500" t="s">
        <v>134</v>
      </c>
      <c r="G82" s="870" t="s">
        <v>318</v>
      </c>
      <c r="H82" s="136">
        <v>489186813.25</v>
      </c>
      <c r="I82" s="136" t="s">
        <v>178</v>
      </c>
      <c r="J82" s="304" t="s">
        <v>319</v>
      </c>
      <c r="K82" s="304" t="s">
        <v>320</v>
      </c>
      <c r="L82" s="117">
        <v>44405</v>
      </c>
      <c r="M82" s="117">
        <v>44525</v>
      </c>
      <c r="N82" s="1102"/>
      <c r="O82" s="1102"/>
      <c r="P82" s="1020" t="s">
        <v>779</v>
      </c>
      <c r="Q82" s="1102">
        <v>0</v>
      </c>
      <c r="R82" s="1108">
        <f t="shared" si="4"/>
        <v>0</v>
      </c>
      <c r="S82" s="684" t="s">
        <v>804</v>
      </c>
      <c r="T82" s="278" t="s">
        <v>139</v>
      </c>
      <c r="V82"/>
    </row>
    <row r="83" spans="1:22" s="78" customFormat="1" ht="54.4" customHeight="1">
      <c r="A83" s="305">
        <f>SUBTOTAL(3,$B$13:B83)</f>
        <v>58</v>
      </c>
      <c r="B83" s="323" t="s">
        <v>321</v>
      </c>
      <c r="C83" s="324">
        <v>5000009000</v>
      </c>
      <c r="D83" s="330" t="s">
        <v>102</v>
      </c>
      <c r="E83" s="330" t="s">
        <v>103</v>
      </c>
      <c r="F83" s="510" t="s">
        <v>134</v>
      </c>
      <c r="G83" s="342"/>
      <c r="H83" s="324"/>
      <c r="I83" s="328" t="s">
        <v>178</v>
      </c>
      <c r="J83" s="330"/>
      <c r="K83" s="330"/>
      <c r="L83" s="343"/>
      <c r="M83" s="343"/>
      <c r="N83" s="1045"/>
      <c r="O83" s="1046"/>
      <c r="P83" s="319"/>
      <c r="Q83" s="1143">
        <v>0</v>
      </c>
      <c r="R83" s="1048">
        <f t="shared" si="4"/>
        <v>0</v>
      </c>
      <c r="S83" s="686" t="s">
        <v>813</v>
      </c>
      <c r="T83" s="278" t="s">
        <v>139</v>
      </c>
      <c r="V83"/>
    </row>
    <row r="84" spans="1:22" s="78" customFormat="1" ht="57" customHeight="1">
      <c r="A84" s="305">
        <f>SUBTOTAL(3,$B$13:B84)</f>
        <v>59</v>
      </c>
      <c r="B84" s="323" t="s">
        <v>326</v>
      </c>
      <c r="C84" s="324">
        <v>3004925000</v>
      </c>
      <c r="D84" s="330" t="s">
        <v>102</v>
      </c>
      <c r="E84" s="330" t="s">
        <v>103</v>
      </c>
      <c r="F84" s="510" t="s">
        <v>134</v>
      </c>
      <c r="G84" s="408"/>
      <c r="H84" s="324"/>
      <c r="I84" s="328" t="s">
        <v>107</v>
      </c>
      <c r="J84" s="330"/>
      <c r="K84" s="330"/>
      <c r="L84" s="343"/>
      <c r="M84" s="343"/>
      <c r="N84" s="1045"/>
      <c r="O84" s="1046"/>
      <c r="P84" s="319"/>
      <c r="Q84" s="1143">
        <v>0</v>
      </c>
      <c r="R84" s="1048">
        <f t="shared" si="4"/>
        <v>0</v>
      </c>
      <c r="S84" s="686" t="s">
        <v>814</v>
      </c>
      <c r="T84" s="278" t="s">
        <v>139</v>
      </c>
      <c r="V84"/>
    </row>
    <row r="85" spans="1:22" s="78" customFormat="1" ht="37.5" customHeight="1">
      <c r="A85" s="302">
        <f>SUBTOTAL(3,$B$13:B85)</f>
        <v>60</v>
      </c>
      <c r="B85" s="122" t="s">
        <v>329</v>
      </c>
      <c r="C85" s="124">
        <v>195000000</v>
      </c>
      <c r="D85" s="304" t="s">
        <v>114</v>
      </c>
      <c r="E85" s="304" t="s">
        <v>103</v>
      </c>
      <c r="F85" s="500" t="s">
        <v>134</v>
      </c>
      <c r="G85" s="226"/>
      <c r="H85" s="124"/>
      <c r="I85" s="136" t="s">
        <v>178</v>
      </c>
      <c r="J85" s="304"/>
      <c r="K85" s="304"/>
      <c r="L85" s="117"/>
      <c r="M85" s="117"/>
      <c r="N85" s="1102"/>
      <c r="O85" s="1102"/>
      <c r="P85" s="1020" t="s">
        <v>779</v>
      </c>
      <c r="Q85" s="1102">
        <v>0</v>
      </c>
      <c r="R85" s="1108">
        <f t="shared" si="4"/>
        <v>0</v>
      </c>
      <c r="S85" s="684" t="s">
        <v>664</v>
      </c>
      <c r="T85" s="278" t="s">
        <v>139</v>
      </c>
      <c r="V85"/>
    </row>
    <row r="86" spans="1:22" s="78" customFormat="1" ht="40" customHeight="1">
      <c r="A86" s="302">
        <f>SUBTOTAL(3,$B$13:B86)</f>
        <v>61</v>
      </c>
      <c r="B86" s="122" t="s">
        <v>332</v>
      </c>
      <c r="C86" s="124">
        <v>166680000</v>
      </c>
      <c r="D86" s="304" t="s">
        <v>114</v>
      </c>
      <c r="E86" s="304" t="s">
        <v>103</v>
      </c>
      <c r="F86" s="500" t="s">
        <v>134</v>
      </c>
      <c r="G86" s="1141" t="s">
        <v>333</v>
      </c>
      <c r="H86" s="124">
        <v>166600000</v>
      </c>
      <c r="I86" s="136" t="s">
        <v>178</v>
      </c>
      <c r="J86" s="304" t="s">
        <v>153</v>
      </c>
      <c r="K86" s="136" t="s">
        <v>334</v>
      </c>
      <c r="L86" s="1158">
        <v>44426</v>
      </c>
      <c r="M86" s="1158">
        <v>44515</v>
      </c>
      <c r="N86" s="1102"/>
      <c r="O86" s="1102"/>
      <c r="P86" s="1020" t="s">
        <v>779</v>
      </c>
      <c r="Q86" s="1102">
        <v>0</v>
      </c>
      <c r="R86" s="1108">
        <f t="shared" si="4"/>
        <v>0</v>
      </c>
      <c r="S86" s="684" t="s">
        <v>804</v>
      </c>
      <c r="T86" s="278" t="s">
        <v>139</v>
      </c>
      <c r="V86"/>
    </row>
    <row r="87" spans="1:22" s="78" customFormat="1" ht="37.5" customHeight="1">
      <c r="A87" s="302">
        <f>SUBTOTAL(3,$B$13:B87)</f>
        <v>62</v>
      </c>
      <c r="B87" s="122" t="s">
        <v>335</v>
      </c>
      <c r="C87" s="124">
        <v>171310000</v>
      </c>
      <c r="D87" s="304" t="s">
        <v>114</v>
      </c>
      <c r="E87" s="304" t="s">
        <v>103</v>
      </c>
      <c r="F87" s="500" t="s">
        <v>134</v>
      </c>
      <c r="G87" s="226"/>
      <c r="H87" s="124"/>
      <c r="I87" s="136" t="s">
        <v>178</v>
      </c>
      <c r="J87" s="304" t="s">
        <v>153</v>
      </c>
      <c r="K87" s="304"/>
      <c r="L87" s="117"/>
      <c r="M87" s="117"/>
      <c r="N87" s="1102"/>
      <c r="O87" s="1102"/>
      <c r="P87" s="1020" t="s">
        <v>779</v>
      </c>
      <c r="Q87" s="1102">
        <v>0</v>
      </c>
      <c r="R87" s="1108">
        <f t="shared" si="4"/>
        <v>0</v>
      </c>
      <c r="S87" s="684" t="s">
        <v>664</v>
      </c>
      <c r="T87" s="278" t="s">
        <v>139</v>
      </c>
      <c r="V87"/>
    </row>
    <row r="88" spans="1:22" s="78" customFormat="1" ht="37.5" customHeight="1">
      <c r="A88" s="302">
        <f>SUBTOTAL(3,$B$13:B88)</f>
        <v>63</v>
      </c>
      <c r="B88" s="122" t="s">
        <v>338</v>
      </c>
      <c r="C88" s="124">
        <v>463012200</v>
      </c>
      <c r="D88" s="304" t="s">
        <v>102</v>
      </c>
      <c r="E88" s="304" t="s">
        <v>103</v>
      </c>
      <c r="F88" s="500" t="s">
        <v>134</v>
      </c>
      <c r="G88" s="1141" t="s">
        <v>339</v>
      </c>
      <c r="H88" s="124" t="s">
        <v>771</v>
      </c>
      <c r="I88" s="136" t="s">
        <v>178</v>
      </c>
      <c r="J88" s="304" t="s">
        <v>319</v>
      </c>
      <c r="K88" s="136" t="s">
        <v>340</v>
      </c>
      <c r="L88" s="1166">
        <v>44431</v>
      </c>
      <c r="M88" s="117">
        <v>44550</v>
      </c>
      <c r="N88" s="1102"/>
      <c r="O88" s="1102"/>
      <c r="P88" s="1020" t="s">
        <v>779</v>
      </c>
      <c r="Q88" s="1102">
        <v>0</v>
      </c>
      <c r="R88" s="1108">
        <f t="shared" si="4"/>
        <v>0</v>
      </c>
      <c r="S88" s="684" t="s">
        <v>804</v>
      </c>
      <c r="T88" s="278" t="s">
        <v>139</v>
      </c>
      <c r="V88"/>
    </row>
    <row r="89" spans="1:22" s="78" customFormat="1" ht="36" customHeight="1">
      <c r="A89" s="302">
        <f>SUBTOTAL(3,$B$13:B89)</f>
        <v>64</v>
      </c>
      <c r="B89" s="122" t="s">
        <v>341</v>
      </c>
      <c r="C89" s="124">
        <v>500094000</v>
      </c>
      <c r="D89" s="304" t="s">
        <v>102</v>
      </c>
      <c r="E89" s="304" t="s">
        <v>103</v>
      </c>
      <c r="F89" s="500" t="s">
        <v>134</v>
      </c>
      <c r="G89" s="1141" t="s">
        <v>342</v>
      </c>
      <c r="H89" s="124">
        <v>484847600</v>
      </c>
      <c r="I89" s="136" t="s">
        <v>178</v>
      </c>
      <c r="J89" s="304" t="s">
        <v>319</v>
      </c>
      <c r="K89" s="136" t="s">
        <v>343</v>
      </c>
      <c r="L89" s="1166">
        <v>44431</v>
      </c>
      <c r="M89" s="117">
        <v>44550</v>
      </c>
      <c r="N89" s="1102"/>
      <c r="O89" s="1102"/>
      <c r="P89" s="1020" t="s">
        <v>779</v>
      </c>
      <c r="Q89" s="1102">
        <v>0</v>
      </c>
      <c r="R89" s="1108">
        <f t="shared" si="4"/>
        <v>0</v>
      </c>
      <c r="S89" s="684" t="s">
        <v>804</v>
      </c>
      <c r="T89" s="278" t="s">
        <v>139</v>
      </c>
      <c r="V89"/>
    </row>
    <row r="90" spans="1:22" s="78" customFormat="1" ht="37.5" customHeight="1">
      <c r="A90" s="302">
        <f>SUBTOTAL(3,$B$13:B90)</f>
        <v>65</v>
      </c>
      <c r="B90" s="122" t="s">
        <v>344</v>
      </c>
      <c r="C90" s="124">
        <v>200000000</v>
      </c>
      <c r="D90" s="304" t="s">
        <v>114</v>
      </c>
      <c r="E90" s="304" t="s">
        <v>103</v>
      </c>
      <c r="F90" s="500" t="s">
        <v>134</v>
      </c>
      <c r="G90" s="226"/>
      <c r="H90" s="124"/>
      <c r="I90" s="406"/>
      <c r="J90" s="304"/>
      <c r="K90" s="304"/>
      <c r="L90" s="117"/>
      <c r="M90" s="117"/>
      <c r="N90" s="1102"/>
      <c r="O90" s="1102"/>
      <c r="P90" s="1020" t="s">
        <v>779</v>
      </c>
      <c r="Q90" s="1102">
        <v>0</v>
      </c>
      <c r="R90" s="1108">
        <f t="shared" si="4"/>
        <v>0</v>
      </c>
      <c r="S90" s="684" t="s">
        <v>664</v>
      </c>
      <c r="T90" s="278" t="s">
        <v>139</v>
      </c>
      <c r="V90"/>
    </row>
    <row r="91" spans="1:22" s="78" customFormat="1">
      <c r="A91" s="1504" t="s">
        <v>347</v>
      </c>
      <c r="B91" s="1505"/>
      <c r="C91" s="1505"/>
      <c r="D91" s="1505"/>
      <c r="E91" s="1505"/>
      <c r="F91" s="1505"/>
      <c r="G91" s="1505"/>
      <c r="H91" s="1505"/>
      <c r="I91" s="1505"/>
      <c r="J91" s="1505"/>
      <c r="K91" s="1505"/>
      <c r="L91" s="1505"/>
      <c r="M91" s="1505"/>
      <c r="N91" s="1505"/>
      <c r="O91" s="1505"/>
      <c r="P91" s="1505"/>
      <c r="Q91" s="1505"/>
      <c r="R91" s="1505"/>
      <c r="S91" s="1508"/>
      <c r="T91" s="275"/>
      <c r="V91"/>
    </row>
    <row r="92" spans="1:22" s="78" customFormat="1">
      <c r="A92" s="1506" t="s">
        <v>348</v>
      </c>
      <c r="B92" s="1507"/>
      <c r="C92" s="1507"/>
      <c r="D92" s="1507"/>
      <c r="E92" s="1507"/>
      <c r="F92" s="1507"/>
      <c r="G92" s="1507"/>
      <c r="H92" s="1507"/>
      <c r="I92" s="1507"/>
      <c r="J92" s="1507"/>
      <c r="K92" s="1507"/>
      <c r="L92" s="1507"/>
      <c r="M92" s="1507"/>
      <c r="N92" s="1507"/>
      <c r="O92" s="1507"/>
      <c r="P92" s="1507"/>
      <c r="Q92" s="1507"/>
      <c r="R92" s="1507"/>
      <c r="S92" s="1507"/>
      <c r="T92" s="275"/>
      <c r="V92"/>
    </row>
    <row r="93" spans="1:22" s="78" customFormat="1" ht="43.75" customHeight="1">
      <c r="A93" s="60">
        <f>SUBTOTAL(3,$B$13:B93)</f>
        <v>66</v>
      </c>
      <c r="B93" s="1100" t="s">
        <v>349</v>
      </c>
      <c r="C93" s="639">
        <v>1000000000</v>
      </c>
      <c r="D93" s="1020" t="s">
        <v>350</v>
      </c>
      <c r="E93" s="301" t="s">
        <v>103</v>
      </c>
      <c r="F93" s="114" t="s">
        <v>104</v>
      </c>
      <c r="G93" s="1024" t="s">
        <v>225</v>
      </c>
      <c r="H93" s="1059">
        <v>976899848.51999998</v>
      </c>
      <c r="I93" s="1121" t="s">
        <v>351</v>
      </c>
      <c r="J93" s="1121" t="s">
        <v>227</v>
      </c>
      <c r="K93" s="1121" t="s">
        <v>228</v>
      </c>
      <c r="L93" s="1158">
        <v>44424</v>
      </c>
      <c r="M93" s="1158">
        <v>44561</v>
      </c>
      <c r="N93" s="1102"/>
      <c r="O93" s="1102"/>
      <c r="P93" s="1059">
        <v>293069954.56</v>
      </c>
      <c r="Q93" s="1123">
        <v>0.3</v>
      </c>
      <c r="R93" s="1108">
        <f>O93-N93</f>
        <v>0</v>
      </c>
      <c r="S93" s="1035" t="s">
        <v>801</v>
      </c>
      <c r="T93" s="275" t="s">
        <v>110</v>
      </c>
      <c r="V93"/>
    </row>
    <row r="94" spans="1:22" s="78" customFormat="1" ht="44.65" customHeight="1">
      <c r="A94" s="393">
        <f>SUBTOTAL(3,$B$13:B94)</f>
        <v>67</v>
      </c>
      <c r="B94" s="525" t="s">
        <v>352</v>
      </c>
      <c r="C94" s="403">
        <v>0</v>
      </c>
      <c r="D94" s="350"/>
      <c r="E94" s="309"/>
      <c r="F94" s="360"/>
      <c r="G94" s="476"/>
      <c r="H94" s="1062"/>
      <c r="I94" s="398"/>
      <c r="J94" s="362"/>
      <c r="K94" s="363"/>
      <c r="L94" s="1182"/>
      <c r="M94" s="1168"/>
      <c r="N94" s="1045"/>
      <c r="O94" s="1046"/>
      <c r="P94" s="1054"/>
      <c r="Q94" s="1047"/>
      <c r="R94" s="1048"/>
      <c r="S94" s="686" t="s">
        <v>353</v>
      </c>
      <c r="T94" s="275" t="s">
        <v>110</v>
      </c>
      <c r="V94"/>
    </row>
    <row r="95" spans="1:22" s="78" customFormat="1" ht="15" customHeight="1">
      <c r="A95" s="1492" t="s">
        <v>354</v>
      </c>
      <c r="B95" s="1493"/>
      <c r="C95" s="1493"/>
      <c r="D95" s="1493"/>
      <c r="E95" s="1493"/>
      <c r="F95" s="1493"/>
      <c r="G95" s="1493"/>
      <c r="H95" s="1493"/>
      <c r="I95" s="1493"/>
      <c r="J95" s="1493"/>
      <c r="K95" s="1493"/>
      <c r="L95" s="1493"/>
      <c r="M95" s="1493"/>
      <c r="N95" s="1493"/>
      <c r="O95" s="1493"/>
      <c r="P95" s="1493"/>
      <c r="Q95" s="1493"/>
      <c r="R95" s="1493"/>
      <c r="S95" s="1493"/>
      <c r="T95" s="275"/>
      <c r="V95"/>
    </row>
    <row r="96" spans="1:22" s="78" customFormat="1" ht="67" customHeight="1">
      <c r="A96" s="305">
        <f>SUBTOTAL(3,$B$13:B96)</f>
        <v>68</v>
      </c>
      <c r="B96" s="348" t="s">
        <v>355</v>
      </c>
      <c r="C96" s="349">
        <v>300000164</v>
      </c>
      <c r="D96" s="350" t="s">
        <v>102</v>
      </c>
      <c r="E96" s="340" t="s">
        <v>103</v>
      </c>
      <c r="F96" s="360" t="s">
        <v>241</v>
      </c>
      <c r="G96" s="308"/>
      <c r="H96" s="352"/>
      <c r="I96" s="353" t="s">
        <v>153</v>
      </c>
      <c r="J96" s="354"/>
      <c r="K96" s="353"/>
      <c r="L96" s="415"/>
      <c r="M96" s="415"/>
      <c r="N96" s="1045"/>
      <c r="O96" s="1046"/>
      <c r="P96" s="319"/>
      <c r="Q96" s="1143">
        <v>0</v>
      </c>
      <c r="R96" s="1048">
        <f>O96-N96</f>
        <v>0</v>
      </c>
      <c r="S96" s="686" t="s">
        <v>815</v>
      </c>
      <c r="T96" s="275" t="s">
        <v>171</v>
      </c>
      <c r="V96" s="11"/>
    </row>
    <row r="97" spans="1:22" s="78" customFormat="1" ht="16.5" customHeight="1">
      <c r="A97" s="1492" t="s">
        <v>359</v>
      </c>
      <c r="B97" s="1493"/>
      <c r="C97" s="1493"/>
      <c r="D97" s="1493"/>
      <c r="E97" s="1493"/>
      <c r="F97" s="1493"/>
      <c r="G97" s="1493"/>
      <c r="H97" s="1493"/>
      <c r="I97" s="1493"/>
      <c r="J97" s="1493"/>
      <c r="K97" s="1493"/>
      <c r="L97" s="1493"/>
      <c r="M97" s="1493"/>
      <c r="N97" s="1493"/>
      <c r="O97" s="1493"/>
      <c r="P97" s="1493"/>
      <c r="Q97" s="1493"/>
      <c r="R97" s="1493"/>
      <c r="S97" s="1493"/>
      <c r="T97" s="275"/>
      <c r="V97"/>
    </row>
    <row r="98" spans="1:22" s="146" customFormat="1" ht="39" customHeight="1">
      <c r="A98" s="302">
        <f>SUBTOTAL(3,$B$13:B98)</f>
        <v>69</v>
      </c>
      <c r="B98" s="122" t="s">
        <v>360</v>
      </c>
      <c r="C98" s="123">
        <v>700000000</v>
      </c>
      <c r="D98" s="304" t="s">
        <v>102</v>
      </c>
      <c r="E98" s="304" t="s">
        <v>103</v>
      </c>
      <c r="F98" s="114" t="s">
        <v>134</v>
      </c>
      <c r="G98" s="126" t="s">
        <v>361</v>
      </c>
      <c r="H98" s="231">
        <v>615762305.48000002</v>
      </c>
      <c r="I98" s="187" t="s">
        <v>149</v>
      </c>
      <c r="J98" s="187" t="s">
        <v>149</v>
      </c>
      <c r="K98" s="188" t="s">
        <v>362</v>
      </c>
      <c r="L98" s="1158">
        <v>44426</v>
      </c>
      <c r="M98" s="189">
        <v>44545</v>
      </c>
      <c r="N98" s="1102"/>
      <c r="O98" s="1102"/>
      <c r="P98" s="1103">
        <v>307881152.74000001</v>
      </c>
      <c r="Q98" s="1102">
        <v>0</v>
      </c>
      <c r="R98" s="1108">
        <f>O98-N98</f>
        <v>0</v>
      </c>
      <c r="S98" s="684" t="s">
        <v>208</v>
      </c>
      <c r="T98" s="278" t="s">
        <v>139</v>
      </c>
      <c r="V98" s="147"/>
    </row>
    <row r="99" spans="1:22" s="146" customFormat="1" ht="41.25" customHeight="1">
      <c r="A99" s="302">
        <f>SUBTOTAL(3,$B$13:B99)</f>
        <v>70</v>
      </c>
      <c r="B99" s="130" t="s">
        <v>363</v>
      </c>
      <c r="C99" s="141">
        <v>385000000</v>
      </c>
      <c r="D99" s="304" t="s">
        <v>198</v>
      </c>
      <c r="E99" s="207" t="s">
        <v>133</v>
      </c>
      <c r="F99" s="631" t="s">
        <v>134</v>
      </c>
      <c r="G99" s="126"/>
      <c r="H99" s="231"/>
      <c r="I99" s="187" t="s">
        <v>200</v>
      </c>
      <c r="J99" s="187" t="s">
        <v>200</v>
      </c>
      <c r="K99" s="188" t="s">
        <v>200</v>
      </c>
      <c r="L99" s="189"/>
      <c r="M99" s="189"/>
      <c r="N99" s="1102"/>
      <c r="O99" s="1102"/>
      <c r="P99" s="1063"/>
      <c r="Q99" s="1102">
        <v>0</v>
      </c>
      <c r="R99" s="1108">
        <f>O99-N99</f>
        <v>0</v>
      </c>
      <c r="S99" s="684" t="s">
        <v>792</v>
      </c>
      <c r="T99" s="278" t="s">
        <v>139</v>
      </c>
      <c r="V99" s="147"/>
    </row>
    <row r="100" spans="1:22" s="78" customFormat="1" ht="44.25" customHeight="1">
      <c r="A100" s="305">
        <f>SUBTOTAL(3,$B$13:B100)</f>
        <v>71</v>
      </c>
      <c r="B100" s="323" t="s">
        <v>365</v>
      </c>
      <c r="C100" s="403">
        <v>0</v>
      </c>
      <c r="D100" s="330"/>
      <c r="E100" s="309"/>
      <c r="F100" s="412"/>
      <c r="G100" s="327"/>
      <c r="H100" s="331"/>
      <c r="I100" s="313"/>
      <c r="J100" s="398"/>
      <c r="K100" s="399"/>
      <c r="L100" s="1162"/>
      <c r="M100" s="1162"/>
      <c r="N100" s="1045"/>
      <c r="O100" s="1046"/>
      <c r="P100" s="319"/>
      <c r="Q100" s="1143"/>
      <c r="R100" s="1048"/>
      <c r="S100" s="689" t="s">
        <v>366</v>
      </c>
      <c r="T100" s="278" t="s">
        <v>139</v>
      </c>
      <c r="V100"/>
    </row>
    <row r="101" spans="1:22" s="78" customFormat="1" ht="38.25" customHeight="1">
      <c r="A101" s="530">
        <f>SUBTOTAL(3,$B$13:B101)</f>
        <v>72</v>
      </c>
      <c r="B101" s="531" t="s">
        <v>367</v>
      </c>
      <c r="C101" s="532">
        <v>180570000</v>
      </c>
      <c r="D101" s="533" t="s">
        <v>114</v>
      </c>
      <c r="E101" s="304" t="s">
        <v>103</v>
      </c>
      <c r="F101" s="691" t="s">
        <v>134</v>
      </c>
      <c r="G101" s="535" t="s">
        <v>368</v>
      </c>
      <c r="H101" s="536">
        <v>180244000</v>
      </c>
      <c r="I101" s="537" t="s">
        <v>178</v>
      </c>
      <c r="J101" s="537" t="s">
        <v>369</v>
      </c>
      <c r="K101" s="538" t="s">
        <v>370</v>
      </c>
      <c r="L101" s="539">
        <v>44428</v>
      </c>
      <c r="M101" s="189">
        <v>44517</v>
      </c>
      <c r="N101" s="1102"/>
      <c r="O101" s="1102"/>
      <c r="P101" s="1020" t="s">
        <v>779</v>
      </c>
      <c r="Q101" s="1102">
        <v>0</v>
      </c>
      <c r="R101" s="1108">
        <f>O101-N101</f>
        <v>0</v>
      </c>
      <c r="S101" s="695" t="s">
        <v>208</v>
      </c>
      <c r="T101" s="275" t="s">
        <v>139</v>
      </c>
      <c r="V101"/>
    </row>
    <row r="102" spans="1:22" s="78" customFormat="1">
      <c r="A102" s="1497" t="s">
        <v>371</v>
      </c>
      <c r="B102" s="1498"/>
      <c r="C102" s="1498"/>
      <c r="D102" s="1498"/>
      <c r="E102" s="1498"/>
      <c r="F102" s="1498"/>
      <c r="G102" s="1498"/>
      <c r="H102" s="1498"/>
      <c r="I102" s="1498"/>
      <c r="J102" s="1498"/>
      <c r="K102" s="1498"/>
      <c r="L102" s="1498"/>
      <c r="M102" s="1498"/>
      <c r="N102" s="1498"/>
      <c r="O102" s="1498"/>
      <c r="P102" s="1498"/>
      <c r="Q102" s="1498"/>
      <c r="R102" s="1498"/>
      <c r="S102" s="1499"/>
      <c r="T102" s="275"/>
      <c r="V102"/>
    </row>
    <row r="103" spans="1:22" s="78" customFormat="1">
      <c r="A103" s="1500" t="s">
        <v>247</v>
      </c>
      <c r="B103" s="1501"/>
      <c r="C103" s="1501"/>
      <c r="D103" s="1501"/>
      <c r="E103" s="1501"/>
      <c r="F103" s="1501"/>
      <c r="G103" s="1501"/>
      <c r="H103" s="1501"/>
      <c r="I103" s="1501"/>
      <c r="J103" s="1501"/>
      <c r="K103" s="1501"/>
      <c r="L103" s="1501"/>
      <c r="M103" s="1501"/>
      <c r="N103" s="1501"/>
      <c r="O103" s="1501"/>
      <c r="P103" s="1501"/>
      <c r="Q103" s="1501"/>
      <c r="R103" s="1501"/>
      <c r="S103" s="1511"/>
      <c r="T103" s="275"/>
      <c r="V103"/>
    </row>
    <row r="104" spans="1:22" s="78" customFormat="1" ht="77.150000000000006" customHeight="1">
      <c r="A104" s="393">
        <f>SUBTOTAL(3,$B$13:B104)</f>
        <v>73</v>
      </c>
      <c r="B104" s="474" t="s">
        <v>372</v>
      </c>
      <c r="C104" s="403">
        <v>0</v>
      </c>
      <c r="D104" s="350"/>
      <c r="E104" s="309"/>
      <c r="F104" s="510"/>
      <c r="G104" s="476"/>
      <c r="H104" s="1064"/>
      <c r="I104" s="478"/>
      <c r="J104" s="478"/>
      <c r="K104" s="314"/>
      <c r="L104" s="315"/>
      <c r="M104" s="315"/>
      <c r="N104" s="1045"/>
      <c r="O104" s="1046"/>
      <c r="P104" s="1054"/>
      <c r="Q104" s="1047"/>
      <c r="R104" s="1048"/>
      <c r="S104" s="686" t="s">
        <v>373</v>
      </c>
      <c r="T104" s="275" t="s">
        <v>110</v>
      </c>
      <c r="V104"/>
    </row>
    <row r="105" spans="1:22" s="78" customFormat="1" ht="14.25" customHeight="1">
      <c r="A105" s="1492" t="s">
        <v>292</v>
      </c>
      <c r="B105" s="1493"/>
      <c r="C105" s="1493"/>
      <c r="D105" s="1493"/>
      <c r="E105" s="1493"/>
      <c r="F105" s="1493"/>
      <c r="G105" s="1493"/>
      <c r="H105" s="1493"/>
      <c r="I105" s="1493"/>
      <c r="J105" s="1493"/>
      <c r="K105" s="1493"/>
      <c r="L105" s="1493"/>
      <c r="M105" s="1493"/>
      <c r="N105" s="1493"/>
      <c r="O105" s="1493"/>
      <c r="P105" s="1493"/>
      <c r="Q105" s="1493"/>
      <c r="R105" s="1493"/>
      <c r="S105" s="1510"/>
      <c r="T105" s="275"/>
      <c r="V105"/>
    </row>
    <row r="106" spans="1:22" s="78" customFormat="1" ht="42" customHeight="1">
      <c r="A106" s="302">
        <f>SUBTOTAL(3,$B$13:B106)</f>
        <v>74</v>
      </c>
      <c r="B106" s="122" t="s">
        <v>374</v>
      </c>
      <c r="C106" s="299">
        <v>1000000000</v>
      </c>
      <c r="D106" s="246" t="s">
        <v>102</v>
      </c>
      <c r="E106" s="44" t="s">
        <v>103</v>
      </c>
      <c r="F106" s="631" t="s">
        <v>375</v>
      </c>
      <c r="G106" s="1142" t="s">
        <v>376</v>
      </c>
      <c r="H106" s="150">
        <v>946569029</v>
      </c>
      <c r="I106" s="116" t="s">
        <v>178</v>
      </c>
      <c r="J106" s="116" t="s">
        <v>178</v>
      </c>
      <c r="K106" s="116" t="s">
        <v>377</v>
      </c>
      <c r="L106" s="117"/>
      <c r="M106" s="117"/>
      <c r="N106" s="632">
        <v>0.45</v>
      </c>
      <c r="O106" s="632">
        <v>3.65</v>
      </c>
      <c r="P106" s="132"/>
      <c r="Q106" s="119"/>
      <c r="R106" s="245">
        <f>O106-N106</f>
        <v>3.1999999999999997</v>
      </c>
      <c r="S106" s="684" t="s">
        <v>810</v>
      </c>
      <c r="T106" s="275" t="s">
        <v>171</v>
      </c>
      <c r="V106" s="11"/>
    </row>
    <row r="107" spans="1:22" s="78" customFormat="1" ht="15" customHeight="1">
      <c r="A107" s="1492" t="s">
        <v>311</v>
      </c>
      <c r="B107" s="1493"/>
      <c r="C107" s="1493"/>
      <c r="D107" s="1493"/>
      <c r="E107" s="1493"/>
      <c r="F107" s="1493"/>
      <c r="G107" s="1493"/>
      <c r="H107" s="1493"/>
      <c r="I107" s="1493"/>
      <c r="J107" s="1493"/>
      <c r="K107" s="1493"/>
      <c r="L107" s="1493"/>
      <c r="M107" s="1493"/>
      <c r="N107" s="1493"/>
      <c r="O107" s="1493"/>
      <c r="P107" s="1493"/>
      <c r="Q107" s="1493"/>
      <c r="R107" s="1493"/>
      <c r="S107" s="1493"/>
      <c r="T107" s="275"/>
      <c r="V107"/>
    </row>
    <row r="108" spans="1:22" s="78" customFormat="1" ht="40" customHeight="1">
      <c r="A108" s="530">
        <f>SUBTOTAL(3,$B$13:B108)</f>
        <v>75</v>
      </c>
      <c r="B108" s="546" t="s">
        <v>378</v>
      </c>
      <c r="C108" s="547">
        <v>138900000</v>
      </c>
      <c r="D108" s="533" t="s">
        <v>114</v>
      </c>
      <c r="E108" s="44" t="s">
        <v>103</v>
      </c>
      <c r="F108" s="691" t="s">
        <v>134</v>
      </c>
      <c r="G108" s="535"/>
      <c r="H108" s="548"/>
      <c r="I108" s="537" t="s">
        <v>178</v>
      </c>
      <c r="J108" s="46" t="s">
        <v>153</v>
      </c>
      <c r="K108" s="46"/>
      <c r="L108" s="47"/>
      <c r="M108" s="47"/>
      <c r="N108" s="1102"/>
      <c r="O108" s="1102"/>
      <c r="P108" s="1020" t="s">
        <v>779</v>
      </c>
      <c r="Q108" s="1102">
        <f>IFERROR(P108/H108,0)</f>
        <v>0</v>
      </c>
      <c r="R108" s="1108">
        <f>O108-N108</f>
        <v>0</v>
      </c>
      <c r="S108" s="684" t="s">
        <v>664</v>
      </c>
      <c r="T108" s="278" t="s">
        <v>139</v>
      </c>
      <c r="V108"/>
    </row>
    <row r="109" spans="1:22" s="78" customFormat="1" ht="41.15" customHeight="1">
      <c r="A109" s="302">
        <f>SUBTOTAL(3,$B$13:B109)</f>
        <v>76</v>
      </c>
      <c r="B109" s="43" t="s">
        <v>381</v>
      </c>
      <c r="C109" s="299">
        <v>695499954</v>
      </c>
      <c r="D109" s="304" t="s">
        <v>102</v>
      </c>
      <c r="E109" s="207" t="s">
        <v>133</v>
      </c>
      <c r="F109" s="500" t="s">
        <v>134</v>
      </c>
      <c r="G109" s="126" t="s">
        <v>382</v>
      </c>
      <c r="H109" s="150">
        <v>641430746.96000004</v>
      </c>
      <c r="I109" s="116" t="s">
        <v>383</v>
      </c>
      <c r="J109" s="116" t="s">
        <v>137</v>
      </c>
      <c r="K109" s="116" t="s">
        <v>384</v>
      </c>
      <c r="L109" s="1160">
        <v>44396</v>
      </c>
      <c r="M109" s="1158">
        <v>44515</v>
      </c>
      <c r="N109" s="632">
        <v>27.26</v>
      </c>
      <c r="O109" s="632">
        <v>20.37</v>
      </c>
      <c r="P109" s="132">
        <v>320715373.48000002</v>
      </c>
      <c r="Q109" s="119"/>
      <c r="R109" s="927">
        <f>O109-N109</f>
        <v>-6.8900000000000006</v>
      </c>
      <c r="S109" s="684" t="s">
        <v>208</v>
      </c>
      <c r="T109" s="278" t="s">
        <v>139</v>
      </c>
      <c r="V109"/>
    </row>
    <row r="110" spans="1:22" s="78" customFormat="1">
      <c r="A110" s="1497" t="s">
        <v>385</v>
      </c>
      <c r="B110" s="1498"/>
      <c r="C110" s="1498"/>
      <c r="D110" s="1498"/>
      <c r="E110" s="1498"/>
      <c r="F110" s="1498"/>
      <c r="G110" s="1498"/>
      <c r="H110" s="1498"/>
      <c r="I110" s="1498"/>
      <c r="J110" s="1498"/>
      <c r="K110" s="1498"/>
      <c r="L110" s="1498"/>
      <c r="M110" s="1498"/>
      <c r="N110" s="1498"/>
      <c r="O110" s="1498"/>
      <c r="P110" s="1498"/>
      <c r="Q110" s="1498"/>
      <c r="R110" s="1498"/>
      <c r="S110" s="1499"/>
      <c r="T110" s="275"/>
      <c r="V110"/>
    </row>
    <row r="111" spans="1:22" s="78" customFormat="1">
      <c r="A111" s="1500" t="s">
        <v>386</v>
      </c>
      <c r="B111" s="1501"/>
      <c r="C111" s="1501"/>
      <c r="D111" s="1501"/>
      <c r="E111" s="1501"/>
      <c r="F111" s="1501"/>
      <c r="G111" s="1501"/>
      <c r="H111" s="1501"/>
      <c r="I111" s="1501"/>
      <c r="J111" s="1501"/>
      <c r="K111" s="1501"/>
      <c r="L111" s="1501"/>
      <c r="M111" s="1501"/>
      <c r="N111" s="1501"/>
      <c r="O111" s="1501"/>
      <c r="P111" s="1501"/>
      <c r="Q111" s="1501"/>
      <c r="R111" s="1501"/>
      <c r="S111" s="1511"/>
      <c r="T111" s="275"/>
      <c r="V111"/>
    </row>
    <row r="112" spans="1:22" s="56" customFormat="1" ht="36.75" customHeight="1">
      <c r="A112" s="60">
        <f>SUBTOTAL(3,$B$13:B112)</f>
        <v>77</v>
      </c>
      <c r="B112" s="1100" t="s">
        <v>387</v>
      </c>
      <c r="C112" s="1043">
        <v>750000000</v>
      </c>
      <c r="D112" s="1020" t="s">
        <v>350</v>
      </c>
      <c r="E112" s="301" t="s">
        <v>103</v>
      </c>
      <c r="F112" s="500" t="s">
        <v>104</v>
      </c>
      <c r="G112" s="1024" t="s">
        <v>388</v>
      </c>
      <c r="H112" s="1044" t="s">
        <v>816</v>
      </c>
      <c r="I112" s="1020" t="s">
        <v>107</v>
      </c>
      <c r="J112" s="1020" t="s">
        <v>153</v>
      </c>
      <c r="K112" s="1020" t="s">
        <v>389</v>
      </c>
      <c r="L112" s="1158">
        <v>44424</v>
      </c>
      <c r="M112" s="1158">
        <v>44561</v>
      </c>
      <c r="N112" s="1102"/>
      <c r="O112" s="1102"/>
      <c r="P112" s="1107"/>
      <c r="Q112" s="1102">
        <v>0</v>
      </c>
      <c r="R112" s="1108">
        <f t="shared" ref="R112:R117" si="5">O112-N112</f>
        <v>0</v>
      </c>
      <c r="S112" s="1035" t="s">
        <v>781</v>
      </c>
      <c r="T112" s="275" t="s">
        <v>110</v>
      </c>
      <c r="V112" s="57"/>
    </row>
    <row r="113" spans="1:22" s="78" customFormat="1" ht="35.25" customHeight="1">
      <c r="A113" s="60">
        <f>SUBTOTAL(3,$B$13:B113)</f>
        <v>78</v>
      </c>
      <c r="B113" s="1100" t="s">
        <v>390</v>
      </c>
      <c r="C113" s="1043">
        <v>200000000</v>
      </c>
      <c r="D113" s="1020" t="s">
        <v>235</v>
      </c>
      <c r="E113" s="301" t="s">
        <v>103</v>
      </c>
      <c r="F113" s="500" t="s">
        <v>104</v>
      </c>
      <c r="G113" s="1025" t="s">
        <v>391</v>
      </c>
      <c r="H113" s="1044" t="s">
        <v>817</v>
      </c>
      <c r="I113" s="1020" t="s">
        <v>222</v>
      </c>
      <c r="J113" s="1020" t="s">
        <v>169</v>
      </c>
      <c r="K113" s="1020" t="s">
        <v>392</v>
      </c>
      <c r="L113" s="1158">
        <v>44424</v>
      </c>
      <c r="M113" s="1188">
        <v>44513</v>
      </c>
      <c r="N113" s="1102"/>
      <c r="O113" s="1102"/>
      <c r="P113" s="1107"/>
      <c r="Q113" s="1102">
        <v>0</v>
      </c>
      <c r="R113" s="1108">
        <f t="shared" si="5"/>
        <v>0</v>
      </c>
      <c r="S113" s="1035" t="s">
        <v>109</v>
      </c>
      <c r="T113" s="275" t="s">
        <v>110</v>
      </c>
      <c r="V113"/>
    </row>
    <row r="114" spans="1:22" s="78" customFormat="1" ht="36" customHeight="1">
      <c r="A114" s="60">
        <f>SUBTOTAL(3,$B$13:B114)</f>
        <v>79</v>
      </c>
      <c r="B114" s="1100" t="s">
        <v>393</v>
      </c>
      <c r="C114" s="1043">
        <v>1000000000</v>
      </c>
      <c r="D114" s="1020" t="s">
        <v>350</v>
      </c>
      <c r="E114" s="301" t="s">
        <v>103</v>
      </c>
      <c r="F114" s="500" t="s">
        <v>104</v>
      </c>
      <c r="G114" s="1025" t="s">
        <v>394</v>
      </c>
      <c r="H114" s="1044" t="s">
        <v>818</v>
      </c>
      <c r="I114" s="1020" t="s">
        <v>231</v>
      </c>
      <c r="J114" s="1020" t="s">
        <v>153</v>
      </c>
      <c r="K114" s="1020" t="s">
        <v>228</v>
      </c>
      <c r="L114" s="1158">
        <v>44424</v>
      </c>
      <c r="M114" s="1158">
        <v>44561</v>
      </c>
      <c r="N114" s="1102"/>
      <c r="O114" s="1102"/>
      <c r="P114" s="1044">
        <v>299410659.64999998</v>
      </c>
      <c r="Q114" s="1146">
        <v>0.3</v>
      </c>
      <c r="R114" s="1108">
        <f t="shared" si="5"/>
        <v>0</v>
      </c>
      <c r="S114" s="1035" t="s">
        <v>781</v>
      </c>
      <c r="T114" s="275" t="s">
        <v>110</v>
      </c>
      <c r="V114"/>
    </row>
    <row r="115" spans="1:22" s="78" customFormat="1" ht="33.75" customHeight="1">
      <c r="A115" s="60">
        <f>SUBTOTAL(3,$B$13:B115)</f>
        <v>80</v>
      </c>
      <c r="B115" s="1100" t="s">
        <v>395</v>
      </c>
      <c r="C115" s="1043">
        <v>1000000000</v>
      </c>
      <c r="D115" s="1020" t="s">
        <v>350</v>
      </c>
      <c r="E115" s="301" t="s">
        <v>103</v>
      </c>
      <c r="F115" s="500" t="s">
        <v>104</v>
      </c>
      <c r="G115" s="1025" t="s">
        <v>394</v>
      </c>
      <c r="H115" s="1044" t="s">
        <v>819</v>
      </c>
      <c r="I115" s="1020" t="s">
        <v>396</v>
      </c>
      <c r="J115" s="1020" t="s">
        <v>222</v>
      </c>
      <c r="K115" s="1020" t="s">
        <v>228</v>
      </c>
      <c r="L115" s="1158">
        <v>44424</v>
      </c>
      <c r="M115" s="1158">
        <v>44561</v>
      </c>
      <c r="N115" s="1102"/>
      <c r="O115" s="1102"/>
      <c r="P115" s="1044">
        <v>297629065.57999998</v>
      </c>
      <c r="Q115" s="1146">
        <v>0.3</v>
      </c>
      <c r="R115" s="1108">
        <f t="shared" si="5"/>
        <v>0</v>
      </c>
      <c r="S115" s="1035" t="s">
        <v>781</v>
      </c>
      <c r="T115" s="275" t="s">
        <v>110</v>
      </c>
      <c r="V115"/>
    </row>
    <row r="116" spans="1:22" s="78" customFormat="1" ht="36" customHeight="1">
      <c r="A116" s="60">
        <f>SUBTOTAL(3,$B$13:B116)</f>
        <v>81</v>
      </c>
      <c r="B116" s="1100" t="s">
        <v>397</v>
      </c>
      <c r="C116" s="1043">
        <v>1000000000</v>
      </c>
      <c r="D116" s="1020" t="s">
        <v>350</v>
      </c>
      <c r="E116" s="301" t="s">
        <v>103</v>
      </c>
      <c r="F116" s="500" t="s">
        <v>104</v>
      </c>
      <c r="G116" s="1025" t="s">
        <v>388</v>
      </c>
      <c r="H116" s="1044" t="s">
        <v>820</v>
      </c>
      <c r="I116" s="1020" t="s">
        <v>227</v>
      </c>
      <c r="J116" s="1020" t="s">
        <v>222</v>
      </c>
      <c r="K116" s="1020" t="s">
        <v>389</v>
      </c>
      <c r="L116" s="1158">
        <v>44424</v>
      </c>
      <c r="M116" s="1158">
        <v>44561</v>
      </c>
      <c r="N116" s="1102"/>
      <c r="O116" s="1102"/>
      <c r="P116" s="1107" t="s">
        <v>779</v>
      </c>
      <c r="Q116" s="1102">
        <v>0</v>
      </c>
      <c r="R116" s="1108">
        <f t="shared" si="5"/>
        <v>0</v>
      </c>
      <c r="S116" s="1035" t="s">
        <v>781</v>
      </c>
      <c r="T116" s="275" t="s">
        <v>110</v>
      </c>
      <c r="V116"/>
    </row>
    <row r="117" spans="1:22" s="78" customFormat="1" ht="37.5" customHeight="1">
      <c r="A117" s="60">
        <f>SUBTOTAL(3,$B$13:B117)</f>
        <v>82</v>
      </c>
      <c r="B117" s="1106" t="s">
        <v>398</v>
      </c>
      <c r="C117" s="1043">
        <v>200000000</v>
      </c>
      <c r="D117" s="1020" t="s">
        <v>235</v>
      </c>
      <c r="E117" s="301" t="s">
        <v>103</v>
      </c>
      <c r="F117" s="500" t="s">
        <v>104</v>
      </c>
      <c r="G117" s="1025" t="s">
        <v>399</v>
      </c>
      <c r="H117" s="1044">
        <v>188382300</v>
      </c>
      <c r="I117" s="1127" t="s">
        <v>130</v>
      </c>
      <c r="J117" s="1127" t="s">
        <v>288</v>
      </c>
      <c r="K117" s="1127" t="s">
        <v>821</v>
      </c>
      <c r="L117" s="189">
        <v>44435</v>
      </c>
      <c r="M117" s="1169" t="s">
        <v>779</v>
      </c>
      <c r="N117" s="1102"/>
      <c r="O117" s="1102"/>
      <c r="P117" s="1107" t="s">
        <v>779</v>
      </c>
      <c r="Q117" s="1102">
        <v>0</v>
      </c>
      <c r="R117" s="1108">
        <f t="shared" si="5"/>
        <v>0</v>
      </c>
      <c r="S117" s="1035" t="s">
        <v>109</v>
      </c>
      <c r="T117" s="275" t="s">
        <v>110</v>
      </c>
      <c r="V117"/>
    </row>
    <row r="118" spans="1:22" s="56" customFormat="1" ht="15" customHeight="1">
      <c r="A118" s="1492" t="s">
        <v>401</v>
      </c>
      <c r="B118" s="1493"/>
      <c r="C118" s="1493"/>
      <c r="D118" s="1493"/>
      <c r="E118" s="1493"/>
      <c r="F118" s="1493"/>
      <c r="G118" s="1493"/>
      <c r="H118" s="1493"/>
      <c r="I118" s="1493"/>
      <c r="J118" s="1493"/>
      <c r="K118" s="1493"/>
      <c r="L118" s="1493"/>
      <c r="M118" s="1493"/>
      <c r="N118" s="1493"/>
      <c r="O118" s="1493"/>
      <c r="P118" s="1493"/>
      <c r="Q118" s="1493"/>
      <c r="R118" s="1493"/>
      <c r="S118" s="1493"/>
      <c r="T118" s="278"/>
      <c r="V118" s="57"/>
    </row>
    <row r="119" spans="1:22" s="56" customFormat="1" ht="44.25" customHeight="1">
      <c r="A119" s="302">
        <f>SUBTOTAL(3,$B$13:B119)</f>
        <v>83</v>
      </c>
      <c r="B119" s="43" t="s">
        <v>402</v>
      </c>
      <c r="C119" s="297">
        <v>300000000</v>
      </c>
      <c r="D119" s="298" t="s">
        <v>102</v>
      </c>
      <c r="E119" s="294" t="s">
        <v>103</v>
      </c>
      <c r="F119" s="631" t="s">
        <v>241</v>
      </c>
      <c r="G119" s="300"/>
      <c r="H119" s="199"/>
      <c r="I119" s="227" t="s">
        <v>178</v>
      </c>
      <c r="J119" s="116"/>
      <c r="K119" s="237"/>
      <c r="L119" s="117"/>
      <c r="M119" s="117"/>
      <c r="N119" s="1102"/>
      <c r="O119" s="1102"/>
      <c r="P119" s="1020" t="s">
        <v>779</v>
      </c>
      <c r="Q119" s="1102">
        <v>0</v>
      </c>
      <c r="R119" s="1108">
        <f>O119-N119</f>
        <v>0</v>
      </c>
      <c r="S119" s="684" t="s">
        <v>822</v>
      </c>
      <c r="T119" s="278" t="s">
        <v>171</v>
      </c>
      <c r="U119" s="78"/>
      <c r="V119" s="11"/>
    </row>
    <row r="120" spans="1:22" s="56" customFormat="1" ht="16.5" customHeight="1">
      <c r="A120" s="1492" t="s">
        <v>405</v>
      </c>
      <c r="B120" s="1493"/>
      <c r="C120" s="1538"/>
      <c r="D120" s="1538"/>
      <c r="E120" s="1538"/>
      <c r="F120" s="1493"/>
      <c r="G120" s="1493"/>
      <c r="H120" s="1493"/>
      <c r="I120" s="1493"/>
      <c r="J120" s="1493"/>
      <c r="K120" s="1493"/>
      <c r="L120" s="1493"/>
      <c r="M120" s="1493"/>
      <c r="N120" s="1493"/>
      <c r="O120" s="1493"/>
      <c r="P120" s="1493"/>
      <c r="Q120" s="1493"/>
      <c r="R120" s="1493"/>
      <c r="S120" s="1493"/>
      <c r="T120" s="278"/>
      <c r="V120" s="57"/>
    </row>
    <row r="121" spans="1:22" s="56" customFormat="1" ht="37.4" customHeight="1">
      <c r="A121" s="302">
        <f>SUBTOTAL(3,$B$13:B121)</f>
        <v>84</v>
      </c>
      <c r="B121" s="43" t="s">
        <v>406</v>
      </c>
      <c r="C121" s="299">
        <v>184000000</v>
      </c>
      <c r="D121" s="304" t="s">
        <v>114</v>
      </c>
      <c r="E121" s="304" t="s">
        <v>103</v>
      </c>
      <c r="F121" s="300" t="s">
        <v>134</v>
      </c>
      <c r="G121" s="300" t="s">
        <v>407</v>
      </c>
      <c r="H121" s="153">
        <v>183364000</v>
      </c>
      <c r="I121" s="115" t="s">
        <v>205</v>
      </c>
      <c r="J121" s="115" t="s">
        <v>206</v>
      </c>
      <c r="K121" s="55" t="s">
        <v>408</v>
      </c>
      <c r="L121" s="117">
        <v>44421</v>
      </c>
      <c r="M121" s="117">
        <v>44510</v>
      </c>
      <c r="N121" s="1102"/>
      <c r="O121" s="1102"/>
      <c r="P121" s="1020" t="s">
        <v>779</v>
      </c>
      <c r="Q121" s="1102">
        <v>0</v>
      </c>
      <c r="R121" s="1108">
        <f>O121-N121</f>
        <v>0</v>
      </c>
      <c r="S121" s="684" t="s">
        <v>208</v>
      </c>
      <c r="T121" s="278" t="s">
        <v>139</v>
      </c>
      <c r="V121" s="57"/>
    </row>
    <row r="122" spans="1:22" s="56" customFormat="1" ht="34.5" customHeight="1">
      <c r="A122" s="302">
        <f>SUBTOTAL(3,$B$13:B122)</f>
        <v>85</v>
      </c>
      <c r="B122" s="43" t="s">
        <v>409</v>
      </c>
      <c r="C122" s="299">
        <v>199985000</v>
      </c>
      <c r="D122" s="304" t="s">
        <v>114</v>
      </c>
      <c r="E122" s="304" t="s">
        <v>103</v>
      </c>
      <c r="F122" s="300" t="s">
        <v>134</v>
      </c>
      <c r="G122" s="300" t="s">
        <v>410</v>
      </c>
      <c r="H122" s="153">
        <v>199817000</v>
      </c>
      <c r="I122" s="115" t="s">
        <v>383</v>
      </c>
      <c r="J122" s="1026" t="s">
        <v>206</v>
      </c>
      <c r="K122" s="55" t="s">
        <v>411</v>
      </c>
      <c r="L122" s="513">
        <v>44420</v>
      </c>
      <c r="M122" s="513">
        <v>44509</v>
      </c>
      <c r="N122" s="1102"/>
      <c r="O122" s="1102"/>
      <c r="P122" s="1103">
        <v>99908500</v>
      </c>
      <c r="Q122" s="1146">
        <v>0.5</v>
      </c>
      <c r="R122" s="1108">
        <f>O122-N122</f>
        <v>0</v>
      </c>
      <c r="S122" s="684" t="s">
        <v>208</v>
      </c>
      <c r="T122" s="278" t="s">
        <v>139</v>
      </c>
      <c r="V122" s="57"/>
    </row>
    <row r="123" spans="1:22" s="78" customFormat="1">
      <c r="A123" s="1497" t="s">
        <v>412</v>
      </c>
      <c r="B123" s="1498"/>
      <c r="C123" s="1498"/>
      <c r="D123" s="1498"/>
      <c r="E123" s="1498"/>
      <c r="F123" s="1498"/>
      <c r="G123" s="1498"/>
      <c r="H123" s="1498"/>
      <c r="I123" s="1498"/>
      <c r="J123" s="1498"/>
      <c r="K123" s="1498"/>
      <c r="L123" s="1498"/>
      <c r="M123" s="1498"/>
      <c r="N123" s="1498"/>
      <c r="O123" s="1498"/>
      <c r="P123" s="1498"/>
      <c r="Q123" s="1498"/>
      <c r="R123" s="1498"/>
      <c r="S123" s="1499"/>
      <c r="T123" s="275"/>
      <c r="V123"/>
    </row>
    <row r="124" spans="1:22" s="78" customFormat="1">
      <c r="A124" s="1500" t="s">
        <v>413</v>
      </c>
      <c r="B124" s="1501"/>
      <c r="C124" s="1501"/>
      <c r="D124" s="1501"/>
      <c r="E124" s="1501"/>
      <c r="F124" s="1501"/>
      <c r="G124" s="1501"/>
      <c r="H124" s="1501"/>
      <c r="I124" s="1501"/>
      <c r="J124" s="1501"/>
      <c r="K124" s="1501"/>
      <c r="L124" s="1501"/>
      <c r="M124" s="1501"/>
      <c r="N124" s="1501"/>
      <c r="O124" s="1501"/>
      <c r="P124" s="1501"/>
      <c r="Q124" s="1501"/>
      <c r="R124" s="1501"/>
      <c r="S124" s="1511"/>
      <c r="T124" s="275"/>
      <c r="V124"/>
    </row>
    <row r="125" spans="1:22" s="78" customFormat="1" ht="39" customHeight="1">
      <c r="A125" s="60">
        <f>SUBTOTAL(3,$B$13:B125)</f>
        <v>86</v>
      </c>
      <c r="B125" s="1100" t="s">
        <v>414</v>
      </c>
      <c r="C125" s="1043">
        <v>750000000</v>
      </c>
      <c r="D125" s="1020" t="s">
        <v>350</v>
      </c>
      <c r="E125" s="125" t="s">
        <v>103</v>
      </c>
      <c r="F125" s="500" t="s">
        <v>104</v>
      </c>
      <c r="G125" s="1024" t="s">
        <v>415</v>
      </c>
      <c r="H125" s="1044">
        <v>732318750</v>
      </c>
      <c r="I125" s="1020" t="s">
        <v>416</v>
      </c>
      <c r="J125" s="1020" t="s">
        <v>416</v>
      </c>
      <c r="K125" s="1020" t="s">
        <v>389</v>
      </c>
      <c r="L125" s="1158">
        <v>44424</v>
      </c>
      <c r="M125" s="1158">
        <v>44561</v>
      </c>
      <c r="N125" s="1102"/>
      <c r="O125" s="1102"/>
      <c r="P125" s="1107" t="s">
        <v>779</v>
      </c>
      <c r="Q125" s="1102">
        <v>0</v>
      </c>
      <c r="R125" s="1108">
        <f>O125-N125</f>
        <v>0</v>
      </c>
      <c r="S125" s="1035" t="s">
        <v>781</v>
      </c>
      <c r="T125" s="275" t="s">
        <v>110</v>
      </c>
      <c r="V125"/>
    </row>
    <row r="126" spans="1:22" s="78" customFormat="1" ht="35.15" customHeight="1">
      <c r="A126" s="60">
        <f>SUBTOTAL(3,$B$13:B126)</f>
        <v>87</v>
      </c>
      <c r="B126" s="1100" t="s">
        <v>417</v>
      </c>
      <c r="C126" s="1043">
        <v>750000000</v>
      </c>
      <c r="D126" s="1020" t="s">
        <v>350</v>
      </c>
      <c r="E126" s="125" t="s">
        <v>103</v>
      </c>
      <c r="F126" s="500" t="s">
        <v>104</v>
      </c>
      <c r="G126" s="1025" t="s">
        <v>415</v>
      </c>
      <c r="H126" s="1044">
        <v>733583000</v>
      </c>
      <c r="I126" s="1020" t="s">
        <v>418</v>
      </c>
      <c r="J126" s="1020" t="s">
        <v>419</v>
      </c>
      <c r="K126" s="1020" t="s">
        <v>389</v>
      </c>
      <c r="L126" s="1158">
        <v>44424</v>
      </c>
      <c r="M126" s="1158">
        <v>44561</v>
      </c>
      <c r="N126" s="1102"/>
      <c r="O126" s="1102"/>
      <c r="P126" s="1107" t="s">
        <v>779</v>
      </c>
      <c r="Q126" s="1102">
        <v>0</v>
      </c>
      <c r="R126" s="1108">
        <f>O126-N126</f>
        <v>0</v>
      </c>
      <c r="S126" s="1035" t="s">
        <v>781</v>
      </c>
      <c r="T126" s="275" t="s">
        <v>110</v>
      </c>
      <c r="V126"/>
    </row>
    <row r="127" spans="1:22" s="56" customFormat="1" ht="36" customHeight="1">
      <c r="A127" s="60">
        <f>SUBTOTAL(3,$B$13:B127)</f>
        <v>88</v>
      </c>
      <c r="B127" s="1100" t="s">
        <v>420</v>
      </c>
      <c r="C127" s="1043">
        <v>1000000000</v>
      </c>
      <c r="D127" s="1020" t="s">
        <v>350</v>
      </c>
      <c r="E127" s="125" t="s">
        <v>103</v>
      </c>
      <c r="F127" s="500" t="s">
        <v>104</v>
      </c>
      <c r="G127" s="1025" t="s">
        <v>415</v>
      </c>
      <c r="H127" s="1044">
        <v>976771900</v>
      </c>
      <c r="I127" s="1020" t="s">
        <v>421</v>
      </c>
      <c r="J127" s="1020" t="s">
        <v>422</v>
      </c>
      <c r="K127" s="1020" t="s">
        <v>389</v>
      </c>
      <c r="L127" s="1158">
        <v>44424</v>
      </c>
      <c r="M127" s="1158">
        <v>44561</v>
      </c>
      <c r="N127" s="1102"/>
      <c r="O127" s="1102"/>
      <c r="P127" s="1107" t="s">
        <v>779</v>
      </c>
      <c r="Q127" s="1102">
        <v>0</v>
      </c>
      <c r="R127" s="1108">
        <f>O127-N127</f>
        <v>0</v>
      </c>
      <c r="S127" s="1128" t="s">
        <v>781</v>
      </c>
      <c r="T127" s="275" t="s">
        <v>110</v>
      </c>
      <c r="V127" s="57"/>
    </row>
    <row r="128" spans="1:22" s="56" customFormat="1" ht="34.5" customHeight="1">
      <c r="A128" s="60">
        <f>SUBTOTAL(3,$B$13:B128)</f>
        <v>89</v>
      </c>
      <c r="B128" s="1100" t="s">
        <v>423</v>
      </c>
      <c r="C128" s="1043">
        <v>200000000</v>
      </c>
      <c r="D128" s="1020" t="s">
        <v>235</v>
      </c>
      <c r="E128" s="125" t="s">
        <v>103</v>
      </c>
      <c r="F128" s="500" t="s">
        <v>104</v>
      </c>
      <c r="G128" s="1025" t="s">
        <v>779</v>
      </c>
      <c r="H128" s="1044" t="s">
        <v>779</v>
      </c>
      <c r="I128" s="1020" t="s">
        <v>419</v>
      </c>
      <c r="J128" s="1020" t="s">
        <v>169</v>
      </c>
      <c r="K128" s="1020" t="s">
        <v>823</v>
      </c>
      <c r="L128" s="1167" t="s">
        <v>779</v>
      </c>
      <c r="M128" s="1167" t="s">
        <v>779</v>
      </c>
      <c r="N128" s="1102"/>
      <c r="O128" s="1102"/>
      <c r="P128" s="1107" t="s">
        <v>779</v>
      </c>
      <c r="Q128" s="1102">
        <v>0</v>
      </c>
      <c r="R128" s="1152">
        <f>O128-N128</f>
        <v>0</v>
      </c>
      <c r="S128" s="1151" t="s">
        <v>262</v>
      </c>
      <c r="T128" s="275" t="s">
        <v>110</v>
      </c>
      <c r="V128" s="57"/>
    </row>
    <row r="129" spans="1:22" s="56" customFormat="1" ht="50.25" customHeight="1">
      <c r="A129" s="60">
        <f>SUBTOTAL(3,$B$13:B129)</f>
        <v>90</v>
      </c>
      <c r="B129" s="1117" t="s">
        <v>427</v>
      </c>
      <c r="C129" s="1043">
        <v>200000000</v>
      </c>
      <c r="D129" s="1020" t="s">
        <v>235</v>
      </c>
      <c r="E129" s="125" t="s">
        <v>103</v>
      </c>
      <c r="F129" s="500" t="s">
        <v>104</v>
      </c>
      <c r="G129" s="1025" t="s">
        <v>428</v>
      </c>
      <c r="H129" s="1044">
        <v>184404300</v>
      </c>
      <c r="I129" s="1020" t="s">
        <v>429</v>
      </c>
      <c r="J129" s="1020" t="s">
        <v>425</v>
      </c>
      <c r="K129" s="1020" t="s">
        <v>392</v>
      </c>
      <c r="L129" s="539">
        <v>44428</v>
      </c>
      <c r="M129" s="1163">
        <v>44477</v>
      </c>
      <c r="N129" s="1102"/>
      <c r="O129" s="1102"/>
      <c r="P129" s="1107" t="s">
        <v>779</v>
      </c>
      <c r="Q129" s="1102">
        <v>0</v>
      </c>
      <c r="R129" s="1153">
        <f>O129-N129</f>
        <v>0</v>
      </c>
      <c r="S129" s="1035" t="s">
        <v>122</v>
      </c>
      <c r="T129" s="275" t="s">
        <v>110</v>
      </c>
      <c r="V129" s="57"/>
    </row>
    <row r="130" spans="1:22" s="56" customFormat="1" ht="15" customHeight="1">
      <c r="A130" s="1492" t="s">
        <v>431</v>
      </c>
      <c r="B130" s="1493"/>
      <c r="C130" s="1493"/>
      <c r="D130" s="1493"/>
      <c r="E130" s="1493"/>
      <c r="F130" s="1493"/>
      <c r="G130" s="1493"/>
      <c r="H130" s="1493"/>
      <c r="I130" s="1493"/>
      <c r="J130" s="1493"/>
      <c r="K130" s="1493"/>
      <c r="L130" s="1493"/>
      <c r="M130" s="1493"/>
      <c r="N130" s="1493"/>
      <c r="O130" s="1493"/>
      <c r="P130" s="1493"/>
      <c r="Q130" s="1493"/>
      <c r="R130" s="1493"/>
      <c r="S130" s="1537"/>
      <c r="T130" s="278"/>
      <c r="V130" s="57"/>
    </row>
    <row r="131" spans="1:22" s="56" customFormat="1" ht="45" customHeight="1">
      <c r="A131" s="302">
        <f>SUBTOTAL(3,$B$13:B131)</f>
        <v>91</v>
      </c>
      <c r="B131" s="43" t="s">
        <v>432</v>
      </c>
      <c r="C131" s="299">
        <v>300000164</v>
      </c>
      <c r="D131" s="124" t="s">
        <v>102</v>
      </c>
      <c r="E131" s="125" t="s">
        <v>103</v>
      </c>
      <c r="F131" s="300" t="s">
        <v>241</v>
      </c>
      <c r="G131" s="300"/>
      <c r="H131" s="199"/>
      <c r="I131" s="152" t="s">
        <v>302</v>
      </c>
      <c r="J131" s="116"/>
      <c r="K131" s="60"/>
      <c r="L131" s="117"/>
      <c r="M131" s="117"/>
      <c r="N131" s="1102"/>
      <c r="O131" s="1102"/>
      <c r="P131" s="1020" t="s">
        <v>779</v>
      </c>
      <c r="Q131" s="1102">
        <v>0</v>
      </c>
      <c r="R131" s="1129">
        <f>O131-N131</f>
        <v>0</v>
      </c>
      <c r="S131" s="684" t="s">
        <v>822</v>
      </c>
      <c r="T131" s="278" t="s">
        <v>171</v>
      </c>
      <c r="U131" s="78"/>
      <c r="V131" s="11"/>
    </row>
    <row r="132" spans="1:22" s="56" customFormat="1" ht="15.75" customHeight="1">
      <c r="A132" s="1492" t="s">
        <v>435</v>
      </c>
      <c r="B132" s="1493"/>
      <c r="C132" s="1493"/>
      <c r="D132" s="1493"/>
      <c r="E132" s="1493"/>
      <c r="F132" s="1493"/>
      <c r="G132" s="1493"/>
      <c r="H132" s="1493"/>
      <c r="I132" s="1493"/>
      <c r="J132" s="1493"/>
      <c r="K132" s="1493"/>
      <c r="L132" s="1493"/>
      <c r="M132" s="1493"/>
      <c r="N132" s="1493"/>
      <c r="O132" s="1493"/>
      <c r="P132" s="1493"/>
      <c r="Q132" s="1493"/>
      <c r="R132" s="1493"/>
      <c r="S132" s="1510"/>
      <c r="T132" s="278"/>
      <c r="V132" s="57"/>
    </row>
    <row r="133" spans="1:22" s="56" customFormat="1" ht="58.5" customHeight="1">
      <c r="A133" s="302">
        <f>SUBTOTAL(3,$B$13:B133)</f>
        <v>92</v>
      </c>
      <c r="B133" s="43" t="s">
        <v>436</v>
      </c>
      <c r="C133" s="299">
        <v>450000000</v>
      </c>
      <c r="D133" s="304" t="s">
        <v>102</v>
      </c>
      <c r="E133" s="207" t="s">
        <v>133</v>
      </c>
      <c r="F133" s="300" t="s">
        <v>134</v>
      </c>
      <c r="G133" s="300" t="s">
        <v>437</v>
      </c>
      <c r="H133" s="199">
        <v>392405255</v>
      </c>
      <c r="I133" s="152" t="s">
        <v>136</v>
      </c>
      <c r="J133" s="116" t="s">
        <v>137</v>
      </c>
      <c r="K133" s="60" t="s">
        <v>438</v>
      </c>
      <c r="L133" s="1160">
        <v>44396</v>
      </c>
      <c r="M133" s="1158">
        <v>44515</v>
      </c>
      <c r="N133" s="230">
        <v>22.21</v>
      </c>
      <c r="O133" s="145">
        <v>0</v>
      </c>
      <c r="P133" s="132">
        <v>196202627.5</v>
      </c>
      <c r="Q133" s="119"/>
      <c r="R133" s="53">
        <f>O133-N133</f>
        <v>-22.21</v>
      </c>
      <c r="S133" s="684" t="s">
        <v>208</v>
      </c>
      <c r="T133" s="278" t="s">
        <v>139</v>
      </c>
      <c r="V133" s="57"/>
    </row>
    <row r="134" spans="1:22" s="56" customFormat="1" ht="66" customHeight="1">
      <c r="A134" s="305">
        <f>SUBTOTAL(3,$B$13:B134)</f>
        <v>93</v>
      </c>
      <c r="B134" s="390" t="s">
        <v>439</v>
      </c>
      <c r="C134" s="307">
        <v>217000000</v>
      </c>
      <c r="D134" s="330" t="s">
        <v>198</v>
      </c>
      <c r="E134" s="330" t="s">
        <v>103</v>
      </c>
      <c r="F134" s="308"/>
      <c r="G134" s="308"/>
      <c r="H134" s="337"/>
      <c r="I134" s="392" t="s">
        <v>200</v>
      </c>
      <c r="J134" s="370"/>
      <c r="K134" s="393"/>
      <c r="L134" s="1183"/>
      <c r="M134" s="1170"/>
      <c r="N134" s="1045"/>
      <c r="O134" s="1046"/>
      <c r="P134" s="319"/>
      <c r="Q134" s="1143">
        <v>0</v>
      </c>
      <c r="R134" s="1048">
        <f>O134-N134</f>
        <v>0</v>
      </c>
      <c r="S134" s="686" t="s">
        <v>824</v>
      </c>
      <c r="T134" s="278" t="s">
        <v>139</v>
      </c>
      <c r="V134" s="57"/>
    </row>
    <row r="135" spans="1:22" s="56" customFormat="1" ht="41.25" customHeight="1">
      <c r="A135" s="302">
        <f>SUBTOTAL(3,$B$13:B135)</f>
        <v>94</v>
      </c>
      <c r="B135" s="43" t="s">
        <v>442</v>
      </c>
      <c r="C135" s="299">
        <v>385000000</v>
      </c>
      <c r="D135" s="304" t="s">
        <v>198</v>
      </c>
      <c r="E135" s="207" t="s">
        <v>133</v>
      </c>
      <c r="F135" s="300" t="s">
        <v>134</v>
      </c>
      <c r="G135" s="300"/>
      <c r="H135" s="199"/>
      <c r="I135" s="152" t="s">
        <v>200</v>
      </c>
      <c r="J135" s="116" t="s">
        <v>200</v>
      </c>
      <c r="K135" s="60" t="s">
        <v>200</v>
      </c>
      <c r="L135" s="117"/>
      <c r="M135" s="117"/>
      <c r="N135" s="1102"/>
      <c r="O135" s="1102"/>
      <c r="P135" s="1020" t="s">
        <v>779</v>
      </c>
      <c r="Q135" s="1102">
        <v>0</v>
      </c>
      <c r="R135" s="1129">
        <f>O135-N135</f>
        <v>0</v>
      </c>
      <c r="S135" s="684" t="s">
        <v>792</v>
      </c>
      <c r="T135" s="278" t="s">
        <v>139</v>
      </c>
      <c r="V135" s="57"/>
    </row>
    <row r="136" spans="1:22" s="56" customFormat="1" ht="57" customHeight="1">
      <c r="A136" s="305">
        <f>SUBTOTAL(3,$B$13:B136)</f>
        <v>95</v>
      </c>
      <c r="B136" s="390" t="s">
        <v>444</v>
      </c>
      <c r="C136" s="307">
        <v>275100000</v>
      </c>
      <c r="D136" s="324" t="s">
        <v>198</v>
      </c>
      <c r="E136" s="325" t="s">
        <v>103</v>
      </c>
      <c r="F136" s="308" t="s">
        <v>134</v>
      </c>
      <c r="G136" s="308" t="s">
        <v>445</v>
      </c>
      <c r="H136" s="337">
        <v>275000000</v>
      </c>
      <c r="I136" s="392" t="s">
        <v>200</v>
      </c>
      <c r="J136" s="370" t="s">
        <v>200</v>
      </c>
      <c r="K136" s="393" t="s">
        <v>200</v>
      </c>
      <c r="L136" s="343">
        <v>44361</v>
      </c>
      <c r="M136" s="343">
        <v>44512</v>
      </c>
      <c r="N136" s="1045"/>
      <c r="O136" s="1046"/>
      <c r="P136" s="319">
        <v>110000000</v>
      </c>
      <c r="Q136" s="1144">
        <v>0.4</v>
      </c>
      <c r="R136" s="1048">
        <f>O136-N136</f>
        <v>0</v>
      </c>
      <c r="S136" s="689" t="s">
        <v>446</v>
      </c>
      <c r="T136" s="278" t="s">
        <v>139</v>
      </c>
      <c r="V136" s="57"/>
    </row>
    <row r="137" spans="1:22" s="78" customFormat="1">
      <c r="A137" s="1497" t="s">
        <v>447</v>
      </c>
      <c r="B137" s="1498"/>
      <c r="C137" s="1498"/>
      <c r="D137" s="1498"/>
      <c r="E137" s="1498"/>
      <c r="F137" s="1498"/>
      <c r="G137" s="1498"/>
      <c r="H137" s="1498"/>
      <c r="I137" s="1498"/>
      <c r="J137" s="1498"/>
      <c r="K137" s="1498"/>
      <c r="L137" s="1498"/>
      <c r="M137" s="1498"/>
      <c r="N137" s="1498"/>
      <c r="O137" s="1498"/>
      <c r="P137" s="1498"/>
      <c r="Q137" s="1498"/>
      <c r="R137" s="1498"/>
      <c r="S137" s="1499"/>
      <c r="T137" s="275"/>
      <c r="V137"/>
    </row>
    <row r="138" spans="1:22" s="78" customFormat="1">
      <c r="A138" s="1500" t="s">
        <v>247</v>
      </c>
      <c r="B138" s="1501"/>
      <c r="C138" s="1501"/>
      <c r="D138" s="1501"/>
      <c r="E138" s="1501"/>
      <c r="F138" s="1501"/>
      <c r="G138" s="1501"/>
      <c r="H138" s="1501"/>
      <c r="I138" s="1501"/>
      <c r="J138" s="1501"/>
      <c r="K138" s="1501"/>
      <c r="L138" s="1501"/>
      <c r="M138" s="1501"/>
      <c r="N138" s="1501"/>
      <c r="O138" s="1501"/>
      <c r="P138" s="1501"/>
      <c r="Q138" s="1501"/>
      <c r="R138" s="1501"/>
      <c r="S138" s="1511"/>
      <c r="T138" s="275"/>
      <c r="V138"/>
    </row>
    <row r="139" spans="1:22" s="78" customFormat="1" ht="42" customHeight="1">
      <c r="A139" s="60">
        <f>SUBTOTAL(3,$B$13:B139)</f>
        <v>96</v>
      </c>
      <c r="B139" s="1100" t="s">
        <v>448</v>
      </c>
      <c r="C139" s="1043">
        <v>11324843000</v>
      </c>
      <c r="D139" s="1020" t="s">
        <v>350</v>
      </c>
      <c r="E139" s="1028" t="s">
        <v>133</v>
      </c>
      <c r="F139" s="498" t="s">
        <v>104</v>
      </c>
      <c r="G139" s="1025" t="s">
        <v>449</v>
      </c>
      <c r="H139" s="1044">
        <v>10973233245.549999</v>
      </c>
      <c r="I139" s="1025" t="s">
        <v>450</v>
      </c>
      <c r="J139" s="1025" t="s">
        <v>351</v>
      </c>
      <c r="K139" s="1025" t="s">
        <v>451</v>
      </c>
      <c r="L139" s="1172">
        <v>44371</v>
      </c>
      <c r="M139" s="117">
        <v>44550</v>
      </c>
      <c r="N139" s="1102">
        <v>6.11</v>
      </c>
      <c r="O139" s="1102">
        <v>8.43</v>
      </c>
      <c r="P139" s="1044">
        <v>2194646649.1100001</v>
      </c>
      <c r="Q139" s="1123">
        <v>0.2</v>
      </c>
      <c r="R139" s="1129">
        <f>O139-N139</f>
        <v>2.3199999999999994</v>
      </c>
      <c r="S139" s="1150" t="s">
        <v>122</v>
      </c>
      <c r="T139" s="275" t="s">
        <v>110</v>
      </c>
      <c r="V139"/>
    </row>
    <row r="140" spans="1:22" s="78" customFormat="1" ht="37.75" customHeight="1">
      <c r="A140" s="60">
        <f>SUBTOTAL(3,$B$13:B140)</f>
        <v>97</v>
      </c>
      <c r="B140" s="1100" t="s">
        <v>452</v>
      </c>
      <c r="C140" s="1043">
        <v>1250000000</v>
      </c>
      <c r="D140" s="1020" t="s">
        <v>350</v>
      </c>
      <c r="E140" s="1028" t="s">
        <v>453</v>
      </c>
      <c r="F140" s="498" t="s">
        <v>104</v>
      </c>
      <c r="G140" s="1025" t="s">
        <v>454</v>
      </c>
      <c r="H140" s="1044">
        <v>1185516686.3099999</v>
      </c>
      <c r="I140" s="1025" t="s">
        <v>130</v>
      </c>
      <c r="J140" s="1025" t="s">
        <v>117</v>
      </c>
      <c r="K140" s="1025" t="s">
        <v>455</v>
      </c>
      <c r="L140" s="1172">
        <v>44392</v>
      </c>
      <c r="M140" s="1171">
        <v>44541</v>
      </c>
      <c r="N140" s="1102">
        <v>1.58</v>
      </c>
      <c r="O140" s="1102">
        <v>1.67</v>
      </c>
      <c r="P140" s="1044">
        <v>355655005.88999999</v>
      </c>
      <c r="Q140" s="1123">
        <v>0.3</v>
      </c>
      <c r="R140" s="1129">
        <f>O140-N140</f>
        <v>8.9999999999999858E-2</v>
      </c>
      <c r="S140" s="1109" t="s">
        <v>122</v>
      </c>
      <c r="T140" s="275" t="s">
        <v>110</v>
      </c>
      <c r="V140"/>
    </row>
    <row r="141" spans="1:22" s="78" customFormat="1" ht="40.75" customHeight="1">
      <c r="A141" s="60">
        <f>SUBTOTAL(3,$B$13:B141)</f>
        <v>98</v>
      </c>
      <c r="B141" s="1100" t="s">
        <v>457</v>
      </c>
      <c r="C141" s="1043">
        <v>750000000</v>
      </c>
      <c r="D141" s="1020" t="s">
        <v>350</v>
      </c>
      <c r="E141" s="1028" t="s">
        <v>453</v>
      </c>
      <c r="F141" s="498" t="s">
        <v>104</v>
      </c>
      <c r="G141" s="1025" t="s">
        <v>458</v>
      </c>
      <c r="H141" s="1044">
        <v>654653056</v>
      </c>
      <c r="I141" s="1025" t="s">
        <v>130</v>
      </c>
      <c r="J141" s="1025" t="s">
        <v>130</v>
      </c>
      <c r="K141" s="1025" t="s">
        <v>459</v>
      </c>
      <c r="L141" s="1172">
        <v>44391</v>
      </c>
      <c r="M141" s="1171">
        <v>44540</v>
      </c>
      <c r="N141" s="887">
        <v>9.5630000000000006</v>
      </c>
      <c r="O141" s="887">
        <v>13.39</v>
      </c>
      <c r="P141" s="570">
        <v>196395916.80000001</v>
      </c>
      <c r="Q141" s="846">
        <v>0.2</v>
      </c>
      <c r="R141" s="895">
        <f>O141-N141</f>
        <v>3.827</v>
      </c>
      <c r="S141" s="684" t="s">
        <v>208</v>
      </c>
      <c r="T141" s="275" t="s">
        <v>110</v>
      </c>
      <c r="V141"/>
    </row>
    <row r="142" spans="1:22" s="78" customFormat="1" ht="38.65" customHeight="1">
      <c r="A142" s="60">
        <f>SUBTOTAL(3,$B$13:B142)</f>
        <v>99</v>
      </c>
      <c r="B142" s="1100" t="s">
        <v>461</v>
      </c>
      <c r="C142" s="1043">
        <v>700000000</v>
      </c>
      <c r="D142" s="1020" t="s">
        <v>350</v>
      </c>
      <c r="E142" s="1028" t="s">
        <v>453</v>
      </c>
      <c r="F142" s="498" t="s">
        <v>104</v>
      </c>
      <c r="G142" s="1025" t="s">
        <v>462</v>
      </c>
      <c r="H142" s="1044">
        <v>593084000</v>
      </c>
      <c r="I142" s="1025" t="s">
        <v>130</v>
      </c>
      <c r="J142" s="1025" t="s">
        <v>130</v>
      </c>
      <c r="K142" s="1025" t="s">
        <v>463</v>
      </c>
      <c r="L142" s="1172">
        <v>44391</v>
      </c>
      <c r="M142" s="1171">
        <v>44540</v>
      </c>
      <c r="N142" s="1102">
        <v>9.3879999999999999</v>
      </c>
      <c r="O142" s="1102">
        <v>12.42</v>
      </c>
      <c r="P142" s="570">
        <v>237233600</v>
      </c>
      <c r="Q142" s="1123">
        <v>0.4</v>
      </c>
      <c r="R142" s="1129">
        <f t="shared" ref="R142:R150" si="6">O142-N142</f>
        <v>3.032</v>
      </c>
      <c r="S142" s="684" t="s">
        <v>208</v>
      </c>
      <c r="T142" s="275" t="s">
        <v>110</v>
      </c>
      <c r="V142"/>
    </row>
    <row r="143" spans="1:22" ht="38.25" customHeight="1">
      <c r="A143" s="60">
        <f>SUBTOTAL(3,$B$13:B143)</f>
        <v>100</v>
      </c>
      <c r="B143" s="1100" t="s">
        <v>465</v>
      </c>
      <c r="C143" s="1043">
        <v>200000000</v>
      </c>
      <c r="D143" s="1020" t="s">
        <v>235</v>
      </c>
      <c r="E143" s="301" t="s">
        <v>103</v>
      </c>
      <c r="F143" s="498" t="s">
        <v>104</v>
      </c>
      <c r="G143" s="1025" t="s">
        <v>466</v>
      </c>
      <c r="H143" s="1044">
        <v>198796800</v>
      </c>
      <c r="I143" s="1025" t="s">
        <v>222</v>
      </c>
      <c r="J143" s="1025" t="s">
        <v>227</v>
      </c>
      <c r="K143" s="1025" t="s">
        <v>179</v>
      </c>
      <c r="L143" s="1166">
        <v>44431</v>
      </c>
      <c r="M143" s="189">
        <v>44517</v>
      </c>
      <c r="N143" s="1130"/>
      <c r="O143" s="1130"/>
      <c r="P143" s="1107"/>
      <c r="Q143" s="1102">
        <v>0</v>
      </c>
      <c r="R143" s="1129">
        <f t="shared" si="6"/>
        <v>0</v>
      </c>
      <c r="S143" s="684" t="s">
        <v>208</v>
      </c>
      <c r="T143" s="275" t="s">
        <v>110</v>
      </c>
    </row>
    <row r="144" spans="1:22" ht="37.5" customHeight="1">
      <c r="A144" s="60">
        <f>SUBTOTAL(3,$B$13:B144)</f>
        <v>101</v>
      </c>
      <c r="B144" s="1100" t="s">
        <v>468</v>
      </c>
      <c r="C144" s="1043">
        <v>200000000</v>
      </c>
      <c r="D144" s="1020" t="s">
        <v>235</v>
      </c>
      <c r="E144" s="301" t="s">
        <v>103</v>
      </c>
      <c r="F144" s="498" t="s">
        <v>104</v>
      </c>
      <c r="G144" s="1025" t="s">
        <v>469</v>
      </c>
      <c r="H144" s="1044">
        <v>196740000</v>
      </c>
      <c r="I144" s="1025" t="s">
        <v>222</v>
      </c>
      <c r="J144" s="1025" t="s">
        <v>227</v>
      </c>
      <c r="K144" s="1025" t="s">
        <v>470</v>
      </c>
      <c r="L144" s="1158">
        <v>44427</v>
      </c>
      <c r="M144" s="189">
        <v>44517</v>
      </c>
      <c r="N144" s="1130"/>
      <c r="O144" s="1130"/>
      <c r="P144" s="1107"/>
      <c r="Q144" s="1102">
        <v>0</v>
      </c>
      <c r="R144" s="1129">
        <f t="shared" si="6"/>
        <v>0</v>
      </c>
      <c r="S144" s="684" t="s">
        <v>208</v>
      </c>
      <c r="T144" s="275" t="s">
        <v>110</v>
      </c>
    </row>
    <row r="145" spans="1:22" ht="39" customHeight="1">
      <c r="A145" s="60">
        <f>SUBTOTAL(3,$B$13:B145)</f>
        <v>102</v>
      </c>
      <c r="B145" s="1100" t="s">
        <v>471</v>
      </c>
      <c r="C145" s="1043">
        <v>200000000</v>
      </c>
      <c r="D145" s="1020" t="s">
        <v>235</v>
      </c>
      <c r="E145" s="301" t="s">
        <v>103</v>
      </c>
      <c r="F145" s="498" t="s">
        <v>104</v>
      </c>
      <c r="G145" s="1025" t="s">
        <v>472</v>
      </c>
      <c r="H145" s="1044">
        <v>199030100</v>
      </c>
      <c r="I145" s="1025" t="s">
        <v>222</v>
      </c>
      <c r="J145" s="1025" t="s">
        <v>227</v>
      </c>
      <c r="K145" s="1025" t="s">
        <v>473</v>
      </c>
      <c r="L145" s="1173">
        <v>44439</v>
      </c>
      <c r="M145" s="189">
        <v>44517</v>
      </c>
      <c r="N145" s="1130"/>
      <c r="O145" s="1130"/>
      <c r="P145" s="1107"/>
      <c r="Q145" s="1102">
        <v>0</v>
      </c>
      <c r="R145" s="1129">
        <f t="shared" si="6"/>
        <v>0</v>
      </c>
      <c r="S145" s="684" t="s">
        <v>262</v>
      </c>
      <c r="T145" s="275" t="s">
        <v>110</v>
      </c>
    </row>
    <row r="146" spans="1:22" ht="40.4" customHeight="1">
      <c r="A146" s="60">
        <f>SUBTOTAL(3,$B$13:B146)</f>
        <v>103</v>
      </c>
      <c r="B146" s="1100" t="s">
        <v>474</v>
      </c>
      <c r="C146" s="1043">
        <v>200000000</v>
      </c>
      <c r="D146" s="1020" t="s">
        <v>235</v>
      </c>
      <c r="E146" s="301" t="s">
        <v>103</v>
      </c>
      <c r="F146" s="498" t="s">
        <v>104</v>
      </c>
      <c r="G146" s="1025" t="s">
        <v>475</v>
      </c>
      <c r="H146" s="1044">
        <v>199295900</v>
      </c>
      <c r="I146" s="1025" t="s">
        <v>222</v>
      </c>
      <c r="J146" s="1025" t="s">
        <v>227</v>
      </c>
      <c r="K146" s="1025" t="s">
        <v>476</v>
      </c>
      <c r="L146" s="1166">
        <v>44431</v>
      </c>
      <c r="M146" s="189">
        <v>44517</v>
      </c>
      <c r="N146" s="1130"/>
      <c r="O146" s="1130"/>
      <c r="P146" s="1107"/>
      <c r="Q146" s="1102">
        <v>0</v>
      </c>
      <c r="R146" s="1129">
        <f t="shared" si="6"/>
        <v>0</v>
      </c>
      <c r="S146" s="684" t="s">
        <v>208</v>
      </c>
      <c r="T146" s="275" t="s">
        <v>110</v>
      </c>
    </row>
    <row r="147" spans="1:22" ht="36" customHeight="1">
      <c r="A147" s="60">
        <f>SUBTOTAL(3,$B$13:B147)</f>
        <v>104</v>
      </c>
      <c r="B147" s="1100" t="s">
        <v>477</v>
      </c>
      <c r="C147" s="1043">
        <v>150000000</v>
      </c>
      <c r="D147" s="1020" t="s">
        <v>235</v>
      </c>
      <c r="E147" s="301" t="s">
        <v>103</v>
      </c>
      <c r="F147" s="498" t="s">
        <v>104</v>
      </c>
      <c r="G147" s="1025" t="s">
        <v>478</v>
      </c>
      <c r="H147" s="1044">
        <v>149310100</v>
      </c>
      <c r="I147" s="1025" t="s">
        <v>222</v>
      </c>
      <c r="J147" s="1025" t="s">
        <v>227</v>
      </c>
      <c r="K147" s="1025" t="s">
        <v>476</v>
      </c>
      <c r="L147" s="1166">
        <v>44431</v>
      </c>
      <c r="M147" s="189">
        <v>44517</v>
      </c>
      <c r="N147" s="1130"/>
      <c r="O147" s="1130"/>
      <c r="P147" s="1107"/>
      <c r="Q147" s="1102">
        <v>0</v>
      </c>
      <c r="R147" s="1129">
        <f t="shared" si="6"/>
        <v>0</v>
      </c>
      <c r="S147" s="684" t="s">
        <v>208</v>
      </c>
      <c r="T147" s="275" t="s">
        <v>110</v>
      </c>
    </row>
    <row r="148" spans="1:22" ht="38.15" customHeight="1">
      <c r="A148" s="60">
        <f>SUBTOTAL(3,$B$13:B148)</f>
        <v>105</v>
      </c>
      <c r="B148" s="1100" t="s">
        <v>479</v>
      </c>
      <c r="C148" s="1043">
        <v>200000000</v>
      </c>
      <c r="D148" s="1020" t="s">
        <v>235</v>
      </c>
      <c r="E148" s="301" t="s">
        <v>103</v>
      </c>
      <c r="F148" s="498" t="s">
        <v>104</v>
      </c>
      <c r="G148" s="1025" t="s">
        <v>480</v>
      </c>
      <c r="H148" s="1044">
        <v>199287000</v>
      </c>
      <c r="I148" s="1025" t="s">
        <v>481</v>
      </c>
      <c r="J148" s="1025" t="s">
        <v>482</v>
      </c>
      <c r="K148" s="1025" t="s">
        <v>470</v>
      </c>
      <c r="L148" s="1172">
        <v>44433</v>
      </c>
      <c r="M148" s="1172">
        <v>44523</v>
      </c>
      <c r="N148" s="1130"/>
      <c r="O148" s="1130"/>
      <c r="P148" s="1107"/>
      <c r="Q148" s="1102">
        <v>0</v>
      </c>
      <c r="R148" s="1129">
        <f t="shared" si="6"/>
        <v>0</v>
      </c>
      <c r="S148" s="684" t="s">
        <v>208</v>
      </c>
      <c r="T148" s="275" t="s">
        <v>110</v>
      </c>
    </row>
    <row r="149" spans="1:22" ht="38.65" customHeight="1">
      <c r="A149" s="60">
        <f>SUBTOTAL(3,$B$13:B149)</f>
        <v>106</v>
      </c>
      <c r="B149" s="1100" t="s">
        <v>483</v>
      </c>
      <c r="C149" s="1043">
        <v>200000000</v>
      </c>
      <c r="D149" s="1020" t="s">
        <v>235</v>
      </c>
      <c r="E149" s="301" t="s">
        <v>103</v>
      </c>
      <c r="F149" s="685" t="s">
        <v>104</v>
      </c>
      <c r="G149" s="1025" t="s">
        <v>484</v>
      </c>
      <c r="H149" s="1044">
        <v>199024000</v>
      </c>
      <c r="I149" s="1025" t="s">
        <v>481</v>
      </c>
      <c r="J149" s="1025" t="s">
        <v>482</v>
      </c>
      <c r="K149" s="1025" t="s">
        <v>470</v>
      </c>
      <c r="L149" s="1172">
        <v>44433</v>
      </c>
      <c r="M149" s="1172">
        <v>44523</v>
      </c>
      <c r="N149" s="1130"/>
      <c r="O149" s="1130"/>
      <c r="P149" s="1107"/>
      <c r="Q149" s="1102">
        <v>0</v>
      </c>
      <c r="R149" s="1129">
        <f t="shared" si="6"/>
        <v>0</v>
      </c>
      <c r="S149" s="684" t="s">
        <v>208</v>
      </c>
      <c r="T149" s="275" t="s">
        <v>110</v>
      </c>
    </row>
    <row r="150" spans="1:22" ht="37.4" customHeight="1">
      <c r="A150" s="60">
        <f>SUBTOTAL(3,$B$13:B150)</f>
        <v>107</v>
      </c>
      <c r="B150" s="1100" t="s">
        <v>486</v>
      </c>
      <c r="C150" s="1043">
        <v>200000000</v>
      </c>
      <c r="D150" s="1020" t="s">
        <v>235</v>
      </c>
      <c r="E150" s="301" t="s">
        <v>103</v>
      </c>
      <c r="F150" s="685" t="s">
        <v>104</v>
      </c>
      <c r="G150" s="1025" t="s">
        <v>487</v>
      </c>
      <c r="H150" s="1044">
        <v>198905000</v>
      </c>
      <c r="I150" s="1025" t="s">
        <v>481</v>
      </c>
      <c r="J150" s="1025" t="s">
        <v>482</v>
      </c>
      <c r="K150" s="1025" t="s">
        <v>488</v>
      </c>
      <c r="L150" s="1172">
        <v>44433</v>
      </c>
      <c r="M150" s="1172">
        <v>44523</v>
      </c>
      <c r="N150" s="1130"/>
      <c r="O150" s="1130"/>
      <c r="P150" s="1107"/>
      <c r="Q150" s="1102">
        <v>0</v>
      </c>
      <c r="R150" s="1129">
        <f t="shared" si="6"/>
        <v>0</v>
      </c>
      <c r="S150" s="684" t="s">
        <v>208</v>
      </c>
      <c r="T150" s="275" t="s">
        <v>110</v>
      </c>
    </row>
    <row r="151" spans="1:22" ht="37.5" customHeight="1">
      <c r="A151" s="60">
        <f>SUBTOTAL(3,$B$13:B151)</f>
        <v>108</v>
      </c>
      <c r="B151" s="1100" t="s">
        <v>489</v>
      </c>
      <c r="C151" s="1043">
        <v>150000000</v>
      </c>
      <c r="D151" s="1020" t="s">
        <v>235</v>
      </c>
      <c r="E151" s="301" t="s">
        <v>103</v>
      </c>
      <c r="F151" s="685" t="s">
        <v>104</v>
      </c>
      <c r="G151" s="1025" t="s">
        <v>490</v>
      </c>
      <c r="H151" s="1044">
        <v>149106900</v>
      </c>
      <c r="I151" s="1025" t="s">
        <v>481</v>
      </c>
      <c r="J151" s="1025" t="s">
        <v>482</v>
      </c>
      <c r="K151" s="1025" t="s">
        <v>380</v>
      </c>
      <c r="L151" s="1173">
        <v>44439</v>
      </c>
      <c r="M151" s="1172">
        <v>44523</v>
      </c>
      <c r="N151" s="1065"/>
      <c r="O151" s="1065"/>
      <c r="P151" s="1066"/>
      <c r="Q151" s="1102">
        <v>0</v>
      </c>
      <c r="R151" s="248">
        <f>O151-N151</f>
        <v>0</v>
      </c>
      <c r="S151" s="684" t="s">
        <v>122</v>
      </c>
      <c r="T151" s="275" t="s">
        <v>110</v>
      </c>
    </row>
    <row r="152" spans="1:22" ht="35.25" customHeight="1">
      <c r="A152" s="60">
        <f>SUBTOTAL(3,$B$13:B152)</f>
        <v>109</v>
      </c>
      <c r="B152" s="1100" t="s">
        <v>491</v>
      </c>
      <c r="C152" s="1043">
        <v>150000000</v>
      </c>
      <c r="D152" s="1020" t="s">
        <v>235</v>
      </c>
      <c r="E152" s="301" t="s">
        <v>103</v>
      </c>
      <c r="F152" s="685" t="s">
        <v>104</v>
      </c>
      <c r="G152" s="1025" t="s">
        <v>492</v>
      </c>
      <c r="H152" s="1044">
        <v>149272656</v>
      </c>
      <c r="I152" s="1025" t="s">
        <v>481</v>
      </c>
      <c r="J152" s="1025" t="s">
        <v>482</v>
      </c>
      <c r="K152" s="1025" t="s">
        <v>380</v>
      </c>
      <c r="L152" s="1172">
        <v>44433</v>
      </c>
      <c r="M152" s="1173">
        <v>44540</v>
      </c>
      <c r="N152" s="1065"/>
      <c r="O152" s="1065"/>
      <c r="P152" s="1066"/>
      <c r="Q152" s="1102">
        <v>0</v>
      </c>
      <c r="R152" s="248">
        <f>O152-N152</f>
        <v>0</v>
      </c>
      <c r="S152" s="684" t="s">
        <v>122</v>
      </c>
      <c r="T152" s="275" t="s">
        <v>110</v>
      </c>
    </row>
    <row r="153" spans="1:22" ht="37.5" customHeight="1">
      <c r="A153" s="60">
        <f>SUBTOTAL(3,$B$13:B153)</f>
        <v>110</v>
      </c>
      <c r="B153" s="1100" t="s">
        <v>493</v>
      </c>
      <c r="C153" s="1043">
        <v>100000000</v>
      </c>
      <c r="D153" s="1020" t="s">
        <v>235</v>
      </c>
      <c r="E153" s="301" t="s">
        <v>103</v>
      </c>
      <c r="F153" s="685" t="s">
        <v>104</v>
      </c>
      <c r="G153" s="1025" t="s">
        <v>490</v>
      </c>
      <c r="H153" s="1044">
        <v>99334600</v>
      </c>
      <c r="I153" s="1025" t="s">
        <v>481</v>
      </c>
      <c r="J153" s="1025" t="s">
        <v>482</v>
      </c>
      <c r="K153" s="1025" t="s">
        <v>494</v>
      </c>
      <c r="L153" s="1173">
        <v>44439</v>
      </c>
      <c r="M153" s="1172">
        <v>44523</v>
      </c>
      <c r="N153" s="1065"/>
      <c r="O153" s="1065"/>
      <c r="P153" s="1066"/>
      <c r="Q153" s="1102">
        <v>0</v>
      </c>
      <c r="R153" s="248">
        <f>O153-N153</f>
        <v>0</v>
      </c>
      <c r="S153" s="684" t="s">
        <v>122</v>
      </c>
      <c r="T153" s="275" t="s">
        <v>110</v>
      </c>
    </row>
    <row r="154" spans="1:22" ht="39.4" customHeight="1">
      <c r="A154" s="60">
        <f>SUBTOTAL(3,$B$13:B154)</f>
        <v>111</v>
      </c>
      <c r="B154" s="1106" t="s">
        <v>495</v>
      </c>
      <c r="C154" s="1043">
        <v>200000000</v>
      </c>
      <c r="D154" s="1020" t="s">
        <v>235</v>
      </c>
      <c r="E154" s="301" t="s">
        <v>103</v>
      </c>
      <c r="F154" s="685" t="s">
        <v>104</v>
      </c>
      <c r="G154" s="1025"/>
      <c r="H154" s="1131"/>
      <c r="I154" s="1025"/>
      <c r="J154" s="1025"/>
      <c r="K154" s="1025"/>
      <c r="L154" s="1172"/>
      <c r="M154" s="1172"/>
      <c r="N154" s="1102"/>
      <c r="O154" s="1102"/>
      <c r="P154" s="1107" t="s">
        <v>779</v>
      </c>
      <c r="Q154" s="1102">
        <v>0</v>
      </c>
      <c r="R154" s="1108">
        <f>O154-N154</f>
        <v>0</v>
      </c>
      <c r="S154" s="684" t="s">
        <v>262</v>
      </c>
      <c r="T154" s="275" t="s">
        <v>110</v>
      </c>
    </row>
    <row r="155" spans="1:22" ht="13.5" customHeight="1">
      <c r="A155" s="1492" t="s">
        <v>292</v>
      </c>
      <c r="B155" s="1493"/>
      <c r="C155" s="1493"/>
      <c r="D155" s="1493"/>
      <c r="E155" s="1493"/>
      <c r="F155" s="1493"/>
      <c r="G155" s="1493"/>
      <c r="H155" s="1493"/>
      <c r="I155" s="1493"/>
      <c r="J155" s="1493"/>
      <c r="K155" s="1493"/>
      <c r="L155" s="1493"/>
      <c r="M155" s="1493"/>
      <c r="N155" s="1493"/>
      <c r="O155" s="1493"/>
      <c r="P155" s="1493"/>
      <c r="Q155" s="1493"/>
      <c r="R155" s="1493"/>
      <c r="S155" s="1493"/>
    </row>
    <row r="156" spans="1:22" ht="67.400000000000006" customHeight="1">
      <c r="A156" s="305">
        <f>SUBTOTAL(3,$B$13:B156)</f>
        <v>112</v>
      </c>
      <c r="B156" s="359" t="s">
        <v>498</v>
      </c>
      <c r="C156" s="319">
        <v>300000163</v>
      </c>
      <c r="D156" s="330" t="s">
        <v>102</v>
      </c>
      <c r="E156" s="309" t="s">
        <v>103</v>
      </c>
      <c r="F156" s="412" t="s">
        <v>375</v>
      </c>
      <c r="G156" s="360"/>
      <c r="H156" s="361"/>
      <c r="I156" s="362" t="s">
        <v>302</v>
      </c>
      <c r="J156" s="362"/>
      <c r="K156" s="363"/>
      <c r="L156" s="1168"/>
      <c r="M156" s="1168"/>
      <c r="N156" s="1045"/>
      <c r="O156" s="1046"/>
      <c r="P156" s="319"/>
      <c r="Q156" s="1143">
        <v>0</v>
      </c>
      <c r="R156" s="1048">
        <f t="shared" ref="R156:R166" si="7">O156-N156</f>
        <v>0</v>
      </c>
      <c r="S156" s="686" t="s">
        <v>806</v>
      </c>
      <c r="T156" s="275" t="s">
        <v>171</v>
      </c>
      <c r="V156" s="11"/>
    </row>
    <row r="157" spans="1:22" ht="45" customHeight="1">
      <c r="A157" s="302">
        <f>SUBTOTAL(3,$B$13:B157)</f>
        <v>113</v>
      </c>
      <c r="B157" s="149" t="s">
        <v>501</v>
      </c>
      <c r="C157" s="123">
        <v>200001188</v>
      </c>
      <c r="D157" s="304" t="s">
        <v>114</v>
      </c>
      <c r="E157" s="301" t="s">
        <v>103</v>
      </c>
      <c r="F157" s="631" t="s">
        <v>375</v>
      </c>
      <c r="G157" s="114"/>
      <c r="H157" s="235"/>
      <c r="I157" s="227" t="s">
        <v>351</v>
      </c>
      <c r="J157" s="227"/>
      <c r="K157" s="242"/>
      <c r="L157" s="1161"/>
      <c r="M157" s="1161"/>
      <c r="N157" s="1102"/>
      <c r="O157" s="1102"/>
      <c r="P157" s="1020" t="s">
        <v>779</v>
      </c>
      <c r="Q157" s="1102">
        <v>0</v>
      </c>
      <c r="R157" s="1108">
        <f t="shared" si="7"/>
        <v>0</v>
      </c>
      <c r="S157" s="684" t="s">
        <v>822</v>
      </c>
      <c r="T157" s="275" t="s">
        <v>171</v>
      </c>
      <c r="V157" s="11"/>
    </row>
    <row r="158" spans="1:22" ht="45.75" customHeight="1">
      <c r="A158" s="302">
        <f>SUBTOTAL(3,$B$13:B158)</f>
        <v>114</v>
      </c>
      <c r="B158" s="149" t="s">
        <v>504</v>
      </c>
      <c r="C158" s="123">
        <v>200000110</v>
      </c>
      <c r="D158" s="304" t="s">
        <v>114</v>
      </c>
      <c r="E158" s="301" t="s">
        <v>103</v>
      </c>
      <c r="F158" s="631" t="s">
        <v>375</v>
      </c>
      <c r="G158" s="114"/>
      <c r="H158" s="238"/>
      <c r="I158" s="227" t="s">
        <v>351</v>
      </c>
      <c r="J158" s="140"/>
      <c r="K158" s="228"/>
      <c r="L158" s="1161"/>
      <c r="M158" s="1161"/>
      <c r="N158" s="1102"/>
      <c r="O158" s="1102"/>
      <c r="P158" s="1020" t="s">
        <v>779</v>
      </c>
      <c r="Q158" s="1102">
        <v>0</v>
      </c>
      <c r="R158" s="1108">
        <f t="shared" si="7"/>
        <v>0</v>
      </c>
      <c r="S158" s="684" t="s">
        <v>822</v>
      </c>
      <c r="T158" s="275" t="s">
        <v>171</v>
      </c>
      <c r="V158" s="11"/>
    </row>
    <row r="159" spans="1:22" s="78" customFormat="1" ht="66" customHeight="1">
      <c r="A159" s="305">
        <f>SUBTOTAL(3,$B$13:B159)</f>
        <v>115</v>
      </c>
      <c r="B159" s="359" t="s">
        <v>506</v>
      </c>
      <c r="C159" s="319">
        <v>300000163</v>
      </c>
      <c r="D159" s="330" t="s">
        <v>102</v>
      </c>
      <c r="E159" s="309" t="s">
        <v>103</v>
      </c>
      <c r="F159" s="412" t="s">
        <v>375</v>
      </c>
      <c r="G159" s="308"/>
      <c r="H159" s="369"/>
      <c r="I159" s="362" t="s">
        <v>302</v>
      </c>
      <c r="J159" s="370"/>
      <c r="K159" s="371"/>
      <c r="L159" s="372"/>
      <c r="M159" s="343"/>
      <c r="N159" s="1045"/>
      <c r="O159" s="1046"/>
      <c r="P159" s="319"/>
      <c r="Q159" s="1143">
        <v>0</v>
      </c>
      <c r="R159" s="1048">
        <f t="shared" si="7"/>
        <v>0</v>
      </c>
      <c r="S159" s="686" t="s">
        <v>806</v>
      </c>
      <c r="T159" s="275" t="s">
        <v>171</v>
      </c>
      <c r="V159" s="11"/>
    </row>
    <row r="160" spans="1:22" s="78" customFormat="1" ht="46.5" customHeight="1">
      <c r="A160" s="302">
        <f>SUBTOTAL(3,$B$13:B160)</f>
        <v>116</v>
      </c>
      <c r="B160" s="43" t="s">
        <v>509</v>
      </c>
      <c r="C160" s="299">
        <v>200001188</v>
      </c>
      <c r="D160" s="246" t="s">
        <v>114</v>
      </c>
      <c r="E160" s="125" t="s">
        <v>103</v>
      </c>
      <c r="F160" s="300" t="s">
        <v>375</v>
      </c>
      <c r="G160" s="300"/>
      <c r="H160" s="150"/>
      <c r="I160" s="116" t="s">
        <v>351</v>
      </c>
      <c r="J160" s="116"/>
      <c r="K160" s="55"/>
      <c r="L160" s="244"/>
      <c r="M160" s="117"/>
      <c r="N160" s="1102"/>
      <c r="O160" s="1102"/>
      <c r="P160" s="1020" t="s">
        <v>779</v>
      </c>
      <c r="Q160" s="1102">
        <v>0</v>
      </c>
      <c r="R160" s="1108">
        <f t="shared" si="7"/>
        <v>0</v>
      </c>
      <c r="S160" s="684" t="s">
        <v>822</v>
      </c>
      <c r="T160" s="275" t="s">
        <v>171</v>
      </c>
      <c r="V160" s="11"/>
    </row>
    <row r="161" spans="1:22" s="78" customFormat="1" ht="45" customHeight="1">
      <c r="A161" s="302">
        <f>SUBTOTAL(3,$B$13:B161)</f>
        <v>117</v>
      </c>
      <c r="B161" s="43" t="s">
        <v>512</v>
      </c>
      <c r="C161" s="299">
        <v>200001188</v>
      </c>
      <c r="D161" s="246" t="s">
        <v>114</v>
      </c>
      <c r="E161" s="125" t="s">
        <v>103</v>
      </c>
      <c r="F161" s="300" t="s">
        <v>375</v>
      </c>
      <c r="G161" s="300"/>
      <c r="H161" s="150"/>
      <c r="I161" s="116" t="s">
        <v>351</v>
      </c>
      <c r="J161" s="116"/>
      <c r="K161" s="55"/>
      <c r="L161" s="244"/>
      <c r="M161" s="117"/>
      <c r="N161" s="1102"/>
      <c r="O161" s="1102"/>
      <c r="P161" s="1020" t="s">
        <v>779</v>
      </c>
      <c r="Q161" s="1102">
        <v>0</v>
      </c>
      <c r="R161" s="1108">
        <f t="shared" si="7"/>
        <v>0</v>
      </c>
      <c r="S161" s="684" t="s">
        <v>822</v>
      </c>
      <c r="T161" s="275" t="s">
        <v>171</v>
      </c>
      <c r="V161" s="11"/>
    </row>
    <row r="162" spans="1:22" s="78" customFormat="1" ht="45.75" customHeight="1">
      <c r="A162" s="302">
        <f>SUBTOTAL(3,$B$13:B162)</f>
        <v>118</v>
      </c>
      <c r="B162" s="43" t="s">
        <v>514</v>
      </c>
      <c r="C162" s="299">
        <v>100002996</v>
      </c>
      <c r="D162" s="246" t="s">
        <v>114</v>
      </c>
      <c r="E162" s="125" t="s">
        <v>103</v>
      </c>
      <c r="F162" s="300" t="s">
        <v>375</v>
      </c>
      <c r="G162" s="300"/>
      <c r="H162" s="150"/>
      <c r="I162" s="116" t="s">
        <v>351</v>
      </c>
      <c r="J162" s="116"/>
      <c r="K162" s="55"/>
      <c r="L162" s="244"/>
      <c r="M162" s="117"/>
      <c r="N162" s="1102"/>
      <c r="O162" s="1102"/>
      <c r="P162" s="1020" t="s">
        <v>779</v>
      </c>
      <c r="Q162" s="1102">
        <v>0</v>
      </c>
      <c r="R162" s="1108">
        <f t="shared" si="7"/>
        <v>0</v>
      </c>
      <c r="S162" s="684" t="s">
        <v>822</v>
      </c>
      <c r="T162" s="275" t="s">
        <v>171</v>
      </c>
      <c r="V162" s="11"/>
    </row>
    <row r="163" spans="1:22" s="78" customFormat="1" ht="45.75" customHeight="1">
      <c r="A163" s="302">
        <f>SUBTOTAL(3,$B$13:B163)</f>
        <v>119</v>
      </c>
      <c r="B163" s="43" t="s">
        <v>517</v>
      </c>
      <c r="C163" s="299">
        <v>200000050</v>
      </c>
      <c r="D163" s="246" t="s">
        <v>114</v>
      </c>
      <c r="E163" s="125" t="s">
        <v>103</v>
      </c>
      <c r="F163" s="300" t="s">
        <v>375</v>
      </c>
      <c r="G163" s="300"/>
      <c r="H163" s="150"/>
      <c r="I163" s="116" t="s">
        <v>178</v>
      </c>
      <c r="J163" s="116"/>
      <c r="K163" s="55"/>
      <c r="L163" s="244"/>
      <c r="M163" s="117"/>
      <c r="N163" s="1102"/>
      <c r="O163" s="1102"/>
      <c r="P163" s="1020" t="s">
        <v>779</v>
      </c>
      <c r="Q163" s="1102">
        <v>0</v>
      </c>
      <c r="R163" s="1108">
        <f t="shared" si="7"/>
        <v>0</v>
      </c>
      <c r="S163" s="684" t="s">
        <v>822</v>
      </c>
      <c r="T163" s="275" t="s">
        <v>171</v>
      </c>
      <c r="V163" s="11"/>
    </row>
    <row r="164" spans="1:22" s="78" customFormat="1" ht="44.25" customHeight="1">
      <c r="A164" s="302">
        <f>SUBTOTAL(3,$B$13:B164)</f>
        <v>120</v>
      </c>
      <c r="B164" s="43" t="s">
        <v>520</v>
      </c>
      <c r="C164" s="299">
        <v>360000500</v>
      </c>
      <c r="D164" s="246" t="s">
        <v>102</v>
      </c>
      <c r="E164" s="125" t="s">
        <v>103</v>
      </c>
      <c r="F164" s="300" t="s">
        <v>375</v>
      </c>
      <c r="G164" s="300"/>
      <c r="H164" s="150"/>
      <c r="I164" s="116" t="s">
        <v>178</v>
      </c>
      <c r="J164" s="116"/>
      <c r="K164" s="55"/>
      <c r="L164" s="244"/>
      <c r="M164" s="117"/>
      <c r="N164" s="1102"/>
      <c r="O164" s="1102"/>
      <c r="P164" s="1020" t="s">
        <v>779</v>
      </c>
      <c r="Q164" s="1102">
        <v>0</v>
      </c>
      <c r="R164" s="1108">
        <f t="shared" si="7"/>
        <v>0</v>
      </c>
      <c r="S164" s="684" t="s">
        <v>822</v>
      </c>
      <c r="T164" s="275" t="s">
        <v>171</v>
      </c>
      <c r="V164" s="11"/>
    </row>
    <row r="165" spans="1:22" s="78" customFormat="1" ht="57" customHeight="1">
      <c r="A165" s="302">
        <f>SUBTOTAL(3,$B$13:B165)</f>
        <v>121</v>
      </c>
      <c r="B165" s="43" t="s">
        <v>522</v>
      </c>
      <c r="C165" s="299">
        <v>10104903050</v>
      </c>
      <c r="D165" s="246" t="s">
        <v>102</v>
      </c>
      <c r="E165" s="239" t="s">
        <v>133</v>
      </c>
      <c r="F165" s="300" t="s">
        <v>523</v>
      </c>
      <c r="G165" s="300" t="s">
        <v>524</v>
      </c>
      <c r="H165" s="150">
        <v>9589973011</v>
      </c>
      <c r="I165" s="116" t="s">
        <v>178</v>
      </c>
      <c r="J165" s="116" t="s">
        <v>149</v>
      </c>
      <c r="K165" s="55" t="s">
        <v>525</v>
      </c>
      <c r="L165" s="244">
        <v>44379</v>
      </c>
      <c r="M165" s="117">
        <v>44559</v>
      </c>
      <c r="N165" s="925">
        <v>17.739999999999998</v>
      </c>
      <c r="O165" s="925">
        <v>30.86</v>
      </c>
      <c r="P165" s="132">
        <v>1917994602</v>
      </c>
      <c r="Q165" s="119">
        <f>P165/H165</f>
        <v>0.19999999997914489</v>
      </c>
      <c r="R165" s="894">
        <f t="shared" si="7"/>
        <v>13.120000000000001</v>
      </c>
      <c r="S165" s="684" t="s">
        <v>208</v>
      </c>
      <c r="T165" s="275" t="s">
        <v>171</v>
      </c>
      <c r="V165" s="11"/>
    </row>
    <row r="166" spans="1:22" s="78" customFormat="1" ht="44.25" customHeight="1">
      <c r="A166" s="302">
        <f>SUBTOTAL(3,$B$13:B166)</f>
        <v>122</v>
      </c>
      <c r="B166" s="43" t="s">
        <v>526</v>
      </c>
      <c r="C166" s="299">
        <v>55020000</v>
      </c>
      <c r="D166" s="246" t="s">
        <v>114</v>
      </c>
      <c r="E166" s="125" t="s">
        <v>103</v>
      </c>
      <c r="F166" s="300" t="s">
        <v>523</v>
      </c>
      <c r="G166" s="300"/>
      <c r="H166" s="150"/>
      <c r="I166" s="116" t="s">
        <v>178</v>
      </c>
      <c r="J166" s="116"/>
      <c r="K166" s="55"/>
      <c r="L166" s="244"/>
      <c r="M166" s="117"/>
      <c r="N166" s="1102"/>
      <c r="O166" s="1102"/>
      <c r="P166" s="1020" t="s">
        <v>779</v>
      </c>
      <c r="Q166" s="1102">
        <v>0</v>
      </c>
      <c r="R166" s="1108">
        <f t="shared" si="7"/>
        <v>0</v>
      </c>
      <c r="S166" s="684" t="s">
        <v>664</v>
      </c>
      <c r="T166" s="275" t="s">
        <v>171</v>
      </c>
      <c r="V166" s="11"/>
    </row>
    <row r="167" spans="1:22" s="78" customFormat="1" ht="15.75" customHeight="1">
      <c r="A167" s="1492" t="s">
        <v>311</v>
      </c>
      <c r="B167" s="1493"/>
      <c r="C167" s="1493"/>
      <c r="D167" s="1493"/>
      <c r="E167" s="1493"/>
      <c r="F167" s="1493"/>
      <c r="G167" s="1493"/>
      <c r="H167" s="1493"/>
      <c r="I167" s="1493"/>
      <c r="J167" s="1493"/>
      <c r="K167" s="1493"/>
      <c r="L167" s="1493"/>
      <c r="M167" s="1493"/>
      <c r="N167" s="1493"/>
      <c r="O167" s="1493"/>
      <c r="P167" s="1493"/>
      <c r="Q167" s="1493"/>
      <c r="R167" s="1493"/>
      <c r="S167" s="1493"/>
      <c r="T167" s="275"/>
      <c r="V167"/>
    </row>
    <row r="168" spans="1:22" s="78" customFormat="1" ht="100.4" customHeight="1">
      <c r="A168" s="305">
        <f>SUBTOTAL(3,$B$13:B168)</f>
        <v>123</v>
      </c>
      <c r="B168" s="390" t="s">
        <v>528</v>
      </c>
      <c r="C168" s="307">
        <v>1500000000</v>
      </c>
      <c r="D168" s="330" t="s">
        <v>102</v>
      </c>
      <c r="E168" s="330" t="s">
        <v>103</v>
      </c>
      <c r="F168" s="308" t="s">
        <v>134</v>
      </c>
      <c r="G168" s="308" t="s">
        <v>529</v>
      </c>
      <c r="H168" s="369">
        <v>1068556418</v>
      </c>
      <c r="I168" s="370" t="s">
        <v>383</v>
      </c>
      <c r="J168" s="370" t="s">
        <v>149</v>
      </c>
      <c r="K168" s="371" t="s">
        <v>530</v>
      </c>
      <c r="L168" s="1165">
        <v>44426</v>
      </c>
      <c r="M168" s="999">
        <v>44545</v>
      </c>
      <c r="N168" s="1045"/>
      <c r="O168" s="1046"/>
      <c r="P168" s="1067">
        <v>534278209</v>
      </c>
      <c r="Q168" s="1144">
        <v>0.5</v>
      </c>
      <c r="R168" s="1048">
        <f>O168-N168</f>
        <v>0</v>
      </c>
      <c r="S168" s="686" t="s">
        <v>825</v>
      </c>
      <c r="T168" s="278" t="s">
        <v>139</v>
      </c>
      <c r="V168"/>
    </row>
    <row r="169" spans="1:22" s="78" customFormat="1" ht="36.75" customHeight="1">
      <c r="A169" s="302">
        <f>SUBTOTAL(3,$B$13:B169)</f>
        <v>124</v>
      </c>
      <c r="B169" s="43" t="s">
        <v>532</v>
      </c>
      <c r="C169" s="299">
        <v>1189499982</v>
      </c>
      <c r="D169" s="304" t="s">
        <v>102</v>
      </c>
      <c r="E169" s="207" t="s">
        <v>133</v>
      </c>
      <c r="F169" s="300" t="s">
        <v>134</v>
      </c>
      <c r="G169" s="300" t="s">
        <v>533</v>
      </c>
      <c r="H169" s="150">
        <v>1097415000</v>
      </c>
      <c r="I169" s="116" t="s">
        <v>534</v>
      </c>
      <c r="J169" s="116" t="s">
        <v>137</v>
      </c>
      <c r="K169" s="55" t="s">
        <v>438</v>
      </c>
      <c r="L169" s="1160">
        <v>44396</v>
      </c>
      <c r="M169" s="1158">
        <v>44515</v>
      </c>
      <c r="N169" s="632">
        <v>16.309999999999999</v>
      </c>
      <c r="O169" s="632">
        <v>4.43</v>
      </c>
      <c r="P169" s="132">
        <v>548707500</v>
      </c>
      <c r="Q169" s="119"/>
      <c r="R169" s="245"/>
      <c r="S169" s="684" t="s">
        <v>208</v>
      </c>
      <c r="T169" s="278" t="s">
        <v>139</v>
      </c>
      <c r="V169"/>
    </row>
    <row r="170" spans="1:22" s="78" customFormat="1" ht="43.5" customHeight="1">
      <c r="A170" s="302">
        <f>SUBTOTAL(3,$B$13:B170)</f>
        <v>125</v>
      </c>
      <c r="B170" s="43" t="s">
        <v>535</v>
      </c>
      <c r="C170" s="299">
        <v>350000000</v>
      </c>
      <c r="D170" s="304" t="s">
        <v>198</v>
      </c>
      <c r="E170" s="207" t="s">
        <v>133</v>
      </c>
      <c r="F170" s="300" t="s">
        <v>134</v>
      </c>
      <c r="G170" s="300"/>
      <c r="H170" s="150"/>
      <c r="I170" s="116" t="s">
        <v>200</v>
      </c>
      <c r="J170" s="116" t="s">
        <v>200</v>
      </c>
      <c r="K170" s="55" t="s">
        <v>200</v>
      </c>
      <c r="L170" s="244"/>
      <c r="M170" s="117"/>
      <c r="N170" s="1102"/>
      <c r="O170" s="1102"/>
      <c r="P170" s="1020" t="s">
        <v>779</v>
      </c>
      <c r="Q170" s="1102">
        <v>0</v>
      </c>
      <c r="R170" s="1108">
        <f t="shared" ref="R170:R177" si="8">O170-N170</f>
        <v>0</v>
      </c>
      <c r="S170" s="684" t="s">
        <v>792</v>
      </c>
      <c r="T170" s="278" t="s">
        <v>139</v>
      </c>
      <c r="V170"/>
    </row>
    <row r="171" spans="1:22" s="78" customFormat="1" ht="38.25" customHeight="1">
      <c r="A171" s="302">
        <f>SUBTOTAL(3,$B$13:B171)</f>
        <v>126</v>
      </c>
      <c r="B171" s="43" t="s">
        <v>537</v>
      </c>
      <c r="C171" s="299">
        <v>184000000</v>
      </c>
      <c r="D171" s="304" t="s">
        <v>114</v>
      </c>
      <c r="E171" s="304" t="s">
        <v>103</v>
      </c>
      <c r="F171" s="300" t="s">
        <v>134</v>
      </c>
      <c r="G171" s="300" t="s">
        <v>538</v>
      </c>
      <c r="H171" s="150">
        <v>183897000</v>
      </c>
      <c r="I171" s="116" t="s">
        <v>205</v>
      </c>
      <c r="J171" s="116" t="s">
        <v>206</v>
      </c>
      <c r="K171" s="1029" t="s">
        <v>539</v>
      </c>
      <c r="L171" s="1158">
        <v>44426</v>
      </c>
      <c r="M171" s="1158">
        <v>44515</v>
      </c>
      <c r="N171" s="1102"/>
      <c r="O171" s="1102"/>
      <c r="P171" s="1020" t="s">
        <v>779</v>
      </c>
      <c r="Q171" s="1102">
        <v>0</v>
      </c>
      <c r="R171" s="1108">
        <f t="shared" si="8"/>
        <v>0</v>
      </c>
      <c r="S171" s="684" t="s">
        <v>208</v>
      </c>
      <c r="T171" s="278" t="s">
        <v>139</v>
      </c>
      <c r="V171"/>
    </row>
    <row r="172" spans="1:22" s="78" customFormat="1" ht="37.5" customHeight="1">
      <c r="A172" s="302">
        <f>SUBTOTAL(3,$B$13:B172)</f>
        <v>127</v>
      </c>
      <c r="B172" s="43" t="s">
        <v>540</v>
      </c>
      <c r="C172" s="299">
        <v>184000000</v>
      </c>
      <c r="D172" s="304" t="s">
        <v>114</v>
      </c>
      <c r="E172" s="304" t="s">
        <v>103</v>
      </c>
      <c r="F172" s="300" t="s">
        <v>134</v>
      </c>
      <c r="G172" s="300" t="s">
        <v>541</v>
      </c>
      <c r="H172" s="150">
        <v>183908000</v>
      </c>
      <c r="I172" s="116" t="s">
        <v>205</v>
      </c>
      <c r="J172" s="116" t="s">
        <v>206</v>
      </c>
      <c r="K172" s="1030" t="s">
        <v>539</v>
      </c>
      <c r="L172" s="1158">
        <v>44426</v>
      </c>
      <c r="M172" s="1158">
        <v>44515</v>
      </c>
      <c r="N172" s="1102"/>
      <c r="O172" s="1102"/>
      <c r="P172" s="1020" t="s">
        <v>779</v>
      </c>
      <c r="Q172" s="1102">
        <v>0</v>
      </c>
      <c r="R172" s="1108">
        <f t="shared" si="8"/>
        <v>0</v>
      </c>
      <c r="S172" s="684" t="s">
        <v>208</v>
      </c>
      <c r="T172" s="278" t="s">
        <v>139</v>
      </c>
      <c r="V172"/>
    </row>
    <row r="173" spans="1:22" s="78" customFormat="1" ht="36.75" customHeight="1">
      <c r="A173" s="302">
        <f>SUBTOTAL(3,$B$13:B173)</f>
        <v>128</v>
      </c>
      <c r="B173" s="43" t="s">
        <v>542</v>
      </c>
      <c r="C173" s="299">
        <v>184000000</v>
      </c>
      <c r="D173" s="304" t="s">
        <v>114</v>
      </c>
      <c r="E173" s="304" t="s">
        <v>103</v>
      </c>
      <c r="F173" s="300" t="s">
        <v>134</v>
      </c>
      <c r="G173" s="300" t="s">
        <v>543</v>
      </c>
      <c r="H173" s="150">
        <v>183922000</v>
      </c>
      <c r="I173" s="116" t="s">
        <v>205</v>
      </c>
      <c r="J173" s="116" t="s">
        <v>206</v>
      </c>
      <c r="K173" s="1031" t="s">
        <v>519</v>
      </c>
      <c r="L173" s="1000">
        <v>44432</v>
      </c>
      <c r="M173" s="513">
        <v>44521</v>
      </c>
      <c r="N173" s="1102"/>
      <c r="O173" s="1102"/>
      <c r="P173" s="1020" t="s">
        <v>779</v>
      </c>
      <c r="Q173" s="1102">
        <v>0</v>
      </c>
      <c r="R173" s="1108">
        <f t="shared" si="8"/>
        <v>0</v>
      </c>
      <c r="S173" s="684" t="s">
        <v>208</v>
      </c>
      <c r="T173" s="278" t="s">
        <v>139</v>
      </c>
      <c r="V173"/>
    </row>
    <row r="174" spans="1:22" s="78" customFormat="1" ht="37.5" customHeight="1">
      <c r="A174" s="302">
        <f>SUBTOTAL(3,$B$13:B174)</f>
        <v>129</v>
      </c>
      <c r="B174" s="43" t="s">
        <v>544</v>
      </c>
      <c r="C174" s="299">
        <v>184000000</v>
      </c>
      <c r="D174" s="304" t="s">
        <v>114</v>
      </c>
      <c r="E174" s="304" t="s">
        <v>103</v>
      </c>
      <c r="F174" s="300" t="s">
        <v>134</v>
      </c>
      <c r="G174" s="300"/>
      <c r="H174" s="150"/>
      <c r="I174" s="116" t="s">
        <v>205</v>
      </c>
      <c r="J174" s="116" t="s">
        <v>206</v>
      </c>
      <c r="K174" s="55"/>
      <c r="L174" s="244"/>
      <c r="M174" s="117"/>
      <c r="N174" s="1102"/>
      <c r="O174" s="1102"/>
      <c r="P174" s="1020" t="s">
        <v>779</v>
      </c>
      <c r="Q174" s="1102">
        <v>0</v>
      </c>
      <c r="R174" s="1108">
        <f t="shared" si="8"/>
        <v>0</v>
      </c>
      <c r="S174" s="684" t="s">
        <v>664</v>
      </c>
      <c r="T174" s="278" t="s">
        <v>139</v>
      </c>
      <c r="V174"/>
    </row>
    <row r="175" spans="1:22" s="78" customFormat="1" ht="37.5" customHeight="1">
      <c r="A175" s="302">
        <f>SUBTOTAL(3,$B$13:B175)</f>
        <v>130</v>
      </c>
      <c r="B175" s="43" t="s">
        <v>547</v>
      </c>
      <c r="C175" s="299">
        <v>184000000</v>
      </c>
      <c r="D175" s="304" t="s">
        <v>114</v>
      </c>
      <c r="E175" s="304" t="s">
        <v>103</v>
      </c>
      <c r="F175" s="300" t="s">
        <v>134</v>
      </c>
      <c r="G175" s="300" t="s">
        <v>548</v>
      </c>
      <c r="H175" s="150">
        <v>183795000</v>
      </c>
      <c r="I175" s="116" t="s">
        <v>205</v>
      </c>
      <c r="J175" s="116" t="s">
        <v>206</v>
      </c>
      <c r="K175" s="55" t="s">
        <v>549</v>
      </c>
      <c r="L175" s="1158">
        <v>44426</v>
      </c>
      <c r="M175" s="1158">
        <v>44515</v>
      </c>
      <c r="N175" s="1102"/>
      <c r="O175" s="1102"/>
      <c r="P175" s="1020" t="s">
        <v>779</v>
      </c>
      <c r="Q175" s="1102">
        <v>0</v>
      </c>
      <c r="R175" s="1108">
        <f t="shared" si="8"/>
        <v>0</v>
      </c>
      <c r="S175" s="684" t="s">
        <v>208</v>
      </c>
      <c r="T175" s="278" t="s">
        <v>139</v>
      </c>
      <c r="V175"/>
    </row>
    <row r="176" spans="1:22" s="78" customFormat="1" ht="45" customHeight="1">
      <c r="A176" s="305">
        <f>SUBTOTAL(3,$B$13:B176)</f>
        <v>131</v>
      </c>
      <c r="B176" s="390" t="s">
        <v>550</v>
      </c>
      <c r="C176" s="844">
        <v>0</v>
      </c>
      <c r="D176" s="330"/>
      <c r="E176" s="330"/>
      <c r="F176" s="308"/>
      <c r="G176" s="308"/>
      <c r="H176" s="369"/>
      <c r="I176" s="370"/>
      <c r="J176" s="370"/>
      <c r="K176" s="371"/>
      <c r="L176" s="372"/>
      <c r="M176" s="343"/>
      <c r="N176" s="1045"/>
      <c r="O176" s="1046"/>
      <c r="P176" s="319"/>
      <c r="Q176" s="1143"/>
      <c r="R176" s="1048"/>
      <c r="S176" s="686" t="s">
        <v>551</v>
      </c>
      <c r="T176" s="278" t="s">
        <v>139</v>
      </c>
      <c r="V176"/>
    </row>
    <row r="177" spans="1:22" s="78" customFormat="1" ht="45.4" customHeight="1">
      <c r="A177" s="305">
        <f>SUBTOTAL(3,$B$13:B177)</f>
        <v>132</v>
      </c>
      <c r="B177" s="410" t="s">
        <v>552</v>
      </c>
      <c r="C177" s="375">
        <v>199995000</v>
      </c>
      <c r="D177" s="330" t="s">
        <v>114</v>
      </c>
      <c r="E177" s="330" t="s">
        <v>103</v>
      </c>
      <c r="F177" s="308" t="s">
        <v>134</v>
      </c>
      <c r="G177" s="308" t="s">
        <v>553</v>
      </c>
      <c r="H177" s="369">
        <v>199812000</v>
      </c>
      <c r="I177" s="370" t="s">
        <v>178</v>
      </c>
      <c r="J177" s="370" t="s">
        <v>319</v>
      </c>
      <c r="K177" s="371" t="s">
        <v>554</v>
      </c>
      <c r="L177" s="372">
        <v>44406</v>
      </c>
      <c r="M177" s="343">
        <v>44525</v>
      </c>
      <c r="N177" s="1045"/>
      <c r="O177" s="1046"/>
      <c r="P177" s="1067">
        <v>99906000</v>
      </c>
      <c r="Q177" s="1144">
        <v>0.5</v>
      </c>
      <c r="R177" s="1048">
        <f t="shared" si="8"/>
        <v>0</v>
      </c>
      <c r="S177" s="689" t="s">
        <v>555</v>
      </c>
      <c r="T177" s="278" t="s">
        <v>139</v>
      </c>
      <c r="V177"/>
    </row>
    <row r="178" spans="1:22" s="78" customFormat="1" ht="18" customHeight="1">
      <c r="A178" s="1497" t="s">
        <v>556</v>
      </c>
      <c r="B178" s="1498"/>
      <c r="C178" s="1498"/>
      <c r="D178" s="1498"/>
      <c r="E178" s="1498"/>
      <c r="F178" s="1498"/>
      <c r="G178" s="1498"/>
      <c r="H178" s="1498"/>
      <c r="I178" s="1498"/>
      <c r="J178" s="1498"/>
      <c r="K178" s="1498"/>
      <c r="L178" s="1498"/>
      <c r="M178" s="1498"/>
      <c r="N178" s="1498"/>
      <c r="O178" s="1498"/>
      <c r="P178" s="1498"/>
      <c r="Q178" s="1498"/>
      <c r="R178" s="1498"/>
      <c r="S178" s="1499"/>
      <c r="T178" s="275"/>
      <c r="V178"/>
    </row>
    <row r="179" spans="1:22" s="78" customFormat="1">
      <c r="A179" s="1500" t="s">
        <v>348</v>
      </c>
      <c r="B179" s="1501"/>
      <c r="C179" s="1501"/>
      <c r="D179" s="1501"/>
      <c r="E179" s="1501"/>
      <c r="F179" s="1501"/>
      <c r="G179" s="1501"/>
      <c r="H179" s="1501"/>
      <c r="I179" s="1501"/>
      <c r="J179" s="1501"/>
      <c r="K179" s="1501"/>
      <c r="L179" s="1501"/>
      <c r="M179" s="1501"/>
      <c r="N179" s="1501"/>
      <c r="O179" s="1501"/>
      <c r="P179" s="1501"/>
      <c r="Q179" s="1501"/>
      <c r="R179" s="1501"/>
      <c r="S179" s="1511"/>
      <c r="T179" s="275"/>
      <c r="V179"/>
    </row>
    <row r="180" spans="1:22" s="78" customFormat="1" ht="38.65" customHeight="1">
      <c r="A180" s="60">
        <f>SUBTOTAL(3,$B$13:B180)</f>
        <v>133</v>
      </c>
      <c r="B180" s="1100" t="s">
        <v>557</v>
      </c>
      <c r="C180" s="1043">
        <v>1509897000</v>
      </c>
      <c r="D180" s="1020" t="s">
        <v>350</v>
      </c>
      <c r="E180" s="239" t="s">
        <v>558</v>
      </c>
      <c r="F180" s="498" t="s">
        <v>104</v>
      </c>
      <c r="G180" s="1025" t="s">
        <v>559</v>
      </c>
      <c r="H180" s="1043" t="s">
        <v>826</v>
      </c>
      <c r="I180" s="1020" t="s">
        <v>178</v>
      </c>
      <c r="J180" s="1020" t="s">
        <v>560</v>
      </c>
      <c r="K180" s="1020" t="s">
        <v>228</v>
      </c>
      <c r="L180" s="1172">
        <v>44391</v>
      </c>
      <c r="M180" s="117">
        <v>44559</v>
      </c>
      <c r="N180" s="1020">
        <v>0.92</v>
      </c>
      <c r="O180" s="1020">
        <v>2.97</v>
      </c>
      <c r="P180" s="1044">
        <v>300807104.77999997</v>
      </c>
      <c r="Q180" s="1146">
        <v>0.2</v>
      </c>
      <c r="R180" s="1108">
        <f t="shared" ref="R180:R185" si="9">O180-N180</f>
        <v>2.0500000000000003</v>
      </c>
      <c r="S180" s="1132" t="s">
        <v>109</v>
      </c>
      <c r="T180" s="275" t="s">
        <v>110</v>
      </c>
      <c r="V180"/>
    </row>
    <row r="181" spans="1:22" s="78" customFormat="1" ht="38.15" customHeight="1">
      <c r="A181" s="60">
        <f>SUBTOTAL(3,$B$13:B181)</f>
        <v>134</v>
      </c>
      <c r="B181" s="1133" t="s">
        <v>561</v>
      </c>
      <c r="C181" s="1043">
        <v>9964000000</v>
      </c>
      <c r="D181" s="1020" t="s">
        <v>350</v>
      </c>
      <c r="E181" s="239" t="s">
        <v>558</v>
      </c>
      <c r="F181" s="498" t="s">
        <v>104</v>
      </c>
      <c r="G181" s="1025" t="s">
        <v>559</v>
      </c>
      <c r="H181" s="1043" t="s">
        <v>827</v>
      </c>
      <c r="I181" s="1020" t="s">
        <v>562</v>
      </c>
      <c r="J181" s="1020" t="s">
        <v>563</v>
      </c>
      <c r="K181" s="1020" t="s">
        <v>228</v>
      </c>
      <c r="L181" s="1172">
        <v>44391</v>
      </c>
      <c r="M181" s="117">
        <v>44559</v>
      </c>
      <c r="N181" s="1020">
        <v>0.25</v>
      </c>
      <c r="O181" s="1020">
        <v>1.68</v>
      </c>
      <c r="P181" s="1044">
        <v>1949570571.3199999</v>
      </c>
      <c r="Q181" s="1146">
        <v>0.2</v>
      </c>
      <c r="R181" s="1108">
        <f t="shared" si="9"/>
        <v>1.43</v>
      </c>
      <c r="S181" s="1132" t="s">
        <v>109</v>
      </c>
      <c r="T181" s="275" t="s">
        <v>110</v>
      </c>
      <c r="V181"/>
    </row>
    <row r="182" spans="1:22" s="78" customFormat="1" ht="40" customHeight="1">
      <c r="A182" s="60">
        <f>SUBTOTAL(3,$B$13:B182)</f>
        <v>135</v>
      </c>
      <c r="B182" s="1133" t="s">
        <v>564</v>
      </c>
      <c r="C182" s="1043">
        <v>1000000000</v>
      </c>
      <c r="D182" s="1020" t="s">
        <v>350</v>
      </c>
      <c r="E182" s="301" t="s">
        <v>103</v>
      </c>
      <c r="F182" s="498" t="s">
        <v>104</v>
      </c>
      <c r="G182" s="1025" t="s">
        <v>255</v>
      </c>
      <c r="H182" s="1043" t="s">
        <v>828</v>
      </c>
      <c r="I182" s="1020" t="s">
        <v>565</v>
      </c>
      <c r="J182" s="1020" t="s">
        <v>222</v>
      </c>
      <c r="K182" s="1020" t="s">
        <v>257</v>
      </c>
      <c r="L182" s="1158">
        <v>44424</v>
      </c>
      <c r="M182" s="1158">
        <v>44561</v>
      </c>
      <c r="N182" s="1102"/>
      <c r="O182" s="1102"/>
      <c r="P182" s="1107"/>
      <c r="Q182" s="1102">
        <v>0</v>
      </c>
      <c r="R182" s="1108">
        <f t="shared" si="9"/>
        <v>0</v>
      </c>
      <c r="S182" s="1035" t="s">
        <v>781</v>
      </c>
      <c r="T182" s="275" t="s">
        <v>110</v>
      </c>
      <c r="V182"/>
    </row>
    <row r="183" spans="1:22" s="56" customFormat="1" ht="44.15" customHeight="1">
      <c r="A183" s="60">
        <f>SUBTOTAL(3,$B$13:B183)</f>
        <v>136</v>
      </c>
      <c r="B183" s="1133" t="s">
        <v>566</v>
      </c>
      <c r="C183" s="1043">
        <v>200000000</v>
      </c>
      <c r="D183" s="1020" t="s">
        <v>235</v>
      </c>
      <c r="E183" s="301" t="s">
        <v>103</v>
      </c>
      <c r="F183" s="498" t="s">
        <v>104</v>
      </c>
      <c r="G183" s="1025" t="s">
        <v>567</v>
      </c>
      <c r="H183" s="1043" t="s">
        <v>829</v>
      </c>
      <c r="I183" s="1020" t="s">
        <v>153</v>
      </c>
      <c r="J183" s="1020" t="s">
        <v>568</v>
      </c>
      <c r="K183" s="1020" t="s">
        <v>569</v>
      </c>
      <c r="L183" s="1166">
        <v>44431</v>
      </c>
      <c r="M183" s="1158">
        <v>44520</v>
      </c>
      <c r="N183" s="1102"/>
      <c r="O183" s="1102"/>
      <c r="P183" s="1107"/>
      <c r="Q183" s="1102">
        <v>0</v>
      </c>
      <c r="R183" s="1108">
        <f t="shared" si="9"/>
        <v>0</v>
      </c>
      <c r="S183" s="1035" t="s">
        <v>109</v>
      </c>
      <c r="T183" s="275" t="s">
        <v>110</v>
      </c>
      <c r="V183" s="57"/>
    </row>
    <row r="184" spans="1:22" s="56" customFormat="1" ht="45" customHeight="1">
      <c r="A184" s="60">
        <f>SUBTOTAL(3,$B$13:B184)</f>
        <v>137</v>
      </c>
      <c r="B184" s="1133" t="s">
        <v>570</v>
      </c>
      <c r="C184" s="1043">
        <v>200000000</v>
      </c>
      <c r="D184" s="1020" t="s">
        <v>235</v>
      </c>
      <c r="E184" s="301" t="s">
        <v>103</v>
      </c>
      <c r="F184" s="498" t="s">
        <v>104</v>
      </c>
      <c r="G184" s="1025" t="s">
        <v>571</v>
      </c>
      <c r="H184" s="1043" t="s">
        <v>830</v>
      </c>
      <c r="I184" s="1020" t="s">
        <v>153</v>
      </c>
      <c r="J184" s="1020" t="s">
        <v>568</v>
      </c>
      <c r="K184" s="1020" t="s">
        <v>539</v>
      </c>
      <c r="L184" s="1172">
        <v>44433</v>
      </c>
      <c r="M184" s="1158">
        <v>44522</v>
      </c>
      <c r="N184" s="1102"/>
      <c r="O184" s="1102"/>
      <c r="P184" s="1107"/>
      <c r="Q184" s="1102">
        <v>0</v>
      </c>
      <c r="R184" s="1108">
        <f t="shared" si="9"/>
        <v>0</v>
      </c>
      <c r="S184" s="1035" t="s">
        <v>109</v>
      </c>
      <c r="T184" s="275" t="s">
        <v>110</v>
      </c>
      <c r="V184" s="57"/>
    </row>
    <row r="185" spans="1:22" s="56" customFormat="1" ht="42" customHeight="1">
      <c r="A185" s="60">
        <f>SUBTOTAL(3,$B$13:B185)</f>
        <v>138</v>
      </c>
      <c r="B185" s="1106" t="s">
        <v>572</v>
      </c>
      <c r="C185" s="1043">
        <v>1174390000</v>
      </c>
      <c r="D185" s="1020" t="s">
        <v>350</v>
      </c>
      <c r="E185" s="301" t="s">
        <v>103</v>
      </c>
      <c r="F185" s="498" t="s">
        <v>104</v>
      </c>
      <c r="G185" s="1025" t="s">
        <v>573</v>
      </c>
      <c r="H185" s="1044">
        <v>1011557720.23</v>
      </c>
      <c r="I185" s="498" t="s">
        <v>130</v>
      </c>
      <c r="J185" s="500" t="s">
        <v>130</v>
      </c>
      <c r="K185" s="500" t="s">
        <v>574</v>
      </c>
      <c r="L185" s="1158">
        <v>44424</v>
      </c>
      <c r="M185" s="1158">
        <v>44561</v>
      </c>
      <c r="N185" s="1102"/>
      <c r="O185" s="1102"/>
      <c r="P185" s="1107" t="s">
        <v>779</v>
      </c>
      <c r="Q185" s="1102">
        <v>0</v>
      </c>
      <c r="R185" s="1108">
        <f t="shared" si="9"/>
        <v>0</v>
      </c>
      <c r="S185" s="684" t="s">
        <v>109</v>
      </c>
      <c r="T185" s="275" t="s">
        <v>110</v>
      </c>
      <c r="V185" s="57"/>
    </row>
    <row r="186" spans="1:22" s="56" customFormat="1" ht="14.25" customHeight="1">
      <c r="A186" s="1492" t="s">
        <v>354</v>
      </c>
      <c r="B186" s="1493"/>
      <c r="C186" s="1493"/>
      <c r="D186" s="1493"/>
      <c r="E186" s="1493"/>
      <c r="F186" s="1493"/>
      <c r="G186" s="1493"/>
      <c r="H186" s="1493"/>
      <c r="I186" s="1493"/>
      <c r="J186" s="1493"/>
      <c r="K186" s="1493"/>
      <c r="L186" s="1493"/>
      <c r="M186" s="1493"/>
      <c r="N186" s="1493"/>
      <c r="O186" s="1493"/>
      <c r="P186" s="1493"/>
      <c r="Q186" s="1493"/>
      <c r="R186" s="1493"/>
      <c r="S186" s="1510"/>
      <c r="T186" s="278"/>
      <c r="V186" s="57"/>
    </row>
    <row r="187" spans="1:22" s="56" customFormat="1" ht="67" customHeight="1">
      <c r="A187" s="305">
        <f>SUBTOTAL(3,$B$13:B187)</f>
        <v>139</v>
      </c>
      <c r="B187" s="323" t="s">
        <v>575</v>
      </c>
      <c r="C187" s="319">
        <v>300000163</v>
      </c>
      <c r="D187" s="330" t="s">
        <v>102</v>
      </c>
      <c r="E187" s="309" t="s">
        <v>103</v>
      </c>
      <c r="F187" s="412" t="s">
        <v>375</v>
      </c>
      <c r="G187" s="327"/>
      <c r="H187" s="313"/>
      <c r="I187" s="313" t="s">
        <v>302</v>
      </c>
      <c r="J187" s="335"/>
      <c r="K187" s="314"/>
      <c r="L187" s="315"/>
      <c r="M187" s="315"/>
      <c r="N187" s="1045"/>
      <c r="O187" s="1046"/>
      <c r="P187" s="319"/>
      <c r="Q187" s="1143">
        <v>0</v>
      </c>
      <c r="R187" s="1048">
        <f>O187-N187</f>
        <v>0</v>
      </c>
      <c r="S187" s="686" t="s">
        <v>831</v>
      </c>
      <c r="T187" s="278" t="s">
        <v>171</v>
      </c>
      <c r="U187" s="78"/>
      <c r="V187" s="11"/>
    </row>
    <row r="188" spans="1:22" s="56" customFormat="1" ht="45.75" customHeight="1">
      <c r="A188" s="302">
        <f>SUBTOTAL(3,$B$13:B188)</f>
        <v>140</v>
      </c>
      <c r="B188" s="122" t="s">
        <v>577</v>
      </c>
      <c r="C188" s="123">
        <v>200000110</v>
      </c>
      <c r="D188" s="304" t="s">
        <v>114</v>
      </c>
      <c r="E188" s="301" t="s">
        <v>103</v>
      </c>
      <c r="F188" s="631" t="s">
        <v>523</v>
      </c>
      <c r="G188" s="114"/>
      <c r="H188" s="1032" t="s">
        <v>832</v>
      </c>
      <c r="I188" s="227" t="s">
        <v>351</v>
      </c>
      <c r="J188" s="114"/>
      <c r="K188" s="142" t="s">
        <v>579</v>
      </c>
      <c r="L188" s="1160"/>
      <c r="M188" s="1160"/>
      <c r="N188" s="1102"/>
      <c r="O188" s="1102"/>
      <c r="P188" s="1020" t="s">
        <v>779</v>
      </c>
      <c r="Q188" s="1102">
        <v>0</v>
      </c>
      <c r="R188" s="1108">
        <f>O188-N188</f>
        <v>0</v>
      </c>
      <c r="S188" s="684" t="s">
        <v>804</v>
      </c>
      <c r="T188" s="278" t="s">
        <v>171</v>
      </c>
      <c r="U188" s="78"/>
      <c r="V188" s="11"/>
    </row>
    <row r="189" spans="1:22" s="56" customFormat="1" ht="45.75" customHeight="1">
      <c r="A189" s="302">
        <f>SUBTOTAL(3,$B$13:B189)</f>
        <v>141</v>
      </c>
      <c r="B189" s="122" t="s">
        <v>580</v>
      </c>
      <c r="C189" s="123">
        <v>200001188</v>
      </c>
      <c r="D189" s="304" t="s">
        <v>114</v>
      </c>
      <c r="E189" s="301" t="s">
        <v>103</v>
      </c>
      <c r="F189" s="631" t="s">
        <v>523</v>
      </c>
      <c r="G189" s="114"/>
      <c r="H189" s="1032" t="s">
        <v>833</v>
      </c>
      <c r="I189" s="227" t="s">
        <v>351</v>
      </c>
      <c r="J189" s="208"/>
      <c r="K189" s="142" t="s">
        <v>519</v>
      </c>
      <c r="L189" s="1160"/>
      <c r="M189" s="1160"/>
      <c r="N189" s="1102"/>
      <c r="O189" s="1102"/>
      <c r="P189" s="1020" t="s">
        <v>779</v>
      </c>
      <c r="Q189" s="1102">
        <v>0</v>
      </c>
      <c r="R189" s="1108">
        <f>O189-N189</f>
        <v>0</v>
      </c>
      <c r="S189" s="684" t="s">
        <v>804</v>
      </c>
      <c r="T189" s="278" t="s">
        <v>171</v>
      </c>
      <c r="U189" s="78"/>
      <c r="V189" s="11"/>
    </row>
    <row r="190" spans="1:22" s="56" customFormat="1" ht="45.75" customHeight="1">
      <c r="A190" s="302">
        <f>SUBTOTAL(3,$B$13:B190)</f>
        <v>142</v>
      </c>
      <c r="B190" s="122" t="s">
        <v>582</v>
      </c>
      <c r="C190" s="123">
        <v>200005991</v>
      </c>
      <c r="D190" s="304" t="s">
        <v>114</v>
      </c>
      <c r="E190" s="301" t="s">
        <v>103</v>
      </c>
      <c r="F190" s="631" t="s">
        <v>523</v>
      </c>
      <c r="G190" s="114"/>
      <c r="H190" s="1032" t="s">
        <v>834</v>
      </c>
      <c r="I190" s="227" t="s">
        <v>351</v>
      </c>
      <c r="J190" s="208"/>
      <c r="K190" s="142" t="s">
        <v>584</v>
      </c>
      <c r="L190" s="1160"/>
      <c r="M190" s="1160"/>
      <c r="N190" s="1102"/>
      <c r="O190" s="1102"/>
      <c r="P190" s="1020" t="s">
        <v>779</v>
      </c>
      <c r="Q190" s="1102">
        <v>0</v>
      </c>
      <c r="R190" s="1108">
        <f>O190-N190</f>
        <v>0</v>
      </c>
      <c r="S190" s="684" t="s">
        <v>804</v>
      </c>
      <c r="T190" s="278" t="s">
        <v>171</v>
      </c>
      <c r="U190" s="78"/>
      <c r="V190" s="11"/>
    </row>
    <row r="191" spans="1:22" s="57" customFormat="1" ht="14.25" customHeight="1">
      <c r="A191" s="1492" t="s">
        <v>359</v>
      </c>
      <c r="B191" s="1493"/>
      <c r="C191" s="1493"/>
      <c r="D191" s="1493"/>
      <c r="E191" s="1493"/>
      <c r="F191" s="1493"/>
      <c r="G191" s="1493"/>
      <c r="H191" s="1493"/>
      <c r="I191" s="1493"/>
      <c r="J191" s="1493"/>
      <c r="K191" s="1493"/>
      <c r="L191" s="1493"/>
      <c r="M191" s="1493"/>
      <c r="N191" s="1493"/>
      <c r="O191" s="1493"/>
      <c r="P191" s="1493"/>
      <c r="Q191" s="1493"/>
      <c r="R191" s="1493"/>
      <c r="S191" s="1493"/>
      <c r="T191" s="278"/>
      <c r="U191" s="56"/>
    </row>
    <row r="192" spans="1:22" s="57" customFormat="1" ht="119.15" customHeight="1">
      <c r="A192" s="305">
        <f>SUBTOTAL(3,$B$13:B192)</f>
        <v>143</v>
      </c>
      <c r="B192" s="323" t="s">
        <v>585</v>
      </c>
      <c r="C192" s="319">
        <v>184000000</v>
      </c>
      <c r="D192" s="330" t="s">
        <v>114</v>
      </c>
      <c r="E192" s="330" t="s">
        <v>103</v>
      </c>
      <c r="F192" s="412" t="s">
        <v>134</v>
      </c>
      <c r="G192" s="360" t="s">
        <v>586</v>
      </c>
      <c r="H192" s="411">
        <v>183886000</v>
      </c>
      <c r="I192" s="412" t="s">
        <v>149</v>
      </c>
      <c r="J192" s="412" t="s">
        <v>149</v>
      </c>
      <c r="K192" s="414" t="s">
        <v>587</v>
      </c>
      <c r="L192" s="415">
        <v>44440</v>
      </c>
      <c r="M192" s="415">
        <v>44559</v>
      </c>
      <c r="N192" s="1045"/>
      <c r="O192" s="1046"/>
      <c r="P192" s="319"/>
      <c r="Q192" s="1143">
        <v>0</v>
      </c>
      <c r="R192" s="1048">
        <f>O192-N192</f>
        <v>0</v>
      </c>
      <c r="S192" s="686" t="s">
        <v>775</v>
      </c>
      <c r="T192" s="278" t="s">
        <v>139</v>
      </c>
      <c r="U192" s="56"/>
    </row>
    <row r="193" spans="1:22" s="56" customFormat="1" ht="38.25" customHeight="1">
      <c r="A193" s="302">
        <f>SUBTOTAL(3,$B$13:B193)</f>
        <v>144</v>
      </c>
      <c r="B193" s="43" t="s">
        <v>589</v>
      </c>
      <c r="C193" s="299">
        <v>175945000</v>
      </c>
      <c r="D193" s="304" t="s">
        <v>114</v>
      </c>
      <c r="E193" s="304" t="s">
        <v>103</v>
      </c>
      <c r="F193" s="631" t="s">
        <v>134</v>
      </c>
      <c r="G193" s="300" t="s">
        <v>590</v>
      </c>
      <c r="H193" s="153">
        <v>174875000</v>
      </c>
      <c r="I193" s="116" t="s">
        <v>149</v>
      </c>
      <c r="J193" s="631" t="s">
        <v>149</v>
      </c>
      <c r="K193" s="55" t="s">
        <v>303</v>
      </c>
      <c r="L193" s="628">
        <v>44440</v>
      </c>
      <c r="M193" s="117">
        <v>44559</v>
      </c>
      <c r="N193" s="1102"/>
      <c r="O193" s="1102"/>
      <c r="P193" s="1020" t="s">
        <v>779</v>
      </c>
      <c r="Q193" s="1102">
        <v>0</v>
      </c>
      <c r="R193" s="1108">
        <f>O193-N193</f>
        <v>0</v>
      </c>
      <c r="S193" s="684" t="s">
        <v>664</v>
      </c>
      <c r="T193" s="278" t="s">
        <v>139</v>
      </c>
      <c r="V193" s="57"/>
    </row>
    <row r="194" spans="1:22" s="56" customFormat="1" ht="43.5" customHeight="1">
      <c r="A194" s="302">
        <f>SUBTOTAL(3,$B$13:B194)</f>
        <v>145</v>
      </c>
      <c r="B194" s="43" t="s">
        <v>591</v>
      </c>
      <c r="C194" s="299">
        <v>350000000</v>
      </c>
      <c r="D194" s="304" t="s">
        <v>198</v>
      </c>
      <c r="E194" s="207" t="s">
        <v>133</v>
      </c>
      <c r="F194" s="300" t="s">
        <v>134</v>
      </c>
      <c r="G194" s="300"/>
      <c r="H194" s="153"/>
      <c r="I194" s="116" t="s">
        <v>200</v>
      </c>
      <c r="J194" s="116" t="s">
        <v>200</v>
      </c>
      <c r="K194" s="55" t="s">
        <v>200</v>
      </c>
      <c r="L194" s="117"/>
      <c r="M194" s="117"/>
      <c r="N194" s="1102"/>
      <c r="O194" s="1102"/>
      <c r="P194" s="1020" t="s">
        <v>779</v>
      </c>
      <c r="Q194" s="1102">
        <v>0</v>
      </c>
      <c r="R194" s="1108">
        <f>O194-N194</f>
        <v>0</v>
      </c>
      <c r="S194" s="684" t="s">
        <v>792</v>
      </c>
      <c r="T194" s="278" t="s">
        <v>139</v>
      </c>
      <c r="V194" s="57"/>
    </row>
    <row r="195" spans="1:22" s="56" customFormat="1" ht="48.75" customHeight="1">
      <c r="A195" s="302">
        <f>SUBTOTAL(3,$B$13:B195)</f>
        <v>146</v>
      </c>
      <c r="B195" s="43" t="s">
        <v>593</v>
      </c>
      <c r="C195" s="299">
        <v>149500000</v>
      </c>
      <c r="D195" s="304" t="s">
        <v>114</v>
      </c>
      <c r="E195" s="304" t="s">
        <v>103</v>
      </c>
      <c r="F195" s="300" t="s">
        <v>134</v>
      </c>
      <c r="G195" s="300" t="s">
        <v>594</v>
      </c>
      <c r="H195" s="153">
        <v>149372000</v>
      </c>
      <c r="I195" s="116" t="s">
        <v>205</v>
      </c>
      <c r="J195" s="116" t="s">
        <v>206</v>
      </c>
      <c r="K195" s="55" t="s">
        <v>595</v>
      </c>
      <c r="L195" s="1158">
        <v>44426</v>
      </c>
      <c r="M195" s="1158">
        <v>44515</v>
      </c>
      <c r="N195" s="1102"/>
      <c r="O195" s="1102"/>
      <c r="P195" s="1020" t="s">
        <v>779</v>
      </c>
      <c r="Q195" s="1102">
        <v>0</v>
      </c>
      <c r="R195" s="1108">
        <f>O195-N195</f>
        <v>0</v>
      </c>
      <c r="S195" s="684" t="s">
        <v>208</v>
      </c>
      <c r="T195" s="278" t="s">
        <v>139</v>
      </c>
      <c r="V195" s="57"/>
    </row>
    <row r="196" spans="1:22" s="78" customFormat="1">
      <c r="A196" s="1497" t="s">
        <v>596</v>
      </c>
      <c r="B196" s="1498"/>
      <c r="C196" s="1498"/>
      <c r="D196" s="1498"/>
      <c r="E196" s="1498"/>
      <c r="F196" s="1498"/>
      <c r="G196" s="1498"/>
      <c r="H196" s="1498"/>
      <c r="I196" s="1498"/>
      <c r="J196" s="1498"/>
      <c r="K196" s="1498"/>
      <c r="L196" s="1498"/>
      <c r="M196" s="1498"/>
      <c r="N196" s="1498"/>
      <c r="O196" s="1498"/>
      <c r="P196" s="1498"/>
      <c r="Q196" s="1498"/>
      <c r="R196" s="1498"/>
      <c r="S196" s="1499"/>
      <c r="T196" s="275"/>
      <c r="V196"/>
    </row>
    <row r="197" spans="1:22" s="78" customFormat="1">
      <c r="A197" s="1500" t="s">
        <v>247</v>
      </c>
      <c r="B197" s="1501"/>
      <c r="C197" s="1501"/>
      <c r="D197" s="1501"/>
      <c r="E197" s="1501"/>
      <c r="F197" s="1501"/>
      <c r="G197" s="1501"/>
      <c r="H197" s="1501"/>
      <c r="I197" s="1501"/>
      <c r="J197" s="1501"/>
      <c r="K197" s="1501"/>
      <c r="L197" s="1501"/>
      <c r="M197" s="1501"/>
      <c r="N197" s="1501"/>
      <c r="O197" s="1501"/>
      <c r="P197" s="1501"/>
      <c r="Q197" s="1501"/>
      <c r="R197" s="1501"/>
      <c r="S197" s="1511"/>
      <c r="T197" s="275"/>
      <c r="V197"/>
    </row>
    <row r="198" spans="1:22" s="78" customFormat="1" ht="66.400000000000006" customHeight="1">
      <c r="A198" s="393">
        <f>SUBTOTAL(3,$B$13:B198)</f>
        <v>147</v>
      </c>
      <c r="B198" s="1115" t="s">
        <v>597</v>
      </c>
      <c r="C198" s="1049">
        <v>2000000000</v>
      </c>
      <c r="D198" s="1021" t="s">
        <v>350</v>
      </c>
      <c r="E198" s="325" t="s">
        <v>103</v>
      </c>
      <c r="F198" s="499" t="s">
        <v>104</v>
      </c>
      <c r="G198" s="1034" t="s">
        <v>835</v>
      </c>
      <c r="H198" s="1049" t="s">
        <v>836</v>
      </c>
      <c r="I198" s="1021" t="s">
        <v>599</v>
      </c>
      <c r="J198" s="1021" t="s">
        <v>222</v>
      </c>
      <c r="K198" s="1021" t="s">
        <v>600</v>
      </c>
      <c r="L198" s="1164">
        <v>44396</v>
      </c>
      <c r="M198" s="1164">
        <v>44546</v>
      </c>
      <c r="N198" s="1134">
        <v>2.0910000000000002</v>
      </c>
      <c r="O198" s="1134">
        <v>24.31</v>
      </c>
      <c r="P198" s="1050">
        <v>562663845</v>
      </c>
      <c r="Q198" s="1144">
        <v>0.3</v>
      </c>
      <c r="R198" s="1057">
        <f t="shared" ref="R198:R204" si="10">O198-N198</f>
        <v>22.218999999999998</v>
      </c>
      <c r="S198" s="1140" t="s">
        <v>601</v>
      </c>
      <c r="T198" s="275" t="s">
        <v>110</v>
      </c>
      <c r="U198" s="984"/>
      <c r="V198"/>
    </row>
    <row r="199" spans="1:22" s="78" customFormat="1" ht="78.400000000000006" customHeight="1">
      <c r="A199" s="393">
        <f>SUBTOTAL(3,$B$13:B199)</f>
        <v>148</v>
      </c>
      <c r="B199" s="1115" t="s">
        <v>602</v>
      </c>
      <c r="C199" s="1049">
        <v>1300000000</v>
      </c>
      <c r="D199" s="1021" t="s">
        <v>350</v>
      </c>
      <c r="E199" s="325" t="s">
        <v>103</v>
      </c>
      <c r="F199" s="499" t="s">
        <v>104</v>
      </c>
      <c r="G199" s="1034" t="s">
        <v>145</v>
      </c>
      <c r="H199" s="1049" t="s">
        <v>837</v>
      </c>
      <c r="I199" s="1021" t="s">
        <v>603</v>
      </c>
      <c r="J199" s="1021" t="s">
        <v>130</v>
      </c>
      <c r="K199" s="1021" t="s">
        <v>147</v>
      </c>
      <c r="L199" s="1159">
        <v>44424</v>
      </c>
      <c r="M199" s="315">
        <v>44561</v>
      </c>
      <c r="N199" s="1045"/>
      <c r="O199" s="1046"/>
      <c r="P199" s="1054"/>
      <c r="Q199" s="1143">
        <v>0</v>
      </c>
      <c r="R199" s="1057">
        <f t="shared" si="10"/>
        <v>0</v>
      </c>
      <c r="S199" s="1140" t="s">
        <v>838</v>
      </c>
      <c r="T199" s="275" t="s">
        <v>110</v>
      </c>
      <c r="U199" s="984"/>
      <c r="V199"/>
    </row>
    <row r="200" spans="1:22" s="78" customFormat="1" ht="39" customHeight="1">
      <c r="A200" s="60">
        <f>SUBTOTAL(3,$B$13:B200)</f>
        <v>149</v>
      </c>
      <c r="B200" s="1100" t="s">
        <v>605</v>
      </c>
      <c r="C200" s="1043">
        <v>1000000000</v>
      </c>
      <c r="D200" s="1020" t="s">
        <v>350</v>
      </c>
      <c r="E200" s="125" t="s">
        <v>103</v>
      </c>
      <c r="F200" s="498" t="s">
        <v>104</v>
      </c>
      <c r="G200" s="1025" t="s">
        <v>145</v>
      </c>
      <c r="H200" s="1043" t="s">
        <v>839</v>
      </c>
      <c r="I200" s="1020" t="s">
        <v>222</v>
      </c>
      <c r="J200" s="1020" t="s">
        <v>130</v>
      </c>
      <c r="K200" s="1020" t="s">
        <v>147</v>
      </c>
      <c r="L200" s="1158">
        <v>44424</v>
      </c>
      <c r="M200" s="1158">
        <v>44561</v>
      </c>
      <c r="N200" s="1102"/>
      <c r="O200" s="1102"/>
      <c r="P200" s="1107"/>
      <c r="Q200" s="1102">
        <v>0</v>
      </c>
      <c r="R200" s="1108">
        <f t="shared" si="10"/>
        <v>0</v>
      </c>
      <c r="S200" s="1035" t="s">
        <v>781</v>
      </c>
      <c r="T200" s="275" t="s">
        <v>110</v>
      </c>
      <c r="V200"/>
    </row>
    <row r="201" spans="1:22" s="78" customFormat="1" ht="35.25" customHeight="1">
      <c r="A201" s="60">
        <f>SUBTOTAL(3,$B$13:B201)</f>
        <v>150</v>
      </c>
      <c r="B201" s="1100" t="s">
        <v>606</v>
      </c>
      <c r="C201" s="1043">
        <v>1500000000</v>
      </c>
      <c r="D201" s="1020" t="s">
        <v>350</v>
      </c>
      <c r="E201" s="125" t="s">
        <v>103</v>
      </c>
      <c r="F201" s="498" t="s">
        <v>104</v>
      </c>
      <c r="G201" s="1025" t="s">
        <v>221</v>
      </c>
      <c r="H201" s="1043" t="s">
        <v>840</v>
      </c>
      <c r="I201" s="1020" t="s">
        <v>222</v>
      </c>
      <c r="J201" s="1020" t="s">
        <v>607</v>
      </c>
      <c r="K201" s="1020" t="s">
        <v>223</v>
      </c>
      <c r="L201" s="1158">
        <v>44403</v>
      </c>
      <c r="M201" s="1158">
        <v>44558</v>
      </c>
      <c r="N201" s="1104">
        <v>2.7559999999999998</v>
      </c>
      <c r="O201" s="1104">
        <v>91.07</v>
      </c>
      <c r="P201" s="1044">
        <v>391444218</v>
      </c>
      <c r="Q201" s="1146">
        <v>0.3</v>
      </c>
      <c r="R201" s="1108">
        <f t="shared" si="10"/>
        <v>88.313999999999993</v>
      </c>
      <c r="S201" s="1035" t="s">
        <v>109</v>
      </c>
      <c r="T201" s="275" t="s">
        <v>110</v>
      </c>
      <c r="V201"/>
    </row>
    <row r="202" spans="1:22" s="78" customFormat="1" ht="38.65" customHeight="1">
      <c r="A202" s="60">
        <f>SUBTOTAL(3,$B$13:B202)</f>
        <v>151</v>
      </c>
      <c r="B202" s="1100" t="s">
        <v>608</v>
      </c>
      <c r="C202" s="1043">
        <v>200000000</v>
      </c>
      <c r="D202" s="1020" t="s">
        <v>235</v>
      </c>
      <c r="E202" s="125" t="s">
        <v>103</v>
      </c>
      <c r="F202" s="498" t="s">
        <v>104</v>
      </c>
      <c r="G202" s="1025" t="s">
        <v>609</v>
      </c>
      <c r="H202" s="1043" t="s">
        <v>841</v>
      </c>
      <c r="I202" s="1020" t="s">
        <v>222</v>
      </c>
      <c r="J202" s="1020" t="s">
        <v>169</v>
      </c>
      <c r="K202" s="1020" t="s">
        <v>426</v>
      </c>
      <c r="L202" s="189">
        <v>44435</v>
      </c>
      <c r="M202" s="189">
        <v>44524</v>
      </c>
      <c r="N202" s="1102"/>
      <c r="O202" s="1102"/>
      <c r="P202" s="1044">
        <v>99496500</v>
      </c>
      <c r="Q202" s="1146">
        <v>0.5</v>
      </c>
      <c r="R202" s="1108">
        <f t="shared" si="10"/>
        <v>0</v>
      </c>
      <c r="S202" s="1035" t="s">
        <v>109</v>
      </c>
      <c r="T202" s="275" t="s">
        <v>110</v>
      </c>
      <c r="V202"/>
    </row>
    <row r="203" spans="1:22" s="78" customFormat="1" ht="48" customHeight="1">
      <c r="A203" s="393">
        <f>SUBTOTAL(3,$B$13:B203)</f>
        <v>152</v>
      </c>
      <c r="B203" s="474" t="s">
        <v>611</v>
      </c>
      <c r="C203" s="403">
        <v>0</v>
      </c>
      <c r="D203" s="350"/>
      <c r="E203" s="325"/>
      <c r="F203" s="499"/>
      <c r="G203" s="476"/>
      <c r="H203" s="1068"/>
      <c r="I203" s="478"/>
      <c r="J203" s="510"/>
      <c r="K203" s="314"/>
      <c r="L203" s="315"/>
      <c r="M203" s="315"/>
      <c r="N203" s="1045"/>
      <c r="O203" s="1046"/>
      <c r="P203" s="1054"/>
      <c r="Q203" s="1143"/>
      <c r="R203" s="1048"/>
      <c r="S203" s="686" t="s">
        <v>612</v>
      </c>
      <c r="T203" s="275" t="s">
        <v>110</v>
      </c>
      <c r="V203"/>
    </row>
    <row r="204" spans="1:22" s="78" customFormat="1" ht="37.5" customHeight="1">
      <c r="A204" s="60">
        <f>SUBTOTAL(3,$B$13:B204)</f>
        <v>153</v>
      </c>
      <c r="B204" s="1126" t="s">
        <v>613</v>
      </c>
      <c r="C204" s="1043">
        <v>1000000000</v>
      </c>
      <c r="D204" s="125" t="s">
        <v>350</v>
      </c>
      <c r="E204" s="125" t="s">
        <v>103</v>
      </c>
      <c r="F204" s="498" t="s">
        <v>104</v>
      </c>
      <c r="G204" s="584"/>
      <c r="H204" s="1069"/>
      <c r="I204" s="114" t="s">
        <v>842</v>
      </c>
      <c r="J204" s="140" t="s">
        <v>288</v>
      </c>
      <c r="K204" s="114"/>
      <c r="L204" s="1161"/>
      <c r="M204" s="1161"/>
      <c r="N204" s="1102"/>
      <c r="O204" s="1102"/>
      <c r="P204" s="1107" t="s">
        <v>779</v>
      </c>
      <c r="Q204" s="1102">
        <v>0</v>
      </c>
      <c r="R204" s="1108">
        <f t="shared" si="10"/>
        <v>0</v>
      </c>
      <c r="S204" s="684" t="s">
        <v>262</v>
      </c>
      <c r="T204" s="275" t="s">
        <v>110</v>
      </c>
      <c r="V204"/>
    </row>
    <row r="205" spans="1:22" ht="44.25" customHeight="1">
      <c r="A205" s="393">
        <f>SUBTOTAL(3,$B$13:B205)</f>
        <v>154</v>
      </c>
      <c r="B205" s="474" t="s">
        <v>615</v>
      </c>
      <c r="C205" s="403">
        <v>0</v>
      </c>
      <c r="D205" s="393"/>
      <c r="E205" s="309"/>
      <c r="F205" s="690"/>
      <c r="G205" s="360"/>
      <c r="H205" s="1070"/>
      <c r="I205" s="398"/>
      <c r="J205" s="394"/>
      <c r="K205" s="360"/>
      <c r="L205" s="1168"/>
      <c r="M205" s="1168"/>
      <c r="N205" s="1045"/>
      <c r="O205" s="1046"/>
      <c r="P205" s="1054"/>
      <c r="Q205" s="1047"/>
      <c r="R205" s="1048"/>
      <c r="S205" s="686" t="s">
        <v>616</v>
      </c>
      <c r="T205" s="275" t="s">
        <v>110</v>
      </c>
      <c r="V205" s="78"/>
    </row>
    <row r="206" spans="1:22" s="56" customFormat="1" ht="45" customHeight="1">
      <c r="A206" s="393">
        <f>SUBTOTAL(3,$B$13:B206)</f>
        <v>155</v>
      </c>
      <c r="B206" s="306" t="s">
        <v>617</v>
      </c>
      <c r="C206" s="1071">
        <v>0</v>
      </c>
      <c r="D206" s="350"/>
      <c r="E206" s="325"/>
      <c r="F206" s="360"/>
      <c r="G206" s="360"/>
      <c r="H206" s="1068"/>
      <c r="I206" s="392"/>
      <c r="J206" s="589"/>
      <c r="K206" s="393"/>
      <c r="L206" s="343"/>
      <c r="M206" s="343"/>
      <c r="N206" s="1045"/>
      <c r="O206" s="1046"/>
      <c r="P206" s="1054"/>
      <c r="Q206" s="1047"/>
      <c r="R206" s="1048"/>
      <c r="S206" s="686" t="s">
        <v>618</v>
      </c>
      <c r="T206" s="275" t="s">
        <v>110</v>
      </c>
      <c r="V206" s="57"/>
    </row>
    <row r="207" spans="1:22" s="78" customFormat="1" ht="15" customHeight="1">
      <c r="A207" s="1492" t="s">
        <v>292</v>
      </c>
      <c r="B207" s="1493"/>
      <c r="C207" s="1493"/>
      <c r="D207" s="1493"/>
      <c r="E207" s="1493"/>
      <c r="F207" s="1493"/>
      <c r="G207" s="1493"/>
      <c r="H207" s="1493"/>
      <c r="I207" s="1493"/>
      <c r="J207" s="1493"/>
      <c r="K207" s="1493"/>
      <c r="L207" s="1493"/>
      <c r="M207" s="1493"/>
      <c r="N207" s="1493"/>
      <c r="O207" s="1493"/>
      <c r="P207" s="1493"/>
      <c r="Q207" s="1493"/>
      <c r="R207" s="1493"/>
      <c r="S207" s="1510"/>
      <c r="T207" s="275"/>
      <c r="V207"/>
    </row>
    <row r="208" spans="1:22" s="78" customFormat="1" ht="47.25" customHeight="1">
      <c r="A208" s="302">
        <f>SUBTOTAL(3,$B$13:B208)</f>
        <v>156</v>
      </c>
      <c r="B208" s="122" t="s">
        <v>619</v>
      </c>
      <c r="C208" s="124">
        <v>200003500</v>
      </c>
      <c r="D208" s="304" t="s">
        <v>114</v>
      </c>
      <c r="E208" s="301" t="s">
        <v>103</v>
      </c>
      <c r="F208" s="631" t="s">
        <v>167</v>
      </c>
      <c r="G208" s="114" t="s">
        <v>620</v>
      </c>
      <c r="H208" s="249" t="s">
        <v>843</v>
      </c>
      <c r="I208" s="227" t="s">
        <v>178</v>
      </c>
      <c r="J208" s="227" t="s">
        <v>169</v>
      </c>
      <c r="K208" s="232" t="s">
        <v>621</v>
      </c>
      <c r="L208" s="1172">
        <v>44433</v>
      </c>
      <c r="M208" s="1158">
        <v>44522</v>
      </c>
      <c r="N208" s="1102"/>
      <c r="O208" s="1102"/>
      <c r="P208" s="1020" t="s">
        <v>779</v>
      </c>
      <c r="Q208" s="1102">
        <v>0</v>
      </c>
      <c r="R208" s="1108">
        <f>O208-N208</f>
        <v>0</v>
      </c>
      <c r="S208" s="684" t="s">
        <v>810</v>
      </c>
      <c r="T208" s="275" t="s">
        <v>171</v>
      </c>
      <c r="V208" s="11"/>
    </row>
    <row r="209" spans="1:22" s="56" customFormat="1" ht="68.150000000000006" customHeight="1">
      <c r="A209" s="305">
        <f>SUBTOTAL(3,$B$13:B209)</f>
        <v>157</v>
      </c>
      <c r="B209" s="323" t="s">
        <v>622</v>
      </c>
      <c r="C209" s="324">
        <v>300000163</v>
      </c>
      <c r="D209" s="330" t="s">
        <v>102</v>
      </c>
      <c r="E209" s="309" t="s">
        <v>103</v>
      </c>
      <c r="F209" s="412" t="s">
        <v>167</v>
      </c>
      <c r="G209" s="360" t="s">
        <v>623</v>
      </c>
      <c r="H209" s="375" t="s">
        <v>844</v>
      </c>
      <c r="I209" s="353" t="s">
        <v>153</v>
      </c>
      <c r="J209" s="353" t="s">
        <v>169</v>
      </c>
      <c r="K209" s="376" t="s">
        <v>624</v>
      </c>
      <c r="L209" s="377">
        <v>44434</v>
      </c>
      <c r="M209" s="315">
        <v>44561</v>
      </c>
      <c r="N209" s="1045"/>
      <c r="O209" s="1046"/>
      <c r="P209" s="319"/>
      <c r="Q209" s="1143">
        <v>0</v>
      </c>
      <c r="R209" s="1048">
        <f>O209-N209</f>
        <v>0</v>
      </c>
      <c r="S209" s="686" t="s">
        <v>845</v>
      </c>
      <c r="T209" s="275" t="s">
        <v>171</v>
      </c>
      <c r="U209" s="78"/>
      <c r="V209" s="11"/>
    </row>
    <row r="210" spans="1:22" s="154" customFormat="1" ht="15" customHeight="1">
      <c r="A210" s="1492" t="s">
        <v>311</v>
      </c>
      <c r="B210" s="1493"/>
      <c r="C210" s="1493"/>
      <c r="D210" s="1493"/>
      <c r="E210" s="1493"/>
      <c r="F210" s="1493"/>
      <c r="G210" s="1493"/>
      <c r="H210" s="1493"/>
      <c r="I210" s="1493"/>
      <c r="J210" s="1493"/>
      <c r="K210" s="1493"/>
      <c r="L210" s="1493"/>
      <c r="M210" s="1493"/>
      <c r="N210" s="1493"/>
      <c r="O210" s="1493"/>
      <c r="P210" s="1493"/>
      <c r="Q210" s="1493"/>
      <c r="R210" s="1493"/>
      <c r="S210" s="1510"/>
      <c r="T210" s="278"/>
      <c r="V210" s="155"/>
    </row>
    <row r="211" spans="1:22" s="154" customFormat="1" ht="54.75" customHeight="1">
      <c r="A211" s="302">
        <f>SUBTOTAL(3,$B$13:B211)</f>
        <v>158</v>
      </c>
      <c r="B211" s="122" t="s">
        <v>626</v>
      </c>
      <c r="C211" s="124">
        <v>450000000</v>
      </c>
      <c r="D211" s="304" t="s">
        <v>102</v>
      </c>
      <c r="E211" s="207" t="s">
        <v>133</v>
      </c>
      <c r="F211" s="631" t="s">
        <v>134</v>
      </c>
      <c r="G211" s="1072" t="s">
        <v>627</v>
      </c>
      <c r="H211" s="1073">
        <v>418481171</v>
      </c>
      <c r="I211" s="1074" t="s">
        <v>136</v>
      </c>
      <c r="J211" s="1075" t="s">
        <v>137</v>
      </c>
      <c r="K211" s="1076" t="s">
        <v>628</v>
      </c>
      <c r="L211" s="1077">
        <v>44398</v>
      </c>
      <c r="M211" s="189">
        <v>44517</v>
      </c>
      <c r="N211" s="1078">
        <v>36.25</v>
      </c>
      <c r="O211" s="1078">
        <v>14.28</v>
      </c>
      <c r="P211" s="1079">
        <v>209240585.5</v>
      </c>
      <c r="Q211" s="1102">
        <v>0</v>
      </c>
      <c r="R211" s="1080">
        <f>O211-N211</f>
        <v>-21.97</v>
      </c>
      <c r="S211" s="684" t="s">
        <v>208</v>
      </c>
      <c r="T211" s="278" t="s">
        <v>139</v>
      </c>
      <c r="V211" s="155"/>
    </row>
    <row r="212" spans="1:22" s="154" customFormat="1" ht="66.400000000000006" customHeight="1">
      <c r="A212" s="305">
        <f>SUBTOTAL(3,$B$13:B212)</f>
        <v>159</v>
      </c>
      <c r="B212" s="323" t="s">
        <v>629</v>
      </c>
      <c r="C212" s="324">
        <v>217000000</v>
      </c>
      <c r="D212" s="330" t="s">
        <v>198</v>
      </c>
      <c r="E212" s="330" t="s">
        <v>103</v>
      </c>
      <c r="F212" s="412" t="s">
        <v>134</v>
      </c>
      <c r="G212" s="418"/>
      <c r="H212" s="419"/>
      <c r="I212" s="696" t="s">
        <v>200</v>
      </c>
      <c r="J212" s="362" t="s">
        <v>200</v>
      </c>
      <c r="K212" s="439" t="s">
        <v>200</v>
      </c>
      <c r="L212" s="423"/>
      <c r="M212" s="314"/>
      <c r="N212" s="1046"/>
      <c r="O212" s="319"/>
      <c r="P212" s="1047"/>
      <c r="Q212" s="1048">
        <v>0</v>
      </c>
      <c r="R212" s="1148">
        <f>O212-N212</f>
        <v>0</v>
      </c>
      <c r="S212" s="686" t="s">
        <v>846</v>
      </c>
      <c r="T212" s="278" t="s">
        <v>139</v>
      </c>
      <c r="V212" s="155"/>
    </row>
    <row r="213" spans="1:22" s="154" customFormat="1" ht="67" customHeight="1">
      <c r="A213" s="305">
        <f>SUBTOTAL(3,$B$13:B213)</f>
        <v>160</v>
      </c>
      <c r="B213" s="323" t="s">
        <v>632</v>
      </c>
      <c r="C213" s="324">
        <v>217000000</v>
      </c>
      <c r="D213" s="330" t="s">
        <v>198</v>
      </c>
      <c r="E213" s="330" t="s">
        <v>103</v>
      </c>
      <c r="F213" s="412" t="s">
        <v>134</v>
      </c>
      <c r="G213" s="418"/>
      <c r="H213" s="419"/>
      <c r="I213" s="696" t="s">
        <v>200</v>
      </c>
      <c r="J213" s="362" t="s">
        <v>200</v>
      </c>
      <c r="K213" s="439" t="s">
        <v>200</v>
      </c>
      <c r="L213" s="423"/>
      <c r="M213" s="314"/>
      <c r="N213" s="1046"/>
      <c r="O213" s="319"/>
      <c r="P213" s="1047"/>
      <c r="Q213" s="1048">
        <v>0</v>
      </c>
      <c r="R213" s="1149">
        <f>O213-N213</f>
        <v>0</v>
      </c>
      <c r="S213" s="686" t="s">
        <v>846</v>
      </c>
      <c r="T213" s="278" t="s">
        <v>139</v>
      </c>
      <c r="V213" s="155"/>
    </row>
    <row r="214" spans="1:22" s="154" customFormat="1" ht="38.25" customHeight="1">
      <c r="A214" s="302">
        <f>SUBTOTAL(3,$B$13:B214)</f>
        <v>161</v>
      </c>
      <c r="B214" s="122" t="s">
        <v>634</v>
      </c>
      <c r="C214" s="124">
        <v>385000000</v>
      </c>
      <c r="D214" s="304" t="s">
        <v>198</v>
      </c>
      <c r="E214" s="207" t="s">
        <v>133</v>
      </c>
      <c r="F214" s="631" t="s">
        <v>134</v>
      </c>
      <c r="G214" s="251"/>
      <c r="H214" s="261"/>
      <c r="I214" s="697" t="s">
        <v>200</v>
      </c>
      <c r="J214" s="227" t="s">
        <v>200</v>
      </c>
      <c r="K214" s="67" t="s">
        <v>200</v>
      </c>
      <c r="L214" s="255"/>
      <c r="M214" s="255"/>
      <c r="N214" s="1102"/>
      <c r="O214" s="1102"/>
      <c r="P214" s="1020" t="s">
        <v>779</v>
      </c>
      <c r="Q214" s="1102">
        <v>0</v>
      </c>
      <c r="R214" s="1108">
        <f>O214-N214</f>
        <v>0</v>
      </c>
      <c r="S214" s="684" t="s">
        <v>792</v>
      </c>
      <c r="T214" s="278" t="s">
        <v>139</v>
      </c>
      <c r="V214" s="155"/>
    </row>
    <row r="215" spans="1:22" s="154" customFormat="1" ht="65.25" customHeight="1">
      <c r="A215" s="305">
        <f>SUBTOTAL(3,$B$13:B215)</f>
        <v>162</v>
      </c>
      <c r="B215" s="323" t="s">
        <v>636</v>
      </c>
      <c r="C215" s="324">
        <v>217000000</v>
      </c>
      <c r="D215" s="330" t="s">
        <v>198</v>
      </c>
      <c r="E215" s="330" t="s">
        <v>103</v>
      </c>
      <c r="F215" s="412" t="s">
        <v>134</v>
      </c>
      <c r="G215" s="418"/>
      <c r="H215" s="419"/>
      <c r="I215" s="696" t="s">
        <v>200</v>
      </c>
      <c r="J215" s="362" t="s">
        <v>200</v>
      </c>
      <c r="K215" s="439" t="s">
        <v>200</v>
      </c>
      <c r="L215" s="423"/>
      <c r="M215" s="314"/>
      <c r="N215" s="1046"/>
      <c r="O215" s="319"/>
      <c r="P215" s="1047"/>
      <c r="Q215" s="1048">
        <v>0</v>
      </c>
      <c r="R215" s="1149">
        <f>O215-N215</f>
        <v>0</v>
      </c>
      <c r="S215" s="686" t="s">
        <v>846</v>
      </c>
      <c r="T215" s="278" t="s">
        <v>139</v>
      </c>
      <c r="V215" s="155"/>
    </row>
    <row r="216" spans="1:22" s="154" customFormat="1" ht="37.5" customHeight="1">
      <c r="A216" s="302">
        <f>SUBTOTAL(3,$B$13:B216)</f>
        <v>163</v>
      </c>
      <c r="B216" s="122" t="s">
        <v>638</v>
      </c>
      <c r="C216" s="124">
        <v>184000000</v>
      </c>
      <c r="D216" s="304" t="s">
        <v>114</v>
      </c>
      <c r="E216" s="304" t="s">
        <v>103</v>
      </c>
      <c r="F216" s="692" t="s">
        <v>134</v>
      </c>
      <c r="G216" s="1077" t="s">
        <v>639</v>
      </c>
      <c r="H216" s="1081">
        <v>183445000</v>
      </c>
      <c r="I216" s="1082" t="s">
        <v>205</v>
      </c>
      <c r="J216" s="1074" t="s">
        <v>640</v>
      </c>
      <c r="K216" s="1076" t="s">
        <v>310</v>
      </c>
      <c r="L216" s="539">
        <v>44428</v>
      </c>
      <c r="M216" s="189">
        <v>44517</v>
      </c>
      <c r="N216" s="1102"/>
      <c r="O216" s="1102"/>
      <c r="P216" s="1020" t="s">
        <v>779</v>
      </c>
      <c r="Q216" s="1102">
        <v>0</v>
      </c>
      <c r="R216" s="1108">
        <f t="shared" ref="R216:R223" si="11">O216-N216</f>
        <v>0</v>
      </c>
      <c r="S216" s="684" t="s">
        <v>208</v>
      </c>
      <c r="T216" s="278" t="s">
        <v>139</v>
      </c>
      <c r="V216" s="155"/>
    </row>
    <row r="217" spans="1:22" s="154" customFormat="1" ht="37.5" customHeight="1">
      <c r="A217" s="302">
        <f>SUBTOTAL(3,$B$13:B217)</f>
        <v>164</v>
      </c>
      <c r="B217" s="122" t="s">
        <v>641</v>
      </c>
      <c r="C217" s="124">
        <v>165600000</v>
      </c>
      <c r="D217" s="304" t="s">
        <v>114</v>
      </c>
      <c r="E217" s="304" t="s">
        <v>103</v>
      </c>
      <c r="F217" s="692" t="s">
        <v>134</v>
      </c>
      <c r="G217" s="1072" t="s">
        <v>642</v>
      </c>
      <c r="H217" s="1081">
        <v>165000000</v>
      </c>
      <c r="I217" s="1082" t="s">
        <v>205</v>
      </c>
      <c r="J217" s="1074" t="s">
        <v>640</v>
      </c>
      <c r="K217" s="1076" t="s">
        <v>643</v>
      </c>
      <c r="L217" s="1158">
        <v>44426</v>
      </c>
      <c r="M217" s="1158">
        <v>44515</v>
      </c>
      <c r="N217" s="1102"/>
      <c r="O217" s="1102"/>
      <c r="P217" s="1020" t="s">
        <v>779</v>
      </c>
      <c r="Q217" s="1102">
        <v>0</v>
      </c>
      <c r="R217" s="1108">
        <f t="shared" si="11"/>
        <v>0</v>
      </c>
      <c r="S217" s="684" t="s">
        <v>208</v>
      </c>
      <c r="T217" s="278" t="s">
        <v>139</v>
      </c>
      <c r="V217" s="155"/>
    </row>
    <row r="218" spans="1:22" s="154" customFormat="1" ht="34.5" customHeight="1">
      <c r="A218" s="302">
        <f>SUBTOTAL(3,$B$13:B218)</f>
        <v>165</v>
      </c>
      <c r="B218" s="122" t="s">
        <v>644</v>
      </c>
      <c r="C218" s="124">
        <v>149500000</v>
      </c>
      <c r="D218" s="304" t="s">
        <v>114</v>
      </c>
      <c r="E218" s="304" t="s">
        <v>103</v>
      </c>
      <c r="F218" s="692" t="s">
        <v>134</v>
      </c>
      <c r="G218" s="1072" t="s">
        <v>645</v>
      </c>
      <c r="H218" s="1081">
        <v>148895000</v>
      </c>
      <c r="I218" s="1082" t="s">
        <v>205</v>
      </c>
      <c r="J218" s="1074" t="s">
        <v>640</v>
      </c>
      <c r="K218" s="1076" t="s">
        <v>646</v>
      </c>
      <c r="L218" s="117">
        <v>44421</v>
      </c>
      <c r="M218" s="1077">
        <v>44480</v>
      </c>
      <c r="N218" s="1102"/>
      <c r="O218" s="1102"/>
      <c r="P218" s="1103">
        <v>74447500</v>
      </c>
      <c r="Q218" s="1146">
        <v>0.5</v>
      </c>
      <c r="R218" s="1108">
        <f t="shared" si="11"/>
        <v>0</v>
      </c>
      <c r="S218" s="684" t="s">
        <v>208</v>
      </c>
      <c r="T218" s="278" t="s">
        <v>139</v>
      </c>
      <c r="V218" s="155"/>
    </row>
    <row r="219" spans="1:22" s="154" customFormat="1" ht="36.75" customHeight="1">
      <c r="A219" s="302">
        <f>SUBTOTAL(3,$B$13:B219)</f>
        <v>166</v>
      </c>
      <c r="B219" s="122" t="s">
        <v>647</v>
      </c>
      <c r="C219" s="124">
        <v>184000000</v>
      </c>
      <c r="D219" s="304" t="s">
        <v>114</v>
      </c>
      <c r="E219" s="304" t="s">
        <v>103</v>
      </c>
      <c r="F219" s="692" t="s">
        <v>134</v>
      </c>
      <c r="G219" s="1072" t="s">
        <v>648</v>
      </c>
      <c r="H219" s="1081">
        <v>183300000</v>
      </c>
      <c r="I219" s="1082" t="s">
        <v>205</v>
      </c>
      <c r="J219" s="1074" t="s">
        <v>640</v>
      </c>
      <c r="K219" s="1076" t="s">
        <v>649</v>
      </c>
      <c r="L219" s="1158">
        <v>44426</v>
      </c>
      <c r="M219" s="1158">
        <v>44515</v>
      </c>
      <c r="N219" s="1102"/>
      <c r="O219" s="1102"/>
      <c r="P219" s="1020" t="s">
        <v>779</v>
      </c>
      <c r="Q219" s="1102">
        <v>0</v>
      </c>
      <c r="R219" s="1108">
        <f t="shared" si="11"/>
        <v>0</v>
      </c>
      <c r="S219" s="684" t="s">
        <v>208</v>
      </c>
      <c r="T219" s="278" t="s">
        <v>139</v>
      </c>
      <c r="V219" s="155"/>
    </row>
    <row r="220" spans="1:22" s="154" customFormat="1" ht="37.5" customHeight="1">
      <c r="A220" s="302">
        <f>SUBTOTAL(3,$B$13:B220)</f>
        <v>167</v>
      </c>
      <c r="B220" s="122" t="s">
        <v>650</v>
      </c>
      <c r="C220" s="124">
        <v>184000000</v>
      </c>
      <c r="D220" s="304" t="s">
        <v>114</v>
      </c>
      <c r="E220" s="304" t="s">
        <v>103</v>
      </c>
      <c r="F220" s="692" t="s">
        <v>134</v>
      </c>
      <c r="G220" s="1072" t="s">
        <v>651</v>
      </c>
      <c r="H220" s="1081">
        <v>183185000</v>
      </c>
      <c r="I220" s="1082" t="s">
        <v>205</v>
      </c>
      <c r="J220" s="1074" t="s">
        <v>640</v>
      </c>
      <c r="K220" s="1076" t="s">
        <v>519</v>
      </c>
      <c r="L220" s="539">
        <v>44428</v>
      </c>
      <c r="M220" s="189">
        <v>44517</v>
      </c>
      <c r="N220" s="1102"/>
      <c r="O220" s="1102"/>
      <c r="P220" s="1020" t="s">
        <v>779</v>
      </c>
      <c r="Q220" s="1102">
        <v>0</v>
      </c>
      <c r="R220" s="1108">
        <f t="shared" si="11"/>
        <v>0</v>
      </c>
      <c r="S220" s="684" t="s">
        <v>208</v>
      </c>
      <c r="T220" s="278" t="s">
        <v>139</v>
      </c>
      <c r="V220" s="155"/>
    </row>
    <row r="221" spans="1:22" s="154" customFormat="1" ht="36.75" customHeight="1">
      <c r="A221" s="302">
        <f>SUBTOTAL(3,$B$13:B221)</f>
        <v>168</v>
      </c>
      <c r="B221" s="122" t="s">
        <v>652</v>
      </c>
      <c r="C221" s="124">
        <v>500094000</v>
      </c>
      <c r="D221" s="304" t="s">
        <v>102</v>
      </c>
      <c r="E221" s="304" t="s">
        <v>103</v>
      </c>
      <c r="F221" s="692" t="s">
        <v>134</v>
      </c>
      <c r="G221" s="251"/>
      <c r="H221" s="261"/>
      <c r="I221" s="697" t="s">
        <v>178</v>
      </c>
      <c r="J221" s="253"/>
      <c r="K221" s="254"/>
      <c r="L221" s="255"/>
      <c r="M221" s="255"/>
      <c r="N221" s="1102"/>
      <c r="O221" s="1102"/>
      <c r="P221" s="1020" t="s">
        <v>779</v>
      </c>
      <c r="Q221" s="1102">
        <v>0</v>
      </c>
      <c r="R221" s="1108">
        <f t="shared" si="11"/>
        <v>0</v>
      </c>
      <c r="S221" s="684" t="s">
        <v>664</v>
      </c>
      <c r="T221" s="278" t="s">
        <v>139</v>
      </c>
      <c r="V221" s="155"/>
    </row>
    <row r="222" spans="1:22" s="154" customFormat="1" ht="55.4" customHeight="1">
      <c r="A222" s="305">
        <f>SUBTOTAL(3,$B$13:B222)</f>
        <v>169</v>
      </c>
      <c r="B222" s="323" t="s">
        <v>655</v>
      </c>
      <c r="C222" s="324">
        <v>199849320</v>
      </c>
      <c r="D222" s="330" t="s">
        <v>114</v>
      </c>
      <c r="E222" s="330" t="s">
        <v>103</v>
      </c>
      <c r="F222" s="693" t="s">
        <v>134</v>
      </c>
      <c r="G222" s="418"/>
      <c r="H222" s="419"/>
      <c r="I222" s="696" t="s">
        <v>117</v>
      </c>
      <c r="J222" s="421"/>
      <c r="K222" s="422"/>
      <c r="L222" s="423"/>
      <c r="M222" s="423"/>
      <c r="N222" s="1045"/>
      <c r="O222" s="1046"/>
      <c r="P222" s="319"/>
      <c r="Q222" s="1143">
        <v>0</v>
      </c>
      <c r="R222" s="1048">
        <f t="shared" si="11"/>
        <v>0</v>
      </c>
      <c r="S222" s="686" t="s">
        <v>656</v>
      </c>
      <c r="T222" s="278" t="s">
        <v>139</v>
      </c>
      <c r="V222" s="155"/>
    </row>
    <row r="223" spans="1:22" s="154" customFormat="1" ht="181.4" customHeight="1">
      <c r="A223" s="305">
        <f>SUBTOTAL(3,$B$13:B223)</f>
        <v>170</v>
      </c>
      <c r="B223" s="323" t="s">
        <v>658</v>
      </c>
      <c r="C223" s="324">
        <v>280000000</v>
      </c>
      <c r="D223" s="330" t="s">
        <v>198</v>
      </c>
      <c r="E223" s="330" t="s">
        <v>103</v>
      </c>
      <c r="F223" s="693" t="s">
        <v>134</v>
      </c>
      <c r="G223" s="418"/>
      <c r="H223" s="419"/>
      <c r="I223" s="696" t="s">
        <v>200</v>
      </c>
      <c r="J223" s="362" t="s">
        <v>200</v>
      </c>
      <c r="K223" s="439" t="s">
        <v>200</v>
      </c>
      <c r="L223" s="423"/>
      <c r="M223" s="423"/>
      <c r="N223" s="1045"/>
      <c r="O223" s="1046"/>
      <c r="P223" s="319"/>
      <c r="Q223" s="1143">
        <v>0</v>
      </c>
      <c r="R223" s="1048">
        <f t="shared" si="11"/>
        <v>0</v>
      </c>
      <c r="S223" s="689" t="s">
        <v>847</v>
      </c>
      <c r="T223" s="278" t="s">
        <v>139</v>
      </c>
      <c r="V223" s="155"/>
    </row>
    <row r="224" spans="1:22">
      <c r="A224" s="1512" t="s">
        <v>661</v>
      </c>
      <c r="B224" s="1513"/>
      <c r="C224" s="1513"/>
      <c r="D224" s="1513"/>
      <c r="E224" s="1513"/>
      <c r="F224" s="1513"/>
      <c r="G224" s="1513"/>
      <c r="H224" s="1513"/>
      <c r="I224" s="1513"/>
      <c r="J224" s="1513"/>
      <c r="K224" s="1513"/>
      <c r="L224" s="1513"/>
      <c r="M224" s="1513"/>
      <c r="N224" s="1513"/>
      <c r="O224" s="1513"/>
      <c r="P224" s="1513"/>
      <c r="Q224" s="1513"/>
      <c r="R224" s="1513"/>
      <c r="S224" s="1514"/>
      <c r="T224" s="282"/>
      <c r="U224"/>
    </row>
    <row r="225" spans="1:22" ht="97.4" customHeight="1">
      <c r="A225" s="393">
        <f>SUBTOTAL(3,$B$13:B225)</f>
        <v>171</v>
      </c>
      <c r="B225" s="474" t="s">
        <v>662</v>
      </c>
      <c r="C225" s="1083">
        <v>876036000</v>
      </c>
      <c r="D225" s="393" t="s">
        <v>114</v>
      </c>
      <c r="E225" s="309" t="s">
        <v>103</v>
      </c>
      <c r="F225" s="690" t="s">
        <v>104</v>
      </c>
      <c r="G225" s="393"/>
      <c r="H225" s="1071"/>
      <c r="I225" s="393"/>
      <c r="J225" s="393"/>
      <c r="K225" s="393"/>
      <c r="L225" s="999"/>
      <c r="M225" s="999"/>
      <c r="N225" s="1045"/>
      <c r="O225" s="1046"/>
      <c r="P225" s="1054"/>
      <c r="Q225" s="1143">
        <v>0</v>
      </c>
      <c r="R225" s="1048">
        <f t="shared" ref="R225:R234" si="12">O225-N225</f>
        <v>0</v>
      </c>
      <c r="S225" s="686" t="s">
        <v>663</v>
      </c>
      <c r="T225" s="278" t="s">
        <v>110</v>
      </c>
      <c r="U225"/>
    </row>
    <row r="226" spans="1:22" ht="100" customHeight="1">
      <c r="A226" s="393">
        <f>SUBTOTAL(3,$B$13:B226)</f>
        <v>172</v>
      </c>
      <c r="B226" s="474" t="s">
        <v>665</v>
      </c>
      <c r="C226" s="1083">
        <v>444250000</v>
      </c>
      <c r="D226" s="393" t="s">
        <v>114</v>
      </c>
      <c r="E226" s="309" t="s">
        <v>103</v>
      </c>
      <c r="F226" s="690" t="s">
        <v>104</v>
      </c>
      <c r="G226" s="393"/>
      <c r="H226" s="1071"/>
      <c r="I226" s="393"/>
      <c r="J226" s="393"/>
      <c r="K226" s="393"/>
      <c r="L226" s="999"/>
      <c r="M226" s="999"/>
      <c r="N226" s="1045"/>
      <c r="O226" s="1046"/>
      <c r="P226" s="1054"/>
      <c r="Q226" s="1143">
        <v>0</v>
      </c>
      <c r="R226" s="1048">
        <f t="shared" si="12"/>
        <v>0</v>
      </c>
      <c r="S226" s="686" t="s">
        <v>666</v>
      </c>
      <c r="T226" s="278" t="s">
        <v>110</v>
      </c>
      <c r="U226"/>
    </row>
    <row r="227" spans="1:22" ht="44.25" customHeight="1">
      <c r="A227" s="302">
        <f>SUBTOTAL(3,$B$13:B227)</f>
        <v>173</v>
      </c>
      <c r="B227" s="456" t="s">
        <v>667</v>
      </c>
      <c r="C227" s="62">
        <v>323999700</v>
      </c>
      <c r="D227" s="304" t="s">
        <v>198</v>
      </c>
      <c r="E227" s="301" t="s">
        <v>103</v>
      </c>
      <c r="F227" s="631" t="s">
        <v>241</v>
      </c>
      <c r="G227" s="55"/>
      <c r="H227" s="63"/>
      <c r="I227" s="55"/>
      <c r="J227" s="55"/>
      <c r="K227" s="55"/>
      <c r="L227" s="1174"/>
      <c r="M227" s="1174"/>
      <c r="N227" s="1102"/>
      <c r="O227" s="1102"/>
      <c r="P227" s="1020" t="s">
        <v>779</v>
      </c>
      <c r="Q227" s="1102">
        <v>0</v>
      </c>
      <c r="R227" s="1108">
        <f t="shared" si="12"/>
        <v>0</v>
      </c>
      <c r="S227" s="60" t="s">
        <v>668</v>
      </c>
      <c r="T227" s="278" t="s">
        <v>171</v>
      </c>
      <c r="V227" s="11"/>
    </row>
    <row r="228" spans="1:22" ht="46.5" customHeight="1">
      <c r="A228" s="302">
        <f>SUBTOTAL(3,$B$13:B228)</f>
        <v>174</v>
      </c>
      <c r="B228" s="456" t="s">
        <v>669</v>
      </c>
      <c r="C228" s="62">
        <v>539999500</v>
      </c>
      <c r="D228" s="304" t="s">
        <v>198</v>
      </c>
      <c r="E228" s="301" t="s">
        <v>103</v>
      </c>
      <c r="F228" s="631" t="s">
        <v>241</v>
      </c>
      <c r="G228" s="55"/>
      <c r="H228" s="63"/>
      <c r="I228" s="55"/>
      <c r="J228" s="55"/>
      <c r="K228" s="55"/>
      <c r="L228" s="1174"/>
      <c r="M228" s="1174"/>
      <c r="N228" s="1102"/>
      <c r="O228" s="1102"/>
      <c r="P228" s="1020" t="s">
        <v>779</v>
      </c>
      <c r="Q228" s="1102">
        <v>0</v>
      </c>
      <c r="R228" s="1108">
        <f t="shared" si="12"/>
        <v>0</v>
      </c>
      <c r="S228" s="60" t="s">
        <v>668</v>
      </c>
      <c r="T228" s="278" t="s">
        <v>171</v>
      </c>
      <c r="V228" s="11"/>
    </row>
    <row r="229" spans="1:22" ht="45" customHeight="1">
      <c r="A229" s="302">
        <f>SUBTOTAL(3,$B$13:B229)</f>
        <v>175</v>
      </c>
      <c r="B229" s="456" t="s">
        <v>670</v>
      </c>
      <c r="C229" s="62">
        <v>107990000</v>
      </c>
      <c r="D229" s="304" t="s">
        <v>198</v>
      </c>
      <c r="E229" s="301" t="s">
        <v>103</v>
      </c>
      <c r="F229" s="631" t="s">
        <v>241</v>
      </c>
      <c r="G229" s="55"/>
      <c r="H229" s="63"/>
      <c r="I229" s="55"/>
      <c r="J229" s="55"/>
      <c r="K229" s="55"/>
      <c r="L229" s="1174"/>
      <c r="M229" s="1174"/>
      <c r="N229" s="1102"/>
      <c r="O229" s="1102"/>
      <c r="P229" s="1020" t="s">
        <v>779</v>
      </c>
      <c r="Q229" s="1102">
        <v>0</v>
      </c>
      <c r="R229" s="1108">
        <f t="shared" si="12"/>
        <v>0</v>
      </c>
      <c r="S229" s="60" t="s">
        <v>668</v>
      </c>
      <c r="T229" s="278" t="s">
        <v>171</v>
      </c>
      <c r="V229" s="11"/>
    </row>
    <row r="230" spans="1:22" s="57" customFormat="1" ht="45.75" customHeight="1">
      <c r="A230" s="302">
        <f>SUBTOTAL(3,$B$13:B230)</f>
        <v>176</v>
      </c>
      <c r="B230" s="456" t="s">
        <v>671</v>
      </c>
      <c r="C230" s="62">
        <v>324000000</v>
      </c>
      <c r="D230" s="304" t="s">
        <v>198</v>
      </c>
      <c r="E230" s="301" t="s">
        <v>103</v>
      </c>
      <c r="F230" s="631" t="s">
        <v>241</v>
      </c>
      <c r="G230" s="55"/>
      <c r="H230" s="63"/>
      <c r="I230" s="55"/>
      <c r="J230" s="55"/>
      <c r="K230" s="55"/>
      <c r="L230" s="1174"/>
      <c r="M230" s="1174"/>
      <c r="N230" s="1102"/>
      <c r="O230" s="1102"/>
      <c r="P230" s="1020" t="s">
        <v>779</v>
      </c>
      <c r="Q230" s="1102">
        <v>0</v>
      </c>
      <c r="R230" s="1108">
        <f t="shared" si="12"/>
        <v>0</v>
      </c>
      <c r="S230" s="60" t="s">
        <v>668</v>
      </c>
      <c r="T230" s="278" t="s">
        <v>171</v>
      </c>
      <c r="U230" s="78"/>
      <c r="V230" s="11"/>
    </row>
    <row r="231" spans="1:22" s="57" customFormat="1" ht="45" customHeight="1">
      <c r="A231" s="302">
        <f>SUBTOTAL(3,$B$13:B231)</f>
        <v>177</v>
      </c>
      <c r="B231" s="456" t="s">
        <v>672</v>
      </c>
      <c r="C231" s="62">
        <v>1357005000</v>
      </c>
      <c r="D231" s="304" t="s">
        <v>198</v>
      </c>
      <c r="E231" s="301" t="s">
        <v>103</v>
      </c>
      <c r="F231" s="631" t="s">
        <v>241</v>
      </c>
      <c r="G231" s="55"/>
      <c r="H231" s="63"/>
      <c r="I231" s="55"/>
      <c r="J231" s="55"/>
      <c r="K231" s="55"/>
      <c r="L231" s="1174"/>
      <c r="M231" s="1174"/>
      <c r="N231" s="1102"/>
      <c r="O231" s="1102"/>
      <c r="P231" s="1020" t="s">
        <v>779</v>
      </c>
      <c r="Q231" s="1102">
        <v>0</v>
      </c>
      <c r="R231" s="1108">
        <f t="shared" si="12"/>
        <v>0</v>
      </c>
      <c r="S231" s="60" t="s">
        <v>208</v>
      </c>
      <c r="T231" s="278" t="s">
        <v>171</v>
      </c>
      <c r="U231" s="78"/>
      <c r="V231" s="11"/>
    </row>
    <row r="232" spans="1:22" s="57" customFormat="1" ht="45.75" customHeight="1">
      <c r="A232" s="302">
        <f>SUBTOTAL(3,$B$13:B232)</f>
        <v>178</v>
      </c>
      <c r="B232" s="456" t="s">
        <v>673</v>
      </c>
      <c r="C232" s="62">
        <v>1055335055</v>
      </c>
      <c r="D232" s="304" t="s">
        <v>198</v>
      </c>
      <c r="E232" s="301" t="s">
        <v>103</v>
      </c>
      <c r="F232" s="631" t="s">
        <v>241</v>
      </c>
      <c r="G232" s="55"/>
      <c r="H232" s="63"/>
      <c r="I232" s="55"/>
      <c r="J232" s="55"/>
      <c r="K232" s="55"/>
      <c r="L232" s="1174"/>
      <c r="M232" s="1174"/>
      <c r="N232" s="1102"/>
      <c r="O232" s="1102"/>
      <c r="P232" s="1020" t="s">
        <v>779</v>
      </c>
      <c r="Q232" s="1102">
        <v>0</v>
      </c>
      <c r="R232" s="1108">
        <f t="shared" si="12"/>
        <v>0</v>
      </c>
      <c r="S232" s="60" t="s">
        <v>668</v>
      </c>
      <c r="T232" s="278" t="s">
        <v>171</v>
      </c>
      <c r="U232" s="78"/>
      <c r="V232" s="11"/>
    </row>
    <row r="233" spans="1:22" s="57" customFormat="1" ht="46.5" customHeight="1">
      <c r="A233" s="302">
        <f>SUBTOTAL(3,$B$13:B233)</f>
        <v>179</v>
      </c>
      <c r="B233" s="456" t="s">
        <v>674</v>
      </c>
      <c r="C233" s="62">
        <v>710096000</v>
      </c>
      <c r="D233" s="304" t="s">
        <v>198</v>
      </c>
      <c r="E233" s="60" t="s">
        <v>103</v>
      </c>
      <c r="F233" s="631" t="s">
        <v>241</v>
      </c>
      <c r="G233" s="55"/>
      <c r="H233" s="63"/>
      <c r="I233" s="55"/>
      <c r="J233" s="55"/>
      <c r="K233" s="55"/>
      <c r="L233" s="1174"/>
      <c r="M233" s="1174"/>
      <c r="N233" s="1102"/>
      <c r="O233" s="1102"/>
      <c r="P233" s="1020" t="s">
        <v>779</v>
      </c>
      <c r="Q233" s="1102">
        <v>0</v>
      </c>
      <c r="R233" s="1108">
        <f t="shared" si="12"/>
        <v>0</v>
      </c>
      <c r="S233" s="60" t="s">
        <v>668</v>
      </c>
      <c r="T233" s="278" t="s">
        <v>171</v>
      </c>
      <c r="U233" s="78"/>
      <c r="V233" s="11"/>
    </row>
    <row r="234" spans="1:22" s="57" customFormat="1" ht="36" customHeight="1">
      <c r="A234" s="302">
        <f>SUBTOTAL(3,$B$13:B234)</f>
        <v>180</v>
      </c>
      <c r="B234" s="456" t="s">
        <v>848</v>
      </c>
      <c r="C234" s="62">
        <f>SUBTOTAL(9,C235:C236)</f>
        <v>339997440</v>
      </c>
      <c r="D234" s="304" t="s">
        <v>102</v>
      </c>
      <c r="E234" s="304" t="s">
        <v>103</v>
      </c>
      <c r="F234" s="114" t="s">
        <v>134</v>
      </c>
      <c r="G234" s="55"/>
      <c r="H234" s="63"/>
      <c r="I234" s="55" t="s">
        <v>677</v>
      </c>
      <c r="J234" s="55" t="s">
        <v>288</v>
      </c>
      <c r="K234" s="55"/>
      <c r="L234" s="1174"/>
      <c r="M234" s="1174"/>
      <c r="N234" s="1102"/>
      <c r="O234" s="1102"/>
      <c r="P234" s="1020" t="s">
        <v>779</v>
      </c>
      <c r="Q234" s="1102">
        <v>0</v>
      </c>
      <c r="R234" s="1108">
        <f t="shared" si="12"/>
        <v>0</v>
      </c>
      <c r="S234" s="684" t="s">
        <v>208</v>
      </c>
      <c r="T234" s="278" t="s">
        <v>139</v>
      </c>
    </row>
    <row r="235" spans="1:22" s="57" customFormat="1" ht="37.5" customHeight="1">
      <c r="A235" s="302"/>
      <c r="B235" s="456" t="s">
        <v>675</v>
      </c>
      <c r="C235" s="62">
        <v>169997440</v>
      </c>
      <c r="D235" s="304" t="s">
        <v>114</v>
      </c>
      <c r="E235" s="304" t="s">
        <v>103</v>
      </c>
      <c r="F235" s="114" t="s">
        <v>134</v>
      </c>
      <c r="G235" s="55" t="s">
        <v>676</v>
      </c>
      <c r="H235" s="63">
        <v>169784000</v>
      </c>
      <c r="I235" s="55" t="s">
        <v>677</v>
      </c>
      <c r="J235" s="55" t="s">
        <v>288</v>
      </c>
      <c r="K235" s="55" t="s">
        <v>678</v>
      </c>
      <c r="L235" s="1174">
        <v>44410</v>
      </c>
      <c r="M235" s="1174">
        <v>44499</v>
      </c>
      <c r="N235" s="928">
        <v>3.73</v>
      </c>
      <c r="O235" s="928">
        <v>0</v>
      </c>
      <c r="P235" s="1084">
        <v>84892000</v>
      </c>
      <c r="Q235" s="930"/>
      <c r="R235" s="928">
        <f>O235-N235</f>
        <v>-3.73</v>
      </c>
      <c r="S235" s="684" t="s">
        <v>208</v>
      </c>
      <c r="T235" s="278" t="s">
        <v>139</v>
      </c>
    </row>
    <row r="236" spans="1:22" s="57" customFormat="1" ht="37.5" customHeight="1">
      <c r="A236" s="302"/>
      <c r="B236" s="456" t="s">
        <v>679</v>
      </c>
      <c r="C236" s="62">
        <v>170000000</v>
      </c>
      <c r="D236" s="304" t="s">
        <v>114</v>
      </c>
      <c r="E236" s="304" t="s">
        <v>103</v>
      </c>
      <c r="F236" s="114" t="s">
        <v>134</v>
      </c>
      <c r="G236" s="55" t="s">
        <v>680</v>
      </c>
      <c r="H236" s="63">
        <v>169866000</v>
      </c>
      <c r="I236" s="55" t="s">
        <v>677</v>
      </c>
      <c r="J236" s="55" t="s">
        <v>288</v>
      </c>
      <c r="K236" s="55" t="s">
        <v>681</v>
      </c>
      <c r="L236" s="1174">
        <v>44405</v>
      </c>
      <c r="M236" s="1174">
        <v>44494</v>
      </c>
      <c r="N236" s="928">
        <v>14.46</v>
      </c>
      <c r="O236" s="928">
        <v>0</v>
      </c>
      <c r="P236" s="1084">
        <v>84933000</v>
      </c>
      <c r="Q236" s="930"/>
      <c r="R236" s="928">
        <f>O236-N236</f>
        <v>-14.46</v>
      </c>
      <c r="S236" s="684" t="s">
        <v>208</v>
      </c>
      <c r="T236" s="278"/>
    </row>
    <row r="237" spans="1:22" s="57" customFormat="1" ht="65.25" customHeight="1">
      <c r="A237" s="305">
        <f>A234+1</f>
        <v>181</v>
      </c>
      <c r="B237" s="474" t="s">
        <v>849</v>
      </c>
      <c r="C237" s="434">
        <f>350750000-SUM(C239:C242)</f>
        <v>93650000</v>
      </c>
      <c r="D237" s="330" t="s">
        <v>114</v>
      </c>
      <c r="E237" s="330" t="s">
        <v>103</v>
      </c>
      <c r="F237" s="360" t="s">
        <v>134</v>
      </c>
      <c r="G237" s="371"/>
      <c r="H237" s="435"/>
      <c r="I237" s="371" t="s">
        <v>677</v>
      </c>
      <c r="J237" s="371" t="s">
        <v>288</v>
      </c>
      <c r="K237" s="371"/>
      <c r="L237" s="1175"/>
      <c r="M237" s="1175"/>
      <c r="N237" s="1045"/>
      <c r="O237" s="1046"/>
      <c r="P237" s="1085"/>
      <c r="Q237" s="1143">
        <v>0</v>
      </c>
      <c r="R237" s="1048">
        <f>O237-N237</f>
        <v>0</v>
      </c>
      <c r="S237" s="686" t="s">
        <v>850</v>
      </c>
      <c r="T237" s="278" t="s">
        <v>139</v>
      </c>
    </row>
    <row r="238" spans="1:22" s="57" customFormat="1" ht="37.4" customHeight="1">
      <c r="A238" s="305"/>
      <c r="B238" s="474" t="s">
        <v>684</v>
      </c>
      <c r="C238" s="434"/>
      <c r="D238" s="330" t="s">
        <v>114</v>
      </c>
      <c r="E238" s="330" t="s">
        <v>103</v>
      </c>
      <c r="F238" s="360" t="s">
        <v>134</v>
      </c>
      <c r="G238" s="371"/>
      <c r="H238" s="435"/>
      <c r="I238" s="371"/>
      <c r="J238" s="371"/>
      <c r="K238" s="371"/>
      <c r="L238" s="1175"/>
      <c r="M238" s="1175"/>
      <c r="N238" s="1045"/>
      <c r="O238" s="1046"/>
      <c r="P238" s="1085"/>
      <c r="Q238" s="1143"/>
      <c r="R238" s="1048"/>
      <c r="S238" s="916" t="s">
        <v>687</v>
      </c>
      <c r="T238" s="278"/>
    </row>
    <row r="239" spans="1:22" s="57" customFormat="1" ht="35.65" customHeight="1">
      <c r="A239" s="305"/>
      <c r="B239" s="474" t="s">
        <v>688</v>
      </c>
      <c r="C239" s="434">
        <v>80000000</v>
      </c>
      <c r="D239" s="330" t="s">
        <v>114</v>
      </c>
      <c r="E239" s="330" t="s">
        <v>103</v>
      </c>
      <c r="F239" s="360" t="s">
        <v>134</v>
      </c>
      <c r="G239" s="371" t="s">
        <v>689</v>
      </c>
      <c r="H239" s="435">
        <v>79904000</v>
      </c>
      <c r="I239" s="371" t="s">
        <v>677</v>
      </c>
      <c r="J239" s="371" t="s">
        <v>288</v>
      </c>
      <c r="K239" s="371" t="s">
        <v>690</v>
      </c>
      <c r="L239" s="1175">
        <v>44406</v>
      </c>
      <c r="M239" s="1175">
        <v>44526</v>
      </c>
      <c r="N239" s="931">
        <v>15.4</v>
      </c>
      <c r="O239" s="931"/>
      <c r="P239" s="932"/>
      <c r="Q239" s="933"/>
      <c r="R239" s="931">
        <f>O239-N239</f>
        <v>-15.4</v>
      </c>
      <c r="S239" s="916" t="s">
        <v>208</v>
      </c>
      <c r="T239" s="278"/>
    </row>
    <row r="240" spans="1:22" s="57" customFormat="1" ht="37.75" customHeight="1">
      <c r="A240" s="305"/>
      <c r="B240" s="474" t="s">
        <v>692</v>
      </c>
      <c r="C240" s="434">
        <v>47100000</v>
      </c>
      <c r="D240" s="330" t="s">
        <v>114</v>
      </c>
      <c r="E240" s="330" t="s">
        <v>103</v>
      </c>
      <c r="F240" s="360" t="s">
        <v>134</v>
      </c>
      <c r="G240" s="371" t="s">
        <v>693</v>
      </c>
      <c r="H240" s="435">
        <v>46931000</v>
      </c>
      <c r="I240" s="371" t="s">
        <v>677</v>
      </c>
      <c r="J240" s="371" t="s">
        <v>288</v>
      </c>
      <c r="K240" s="371" t="s">
        <v>694</v>
      </c>
      <c r="L240" s="1175">
        <v>44411</v>
      </c>
      <c r="M240" s="1175">
        <v>44470</v>
      </c>
      <c r="N240" s="931">
        <v>13.77</v>
      </c>
      <c r="O240" s="1145">
        <v>100</v>
      </c>
      <c r="P240" s="932"/>
      <c r="Q240" s="933"/>
      <c r="R240" s="931">
        <f>O240-N240</f>
        <v>86.23</v>
      </c>
      <c r="S240" s="916" t="s">
        <v>208</v>
      </c>
      <c r="T240" s="278"/>
    </row>
    <row r="241" spans="1:20" s="57" customFormat="1" ht="35.15" customHeight="1">
      <c r="A241" s="305"/>
      <c r="B241" s="474" t="s">
        <v>695</v>
      </c>
      <c r="C241" s="434">
        <v>50000000</v>
      </c>
      <c r="D241" s="330" t="s">
        <v>114</v>
      </c>
      <c r="E241" s="330" t="s">
        <v>103</v>
      </c>
      <c r="F241" s="360" t="s">
        <v>134</v>
      </c>
      <c r="G241" s="371" t="s">
        <v>696</v>
      </c>
      <c r="H241" s="435">
        <v>49779000</v>
      </c>
      <c r="I241" s="371" t="s">
        <v>677</v>
      </c>
      <c r="J241" s="371" t="s">
        <v>288</v>
      </c>
      <c r="K241" s="371" t="s">
        <v>697</v>
      </c>
      <c r="L241" s="1175">
        <v>44411</v>
      </c>
      <c r="M241" s="1175">
        <v>44501</v>
      </c>
      <c r="N241" s="1045"/>
      <c r="O241" s="1046"/>
      <c r="P241" s="319"/>
      <c r="Q241" s="1143">
        <v>0</v>
      </c>
      <c r="R241" s="1048">
        <f>O241-N241</f>
        <v>0</v>
      </c>
      <c r="S241" s="916" t="s">
        <v>208</v>
      </c>
      <c r="T241" s="278"/>
    </row>
    <row r="242" spans="1:20" s="57" customFormat="1" ht="37" customHeight="1">
      <c r="A242" s="305"/>
      <c r="B242" s="474" t="s">
        <v>698</v>
      </c>
      <c r="C242" s="434">
        <v>80000000</v>
      </c>
      <c r="D242" s="330" t="s">
        <v>114</v>
      </c>
      <c r="E242" s="330" t="s">
        <v>103</v>
      </c>
      <c r="F242" s="360" t="s">
        <v>134</v>
      </c>
      <c r="G242" s="371" t="s">
        <v>699</v>
      </c>
      <c r="H242" s="435">
        <v>79807000</v>
      </c>
      <c r="I242" s="371" t="s">
        <v>677</v>
      </c>
      <c r="J242" s="371" t="s">
        <v>288</v>
      </c>
      <c r="K242" s="371" t="s">
        <v>697</v>
      </c>
      <c r="L242" s="1175">
        <v>44411</v>
      </c>
      <c r="M242" s="1175">
        <v>44501</v>
      </c>
      <c r="N242" s="1045"/>
      <c r="O242" s="1046"/>
      <c r="P242" s="319"/>
      <c r="Q242" s="1143">
        <v>0</v>
      </c>
      <c r="R242" s="1048">
        <f>O242-N242</f>
        <v>0</v>
      </c>
      <c r="S242" s="916" t="s">
        <v>208</v>
      </c>
      <c r="T242" s="278"/>
    </row>
    <row r="243" spans="1:20" s="57" customFormat="1" ht="36.75" customHeight="1">
      <c r="A243" s="302">
        <f>A237+1</f>
        <v>182</v>
      </c>
      <c r="B243" s="456" t="s">
        <v>700</v>
      </c>
      <c r="C243" s="62">
        <f>SUBTOTAL(9,C244:C257)</f>
        <v>2000000000</v>
      </c>
      <c r="D243" s="599" t="s">
        <v>701</v>
      </c>
      <c r="E243" s="60" t="s">
        <v>702</v>
      </c>
      <c r="F243" s="114" t="s">
        <v>134</v>
      </c>
      <c r="G243" s="55" t="s">
        <v>703</v>
      </c>
      <c r="H243" s="63">
        <v>1911329000</v>
      </c>
      <c r="I243" s="116" t="s">
        <v>704</v>
      </c>
      <c r="J243" s="116" t="s">
        <v>704</v>
      </c>
      <c r="K243" s="55" t="s">
        <v>705</v>
      </c>
      <c r="L243" s="1160">
        <v>44396</v>
      </c>
      <c r="M243" s="1174">
        <v>44485</v>
      </c>
      <c r="N243" s="928">
        <v>6.3929999999999998</v>
      </c>
      <c r="O243" s="928">
        <v>6.8739999999999997</v>
      </c>
      <c r="P243" s="1084">
        <v>955664500</v>
      </c>
      <c r="Q243" s="930"/>
      <c r="R243" s="928">
        <f>O243-N243</f>
        <v>0.48099999999999987</v>
      </c>
      <c r="S243" s="684" t="s">
        <v>208</v>
      </c>
      <c r="T243" s="278" t="s">
        <v>139</v>
      </c>
    </row>
    <row r="244" spans="1:20" s="57" customFormat="1" ht="36.75" customHeight="1">
      <c r="A244" s="302"/>
      <c r="B244" s="61" t="s">
        <v>851</v>
      </c>
      <c r="C244" s="62">
        <v>132000000</v>
      </c>
      <c r="D244" s="599" t="s">
        <v>701</v>
      </c>
      <c r="E244" s="60" t="s">
        <v>702</v>
      </c>
      <c r="F244" s="114" t="s">
        <v>134</v>
      </c>
      <c r="G244" s="55" t="s">
        <v>703</v>
      </c>
      <c r="H244" s="63"/>
      <c r="I244" s="116" t="s">
        <v>704</v>
      </c>
      <c r="J244" s="55"/>
      <c r="K244" s="1136"/>
      <c r="L244" s="1174"/>
      <c r="M244" s="1174"/>
      <c r="N244" s="1102"/>
      <c r="O244" s="1102"/>
      <c r="P244" s="1020" t="s">
        <v>779</v>
      </c>
      <c r="Q244" s="1102">
        <v>0</v>
      </c>
      <c r="R244" s="1108">
        <f t="shared" ref="R244:R257" si="13">O244-N244</f>
        <v>0</v>
      </c>
      <c r="S244" s="684" t="s">
        <v>208</v>
      </c>
      <c r="T244" s="278"/>
    </row>
    <row r="245" spans="1:20" s="57" customFormat="1" ht="36.75" customHeight="1">
      <c r="A245" s="302"/>
      <c r="B245" s="61" t="s">
        <v>852</v>
      </c>
      <c r="C245" s="62">
        <v>272000000</v>
      </c>
      <c r="D245" s="599" t="s">
        <v>701</v>
      </c>
      <c r="E245" s="60" t="s">
        <v>702</v>
      </c>
      <c r="F245" s="114" t="s">
        <v>134</v>
      </c>
      <c r="G245" s="55" t="s">
        <v>703</v>
      </c>
      <c r="H245" s="63"/>
      <c r="I245" s="116" t="s">
        <v>704</v>
      </c>
      <c r="J245" s="55"/>
      <c r="K245" s="55"/>
      <c r="L245" s="1174"/>
      <c r="M245" s="1174"/>
      <c r="N245" s="1102"/>
      <c r="O245" s="1102"/>
      <c r="P245" s="1020" t="s">
        <v>779</v>
      </c>
      <c r="Q245" s="1102">
        <v>0</v>
      </c>
      <c r="R245" s="1108">
        <f t="shared" si="13"/>
        <v>0</v>
      </c>
      <c r="S245" s="684" t="s">
        <v>208</v>
      </c>
      <c r="T245" s="278"/>
    </row>
    <row r="246" spans="1:20" s="57" customFormat="1" ht="36.75" customHeight="1">
      <c r="A246" s="302"/>
      <c r="B246" s="61" t="s">
        <v>853</v>
      </c>
      <c r="C246" s="62">
        <v>84000000</v>
      </c>
      <c r="D246" s="599" t="s">
        <v>701</v>
      </c>
      <c r="E246" s="60" t="s">
        <v>702</v>
      </c>
      <c r="F246" s="114" t="s">
        <v>134</v>
      </c>
      <c r="G246" s="55" t="s">
        <v>703</v>
      </c>
      <c r="H246" s="63"/>
      <c r="I246" s="116" t="s">
        <v>704</v>
      </c>
      <c r="J246" s="55"/>
      <c r="K246" s="55"/>
      <c r="L246" s="1174"/>
      <c r="M246" s="1174"/>
      <c r="N246" s="1102"/>
      <c r="O246" s="1102"/>
      <c r="P246" s="1020" t="s">
        <v>779</v>
      </c>
      <c r="Q246" s="1102">
        <v>0</v>
      </c>
      <c r="R246" s="1108">
        <f t="shared" si="13"/>
        <v>0</v>
      </c>
      <c r="S246" s="684" t="s">
        <v>208</v>
      </c>
      <c r="T246" s="278"/>
    </row>
    <row r="247" spans="1:20" s="57" customFormat="1" ht="36.75" customHeight="1">
      <c r="A247" s="302"/>
      <c r="B247" s="61" t="s">
        <v>854</v>
      </c>
      <c r="C247" s="62">
        <v>84000000</v>
      </c>
      <c r="D247" s="599" t="s">
        <v>701</v>
      </c>
      <c r="E247" s="60" t="s">
        <v>702</v>
      </c>
      <c r="F247" s="114" t="s">
        <v>134</v>
      </c>
      <c r="G247" s="55" t="s">
        <v>703</v>
      </c>
      <c r="H247" s="63"/>
      <c r="I247" s="116" t="s">
        <v>704</v>
      </c>
      <c r="J247" s="55"/>
      <c r="K247" s="55"/>
      <c r="L247" s="1174"/>
      <c r="M247" s="1174"/>
      <c r="N247" s="1102"/>
      <c r="O247" s="1102"/>
      <c r="P247" s="1020" t="s">
        <v>779</v>
      </c>
      <c r="Q247" s="1102">
        <v>0</v>
      </c>
      <c r="R247" s="1108">
        <f t="shared" si="13"/>
        <v>0</v>
      </c>
      <c r="S247" s="684" t="s">
        <v>208</v>
      </c>
      <c r="T247" s="278"/>
    </row>
    <row r="248" spans="1:20" s="57" customFormat="1" ht="36.75" customHeight="1">
      <c r="A248" s="302"/>
      <c r="B248" s="61" t="s">
        <v>855</v>
      </c>
      <c r="C248" s="62">
        <v>190000000</v>
      </c>
      <c r="D248" s="599" t="s">
        <v>701</v>
      </c>
      <c r="E248" s="60" t="s">
        <v>702</v>
      </c>
      <c r="F248" s="114" t="s">
        <v>134</v>
      </c>
      <c r="G248" s="55" t="s">
        <v>703</v>
      </c>
      <c r="H248" s="63"/>
      <c r="I248" s="116" t="s">
        <v>704</v>
      </c>
      <c r="J248" s="55"/>
      <c r="K248" s="55"/>
      <c r="L248" s="1174"/>
      <c r="M248" s="1174"/>
      <c r="N248" s="1102"/>
      <c r="O248" s="1102"/>
      <c r="P248" s="1020" t="s">
        <v>779</v>
      </c>
      <c r="Q248" s="1102">
        <v>0</v>
      </c>
      <c r="R248" s="1108">
        <f t="shared" si="13"/>
        <v>0</v>
      </c>
      <c r="S248" s="684" t="s">
        <v>208</v>
      </c>
      <c r="T248" s="278"/>
    </row>
    <row r="249" spans="1:20" s="57" customFormat="1" ht="36.75" customHeight="1">
      <c r="A249" s="302"/>
      <c r="B249" s="61" t="s">
        <v>856</v>
      </c>
      <c r="C249" s="62">
        <v>12000000</v>
      </c>
      <c r="D249" s="599" t="s">
        <v>701</v>
      </c>
      <c r="E249" s="60" t="s">
        <v>702</v>
      </c>
      <c r="F249" s="114" t="s">
        <v>134</v>
      </c>
      <c r="G249" s="55" t="s">
        <v>703</v>
      </c>
      <c r="H249" s="63"/>
      <c r="I249" s="116" t="s">
        <v>704</v>
      </c>
      <c r="J249" s="55"/>
      <c r="K249" s="55"/>
      <c r="L249" s="1174"/>
      <c r="M249" s="1174"/>
      <c r="N249" s="1102"/>
      <c r="O249" s="1102"/>
      <c r="P249" s="1020" t="s">
        <v>779</v>
      </c>
      <c r="Q249" s="1102">
        <v>0</v>
      </c>
      <c r="R249" s="1108">
        <f t="shared" si="13"/>
        <v>0</v>
      </c>
      <c r="S249" s="684" t="s">
        <v>208</v>
      </c>
      <c r="T249" s="278"/>
    </row>
    <row r="250" spans="1:20" s="57" customFormat="1" ht="36.75" customHeight="1">
      <c r="A250" s="302"/>
      <c r="B250" s="61" t="s">
        <v>857</v>
      </c>
      <c r="C250" s="62">
        <v>28000000</v>
      </c>
      <c r="D250" s="599" t="s">
        <v>701</v>
      </c>
      <c r="E250" s="60" t="s">
        <v>702</v>
      </c>
      <c r="F250" s="114" t="s">
        <v>134</v>
      </c>
      <c r="G250" s="55" t="s">
        <v>703</v>
      </c>
      <c r="H250" s="63"/>
      <c r="I250" s="116" t="s">
        <v>704</v>
      </c>
      <c r="J250" s="55"/>
      <c r="K250" s="55"/>
      <c r="L250" s="1174"/>
      <c r="M250" s="1174"/>
      <c r="N250" s="1102"/>
      <c r="O250" s="1102"/>
      <c r="P250" s="1020" t="s">
        <v>779</v>
      </c>
      <c r="Q250" s="1102">
        <v>0</v>
      </c>
      <c r="R250" s="1108">
        <f t="shared" si="13"/>
        <v>0</v>
      </c>
      <c r="S250" s="684" t="s">
        <v>208</v>
      </c>
      <c r="T250" s="278"/>
    </row>
    <row r="251" spans="1:20" s="57" customFormat="1" ht="36.75" customHeight="1">
      <c r="A251" s="302"/>
      <c r="B251" s="61" t="s">
        <v>858</v>
      </c>
      <c r="C251" s="62">
        <v>246000000</v>
      </c>
      <c r="D251" s="599" t="s">
        <v>701</v>
      </c>
      <c r="E251" s="60" t="s">
        <v>702</v>
      </c>
      <c r="F251" s="114" t="s">
        <v>134</v>
      </c>
      <c r="G251" s="55" t="s">
        <v>703</v>
      </c>
      <c r="H251" s="63"/>
      <c r="I251" s="116" t="s">
        <v>704</v>
      </c>
      <c r="J251" s="55"/>
      <c r="K251" s="55"/>
      <c r="L251" s="1174"/>
      <c r="M251" s="1174"/>
      <c r="N251" s="1102"/>
      <c r="O251" s="1102"/>
      <c r="P251" s="1020" t="s">
        <v>779</v>
      </c>
      <c r="Q251" s="1102">
        <v>0</v>
      </c>
      <c r="R251" s="1108">
        <f t="shared" si="13"/>
        <v>0</v>
      </c>
      <c r="S251" s="684" t="s">
        <v>208</v>
      </c>
      <c r="T251" s="278"/>
    </row>
    <row r="252" spans="1:20" s="57" customFormat="1" ht="36.75" customHeight="1">
      <c r="A252" s="302"/>
      <c r="B252" s="61" t="s">
        <v>859</v>
      </c>
      <c r="C252" s="62">
        <v>262000000</v>
      </c>
      <c r="D252" s="599" t="s">
        <v>701</v>
      </c>
      <c r="E252" s="60" t="s">
        <v>702</v>
      </c>
      <c r="F252" s="114" t="s">
        <v>134</v>
      </c>
      <c r="G252" s="55" t="s">
        <v>703</v>
      </c>
      <c r="H252" s="63"/>
      <c r="I252" s="116" t="s">
        <v>704</v>
      </c>
      <c r="J252" s="55"/>
      <c r="K252" s="55"/>
      <c r="L252" s="1174"/>
      <c r="M252" s="1174"/>
      <c r="N252" s="1102"/>
      <c r="O252" s="1102"/>
      <c r="P252" s="1020" t="s">
        <v>779</v>
      </c>
      <c r="Q252" s="1102">
        <v>0</v>
      </c>
      <c r="R252" s="1108">
        <f t="shared" si="13"/>
        <v>0</v>
      </c>
      <c r="S252" s="684" t="s">
        <v>208</v>
      </c>
      <c r="T252" s="278"/>
    </row>
    <row r="253" spans="1:20" s="57" customFormat="1" ht="36.75" customHeight="1">
      <c r="A253" s="302"/>
      <c r="B253" s="61" t="s">
        <v>860</v>
      </c>
      <c r="C253" s="62">
        <v>16000000</v>
      </c>
      <c r="D253" s="599" t="s">
        <v>701</v>
      </c>
      <c r="E253" s="60" t="s">
        <v>702</v>
      </c>
      <c r="F253" s="114" t="s">
        <v>134</v>
      </c>
      <c r="G253" s="55" t="s">
        <v>703</v>
      </c>
      <c r="H253" s="63"/>
      <c r="I253" s="116" t="s">
        <v>704</v>
      </c>
      <c r="J253" s="55"/>
      <c r="K253" s="55"/>
      <c r="L253" s="1174"/>
      <c r="M253" s="1174"/>
      <c r="N253" s="1102"/>
      <c r="O253" s="1102"/>
      <c r="P253" s="1123"/>
      <c r="Q253" s="1102">
        <v>0</v>
      </c>
      <c r="R253" s="1108">
        <f t="shared" si="13"/>
        <v>0</v>
      </c>
      <c r="S253" s="684" t="s">
        <v>208</v>
      </c>
      <c r="T253" s="278"/>
    </row>
    <row r="254" spans="1:20" s="57" customFormat="1" ht="36.75" customHeight="1">
      <c r="A254" s="302"/>
      <c r="B254" s="61" t="s">
        <v>861</v>
      </c>
      <c r="C254" s="62">
        <v>60000000</v>
      </c>
      <c r="D254" s="599" t="s">
        <v>701</v>
      </c>
      <c r="E254" s="60" t="s">
        <v>702</v>
      </c>
      <c r="F254" s="114" t="s">
        <v>134</v>
      </c>
      <c r="G254" s="55" t="s">
        <v>703</v>
      </c>
      <c r="H254" s="63"/>
      <c r="I254" s="116" t="s">
        <v>704</v>
      </c>
      <c r="J254" s="55"/>
      <c r="K254" s="55"/>
      <c r="L254" s="1174"/>
      <c r="M254" s="1174"/>
      <c r="N254" s="1102"/>
      <c r="O254" s="1102"/>
      <c r="P254" s="1020"/>
      <c r="Q254" s="1102">
        <v>0</v>
      </c>
      <c r="R254" s="1108">
        <f t="shared" si="13"/>
        <v>0</v>
      </c>
      <c r="S254" s="684" t="s">
        <v>208</v>
      </c>
      <c r="T254" s="278"/>
    </row>
    <row r="255" spans="1:20" s="57" customFormat="1" ht="36.75" customHeight="1">
      <c r="A255" s="302"/>
      <c r="B255" s="61" t="s">
        <v>862</v>
      </c>
      <c r="C255" s="62">
        <v>398000000</v>
      </c>
      <c r="D255" s="599" t="s">
        <v>701</v>
      </c>
      <c r="E255" s="60" t="s">
        <v>702</v>
      </c>
      <c r="F255" s="114" t="s">
        <v>134</v>
      </c>
      <c r="G255" s="55" t="s">
        <v>703</v>
      </c>
      <c r="H255" s="63"/>
      <c r="I255" s="116" t="s">
        <v>704</v>
      </c>
      <c r="J255" s="55"/>
      <c r="K255" s="55"/>
      <c r="L255" s="1174"/>
      <c r="M255" s="1174"/>
      <c r="N255" s="1102"/>
      <c r="O255" s="1102"/>
      <c r="P255" s="1020" t="s">
        <v>779</v>
      </c>
      <c r="Q255" s="1102">
        <v>0</v>
      </c>
      <c r="R255" s="1108">
        <f t="shared" si="13"/>
        <v>0</v>
      </c>
      <c r="S255" s="684" t="s">
        <v>208</v>
      </c>
      <c r="T255" s="278"/>
    </row>
    <row r="256" spans="1:20" s="57" customFormat="1" ht="36.75" customHeight="1">
      <c r="A256" s="302"/>
      <c r="B256" s="61" t="s">
        <v>863</v>
      </c>
      <c r="C256" s="62">
        <v>110000000</v>
      </c>
      <c r="D256" s="599" t="s">
        <v>701</v>
      </c>
      <c r="E256" s="60" t="s">
        <v>702</v>
      </c>
      <c r="F256" s="114" t="s">
        <v>134</v>
      </c>
      <c r="G256" s="55" t="s">
        <v>703</v>
      </c>
      <c r="H256" s="63"/>
      <c r="I256" s="116" t="s">
        <v>704</v>
      </c>
      <c r="J256" s="55"/>
      <c r="K256" s="55"/>
      <c r="L256" s="1174"/>
      <c r="M256" s="1174"/>
      <c r="N256" s="1102"/>
      <c r="O256" s="1102"/>
      <c r="P256" s="1020" t="s">
        <v>779</v>
      </c>
      <c r="Q256" s="1102">
        <v>0</v>
      </c>
      <c r="R256" s="1108">
        <f t="shared" si="13"/>
        <v>0</v>
      </c>
      <c r="S256" s="684" t="s">
        <v>208</v>
      </c>
      <c r="T256" s="278"/>
    </row>
    <row r="257" spans="1:20" s="57" customFormat="1" ht="36.75" customHeight="1">
      <c r="A257" s="302"/>
      <c r="B257" s="61" t="s">
        <v>864</v>
      </c>
      <c r="C257" s="62">
        <v>106000000</v>
      </c>
      <c r="D257" s="599" t="s">
        <v>701</v>
      </c>
      <c r="E257" s="60" t="s">
        <v>702</v>
      </c>
      <c r="F257" s="114" t="s">
        <v>134</v>
      </c>
      <c r="G257" s="55" t="s">
        <v>703</v>
      </c>
      <c r="H257" s="63"/>
      <c r="I257" s="116" t="s">
        <v>704</v>
      </c>
      <c r="J257" s="55"/>
      <c r="K257" s="55"/>
      <c r="L257" s="1174"/>
      <c r="M257" s="1174"/>
      <c r="N257" s="1102"/>
      <c r="O257" s="1102"/>
      <c r="P257" s="1020" t="s">
        <v>779</v>
      </c>
      <c r="Q257" s="1102">
        <v>0</v>
      </c>
      <c r="R257" s="1108">
        <f t="shared" si="13"/>
        <v>0</v>
      </c>
      <c r="S257" s="684" t="s">
        <v>208</v>
      </c>
      <c r="T257" s="278"/>
    </row>
    <row r="258" spans="1:20" s="57" customFormat="1" ht="51.75" customHeight="1">
      <c r="A258" s="302">
        <v>183</v>
      </c>
      <c r="B258" s="456" t="s">
        <v>706</v>
      </c>
      <c r="C258" s="62"/>
      <c r="D258" s="304"/>
      <c r="E258" s="304"/>
      <c r="F258" s="114"/>
      <c r="G258" s="55"/>
      <c r="H258" s="63"/>
      <c r="I258" s="55"/>
      <c r="J258" s="55"/>
      <c r="K258" s="55"/>
      <c r="L258" s="1160">
        <v>44396</v>
      </c>
      <c r="M258" s="1174">
        <v>44500</v>
      </c>
      <c r="N258" s="1102"/>
      <c r="O258" s="1102"/>
      <c r="P258" s="1103">
        <v>1112243910</v>
      </c>
      <c r="Q258" s="1102"/>
      <c r="R258" s="1108"/>
      <c r="S258" s="684" t="s">
        <v>208</v>
      </c>
      <c r="T258" s="278" t="s">
        <v>139</v>
      </c>
    </row>
    <row r="259" spans="1:20" s="57" customFormat="1" ht="51.75" customHeight="1">
      <c r="A259" s="302"/>
      <c r="B259" s="61" t="s">
        <v>707</v>
      </c>
      <c r="C259" s="62">
        <v>406000000</v>
      </c>
      <c r="D259" s="599" t="s">
        <v>701</v>
      </c>
      <c r="E259" s="60" t="s">
        <v>708</v>
      </c>
      <c r="F259" s="114" t="s">
        <v>134</v>
      </c>
      <c r="G259" s="55" t="s">
        <v>709</v>
      </c>
      <c r="H259" s="63"/>
      <c r="I259" s="55" t="s">
        <v>710</v>
      </c>
      <c r="J259" s="55" t="s">
        <v>710</v>
      </c>
      <c r="K259" s="55" t="s">
        <v>628</v>
      </c>
      <c r="L259" s="1160">
        <v>44396</v>
      </c>
      <c r="M259" s="1174">
        <v>44500</v>
      </c>
      <c r="N259" s="928">
        <v>6.3639999999999999</v>
      </c>
      <c r="O259" s="928">
        <v>7.7140000000000004</v>
      </c>
      <c r="P259" s="929"/>
      <c r="Q259" s="930"/>
      <c r="R259" s="928">
        <f t="shared" ref="R259:R267" si="14">O259-N259</f>
        <v>1.3500000000000005</v>
      </c>
      <c r="S259" s="684" t="s">
        <v>208</v>
      </c>
      <c r="T259" s="278"/>
    </row>
    <row r="260" spans="1:20" s="57" customFormat="1" ht="51.75" customHeight="1">
      <c r="A260" s="302"/>
      <c r="B260" s="61" t="s">
        <v>711</v>
      </c>
      <c r="C260" s="62">
        <v>840000000</v>
      </c>
      <c r="D260" s="599" t="s">
        <v>701</v>
      </c>
      <c r="E260" s="60" t="s">
        <v>708</v>
      </c>
      <c r="F260" s="114" t="s">
        <v>134</v>
      </c>
      <c r="G260" s="55" t="s">
        <v>709</v>
      </c>
      <c r="H260" s="63"/>
      <c r="I260" s="55" t="s">
        <v>710</v>
      </c>
      <c r="J260" s="55" t="s">
        <v>710</v>
      </c>
      <c r="K260" s="55" t="s">
        <v>628</v>
      </c>
      <c r="L260" s="1160">
        <v>44396</v>
      </c>
      <c r="M260" s="1174">
        <v>44500</v>
      </c>
      <c r="N260" s="928">
        <v>6.5609999999999999</v>
      </c>
      <c r="O260" s="928">
        <v>1.167</v>
      </c>
      <c r="P260" s="929"/>
      <c r="Q260" s="930"/>
      <c r="R260" s="928">
        <f t="shared" si="14"/>
        <v>-5.3940000000000001</v>
      </c>
      <c r="S260" s="684" t="s">
        <v>208</v>
      </c>
      <c r="T260" s="278"/>
    </row>
    <row r="261" spans="1:20" s="57" customFormat="1" ht="51.75" customHeight="1">
      <c r="A261" s="302"/>
      <c r="B261" s="61" t="s">
        <v>712</v>
      </c>
      <c r="C261" s="62">
        <v>980000000</v>
      </c>
      <c r="D261" s="599" t="s">
        <v>701</v>
      </c>
      <c r="E261" s="60" t="s">
        <v>708</v>
      </c>
      <c r="F261" s="114" t="s">
        <v>134</v>
      </c>
      <c r="G261" s="55" t="s">
        <v>709</v>
      </c>
      <c r="H261" s="63"/>
      <c r="I261" s="55" t="s">
        <v>710</v>
      </c>
      <c r="J261" s="55" t="s">
        <v>710</v>
      </c>
      <c r="K261" s="55" t="s">
        <v>628</v>
      </c>
      <c r="L261" s="1160">
        <v>44396</v>
      </c>
      <c r="M261" s="1174">
        <v>44500</v>
      </c>
      <c r="N261" s="928">
        <v>0.81799999999999995</v>
      </c>
      <c r="O261" s="928">
        <v>1.54</v>
      </c>
      <c r="P261" s="929"/>
      <c r="Q261" s="930"/>
      <c r="R261" s="928">
        <f t="shared" si="14"/>
        <v>0.72200000000000009</v>
      </c>
      <c r="S261" s="684" t="s">
        <v>208</v>
      </c>
      <c r="T261" s="278"/>
    </row>
    <row r="262" spans="1:20" s="57" customFormat="1" ht="51.75" customHeight="1">
      <c r="A262" s="302"/>
      <c r="B262" s="61" t="s">
        <v>713</v>
      </c>
      <c r="C262" s="62"/>
      <c r="D262" s="599"/>
      <c r="E262" s="60"/>
      <c r="F262" s="114"/>
      <c r="G262" s="55"/>
      <c r="H262" s="63"/>
      <c r="I262" s="55"/>
      <c r="J262" s="55"/>
      <c r="K262" s="55"/>
      <c r="L262" s="1160">
        <v>44396</v>
      </c>
      <c r="M262" s="1174">
        <v>44500</v>
      </c>
      <c r="N262" s="928"/>
      <c r="O262" s="928"/>
      <c r="P262" s="1084">
        <v>883635292.5</v>
      </c>
      <c r="Q262" s="930"/>
      <c r="R262" s="928"/>
      <c r="S262" s="684" t="s">
        <v>208</v>
      </c>
      <c r="T262" s="278"/>
    </row>
    <row r="263" spans="1:20" s="57" customFormat="1" ht="51.75" customHeight="1">
      <c r="A263" s="302"/>
      <c r="B263" s="61" t="s">
        <v>714</v>
      </c>
      <c r="C263" s="62">
        <v>728000000</v>
      </c>
      <c r="D263" s="599" t="s">
        <v>701</v>
      </c>
      <c r="E263" s="60" t="s">
        <v>708</v>
      </c>
      <c r="F263" s="114" t="s">
        <v>134</v>
      </c>
      <c r="G263" s="55" t="s">
        <v>715</v>
      </c>
      <c r="H263" s="63"/>
      <c r="I263" s="55" t="s">
        <v>117</v>
      </c>
      <c r="J263" s="55" t="s">
        <v>117</v>
      </c>
      <c r="K263" s="55" t="s">
        <v>716</v>
      </c>
      <c r="L263" s="1160">
        <v>44396</v>
      </c>
      <c r="M263" s="1174">
        <v>44500</v>
      </c>
      <c r="N263" s="928">
        <v>6.18</v>
      </c>
      <c r="O263" s="928">
        <v>0.28000000000000003</v>
      </c>
      <c r="P263" s="929"/>
      <c r="Q263" s="930"/>
      <c r="R263" s="928">
        <f t="shared" si="14"/>
        <v>-5.8999999999999995</v>
      </c>
      <c r="S263" s="684" t="s">
        <v>208</v>
      </c>
      <c r="T263" s="278"/>
    </row>
    <row r="264" spans="1:20" s="57" customFormat="1" ht="51.75" customHeight="1">
      <c r="A264" s="302"/>
      <c r="B264" s="61" t="s">
        <v>717</v>
      </c>
      <c r="C264" s="62">
        <v>560000000</v>
      </c>
      <c r="D264" s="599" t="s">
        <v>701</v>
      </c>
      <c r="E264" s="60" t="s">
        <v>708</v>
      </c>
      <c r="F264" s="114" t="s">
        <v>134</v>
      </c>
      <c r="G264" s="55" t="s">
        <v>715</v>
      </c>
      <c r="H264" s="63"/>
      <c r="I264" s="55" t="s">
        <v>117</v>
      </c>
      <c r="J264" s="55" t="s">
        <v>117</v>
      </c>
      <c r="K264" s="55" t="s">
        <v>716</v>
      </c>
      <c r="L264" s="1160">
        <v>44396</v>
      </c>
      <c r="M264" s="1174">
        <v>44500</v>
      </c>
      <c r="N264" s="928">
        <v>6.26</v>
      </c>
      <c r="O264" s="928">
        <v>0.31</v>
      </c>
      <c r="P264" s="929"/>
      <c r="Q264" s="930"/>
      <c r="R264" s="928">
        <f t="shared" si="14"/>
        <v>-5.95</v>
      </c>
      <c r="S264" s="684" t="s">
        <v>208</v>
      </c>
      <c r="T264" s="278"/>
    </row>
    <row r="265" spans="1:20" s="57" customFormat="1" ht="51.75" customHeight="1">
      <c r="A265" s="302"/>
      <c r="B265" s="61" t="s">
        <v>718</v>
      </c>
      <c r="C265" s="62">
        <v>567000000</v>
      </c>
      <c r="D265" s="599" t="s">
        <v>701</v>
      </c>
      <c r="E265" s="60" t="s">
        <v>708</v>
      </c>
      <c r="F265" s="114" t="s">
        <v>134</v>
      </c>
      <c r="G265" s="55" t="s">
        <v>715</v>
      </c>
      <c r="H265" s="63"/>
      <c r="I265" s="55" t="s">
        <v>117</v>
      </c>
      <c r="J265" s="55" t="s">
        <v>117</v>
      </c>
      <c r="K265" s="55" t="s">
        <v>716</v>
      </c>
      <c r="L265" s="1160">
        <v>44396</v>
      </c>
      <c r="M265" s="1174">
        <v>44500</v>
      </c>
      <c r="N265" s="928">
        <v>6.14</v>
      </c>
      <c r="O265" s="928">
        <v>0.31</v>
      </c>
      <c r="P265" s="929"/>
      <c r="Q265" s="930"/>
      <c r="R265" s="928">
        <f t="shared" si="14"/>
        <v>-5.83</v>
      </c>
      <c r="S265" s="684" t="s">
        <v>208</v>
      </c>
      <c r="T265" s="278"/>
    </row>
    <row r="266" spans="1:20" s="57" customFormat="1" ht="51.75" customHeight="1">
      <c r="A266" s="302"/>
      <c r="B266" s="61" t="s">
        <v>719</v>
      </c>
      <c r="C266" s="62">
        <v>497000000</v>
      </c>
      <c r="D266" s="599" t="s">
        <v>701</v>
      </c>
      <c r="E266" s="60" t="s">
        <v>708</v>
      </c>
      <c r="F266" s="114" t="s">
        <v>134</v>
      </c>
      <c r="G266" s="55" t="s">
        <v>715</v>
      </c>
      <c r="H266" s="63"/>
      <c r="I266" s="55" t="s">
        <v>117</v>
      </c>
      <c r="J266" s="55" t="s">
        <v>117</v>
      </c>
      <c r="K266" s="55" t="s">
        <v>716</v>
      </c>
      <c r="L266" s="1160">
        <v>44396</v>
      </c>
      <c r="M266" s="1174">
        <v>44500</v>
      </c>
      <c r="N266" s="928">
        <v>6.14</v>
      </c>
      <c r="O266" s="928">
        <v>0.35</v>
      </c>
      <c r="P266" s="929"/>
      <c r="Q266" s="930"/>
      <c r="R266" s="928">
        <f t="shared" si="14"/>
        <v>-5.79</v>
      </c>
      <c r="S266" s="684" t="s">
        <v>208</v>
      </c>
      <c r="T266" s="278"/>
    </row>
    <row r="267" spans="1:20" s="57" customFormat="1" ht="51.75" customHeight="1">
      <c r="A267" s="302"/>
      <c r="B267" s="61" t="s">
        <v>720</v>
      </c>
      <c r="C267" s="62">
        <v>434000000</v>
      </c>
      <c r="D267" s="599" t="s">
        <v>701</v>
      </c>
      <c r="E267" s="60" t="s">
        <v>708</v>
      </c>
      <c r="F267" s="114" t="s">
        <v>134</v>
      </c>
      <c r="G267" s="55" t="s">
        <v>715</v>
      </c>
      <c r="H267" s="63"/>
      <c r="I267" s="55" t="s">
        <v>117</v>
      </c>
      <c r="J267" s="55" t="s">
        <v>117</v>
      </c>
      <c r="K267" s="55" t="s">
        <v>716</v>
      </c>
      <c r="L267" s="1160">
        <v>44396</v>
      </c>
      <c r="M267" s="1174">
        <v>44500</v>
      </c>
      <c r="N267" s="928">
        <v>5.66</v>
      </c>
      <c r="O267" s="928">
        <v>0.37</v>
      </c>
      <c r="P267" s="929"/>
      <c r="Q267" s="930"/>
      <c r="R267" s="928">
        <f t="shared" si="14"/>
        <v>-5.29</v>
      </c>
      <c r="S267" s="684" t="s">
        <v>208</v>
      </c>
      <c r="T267" s="278"/>
    </row>
    <row r="268" spans="1:20" s="57" customFormat="1" ht="51.75" customHeight="1">
      <c r="A268" s="302"/>
      <c r="B268" s="61" t="s">
        <v>721</v>
      </c>
      <c r="C268" s="62">
        <v>315000000</v>
      </c>
      <c r="D268" s="599" t="s">
        <v>701</v>
      </c>
      <c r="E268" s="60" t="s">
        <v>708</v>
      </c>
      <c r="F268" s="114" t="s">
        <v>134</v>
      </c>
      <c r="G268" s="55" t="s">
        <v>715</v>
      </c>
      <c r="H268" s="63"/>
      <c r="I268" s="55" t="s">
        <v>117</v>
      </c>
      <c r="J268" s="55" t="s">
        <v>117</v>
      </c>
      <c r="K268" s="55" t="s">
        <v>716</v>
      </c>
      <c r="L268" s="1160">
        <v>44396</v>
      </c>
      <c r="M268" s="1174">
        <v>44500</v>
      </c>
      <c r="N268" s="928">
        <v>6.28</v>
      </c>
      <c r="O268" s="928">
        <v>0.44</v>
      </c>
      <c r="P268" s="929"/>
      <c r="Q268" s="930"/>
      <c r="R268" s="928">
        <f>O268-N268</f>
        <v>-5.84</v>
      </c>
      <c r="S268" s="684" t="s">
        <v>208</v>
      </c>
      <c r="T268" s="278"/>
    </row>
    <row r="269" spans="1:20" s="57" customFormat="1" ht="51.75" customHeight="1">
      <c r="A269" s="302"/>
      <c r="B269" s="61" t="s">
        <v>722</v>
      </c>
      <c r="C269" s="62"/>
      <c r="D269" s="599"/>
      <c r="E269" s="60"/>
      <c r="F269" s="114"/>
      <c r="G269" s="55"/>
      <c r="H269" s="63"/>
      <c r="I269" s="55"/>
      <c r="J269" s="55"/>
      <c r="K269" s="55"/>
      <c r="L269" s="1174">
        <v>44396</v>
      </c>
      <c r="M269" s="1174">
        <v>44500</v>
      </c>
      <c r="N269" s="928"/>
      <c r="O269" s="1086"/>
      <c r="P269" s="1084">
        <v>938094300</v>
      </c>
      <c r="Q269" s="930"/>
      <c r="R269" s="928"/>
      <c r="S269" s="684" t="s">
        <v>208</v>
      </c>
      <c r="T269" s="278"/>
    </row>
    <row r="270" spans="1:20" s="57" customFormat="1" ht="51.75" customHeight="1">
      <c r="A270" s="302"/>
      <c r="B270" s="61" t="s">
        <v>723</v>
      </c>
      <c r="C270" s="62">
        <v>287000000</v>
      </c>
      <c r="D270" s="599" t="s">
        <v>701</v>
      </c>
      <c r="E270" s="60" t="s">
        <v>708</v>
      </c>
      <c r="F270" s="114" t="s">
        <v>134</v>
      </c>
      <c r="G270" s="55" t="s">
        <v>724</v>
      </c>
      <c r="H270" s="63">
        <v>286782000</v>
      </c>
      <c r="I270" s="55" t="s">
        <v>725</v>
      </c>
      <c r="J270" s="55" t="s">
        <v>710</v>
      </c>
      <c r="K270" s="55" t="s">
        <v>726</v>
      </c>
      <c r="L270" s="1174">
        <v>44396</v>
      </c>
      <c r="M270" s="1174">
        <v>44500</v>
      </c>
      <c r="N270" s="934">
        <v>1.75</v>
      </c>
      <c r="O270" s="935">
        <v>0.69</v>
      </c>
      <c r="P270" s="929"/>
      <c r="Q270" s="930"/>
      <c r="R270" s="928">
        <f t="shared" ref="R270:R275" si="15">O270-N270</f>
        <v>-1.06</v>
      </c>
      <c r="S270" s="684" t="s">
        <v>208</v>
      </c>
      <c r="T270" s="278"/>
    </row>
    <row r="271" spans="1:20" s="57" customFormat="1" ht="51.75" customHeight="1">
      <c r="A271" s="302"/>
      <c r="B271" s="61" t="s">
        <v>727</v>
      </c>
      <c r="C271" s="62">
        <v>560000000</v>
      </c>
      <c r="D271" s="599" t="s">
        <v>701</v>
      </c>
      <c r="E271" s="60" t="s">
        <v>708</v>
      </c>
      <c r="F271" s="114" t="s">
        <v>134</v>
      </c>
      <c r="G271" s="55" t="s">
        <v>724</v>
      </c>
      <c r="H271" s="63">
        <v>559130000</v>
      </c>
      <c r="I271" s="55" t="s">
        <v>725</v>
      </c>
      <c r="J271" s="55" t="s">
        <v>710</v>
      </c>
      <c r="K271" s="55" t="s">
        <v>726</v>
      </c>
      <c r="L271" s="1174">
        <v>44396</v>
      </c>
      <c r="M271" s="1174">
        <v>44500</v>
      </c>
      <c r="N271" s="936">
        <v>1.24</v>
      </c>
      <c r="O271" s="937">
        <v>0.31</v>
      </c>
      <c r="P271" s="929"/>
      <c r="Q271" s="930"/>
      <c r="R271" s="928">
        <f t="shared" si="15"/>
        <v>-0.92999999999999994</v>
      </c>
      <c r="S271" s="684" t="s">
        <v>208</v>
      </c>
      <c r="T271" s="278"/>
    </row>
    <row r="272" spans="1:20" s="57" customFormat="1" ht="51.75" customHeight="1">
      <c r="A272" s="302"/>
      <c r="B272" s="61" t="s">
        <v>728</v>
      </c>
      <c r="C272" s="62">
        <v>462000000</v>
      </c>
      <c r="D272" s="599" t="s">
        <v>701</v>
      </c>
      <c r="E272" s="60" t="s">
        <v>708</v>
      </c>
      <c r="F272" s="114" t="s">
        <v>134</v>
      </c>
      <c r="G272" s="55" t="s">
        <v>724</v>
      </c>
      <c r="H272" s="63">
        <v>461852000</v>
      </c>
      <c r="I272" s="55" t="s">
        <v>725</v>
      </c>
      <c r="J272" s="55" t="s">
        <v>710</v>
      </c>
      <c r="K272" s="55" t="s">
        <v>726</v>
      </c>
      <c r="L272" s="1174">
        <v>44396</v>
      </c>
      <c r="M272" s="1174">
        <v>44500</v>
      </c>
      <c r="N272" s="936">
        <v>1.44</v>
      </c>
      <c r="O272" s="937">
        <v>0.43</v>
      </c>
      <c r="P272" s="929"/>
      <c r="Q272" s="930"/>
      <c r="R272" s="928">
        <f t="shared" si="15"/>
        <v>-1.01</v>
      </c>
      <c r="S272" s="684" t="s">
        <v>208</v>
      </c>
      <c r="T272" s="278"/>
    </row>
    <row r="273" spans="1:22" s="57" customFormat="1" ht="51.75" customHeight="1">
      <c r="A273" s="302"/>
      <c r="B273" s="61" t="s">
        <v>729</v>
      </c>
      <c r="C273" s="62">
        <v>287000000</v>
      </c>
      <c r="D273" s="599" t="s">
        <v>701</v>
      </c>
      <c r="E273" s="60" t="s">
        <v>708</v>
      </c>
      <c r="F273" s="114" t="s">
        <v>134</v>
      </c>
      <c r="G273" s="55" t="s">
        <v>724</v>
      </c>
      <c r="H273" s="63">
        <v>286930000</v>
      </c>
      <c r="I273" s="55" t="s">
        <v>725</v>
      </c>
      <c r="J273" s="55" t="s">
        <v>710</v>
      </c>
      <c r="K273" s="55" t="s">
        <v>726</v>
      </c>
      <c r="L273" s="1174">
        <v>44396</v>
      </c>
      <c r="M273" s="1174">
        <v>44500</v>
      </c>
      <c r="N273" s="936">
        <v>1.79</v>
      </c>
      <c r="O273" s="937">
        <v>0.69</v>
      </c>
      <c r="P273" s="929"/>
      <c r="Q273" s="930"/>
      <c r="R273" s="928">
        <f t="shared" si="15"/>
        <v>-1.1000000000000001</v>
      </c>
      <c r="S273" s="684" t="s">
        <v>208</v>
      </c>
      <c r="T273" s="278"/>
    </row>
    <row r="274" spans="1:22" s="57" customFormat="1" ht="51.75" customHeight="1">
      <c r="A274" s="302"/>
      <c r="B274" s="61" t="s">
        <v>730</v>
      </c>
      <c r="C274" s="62">
        <v>525000000</v>
      </c>
      <c r="D274" s="599" t="s">
        <v>701</v>
      </c>
      <c r="E274" s="60" t="s">
        <v>708</v>
      </c>
      <c r="F274" s="114" t="s">
        <v>134</v>
      </c>
      <c r="G274" s="55" t="s">
        <v>724</v>
      </c>
      <c r="H274" s="63">
        <v>524543000</v>
      </c>
      <c r="I274" s="55" t="s">
        <v>725</v>
      </c>
      <c r="J274" s="55" t="s">
        <v>710</v>
      </c>
      <c r="K274" s="55" t="s">
        <v>726</v>
      </c>
      <c r="L274" s="1174">
        <v>44396</v>
      </c>
      <c r="M274" s="1174">
        <v>44500</v>
      </c>
      <c r="N274" s="936">
        <v>1.32</v>
      </c>
      <c r="O274" s="937">
        <v>0.53</v>
      </c>
      <c r="P274" s="929"/>
      <c r="Q274" s="930"/>
      <c r="R274" s="928">
        <f t="shared" si="15"/>
        <v>-0.79</v>
      </c>
      <c r="S274" s="684" t="s">
        <v>208</v>
      </c>
      <c r="T274" s="278"/>
    </row>
    <row r="275" spans="1:22" s="57" customFormat="1" ht="51.75" customHeight="1">
      <c r="A275" s="302"/>
      <c r="B275" s="61" t="s">
        <v>731</v>
      </c>
      <c r="C275" s="62">
        <v>1008000000</v>
      </c>
      <c r="D275" s="599" t="s">
        <v>701</v>
      </c>
      <c r="E275" s="60" t="s">
        <v>708</v>
      </c>
      <c r="F275" s="114" t="s">
        <v>134</v>
      </c>
      <c r="G275" s="55" t="s">
        <v>724</v>
      </c>
      <c r="H275" s="63">
        <v>1007744000</v>
      </c>
      <c r="I275" s="55" t="s">
        <v>725</v>
      </c>
      <c r="J275" s="55" t="s">
        <v>710</v>
      </c>
      <c r="K275" s="55" t="s">
        <v>726</v>
      </c>
      <c r="L275" s="1174">
        <v>44396</v>
      </c>
      <c r="M275" s="1174">
        <v>44500</v>
      </c>
      <c r="N275" s="936">
        <v>1.1499999999999999</v>
      </c>
      <c r="O275" s="937">
        <v>0.28000000000000003</v>
      </c>
      <c r="P275" s="929"/>
      <c r="Q275" s="930"/>
      <c r="R275" s="928">
        <f t="shared" si="15"/>
        <v>-0.86999999999999988</v>
      </c>
      <c r="S275" s="684" t="s">
        <v>208</v>
      </c>
      <c r="T275" s="278"/>
    </row>
    <row r="276" spans="1:22" s="57" customFormat="1" ht="47.15" customHeight="1">
      <c r="A276" s="305">
        <v>184</v>
      </c>
      <c r="B276" s="474" t="s">
        <v>865</v>
      </c>
      <c r="C276" s="434">
        <v>0</v>
      </c>
      <c r="D276" s="330"/>
      <c r="E276" s="330"/>
      <c r="F276" s="360"/>
      <c r="G276" s="371"/>
      <c r="H276" s="435"/>
      <c r="I276" s="371"/>
      <c r="J276" s="371"/>
      <c r="K276" s="371"/>
      <c r="L276" s="1175"/>
      <c r="M276" s="1175"/>
      <c r="N276" s="1045"/>
      <c r="O276" s="1046"/>
      <c r="P276" s="319"/>
      <c r="Q276" s="1047"/>
      <c r="R276" s="1048"/>
      <c r="S276" s="686" t="s">
        <v>866</v>
      </c>
      <c r="T276" s="278" t="s">
        <v>139</v>
      </c>
    </row>
    <row r="277" spans="1:22" s="57" customFormat="1" ht="47.15" customHeight="1">
      <c r="A277" s="305">
        <v>185</v>
      </c>
      <c r="B277" s="474" t="s">
        <v>867</v>
      </c>
      <c r="C277" s="434">
        <v>0</v>
      </c>
      <c r="D277" s="330"/>
      <c r="E277" s="330"/>
      <c r="F277" s="360"/>
      <c r="G277" s="371"/>
      <c r="H277" s="435"/>
      <c r="I277" s="371"/>
      <c r="J277" s="371"/>
      <c r="K277" s="371"/>
      <c r="L277" s="1175"/>
      <c r="M277" s="1175"/>
      <c r="N277" s="1045"/>
      <c r="O277" s="1046"/>
      <c r="P277" s="319"/>
      <c r="Q277" s="1047"/>
      <c r="R277" s="1048"/>
      <c r="S277" s="686" t="s">
        <v>868</v>
      </c>
      <c r="T277" s="278"/>
    </row>
    <row r="278" spans="1:22" s="57" customFormat="1" ht="45" customHeight="1">
      <c r="A278" s="305">
        <v>186</v>
      </c>
      <c r="B278" s="474" t="s">
        <v>869</v>
      </c>
      <c r="C278" s="434">
        <v>0</v>
      </c>
      <c r="D278" s="330"/>
      <c r="E278" s="330"/>
      <c r="F278" s="360"/>
      <c r="G278" s="371"/>
      <c r="H278" s="435"/>
      <c r="I278" s="371"/>
      <c r="J278" s="371"/>
      <c r="K278" s="371"/>
      <c r="L278" s="1175"/>
      <c r="M278" s="1175"/>
      <c r="N278" s="1045"/>
      <c r="O278" s="1046"/>
      <c r="P278" s="319"/>
      <c r="Q278" s="1047"/>
      <c r="R278" s="1048"/>
      <c r="S278" s="686" t="s">
        <v>870</v>
      </c>
      <c r="T278" s="278" t="s">
        <v>139</v>
      </c>
    </row>
    <row r="279" spans="1:22" s="57" customFormat="1" ht="39.75" customHeight="1">
      <c r="A279" s="302">
        <v>187</v>
      </c>
      <c r="B279" s="456" t="s">
        <v>871</v>
      </c>
      <c r="C279" s="62">
        <v>100000000</v>
      </c>
      <c r="D279" s="304" t="s">
        <v>114</v>
      </c>
      <c r="E279" s="304" t="s">
        <v>103</v>
      </c>
      <c r="F279" s="114" t="s">
        <v>134</v>
      </c>
      <c r="G279" s="55" t="s">
        <v>733</v>
      </c>
      <c r="H279" s="63">
        <v>98961000</v>
      </c>
      <c r="I279" s="55" t="s">
        <v>677</v>
      </c>
      <c r="J279" s="55" t="s">
        <v>288</v>
      </c>
      <c r="K279" s="55" t="s">
        <v>595</v>
      </c>
      <c r="L279" s="539">
        <v>44428</v>
      </c>
      <c r="M279" s="1176">
        <v>44487</v>
      </c>
      <c r="N279" s="1102"/>
      <c r="O279" s="1102"/>
      <c r="P279" s="1020" t="s">
        <v>779</v>
      </c>
      <c r="Q279" s="1102">
        <v>0</v>
      </c>
      <c r="R279" s="1108">
        <f>O279-N279</f>
        <v>0</v>
      </c>
      <c r="S279" s="684" t="s">
        <v>664</v>
      </c>
      <c r="T279" s="278" t="s">
        <v>139</v>
      </c>
    </row>
    <row r="280" spans="1:22" s="159" customFormat="1" ht="23.25" customHeight="1">
      <c r="A280" s="1515" t="s">
        <v>734</v>
      </c>
      <c r="B280" s="1516"/>
      <c r="C280" s="157">
        <f>SUBTOTAL(9,C13:C279)</f>
        <v>128414387814</v>
      </c>
      <c r="D280" s="157"/>
      <c r="E280" s="266"/>
      <c r="F280" s="694"/>
      <c r="G280" s="158"/>
      <c r="H280" s="1087"/>
      <c r="I280" s="268"/>
      <c r="J280" s="268"/>
      <c r="K280" s="269"/>
      <c r="L280" s="1184"/>
      <c r="M280" s="1177"/>
      <c r="N280" s="271"/>
      <c r="O280" s="272"/>
      <c r="P280" s="1088"/>
      <c r="Q280" s="274"/>
      <c r="R280" s="274"/>
      <c r="S280" s="274"/>
      <c r="T280" s="283"/>
      <c r="V280" s="160"/>
    </row>
    <row r="281" spans="1:22" s="78" customFormat="1">
      <c r="A281" s="69"/>
      <c r="B281" s="70"/>
      <c r="C281" s="81"/>
      <c r="D281" s="106"/>
      <c r="E281" s="72"/>
      <c r="F281" s="1137"/>
      <c r="G281" s="52"/>
      <c r="H281" s="1089"/>
      <c r="I281" s="52"/>
      <c r="J281" s="52"/>
      <c r="K281" s="52"/>
      <c r="L281" s="1178"/>
      <c r="M281" s="1178"/>
      <c r="N281" s="52"/>
      <c r="O281" s="52"/>
      <c r="P281" s="1089"/>
      <c r="Q281" s="52"/>
      <c r="R281" s="52"/>
      <c r="S281" s="52"/>
      <c r="T281" s="275"/>
      <c r="V281"/>
    </row>
    <row r="282" spans="1:22" s="58" customFormat="1" ht="15" customHeight="1">
      <c r="A282" s="1517" t="s">
        <v>735</v>
      </c>
      <c r="B282" s="1517"/>
      <c r="C282" s="1518"/>
      <c r="D282" s="1517"/>
      <c r="E282" s="1517"/>
      <c r="F282" s="1517"/>
      <c r="G282" s="71"/>
      <c r="H282" s="1090"/>
      <c r="I282" s="1345"/>
      <c r="J282" s="1519"/>
      <c r="K282" s="1519"/>
      <c r="L282" s="1185"/>
      <c r="M282" s="1190"/>
      <c r="N282" s="74"/>
      <c r="O282" s="75"/>
      <c r="P282" s="1091"/>
      <c r="Q282" s="77"/>
      <c r="R282" s="75"/>
      <c r="S282" s="78"/>
      <c r="T282" s="279"/>
    </row>
    <row r="283" spans="1:22" s="4" customFormat="1" ht="14.25" customHeight="1">
      <c r="A283" s="94"/>
      <c r="B283" s="1520" t="s">
        <v>736</v>
      </c>
      <c r="C283" s="1521"/>
      <c r="D283" s="1522"/>
      <c r="E283" s="1523"/>
      <c r="F283" s="162">
        <v>187</v>
      </c>
      <c r="G283" s="79"/>
      <c r="H283" s="1092"/>
      <c r="I283" s="80"/>
      <c r="J283" s="81"/>
      <c r="K283" s="81"/>
      <c r="L283" s="1186"/>
      <c r="M283" s="1179"/>
      <c r="N283" s="83"/>
      <c r="O283" s="912" t="s">
        <v>872</v>
      </c>
      <c r="P283" s="1094"/>
      <c r="Q283" s="938"/>
      <c r="R283" s="938"/>
      <c r="S283" s="85"/>
      <c r="T283" s="280"/>
    </row>
    <row r="284" spans="1:22" s="4" customFormat="1" ht="14.25" customHeight="1">
      <c r="A284" s="94"/>
      <c r="B284" s="1520" t="s">
        <v>738</v>
      </c>
      <c r="C284" s="1521"/>
      <c r="D284" s="1522"/>
      <c r="E284" s="1523"/>
      <c r="F284" s="162">
        <v>16</v>
      </c>
      <c r="G284" s="79"/>
      <c r="H284" s="1092"/>
      <c r="I284" s="80"/>
      <c r="J284" s="81"/>
      <c r="K284" s="81"/>
      <c r="L284" s="1186"/>
      <c r="M284" s="1179"/>
      <c r="N284" s="83"/>
      <c r="O284" s="913" t="s">
        <v>70</v>
      </c>
      <c r="P284" s="1094"/>
      <c r="Q284" s="938"/>
      <c r="R284" s="938"/>
      <c r="S284" s="85"/>
      <c r="T284" s="280"/>
    </row>
    <row r="285" spans="1:22" s="4" customFormat="1" ht="14.25" customHeight="1">
      <c r="A285" s="94"/>
      <c r="B285" s="1520" t="s">
        <v>739</v>
      </c>
      <c r="C285" s="1521"/>
      <c r="D285" s="1522"/>
      <c r="E285" s="1523"/>
      <c r="F285" s="162">
        <v>171</v>
      </c>
      <c r="G285" s="79"/>
      <c r="H285" s="1092"/>
      <c r="I285" s="80"/>
      <c r="J285" s="81"/>
      <c r="K285" s="81"/>
      <c r="L285" s="1186"/>
      <c r="M285" s="1179"/>
      <c r="N285" s="83"/>
      <c r="O285" s="912"/>
      <c r="P285" s="1094"/>
      <c r="Q285" s="938"/>
      <c r="R285" s="938"/>
      <c r="S285" s="85"/>
      <c r="T285" s="280"/>
    </row>
    <row r="286" spans="1:22" s="90" customFormat="1" ht="14.25" customHeight="1">
      <c r="A286" s="163"/>
      <c r="B286" s="1524" t="s">
        <v>740</v>
      </c>
      <c r="C286" s="1527"/>
      <c r="D286" s="1525"/>
      <c r="E286" s="1526"/>
      <c r="F286" s="162">
        <v>72</v>
      </c>
      <c r="G286" s="86"/>
      <c r="H286" s="1093"/>
      <c r="I286" s="87"/>
      <c r="J286" s="88"/>
      <c r="K286" s="88"/>
      <c r="L286" s="1187"/>
      <c r="M286" s="1180"/>
      <c r="N286" s="164"/>
      <c r="O286" s="913"/>
      <c r="P286" s="1094"/>
      <c r="Q286" s="938"/>
      <c r="R286" s="938"/>
      <c r="S286" s="165"/>
      <c r="T286" s="281" t="s">
        <v>741</v>
      </c>
    </row>
    <row r="287" spans="1:22" s="90" customFormat="1" ht="14.25" customHeight="1">
      <c r="A287" s="163"/>
      <c r="B287" s="1524" t="s">
        <v>742</v>
      </c>
      <c r="C287" s="1527"/>
      <c r="D287" s="1525"/>
      <c r="E287" s="1526"/>
      <c r="F287" s="162">
        <v>79</v>
      </c>
      <c r="G287" s="86"/>
      <c r="H287" s="1093"/>
      <c r="I287" s="87"/>
      <c r="J287" s="88"/>
      <c r="K287" s="88"/>
      <c r="L287" s="1187"/>
      <c r="M287" s="1180"/>
      <c r="N287" s="164"/>
      <c r="O287" s="914"/>
      <c r="P287" s="1094"/>
      <c r="Q287" s="938"/>
      <c r="R287" s="938"/>
      <c r="S287" s="165"/>
      <c r="T287" s="281" t="s">
        <v>114</v>
      </c>
    </row>
    <row r="288" spans="1:22" s="90" customFormat="1" ht="14.25" customHeight="1">
      <c r="A288" s="163"/>
      <c r="B288" s="1524" t="s">
        <v>743</v>
      </c>
      <c r="C288" s="1527"/>
      <c r="D288" s="1525"/>
      <c r="E288" s="1526"/>
      <c r="F288" s="162">
        <f>COUNTIF($D$13:$D$279,T288)</f>
        <v>20</v>
      </c>
      <c r="G288" s="86"/>
      <c r="H288" s="1093"/>
      <c r="I288" s="87"/>
      <c r="J288" s="88"/>
      <c r="K288" s="88"/>
      <c r="L288" s="1187"/>
      <c r="M288" s="1180"/>
      <c r="N288" s="164"/>
      <c r="O288" s="914"/>
      <c r="P288" s="1094"/>
      <c r="Q288" s="938"/>
      <c r="R288" s="938"/>
      <c r="S288" s="165"/>
      <c r="T288" s="281" t="s">
        <v>744</v>
      </c>
    </row>
    <row r="289" spans="1:16149" s="90" customFormat="1" ht="14.25" customHeight="1">
      <c r="A289" s="163"/>
      <c r="B289" s="1520" t="s">
        <v>745</v>
      </c>
      <c r="C289" s="1522"/>
      <c r="D289" s="1522"/>
      <c r="E289" s="1523"/>
      <c r="F289" s="162">
        <f>SUM(F290:F292)</f>
        <v>99</v>
      </c>
      <c r="G289" s="86"/>
      <c r="H289" s="1093"/>
      <c r="I289" s="87"/>
      <c r="J289" s="88"/>
      <c r="K289" s="88"/>
      <c r="L289" s="1187"/>
      <c r="M289" s="1180"/>
      <c r="N289" s="164"/>
      <c r="O289" s="1347" t="s">
        <v>746</v>
      </c>
      <c r="P289" s="1094"/>
      <c r="Q289" s="938"/>
      <c r="R289" s="938"/>
      <c r="S289" s="165"/>
      <c r="T289" s="281"/>
    </row>
    <row r="290" spans="1:16149" s="90" customFormat="1" ht="13.5" customHeight="1">
      <c r="A290" s="163"/>
      <c r="B290" s="1524" t="s">
        <v>740</v>
      </c>
      <c r="C290" s="1525"/>
      <c r="D290" s="1525"/>
      <c r="E290" s="1526"/>
      <c r="F290" s="162">
        <v>50</v>
      </c>
      <c r="G290" s="86"/>
      <c r="H290" s="1093"/>
      <c r="I290" s="87"/>
      <c r="J290" s="88"/>
      <c r="K290" s="88"/>
      <c r="L290" s="1187"/>
      <c r="M290" s="1180"/>
      <c r="N290" s="164"/>
      <c r="O290" s="915" t="s">
        <v>747</v>
      </c>
      <c r="P290" s="164"/>
      <c r="Q290" s="938"/>
      <c r="R290" s="938"/>
      <c r="S290" s="165"/>
      <c r="T290" s="281"/>
    </row>
    <row r="291" spans="1:16149" s="90" customFormat="1" ht="13.5" customHeight="1">
      <c r="A291" s="163"/>
      <c r="B291" s="1524" t="s">
        <v>742</v>
      </c>
      <c r="C291" s="1525"/>
      <c r="D291" s="1525"/>
      <c r="E291" s="1526"/>
      <c r="F291" s="162">
        <v>47</v>
      </c>
      <c r="G291" s="86"/>
      <c r="H291" s="1093"/>
      <c r="I291" s="87"/>
      <c r="J291" s="88"/>
      <c r="K291" s="88"/>
      <c r="L291" s="1187"/>
      <c r="M291" s="1180"/>
      <c r="N291" s="164"/>
      <c r="O291" s="915" t="s">
        <v>748</v>
      </c>
      <c r="P291" s="164"/>
      <c r="Q291" s="938"/>
      <c r="R291" s="938"/>
      <c r="S291" s="165"/>
      <c r="T291" s="281"/>
    </row>
    <row r="292" spans="1:16149" s="90" customFormat="1" ht="14.25" customHeight="1">
      <c r="A292" s="163"/>
      <c r="B292" s="1524" t="s">
        <v>743</v>
      </c>
      <c r="C292" s="1525"/>
      <c r="D292" s="1525"/>
      <c r="E292" s="1526"/>
      <c r="F292" s="162">
        <v>2</v>
      </c>
      <c r="G292" s="86"/>
      <c r="H292" s="1093"/>
      <c r="I292" s="87"/>
      <c r="J292" s="88"/>
      <c r="K292" s="88"/>
      <c r="L292" s="1187"/>
      <c r="M292" s="1180"/>
      <c r="N292" s="164"/>
      <c r="O292" s="915"/>
      <c r="P292" s="164"/>
      <c r="Q292" s="938"/>
      <c r="R292" s="938"/>
      <c r="S292" s="165"/>
      <c r="T292" s="281"/>
    </row>
    <row r="293" spans="1:16149" s="90" customFormat="1" ht="14.25" customHeight="1">
      <c r="A293" s="163"/>
      <c r="B293" s="1520" t="s">
        <v>749</v>
      </c>
      <c r="C293" s="1522"/>
      <c r="D293" s="1522"/>
      <c r="E293" s="1523"/>
      <c r="F293" s="162">
        <v>6</v>
      </c>
      <c r="G293" s="86"/>
      <c r="H293" s="1093"/>
      <c r="I293" s="87"/>
      <c r="J293" s="88"/>
      <c r="K293" s="88"/>
      <c r="L293" s="1187"/>
      <c r="M293" s="1180"/>
      <c r="N293" s="164"/>
      <c r="O293" s="1099"/>
      <c r="P293" s="1094"/>
      <c r="Q293" s="938"/>
      <c r="R293" s="938"/>
      <c r="S293" s="165"/>
      <c r="T293" s="281"/>
    </row>
    <row r="294" spans="1:16149" s="90" customFormat="1" ht="14.25" customHeight="1">
      <c r="A294" s="163"/>
      <c r="B294" s="1520" t="s">
        <v>750</v>
      </c>
      <c r="C294" s="1522"/>
      <c r="D294" s="1522"/>
      <c r="E294" s="1523"/>
      <c r="F294" s="901">
        <v>29</v>
      </c>
      <c r="G294" s="86"/>
      <c r="H294" s="1093"/>
      <c r="I294" s="87"/>
      <c r="J294" s="88"/>
      <c r="K294" s="88"/>
      <c r="L294" s="1187"/>
      <c r="M294" s="1180"/>
      <c r="N294" s="164"/>
      <c r="O294" s="1099"/>
      <c r="P294" s="1094"/>
      <c r="Q294" s="938"/>
      <c r="R294" s="938"/>
      <c r="S294" s="165"/>
      <c r="T294" s="281"/>
    </row>
    <row r="295" spans="1:16149" s="90" customFormat="1" ht="14.25" customHeight="1">
      <c r="A295" s="163"/>
      <c r="B295" s="1520" t="s">
        <v>751</v>
      </c>
      <c r="C295" s="1522"/>
      <c r="D295" s="1522"/>
      <c r="E295" s="1522"/>
      <c r="F295" s="903">
        <v>12</v>
      </c>
      <c r="G295" s="86"/>
      <c r="H295" s="1093"/>
      <c r="I295" s="87"/>
      <c r="J295" s="88"/>
      <c r="K295" s="88"/>
      <c r="L295" s="1187"/>
      <c r="M295" s="1180"/>
      <c r="N295" s="164"/>
      <c r="O295" s="1099"/>
      <c r="P295" s="1094"/>
      <c r="Q295" s="938"/>
      <c r="R295" s="938"/>
      <c r="S295" s="165"/>
      <c r="T295" s="281"/>
    </row>
    <row r="296" spans="1:16149" s="90" customFormat="1" ht="14.25" customHeight="1">
      <c r="A296" s="163"/>
      <c r="B296" s="1520" t="s">
        <v>752</v>
      </c>
      <c r="C296" s="1522"/>
      <c r="D296" s="1522"/>
      <c r="E296" s="1522"/>
      <c r="F296" s="903">
        <v>1</v>
      </c>
      <c r="G296" s="86"/>
      <c r="H296" s="1093"/>
      <c r="I296" s="87"/>
      <c r="J296" s="88"/>
      <c r="K296" s="88"/>
      <c r="L296" s="1187"/>
      <c r="M296" s="1180"/>
      <c r="N296" s="164"/>
      <c r="O296" s="1099"/>
      <c r="P296" s="1094"/>
      <c r="Q296" s="938"/>
      <c r="R296" s="938"/>
      <c r="S296" s="165"/>
      <c r="T296" s="281"/>
    </row>
    <row r="297" spans="1:16149" s="90" customFormat="1" ht="14.25" customHeight="1">
      <c r="A297" s="163"/>
      <c r="B297" s="1520" t="s">
        <v>753</v>
      </c>
      <c r="C297" s="1522"/>
      <c r="D297" s="1522"/>
      <c r="E297" s="1522"/>
      <c r="F297" s="903">
        <v>11</v>
      </c>
      <c r="G297" s="86"/>
      <c r="H297" s="1093"/>
      <c r="I297" s="87"/>
      <c r="J297" s="88"/>
      <c r="K297" s="88"/>
      <c r="L297" s="1187"/>
      <c r="M297" s="1180"/>
      <c r="N297" s="164"/>
      <c r="O297" s="915"/>
      <c r="P297" s="164"/>
      <c r="Q297" s="938"/>
      <c r="R297" s="938"/>
      <c r="S297" s="165"/>
      <c r="T297" s="281"/>
    </row>
    <row r="298" spans="1:16149" s="90" customFormat="1" ht="14.25" customHeight="1">
      <c r="A298" s="163"/>
      <c r="B298" s="1343" t="s">
        <v>754</v>
      </c>
      <c r="C298" s="1344"/>
      <c r="D298" s="1344"/>
      <c r="E298" s="1344"/>
      <c r="F298" s="903">
        <v>4</v>
      </c>
      <c r="G298" s="86"/>
      <c r="H298" s="1093"/>
      <c r="I298" s="87"/>
      <c r="J298" s="88"/>
      <c r="K298" s="88"/>
      <c r="L298" s="1187"/>
      <c r="M298" s="1180"/>
      <c r="N298" s="164"/>
      <c r="O298" s="915"/>
      <c r="P298" s="164"/>
      <c r="Q298" s="938"/>
      <c r="R298" s="938"/>
      <c r="S298" s="165"/>
      <c r="T298" s="281"/>
    </row>
    <row r="299" spans="1:16149" s="90" customFormat="1" ht="14.25" customHeight="1">
      <c r="A299" s="163"/>
      <c r="B299" s="1520" t="s">
        <v>755</v>
      </c>
      <c r="C299" s="1522"/>
      <c r="D299" s="1522"/>
      <c r="E299" s="1530"/>
      <c r="F299" s="903">
        <v>7</v>
      </c>
      <c r="G299" s="86"/>
      <c r="H299" s="1093"/>
      <c r="I299" s="87"/>
      <c r="J299" s="88"/>
      <c r="K299" s="88"/>
      <c r="L299" s="1187"/>
      <c r="M299" s="1180"/>
      <c r="N299" s="164"/>
      <c r="O299" s="83"/>
      <c r="P299" s="1094"/>
      <c r="Q299" s="938"/>
      <c r="R299" s="938"/>
      <c r="S299" s="165"/>
      <c r="T299" s="281"/>
    </row>
    <row r="300" spans="1:16149" s="90" customFormat="1" ht="14.25" customHeight="1">
      <c r="A300" s="163"/>
      <c r="B300" s="1520" t="s">
        <v>756</v>
      </c>
      <c r="C300" s="1522"/>
      <c r="D300" s="1522"/>
      <c r="E300" s="1522"/>
      <c r="F300" s="904">
        <v>2</v>
      </c>
      <c r="G300" s="86"/>
      <c r="H300" s="1093"/>
      <c r="I300" s="87"/>
      <c r="J300" s="88"/>
      <c r="K300" s="88"/>
      <c r="L300" s="1187"/>
      <c r="M300" s="1180"/>
      <c r="N300" s="164"/>
      <c r="O300" s="83"/>
      <c r="P300" s="1094"/>
      <c r="Q300" s="938"/>
      <c r="R300" s="938"/>
      <c r="S300" s="165"/>
      <c r="T300" s="281"/>
    </row>
    <row r="301" spans="1:16149" s="90" customFormat="1" ht="14.25" customHeight="1">
      <c r="A301" s="163"/>
      <c r="B301" s="447"/>
      <c r="C301" s="1095"/>
      <c r="D301" s="447"/>
      <c r="E301" s="447"/>
      <c r="F301" s="92"/>
      <c r="G301" s="86"/>
      <c r="H301" s="1093"/>
      <c r="I301" s="87"/>
      <c r="J301" s="88"/>
      <c r="K301" s="88"/>
      <c r="L301" s="1187"/>
      <c r="M301" s="1180"/>
      <c r="N301" s="164"/>
      <c r="O301" s="83"/>
      <c r="P301" s="1094"/>
      <c r="Q301" s="938"/>
      <c r="R301" s="938"/>
      <c r="S301" s="165"/>
      <c r="T301" s="281"/>
    </row>
    <row r="302" spans="1:16149" s="90" customFormat="1" ht="14.25" customHeight="1">
      <c r="A302" s="1135" t="s">
        <v>758</v>
      </c>
      <c r="B302" s="1135"/>
      <c r="C302" s="1095"/>
      <c r="D302" s="447"/>
      <c r="E302" s="447"/>
      <c r="F302" s="92"/>
      <c r="G302" s="86"/>
      <c r="H302" s="1093"/>
      <c r="I302" s="87"/>
      <c r="J302" s="88"/>
      <c r="K302" s="88"/>
      <c r="L302" s="1187"/>
      <c r="M302" s="1180"/>
      <c r="N302" s="164"/>
      <c r="O302" s="83"/>
      <c r="P302" s="1094"/>
      <c r="Q302" s="938"/>
      <c r="R302" s="938"/>
      <c r="S302" s="165"/>
      <c r="T302" s="281"/>
    </row>
    <row r="303" spans="1:16149" s="78" customFormat="1">
      <c r="A303" s="72"/>
      <c r="B303" s="595"/>
      <c r="C303" s="596" t="s">
        <v>759</v>
      </c>
      <c r="D303" s="168"/>
      <c r="E303" s="72"/>
      <c r="F303" s="1137"/>
      <c r="G303" s="52"/>
      <c r="H303" s="52"/>
      <c r="I303" s="52"/>
      <c r="J303" s="52"/>
      <c r="K303" s="52"/>
      <c r="L303" s="1178"/>
      <c r="M303" s="1178"/>
      <c r="N303" s="84"/>
      <c r="O303" s="83"/>
      <c r="P303" s="83"/>
      <c r="Q303" s="52"/>
      <c r="R303" s="52"/>
      <c r="S303" s="52"/>
      <c r="T303" s="275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  <c r="AMK303"/>
      <c r="AML303"/>
      <c r="AMM303"/>
      <c r="AMN303"/>
      <c r="AMO303"/>
      <c r="AMP303"/>
      <c r="AMQ303"/>
      <c r="AMR303"/>
      <c r="AMS303"/>
      <c r="AMT303"/>
      <c r="AMU303"/>
      <c r="AMV303"/>
      <c r="AMW303"/>
      <c r="AMX303"/>
      <c r="AMY303"/>
      <c r="AMZ303"/>
      <c r="ANA303"/>
      <c r="ANB303"/>
      <c r="ANC303"/>
      <c r="AND303"/>
      <c r="ANE303"/>
      <c r="ANF303"/>
      <c r="ANG303"/>
      <c r="ANH303"/>
      <c r="ANI303"/>
      <c r="ANJ303"/>
      <c r="ANK303"/>
      <c r="ANL303"/>
      <c r="ANM303"/>
      <c r="ANN303"/>
      <c r="ANO303"/>
      <c r="ANP303"/>
      <c r="ANQ303"/>
      <c r="ANR303"/>
      <c r="ANS303"/>
      <c r="ANT303"/>
      <c r="ANU303"/>
      <c r="ANV303"/>
      <c r="ANW303"/>
      <c r="ANX303"/>
      <c r="ANY303"/>
      <c r="ANZ303"/>
      <c r="AOA303"/>
      <c r="AOB303"/>
      <c r="AOC303"/>
      <c r="AOD303"/>
      <c r="AOE303"/>
      <c r="AOF303"/>
      <c r="AOG303"/>
      <c r="AOH303"/>
      <c r="AOI303"/>
      <c r="AOJ303"/>
      <c r="AOK303"/>
      <c r="AOL303"/>
      <c r="AOM303"/>
      <c r="AON303"/>
      <c r="AOO303"/>
      <c r="AOP303"/>
      <c r="AOQ303"/>
      <c r="AOR303"/>
      <c r="AOS303"/>
      <c r="AOT303"/>
      <c r="AOU303"/>
      <c r="AOV303"/>
      <c r="AOW303"/>
      <c r="AOX303"/>
      <c r="AOY303"/>
      <c r="AOZ303"/>
      <c r="APA303"/>
      <c r="APB303"/>
      <c r="APC303"/>
      <c r="APD303"/>
      <c r="APE303"/>
      <c r="APF303"/>
      <c r="APG303"/>
      <c r="APH303"/>
      <c r="API303"/>
      <c r="APJ303"/>
      <c r="APK303"/>
      <c r="APL303"/>
      <c r="APM303"/>
      <c r="APN303"/>
      <c r="APO303"/>
      <c r="APP303"/>
      <c r="APQ303"/>
      <c r="APR303"/>
      <c r="APS303"/>
      <c r="APT303"/>
      <c r="APU303"/>
      <c r="APV303"/>
      <c r="APW303"/>
      <c r="APX303"/>
      <c r="APY303"/>
      <c r="APZ303"/>
      <c r="AQA303"/>
      <c r="AQB303"/>
      <c r="AQC303"/>
      <c r="AQD303"/>
      <c r="AQE303"/>
      <c r="AQF303"/>
      <c r="AQG303"/>
      <c r="AQH303"/>
      <c r="AQI303"/>
      <c r="AQJ303"/>
      <c r="AQK303"/>
      <c r="AQL303"/>
      <c r="AQM303"/>
      <c r="AQN303"/>
      <c r="AQO303"/>
      <c r="AQP303"/>
      <c r="AQQ303"/>
      <c r="AQR303"/>
      <c r="AQS303"/>
      <c r="AQT303"/>
      <c r="AQU303"/>
      <c r="AQV303"/>
      <c r="AQW303"/>
      <c r="AQX303"/>
      <c r="AQY303"/>
      <c r="AQZ303"/>
      <c r="ARA303"/>
      <c r="ARB303"/>
      <c r="ARC303"/>
      <c r="ARD303"/>
      <c r="ARE303"/>
      <c r="ARF303"/>
      <c r="ARG303"/>
      <c r="ARH303"/>
      <c r="ARI303"/>
      <c r="ARJ303"/>
      <c r="ARK303"/>
      <c r="ARL303"/>
      <c r="ARM303"/>
      <c r="ARN303"/>
      <c r="ARO303"/>
      <c r="ARP303"/>
      <c r="ARQ303"/>
      <c r="ARR303"/>
      <c r="ARS303"/>
      <c r="ART303"/>
      <c r="ARU303"/>
      <c r="ARV303"/>
      <c r="ARW303"/>
      <c r="ARX303"/>
      <c r="ARY303"/>
      <c r="ARZ303"/>
      <c r="ASA303"/>
      <c r="ASB303"/>
      <c r="ASC303"/>
      <c r="ASD303"/>
      <c r="ASE303"/>
      <c r="ASF303"/>
      <c r="ASG303"/>
      <c r="ASH303"/>
      <c r="ASI303"/>
      <c r="ASJ303"/>
      <c r="ASK303"/>
      <c r="ASL303"/>
      <c r="ASM303"/>
      <c r="ASN303"/>
      <c r="ASO303"/>
      <c r="ASP303"/>
      <c r="ASQ303"/>
      <c r="ASR303"/>
      <c r="ASS303"/>
      <c r="AST303"/>
      <c r="ASU303"/>
      <c r="ASV303"/>
      <c r="ASW303"/>
      <c r="ASX303"/>
      <c r="ASY303"/>
      <c r="ASZ303"/>
      <c r="ATA303"/>
      <c r="ATB303"/>
      <c r="ATC303"/>
      <c r="ATD303"/>
      <c r="ATE303"/>
      <c r="ATF303"/>
      <c r="ATG303"/>
      <c r="ATH303"/>
      <c r="ATI303"/>
      <c r="ATJ303"/>
      <c r="ATK303"/>
      <c r="ATL303"/>
      <c r="ATM303"/>
      <c r="ATN303"/>
      <c r="ATO303"/>
      <c r="ATP303"/>
      <c r="ATQ303"/>
      <c r="ATR303"/>
      <c r="ATS303"/>
      <c r="ATT303"/>
      <c r="ATU303"/>
      <c r="ATV303"/>
      <c r="ATW303"/>
      <c r="ATX303"/>
      <c r="ATY303"/>
      <c r="ATZ303"/>
      <c r="AUA303"/>
      <c r="AUB303"/>
      <c r="AUC303"/>
      <c r="AUD303"/>
      <c r="AUE303"/>
      <c r="AUF303"/>
      <c r="AUG303"/>
      <c r="AUH303"/>
      <c r="AUI303"/>
      <c r="AUJ303"/>
      <c r="AUK303"/>
      <c r="AUL303"/>
      <c r="AUM303"/>
      <c r="AUN303"/>
      <c r="AUO303"/>
      <c r="AUP303"/>
      <c r="AUQ303"/>
      <c r="AUR303"/>
      <c r="AUS303"/>
      <c r="AUT303"/>
      <c r="AUU303"/>
      <c r="AUV303"/>
      <c r="AUW303"/>
      <c r="AUX303"/>
      <c r="AUY303"/>
      <c r="AUZ303"/>
      <c r="AVA303"/>
      <c r="AVB303"/>
      <c r="AVC303"/>
      <c r="AVD303"/>
      <c r="AVE303"/>
      <c r="AVF303"/>
      <c r="AVG303"/>
      <c r="AVH303"/>
      <c r="AVI303"/>
      <c r="AVJ303"/>
      <c r="AVK303"/>
      <c r="AVL303"/>
      <c r="AVM303"/>
      <c r="AVN303"/>
      <c r="AVO303"/>
      <c r="AVP303"/>
      <c r="AVQ303"/>
      <c r="AVR303"/>
      <c r="AVS303"/>
      <c r="AVT303"/>
      <c r="AVU303"/>
      <c r="AVV303"/>
      <c r="AVW303"/>
      <c r="AVX303"/>
      <c r="AVY303"/>
      <c r="AVZ303"/>
      <c r="AWA303"/>
      <c r="AWB303"/>
      <c r="AWC303"/>
      <c r="AWD303"/>
      <c r="AWE303"/>
      <c r="AWF303"/>
      <c r="AWG303"/>
      <c r="AWH303"/>
      <c r="AWI303"/>
      <c r="AWJ303"/>
      <c r="AWK303"/>
      <c r="AWL303"/>
      <c r="AWM303"/>
      <c r="AWN303"/>
      <c r="AWO303"/>
      <c r="AWP303"/>
      <c r="AWQ303"/>
      <c r="AWR303"/>
      <c r="AWS303"/>
      <c r="AWT303"/>
      <c r="AWU303"/>
      <c r="AWV303"/>
      <c r="AWW303"/>
      <c r="AWX303"/>
      <c r="AWY303"/>
      <c r="AWZ303"/>
      <c r="AXA303"/>
      <c r="AXB303"/>
      <c r="AXC303"/>
      <c r="AXD303"/>
      <c r="AXE303"/>
      <c r="AXF303"/>
      <c r="AXG303"/>
      <c r="AXH303"/>
      <c r="AXI303"/>
      <c r="AXJ303"/>
      <c r="AXK303"/>
      <c r="AXL303"/>
      <c r="AXM303"/>
      <c r="AXN303"/>
      <c r="AXO303"/>
      <c r="AXP303"/>
      <c r="AXQ303"/>
      <c r="AXR303"/>
      <c r="AXS303"/>
      <c r="AXT303"/>
      <c r="AXU303"/>
      <c r="AXV303"/>
      <c r="AXW303"/>
      <c r="AXX303"/>
      <c r="AXY303"/>
      <c r="AXZ303"/>
      <c r="AYA303"/>
      <c r="AYB303"/>
      <c r="AYC303"/>
      <c r="AYD303"/>
      <c r="AYE303"/>
      <c r="AYF303"/>
      <c r="AYG303"/>
      <c r="AYH303"/>
      <c r="AYI303"/>
      <c r="AYJ303"/>
      <c r="AYK303"/>
      <c r="AYL303"/>
      <c r="AYM303"/>
      <c r="AYN303"/>
      <c r="AYO303"/>
      <c r="AYP303"/>
      <c r="AYQ303"/>
      <c r="AYR303"/>
      <c r="AYS303"/>
      <c r="AYT303"/>
      <c r="AYU303"/>
      <c r="AYV303"/>
      <c r="AYW303"/>
      <c r="AYX303"/>
      <c r="AYY303"/>
      <c r="AYZ303"/>
      <c r="AZA303"/>
      <c r="AZB303"/>
      <c r="AZC303"/>
      <c r="AZD303"/>
      <c r="AZE303"/>
      <c r="AZF303"/>
      <c r="AZG303"/>
      <c r="AZH303"/>
      <c r="AZI303"/>
      <c r="AZJ303"/>
      <c r="AZK303"/>
      <c r="AZL303"/>
      <c r="AZM303"/>
      <c r="AZN303"/>
      <c r="AZO303"/>
      <c r="AZP303"/>
      <c r="AZQ303"/>
      <c r="AZR303"/>
      <c r="AZS303"/>
      <c r="AZT303"/>
      <c r="AZU303"/>
      <c r="AZV303"/>
      <c r="AZW303"/>
      <c r="AZX303"/>
      <c r="AZY303"/>
      <c r="AZZ303"/>
      <c r="BAA303"/>
      <c r="BAB303"/>
      <c r="BAC303"/>
      <c r="BAD303"/>
      <c r="BAE303"/>
      <c r="BAF303"/>
      <c r="BAG303"/>
      <c r="BAH303"/>
      <c r="BAI303"/>
      <c r="BAJ303"/>
      <c r="BAK303"/>
      <c r="BAL303"/>
      <c r="BAM303"/>
      <c r="BAN303"/>
      <c r="BAO303"/>
      <c r="BAP303"/>
      <c r="BAQ303"/>
      <c r="BAR303"/>
      <c r="BAS303"/>
      <c r="BAT303"/>
      <c r="BAU303"/>
      <c r="BAV303"/>
      <c r="BAW303"/>
      <c r="BAX303"/>
      <c r="BAY303"/>
      <c r="BAZ303"/>
      <c r="BBA303"/>
      <c r="BBB303"/>
      <c r="BBC303"/>
      <c r="BBD303"/>
      <c r="BBE303"/>
      <c r="BBF303"/>
      <c r="BBG303"/>
      <c r="BBH303"/>
      <c r="BBI303"/>
      <c r="BBJ303"/>
      <c r="BBK303"/>
      <c r="BBL303"/>
      <c r="BBM303"/>
      <c r="BBN303"/>
      <c r="BBO303"/>
      <c r="BBP303"/>
      <c r="BBQ303"/>
      <c r="BBR303"/>
      <c r="BBS303"/>
      <c r="BBT303"/>
      <c r="BBU303"/>
      <c r="BBV303"/>
      <c r="BBW303"/>
      <c r="BBX303"/>
      <c r="BBY303"/>
      <c r="BBZ303"/>
      <c r="BCA303"/>
      <c r="BCB303"/>
      <c r="BCC303"/>
      <c r="BCD303"/>
      <c r="BCE303"/>
      <c r="BCF303"/>
      <c r="BCG303"/>
      <c r="BCH303"/>
      <c r="BCI303"/>
      <c r="BCJ303"/>
      <c r="BCK303"/>
      <c r="BCL303"/>
      <c r="BCM303"/>
      <c r="BCN303"/>
      <c r="BCO303"/>
      <c r="BCP303"/>
      <c r="BCQ303"/>
      <c r="BCR303"/>
      <c r="BCS303"/>
      <c r="BCT303"/>
      <c r="BCU303"/>
      <c r="BCV303"/>
      <c r="BCW303"/>
      <c r="BCX303"/>
      <c r="BCY303"/>
      <c r="BCZ303"/>
      <c r="BDA303"/>
      <c r="BDB303"/>
      <c r="BDC303"/>
      <c r="BDD303"/>
      <c r="BDE303"/>
      <c r="BDF303"/>
      <c r="BDG303"/>
      <c r="BDH303"/>
      <c r="BDI303"/>
      <c r="BDJ303"/>
      <c r="BDK303"/>
      <c r="BDL303"/>
      <c r="BDM303"/>
      <c r="BDN303"/>
      <c r="BDO303"/>
      <c r="BDP303"/>
      <c r="BDQ303"/>
      <c r="BDR303"/>
      <c r="BDS303"/>
      <c r="BDT303"/>
      <c r="BDU303"/>
      <c r="BDV303"/>
      <c r="BDW303"/>
      <c r="BDX303"/>
      <c r="BDY303"/>
      <c r="BDZ303"/>
      <c r="BEA303"/>
      <c r="BEB303"/>
      <c r="BEC303"/>
      <c r="BED303"/>
      <c r="BEE303"/>
      <c r="BEF303"/>
      <c r="BEG303"/>
      <c r="BEH303"/>
      <c r="BEI303"/>
      <c r="BEJ303"/>
      <c r="BEK303"/>
      <c r="BEL303"/>
      <c r="BEM303"/>
      <c r="BEN303"/>
      <c r="BEO303"/>
      <c r="BEP303"/>
      <c r="BEQ303"/>
      <c r="BER303"/>
      <c r="BES303"/>
      <c r="BET303"/>
      <c r="BEU303"/>
      <c r="BEV303"/>
      <c r="BEW303"/>
      <c r="BEX303"/>
      <c r="BEY303"/>
      <c r="BEZ303"/>
      <c r="BFA303"/>
      <c r="BFB303"/>
      <c r="BFC303"/>
      <c r="BFD303"/>
      <c r="BFE303"/>
      <c r="BFF303"/>
      <c r="BFG303"/>
      <c r="BFH303"/>
      <c r="BFI303"/>
      <c r="BFJ303"/>
      <c r="BFK303"/>
      <c r="BFL303"/>
      <c r="BFM303"/>
      <c r="BFN303"/>
      <c r="BFO303"/>
      <c r="BFP303"/>
      <c r="BFQ303"/>
      <c r="BFR303"/>
      <c r="BFS303"/>
      <c r="BFT303"/>
      <c r="BFU303"/>
      <c r="BFV303"/>
      <c r="BFW303"/>
      <c r="BFX303"/>
      <c r="BFY303"/>
      <c r="BFZ303"/>
      <c r="BGA303"/>
      <c r="BGB303"/>
      <c r="BGC303"/>
      <c r="BGD303"/>
      <c r="BGE303"/>
      <c r="BGF303"/>
      <c r="BGG303"/>
      <c r="BGH303"/>
      <c r="BGI303"/>
      <c r="BGJ303"/>
      <c r="BGK303"/>
      <c r="BGL303"/>
      <c r="BGM303"/>
      <c r="BGN303"/>
      <c r="BGO303"/>
      <c r="BGP303"/>
      <c r="BGQ303"/>
      <c r="BGR303"/>
      <c r="BGS303"/>
      <c r="BGT303"/>
      <c r="BGU303"/>
      <c r="BGV303"/>
      <c r="BGW303"/>
      <c r="BGX303"/>
      <c r="BGY303"/>
      <c r="BGZ303"/>
      <c r="BHA303"/>
      <c r="BHB303"/>
      <c r="BHC303"/>
      <c r="BHD303"/>
      <c r="BHE303"/>
      <c r="BHF303"/>
      <c r="BHG303"/>
      <c r="BHH303"/>
      <c r="BHI303"/>
      <c r="BHJ303"/>
      <c r="BHK303"/>
      <c r="BHL303"/>
      <c r="BHM303"/>
      <c r="BHN303"/>
      <c r="BHO303"/>
      <c r="BHP303"/>
      <c r="BHQ303"/>
      <c r="BHR303"/>
      <c r="BHS303"/>
      <c r="BHT303"/>
      <c r="BHU303"/>
      <c r="BHV303"/>
      <c r="BHW303"/>
      <c r="BHX303"/>
      <c r="BHY303"/>
      <c r="BHZ303"/>
      <c r="BIA303"/>
      <c r="BIB303"/>
      <c r="BIC303"/>
      <c r="BID303"/>
      <c r="BIE303"/>
      <c r="BIF303"/>
      <c r="BIG303"/>
      <c r="BIH303"/>
      <c r="BII303"/>
      <c r="BIJ303"/>
      <c r="BIK303"/>
      <c r="BIL303"/>
      <c r="BIM303"/>
      <c r="BIN303"/>
      <c r="BIO303"/>
      <c r="BIP303"/>
      <c r="BIQ303"/>
      <c r="BIR303"/>
      <c r="BIS303"/>
      <c r="BIT303"/>
      <c r="BIU303"/>
      <c r="BIV303"/>
      <c r="BIW303"/>
      <c r="BIX303"/>
      <c r="BIY303"/>
      <c r="BIZ303"/>
      <c r="BJA303"/>
      <c r="BJB303"/>
      <c r="BJC303"/>
      <c r="BJD303"/>
      <c r="BJE303"/>
      <c r="BJF303"/>
      <c r="BJG303"/>
      <c r="BJH303"/>
      <c r="BJI303"/>
      <c r="BJJ303"/>
      <c r="BJK303"/>
      <c r="BJL303"/>
      <c r="BJM303"/>
      <c r="BJN303"/>
      <c r="BJO303"/>
      <c r="BJP303"/>
      <c r="BJQ303"/>
      <c r="BJR303"/>
      <c r="BJS303"/>
      <c r="BJT303"/>
      <c r="BJU303"/>
      <c r="BJV303"/>
      <c r="BJW303"/>
      <c r="BJX303"/>
      <c r="BJY303"/>
      <c r="BJZ303"/>
      <c r="BKA303"/>
      <c r="BKB303"/>
      <c r="BKC303"/>
      <c r="BKD303"/>
      <c r="BKE303"/>
      <c r="BKF303"/>
      <c r="BKG303"/>
      <c r="BKH303"/>
      <c r="BKI303"/>
      <c r="BKJ303"/>
      <c r="BKK303"/>
      <c r="BKL303"/>
      <c r="BKM303"/>
      <c r="BKN303"/>
      <c r="BKO303"/>
      <c r="BKP303"/>
      <c r="BKQ303"/>
      <c r="BKR303"/>
      <c r="BKS303"/>
      <c r="BKT303"/>
      <c r="BKU303"/>
      <c r="BKV303"/>
      <c r="BKW303"/>
      <c r="BKX303"/>
      <c r="BKY303"/>
      <c r="BKZ303"/>
      <c r="BLA303"/>
      <c r="BLB303"/>
      <c r="BLC303"/>
      <c r="BLD303"/>
      <c r="BLE303"/>
      <c r="BLF303"/>
      <c r="BLG303"/>
      <c r="BLH303"/>
      <c r="BLI303"/>
      <c r="BLJ303"/>
      <c r="BLK303"/>
      <c r="BLL303"/>
      <c r="BLM303"/>
      <c r="BLN303"/>
      <c r="BLO303"/>
      <c r="BLP303"/>
      <c r="BLQ303"/>
      <c r="BLR303"/>
      <c r="BLS303"/>
      <c r="BLT303"/>
      <c r="BLU303"/>
      <c r="BLV303"/>
      <c r="BLW303"/>
      <c r="BLX303"/>
      <c r="BLY303"/>
      <c r="BLZ303"/>
      <c r="BMA303"/>
      <c r="BMB303"/>
      <c r="BMC303"/>
      <c r="BMD303"/>
      <c r="BME303"/>
      <c r="BMF303"/>
      <c r="BMG303"/>
      <c r="BMH303"/>
      <c r="BMI303"/>
      <c r="BMJ303"/>
      <c r="BMK303"/>
      <c r="BML303"/>
      <c r="BMM303"/>
      <c r="BMN303"/>
      <c r="BMO303"/>
      <c r="BMP303"/>
      <c r="BMQ303"/>
      <c r="BMR303"/>
      <c r="BMS303"/>
      <c r="BMT303"/>
      <c r="BMU303"/>
      <c r="BMV303"/>
      <c r="BMW303"/>
      <c r="BMX303"/>
      <c r="BMY303"/>
      <c r="BMZ303"/>
      <c r="BNA303"/>
      <c r="BNB303"/>
      <c r="BNC303"/>
      <c r="BND303"/>
      <c r="BNE303"/>
      <c r="BNF303"/>
      <c r="BNG303"/>
      <c r="BNH303"/>
      <c r="BNI303"/>
      <c r="BNJ303"/>
      <c r="BNK303"/>
      <c r="BNL303"/>
      <c r="BNM303"/>
      <c r="BNN303"/>
      <c r="BNO303"/>
      <c r="BNP303"/>
      <c r="BNQ303"/>
      <c r="BNR303"/>
      <c r="BNS303"/>
      <c r="BNT303"/>
      <c r="BNU303"/>
      <c r="BNV303"/>
      <c r="BNW303"/>
      <c r="BNX303"/>
      <c r="BNY303"/>
      <c r="BNZ303"/>
      <c r="BOA303"/>
      <c r="BOB303"/>
      <c r="BOC303"/>
      <c r="BOD303"/>
      <c r="BOE303"/>
      <c r="BOF303"/>
      <c r="BOG303"/>
      <c r="BOH303"/>
      <c r="BOI303"/>
      <c r="BOJ303"/>
      <c r="BOK303"/>
      <c r="BOL303"/>
      <c r="BOM303"/>
      <c r="BON303"/>
      <c r="BOO303"/>
      <c r="BOP303"/>
      <c r="BOQ303"/>
      <c r="BOR303"/>
      <c r="BOS303"/>
      <c r="BOT303"/>
      <c r="BOU303"/>
      <c r="BOV303"/>
      <c r="BOW303"/>
      <c r="BOX303"/>
      <c r="BOY303"/>
      <c r="BOZ303"/>
      <c r="BPA303"/>
      <c r="BPB303"/>
      <c r="BPC303"/>
      <c r="BPD303"/>
      <c r="BPE303"/>
      <c r="BPF303"/>
      <c r="BPG303"/>
      <c r="BPH303"/>
      <c r="BPI303"/>
      <c r="BPJ303"/>
      <c r="BPK303"/>
      <c r="BPL303"/>
      <c r="BPM303"/>
      <c r="BPN303"/>
      <c r="BPO303"/>
      <c r="BPP303"/>
      <c r="BPQ303"/>
      <c r="BPR303"/>
      <c r="BPS303"/>
      <c r="BPT303"/>
      <c r="BPU303"/>
      <c r="BPV303"/>
      <c r="BPW303"/>
      <c r="BPX303"/>
      <c r="BPY303"/>
      <c r="BPZ303"/>
      <c r="BQA303"/>
      <c r="BQB303"/>
      <c r="BQC303"/>
      <c r="BQD303"/>
      <c r="BQE303"/>
      <c r="BQF303"/>
      <c r="BQG303"/>
      <c r="BQH303"/>
      <c r="BQI303"/>
      <c r="BQJ303"/>
      <c r="BQK303"/>
      <c r="BQL303"/>
      <c r="BQM303"/>
      <c r="BQN303"/>
      <c r="BQO303"/>
      <c r="BQP303"/>
      <c r="BQQ303"/>
      <c r="BQR303"/>
      <c r="BQS303"/>
      <c r="BQT303"/>
      <c r="BQU303"/>
      <c r="BQV303"/>
      <c r="BQW303"/>
      <c r="BQX303"/>
      <c r="BQY303"/>
      <c r="BQZ303"/>
      <c r="BRA303"/>
      <c r="BRB303"/>
      <c r="BRC303"/>
      <c r="BRD303"/>
      <c r="BRE303"/>
      <c r="BRF303"/>
      <c r="BRG303"/>
      <c r="BRH303"/>
      <c r="BRI303"/>
      <c r="BRJ303"/>
      <c r="BRK303"/>
      <c r="BRL303"/>
      <c r="BRM303"/>
      <c r="BRN303"/>
      <c r="BRO303"/>
      <c r="BRP303"/>
      <c r="BRQ303"/>
      <c r="BRR303"/>
      <c r="BRS303"/>
      <c r="BRT303"/>
      <c r="BRU303"/>
      <c r="BRV303"/>
      <c r="BRW303"/>
      <c r="BRX303"/>
      <c r="BRY303"/>
      <c r="BRZ303"/>
      <c r="BSA303"/>
      <c r="BSB303"/>
      <c r="BSC303"/>
      <c r="BSD303"/>
      <c r="BSE303"/>
      <c r="BSF303"/>
      <c r="BSG303"/>
      <c r="BSH303"/>
      <c r="BSI303"/>
      <c r="BSJ303"/>
      <c r="BSK303"/>
      <c r="BSL303"/>
      <c r="BSM303"/>
      <c r="BSN303"/>
      <c r="BSO303"/>
      <c r="BSP303"/>
      <c r="BSQ303"/>
      <c r="BSR303"/>
      <c r="BSS303"/>
      <c r="BST303"/>
      <c r="BSU303"/>
      <c r="BSV303"/>
      <c r="BSW303"/>
      <c r="BSX303"/>
      <c r="BSY303"/>
      <c r="BSZ303"/>
      <c r="BTA303"/>
      <c r="BTB303"/>
      <c r="BTC303"/>
      <c r="BTD303"/>
      <c r="BTE303"/>
      <c r="BTF303"/>
      <c r="BTG303"/>
      <c r="BTH303"/>
      <c r="BTI303"/>
      <c r="BTJ303"/>
      <c r="BTK303"/>
      <c r="BTL303"/>
      <c r="BTM303"/>
      <c r="BTN303"/>
      <c r="BTO303"/>
      <c r="BTP303"/>
      <c r="BTQ303"/>
      <c r="BTR303"/>
      <c r="BTS303"/>
      <c r="BTT303"/>
      <c r="BTU303"/>
      <c r="BTV303"/>
      <c r="BTW303"/>
      <c r="BTX303"/>
      <c r="BTY303"/>
      <c r="BTZ303"/>
      <c r="BUA303"/>
      <c r="BUB303"/>
      <c r="BUC303"/>
      <c r="BUD303"/>
      <c r="BUE303"/>
      <c r="BUF303"/>
      <c r="BUG303"/>
      <c r="BUH303"/>
      <c r="BUI303"/>
      <c r="BUJ303"/>
      <c r="BUK303"/>
      <c r="BUL303"/>
      <c r="BUM303"/>
      <c r="BUN303"/>
      <c r="BUO303"/>
      <c r="BUP303"/>
      <c r="BUQ303"/>
      <c r="BUR303"/>
      <c r="BUS303"/>
      <c r="BUT303"/>
      <c r="BUU303"/>
      <c r="BUV303"/>
      <c r="BUW303"/>
      <c r="BUX303"/>
      <c r="BUY303"/>
      <c r="BUZ303"/>
      <c r="BVA303"/>
      <c r="BVB303"/>
      <c r="BVC303"/>
      <c r="BVD303"/>
      <c r="BVE303"/>
      <c r="BVF303"/>
      <c r="BVG303"/>
      <c r="BVH303"/>
      <c r="BVI303"/>
      <c r="BVJ303"/>
      <c r="BVK303"/>
      <c r="BVL303"/>
      <c r="BVM303"/>
      <c r="BVN303"/>
      <c r="BVO303"/>
      <c r="BVP303"/>
      <c r="BVQ303"/>
      <c r="BVR303"/>
      <c r="BVS303"/>
      <c r="BVT303"/>
      <c r="BVU303"/>
      <c r="BVV303"/>
      <c r="BVW303"/>
      <c r="BVX303"/>
      <c r="BVY303"/>
      <c r="BVZ303"/>
      <c r="BWA303"/>
      <c r="BWB303"/>
      <c r="BWC303"/>
      <c r="BWD303"/>
      <c r="BWE303"/>
      <c r="BWF303"/>
      <c r="BWG303"/>
      <c r="BWH303"/>
      <c r="BWI303"/>
      <c r="BWJ303"/>
      <c r="BWK303"/>
      <c r="BWL303"/>
      <c r="BWM303"/>
      <c r="BWN303"/>
      <c r="BWO303"/>
      <c r="BWP303"/>
      <c r="BWQ303"/>
      <c r="BWR303"/>
      <c r="BWS303"/>
      <c r="BWT303"/>
      <c r="BWU303"/>
      <c r="BWV303"/>
      <c r="BWW303"/>
      <c r="BWX303"/>
      <c r="BWY303"/>
      <c r="BWZ303"/>
      <c r="BXA303"/>
      <c r="BXB303"/>
      <c r="BXC303"/>
      <c r="BXD303"/>
      <c r="BXE303"/>
      <c r="BXF303"/>
      <c r="BXG303"/>
      <c r="BXH303"/>
      <c r="BXI303"/>
      <c r="BXJ303"/>
      <c r="BXK303"/>
      <c r="BXL303"/>
      <c r="BXM303"/>
      <c r="BXN303"/>
      <c r="BXO303"/>
      <c r="BXP303"/>
      <c r="BXQ303"/>
      <c r="BXR303"/>
      <c r="BXS303"/>
      <c r="BXT303"/>
      <c r="BXU303"/>
      <c r="BXV303"/>
      <c r="BXW303"/>
      <c r="BXX303"/>
      <c r="BXY303"/>
      <c r="BXZ303"/>
      <c r="BYA303"/>
      <c r="BYB303"/>
      <c r="BYC303"/>
      <c r="BYD303"/>
      <c r="BYE303"/>
      <c r="BYF303"/>
      <c r="BYG303"/>
      <c r="BYH303"/>
      <c r="BYI303"/>
      <c r="BYJ303"/>
      <c r="BYK303"/>
      <c r="BYL303"/>
      <c r="BYM303"/>
      <c r="BYN303"/>
      <c r="BYO303"/>
      <c r="BYP303"/>
      <c r="BYQ303"/>
      <c r="BYR303"/>
      <c r="BYS303"/>
      <c r="BYT303"/>
      <c r="BYU303"/>
      <c r="BYV303"/>
      <c r="BYW303"/>
      <c r="BYX303"/>
      <c r="BYY303"/>
      <c r="BYZ303"/>
      <c r="BZA303"/>
      <c r="BZB303"/>
      <c r="BZC303"/>
      <c r="BZD303"/>
      <c r="BZE303"/>
      <c r="BZF303"/>
      <c r="BZG303"/>
      <c r="BZH303"/>
      <c r="BZI303"/>
      <c r="BZJ303"/>
      <c r="BZK303"/>
      <c r="BZL303"/>
      <c r="BZM303"/>
      <c r="BZN303"/>
      <c r="BZO303"/>
      <c r="BZP303"/>
      <c r="BZQ303"/>
      <c r="BZR303"/>
      <c r="BZS303"/>
      <c r="BZT303"/>
      <c r="BZU303"/>
      <c r="BZV303"/>
      <c r="BZW303"/>
      <c r="BZX303"/>
      <c r="BZY303"/>
      <c r="BZZ303"/>
      <c r="CAA303"/>
      <c r="CAB303"/>
      <c r="CAC303"/>
      <c r="CAD303"/>
      <c r="CAE303"/>
      <c r="CAF303"/>
      <c r="CAG303"/>
      <c r="CAH303"/>
      <c r="CAI303"/>
      <c r="CAJ303"/>
      <c r="CAK303"/>
      <c r="CAL303"/>
      <c r="CAM303"/>
      <c r="CAN303"/>
      <c r="CAO303"/>
      <c r="CAP303"/>
      <c r="CAQ303"/>
      <c r="CAR303"/>
      <c r="CAS303"/>
      <c r="CAT303"/>
      <c r="CAU303"/>
      <c r="CAV303"/>
      <c r="CAW303"/>
      <c r="CAX303"/>
      <c r="CAY303"/>
      <c r="CAZ303"/>
      <c r="CBA303"/>
      <c r="CBB303"/>
      <c r="CBC303"/>
      <c r="CBD303"/>
      <c r="CBE303"/>
      <c r="CBF303"/>
      <c r="CBG303"/>
      <c r="CBH303"/>
      <c r="CBI303"/>
      <c r="CBJ303"/>
      <c r="CBK303"/>
      <c r="CBL303"/>
      <c r="CBM303"/>
      <c r="CBN303"/>
      <c r="CBO303"/>
      <c r="CBP303"/>
      <c r="CBQ303"/>
      <c r="CBR303"/>
      <c r="CBS303"/>
      <c r="CBT303"/>
      <c r="CBU303"/>
      <c r="CBV303"/>
      <c r="CBW303"/>
      <c r="CBX303"/>
      <c r="CBY303"/>
      <c r="CBZ303"/>
      <c r="CCA303"/>
      <c r="CCB303"/>
      <c r="CCC303"/>
      <c r="CCD303"/>
      <c r="CCE303"/>
      <c r="CCF303"/>
      <c r="CCG303"/>
      <c r="CCH303"/>
      <c r="CCI303"/>
      <c r="CCJ303"/>
      <c r="CCK303"/>
      <c r="CCL303"/>
      <c r="CCM303"/>
      <c r="CCN303"/>
      <c r="CCO303"/>
      <c r="CCP303"/>
      <c r="CCQ303"/>
      <c r="CCR303"/>
      <c r="CCS303"/>
      <c r="CCT303"/>
      <c r="CCU303"/>
      <c r="CCV303"/>
      <c r="CCW303"/>
      <c r="CCX303"/>
      <c r="CCY303"/>
      <c r="CCZ303"/>
      <c r="CDA303"/>
      <c r="CDB303"/>
      <c r="CDC303"/>
      <c r="CDD303"/>
      <c r="CDE303"/>
      <c r="CDF303"/>
      <c r="CDG303"/>
      <c r="CDH303"/>
      <c r="CDI303"/>
      <c r="CDJ303"/>
      <c r="CDK303"/>
      <c r="CDL303"/>
      <c r="CDM303"/>
      <c r="CDN303"/>
      <c r="CDO303"/>
      <c r="CDP303"/>
      <c r="CDQ303"/>
      <c r="CDR303"/>
      <c r="CDS303"/>
      <c r="CDT303"/>
      <c r="CDU303"/>
      <c r="CDV303"/>
      <c r="CDW303"/>
      <c r="CDX303"/>
      <c r="CDY303"/>
      <c r="CDZ303"/>
      <c r="CEA303"/>
      <c r="CEB303"/>
      <c r="CEC303"/>
      <c r="CED303"/>
      <c r="CEE303"/>
      <c r="CEF303"/>
      <c r="CEG303"/>
      <c r="CEH303"/>
      <c r="CEI303"/>
      <c r="CEJ303"/>
      <c r="CEK303"/>
      <c r="CEL303"/>
      <c r="CEM303"/>
      <c r="CEN303"/>
      <c r="CEO303"/>
      <c r="CEP303"/>
      <c r="CEQ303"/>
      <c r="CER303"/>
      <c r="CES303"/>
      <c r="CET303"/>
      <c r="CEU303"/>
      <c r="CEV303"/>
      <c r="CEW303"/>
      <c r="CEX303"/>
      <c r="CEY303"/>
      <c r="CEZ303"/>
      <c r="CFA303"/>
      <c r="CFB303"/>
      <c r="CFC303"/>
      <c r="CFD303"/>
      <c r="CFE303"/>
      <c r="CFF303"/>
      <c r="CFG303"/>
      <c r="CFH303"/>
      <c r="CFI303"/>
      <c r="CFJ303"/>
      <c r="CFK303"/>
      <c r="CFL303"/>
      <c r="CFM303"/>
      <c r="CFN303"/>
      <c r="CFO303"/>
      <c r="CFP303"/>
      <c r="CFQ303"/>
      <c r="CFR303"/>
      <c r="CFS303"/>
      <c r="CFT303"/>
      <c r="CFU303"/>
      <c r="CFV303"/>
      <c r="CFW303"/>
      <c r="CFX303"/>
      <c r="CFY303"/>
      <c r="CFZ303"/>
      <c r="CGA303"/>
      <c r="CGB303"/>
      <c r="CGC303"/>
      <c r="CGD303"/>
      <c r="CGE303"/>
      <c r="CGF303"/>
      <c r="CGG303"/>
      <c r="CGH303"/>
      <c r="CGI303"/>
      <c r="CGJ303"/>
      <c r="CGK303"/>
      <c r="CGL303"/>
      <c r="CGM303"/>
      <c r="CGN303"/>
      <c r="CGO303"/>
      <c r="CGP303"/>
      <c r="CGQ303"/>
      <c r="CGR303"/>
      <c r="CGS303"/>
      <c r="CGT303"/>
      <c r="CGU303"/>
      <c r="CGV303"/>
      <c r="CGW303"/>
      <c r="CGX303"/>
      <c r="CGY303"/>
      <c r="CGZ303"/>
      <c r="CHA303"/>
      <c r="CHB303"/>
      <c r="CHC303"/>
      <c r="CHD303"/>
      <c r="CHE303"/>
      <c r="CHF303"/>
      <c r="CHG303"/>
      <c r="CHH303"/>
      <c r="CHI303"/>
      <c r="CHJ303"/>
      <c r="CHK303"/>
      <c r="CHL303"/>
      <c r="CHM303"/>
      <c r="CHN303"/>
      <c r="CHO303"/>
      <c r="CHP303"/>
      <c r="CHQ303"/>
      <c r="CHR303"/>
      <c r="CHS303"/>
      <c r="CHT303"/>
      <c r="CHU303"/>
      <c r="CHV303"/>
      <c r="CHW303"/>
      <c r="CHX303"/>
      <c r="CHY303"/>
      <c r="CHZ303"/>
      <c r="CIA303"/>
      <c r="CIB303"/>
      <c r="CIC303"/>
      <c r="CID303"/>
      <c r="CIE303"/>
      <c r="CIF303"/>
      <c r="CIG303"/>
      <c r="CIH303"/>
      <c r="CII303"/>
      <c r="CIJ303"/>
      <c r="CIK303"/>
      <c r="CIL303"/>
      <c r="CIM303"/>
      <c r="CIN303"/>
      <c r="CIO303"/>
      <c r="CIP303"/>
      <c r="CIQ303"/>
      <c r="CIR303"/>
      <c r="CIS303"/>
      <c r="CIT303"/>
      <c r="CIU303"/>
      <c r="CIV303"/>
      <c r="CIW303"/>
      <c r="CIX303"/>
      <c r="CIY303"/>
      <c r="CIZ303"/>
      <c r="CJA303"/>
      <c r="CJB303"/>
      <c r="CJC303"/>
      <c r="CJD303"/>
      <c r="CJE303"/>
      <c r="CJF303"/>
      <c r="CJG303"/>
      <c r="CJH303"/>
      <c r="CJI303"/>
      <c r="CJJ303"/>
      <c r="CJK303"/>
      <c r="CJL303"/>
      <c r="CJM303"/>
      <c r="CJN303"/>
      <c r="CJO303"/>
      <c r="CJP303"/>
      <c r="CJQ303"/>
      <c r="CJR303"/>
      <c r="CJS303"/>
      <c r="CJT303"/>
      <c r="CJU303"/>
      <c r="CJV303"/>
      <c r="CJW303"/>
      <c r="CJX303"/>
      <c r="CJY303"/>
      <c r="CJZ303"/>
      <c r="CKA303"/>
      <c r="CKB303"/>
      <c r="CKC303"/>
      <c r="CKD303"/>
      <c r="CKE303"/>
      <c r="CKF303"/>
      <c r="CKG303"/>
      <c r="CKH303"/>
      <c r="CKI303"/>
      <c r="CKJ303"/>
      <c r="CKK303"/>
      <c r="CKL303"/>
      <c r="CKM303"/>
      <c r="CKN303"/>
      <c r="CKO303"/>
      <c r="CKP303"/>
      <c r="CKQ303"/>
      <c r="CKR303"/>
      <c r="CKS303"/>
      <c r="CKT303"/>
      <c r="CKU303"/>
      <c r="CKV303"/>
      <c r="CKW303"/>
      <c r="CKX303"/>
      <c r="CKY303"/>
      <c r="CKZ303"/>
      <c r="CLA303"/>
      <c r="CLB303"/>
      <c r="CLC303"/>
      <c r="CLD303"/>
      <c r="CLE303"/>
      <c r="CLF303"/>
      <c r="CLG303"/>
      <c r="CLH303"/>
      <c r="CLI303"/>
      <c r="CLJ303"/>
      <c r="CLK303"/>
      <c r="CLL303"/>
      <c r="CLM303"/>
      <c r="CLN303"/>
      <c r="CLO303"/>
      <c r="CLP303"/>
      <c r="CLQ303"/>
      <c r="CLR303"/>
      <c r="CLS303"/>
      <c r="CLT303"/>
      <c r="CLU303"/>
      <c r="CLV303"/>
      <c r="CLW303"/>
      <c r="CLX303"/>
      <c r="CLY303"/>
      <c r="CLZ303"/>
      <c r="CMA303"/>
      <c r="CMB303"/>
      <c r="CMC303"/>
      <c r="CMD303"/>
      <c r="CME303"/>
      <c r="CMF303"/>
      <c r="CMG303"/>
      <c r="CMH303"/>
      <c r="CMI303"/>
      <c r="CMJ303"/>
      <c r="CMK303"/>
      <c r="CML303"/>
      <c r="CMM303"/>
      <c r="CMN303"/>
      <c r="CMO303"/>
      <c r="CMP303"/>
      <c r="CMQ303"/>
      <c r="CMR303"/>
      <c r="CMS303"/>
      <c r="CMT303"/>
      <c r="CMU303"/>
      <c r="CMV303"/>
      <c r="CMW303"/>
      <c r="CMX303"/>
      <c r="CMY303"/>
      <c r="CMZ303"/>
      <c r="CNA303"/>
      <c r="CNB303"/>
      <c r="CNC303"/>
      <c r="CND303"/>
      <c r="CNE303"/>
      <c r="CNF303"/>
      <c r="CNG303"/>
      <c r="CNH303"/>
      <c r="CNI303"/>
      <c r="CNJ303"/>
      <c r="CNK303"/>
      <c r="CNL303"/>
      <c r="CNM303"/>
      <c r="CNN303"/>
      <c r="CNO303"/>
      <c r="CNP303"/>
      <c r="CNQ303"/>
      <c r="CNR303"/>
      <c r="CNS303"/>
      <c r="CNT303"/>
      <c r="CNU303"/>
      <c r="CNV303"/>
      <c r="CNW303"/>
      <c r="CNX303"/>
      <c r="CNY303"/>
      <c r="CNZ303"/>
      <c r="COA303"/>
      <c r="COB303"/>
      <c r="COC303"/>
      <c r="COD303"/>
      <c r="COE303"/>
      <c r="COF303"/>
      <c r="COG303"/>
      <c r="COH303"/>
      <c r="COI303"/>
      <c r="COJ303"/>
      <c r="COK303"/>
      <c r="COL303"/>
      <c r="COM303"/>
      <c r="CON303"/>
      <c r="COO303"/>
      <c r="COP303"/>
      <c r="COQ303"/>
      <c r="COR303"/>
      <c r="COS303"/>
      <c r="COT303"/>
      <c r="COU303"/>
      <c r="COV303"/>
      <c r="COW303"/>
      <c r="COX303"/>
      <c r="COY303"/>
      <c r="COZ303"/>
      <c r="CPA303"/>
      <c r="CPB303"/>
      <c r="CPC303"/>
      <c r="CPD303"/>
      <c r="CPE303"/>
      <c r="CPF303"/>
      <c r="CPG303"/>
      <c r="CPH303"/>
      <c r="CPI303"/>
      <c r="CPJ303"/>
      <c r="CPK303"/>
      <c r="CPL303"/>
      <c r="CPM303"/>
      <c r="CPN303"/>
      <c r="CPO303"/>
      <c r="CPP303"/>
      <c r="CPQ303"/>
      <c r="CPR303"/>
      <c r="CPS303"/>
      <c r="CPT303"/>
      <c r="CPU303"/>
      <c r="CPV303"/>
      <c r="CPW303"/>
      <c r="CPX303"/>
      <c r="CPY303"/>
      <c r="CPZ303"/>
      <c r="CQA303"/>
      <c r="CQB303"/>
      <c r="CQC303"/>
      <c r="CQD303"/>
      <c r="CQE303"/>
      <c r="CQF303"/>
      <c r="CQG303"/>
      <c r="CQH303"/>
      <c r="CQI303"/>
      <c r="CQJ303"/>
      <c r="CQK303"/>
      <c r="CQL303"/>
      <c r="CQM303"/>
      <c r="CQN303"/>
      <c r="CQO303"/>
      <c r="CQP303"/>
      <c r="CQQ303"/>
      <c r="CQR303"/>
      <c r="CQS303"/>
      <c r="CQT303"/>
      <c r="CQU303"/>
      <c r="CQV303"/>
      <c r="CQW303"/>
      <c r="CQX303"/>
      <c r="CQY303"/>
      <c r="CQZ303"/>
      <c r="CRA303"/>
      <c r="CRB303"/>
      <c r="CRC303"/>
      <c r="CRD303"/>
      <c r="CRE303"/>
      <c r="CRF303"/>
      <c r="CRG303"/>
      <c r="CRH303"/>
      <c r="CRI303"/>
      <c r="CRJ303"/>
      <c r="CRK303"/>
      <c r="CRL303"/>
      <c r="CRM303"/>
      <c r="CRN303"/>
      <c r="CRO303"/>
      <c r="CRP303"/>
      <c r="CRQ303"/>
      <c r="CRR303"/>
      <c r="CRS303"/>
      <c r="CRT303"/>
      <c r="CRU303"/>
      <c r="CRV303"/>
      <c r="CRW303"/>
      <c r="CRX303"/>
      <c r="CRY303"/>
      <c r="CRZ303"/>
      <c r="CSA303"/>
      <c r="CSB303"/>
      <c r="CSC303"/>
      <c r="CSD303"/>
      <c r="CSE303"/>
      <c r="CSF303"/>
      <c r="CSG303"/>
      <c r="CSH303"/>
      <c r="CSI303"/>
      <c r="CSJ303"/>
      <c r="CSK303"/>
      <c r="CSL303"/>
      <c r="CSM303"/>
      <c r="CSN303"/>
      <c r="CSO303"/>
      <c r="CSP303"/>
      <c r="CSQ303"/>
      <c r="CSR303"/>
      <c r="CSS303"/>
      <c r="CST303"/>
      <c r="CSU303"/>
      <c r="CSV303"/>
      <c r="CSW303"/>
      <c r="CSX303"/>
      <c r="CSY303"/>
      <c r="CSZ303"/>
      <c r="CTA303"/>
      <c r="CTB303"/>
      <c r="CTC303"/>
      <c r="CTD303"/>
      <c r="CTE303"/>
      <c r="CTF303"/>
      <c r="CTG303"/>
      <c r="CTH303"/>
      <c r="CTI303"/>
      <c r="CTJ303"/>
      <c r="CTK303"/>
      <c r="CTL303"/>
      <c r="CTM303"/>
      <c r="CTN303"/>
      <c r="CTO303"/>
      <c r="CTP303"/>
      <c r="CTQ303"/>
      <c r="CTR303"/>
      <c r="CTS303"/>
      <c r="CTT303"/>
      <c r="CTU303"/>
      <c r="CTV303"/>
      <c r="CTW303"/>
      <c r="CTX303"/>
      <c r="CTY303"/>
      <c r="CTZ303"/>
      <c r="CUA303"/>
      <c r="CUB303"/>
      <c r="CUC303"/>
      <c r="CUD303"/>
      <c r="CUE303"/>
      <c r="CUF303"/>
      <c r="CUG303"/>
      <c r="CUH303"/>
      <c r="CUI303"/>
      <c r="CUJ303"/>
      <c r="CUK303"/>
      <c r="CUL303"/>
      <c r="CUM303"/>
      <c r="CUN303"/>
      <c r="CUO303"/>
      <c r="CUP303"/>
      <c r="CUQ303"/>
      <c r="CUR303"/>
      <c r="CUS303"/>
      <c r="CUT303"/>
      <c r="CUU303"/>
      <c r="CUV303"/>
      <c r="CUW303"/>
      <c r="CUX303"/>
      <c r="CUY303"/>
      <c r="CUZ303"/>
      <c r="CVA303"/>
      <c r="CVB303"/>
      <c r="CVC303"/>
      <c r="CVD303"/>
      <c r="CVE303"/>
      <c r="CVF303"/>
      <c r="CVG303"/>
      <c r="CVH303"/>
      <c r="CVI303"/>
      <c r="CVJ303"/>
      <c r="CVK303"/>
      <c r="CVL303"/>
      <c r="CVM303"/>
      <c r="CVN303"/>
      <c r="CVO303"/>
      <c r="CVP303"/>
      <c r="CVQ303"/>
      <c r="CVR303"/>
      <c r="CVS303"/>
      <c r="CVT303"/>
      <c r="CVU303"/>
      <c r="CVV303"/>
      <c r="CVW303"/>
      <c r="CVX303"/>
      <c r="CVY303"/>
      <c r="CVZ303"/>
      <c r="CWA303"/>
      <c r="CWB303"/>
      <c r="CWC303"/>
      <c r="CWD303"/>
      <c r="CWE303"/>
      <c r="CWF303"/>
      <c r="CWG303"/>
      <c r="CWH303"/>
      <c r="CWI303"/>
      <c r="CWJ303"/>
      <c r="CWK303"/>
      <c r="CWL303"/>
      <c r="CWM303"/>
      <c r="CWN303"/>
      <c r="CWO303"/>
      <c r="CWP303"/>
      <c r="CWQ303"/>
      <c r="CWR303"/>
      <c r="CWS303"/>
      <c r="CWT303"/>
      <c r="CWU303"/>
      <c r="CWV303"/>
      <c r="CWW303"/>
      <c r="CWX303"/>
      <c r="CWY303"/>
      <c r="CWZ303"/>
      <c r="CXA303"/>
      <c r="CXB303"/>
      <c r="CXC303"/>
      <c r="CXD303"/>
      <c r="CXE303"/>
      <c r="CXF303"/>
      <c r="CXG303"/>
      <c r="CXH303"/>
      <c r="CXI303"/>
      <c r="CXJ303"/>
      <c r="CXK303"/>
      <c r="CXL303"/>
      <c r="CXM303"/>
      <c r="CXN303"/>
      <c r="CXO303"/>
      <c r="CXP303"/>
      <c r="CXQ303"/>
      <c r="CXR303"/>
      <c r="CXS303"/>
      <c r="CXT303"/>
      <c r="CXU303"/>
      <c r="CXV303"/>
      <c r="CXW303"/>
      <c r="CXX303"/>
      <c r="CXY303"/>
      <c r="CXZ303"/>
      <c r="CYA303"/>
      <c r="CYB303"/>
      <c r="CYC303"/>
      <c r="CYD303"/>
      <c r="CYE303"/>
      <c r="CYF303"/>
      <c r="CYG303"/>
      <c r="CYH303"/>
      <c r="CYI303"/>
      <c r="CYJ303"/>
      <c r="CYK303"/>
      <c r="CYL303"/>
      <c r="CYM303"/>
      <c r="CYN303"/>
      <c r="CYO303"/>
      <c r="CYP303"/>
      <c r="CYQ303"/>
      <c r="CYR303"/>
      <c r="CYS303"/>
      <c r="CYT303"/>
      <c r="CYU303"/>
      <c r="CYV303"/>
      <c r="CYW303"/>
      <c r="CYX303"/>
      <c r="CYY303"/>
      <c r="CYZ303"/>
      <c r="CZA303"/>
      <c r="CZB303"/>
      <c r="CZC303"/>
      <c r="CZD303"/>
      <c r="CZE303"/>
      <c r="CZF303"/>
      <c r="CZG303"/>
      <c r="CZH303"/>
      <c r="CZI303"/>
      <c r="CZJ303"/>
      <c r="CZK303"/>
      <c r="CZL303"/>
      <c r="CZM303"/>
      <c r="CZN303"/>
      <c r="CZO303"/>
      <c r="CZP303"/>
      <c r="CZQ303"/>
      <c r="CZR303"/>
      <c r="CZS303"/>
      <c r="CZT303"/>
      <c r="CZU303"/>
      <c r="CZV303"/>
      <c r="CZW303"/>
      <c r="CZX303"/>
      <c r="CZY303"/>
      <c r="CZZ303"/>
      <c r="DAA303"/>
      <c r="DAB303"/>
      <c r="DAC303"/>
      <c r="DAD303"/>
      <c r="DAE303"/>
      <c r="DAF303"/>
      <c r="DAG303"/>
      <c r="DAH303"/>
      <c r="DAI303"/>
      <c r="DAJ303"/>
      <c r="DAK303"/>
      <c r="DAL303"/>
      <c r="DAM303"/>
      <c r="DAN303"/>
      <c r="DAO303"/>
      <c r="DAP303"/>
      <c r="DAQ303"/>
      <c r="DAR303"/>
      <c r="DAS303"/>
      <c r="DAT303"/>
      <c r="DAU303"/>
      <c r="DAV303"/>
      <c r="DAW303"/>
      <c r="DAX303"/>
      <c r="DAY303"/>
      <c r="DAZ303"/>
      <c r="DBA303"/>
      <c r="DBB303"/>
      <c r="DBC303"/>
      <c r="DBD303"/>
      <c r="DBE303"/>
      <c r="DBF303"/>
      <c r="DBG303"/>
      <c r="DBH303"/>
      <c r="DBI303"/>
      <c r="DBJ303"/>
      <c r="DBK303"/>
      <c r="DBL303"/>
      <c r="DBM303"/>
      <c r="DBN303"/>
      <c r="DBO303"/>
      <c r="DBP303"/>
      <c r="DBQ303"/>
      <c r="DBR303"/>
      <c r="DBS303"/>
      <c r="DBT303"/>
      <c r="DBU303"/>
      <c r="DBV303"/>
      <c r="DBW303"/>
      <c r="DBX303"/>
      <c r="DBY303"/>
      <c r="DBZ303"/>
      <c r="DCA303"/>
      <c r="DCB303"/>
      <c r="DCC303"/>
      <c r="DCD303"/>
      <c r="DCE303"/>
      <c r="DCF303"/>
      <c r="DCG303"/>
      <c r="DCH303"/>
      <c r="DCI303"/>
      <c r="DCJ303"/>
      <c r="DCK303"/>
      <c r="DCL303"/>
      <c r="DCM303"/>
      <c r="DCN303"/>
      <c r="DCO303"/>
      <c r="DCP303"/>
      <c r="DCQ303"/>
      <c r="DCR303"/>
      <c r="DCS303"/>
      <c r="DCT303"/>
      <c r="DCU303"/>
      <c r="DCV303"/>
      <c r="DCW303"/>
      <c r="DCX303"/>
      <c r="DCY303"/>
      <c r="DCZ303"/>
      <c r="DDA303"/>
      <c r="DDB303"/>
      <c r="DDC303"/>
      <c r="DDD303"/>
      <c r="DDE303"/>
      <c r="DDF303"/>
      <c r="DDG303"/>
      <c r="DDH303"/>
      <c r="DDI303"/>
      <c r="DDJ303"/>
      <c r="DDK303"/>
      <c r="DDL303"/>
      <c r="DDM303"/>
      <c r="DDN303"/>
      <c r="DDO303"/>
      <c r="DDP303"/>
      <c r="DDQ303"/>
      <c r="DDR303"/>
      <c r="DDS303"/>
      <c r="DDT303"/>
      <c r="DDU303"/>
      <c r="DDV303"/>
      <c r="DDW303"/>
      <c r="DDX303"/>
      <c r="DDY303"/>
      <c r="DDZ303"/>
      <c r="DEA303"/>
      <c r="DEB303"/>
      <c r="DEC303"/>
      <c r="DED303"/>
      <c r="DEE303"/>
      <c r="DEF303"/>
      <c r="DEG303"/>
      <c r="DEH303"/>
      <c r="DEI303"/>
      <c r="DEJ303"/>
      <c r="DEK303"/>
      <c r="DEL303"/>
      <c r="DEM303"/>
      <c r="DEN303"/>
      <c r="DEO303"/>
      <c r="DEP303"/>
      <c r="DEQ303"/>
      <c r="DER303"/>
      <c r="DES303"/>
      <c r="DET303"/>
      <c r="DEU303"/>
      <c r="DEV303"/>
      <c r="DEW303"/>
      <c r="DEX303"/>
      <c r="DEY303"/>
      <c r="DEZ303"/>
      <c r="DFA303"/>
      <c r="DFB303"/>
      <c r="DFC303"/>
      <c r="DFD303"/>
      <c r="DFE303"/>
      <c r="DFF303"/>
      <c r="DFG303"/>
      <c r="DFH303"/>
      <c r="DFI303"/>
      <c r="DFJ303"/>
      <c r="DFK303"/>
      <c r="DFL303"/>
      <c r="DFM303"/>
      <c r="DFN303"/>
      <c r="DFO303"/>
      <c r="DFP303"/>
      <c r="DFQ303"/>
      <c r="DFR303"/>
      <c r="DFS303"/>
      <c r="DFT303"/>
      <c r="DFU303"/>
      <c r="DFV303"/>
      <c r="DFW303"/>
      <c r="DFX303"/>
      <c r="DFY303"/>
      <c r="DFZ303"/>
      <c r="DGA303"/>
      <c r="DGB303"/>
      <c r="DGC303"/>
      <c r="DGD303"/>
      <c r="DGE303"/>
      <c r="DGF303"/>
      <c r="DGG303"/>
      <c r="DGH303"/>
      <c r="DGI303"/>
      <c r="DGJ303"/>
      <c r="DGK303"/>
      <c r="DGL303"/>
      <c r="DGM303"/>
      <c r="DGN303"/>
      <c r="DGO303"/>
      <c r="DGP303"/>
      <c r="DGQ303"/>
      <c r="DGR303"/>
      <c r="DGS303"/>
      <c r="DGT303"/>
      <c r="DGU303"/>
      <c r="DGV303"/>
      <c r="DGW303"/>
      <c r="DGX303"/>
      <c r="DGY303"/>
      <c r="DGZ303"/>
      <c r="DHA303"/>
      <c r="DHB303"/>
      <c r="DHC303"/>
      <c r="DHD303"/>
      <c r="DHE303"/>
      <c r="DHF303"/>
      <c r="DHG303"/>
      <c r="DHH303"/>
      <c r="DHI303"/>
      <c r="DHJ303"/>
      <c r="DHK303"/>
      <c r="DHL303"/>
      <c r="DHM303"/>
      <c r="DHN303"/>
      <c r="DHO303"/>
      <c r="DHP303"/>
      <c r="DHQ303"/>
      <c r="DHR303"/>
      <c r="DHS303"/>
      <c r="DHT303"/>
      <c r="DHU303"/>
      <c r="DHV303"/>
      <c r="DHW303"/>
      <c r="DHX303"/>
      <c r="DHY303"/>
      <c r="DHZ303"/>
      <c r="DIA303"/>
      <c r="DIB303"/>
      <c r="DIC303"/>
      <c r="DID303"/>
      <c r="DIE303"/>
      <c r="DIF303"/>
      <c r="DIG303"/>
      <c r="DIH303"/>
      <c r="DII303"/>
      <c r="DIJ303"/>
      <c r="DIK303"/>
      <c r="DIL303"/>
      <c r="DIM303"/>
      <c r="DIN303"/>
      <c r="DIO303"/>
      <c r="DIP303"/>
      <c r="DIQ303"/>
      <c r="DIR303"/>
      <c r="DIS303"/>
      <c r="DIT303"/>
      <c r="DIU303"/>
      <c r="DIV303"/>
      <c r="DIW303"/>
      <c r="DIX303"/>
      <c r="DIY303"/>
      <c r="DIZ303"/>
      <c r="DJA303"/>
      <c r="DJB303"/>
      <c r="DJC303"/>
      <c r="DJD303"/>
      <c r="DJE303"/>
      <c r="DJF303"/>
      <c r="DJG303"/>
      <c r="DJH303"/>
      <c r="DJI303"/>
      <c r="DJJ303"/>
      <c r="DJK303"/>
      <c r="DJL303"/>
      <c r="DJM303"/>
      <c r="DJN303"/>
      <c r="DJO303"/>
      <c r="DJP303"/>
      <c r="DJQ303"/>
      <c r="DJR303"/>
      <c r="DJS303"/>
      <c r="DJT303"/>
      <c r="DJU303"/>
      <c r="DJV303"/>
      <c r="DJW303"/>
      <c r="DJX303"/>
      <c r="DJY303"/>
      <c r="DJZ303"/>
      <c r="DKA303"/>
      <c r="DKB303"/>
      <c r="DKC303"/>
      <c r="DKD303"/>
      <c r="DKE303"/>
      <c r="DKF303"/>
      <c r="DKG303"/>
      <c r="DKH303"/>
      <c r="DKI303"/>
      <c r="DKJ303"/>
      <c r="DKK303"/>
      <c r="DKL303"/>
      <c r="DKM303"/>
      <c r="DKN303"/>
      <c r="DKO303"/>
      <c r="DKP303"/>
      <c r="DKQ303"/>
      <c r="DKR303"/>
      <c r="DKS303"/>
      <c r="DKT303"/>
      <c r="DKU303"/>
      <c r="DKV303"/>
      <c r="DKW303"/>
      <c r="DKX303"/>
      <c r="DKY303"/>
      <c r="DKZ303"/>
      <c r="DLA303"/>
      <c r="DLB303"/>
      <c r="DLC303"/>
      <c r="DLD303"/>
      <c r="DLE303"/>
      <c r="DLF303"/>
      <c r="DLG303"/>
      <c r="DLH303"/>
      <c r="DLI303"/>
      <c r="DLJ303"/>
      <c r="DLK303"/>
      <c r="DLL303"/>
      <c r="DLM303"/>
      <c r="DLN303"/>
      <c r="DLO303"/>
      <c r="DLP303"/>
      <c r="DLQ303"/>
      <c r="DLR303"/>
      <c r="DLS303"/>
      <c r="DLT303"/>
      <c r="DLU303"/>
      <c r="DLV303"/>
      <c r="DLW303"/>
      <c r="DLX303"/>
      <c r="DLY303"/>
      <c r="DLZ303"/>
      <c r="DMA303"/>
      <c r="DMB303"/>
      <c r="DMC303"/>
      <c r="DMD303"/>
      <c r="DME303"/>
      <c r="DMF303"/>
      <c r="DMG303"/>
      <c r="DMH303"/>
      <c r="DMI303"/>
      <c r="DMJ303"/>
      <c r="DMK303"/>
      <c r="DML303"/>
      <c r="DMM303"/>
      <c r="DMN303"/>
      <c r="DMO303"/>
      <c r="DMP303"/>
      <c r="DMQ303"/>
      <c r="DMR303"/>
      <c r="DMS303"/>
      <c r="DMT303"/>
      <c r="DMU303"/>
      <c r="DMV303"/>
      <c r="DMW303"/>
      <c r="DMX303"/>
      <c r="DMY303"/>
      <c r="DMZ303"/>
      <c r="DNA303"/>
      <c r="DNB303"/>
      <c r="DNC303"/>
      <c r="DND303"/>
      <c r="DNE303"/>
      <c r="DNF303"/>
      <c r="DNG303"/>
      <c r="DNH303"/>
      <c r="DNI303"/>
      <c r="DNJ303"/>
      <c r="DNK303"/>
      <c r="DNL303"/>
      <c r="DNM303"/>
      <c r="DNN303"/>
      <c r="DNO303"/>
      <c r="DNP303"/>
      <c r="DNQ303"/>
      <c r="DNR303"/>
      <c r="DNS303"/>
      <c r="DNT303"/>
      <c r="DNU303"/>
      <c r="DNV303"/>
      <c r="DNW303"/>
      <c r="DNX303"/>
      <c r="DNY303"/>
      <c r="DNZ303"/>
      <c r="DOA303"/>
      <c r="DOB303"/>
      <c r="DOC303"/>
      <c r="DOD303"/>
      <c r="DOE303"/>
      <c r="DOF303"/>
      <c r="DOG303"/>
      <c r="DOH303"/>
      <c r="DOI303"/>
      <c r="DOJ303"/>
      <c r="DOK303"/>
      <c r="DOL303"/>
      <c r="DOM303"/>
      <c r="DON303"/>
      <c r="DOO303"/>
      <c r="DOP303"/>
      <c r="DOQ303"/>
      <c r="DOR303"/>
      <c r="DOS303"/>
      <c r="DOT303"/>
      <c r="DOU303"/>
      <c r="DOV303"/>
      <c r="DOW303"/>
      <c r="DOX303"/>
      <c r="DOY303"/>
      <c r="DOZ303"/>
      <c r="DPA303"/>
      <c r="DPB303"/>
      <c r="DPC303"/>
      <c r="DPD303"/>
      <c r="DPE303"/>
      <c r="DPF303"/>
      <c r="DPG303"/>
      <c r="DPH303"/>
      <c r="DPI303"/>
      <c r="DPJ303"/>
      <c r="DPK303"/>
      <c r="DPL303"/>
      <c r="DPM303"/>
      <c r="DPN303"/>
      <c r="DPO303"/>
      <c r="DPP303"/>
      <c r="DPQ303"/>
      <c r="DPR303"/>
      <c r="DPS303"/>
      <c r="DPT303"/>
      <c r="DPU303"/>
      <c r="DPV303"/>
      <c r="DPW303"/>
      <c r="DPX303"/>
      <c r="DPY303"/>
      <c r="DPZ303"/>
      <c r="DQA303"/>
      <c r="DQB303"/>
      <c r="DQC303"/>
      <c r="DQD303"/>
      <c r="DQE303"/>
      <c r="DQF303"/>
      <c r="DQG303"/>
      <c r="DQH303"/>
      <c r="DQI303"/>
      <c r="DQJ303"/>
      <c r="DQK303"/>
      <c r="DQL303"/>
      <c r="DQM303"/>
      <c r="DQN303"/>
      <c r="DQO303"/>
      <c r="DQP303"/>
      <c r="DQQ303"/>
      <c r="DQR303"/>
      <c r="DQS303"/>
      <c r="DQT303"/>
      <c r="DQU303"/>
      <c r="DQV303"/>
      <c r="DQW303"/>
      <c r="DQX303"/>
      <c r="DQY303"/>
      <c r="DQZ303"/>
      <c r="DRA303"/>
      <c r="DRB303"/>
      <c r="DRC303"/>
      <c r="DRD303"/>
      <c r="DRE303"/>
      <c r="DRF303"/>
      <c r="DRG303"/>
      <c r="DRH303"/>
      <c r="DRI303"/>
      <c r="DRJ303"/>
      <c r="DRK303"/>
      <c r="DRL303"/>
      <c r="DRM303"/>
      <c r="DRN303"/>
      <c r="DRO303"/>
      <c r="DRP303"/>
      <c r="DRQ303"/>
      <c r="DRR303"/>
      <c r="DRS303"/>
      <c r="DRT303"/>
      <c r="DRU303"/>
      <c r="DRV303"/>
      <c r="DRW303"/>
      <c r="DRX303"/>
      <c r="DRY303"/>
      <c r="DRZ303"/>
      <c r="DSA303"/>
      <c r="DSB303"/>
      <c r="DSC303"/>
      <c r="DSD303"/>
      <c r="DSE303"/>
      <c r="DSF303"/>
      <c r="DSG303"/>
      <c r="DSH303"/>
      <c r="DSI303"/>
      <c r="DSJ303"/>
      <c r="DSK303"/>
      <c r="DSL303"/>
      <c r="DSM303"/>
      <c r="DSN303"/>
      <c r="DSO303"/>
      <c r="DSP303"/>
      <c r="DSQ303"/>
      <c r="DSR303"/>
      <c r="DSS303"/>
      <c r="DST303"/>
      <c r="DSU303"/>
      <c r="DSV303"/>
      <c r="DSW303"/>
      <c r="DSX303"/>
      <c r="DSY303"/>
      <c r="DSZ303"/>
      <c r="DTA303"/>
      <c r="DTB303"/>
      <c r="DTC303"/>
      <c r="DTD303"/>
      <c r="DTE303"/>
      <c r="DTF303"/>
      <c r="DTG303"/>
      <c r="DTH303"/>
      <c r="DTI303"/>
      <c r="DTJ303"/>
      <c r="DTK303"/>
      <c r="DTL303"/>
      <c r="DTM303"/>
      <c r="DTN303"/>
      <c r="DTO303"/>
      <c r="DTP303"/>
      <c r="DTQ303"/>
      <c r="DTR303"/>
      <c r="DTS303"/>
      <c r="DTT303"/>
      <c r="DTU303"/>
      <c r="DTV303"/>
      <c r="DTW303"/>
      <c r="DTX303"/>
      <c r="DTY303"/>
      <c r="DTZ303"/>
      <c r="DUA303"/>
      <c r="DUB303"/>
      <c r="DUC303"/>
      <c r="DUD303"/>
      <c r="DUE303"/>
      <c r="DUF303"/>
      <c r="DUG303"/>
      <c r="DUH303"/>
      <c r="DUI303"/>
      <c r="DUJ303"/>
      <c r="DUK303"/>
      <c r="DUL303"/>
      <c r="DUM303"/>
      <c r="DUN303"/>
      <c r="DUO303"/>
      <c r="DUP303"/>
      <c r="DUQ303"/>
      <c r="DUR303"/>
      <c r="DUS303"/>
      <c r="DUT303"/>
      <c r="DUU303"/>
      <c r="DUV303"/>
      <c r="DUW303"/>
      <c r="DUX303"/>
      <c r="DUY303"/>
      <c r="DUZ303"/>
      <c r="DVA303"/>
      <c r="DVB303"/>
      <c r="DVC303"/>
      <c r="DVD303"/>
      <c r="DVE303"/>
      <c r="DVF303"/>
      <c r="DVG303"/>
      <c r="DVH303"/>
      <c r="DVI303"/>
      <c r="DVJ303"/>
      <c r="DVK303"/>
      <c r="DVL303"/>
      <c r="DVM303"/>
      <c r="DVN303"/>
      <c r="DVO303"/>
      <c r="DVP303"/>
      <c r="DVQ303"/>
      <c r="DVR303"/>
      <c r="DVS303"/>
      <c r="DVT303"/>
      <c r="DVU303"/>
      <c r="DVV303"/>
      <c r="DVW303"/>
      <c r="DVX303"/>
      <c r="DVY303"/>
      <c r="DVZ303"/>
      <c r="DWA303"/>
      <c r="DWB303"/>
      <c r="DWC303"/>
      <c r="DWD303"/>
      <c r="DWE303"/>
      <c r="DWF303"/>
      <c r="DWG303"/>
      <c r="DWH303"/>
      <c r="DWI303"/>
      <c r="DWJ303"/>
      <c r="DWK303"/>
      <c r="DWL303"/>
      <c r="DWM303"/>
      <c r="DWN303"/>
      <c r="DWO303"/>
      <c r="DWP303"/>
      <c r="DWQ303"/>
      <c r="DWR303"/>
      <c r="DWS303"/>
      <c r="DWT303"/>
      <c r="DWU303"/>
      <c r="DWV303"/>
      <c r="DWW303"/>
      <c r="DWX303"/>
      <c r="DWY303"/>
      <c r="DWZ303"/>
      <c r="DXA303"/>
      <c r="DXB303"/>
      <c r="DXC303"/>
      <c r="DXD303"/>
      <c r="DXE303"/>
      <c r="DXF303"/>
      <c r="DXG303"/>
      <c r="DXH303"/>
      <c r="DXI303"/>
      <c r="DXJ303"/>
      <c r="DXK303"/>
      <c r="DXL303"/>
      <c r="DXM303"/>
      <c r="DXN303"/>
      <c r="DXO303"/>
      <c r="DXP303"/>
      <c r="DXQ303"/>
      <c r="DXR303"/>
      <c r="DXS303"/>
      <c r="DXT303"/>
      <c r="DXU303"/>
      <c r="DXV303"/>
      <c r="DXW303"/>
      <c r="DXX303"/>
      <c r="DXY303"/>
      <c r="DXZ303"/>
      <c r="DYA303"/>
      <c r="DYB303"/>
      <c r="DYC303"/>
      <c r="DYD303"/>
      <c r="DYE303"/>
      <c r="DYF303"/>
      <c r="DYG303"/>
      <c r="DYH303"/>
      <c r="DYI303"/>
      <c r="DYJ303"/>
      <c r="DYK303"/>
      <c r="DYL303"/>
      <c r="DYM303"/>
      <c r="DYN303"/>
      <c r="DYO303"/>
      <c r="DYP303"/>
      <c r="DYQ303"/>
      <c r="DYR303"/>
      <c r="DYS303"/>
      <c r="DYT303"/>
      <c r="DYU303"/>
      <c r="DYV303"/>
      <c r="DYW303"/>
      <c r="DYX303"/>
      <c r="DYY303"/>
      <c r="DYZ303"/>
      <c r="DZA303"/>
      <c r="DZB303"/>
      <c r="DZC303"/>
      <c r="DZD303"/>
      <c r="DZE303"/>
      <c r="DZF303"/>
      <c r="DZG303"/>
      <c r="DZH303"/>
      <c r="DZI303"/>
      <c r="DZJ303"/>
      <c r="DZK303"/>
      <c r="DZL303"/>
      <c r="DZM303"/>
      <c r="DZN303"/>
      <c r="DZO303"/>
      <c r="DZP303"/>
      <c r="DZQ303"/>
      <c r="DZR303"/>
      <c r="DZS303"/>
      <c r="DZT303"/>
      <c r="DZU303"/>
      <c r="DZV303"/>
      <c r="DZW303"/>
      <c r="DZX303"/>
      <c r="DZY303"/>
      <c r="DZZ303"/>
      <c r="EAA303"/>
      <c r="EAB303"/>
      <c r="EAC303"/>
      <c r="EAD303"/>
      <c r="EAE303"/>
      <c r="EAF303"/>
      <c r="EAG303"/>
      <c r="EAH303"/>
      <c r="EAI303"/>
      <c r="EAJ303"/>
      <c r="EAK303"/>
      <c r="EAL303"/>
      <c r="EAM303"/>
      <c r="EAN303"/>
      <c r="EAO303"/>
      <c r="EAP303"/>
      <c r="EAQ303"/>
      <c r="EAR303"/>
      <c r="EAS303"/>
      <c r="EAT303"/>
      <c r="EAU303"/>
      <c r="EAV303"/>
      <c r="EAW303"/>
      <c r="EAX303"/>
      <c r="EAY303"/>
      <c r="EAZ303"/>
      <c r="EBA303"/>
      <c r="EBB303"/>
      <c r="EBC303"/>
      <c r="EBD303"/>
      <c r="EBE303"/>
      <c r="EBF303"/>
      <c r="EBG303"/>
      <c r="EBH303"/>
      <c r="EBI303"/>
      <c r="EBJ303"/>
      <c r="EBK303"/>
      <c r="EBL303"/>
      <c r="EBM303"/>
      <c r="EBN303"/>
      <c r="EBO303"/>
      <c r="EBP303"/>
      <c r="EBQ303"/>
      <c r="EBR303"/>
      <c r="EBS303"/>
      <c r="EBT303"/>
      <c r="EBU303"/>
      <c r="EBV303"/>
      <c r="EBW303"/>
      <c r="EBX303"/>
      <c r="EBY303"/>
      <c r="EBZ303"/>
      <c r="ECA303"/>
      <c r="ECB303"/>
      <c r="ECC303"/>
      <c r="ECD303"/>
      <c r="ECE303"/>
      <c r="ECF303"/>
      <c r="ECG303"/>
      <c r="ECH303"/>
      <c r="ECI303"/>
      <c r="ECJ303"/>
      <c r="ECK303"/>
      <c r="ECL303"/>
      <c r="ECM303"/>
      <c r="ECN303"/>
      <c r="ECO303"/>
      <c r="ECP303"/>
      <c r="ECQ303"/>
      <c r="ECR303"/>
      <c r="ECS303"/>
      <c r="ECT303"/>
      <c r="ECU303"/>
      <c r="ECV303"/>
      <c r="ECW303"/>
      <c r="ECX303"/>
      <c r="ECY303"/>
      <c r="ECZ303"/>
      <c r="EDA303"/>
      <c r="EDB303"/>
      <c r="EDC303"/>
      <c r="EDD303"/>
      <c r="EDE303"/>
      <c r="EDF303"/>
      <c r="EDG303"/>
      <c r="EDH303"/>
      <c r="EDI303"/>
      <c r="EDJ303"/>
      <c r="EDK303"/>
      <c r="EDL303"/>
      <c r="EDM303"/>
      <c r="EDN303"/>
      <c r="EDO303"/>
      <c r="EDP303"/>
      <c r="EDQ303"/>
      <c r="EDR303"/>
      <c r="EDS303"/>
      <c r="EDT303"/>
      <c r="EDU303"/>
      <c r="EDV303"/>
      <c r="EDW303"/>
      <c r="EDX303"/>
      <c r="EDY303"/>
      <c r="EDZ303"/>
      <c r="EEA303"/>
      <c r="EEB303"/>
      <c r="EEC303"/>
      <c r="EED303"/>
      <c r="EEE303"/>
      <c r="EEF303"/>
      <c r="EEG303"/>
      <c r="EEH303"/>
      <c r="EEI303"/>
      <c r="EEJ303"/>
      <c r="EEK303"/>
      <c r="EEL303"/>
      <c r="EEM303"/>
      <c r="EEN303"/>
      <c r="EEO303"/>
      <c r="EEP303"/>
      <c r="EEQ303"/>
      <c r="EER303"/>
      <c r="EES303"/>
      <c r="EET303"/>
      <c r="EEU303"/>
      <c r="EEV303"/>
      <c r="EEW303"/>
      <c r="EEX303"/>
      <c r="EEY303"/>
      <c r="EEZ303"/>
      <c r="EFA303"/>
      <c r="EFB303"/>
      <c r="EFC303"/>
      <c r="EFD303"/>
      <c r="EFE303"/>
      <c r="EFF303"/>
      <c r="EFG303"/>
      <c r="EFH303"/>
      <c r="EFI303"/>
      <c r="EFJ303"/>
      <c r="EFK303"/>
      <c r="EFL303"/>
      <c r="EFM303"/>
      <c r="EFN303"/>
      <c r="EFO303"/>
      <c r="EFP303"/>
      <c r="EFQ303"/>
      <c r="EFR303"/>
      <c r="EFS303"/>
      <c r="EFT303"/>
      <c r="EFU303"/>
      <c r="EFV303"/>
      <c r="EFW303"/>
      <c r="EFX303"/>
      <c r="EFY303"/>
      <c r="EFZ303"/>
      <c r="EGA303"/>
      <c r="EGB303"/>
      <c r="EGC303"/>
      <c r="EGD303"/>
      <c r="EGE303"/>
      <c r="EGF303"/>
      <c r="EGG303"/>
      <c r="EGH303"/>
      <c r="EGI303"/>
      <c r="EGJ303"/>
      <c r="EGK303"/>
      <c r="EGL303"/>
      <c r="EGM303"/>
      <c r="EGN303"/>
      <c r="EGO303"/>
      <c r="EGP303"/>
      <c r="EGQ303"/>
      <c r="EGR303"/>
      <c r="EGS303"/>
      <c r="EGT303"/>
      <c r="EGU303"/>
      <c r="EGV303"/>
      <c r="EGW303"/>
      <c r="EGX303"/>
      <c r="EGY303"/>
      <c r="EGZ303"/>
      <c r="EHA303"/>
      <c r="EHB303"/>
      <c r="EHC303"/>
      <c r="EHD303"/>
      <c r="EHE303"/>
      <c r="EHF303"/>
      <c r="EHG303"/>
      <c r="EHH303"/>
      <c r="EHI303"/>
      <c r="EHJ303"/>
      <c r="EHK303"/>
      <c r="EHL303"/>
      <c r="EHM303"/>
      <c r="EHN303"/>
      <c r="EHO303"/>
      <c r="EHP303"/>
      <c r="EHQ303"/>
      <c r="EHR303"/>
      <c r="EHS303"/>
      <c r="EHT303"/>
      <c r="EHU303"/>
      <c r="EHV303"/>
      <c r="EHW303"/>
      <c r="EHX303"/>
      <c r="EHY303"/>
      <c r="EHZ303"/>
      <c r="EIA303"/>
      <c r="EIB303"/>
      <c r="EIC303"/>
      <c r="EID303"/>
      <c r="EIE303"/>
      <c r="EIF303"/>
      <c r="EIG303"/>
      <c r="EIH303"/>
      <c r="EII303"/>
      <c r="EIJ303"/>
      <c r="EIK303"/>
      <c r="EIL303"/>
      <c r="EIM303"/>
      <c r="EIN303"/>
      <c r="EIO303"/>
      <c r="EIP303"/>
      <c r="EIQ303"/>
      <c r="EIR303"/>
      <c r="EIS303"/>
      <c r="EIT303"/>
      <c r="EIU303"/>
      <c r="EIV303"/>
      <c r="EIW303"/>
      <c r="EIX303"/>
      <c r="EIY303"/>
      <c r="EIZ303"/>
      <c r="EJA303"/>
      <c r="EJB303"/>
      <c r="EJC303"/>
      <c r="EJD303"/>
      <c r="EJE303"/>
      <c r="EJF303"/>
      <c r="EJG303"/>
      <c r="EJH303"/>
      <c r="EJI303"/>
      <c r="EJJ303"/>
      <c r="EJK303"/>
      <c r="EJL303"/>
      <c r="EJM303"/>
      <c r="EJN303"/>
      <c r="EJO303"/>
      <c r="EJP303"/>
      <c r="EJQ303"/>
      <c r="EJR303"/>
      <c r="EJS303"/>
      <c r="EJT303"/>
      <c r="EJU303"/>
      <c r="EJV303"/>
      <c r="EJW303"/>
      <c r="EJX303"/>
      <c r="EJY303"/>
      <c r="EJZ303"/>
      <c r="EKA303"/>
      <c r="EKB303"/>
      <c r="EKC303"/>
      <c r="EKD303"/>
      <c r="EKE303"/>
      <c r="EKF303"/>
      <c r="EKG303"/>
      <c r="EKH303"/>
      <c r="EKI303"/>
      <c r="EKJ303"/>
      <c r="EKK303"/>
      <c r="EKL303"/>
      <c r="EKM303"/>
      <c r="EKN303"/>
      <c r="EKO303"/>
      <c r="EKP303"/>
      <c r="EKQ303"/>
      <c r="EKR303"/>
      <c r="EKS303"/>
      <c r="EKT303"/>
      <c r="EKU303"/>
      <c r="EKV303"/>
      <c r="EKW303"/>
      <c r="EKX303"/>
      <c r="EKY303"/>
      <c r="EKZ303"/>
      <c r="ELA303"/>
      <c r="ELB303"/>
      <c r="ELC303"/>
      <c r="ELD303"/>
      <c r="ELE303"/>
      <c r="ELF303"/>
      <c r="ELG303"/>
      <c r="ELH303"/>
      <c r="ELI303"/>
      <c r="ELJ303"/>
      <c r="ELK303"/>
      <c r="ELL303"/>
      <c r="ELM303"/>
      <c r="ELN303"/>
      <c r="ELO303"/>
      <c r="ELP303"/>
      <c r="ELQ303"/>
      <c r="ELR303"/>
      <c r="ELS303"/>
      <c r="ELT303"/>
      <c r="ELU303"/>
      <c r="ELV303"/>
      <c r="ELW303"/>
      <c r="ELX303"/>
      <c r="ELY303"/>
      <c r="ELZ303"/>
      <c r="EMA303"/>
      <c r="EMB303"/>
      <c r="EMC303"/>
      <c r="EMD303"/>
      <c r="EME303"/>
      <c r="EMF303"/>
      <c r="EMG303"/>
      <c r="EMH303"/>
      <c r="EMI303"/>
      <c r="EMJ303"/>
      <c r="EMK303"/>
      <c r="EML303"/>
      <c r="EMM303"/>
      <c r="EMN303"/>
      <c r="EMO303"/>
      <c r="EMP303"/>
      <c r="EMQ303"/>
      <c r="EMR303"/>
      <c r="EMS303"/>
      <c r="EMT303"/>
      <c r="EMU303"/>
      <c r="EMV303"/>
      <c r="EMW303"/>
      <c r="EMX303"/>
      <c r="EMY303"/>
      <c r="EMZ303"/>
      <c r="ENA303"/>
      <c r="ENB303"/>
      <c r="ENC303"/>
      <c r="END303"/>
      <c r="ENE303"/>
      <c r="ENF303"/>
      <c r="ENG303"/>
      <c r="ENH303"/>
      <c r="ENI303"/>
      <c r="ENJ303"/>
      <c r="ENK303"/>
      <c r="ENL303"/>
      <c r="ENM303"/>
      <c r="ENN303"/>
      <c r="ENO303"/>
      <c r="ENP303"/>
      <c r="ENQ303"/>
      <c r="ENR303"/>
      <c r="ENS303"/>
      <c r="ENT303"/>
      <c r="ENU303"/>
      <c r="ENV303"/>
      <c r="ENW303"/>
      <c r="ENX303"/>
      <c r="ENY303"/>
      <c r="ENZ303"/>
      <c r="EOA303"/>
      <c r="EOB303"/>
      <c r="EOC303"/>
      <c r="EOD303"/>
      <c r="EOE303"/>
      <c r="EOF303"/>
      <c r="EOG303"/>
      <c r="EOH303"/>
      <c r="EOI303"/>
      <c r="EOJ303"/>
      <c r="EOK303"/>
      <c r="EOL303"/>
      <c r="EOM303"/>
      <c r="EON303"/>
      <c r="EOO303"/>
      <c r="EOP303"/>
      <c r="EOQ303"/>
      <c r="EOR303"/>
      <c r="EOS303"/>
      <c r="EOT303"/>
      <c r="EOU303"/>
      <c r="EOV303"/>
      <c r="EOW303"/>
      <c r="EOX303"/>
      <c r="EOY303"/>
      <c r="EOZ303"/>
      <c r="EPA303"/>
      <c r="EPB303"/>
      <c r="EPC303"/>
      <c r="EPD303"/>
      <c r="EPE303"/>
      <c r="EPF303"/>
      <c r="EPG303"/>
      <c r="EPH303"/>
      <c r="EPI303"/>
      <c r="EPJ303"/>
      <c r="EPK303"/>
      <c r="EPL303"/>
      <c r="EPM303"/>
      <c r="EPN303"/>
      <c r="EPO303"/>
      <c r="EPP303"/>
      <c r="EPQ303"/>
      <c r="EPR303"/>
      <c r="EPS303"/>
      <c r="EPT303"/>
      <c r="EPU303"/>
      <c r="EPV303"/>
      <c r="EPW303"/>
      <c r="EPX303"/>
      <c r="EPY303"/>
      <c r="EPZ303"/>
      <c r="EQA303"/>
      <c r="EQB303"/>
      <c r="EQC303"/>
      <c r="EQD303"/>
      <c r="EQE303"/>
      <c r="EQF303"/>
      <c r="EQG303"/>
      <c r="EQH303"/>
      <c r="EQI303"/>
      <c r="EQJ303"/>
      <c r="EQK303"/>
      <c r="EQL303"/>
      <c r="EQM303"/>
      <c r="EQN303"/>
      <c r="EQO303"/>
      <c r="EQP303"/>
      <c r="EQQ303"/>
      <c r="EQR303"/>
      <c r="EQS303"/>
      <c r="EQT303"/>
      <c r="EQU303"/>
      <c r="EQV303"/>
      <c r="EQW303"/>
      <c r="EQX303"/>
      <c r="EQY303"/>
      <c r="EQZ303"/>
      <c r="ERA303"/>
      <c r="ERB303"/>
      <c r="ERC303"/>
      <c r="ERD303"/>
      <c r="ERE303"/>
      <c r="ERF303"/>
      <c r="ERG303"/>
      <c r="ERH303"/>
      <c r="ERI303"/>
      <c r="ERJ303"/>
      <c r="ERK303"/>
      <c r="ERL303"/>
      <c r="ERM303"/>
      <c r="ERN303"/>
      <c r="ERO303"/>
      <c r="ERP303"/>
      <c r="ERQ303"/>
      <c r="ERR303"/>
      <c r="ERS303"/>
      <c r="ERT303"/>
      <c r="ERU303"/>
      <c r="ERV303"/>
      <c r="ERW303"/>
      <c r="ERX303"/>
      <c r="ERY303"/>
      <c r="ERZ303"/>
      <c r="ESA303"/>
      <c r="ESB303"/>
      <c r="ESC303"/>
      <c r="ESD303"/>
      <c r="ESE303"/>
      <c r="ESF303"/>
      <c r="ESG303"/>
      <c r="ESH303"/>
      <c r="ESI303"/>
      <c r="ESJ303"/>
      <c r="ESK303"/>
      <c r="ESL303"/>
      <c r="ESM303"/>
      <c r="ESN303"/>
      <c r="ESO303"/>
      <c r="ESP303"/>
      <c r="ESQ303"/>
      <c r="ESR303"/>
      <c r="ESS303"/>
      <c r="EST303"/>
      <c r="ESU303"/>
      <c r="ESV303"/>
      <c r="ESW303"/>
      <c r="ESX303"/>
      <c r="ESY303"/>
      <c r="ESZ303"/>
      <c r="ETA303"/>
      <c r="ETB303"/>
      <c r="ETC303"/>
      <c r="ETD303"/>
      <c r="ETE303"/>
      <c r="ETF303"/>
      <c r="ETG303"/>
      <c r="ETH303"/>
      <c r="ETI303"/>
      <c r="ETJ303"/>
      <c r="ETK303"/>
      <c r="ETL303"/>
      <c r="ETM303"/>
      <c r="ETN303"/>
      <c r="ETO303"/>
      <c r="ETP303"/>
      <c r="ETQ303"/>
      <c r="ETR303"/>
      <c r="ETS303"/>
      <c r="ETT303"/>
      <c r="ETU303"/>
      <c r="ETV303"/>
      <c r="ETW303"/>
      <c r="ETX303"/>
      <c r="ETY303"/>
      <c r="ETZ303"/>
      <c r="EUA303"/>
      <c r="EUB303"/>
      <c r="EUC303"/>
      <c r="EUD303"/>
      <c r="EUE303"/>
      <c r="EUF303"/>
      <c r="EUG303"/>
      <c r="EUH303"/>
      <c r="EUI303"/>
      <c r="EUJ303"/>
      <c r="EUK303"/>
      <c r="EUL303"/>
      <c r="EUM303"/>
      <c r="EUN303"/>
      <c r="EUO303"/>
      <c r="EUP303"/>
      <c r="EUQ303"/>
      <c r="EUR303"/>
      <c r="EUS303"/>
      <c r="EUT303"/>
      <c r="EUU303"/>
      <c r="EUV303"/>
      <c r="EUW303"/>
      <c r="EUX303"/>
      <c r="EUY303"/>
      <c r="EUZ303"/>
      <c r="EVA303"/>
      <c r="EVB303"/>
      <c r="EVC303"/>
      <c r="EVD303"/>
      <c r="EVE303"/>
      <c r="EVF303"/>
      <c r="EVG303"/>
      <c r="EVH303"/>
      <c r="EVI303"/>
      <c r="EVJ303"/>
      <c r="EVK303"/>
      <c r="EVL303"/>
      <c r="EVM303"/>
      <c r="EVN303"/>
      <c r="EVO303"/>
      <c r="EVP303"/>
      <c r="EVQ303"/>
      <c r="EVR303"/>
      <c r="EVS303"/>
      <c r="EVT303"/>
      <c r="EVU303"/>
      <c r="EVV303"/>
      <c r="EVW303"/>
      <c r="EVX303"/>
      <c r="EVY303"/>
      <c r="EVZ303"/>
      <c r="EWA303"/>
      <c r="EWB303"/>
      <c r="EWC303"/>
      <c r="EWD303"/>
      <c r="EWE303"/>
      <c r="EWF303"/>
      <c r="EWG303"/>
      <c r="EWH303"/>
      <c r="EWI303"/>
      <c r="EWJ303"/>
      <c r="EWK303"/>
      <c r="EWL303"/>
      <c r="EWM303"/>
      <c r="EWN303"/>
      <c r="EWO303"/>
      <c r="EWP303"/>
      <c r="EWQ303"/>
      <c r="EWR303"/>
      <c r="EWS303"/>
      <c r="EWT303"/>
      <c r="EWU303"/>
      <c r="EWV303"/>
      <c r="EWW303"/>
      <c r="EWX303"/>
      <c r="EWY303"/>
      <c r="EWZ303"/>
      <c r="EXA303"/>
      <c r="EXB303"/>
      <c r="EXC303"/>
      <c r="EXD303"/>
      <c r="EXE303"/>
      <c r="EXF303"/>
      <c r="EXG303"/>
      <c r="EXH303"/>
      <c r="EXI303"/>
      <c r="EXJ303"/>
      <c r="EXK303"/>
      <c r="EXL303"/>
      <c r="EXM303"/>
      <c r="EXN303"/>
      <c r="EXO303"/>
      <c r="EXP303"/>
      <c r="EXQ303"/>
      <c r="EXR303"/>
      <c r="EXS303"/>
      <c r="EXT303"/>
      <c r="EXU303"/>
      <c r="EXV303"/>
      <c r="EXW303"/>
      <c r="EXX303"/>
      <c r="EXY303"/>
      <c r="EXZ303"/>
      <c r="EYA303"/>
      <c r="EYB303"/>
      <c r="EYC303"/>
      <c r="EYD303"/>
      <c r="EYE303"/>
      <c r="EYF303"/>
      <c r="EYG303"/>
      <c r="EYH303"/>
      <c r="EYI303"/>
      <c r="EYJ303"/>
      <c r="EYK303"/>
      <c r="EYL303"/>
      <c r="EYM303"/>
      <c r="EYN303"/>
      <c r="EYO303"/>
      <c r="EYP303"/>
      <c r="EYQ303"/>
      <c r="EYR303"/>
      <c r="EYS303"/>
      <c r="EYT303"/>
      <c r="EYU303"/>
      <c r="EYV303"/>
      <c r="EYW303"/>
      <c r="EYX303"/>
      <c r="EYY303"/>
      <c r="EYZ303"/>
      <c r="EZA303"/>
      <c r="EZB303"/>
      <c r="EZC303"/>
      <c r="EZD303"/>
      <c r="EZE303"/>
      <c r="EZF303"/>
      <c r="EZG303"/>
      <c r="EZH303"/>
      <c r="EZI303"/>
      <c r="EZJ303"/>
      <c r="EZK303"/>
      <c r="EZL303"/>
      <c r="EZM303"/>
      <c r="EZN303"/>
      <c r="EZO303"/>
      <c r="EZP303"/>
      <c r="EZQ303"/>
      <c r="EZR303"/>
      <c r="EZS303"/>
      <c r="EZT303"/>
      <c r="EZU303"/>
      <c r="EZV303"/>
      <c r="EZW303"/>
      <c r="EZX303"/>
      <c r="EZY303"/>
      <c r="EZZ303"/>
      <c r="FAA303"/>
      <c r="FAB303"/>
      <c r="FAC303"/>
      <c r="FAD303"/>
      <c r="FAE303"/>
      <c r="FAF303"/>
      <c r="FAG303"/>
      <c r="FAH303"/>
      <c r="FAI303"/>
      <c r="FAJ303"/>
      <c r="FAK303"/>
      <c r="FAL303"/>
      <c r="FAM303"/>
      <c r="FAN303"/>
      <c r="FAO303"/>
      <c r="FAP303"/>
      <c r="FAQ303"/>
      <c r="FAR303"/>
      <c r="FAS303"/>
      <c r="FAT303"/>
      <c r="FAU303"/>
      <c r="FAV303"/>
      <c r="FAW303"/>
      <c r="FAX303"/>
      <c r="FAY303"/>
      <c r="FAZ303"/>
      <c r="FBA303"/>
      <c r="FBB303"/>
      <c r="FBC303"/>
      <c r="FBD303"/>
      <c r="FBE303"/>
      <c r="FBF303"/>
      <c r="FBG303"/>
      <c r="FBH303"/>
      <c r="FBI303"/>
      <c r="FBJ303"/>
      <c r="FBK303"/>
      <c r="FBL303"/>
      <c r="FBM303"/>
      <c r="FBN303"/>
      <c r="FBO303"/>
      <c r="FBP303"/>
      <c r="FBQ303"/>
      <c r="FBR303"/>
      <c r="FBS303"/>
      <c r="FBT303"/>
      <c r="FBU303"/>
      <c r="FBV303"/>
      <c r="FBW303"/>
      <c r="FBX303"/>
      <c r="FBY303"/>
      <c r="FBZ303"/>
      <c r="FCA303"/>
      <c r="FCB303"/>
      <c r="FCC303"/>
      <c r="FCD303"/>
      <c r="FCE303"/>
      <c r="FCF303"/>
      <c r="FCG303"/>
      <c r="FCH303"/>
      <c r="FCI303"/>
      <c r="FCJ303"/>
      <c r="FCK303"/>
      <c r="FCL303"/>
      <c r="FCM303"/>
      <c r="FCN303"/>
      <c r="FCO303"/>
      <c r="FCP303"/>
      <c r="FCQ303"/>
      <c r="FCR303"/>
      <c r="FCS303"/>
      <c r="FCT303"/>
      <c r="FCU303"/>
      <c r="FCV303"/>
      <c r="FCW303"/>
      <c r="FCX303"/>
      <c r="FCY303"/>
      <c r="FCZ303"/>
      <c r="FDA303"/>
      <c r="FDB303"/>
      <c r="FDC303"/>
      <c r="FDD303"/>
      <c r="FDE303"/>
      <c r="FDF303"/>
      <c r="FDG303"/>
      <c r="FDH303"/>
      <c r="FDI303"/>
      <c r="FDJ303"/>
      <c r="FDK303"/>
      <c r="FDL303"/>
      <c r="FDM303"/>
      <c r="FDN303"/>
      <c r="FDO303"/>
      <c r="FDP303"/>
      <c r="FDQ303"/>
      <c r="FDR303"/>
      <c r="FDS303"/>
      <c r="FDT303"/>
      <c r="FDU303"/>
      <c r="FDV303"/>
      <c r="FDW303"/>
      <c r="FDX303"/>
      <c r="FDY303"/>
      <c r="FDZ303"/>
      <c r="FEA303"/>
      <c r="FEB303"/>
      <c r="FEC303"/>
      <c r="FED303"/>
      <c r="FEE303"/>
      <c r="FEF303"/>
      <c r="FEG303"/>
      <c r="FEH303"/>
      <c r="FEI303"/>
      <c r="FEJ303"/>
      <c r="FEK303"/>
      <c r="FEL303"/>
      <c r="FEM303"/>
      <c r="FEN303"/>
      <c r="FEO303"/>
      <c r="FEP303"/>
      <c r="FEQ303"/>
      <c r="FER303"/>
      <c r="FES303"/>
      <c r="FET303"/>
      <c r="FEU303"/>
      <c r="FEV303"/>
      <c r="FEW303"/>
      <c r="FEX303"/>
      <c r="FEY303"/>
      <c r="FEZ303"/>
      <c r="FFA303"/>
      <c r="FFB303"/>
      <c r="FFC303"/>
      <c r="FFD303"/>
      <c r="FFE303"/>
      <c r="FFF303"/>
      <c r="FFG303"/>
      <c r="FFH303"/>
      <c r="FFI303"/>
      <c r="FFJ303"/>
      <c r="FFK303"/>
      <c r="FFL303"/>
      <c r="FFM303"/>
      <c r="FFN303"/>
      <c r="FFO303"/>
      <c r="FFP303"/>
      <c r="FFQ303"/>
      <c r="FFR303"/>
      <c r="FFS303"/>
      <c r="FFT303"/>
      <c r="FFU303"/>
      <c r="FFV303"/>
      <c r="FFW303"/>
      <c r="FFX303"/>
      <c r="FFY303"/>
      <c r="FFZ303"/>
      <c r="FGA303"/>
      <c r="FGB303"/>
      <c r="FGC303"/>
      <c r="FGD303"/>
      <c r="FGE303"/>
      <c r="FGF303"/>
      <c r="FGG303"/>
      <c r="FGH303"/>
      <c r="FGI303"/>
      <c r="FGJ303"/>
      <c r="FGK303"/>
      <c r="FGL303"/>
      <c r="FGM303"/>
      <c r="FGN303"/>
      <c r="FGO303"/>
      <c r="FGP303"/>
      <c r="FGQ303"/>
      <c r="FGR303"/>
      <c r="FGS303"/>
      <c r="FGT303"/>
      <c r="FGU303"/>
      <c r="FGV303"/>
      <c r="FGW303"/>
      <c r="FGX303"/>
      <c r="FGY303"/>
      <c r="FGZ303"/>
      <c r="FHA303"/>
      <c r="FHB303"/>
      <c r="FHC303"/>
      <c r="FHD303"/>
      <c r="FHE303"/>
      <c r="FHF303"/>
      <c r="FHG303"/>
      <c r="FHH303"/>
      <c r="FHI303"/>
      <c r="FHJ303"/>
      <c r="FHK303"/>
      <c r="FHL303"/>
      <c r="FHM303"/>
      <c r="FHN303"/>
      <c r="FHO303"/>
      <c r="FHP303"/>
      <c r="FHQ303"/>
      <c r="FHR303"/>
      <c r="FHS303"/>
      <c r="FHT303"/>
      <c r="FHU303"/>
      <c r="FHV303"/>
      <c r="FHW303"/>
      <c r="FHX303"/>
      <c r="FHY303"/>
      <c r="FHZ303"/>
      <c r="FIA303"/>
      <c r="FIB303"/>
      <c r="FIC303"/>
      <c r="FID303"/>
      <c r="FIE303"/>
      <c r="FIF303"/>
      <c r="FIG303"/>
      <c r="FIH303"/>
      <c r="FII303"/>
      <c r="FIJ303"/>
      <c r="FIK303"/>
      <c r="FIL303"/>
      <c r="FIM303"/>
      <c r="FIN303"/>
      <c r="FIO303"/>
      <c r="FIP303"/>
      <c r="FIQ303"/>
      <c r="FIR303"/>
      <c r="FIS303"/>
      <c r="FIT303"/>
      <c r="FIU303"/>
      <c r="FIV303"/>
      <c r="FIW303"/>
      <c r="FIX303"/>
      <c r="FIY303"/>
      <c r="FIZ303"/>
      <c r="FJA303"/>
      <c r="FJB303"/>
      <c r="FJC303"/>
      <c r="FJD303"/>
      <c r="FJE303"/>
      <c r="FJF303"/>
      <c r="FJG303"/>
      <c r="FJH303"/>
      <c r="FJI303"/>
      <c r="FJJ303"/>
      <c r="FJK303"/>
      <c r="FJL303"/>
      <c r="FJM303"/>
      <c r="FJN303"/>
      <c r="FJO303"/>
      <c r="FJP303"/>
      <c r="FJQ303"/>
      <c r="FJR303"/>
      <c r="FJS303"/>
      <c r="FJT303"/>
      <c r="FJU303"/>
      <c r="FJV303"/>
      <c r="FJW303"/>
      <c r="FJX303"/>
      <c r="FJY303"/>
      <c r="FJZ303"/>
      <c r="FKA303"/>
      <c r="FKB303"/>
      <c r="FKC303"/>
      <c r="FKD303"/>
      <c r="FKE303"/>
      <c r="FKF303"/>
      <c r="FKG303"/>
      <c r="FKH303"/>
      <c r="FKI303"/>
      <c r="FKJ303"/>
      <c r="FKK303"/>
      <c r="FKL303"/>
      <c r="FKM303"/>
      <c r="FKN303"/>
      <c r="FKO303"/>
      <c r="FKP303"/>
      <c r="FKQ303"/>
      <c r="FKR303"/>
      <c r="FKS303"/>
      <c r="FKT303"/>
      <c r="FKU303"/>
      <c r="FKV303"/>
      <c r="FKW303"/>
      <c r="FKX303"/>
      <c r="FKY303"/>
      <c r="FKZ303"/>
      <c r="FLA303"/>
      <c r="FLB303"/>
      <c r="FLC303"/>
      <c r="FLD303"/>
      <c r="FLE303"/>
      <c r="FLF303"/>
      <c r="FLG303"/>
      <c r="FLH303"/>
      <c r="FLI303"/>
      <c r="FLJ303"/>
      <c r="FLK303"/>
      <c r="FLL303"/>
      <c r="FLM303"/>
      <c r="FLN303"/>
      <c r="FLO303"/>
      <c r="FLP303"/>
      <c r="FLQ303"/>
      <c r="FLR303"/>
      <c r="FLS303"/>
      <c r="FLT303"/>
      <c r="FLU303"/>
      <c r="FLV303"/>
      <c r="FLW303"/>
      <c r="FLX303"/>
      <c r="FLY303"/>
      <c r="FLZ303"/>
      <c r="FMA303"/>
      <c r="FMB303"/>
      <c r="FMC303"/>
      <c r="FMD303"/>
      <c r="FME303"/>
      <c r="FMF303"/>
      <c r="FMG303"/>
      <c r="FMH303"/>
      <c r="FMI303"/>
      <c r="FMJ303"/>
      <c r="FMK303"/>
      <c r="FML303"/>
      <c r="FMM303"/>
      <c r="FMN303"/>
      <c r="FMO303"/>
      <c r="FMP303"/>
      <c r="FMQ303"/>
      <c r="FMR303"/>
      <c r="FMS303"/>
      <c r="FMT303"/>
      <c r="FMU303"/>
      <c r="FMV303"/>
      <c r="FMW303"/>
      <c r="FMX303"/>
      <c r="FMY303"/>
      <c r="FMZ303"/>
      <c r="FNA303"/>
      <c r="FNB303"/>
      <c r="FNC303"/>
      <c r="FND303"/>
      <c r="FNE303"/>
      <c r="FNF303"/>
      <c r="FNG303"/>
      <c r="FNH303"/>
      <c r="FNI303"/>
      <c r="FNJ303"/>
      <c r="FNK303"/>
      <c r="FNL303"/>
      <c r="FNM303"/>
      <c r="FNN303"/>
      <c r="FNO303"/>
      <c r="FNP303"/>
      <c r="FNQ303"/>
      <c r="FNR303"/>
      <c r="FNS303"/>
      <c r="FNT303"/>
      <c r="FNU303"/>
      <c r="FNV303"/>
      <c r="FNW303"/>
      <c r="FNX303"/>
      <c r="FNY303"/>
      <c r="FNZ303"/>
      <c r="FOA303"/>
      <c r="FOB303"/>
      <c r="FOC303"/>
      <c r="FOD303"/>
      <c r="FOE303"/>
      <c r="FOF303"/>
      <c r="FOG303"/>
      <c r="FOH303"/>
      <c r="FOI303"/>
      <c r="FOJ303"/>
      <c r="FOK303"/>
      <c r="FOL303"/>
      <c r="FOM303"/>
      <c r="FON303"/>
      <c r="FOO303"/>
      <c r="FOP303"/>
      <c r="FOQ303"/>
      <c r="FOR303"/>
      <c r="FOS303"/>
      <c r="FOT303"/>
      <c r="FOU303"/>
      <c r="FOV303"/>
      <c r="FOW303"/>
      <c r="FOX303"/>
      <c r="FOY303"/>
      <c r="FOZ303"/>
      <c r="FPA303"/>
      <c r="FPB303"/>
      <c r="FPC303"/>
      <c r="FPD303"/>
      <c r="FPE303"/>
      <c r="FPF303"/>
      <c r="FPG303"/>
      <c r="FPH303"/>
      <c r="FPI303"/>
      <c r="FPJ303"/>
      <c r="FPK303"/>
      <c r="FPL303"/>
      <c r="FPM303"/>
      <c r="FPN303"/>
      <c r="FPO303"/>
      <c r="FPP303"/>
      <c r="FPQ303"/>
      <c r="FPR303"/>
      <c r="FPS303"/>
      <c r="FPT303"/>
      <c r="FPU303"/>
      <c r="FPV303"/>
      <c r="FPW303"/>
      <c r="FPX303"/>
      <c r="FPY303"/>
      <c r="FPZ303"/>
      <c r="FQA303"/>
      <c r="FQB303"/>
      <c r="FQC303"/>
      <c r="FQD303"/>
      <c r="FQE303"/>
      <c r="FQF303"/>
      <c r="FQG303"/>
      <c r="FQH303"/>
      <c r="FQI303"/>
      <c r="FQJ303"/>
      <c r="FQK303"/>
      <c r="FQL303"/>
      <c r="FQM303"/>
      <c r="FQN303"/>
      <c r="FQO303"/>
      <c r="FQP303"/>
      <c r="FQQ303"/>
      <c r="FQR303"/>
      <c r="FQS303"/>
      <c r="FQT303"/>
      <c r="FQU303"/>
      <c r="FQV303"/>
      <c r="FQW303"/>
      <c r="FQX303"/>
      <c r="FQY303"/>
      <c r="FQZ303"/>
      <c r="FRA303"/>
      <c r="FRB303"/>
      <c r="FRC303"/>
      <c r="FRD303"/>
      <c r="FRE303"/>
      <c r="FRF303"/>
      <c r="FRG303"/>
      <c r="FRH303"/>
      <c r="FRI303"/>
      <c r="FRJ303"/>
      <c r="FRK303"/>
      <c r="FRL303"/>
      <c r="FRM303"/>
      <c r="FRN303"/>
      <c r="FRO303"/>
      <c r="FRP303"/>
      <c r="FRQ303"/>
      <c r="FRR303"/>
      <c r="FRS303"/>
      <c r="FRT303"/>
      <c r="FRU303"/>
      <c r="FRV303"/>
      <c r="FRW303"/>
      <c r="FRX303"/>
      <c r="FRY303"/>
      <c r="FRZ303"/>
      <c r="FSA303"/>
      <c r="FSB303"/>
      <c r="FSC303"/>
      <c r="FSD303"/>
      <c r="FSE303"/>
      <c r="FSF303"/>
      <c r="FSG303"/>
      <c r="FSH303"/>
      <c r="FSI303"/>
      <c r="FSJ303"/>
      <c r="FSK303"/>
      <c r="FSL303"/>
      <c r="FSM303"/>
      <c r="FSN303"/>
      <c r="FSO303"/>
      <c r="FSP303"/>
      <c r="FSQ303"/>
      <c r="FSR303"/>
      <c r="FSS303"/>
      <c r="FST303"/>
      <c r="FSU303"/>
      <c r="FSV303"/>
      <c r="FSW303"/>
      <c r="FSX303"/>
      <c r="FSY303"/>
      <c r="FSZ303"/>
      <c r="FTA303"/>
      <c r="FTB303"/>
      <c r="FTC303"/>
      <c r="FTD303"/>
      <c r="FTE303"/>
      <c r="FTF303"/>
      <c r="FTG303"/>
      <c r="FTH303"/>
      <c r="FTI303"/>
      <c r="FTJ303"/>
      <c r="FTK303"/>
      <c r="FTL303"/>
      <c r="FTM303"/>
      <c r="FTN303"/>
      <c r="FTO303"/>
      <c r="FTP303"/>
      <c r="FTQ303"/>
      <c r="FTR303"/>
      <c r="FTS303"/>
      <c r="FTT303"/>
      <c r="FTU303"/>
      <c r="FTV303"/>
      <c r="FTW303"/>
      <c r="FTX303"/>
      <c r="FTY303"/>
      <c r="FTZ303"/>
      <c r="FUA303"/>
      <c r="FUB303"/>
      <c r="FUC303"/>
      <c r="FUD303"/>
      <c r="FUE303"/>
      <c r="FUF303"/>
      <c r="FUG303"/>
      <c r="FUH303"/>
      <c r="FUI303"/>
      <c r="FUJ303"/>
      <c r="FUK303"/>
      <c r="FUL303"/>
      <c r="FUM303"/>
      <c r="FUN303"/>
      <c r="FUO303"/>
      <c r="FUP303"/>
      <c r="FUQ303"/>
      <c r="FUR303"/>
      <c r="FUS303"/>
      <c r="FUT303"/>
      <c r="FUU303"/>
      <c r="FUV303"/>
      <c r="FUW303"/>
      <c r="FUX303"/>
      <c r="FUY303"/>
      <c r="FUZ303"/>
      <c r="FVA303"/>
      <c r="FVB303"/>
      <c r="FVC303"/>
      <c r="FVD303"/>
      <c r="FVE303"/>
      <c r="FVF303"/>
      <c r="FVG303"/>
      <c r="FVH303"/>
      <c r="FVI303"/>
      <c r="FVJ303"/>
      <c r="FVK303"/>
      <c r="FVL303"/>
      <c r="FVM303"/>
      <c r="FVN303"/>
      <c r="FVO303"/>
      <c r="FVP303"/>
      <c r="FVQ303"/>
      <c r="FVR303"/>
      <c r="FVS303"/>
      <c r="FVT303"/>
      <c r="FVU303"/>
      <c r="FVV303"/>
      <c r="FVW303"/>
      <c r="FVX303"/>
      <c r="FVY303"/>
      <c r="FVZ303"/>
      <c r="FWA303"/>
      <c r="FWB303"/>
      <c r="FWC303"/>
      <c r="FWD303"/>
      <c r="FWE303"/>
      <c r="FWF303"/>
      <c r="FWG303"/>
      <c r="FWH303"/>
      <c r="FWI303"/>
      <c r="FWJ303"/>
      <c r="FWK303"/>
      <c r="FWL303"/>
      <c r="FWM303"/>
      <c r="FWN303"/>
      <c r="FWO303"/>
      <c r="FWP303"/>
      <c r="FWQ303"/>
      <c r="FWR303"/>
      <c r="FWS303"/>
      <c r="FWT303"/>
      <c r="FWU303"/>
      <c r="FWV303"/>
      <c r="FWW303"/>
      <c r="FWX303"/>
      <c r="FWY303"/>
      <c r="FWZ303"/>
      <c r="FXA303"/>
      <c r="FXB303"/>
      <c r="FXC303"/>
      <c r="FXD303"/>
      <c r="FXE303"/>
      <c r="FXF303"/>
      <c r="FXG303"/>
      <c r="FXH303"/>
      <c r="FXI303"/>
      <c r="FXJ303"/>
      <c r="FXK303"/>
      <c r="FXL303"/>
      <c r="FXM303"/>
      <c r="FXN303"/>
      <c r="FXO303"/>
      <c r="FXP303"/>
      <c r="FXQ303"/>
      <c r="FXR303"/>
      <c r="FXS303"/>
      <c r="FXT303"/>
      <c r="FXU303"/>
      <c r="FXV303"/>
      <c r="FXW303"/>
      <c r="FXX303"/>
      <c r="FXY303"/>
      <c r="FXZ303"/>
      <c r="FYA303"/>
      <c r="FYB303"/>
      <c r="FYC303"/>
      <c r="FYD303"/>
      <c r="FYE303"/>
      <c r="FYF303"/>
      <c r="FYG303"/>
      <c r="FYH303"/>
      <c r="FYI303"/>
      <c r="FYJ303"/>
      <c r="FYK303"/>
      <c r="FYL303"/>
      <c r="FYM303"/>
      <c r="FYN303"/>
      <c r="FYO303"/>
      <c r="FYP303"/>
      <c r="FYQ303"/>
      <c r="FYR303"/>
      <c r="FYS303"/>
      <c r="FYT303"/>
      <c r="FYU303"/>
      <c r="FYV303"/>
      <c r="FYW303"/>
      <c r="FYX303"/>
      <c r="FYY303"/>
      <c r="FYZ303"/>
      <c r="FZA303"/>
      <c r="FZB303"/>
      <c r="FZC303"/>
      <c r="FZD303"/>
      <c r="FZE303"/>
      <c r="FZF303"/>
      <c r="FZG303"/>
      <c r="FZH303"/>
      <c r="FZI303"/>
      <c r="FZJ303"/>
      <c r="FZK303"/>
      <c r="FZL303"/>
      <c r="FZM303"/>
      <c r="FZN303"/>
      <c r="FZO303"/>
      <c r="FZP303"/>
      <c r="FZQ303"/>
      <c r="FZR303"/>
      <c r="FZS303"/>
      <c r="FZT303"/>
      <c r="FZU303"/>
      <c r="FZV303"/>
      <c r="FZW303"/>
      <c r="FZX303"/>
      <c r="FZY303"/>
      <c r="FZZ303"/>
      <c r="GAA303"/>
      <c r="GAB303"/>
      <c r="GAC303"/>
      <c r="GAD303"/>
      <c r="GAE303"/>
      <c r="GAF303"/>
      <c r="GAG303"/>
      <c r="GAH303"/>
      <c r="GAI303"/>
      <c r="GAJ303"/>
      <c r="GAK303"/>
      <c r="GAL303"/>
      <c r="GAM303"/>
      <c r="GAN303"/>
      <c r="GAO303"/>
      <c r="GAP303"/>
      <c r="GAQ303"/>
      <c r="GAR303"/>
      <c r="GAS303"/>
      <c r="GAT303"/>
      <c r="GAU303"/>
      <c r="GAV303"/>
      <c r="GAW303"/>
      <c r="GAX303"/>
      <c r="GAY303"/>
      <c r="GAZ303"/>
      <c r="GBA303"/>
      <c r="GBB303"/>
      <c r="GBC303"/>
      <c r="GBD303"/>
      <c r="GBE303"/>
      <c r="GBF303"/>
      <c r="GBG303"/>
      <c r="GBH303"/>
      <c r="GBI303"/>
      <c r="GBJ303"/>
      <c r="GBK303"/>
      <c r="GBL303"/>
      <c r="GBM303"/>
      <c r="GBN303"/>
      <c r="GBO303"/>
      <c r="GBP303"/>
      <c r="GBQ303"/>
      <c r="GBR303"/>
      <c r="GBS303"/>
      <c r="GBT303"/>
      <c r="GBU303"/>
      <c r="GBV303"/>
      <c r="GBW303"/>
      <c r="GBX303"/>
      <c r="GBY303"/>
      <c r="GBZ303"/>
      <c r="GCA303"/>
      <c r="GCB303"/>
      <c r="GCC303"/>
      <c r="GCD303"/>
      <c r="GCE303"/>
      <c r="GCF303"/>
      <c r="GCG303"/>
      <c r="GCH303"/>
      <c r="GCI303"/>
      <c r="GCJ303"/>
      <c r="GCK303"/>
      <c r="GCL303"/>
      <c r="GCM303"/>
      <c r="GCN303"/>
      <c r="GCO303"/>
      <c r="GCP303"/>
      <c r="GCQ303"/>
      <c r="GCR303"/>
      <c r="GCS303"/>
      <c r="GCT303"/>
      <c r="GCU303"/>
      <c r="GCV303"/>
      <c r="GCW303"/>
      <c r="GCX303"/>
      <c r="GCY303"/>
      <c r="GCZ303"/>
      <c r="GDA303"/>
      <c r="GDB303"/>
      <c r="GDC303"/>
      <c r="GDD303"/>
      <c r="GDE303"/>
      <c r="GDF303"/>
      <c r="GDG303"/>
      <c r="GDH303"/>
      <c r="GDI303"/>
      <c r="GDJ303"/>
      <c r="GDK303"/>
      <c r="GDL303"/>
      <c r="GDM303"/>
      <c r="GDN303"/>
      <c r="GDO303"/>
      <c r="GDP303"/>
      <c r="GDQ303"/>
      <c r="GDR303"/>
      <c r="GDS303"/>
      <c r="GDT303"/>
      <c r="GDU303"/>
      <c r="GDV303"/>
      <c r="GDW303"/>
      <c r="GDX303"/>
      <c r="GDY303"/>
      <c r="GDZ303"/>
      <c r="GEA303"/>
      <c r="GEB303"/>
      <c r="GEC303"/>
      <c r="GED303"/>
      <c r="GEE303"/>
      <c r="GEF303"/>
      <c r="GEG303"/>
      <c r="GEH303"/>
      <c r="GEI303"/>
      <c r="GEJ303"/>
      <c r="GEK303"/>
      <c r="GEL303"/>
      <c r="GEM303"/>
      <c r="GEN303"/>
      <c r="GEO303"/>
      <c r="GEP303"/>
      <c r="GEQ303"/>
      <c r="GER303"/>
      <c r="GES303"/>
      <c r="GET303"/>
      <c r="GEU303"/>
      <c r="GEV303"/>
      <c r="GEW303"/>
      <c r="GEX303"/>
      <c r="GEY303"/>
      <c r="GEZ303"/>
      <c r="GFA303"/>
      <c r="GFB303"/>
      <c r="GFC303"/>
      <c r="GFD303"/>
      <c r="GFE303"/>
      <c r="GFF303"/>
      <c r="GFG303"/>
      <c r="GFH303"/>
      <c r="GFI303"/>
      <c r="GFJ303"/>
      <c r="GFK303"/>
      <c r="GFL303"/>
      <c r="GFM303"/>
      <c r="GFN303"/>
      <c r="GFO303"/>
      <c r="GFP303"/>
      <c r="GFQ303"/>
      <c r="GFR303"/>
      <c r="GFS303"/>
      <c r="GFT303"/>
      <c r="GFU303"/>
      <c r="GFV303"/>
      <c r="GFW303"/>
      <c r="GFX303"/>
      <c r="GFY303"/>
      <c r="GFZ303"/>
      <c r="GGA303"/>
      <c r="GGB303"/>
      <c r="GGC303"/>
      <c r="GGD303"/>
      <c r="GGE303"/>
      <c r="GGF303"/>
      <c r="GGG303"/>
      <c r="GGH303"/>
      <c r="GGI303"/>
      <c r="GGJ303"/>
      <c r="GGK303"/>
      <c r="GGL303"/>
      <c r="GGM303"/>
      <c r="GGN303"/>
      <c r="GGO303"/>
      <c r="GGP303"/>
      <c r="GGQ303"/>
      <c r="GGR303"/>
      <c r="GGS303"/>
      <c r="GGT303"/>
      <c r="GGU303"/>
      <c r="GGV303"/>
      <c r="GGW303"/>
      <c r="GGX303"/>
      <c r="GGY303"/>
      <c r="GGZ303"/>
      <c r="GHA303"/>
      <c r="GHB303"/>
      <c r="GHC303"/>
      <c r="GHD303"/>
      <c r="GHE303"/>
      <c r="GHF303"/>
      <c r="GHG303"/>
      <c r="GHH303"/>
      <c r="GHI303"/>
      <c r="GHJ303"/>
      <c r="GHK303"/>
      <c r="GHL303"/>
      <c r="GHM303"/>
      <c r="GHN303"/>
      <c r="GHO303"/>
      <c r="GHP303"/>
      <c r="GHQ303"/>
      <c r="GHR303"/>
      <c r="GHS303"/>
      <c r="GHT303"/>
      <c r="GHU303"/>
      <c r="GHV303"/>
      <c r="GHW303"/>
      <c r="GHX303"/>
      <c r="GHY303"/>
      <c r="GHZ303"/>
      <c r="GIA303"/>
      <c r="GIB303"/>
      <c r="GIC303"/>
      <c r="GID303"/>
      <c r="GIE303"/>
      <c r="GIF303"/>
      <c r="GIG303"/>
      <c r="GIH303"/>
      <c r="GII303"/>
      <c r="GIJ303"/>
      <c r="GIK303"/>
      <c r="GIL303"/>
      <c r="GIM303"/>
      <c r="GIN303"/>
      <c r="GIO303"/>
      <c r="GIP303"/>
      <c r="GIQ303"/>
      <c r="GIR303"/>
      <c r="GIS303"/>
      <c r="GIT303"/>
      <c r="GIU303"/>
      <c r="GIV303"/>
      <c r="GIW303"/>
      <c r="GIX303"/>
      <c r="GIY303"/>
      <c r="GIZ303"/>
      <c r="GJA303"/>
      <c r="GJB303"/>
      <c r="GJC303"/>
      <c r="GJD303"/>
      <c r="GJE303"/>
      <c r="GJF303"/>
      <c r="GJG303"/>
      <c r="GJH303"/>
      <c r="GJI303"/>
      <c r="GJJ303"/>
      <c r="GJK303"/>
      <c r="GJL303"/>
      <c r="GJM303"/>
      <c r="GJN303"/>
      <c r="GJO303"/>
      <c r="GJP303"/>
      <c r="GJQ303"/>
      <c r="GJR303"/>
      <c r="GJS303"/>
      <c r="GJT303"/>
      <c r="GJU303"/>
      <c r="GJV303"/>
      <c r="GJW303"/>
      <c r="GJX303"/>
      <c r="GJY303"/>
      <c r="GJZ303"/>
      <c r="GKA303"/>
      <c r="GKB303"/>
      <c r="GKC303"/>
      <c r="GKD303"/>
      <c r="GKE303"/>
      <c r="GKF303"/>
      <c r="GKG303"/>
      <c r="GKH303"/>
      <c r="GKI303"/>
      <c r="GKJ303"/>
      <c r="GKK303"/>
      <c r="GKL303"/>
      <c r="GKM303"/>
      <c r="GKN303"/>
      <c r="GKO303"/>
      <c r="GKP303"/>
      <c r="GKQ303"/>
      <c r="GKR303"/>
      <c r="GKS303"/>
      <c r="GKT303"/>
      <c r="GKU303"/>
      <c r="GKV303"/>
      <c r="GKW303"/>
      <c r="GKX303"/>
      <c r="GKY303"/>
      <c r="GKZ303"/>
      <c r="GLA303"/>
      <c r="GLB303"/>
      <c r="GLC303"/>
      <c r="GLD303"/>
      <c r="GLE303"/>
      <c r="GLF303"/>
      <c r="GLG303"/>
      <c r="GLH303"/>
      <c r="GLI303"/>
      <c r="GLJ303"/>
      <c r="GLK303"/>
      <c r="GLL303"/>
      <c r="GLM303"/>
      <c r="GLN303"/>
      <c r="GLO303"/>
      <c r="GLP303"/>
      <c r="GLQ303"/>
      <c r="GLR303"/>
      <c r="GLS303"/>
      <c r="GLT303"/>
      <c r="GLU303"/>
      <c r="GLV303"/>
      <c r="GLW303"/>
      <c r="GLX303"/>
      <c r="GLY303"/>
      <c r="GLZ303"/>
      <c r="GMA303"/>
      <c r="GMB303"/>
      <c r="GMC303"/>
      <c r="GMD303"/>
      <c r="GME303"/>
      <c r="GMF303"/>
      <c r="GMG303"/>
      <c r="GMH303"/>
      <c r="GMI303"/>
      <c r="GMJ303"/>
      <c r="GMK303"/>
      <c r="GML303"/>
      <c r="GMM303"/>
      <c r="GMN303"/>
      <c r="GMO303"/>
      <c r="GMP303"/>
      <c r="GMQ303"/>
      <c r="GMR303"/>
      <c r="GMS303"/>
      <c r="GMT303"/>
      <c r="GMU303"/>
      <c r="GMV303"/>
      <c r="GMW303"/>
      <c r="GMX303"/>
      <c r="GMY303"/>
      <c r="GMZ303"/>
      <c r="GNA303"/>
      <c r="GNB303"/>
      <c r="GNC303"/>
      <c r="GND303"/>
      <c r="GNE303"/>
      <c r="GNF303"/>
      <c r="GNG303"/>
      <c r="GNH303"/>
      <c r="GNI303"/>
      <c r="GNJ303"/>
      <c r="GNK303"/>
      <c r="GNL303"/>
      <c r="GNM303"/>
      <c r="GNN303"/>
      <c r="GNO303"/>
      <c r="GNP303"/>
      <c r="GNQ303"/>
      <c r="GNR303"/>
      <c r="GNS303"/>
      <c r="GNT303"/>
      <c r="GNU303"/>
      <c r="GNV303"/>
      <c r="GNW303"/>
      <c r="GNX303"/>
      <c r="GNY303"/>
      <c r="GNZ303"/>
      <c r="GOA303"/>
      <c r="GOB303"/>
      <c r="GOC303"/>
      <c r="GOD303"/>
      <c r="GOE303"/>
      <c r="GOF303"/>
      <c r="GOG303"/>
      <c r="GOH303"/>
      <c r="GOI303"/>
      <c r="GOJ303"/>
      <c r="GOK303"/>
      <c r="GOL303"/>
      <c r="GOM303"/>
      <c r="GON303"/>
      <c r="GOO303"/>
      <c r="GOP303"/>
      <c r="GOQ303"/>
      <c r="GOR303"/>
      <c r="GOS303"/>
      <c r="GOT303"/>
      <c r="GOU303"/>
      <c r="GOV303"/>
      <c r="GOW303"/>
      <c r="GOX303"/>
      <c r="GOY303"/>
      <c r="GOZ303"/>
      <c r="GPA303"/>
      <c r="GPB303"/>
      <c r="GPC303"/>
      <c r="GPD303"/>
      <c r="GPE303"/>
      <c r="GPF303"/>
      <c r="GPG303"/>
      <c r="GPH303"/>
      <c r="GPI303"/>
      <c r="GPJ303"/>
      <c r="GPK303"/>
      <c r="GPL303"/>
      <c r="GPM303"/>
      <c r="GPN303"/>
      <c r="GPO303"/>
      <c r="GPP303"/>
      <c r="GPQ303"/>
      <c r="GPR303"/>
      <c r="GPS303"/>
      <c r="GPT303"/>
      <c r="GPU303"/>
      <c r="GPV303"/>
      <c r="GPW303"/>
      <c r="GPX303"/>
      <c r="GPY303"/>
      <c r="GPZ303"/>
      <c r="GQA303"/>
      <c r="GQB303"/>
      <c r="GQC303"/>
      <c r="GQD303"/>
      <c r="GQE303"/>
      <c r="GQF303"/>
      <c r="GQG303"/>
      <c r="GQH303"/>
      <c r="GQI303"/>
      <c r="GQJ303"/>
      <c r="GQK303"/>
      <c r="GQL303"/>
      <c r="GQM303"/>
      <c r="GQN303"/>
      <c r="GQO303"/>
      <c r="GQP303"/>
      <c r="GQQ303"/>
      <c r="GQR303"/>
      <c r="GQS303"/>
      <c r="GQT303"/>
      <c r="GQU303"/>
      <c r="GQV303"/>
      <c r="GQW303"/>
      <c r="GQX303"/>
      <c r="GQY303"/>
      <c r="GQZ303"/>
      <c r="GRA303"/>
      <c r="GRB303"/>
      <c r="GRC303"/>
      <c r="GRD303"/>
      <c r="GRE303"/>
      <c r="GRF303"/>
      <c r="GRG303"/>
      <c r="GRH303"/>
      <c r="GRI303"/>
      <c r="GRJ303"/>
      <c r="GRK303"/>
      <c r="GRL303"/>
      <c r="GRM303"/>
      <c r="GRN303"/>
      <c r="GRO303"/>
      <c r="GRP303"/>
      <c r="GRQ303"/>
      <c r="GRR303"/>
      <c r="GRS303"/>
      <c r="GRT303"/>
      <c r="GRU303"/>
      <c r="GRV303"/>
      <c r="GRW303"/>
      <c r="GRX303"/>
      <c r="GRY303"/>
      <c r="GRZ303"/>
      <c r="GSA303"/>
      <c r="GSB303"/>
      <c r="GSC303"/>
      <c r="GSD303"/>
      <c r="GSE303"/>
      <c r="GSF303"/>
      <c r="GSG303"/>
      <c r="GSH303"/>
      <c r="GSI303"/>
      <c r="GSJ303"/>
      <c r="GSK303"/>
      <c r="GSL303"/>
      <c r="GSM303"/>
      <c r="GSN303"/>
      <c r="GSO303"/>
      <c r="GSP303"/>
      <c r="GSQ303"/>
      <c r="GSR303"/>
      <c r="GSS303"/>
      <c r="GST303"/>
      <c r="GSU303"/>
      <c r="GSV303"/>
      <c r="GSW303"/>
      <c r="GSX303"/>
      <c r="GSY303"/>
      <c r="GSZ303"/>
      <c r="GTA303"/>
      <c r="GTB303"/>
      <c r="GTC303"/>
      <c r="GTD303"/>
      <c r="GTE303"/>
      <c r="GTF303"/>
      <c r="GTG303"/>
      <c r="GTH303"/>
      <c r="GTI303"/>
      <c r="GTJ303"/>
      <c r="GTK303"/>
      <c r="GTL303"/>
      <c r="GTM303"/>
      <c r="GTN303"/>
      <c r="GTO303"/>
      <c r="GTP303"/>
      <c r="GTQ303"/>
      <c r="GTR303"/>
      <c r="GTS303"/>
      <c r="GTT303"/>
      <c r="GTU303"/>
      <c r="GTV303"/>
      <c r="GTW303"/>
      <c r="GTX303"/>
      <c r="GTY303"/>
      <c r="GTZ303"/>
      <c r="GUA303"/>
      <c r="GUB303"/>
      <c r="GUC303"/>
      <c r="GUD303"/>
      <c r="GUE303"/>
      <c r="GUF303"/>
      <c r="GUG303"/>
      <c r="GUH303"/>
      <c r="GUI303"/>
      <c r="GUJ303"/>
      <c r="GUK303"/>
      <c r="GUL303"/>
      <c r="GUM303"/>
      <c r="GUN303"/>
      <c r="GUO303"/>
      <c r="GUP303"/>
      <c r="GUQ303"/>
      <c r="GUR303"/>
      <c r="GUS303"/>
      <c r="GUT303"/>
      <c r="GUU303"/>
      <c r="GUV303"/>
      <c r="GUW303"/>
      <c r="GUX303"/>
      <c r="GUY303"/>
      <c r="GUZ303"/>
      <c r="GVA303"/>
      <c r="GVB303"/>
      <c r="GVC303"/>
      <c r="GVD303"/>
      <c r="GVE303"/>
      <c r="GVF303"/>
      <c r="GVG303"/>
      <c r="GVH303"/>
      <c r="GVI303"/>
      <c r="GVJ303"/>
      <c r="GVK303"/>
      <c r="GVL303"/>
      <c r="GVM303"/>
      <c r="GVN303"/>
      <c r="GVO303"/>
      <c r="GVP303"/>
      <c r="GVQ303"/>
      <c r="GVR303"/>
      <c r="GVS303"/>
      <c r="GVT303"/>
      <c r="GVU303"/>
      <c r="GVV303"/>
      <c r="GVW303"/>
      <c r="GVX303"/>
      <c r="GVY303"/>
      <c r="GVZ303"/>
      <c r="GWA303"/>
      <c r="GWB303"/>
      <c r="GWC303"/>
      <c r="GWD303"/>
      <c r="GWE303"/>
      <c r="GWF303"/>
      <c r="GWG303"/>
      <c r="GWH303"/>
      <c r="GWI303"/>
      <c r="GWJ303"/>
      <c r="GWK303"/>
      <c r="GWL303"/>
      <c r="GWM303"/>
      <c r="GWN303"/>
      <c r="GWO303"/>
      <c r="GWP303"/>
      <c r="GWQ303"/>
      <c r="GWR303"/>
      <c r="GWS303"/>
      <c r="GWT303"/>
      <c r="GWU303"/>
      <c r="GWV303"/>
      <c r="GWW303"/>
      <c r="GWX303"/>
      <c r="GWY303"/>
      <c r="GWZ303"/>
      <c r="GXA303"/>
      <c r="GXB303"/>
      <c r="GXC303"/>
      <c r="GXD303"/>
      <c r="GXE303"/>
      <c r="GXF303"/>
      <c r="GXG303"/>
      <c r="GXH303"/>
      <c r="GXI303"/>
      <c r="GXJ303"/>
      <c r="GXK303"/>
      <c r="GXL303"/>
      <c r="GXM303"/>
      <c r="GXN303"/>
      <c r="GXO303"/>
      <c r="GXP303"/>
      <c r="GXQ303"/>
      <c r="GXR303"/>
      <c r="GXS303"/>
      <c r="GXT303"/>
      <c r="GXU303"/>
      <c r="GXV303"/>
      <c r="GXW303"/>
      <c r="GXX303"/>
      <c r="GXY303"/>
      <c r="GXZ303"/>
      <c r="GYA303"/>
      <c r="GYB303"/>
      <c r="GYC303"/>
      <c r="GYD303"/>
      <c r="GYE303"/>
      <c r="GYF303"/>
      <c r="GYG303"/>
      <c r="GYH303"/>
      <c r="GYI303"/>
      <c r="GYJ303"/>
      <c r="GYK303"/>
      <c r="GYL303"/>
      <c r="GYM303"/>
      <c r="GYN303"/>
      <c r="GYO303"/>
      <c r="GYP303"/>
      <c r="GYQ303"/>
      <c r="GYR303"/>
      <c r="GYS303"/>
      <c r="GYT303"/>
      <c r="GYU303"/>
      <c r="GYV303"/>
      <c r="GYW303"/>
      <c r="GYX303"/>
      <c r="GYY303"/>
      <c r="GYZ303"/>
      <c r="GZA303"/>
      <c r="GZB303"/>
      <c r="GZC303"/>
      <c r="GZD303"/>
      <c r="GZE303"/>
      <c r="GZF303"/>
      <c r="GZG303"/>
      <c r="GZH303"/>
      <c r="GZI303"/>
      <c r="GZJ303"/>
      <c r="GZK303"/>
      <c r="GZL303"/>
      <c r="GZM303"/>
      <c r="GZN303"/>
      <c r="GZO303"/>
      <c r="GZP303"/>
      <c r="GZQ303"/>
      <c r="GZR303"/>
      <c r="GZS303"/>
      <c r="GZT303"/>
      <c r="GZU303"/>
      <c r="GZV303"/>
      <c r="GZW303"/>
      <c r="GZX303"/>
      <c r="GZY303"/>
      <c r="GZZ303"/>
      <c r="HAA303"/>
      <c r="HAB303"/>
      <c r="HAC303"/>
      <c r="HAD303"/>
      <c r="HAE303"/>
      <c r="HAF303"/>
      <c r="HAG303"/>
      <c r="HAH303"/>
      <c r="HAI303"/>
      <c r="HAJ303"/>
      <c r="HAK303"/>
      <c r="HAL303"/>
      <c r="HAM303"/>
      <c r="HAN303"/>
      <c r="HAO303"/>
      <c r="HAP303"/>
      <c r="HAQ303"/>
      <c r="HAR303"/>
      <c r="HAS303"/>
      <c r="HAT303"/>
      <c r="HAU303"/>
      <c r="HAV303"/>
      <c r="HAW303"/>
      <c r="HAX303"/>
      <c r="HAY303"/>
      <c r="HAZ303"/>
      <c r="HBA303"/>
      <c r="HBB303"/>
      <c r="HBC303"/>
      <c r="HBD303"/>
      <c r="HBE303"/>
      <c r="HBF303"/>
      <c r="HBG303"/>
      <c r="HBH303"/>
      <c r="HBI303"/>
      <c r="HBJ303"/>
      <c r="HBK303"/>
      <c r="HBL303"/>
      <c r="HBM303"/>
      <c r="HBN303"/>
      <c r="HBO303"/>
      <c r="HBP303"/>
      <c r="HBQ303"/>
      <c r="HBR303"/>
      <c r="HBS303"/>
      <c r="HBT303"/>
      <c r="HBU303"/>
      <c r="HBV303"/>
      <c r="HBW303"/>
      <c r="HBX303"/>
      <c r="HBY303"/>
      <c r="HBZ303"/>
      <c r="HCA303"/>
      <c r="HCB303"/>
      <c r="HCC303"/>
      <c r="HCD303"/>
      <c r="HCE303"/>
      <c r="HCF303"/>
      <c r="HCG303"/>
      <c r="HCH303"/>
      <c r="HCI303"/>
      <c r="HCJ303"/>
      <c r="HCK303"/>
      <c r="HCL303"/>
      <c r="HCM303"/>
      <c r="HCN303"/>
      <c r="HCO303"/>
      <c r="HCP303"/>
      <c r="HCQ303"/>
      <c r="HCR303"/>
      <c r="HCS303"/>
      <c r="HCT303"/>
      <c r="HCU303"/>
      <c r="HCV303"/>
      <c r="HCW303"/>
      <c r="HCX303"/>
      <c r="HCY303"/>
      <c r="HCZ303"/>
      <c r="HDA303"/>
      <c r="HDB303"/>
      <c r="HDC303"/>
      <c r="HDD303"/>
      <c r="HDE303"/>
      <c r="HDF303"/>
      <c r="HDG303"/>
      <c r="HDH303"/>
      <c r="HDI303"/>
      <c r="HDJ303"/>
      <c r="HDK303"/>
      <c r="HDL303"/>
      <c r="HDM303"/>
      <c r="HDN303"/>
      <c r="HDO303"/>
      <c r="HDP303"/>
      <c r="HDQ303"/>
      <c r="HDR303"/>
      <c r="HDS303"/>
      <c r="HDT303"/>
      <c r="HDU303"/>
      <c r="HDV303"/>
      <c r="HDW303"/>
      <c r="HDX303"/>
      <c r="HDY303"/>
      <c r="HDZ303"/>
      <c r="HEA303"/>
      <c r="HEB303"/>
      <c r="HEC303"/>
      <c r="HED303"/>
      <c r="HEE303"/>
      <c r="HEF303"/>
      <c r="HEG303"/>
      <c r="HEH303"/>
      <c r="HEI303"/>
      <c r="HEJ303"/>
      <c r="HEK303"/>
      <c r="HEL303"/>
      <c r="HEM303"/>
      <c r="HEN303"/>
      <c r="HEO303"/>
      <c r="HEP303"/>
      <c r="HEQ303"/>
      <c r="HER303"/>
      <c r="HES303"/>
      <c r="HET303"/>
      <c r="HEU303"/>
      <c r="HEV303"/>
      <c r="HEW303"/>
      <c r="HEX303"/>
      <c r="HEY303"/>
      <c r="HEZ303"/>
      <c r="HFA303"/>
      <c r="HFB303"/>
      <c r="HFC303"/>
      <c r="HFD303"/>
      <c r="HFE303"/>
      <c r="HFF303"/>
      <c r="HFG303"/>
      <c r="HFH303"/>
      <c r="HFI303"/>
      <c r="HFJ303"/>
      <c r="HFK303"/>
      <c r="HFL303"/>
      <c r="HFM303"/>
      <c r="HFN303"/>
      <c r="HFO303"/>
      <c r="HFP303"/>
      <c r="HFQ303"/>
      <c r="HFR303"/>
      <c r="HFS303"/>
      <c r="HFT303"/>
      <c r="HFU303"/>
      <c r="HFV303"/>
      <c r="HFW303"/>
      <c r="HFX303"/>
      <c r="HFY303"/>
      <c r="HFZ303"/>
      <c r="HGA303"/>
      <c r="HGB303"/>
      <c r="HGC303"/>
      <c r="HGD303"/>
      <c r="HGE303"/>
      <c r="HGF303"/>
      <c r="HGG303"/>
      <c r="HGH303"/>
      <c r="HGI303"/>
      <c r="HGJ303"/>
      <c r="HGK303"/>
      <c r="HGL303"/>
      <c r="HGM303"/>
      <c r="HGN303"/>
      <c r="HGO303"/>
      <c r="HGP303"/>
      <c r="HGQ303"/>
      <c r="HGR303"/>
      <c r="HGS303"/>
      <c r="HGT303"/>
      <c r="HGU303"/>
      <c r="HGV303"/>
      <c r="HGW303"/>
      <c r="HGX303"/>
      <c r="HGY303"/>
      <c r="HGZ303"/>
      <c r="HHA303"/>
      <c r="HHB303"/>
      <c r="HHC303"/>
      <c r="HHD303"/>
      <c r="HHE303"/>
      <c r="HHF303"/>
      <c r="HHG303"/>
      <c r="HHH303"/>
      <c r="HHI303"/>
      <c r="HHJ303"/>
      <c r="HHK303"/>
      <c r="HHL303"/>
      <c r="HHM303"/>
      <c r="HHN303"/>
      <c r="HHO303"/>
      <c r="HHP303"/>
      <c r="HHQ303"/>
      <c r="HHR303"/>
      <c r="HHS303"/>
      <c r="HHT303"/>
      <c r="HHU303"/>
      <c r="HHV303"/>
      <c r="HHW303"/>
      <c r="HHX303"/>
      <c r="HHY303"/>
      <c r="HHZ303"/>
      <c r="HIA303"/>
      <c r="HIB303"/>
      <c r="HIC303"/>
      <c r="HID303"/>
      <c r="HIE303"/>
      <c r="HIF303"/>
      <c r="HIG303"/>
      <c r="HIH303"/>
      <c r="HII303"/>
      <c r="HIJ303"/>
      <c r="HIK303"/>
      <c r="HIL303"/>
      <c r="HIM303"/>
      <c r="HIN303"/>
      <c r="HIO303"/>
      <c r="HIP303"/>
      <c r="HIQ303"/>
      <c r="HIR303"/>
      <c r="HIS303"/>
      <c r="HIT303"/>
      <c r="HIU303"/>
      <c r="HIV303"/>
      <c r="HIW303"/>
      <c r="HIX303"/>
      <c r="HIY303"/>
      <c r="HIZ303"/>
      <c r="HJA303"/>
      <c r="HJB303"/>
      <c r="HJC303"/>
      <c r="HJD303"/>
      <c r="HJE303"/>
      <c r="HJF303"/>
      <c r="HJG303"/>
      <c r="HJH303"/>
      <c r="HJI303"/>
      <c r="HJJ303"/>
      <c r="HJK303"/>
      <c r="HJL303"/>
      <c r="HJM303"/>
      <c r="HJN303"/>
      <c r="HJO303"/>
      <c r="HJP303"/>
      <c r="HJQ303"/>
      <c r="HJR303"/>
      <c r="HJS303"/>
      <c r="HJT303"/>
      <c r="HJU303"/>
      <c r="HJV303"/>
      <c r="HJW303"/>
      <c r="HJX303"/>
      <c r="HJY303"/>
      <c r="HJZ303"/>
      <c r="HKA303"/>
      <c r="HKB303"/>
      <c r="HKC303"/>
      <c r="HKD303"/>
      <c r="HKE303"/>
      <c r="HKF303"/>
      <c r="HKG303"/>
      <c r="HKH303"/>
      <c r="HKI303"/>
      <c r="HKJ303"/>
      <c r="HKK303"/>
      <c r="HKL303"/>
      <c r="HKM303"/>
      <c r="HKN303"/>
      <c r="HKO303"/>
      <c r="HKP303"/>
      <c r="HKQ303"/>
      <c r="HKR303"/>
      <c r="HKS303"/>
      <c r="HKT303"/>
      <c r="HKU303"/>
      <c r="HKV303"/>
      <c r="HKW303"/>
      <c r="HKX303"/>
      <c r="HKY303"/>
      <c r="HKZ303"/>
      <c r="HLA303"/>
      <c r="HLB303"/>
      <c r="HLC303"/>
      <c r="HLD303"/>
      <c r="HLE303"/>
      <c r="HLF303"/>
      <c r="HLG303"/>
      <c r="HLH303"/>
      <c r="HLI303"/>
      <c r="HLJ303"/>
      <c r="HLK303"/>
      <c r="HLL303"/>
      <c r="HLM303"/>
      <c r="HLN303"/>
      <c r="HLO303"/>
      <c r="HLP303"/>
      <c r="HLQ303"/>
      <c r="HLR303"/>
      <c r="HLS303"/>
      <c r="HLT303"/>
      <c r="HLU303"/>
      <c r="HLV303"/>
      <c r="HLW303"/>
      <c r="HLX303"/>
      <c r="HLY303"/>
      <c r="HLZ303"/>
      <c r="HMA303"/>
      <c r="HMB303"/>
      <c r="HMC303"/>
      <c r="HMD303"/>
      <c r="HME303"/>
      <c r="HMF303"/>
      <c r="HMG303"/>
      <c r="HMH303"/>
      <c r="HMI303"/>
      <c r="HMJ303"/>
      <c r="HMK303"/>
      <c r="HML303"/>
      <c r="HMM303"/>
      <c r="HMN303"/>
      <c r="HMO303"/>
      <c r="HMP303"/>
      <c r="HMQ303"/>
      <c r="HMR303"/>
      <c r="HMS303"/>
      <c r="HMT303"/>
      <c r="HMU303"/>
      <c r="HMV303"/>
      <c r="HMW303"/>
      <c r="HMX303"/>
      <c r="HMY303"/>
      <c r="HMZ303"/>
      <c r="HNA303"/>
      <c r="HNB303"/>
      <c r="HNC303"/>
      <c r="HND303"/>
      <c r="HNE303"/>
      <c r="HNF303"/>
      <c r="HNG303"/>
      <c r="HNH303"/>
      <c r="HNI303"/>
      <c r="HNJ303"/>
      <c r="HNK303"/>
      <c r="HNL303"/>
      <c r="HNM303"/>
      <c r="HNN303"/>
      <c r="HNO303"/>
      <c r="HNP303"/>
      <c r="HNQ303"/>
      <c r="HNR303"/>
      <c r="HNS303"/>
      <c r="HNT303"/>
      <c r="HNU303"/>
      <c r="HNV303"/>
      <c r="HNW303"/>
      <c r="HNX303"/>
      <c r="HNY303"/>
      <c r="HNZ303"/>
      <c r="HOA303"/>
      <c r="HOB303"/>
      <c r="HOC303"/>
      <c r="HOD303"/>
      <c r="HOE303"/>
      <c r="HOF303"/>
      <c r="HOG303"/>
      <c r="HOH303"/>
      <c r="HOI303"/>
      <c r="HOJ303"/>
      <c r="HOK303"/>
      <c r="HOL303"/>
      <c r="HOM303"/>
      <c r="HON303"/>
      <c r="HOO303"/>
      <c r="HOP303"/>
      <c r="HOQ303"/>
      <c r="HOR303"/>
      <c r="HOS303"/>
      <c r="HOT303"/>
      <c r="HOU303"/>
      <c r="HOV303"/>
      <c r="HOW303"/>
      <c r="HOX303"/>
      <c r="HOY303"/>
      <c r="HOZ303"/>
      <c r="HPA303"/>
      <c r="HPB303"/>
      <c r="HPC303"/>
      <c r="HPD303"/>
      <c r="HPE303"/>
      <c r="HPF303"/>
      <c r="HPG303"/>
      <c r="HPH303"/>
      <c r="HPI303"/>
      <c r="HPJ303"/>
      <c r="HPK303"/>
      <c r="HPL303"/>
      <c r="HPM303"/>
      <c r="HPN303"/>
      <c r="HPO303"/>
      <c r="HPP303"/>
      <c r="HPQ303"/>
      <c r="HPR303"/>
      <c r="HPS303"/>
      <c r="HPT303"/>
      <c r="HPU303"/>
      <c r="HPV303"/>
      <c r="HPW303"/>
      <c r="HPX303"/>
      <c r="HPY303"/>
      <c r="HPZ303"/>
      <c r="HQA303"/>
      <c r="HQB303"/>
      <c r="HQC303"/>
      <c r="HQD303"/>
      <c r="HQE303"/>
      <c r="HQF303"/>
      <c r="HQG303"/>
      <c r="HQH303"/>
      <c r="HQI303"/>
      <c r="HQJ303"/>
      <c r="HQK303"/>
      <c r="HQL303"/>
      <c r="HQM303"/>
      <c r="HQN303"/>
      <c r="HQO303"/>
      <c r="HQP303"/>
      <c r="HQQ303"/>
      <c r="HQR303"/>
      <c r="HQS303"/>
      <c r="HQT303"/>
      <c r="HQU303"/>
      <c r="HQV303"/>
      <c r="HQW303"/>
      <c r="HQX303"/>
      <c r="HQY303"/>
      <c r="HQZ303"/>
      <c r="HRA303"/>
      <c r="HRB303"/>
      <c r="HRC303"/>
      <c r="HRD303"/>
      <c r="HRE303"/>
      <c r="HRF303"/>
      <c r="HRG303"/>
      <c r="HRH303"/>
      <c r="HRI303"/>
      <c r="HRJ303"/>
      <c r="HRK303"/>
      <c r="HRL303"/>
      <c r="HRM303"/>
      <c r="HRN303"/>
      <c r="HRO303"/>
      <c r="HRP303"/>
      <c r="HRQ303"/>
      <c r="HRR303"/>
      <c r="HRS303"/>
      <c r="HRT303"/>
      <c r="HRU303"/>
      <c r="HRV303"/>
      <c r="HRW303"/>
      <c r="HRX303"/>
      <c r="HRY303"/>
      <c r="HRZ303"/>
      <c r="HSA303"/>
      <c r="HSB303"/>
      <c r="HSC303"/>
      <c r="HSD303"/>
      <c r="HSE303"/>
      <c r="HSF303"/>
      <c r="HSG303"/>
      <c r="HSH303"/>
      <c r="HSI303"/>
      <c r="HSJ303"/>
      <c r="HSK303"/>
      <c r="HSL303"/>
      <c r="HSM303"/>
      <c r="HSN303"/>
      <c r="HSO303"/>
      <c r="HSP303"/>
      <c r="HSQ303"/>
      <c r="HSR303"/>
      <c r="HSS303"/>
      <c r="HST303"/>
      <c r="HSU303"/>
      <c r="HSV303"/>
      <c r="HSW303"/>
      <c r="HSX303"/>
      <c r="HSY303"/>
      <c r="HSZ303"/>
      <c r="HTA303"/>
      <c r="HTB303"/>
      <c r="HTC303"/>
      <c r="HTD303"/>
      <c r="HTE303"/>
      <c r="HTF303"/>
      <c r="HTG303"/>
      <c r="HTH303"/>
      <c r="HTI303"/>
      <c r="HTJ303"/>
      <c r="HTK303"/>
      <c r="HTL303"/>
      <c r="HTM303"/>
      <c r="HTN303"/>
      <c r="HTO303"/>
      <c r="HTP303"/>
      <c r="HTQ303"/>
      <c r="HTR303"/>
      <c r="HTS303"/>
      <c r="HTT303"/>
      <c r="HTU303"/>
      <c r="HTV303"/>
      <c r="HTW303"/>
      <c r="HTX303"/>
      <c r="HTY303"/>
      <c r="HTZ303"/>
      <c r="HUA303"/>
      <c r="HUB303"/>
      <c r="HUC303"/>
      <c r="HUD303"/>
      <c r="HUE303"/>
      <c r="HUF303"/>
      <c r="HUG303"/>
      <c r="HUH303"/>
      <c r="HUI303"/>
      <c r="HUJ303"/>
      <c r="HUK303"/>
      <c r="HUL303"/>
      <c r="HUM303"/>
      <c r="HUN303"/>
      <c r="HUO303"/>
      <c r="HUP303"/>
      <c r="HUQ303"/>
      <c r="HUR303"/>
      <c r="HUS303"/>
      <c r="HUT303"/>
      <c r="HUU303"/>
      <c r="HUV303"/>
      <c r="HUW303"/>
      <c r="HUX303"/>
      <c r="HUY303"/>
      <c r="HUZ303"/>
      <c r="HVA303"/>
      <c r="HVB303"/>
      <c r="HVC303"/>
      <c r="HVD303"/>
      <c r="HVE303"/>
      <c r="HVF303"/>
      <c r="HVG303"/>
      <c r="HVH303"/>
      <c r="HVI303"/>
      <c r="HVJ303"/>
      <c r="HVK303"/>
      <c r="HVL303"/>
      <c r="HVM303"/>
      <c r="HVN303"/>
      <c r="HVO303"/>
      <c r="HVP303"/>
      <c r="HVQ303"/>
      <c r="HVR303"/>
      <c r="HVS303"/>
      <c r="HVT303"/>
      <c r="HVU303"/>
      <c r="HVV303"/>
      <c r="HVW303"/>
      <c r="HVX303"/>
      <c r="HVY303"/>
      <c r="HVZ303"/>
      <c r="HWA303"/>
      <c r="HWB303"/>
      <c r="HWC303"/>
      <c r="HWD303"/>
      <c r="HWE303"/>
      <c r="HWF303"/>
      <c r="HWG303"/>
      <c r="HWH303"/>
      <c r="HWI303"/>
      <c r="HWJ303"/>
      <c r="HWK303"/>
      <c r="HWL303"/>
      <c r="HWM303"/>
      <c r="HWN303"/>
      <c r="HWO303"/>
      <c r="HWP303"/>
      <c r="HWQ303"/>
      <c r="HWR303"/>
      <c r="HWS303"/>
      <c r="HWT303"/>
      <c r="HWU303"/>
      <c r="HWV303"/>
      <c r="HWW303"/>
      <c r="HWX303"/>
      <c r="HWY303"/>
      <c r="HWZ303"/>
      <c r="HXA303"/>
      <c r="HXB303"/>
      <c r="HXC303"/>
      <c r="HXD303"/>
      <c r="HXE303"/>
      <c r="HXF303"/>
      <c r="HXG303"/>
      <c r="HXH303"/>
      <c r="HXI303"/>
      <c r="HXJ303"/>
      <c r="HXK303"/>
      <c r="HXL303"/>
      <c r="HXM303"/>
      <c r="HXN303"/>
      <c r="HXO303"/>
      <c r="HXP303"/>
      <c r="HXQ303"/>
      <c r="HXR303"/>
      <c r="HXS303"/>
      <c r="HXT303"/>
      <c r="HXU303"/>
      <c r="HXV303"/>
      <c r="HXW303"/>
      <c r="HXX303"/>
      <c r="HXY303"/>
      <c r="HXZ303"/>
      <c r="HYA303"/>
      <c r="HYB303"/>
      <c r="HYC303"/>
      <c r="HYD303"/>
      <c r="HYE303"/>
      <c r="HYF303"/>
      <c r="HYG303"/>
      <c r="HYH303"/>
      <c r="HYI303"/>
      <c r="HYJ303"/>
      <c r="HYK303"/>
      <c r="HYL303"/>
      <c r="HYM303"/>
      <c r="HYN303"/>
      <c r="HYO303"/>
      <c r="HYP303"/>
      <c r="HYQ303"/>
      <c r="HYR303"/>
      <c r="HYS303"/>
      <c r="HYT303"/>
      <c r="HYU303"/>
      <c r="HYV303"/>
      <c r="HYW303"/>
      <c r="HYX303"/>
      <c r="HYY303"/>
      <c r="HYZ303"/>
      <c r="HZA303"/>
      <c r="HZB303"/>
      <c r="HZC303"/>
      <c r="HZD303"/>
      <c r="HZE303"/>
      <c r="HZF303"/>
      <c r="HZG303"/>
      <c r="HZH303"/>
      <c r="HZI303"/>
      <c r="HZJ303"/>
      <c r="HZK303"/>
      <c r="HZL303"/>
      <c r="HZM303"/>
      <c r="HZN303"/>
      <c r="HZO303"/>
      <c r="HZP303"/>
      <c r="HZQ303"/>
      <c r="HZR303"/>
      <c r="HZS303"/>
      <c r="HZT303"/>
      <c r="HZU303"/>
      <c r="HZV303"/>
      <c r="HZW303"/>
      <c r="HZX303"/>
      <c r="HZY303"/>
      <c r="HZZ303"/>
      <c r="IAA303"/>
      <c r="IAB303"/>
      <c r="IAC303"/>
      <c r="IAD303"/>
      <c r="IAE303"/>
      <c r="IAF303"/>
      <c r="IAG303"/>
      <c r="IAH303"/>
      <c r="IAI303"/>
      <c r="IAJ303"/>
      <c r="IAK303"/>
      <c r="IAL303"/>
      <c r="IAM303"/>
      <c r="IAN303"/>
      <c r="IAO303"/>
      <c r="IAP303"/>
      <c r="IAQ303"/>
      <c r="IAR303"/>
      <c r="IAS303"/>
      <c r="IAT303"/>
      <c r="IAU303"/>
      <c r="IAV303"/>
      <c r="IAW303"/>
      <c r="IAX303"/>
      <c r="IAY303"/>
      <c r="IAZ303"/>
      <c r="IBA303"/>
      <c r="IBB303"/>
      <c r="IBC303"/>
      <c r="IBD303"/>
      <c r="IBE303"/>
      <c r="IBF303"/>
      <c r="IBG303"/>
      <c r="IBH303"/>
      <c r="IBI303"/>
      <c r="IBJ303"/>
      <c r="IBK303"/>
      <c r="IBL303"/>
      <c r="IBM303"/>
      <c r="IBN303"/>
      <c r="IBO303"/>
      <c r="IBP303"/>
      <c r="IBQ303"/>
      <c r="IBR303"/>
      <c r="IBS303"/>
      <c r="IBT303"/>
      <c r="IBU303"/>
      <c r="IBV303"/>
      <c r="IBW303"/>
      <c r="IBX303"/>
      <c r="IBY303"/>
      <c r="IBZ303"/>
      <c r="ICA303"/>
      <c r="ICB303"/>
      <c r="ICC303"/>
      <c r="ICD303"/>
      <c r="ICE303"/>
      <c r="ICF303"/>
      <c r="ICG303"/>
      <c r="ICH303"/>
      <c r="ICI303"/>
      <c r="ICJ303"/>
      <c r="ICK303"/>
      <c r="ICL303"/>
      <c r="ICM303"/>
      <c r="ICN303"/>
      <c r="ICO303"/>
      <c r="ICP303"/>
      <c r="ICQ303"/>
      <c r="ICR303"/>
      <c r="ICS303"/>
      <c r="ICT303"/>
      <c r="ICU303"/>
      <c r="ICV303"/>
      <c r="ICW303"/>
      <c r="ICX303"/>
      <c r="ICY303"/>
      <c r="ICZ303"/>
      <c r="IDA303"/>
      <c r="IDB303"/>
      <c r="IDC303"/>
      <c r="IDD303"/>
      <c r="IDE303"/>
      <c r="IDF303"/>
      <c r="IDG303"/>
      <c r="IDH303"/>
      <c r="IDI303"/>
      <c r="IDJ303"/>
      <c r="IDK303"/>
      <c r="IDL303"/>
      <c r="IDM303"/>
      <c r="IDN303"/>
      <c r="IDO303"/>
      <c r="IDP303"/>
      <c r="IDQ303"/>
      <c r="IDR303"/>
      <c r="IDS303"/>
      <c r="IDT303"/>
      <c r="IDU303"/>
      <c r="IDV303"/>
      <c r="IDW303"/>
      <c r="IDX303"/>
      <c r="IDY303"/>
      <c r="IDZ303"/>
      <c r="IEA303"/>
      <c r="IEB303"/>
      <c r="IEC303"/>
      <c r="IED303"/>
      <c r="IEE303"/>
      <c r="IEF303"/>
      <c r="IEG303"/>
      <c r="IEH303"/>
      <c r="IEI303"/>
      <c r="IEJ303"/>
      <c r="IEK303"/>
      <c r="IEL303"/>
      <c r="IEM303"/>
      <c r="IEN303"/>
      <c r="IEO303"/>
      <c r="IEP303"/>
      <c r="IEQ303"/>
      <c r="IER303"/>
      <c r="IES303"/>
      <c r="IET303"/>
      <c r="IEU303"/>
      <c r="IEV303"/>
      <c r="IEW303"/>
      <c r="IEX303"/>
      <c r="IEY303"/>
      <c r="IEZ303"/>
      <c r="IFA303"/>
      <c r="IFB303"/>
      <c r="IFC303"/>
      <c r="IFD303"/>
      <c r="IFE303"/>
      <c r="IFF303"/>
      <c r="IFG303"/>
      <c r="IFH303"/>
      <c r="IFI303"/>
      <c r="IFJ303"/>
      <c r="IFK303"/>
      <c r="IFL303"/>
      <c r="IFM303"/>
      <c r="IFN303"/>
      <c r="IFO303"/>
      <c r="IFP303"/>
      <c r="IFQ303"/>
      <c r="IFR303"/>
      <c r="IFS303"/>
      <c r="IFT303"/>
      <c r="IFU303"/>
      <c r="IFV303"/>
      <c r="IFW303"/>
      <c r="IFX303"/>
      <c r="IFY303"/>
      <c r="IFZ303"/>
      <c r="IGA303"/>
      <c r="IGB303"/>
      <c r="IGC303"/>
      <c r="IGD303"/>
      <c r="IGE303"/>
      <c r="IGF303"/>
      <c r="IGG303"/>
      <c r="IGH303"/>
      <c r="IGI303"/>
      <c r="IGJ303"/>
      <c r="IGK303"/>
      <c r="IGL303"/>
      <c r="IGM303"/>
      <c r="IGN303"/>
      <c r="IGO303"/>
      <c r="IGP303"/>
      <c r="IGQ303"/>
      <c r="IGR303"/>
      <c r="IGS303"/>
      <c r="IGT303"/>
      <c r="IGU303"/>
      <c r="IGV303"/>
      <c r="IGW303"/>
      <c r="IGX303"/>
      <c r="IGY303"/>
      <c r="IGZ303"/>
      <c r="IHA303"/>
      <c r="IHB303"/>
      <c r="IHC303"/>
      <c r="IHD303"/>
      <c r="IHE303"/>
      <c r="IHF303"/>
      <c r="IHG303"/>
      <c r="IHH303"/>
      <c r="IHI303"/>
      <c r="IHJ303"/>
      <c r="IHK303"/>
      <c r="IHL303"/>
      <c r="IHM303"/>
      <c r="IHN303"/>
      <c r="IHO303"/>
      <c r="IHP303"/>
      <c r="IHQ303"/>
      <c r="IHR303"/>
      <c r="IHS303"/>
      <c r="IHT303"/>
      <c r="IHU303"/>
      <c r="IHV303"/>
      <c r="IHW303"/>
      <c r="IHX303"/>
      <c r="IHY303"/>
      <c r="IHZ303"/>
      <c r="IIA303"/>
      <c r="IIB303"/>
      <c r="IIC303"/>
      <c r="IID303"/>
      <c r="IIE303"/>
      <c r="IIF303"/>
      <c r="IIG303"/>
      <c r="IIH303"/>
      <c r="III303"/>
      <c r="IIJ303"/>
      <c r="IIK303"/>
      <c r="IIL303"/>
      <c r="IIM303"/>
      <c r="IIN303"/>
      <c r="IIO303"/>
      <c r="IIP303"/>
      <c r="IIQ303"/>
      <c r="IIR303"/>
      <c r="IIS303"/>
      <c r="IIT303"/>
      <c r="IIU303"/>
      <c r="IIV303"/>
      <c r="IIW303"/>
      <c r="IIX303"/>
      <c r="IIY303"/>
      <c r="IIZ303"/>
      <c r="IJA303"/>
      <c r="IJB303"/>
      <c r="IJC303"/>
      <c r="IJD303"/>
      <c r="IJE303"/>
      <c r="IJF303"/>
      <c r="IJG303"/>
      <c r="IJH303"/>
      <c r="IJI303"/>
      <c r="IJJ303"/>
      <c r="IJK303"/>
      <c r="IJL303"/>
      <c r="IJM303"/>
      <c r="IJN303"/>
      <c r="IJO303"/>
      <c r="IJP303"/>
      <c r="IJQ303"/>
      <c r="IJR303"/>
      <c r="IJS303"/>
      <c r="IJT303"/>
      <c r="IJU303"/>
      <c r="IJV303"/>
      <c r="IJW303"/>
      <c r="IJX303"/>
      <c r="IJY303"/>
      <c r="IJZ303"/>
      <c r="IKA303"/>
      <c r="IKB303"/>
      <c r="IKC303"/>
      <c r="IKD303"/>
      <c r="IKE303"/>
      <c r="IKF303"/>
      <c r="IKG303"/>
      <c r="IKH303"/>
      <c r="IKI303"/>
      <c r="IKJ303"/>
      <c r="IKK303"/>
      <c r="IKL303"/>
      <c r="IKM303"/>
      <c r="IKN303"/>
      <c r="IKO303"/>
      <c r="IKP303"/>
      <c r="IKQ303"/>
      <c r="IKR303"/>
      <c r="IKS303"/>
      <c r="IKT303"/>
      <c r="IKU303"/>
      <c r="IKV303"/>
      <c r="IKW303"/>
      <c r="IKX303"/>
      <c r="IKY303"/>
      <c r="IKZ303"/>
      <c r="ILA303"/>
      <c r="ILB303"/>
      <c r="ILC303"/>
      <c r="ILD303"/>
      <c r="ILE303"/>
      <c r="ILF303"/>
      <c r="ILG303"/>
      <c r="ILH303"/>
      <c r="ILI303"/>
      <c r="ILJ303"/>
      <c r="ILK303"/>
      <c r="ILL303"/>
      <c r="ILM303"/>
      <c r="ILN303"/>
      <c r="ILO303"/>
      <c r="ILP303"/>
      <c r="ILQ303"/>
      <c r="ILR303"/>
      <c r="ILS303"/>
      <c r="ILT303"/>
      <c r="ILU303"/>
      <c r="ILV303"/>
      <c r="ILW303"/>
      <c r="ILX303"/>
      <c r="ILY303"/>
      <c r="ILZ303"/>
      <c r="IMA303"/>
      <c r="IMB303"/>
      <c r="IMC303"/>
      <c r="IMD303"/>
      <c r="IME303"/>
      <c r="IMF303"/>
      <c r="IMG303"/>
      <c r="IMH303"/>
      <c r="IMI303"/>
      <c r="IMJ303"/>
      <c r="IMK303"/>
      <c r="IML303"/>
      <c r="IMM303"/>
      <c r="IMN303"/>
      <c r="IMO303"/>
      <c r="IMP303"/>
      <c r="IMQ303"/>
      <c r="IMR303"/>
      <c r="IMS303"/>
      <c r="IMT303"/>
      <c r="IMU303"/>
      <c r="IMV303"/>
      <c r="IMW303"/>
      <c r="IMX303"/>
      <c r="IMY303"/>
      <c r="IMZ303"/>
      <c r="INA303"/>
      <c r="INB303"/>
      <c r="INC303"/>
      <c r="IND303"/>
      <c r="INE303"/>
      <c r="INF303"/>
      <c r="ING303"/>
      <c r="INH303"/>
      <c r="INI303"/>
      <c r="INJ303"/>
      <c r="INK303"/>
      <c r="INL303"/>
      <c r="INM303"/>
      <c r="INN303"/>
      <c r="INO303"/>
      <c r="INP303"/>
      <c r="INQ303"/>
      <c r="INR303"/>
      <c r="INS303"/>
      <c r="INT303"/>
      <c r="INU303"/>
      <c r="INV303"/>
      <c r="INW303"/>
      <c r="INX303"/>
      <c r="INY303"/>
      <c r="INZ303"/>
      <c r="IOA303"/>
      <c r="IOB303"/>
      <c r="IOC303"/>
      <c r="IOD303"/>
      <c r="IOE303"/>
      <c r="IOF303"/>
      <c r="IOG303"/>
      <c r="IOH303"/>
      <c r="IOI303"/>
      <c r="IOJ303"/>
      <c r="IOK303"/>
      <c r="IOL303"/>
      <c r="IOM303"/>
      <c r="ION303"/>
      <c r="IOO303"/>
      <c r="IOP303"/>
      <c r="IOQ303"/>
      <c r="IOR303"/>
      <c r="IOS303"/>
      <c r="IOT303"/>
      <c r="IOU303"/>
      <c r="IOV303"/>
      <c r="IOW303"/>
      <c r="IOX303"/>
      <c r="IOY303"/>
      <c r="IOZ303"/>
      <c r="IPA303"/>
      <c r="IPB303"/>
      <c r="IPC303"/>
      <c r="IPD303"/>
      <c r="IPE303"/>
      <c r="IPF303"/>
      <c r="IPG303"/>
      <c r="IPH303"/>
      <c r="IPI303"/>
      <c r="IPJ303"/>
      <c r="IPK303"/>
      <c r="IPL303"/>
      <c r="IPM303"/>
      <c r="IPN303"/>
      <c r="IPO303"/>
      <c r="IPP303"/>
      <c r="IPQ303"/>
      <c r="IPR303"/>
      <c r="IPS303"/>
      <c r="IPT303"/>
      <c r="IPU303"/>
      <c r="IPV303"/>
      <c r="IPW303"/>
      <c r="IPX303"/>
      <c r="IPY303"/>
      <c r="IPZ303"/>
      <c r="IQA303"/>
      <c r="IQB303"/>
      <c r="IQC303"/>
      <c r="IQD303"/>
      <c r="IQE303"/>
      <c r="IQF303"/>
      <c r="IQG303"/>
      <c r="IQH303"/>
      <c r="IQI303"/>
      <c r="IQJ303"/>
      <c r="IQK303"/>
      <c r="IQL303"/>
      <c r="IQM303"/>
      <c r="IQN303"/>
      <c r="IQO303"/>
      <c r="IQP303"/>
      <c r="IQQ303"/>
      <c r="IQR303"/>
      <c r="IQS303"/>
      <c r="IQT303"/>
      <c r="IQU303"/>
      <c r="IQV303"/>
      <c r="IQW303"/>
      <c r="IQX303"/>
      <c r="IQY303"/>
      <c r="IQZ303"/>
      <c r="IRA303"/>
      <c r="IRB303"/>
      <c r="IRC303"/>
      <c r="IRD303"/>
      <c r="IRE303"/>
      <c r="IRF303"/>
      <c r="IRG303"/>
      <c r="IRH303"/>
      <c r="IRI303"/>
      <c r="IRJ303"/>
      <c r="IRK303"/>
      <c r="IRL303"/>
      <c r="IRM303"/>
      <c r="IRN303"/>
      <c r="IRO303"/>
      <c r="IRP303"/>
      <c r="IRQ303"/>
      <c r="IRR303"/>
      <c r="IRS303"/>
      <c r="IRT303"/>
      <c r="IRU303"/>
      <c r="IRV303"/>
      <c r="IRW303"/>
      <c r="IRX303"/>
      <c r="IRY303"/>
      <c r="IRZ303"/>
      <c r="ISA303"/>
      <c r="ISB303"/>
      <c r="ISC303"/>
      <c r="ISD303"/>
      <c r="ISE303"/>
      <c r="ISF303"/>
      <c r="ISG303"/>
      <c r="ISH303"/>
      <c r="ISI303"/>
      <c r="ISJ303"/>
      <c r="ISK303"/>
      <c r="ISL303"/>
      <c r="ISM303"/>
      <c r="ISN303"/>
      <c r="ISO303"/>
      <c r="ISP303"/>
      <c r="ISQ303"/>
      <c r="ISR303"/>
      <c r="ISS303"/>
      <c r="IST303"/>
      <c r="ISU303"/>
      <c r="ISV303"/>
      <c r="ISW303"/>
      <c r="ISX303"/>
      <c r="ISY303"/>
      <c r="ISZ303"/>
      <c r="ITA303"/>
      <c r="ITB303"/>
      <c r="ITC303"/>
      <c r="ITD303"/>
      <c r="ITE303"/>
      <c r="ITF303"/>
      <c r="ITG303"/>
      <c r="ITH303"/>
      <c r="ITI303"/>
      <c r="ITJ303"/>
      <c r="ITK303"/>
      <c r="ITL303"/>
      <c r="ITM303"/>
      <c r="ITN303"/>
      <c r="ITO303"/>
      <c r="ITP303"/>
      <c r="ITQ303"/>
      <c r="ITR303"/>
      <c r="ITS303"/>
      <c r="ITT303"/>
      <c r="ITU303"/>
      <c r="ITV303"/>
      <c r="ITW303"/>
      <c r="ITX303"/>
      <c r="ITY303"/>
      <c r="ITZ303"/>
      <c r="IUA303"/>
      <c r="IUB303"/>
      <c r="IUC303"/>
      <c r="IUD303"/>
      <c r="IUE303"/>
      <c r="IUF303"/>
      <c r="IUG303"/>
      <c r="IUH303"/>
      <c r="IUI303"/>
      <c r="IUJ303"/>
      <c r="IUK303"/>
      <c r="IUL303"/>
      <c r="IUM303"/>
      <c r="IUN303"/>
      <c r="IUO303"/>
      <c r="IUP303"/>
      <c r="IUQ303"/>
      <c r="IUR303"/>
      <c r="IUS303"/>
      <c r="IUT303"/>
      <c r="IUU303"/>
      <c r="IUV303"/>
      <c r="IUW303"/>
      <c r="IUX303"/>
      <c r="IUY303"/>
      <c r="IUZ303"/>
      <c r="IVA303"/>
      <c r="IVB303"/>
      <c r="IVC303"/>
      <c r="IVD303"/>
      <c r="IVE303"/>
      <c r="IVF303"/>
      <c r="IVG303"/>
      <c r="IVH303"/>
      <c r="IVI303"/>
      <c r="IVJ303"/>
      <c r="IVK303"/>
      <c r="IVL303"/>
      <c r="IVM303"/>
      <c r="IVN303"/>
      <c r="IVO303"/>
      <c r="IVP303"/>
      <c r="IVQ303"/>
      <c r="IVR303"/>
      <c r="IVS303"/>
      <c r="IVT303"/>
      <c r="IVU303"/>
      <c r="IVV303"/>
      <c r="IVW303"/>
      <c r="IVX303"/>
      <c r="IVY303"/>
      <c r="IVZ303"/>
      <c r="IWA303"/>
      <c r="IWB303"/>
      <c r="IWC303"/>
      <c r="IWD303"/>
      <c r="IWE303"/>
      <c r="IWF303"/>
      <c r="IWG303"/>
      <c r="IWH303"/>
      <c r="IWI303"/>
      <c r="IWJ303"/>
      <c r="IWK303"/>
      <c r="IWL303"/>
      <c r="IWM303"/>
      <c r="IWN303"/>
      <c r="IWO303"/>
      <c r="IWP303"/>
      <c r="IWQ303"/>
      <c r="IWR303"/>
      <c r="IWS303"/>
      <c r="IWT303"/>
      <c r="IWU303"/>
      <c r="IWV303"/>
      <c r="IWW303"/>
      <c r="IWX303"/>
      <c r="IWY303"/>
      <c r="IWZ303"/>
      <c r="IXA303"/>
      <c r="IXB303"/>
      <c r="IXC303"/>
      <c r="IXD303"/>
      <c r="IXE303"/>
      <c r="IXF303"/>
      <c r="IXG303"/>
      <c r="IXH303"/>
      <c r="IXI303"/>
      <c r="IXJ303"/>
      <c r="IXK303"/>
      <c r="IXL303"/>
      <c r="IXM303"/>
      <c r="IXN303"/>
      <c r="IXO303"/>
      <c r="IXP303"/>
      <c r="IXQ303"/>
      <c r="IXR303"/>
      <c r="IXS303"/>
      <c r="IXT303"/>
      <c r="IXU303"/>
      <c r="IXV303"/>
      <c r="IXW303"/>
      <c r="IXX303"/>
      <c r="IXY303"/>
      <c r="IXZ303"/>
      <c r="IYA303"/>
      <c r="IYB303"/>
      <c r="IYC303"/>
      <c r="IYD303"/>
      <c r="IYE303"/>
      <c r="IYF303"/>
      <c r="IYG303"/>
      <c r="IYH303"/>
      <c r="IYI303"/>
      <c r="IYJ303"/>
      <c r="IYK303"/>
      <c r="IYL303"/>
      <c r="IYM303"/>
      <c r="IYN303"/>
      <c r="IYO303"/>
      <c r="IYP303"/>
      <c r="IYQ303"/>
      <c r="IYR303"/>
      <c r="IYS303"/>
      <c r="IYT303"/>
      <c r="IYU303"/>
      <c r="IYV303"/>
      <c r="IYW303"/>
      <c r="IYX303"/>
      <c r="IYY303"/>
      <c r="IYZ303"/>
      <c r="IZA303"/>
      <c r="IZB303"/>
      <c r="IZC303"/>
      <c r="IZD303"/>
      <c r="IZE303"/>
      <c r="IZF303"/>
      <c r="IZG303"/>
      <c r="IZH303"/>
      <c r="IZI303"/>
      <c r="IZJ303"/>
      <c r="IZK303"/>
      <c r="IZL303"/>
      <c r="IZM303"/>
      <c r="IZN303"/>
      <c r="IZO303"/>
      <c r="IZP303"/>
      <c r="IZQ303"/>
      <c r="IZR303"/>
      <c r="IZS303"/>
      <c r="IZT303"/>
      <c r="IZU303"/>
      <c r="IZV303"/>
      <c r="IZW303"/>
      <c r="IZX303"/>
      <c r="IZY303"/>
      <c r="IZZ303"/>
      <c r="JAA303"/>
      <c r="JAB303"/>
      <c r="JAC303"/>
      <c r="JAD303"/>
      <c r="JAE303"/>
      <c r="JAF303"/>
      <c r="JAG303"/>
      <c r="JAH303"/>
      <c r="JAI303"/>
      <c r="JAJ303"/>
      <c r="JAK303"/>
      <c r="JAL303"/>
      <c r="JAM303"/>
      <c r="JAN303"/>
      <c r="JAO303"/>
      <c r="JAP303"/>
      <c r="JAQ303"/>
      <c r="JAR303"/>
      <c r="JAS303"/>
      <c r="JAT303"/>
      <c r="JAU303"/>
      <c r="JAV303"/>
      <c r="JAW303"/>
      <c r="JAX303"/>
      <c r="JAY303"/>
      <c r="JAZ303"/>
      <c r="JBA303"/>
      <c r="JBB303"/>
      <c r="JBC303"/>
      <c r="JBD303"/>
      <c r="JBE303"/>
      <c r="JBF303"/>
      <c r="JBG303"/>
      <c r="JBH303"/>
      <c r="JBI303"/>
      <c r="JBJ303"/>
      <c r="JBK303"/>
      <c r="JBL303"/>
      <c r="JBM303"/>
      <c r="JBN303"/>
      <c r="JBO303"/>
      <c r="JBP303"/>
      <c r="JBQ303"/>
      <c r="JBR303"/>
      <c r="JBS303"/>
      <c r="JBT303"/>
      <c r="JBU303"/>
      <c r="JBV303"/>
      <c r="JBW303"/>
      <c r="JBX303"/>
      <c r="JBY303"/>
      <c r="JBZ303"/>
      <c r="JCA303"/>
      <c r="JCB303"/>
      <c r="JCC303"/>
      <c r="JCD303"/>
      <c r="JCE303"/>
      <c r="JCF303"/>
      <c r="JCG303"/>
      <c r="JCH303"/>
      <c r="JCI303"/>
      <c r="JCJ303"/>
      <c r="JCK303"/>
      <c r="JCL303"/>
      <c r="JCM303"/>
      <c r="JCN303"/>
      <c r="JCO303"/>
      <c r="JCP303"/>
      <c r="JCQ303"/>
      <c r="JCR303"/>
      <c r="JCS303"/>
      <c r="JCT303"/>
      <c r="JCU303"/>
      <c r="JCV303"/>
      <c r="JCW303"/>
      <c r="JCX303"/>
      <c r="JCY303"/>
      <c r="JCZ303"/>
      <c r="JDA303"/>
      <c r="JDB303"/>
      <c r="JDC303"/>
      <c r="JDD303"/>
      <c r="JDE303"/>
      <c r="JDF303"/>
      <c r="JDG303"/>
      <c r="JDH303"/>
      <c r="JDI303"/>
      <c r="JDJ303"/>
      <c r="JDK303"/>
      <c r="JDL303"/>
      <c r="JDM303"/>
      <c r="JDN303"/>
      <c r="JDO303"/>
      <c r="JDP303"/>
      <c r="JDQ303"/>
      <c r="JDR303"/>
      <c r="JDS303"/>
      <c r="JDT303"/>
      <c r="JDU303"/>
      <c r="JDV303"/>
      <c r="JDW303"/>
      <c r="JDX303"/>
      <c r="JDY303"/>
      <c r="JDZ303"/>
      <c r="JEA303"/>
      <c r="JEB303"/>
      <c r="JEC303"/>
      <c r="JED303"/>
      <c r="JEE303"/>
      <c r="JEF303"/>
      <c r="JEG303"/>
      <c r="JEH303"/>
      <c r="JEI303"/>
      <c r="JEJ303"/>
      <c r="JEK303"/>
      <c r="JEL303"/>
      <c r="JEM303"/>
      <c r="JEN303"/>
      <c r="JEO303"/>
      <c r="JEP303"/>
      <c r="JEQ303"/>
      <c r="JER303"/>
      <c r="JES303"/>
      <c r="JET303"/>
      <c r="JEU303"/>
      <c r="JEV303"/>
      <c r="JEW303"/>
      <c r="JEX303"/>
      <c r="JEY303"/>
      <c r="JEZ303"/>
      <c r="JFA303"/>
      <c r="JFB303"/>
      <c r="JFC303"/>
      <c r="JFD303"/>
      <c r="JFE303"/>
      <c r="JFF303"/>
      <c r="JFG303"/>
      <c r="JFH303"/>
      <c r="JFI303"/>
      <c r="JFJ303"/>
      <c r="JFK303"/>
      <c r="JFL303"/>
      <c r="JFM303"/>
      <c r="JFN303"/>
      <c r="JFO303"/>
      <c r="JFP303"/>
      <c r="JFQ303"/>
      <c r="JFR303"/>
      <c r="JFS303"/>
      <c r="JFT303"/>
      <c r="JFU303"/>
      <c r="JFV303"/>
      <c r="JFW303"/>
      <c r="JFX303"/>
      <c r="JFY303"/>
      <c r="JFZ303"/>
      <c r="JGA303"/>
      <c r="JGB303"/>
      <c r="JGC303"/>
      <c r="JGD303"/>
      <c r="JGE303"/>
      <c r="JGF303"/>
      <c r="JGG303"/>
      <c r="JGH303"/>
      <c r="JGI303"/>
      <c r="JGJ303"/>
      <c r="JGK303"/>
      <c r="JGL303"/>
      <c r="JGM303"/>
      <c r="JGN303"/>
      <c r="JGO303"/>
      <c r="JGP303"/>
      <c r="JGQ303"/>
      <c r="JGR303"/>
      <c r="JGS303"/>
      <c r="JGT303"/>
      <c r="JGU303"/>
      <c r="JGV303"/>
      <c r="JGW303"/>
      <c r="JGX303"/>
      <c r="JGY303"/>
      <c r="JGZ303"/>
      <c r="JHA303"/>
      <c r="JHB303"/>
      <c r="JHC303"/>
      <c r="JHD303"/>
      <c r="JHE303"/>
      <c r="JHF303"/>
      <c r="JHG303"/>
      <c r="JHH303"/>
      <c r="JHI303"/>
      <c r="JHJ303"/>
      <c r="JHK303"/>
      <c r="JHL303"/>
      <c r="JHM303"/>
      <c r="JHN303"/>
      <c r="JHO303"/>
      <c r="JHP303"/>
      <c r="JHQ303"/>
      <c r="JHR303"/>
      <c r="JHS303"/>
      <c r="JHT303"/>
      <c r="JHU303"/>
      <c r="JHV303"/>
      <c r="JHW303"/>
      <c r="JHX303"/>
      <c r="JHY303"/>
      <c r="JHZ303"/>
      <c r="JIA303"/>
      <c r="JIB303"/>
      <c r="JIC303"/>
      <c r="JID303"/>
      <c r="JIE303"/>
      <c r="JIF303"/>
      <c r="JIG303"/>
      <c r="JIH303"/>
      <c r="JII303"/>
      <c r="JIJ303"/>
      <c r="JIK303"/>
      <c r="JIL303"/>
      <c r="JIM303"/>
      <c r="JIN303"/>
      <c r="JIO303"/>
      <c r="JIP303"/>
      <c r="JIQ303"/>
      <c r="JIR303"/>
      <c r="JIS303"/>
      <c r="JIT303"/>
      <c r="JIU303"/>
      <c r="JIV303"/>
      <c r="JIW303"/>
      <c r="JIX303"/>
      <c r="JIY303"/>
      <c r="JIZ303"/>
      <c r="JJA303"/>
      <c r="JJB303"/>
      <c r="JJC303"/>
      <c r="JJD303"/>
      <c r="JJE303"/>
      <c r="JJF303"/>
      <c r="JJG303"/>
      <c r="JJH303"/>
      <c r="JJI303"/>
      <c r="JJJ303"/>
      <c r="JJK303"/>
      <c r="JJL303"/>
      <c r="JJM303"/>
      <c r="JJN303"/>
      <c r="JJO303"/>
      <c r="JJP303"/>
      <c r="JJQ303"/>
      <c r="JJR303"/>
      <c r="JJS303"/>
      <c r="JJT303"/>
      <c r="JJU303"/>
      <c r="JJV303"/>
      <c r="JJW303"/>
      <c r="JJX303"/>
      <c r="JJY303"/>
      <c r="JJZ303"/>
      <c r="JKA303"/>
      <c r="JKB303"/>
      <c r="JKC303"/>
      <c r="JKD303"/>
      <c r="JKE303"/>
      <c r="JKF303"/>
      <c r="JKG303"/>
      <c r="JKH303"/>
      <c r="JKI303"/>
      <c r="JKJ303"/>
      <c r="JKK303"/>
      <c r="JKL303"/>
      <c r="JKM303"/>
      <c r="JKN303"/>
      <c r="JKO303"/>
      <c r="JKP303"/>
      <c r="JKQ303"/>
      <c r="JKR303"/>
      <c r="JKS303"/>
      <c r="JKT303"/>
      <c r="JKU303"/>
      <c r="JKV303"/>
      <c r="JKW303"/>
      <c r="JKX303"/>
      <c r="JKY303"/>
      <c r="JKZ303"/>
      <c r="JLA303"/>
      <c r="JLB303"/>
      <c r="JLC303"/>
      <c r="JLD303"/>
      <c r="JLE303"/>
      <c r="JLF303"/>
      <c r="JLG303"/>
      <c r="JLH303"/>
      <c r="JLI303"/>
      <c r="JLJ303"/>
      <c r="JLK303"/>
      <c r="JLL303"/>
      <c r="JLM303"/>
      <c r="JLN303"/>
      <c r="JLO303"/>
      <c r="JLP303"/>
      <c r="JLQ303"/>
      <c r="JLR303"/>
      <c r="JLS303"/>
      <c r="JLT303"/>
      <c r="JLU303"/>
      <c r="JLV303"/>
      <c r="JLW303"/>
      <c r="JLX303"/>
      <c r="JLY303"/>
      <c r="JLZ303"/>
      <c r="JMA303"/>
      <c r="JMB303"/>
      <c r="JMC303"/>
      <c r="JMD303"/>
      <c r="JME303"/>
      <c r="JMF303"/>
      <c r="JMG303"/>
      <c r="JMH303"/>
      <c r="JMI303"/>
      <c r="JMJ303"/>
      <c r="JMK303"/>
      <c r="JML303"/>
      <c r="JMM303"/>
      <c r="JMN303"/>
      <c r="JMO303"/>
      <c r="JMP303"/>
      <c r="JMQ303"/>
      <c r="JMR303"/>
      <c r="JMS303"/>
      <c r="JMT303"/>
      <c r="JMU303"/>
      <c r="JMV303"/>
      <c r="JMW303"/>
      <c r="JMX303"/>
      <c r="JMY303"/>
      <c r="JMZ303"/>
      <c r="JNA303"/>
      <c r="JNB303"/>
      <c r="JNC303"/>
      <c r="JND303"/>
      <c r="JNE303"/>
      <c r="JNF303"/>
      <c r="JNG303"/>
      <c r="JNH303"/>
      <c r="JNI303"/>
      <c r="JNJ303"/>
      <c r="JNK303"/>
      <c r="JNL303"/>
      <c r="JNM303"/>
      <c r="JNN303"/>
      <c r="JNO303"/>
      <c r="JNP303"/>
      <c r="JNQ303"/>
      <c r="JNR303"/>
      <c r="JNS303"/>
      <c r="JNT303"/>
      <c r="JNU303"/>
      <c r="JNV303"/>
      <c r="JNW303"/>
      <c r="JNX303"/>
      <c r="JNY303"/>
      <c r="JNZ303"/>
      <c r="JOA303"/>
      <c r="JOB303"/>
      <c r="JOC303"/>
      <c r="JOD303"/>
      <c r="JOE303"/>
      <c r="JOF303"/>
      <c r="JOG303"/>
      <c r="JOH303"/>
      <c r="JOI303"/>
      <c r="JOJ303"/>
      <c r="JOK303"/>
      <c r="JOL303"/>
      <c r="JOM303"/>
      <c r="JON303"/>
      <c r="JOO303"/>
      <c r="JOP303"/>
      <c r="JOQ303"/>
      <c r="JOR303"/>
      <c r="JOS303"/>
      <c r="JOT303"/>
      <c r="JOU303"/>
      <c r="JOV303"/>
      <c r="JOW303"/>
      <c r="JOX303"/>
      <c r="JOY303"/>
      <c r="JOZ303"/>
      <c r="JPA303"/>
      <c r="JPB303"/>
      <c r="JPC303"/>
      <c r="JPD303"/>
      <c r="JPE303"/>
      <c r="JPF303"/>
      <c r="JPG303"/>
      <c r="JPH303"/>
      <c r="JPI303"/>
      <c r="JPJ303"/>
      <c r="JPK303"/>
      <c r="JPL303"/>
      <c r="JPM303"/>
      <c r="JPN303"/>
      <c r="JPO303"/>
      <c r="JPP303"/>
      <c r="JPQ303"/>
      <c r="JPR303"/>
      <c r="JPS303"/>
      <c r="JPT303"/>
      <c r="JPU303"/>
      <c r="JPV303"/>
      <c r="JPW303"/>
      <c r="JPX303"/>
      <c r="JPY303"/>
      <c r="JPZ303"/>
      <c r="JQA303"/>
      <c r="JQB303"/>
      <c r="JQC303"/>
      <c r="JQD303"/>
      <c r="JQE303"/>
      <c r="JQF303"/>
      <c r="JQG303"/>
      <c r="JQH303"/>
      <c r="JQI303"/>
      <c r="JQJ303"/>
      <c r="JQK303"/>
      <c r="JQL303"/>
      <c r="JQM303"/>
      <c r="JQN303"/>
      <c r="JQO303"/>
      <c r="JQP303"/>
      <c r="JQQ303"/>
      <c r="JQR303"/>
      <c r="JQS303"/>
      <c r="JQT303"/>
      <c r="JQU303"/>
      <c r="JQV303"/>
      <c r="JQW303"/>
      <c r="JQX303"/>
      <c r="JQY303"/>
      <c r="JQZ303"/>
      <c r="JRA303"/>
      <c r="JRB303"/>
      <c r="JRC303"/>
      <c r="JRD303"/>
      <c r="JRE303"/>
      <c r="JRF303"/>
      <c r="JRG303"/>
      <c r="JRH303"/>
      <c r="JRI303"/>
      <c r="JRJ303"/>
      <c r="JRK303"/>
      <c r="JRL303"/>
      <c r="JRM303"/>
      <c r="JRN303"/>
      <c r="JRO303"/>
      <c r="JRP303"/>
      <c r="JRQ303"/>
      <c r="JRR303"/>
      <c r="JRS303"/>
      <c r="JRT303"/>
      <c r="JRU303"/>
      <c r="JRV303"/>
      <c r="JRW303"/>
      <c r="JRX303"/>
      <c r="JRY303"/>
      <c r="JRZ303"/>
      <c r="JSA303"/>
      <c r="JSB303"/>
      <c r="JSC303"/>
      <c r="JSD303"/>
      <c r="JSE303"/>
      <c r="JSF303"/>
      <c r="JSG303"/>
      <c r="JSH303"/>
      <c r="JSI303"/>
      <c r="JSJ303"/>
      <c r="JSK303"/>
      <c r="JSL303"/>
      <c r="JSM303"/>
      <c r="JSN303"/>
      <c r="JSO303"/>
      <c r="JSP303"/>
      <c r="JSQ303"/>
      <c r="JSR303"/>
      <c r="JSS303"/>
      <c r="JST303"/>
      <c r="JSU303"/>
      <c r="JSV303"/>
      <c r="JSW303"/>
      <c r="JSX303"/>
      <c r="JSY303"/>
      <c r="JSZ303"/>
      <c r="JTA303"/>
      <c r="JTB303"/>
      <c r="JTC303"/>
      <c r="JTD303"/>
      <c r="JTE303"/>
      <c r="JTF303"/>
      <c r="JTG303"/>
      <c r="JTH303"/>
      <c r="JTI303"/>
      <c r="JTJ303"/>
      <c r="JTK303"/>
      <c r="JTL303"/>
      <c r="JTM303"/>
      <c r="JTN303"/>
      <c r="JTO303"/>
      <c r="JTP303"/>
      <c r="JTQ303"/>
      <c r="JTR303"/>
      <c r="JTS303"/>
      <c r="JTT303"/>
      <c r="JTU303"/>
      <c r="JTV303"/>
      <c r="JTW303"/>
      <c r="JTX303"/>
      <c r="JTY303"/>
      <c r="JTZ303"/>
      <c r="JUA303"/>
      <c r="JUB303"/>
      <c r="JUC303"/>
      <c r="JUD303"/>
      <c r="JUE303"/>
      <c r="JUF303"/>
      <c r="JUG303"/>
      <c r="JUH303"/>
      <c r="JUI303"/>
      <c r="JUJ303"/>
      <c r="JUK303"/>
      <c r="JUL303"/>
      <c r="JUM303"/>
      <c r="JUN303"/>
      <c r="JUO303"/>
      <c r="JUP303"/>
      <c r="JUQ303"/>
      <c r="JUR303"/>
      <c r="JUS303"/>
      <c r="JUT303"/>
      <c r="JUU303"/>
      <c r="JUV303"/>
      <c r="JUW303"/>
      <c r="JUX303"/>
      <c r="JUY303"/>
      <c r="JUZ303"/>
      <c r="JVA303"/>
      <c r="JVB303"/>
      <c r="JVC303"/>
      <c r="JVD303"/>
      <c r="JVE303"/>
      <c r="JVF303"/>
      <c r="JVG303"/>
      <c r="JVH303"/>
      <c r="JVI303"/>
      <c r="JVJ303"/>
      <c r="JVK303"/>
      <c r="JVL303"/>
      <c r="JVM303"/>
      <c r="JVN303"/>
      <c r="JVO303"/>
      <c r="JVP303"/>
      <c r="JVQ303"/>
      <c r="JVR303"/>
      <c r="JVS303"/>
      <c r="JVT303"/>
      <c r="JVU303"/>
      <c r="JVV303"/>
      <c r="JVW303"/>
      <c r="JVX303"/>
      <c r="JVY303"/>
      <c r="JVZ303"/>
      <c r="JWA303"/>
      <c r="JWB303"/>
      <c r="JWC303"/>
      <c r="JWD303"/>
      <c r="JWE303"/>
      <c r="JWF303"/>
      <c r="JWG303"/>
      <c r="JWH303"/>
      <c r="JWI303"/>
      <c r="JWJ303"/>
      <c r="JWK303"/>
      <c r="JWL303"/>
      <c r="JWM303"/>
      <c r="JWN303"/>
      <c r="JWO303"/>
      <c r="JWP303"/>
      <c r="JWQ303"/>
      <c r="JWR303"/>
      <c r="JWS303"/>
      <c r="JWT303"/>
      <c r="JWU303"/>
      <c r="JWV303"/>
      <c r="JWW303"/>
      <c r="JWX303"/>
      <c r="JWY303"/>
      <c r="JWZ303"/>
      <c r="JXA303"/>
      <c r="JXB303"/>
      <c r="JXC303"/>
      <c r="JXD303"/>
      <c r="JXE303"/>
      <c r="JXF303"/>
      <c r="JXG303"/>
      <c r="JXH303"/>
      <c r="JXI303"/>
      <c r="JXJ303"/>
      <c r="JXK303"/>
      <c r="JXL303"/>
      <c r="JXM303"/>
      <c r="JXN303"/>
      <c r="JXO303"/>
      <c r="JXP303"/>
      <c r="JXQ303"/>
      <c r="JXR303"/>
      <c r="JXS303"/>
      <c r="JXT303"/>
      <c r="JXU303"/>
      <c r="JXV303"/>
      <c r="JXW303"/>
      <c r="JXX303"/>
      <c r="JXY303"/>
      <c r="JXZ303"/>
      <c r="JYA303"/>
      <c r="JYB303"/>
      <c r="JYC303"/>
      <c r="JYD303"/>
      <c r="JYE303"/>
      <c r="JYF303"/>
      <c r="JYG303"/>
      <c r="JYH303"/>
      <c r="JYI303"/>
      <c r="JYJ303"/>
      <c r="JYK303"/>
      <c r="JYL303"/>
      <c r="JYM303"/>
      <c r="JYN303"/>
      <c r="JYO303"/>
      <c r="JYP303"/>
      <c r="JYQ303"/>
      <c r="JYR303"/>
      <c r="JYS303"/>
      <c r="JYT303"/>
      <c r="JYU303"/>
      <c r="JYV303"/>
      <c r="JYW303"/>
      <c r="JYX303"/>
      <c r="JYY303"/>
      <c r="JYZ303"/>
      <c r="JZA303"/>
      <c r="JZB303"/>
      <c r="JZC303"/>
      <c r="JZD303"/>
      <c r="JZE303"/>
      <c r="JZF303"/>
      <c r="JZG303"/>
      <c r="JZH303"/>
      <c r="JZI303"/>
      <c r="JZJ303"/>
      <c r="JZK303"/>
      <c r="JZL303"/>
      <c r="JZM303"/>
      <c r="JZN303"/>
      <c r="JZO303"/>
      <c r="JZP303"/>
      <c r="JZQ303"/>
      <c r="JZR303"/>
      <c r="JZS303"/>
      <c r="JZT303"/>
      <c r="JZU303"/>
      <c r="JZV303"/>
      <c r="JZW303"/>
      <c r="JZX303"/>
      <c r="JZY303"/>
      <c r="JZZ303"/>
      <c r="KAA303"/>
      <c r="KAB303"/>
      <c r="KAC303"/>
      <c r="KAD303"/>
      <c r="KAE303"/>
      <c r="KAF303"/>
      <c r="KAG303"/>
      <c r="KAH303"/>
      <c r="KAI303"/>
      <c r="KAJ303"/>
      <c r="KAK303"/>
      <c r="KAL303"/>
      <c r="KAM303"/>
      <c r="KAN303"/>
      <c r="KAO303"/>
      <c r="KAP303"/>
      <c r="KAQ303"/>
      <c r="KAR303"/>
      <c r="KAS303"/>
      <c r="KAT303"/>
      <c r="KAU303"/>
      <c r="KAV303"/>
      <c r="KAW303"/>
      <c r="KAX303"/>
      <c r="KAY303"/>
      <c r="KAZ303"/>
      <c r="KBA303"/>
      <c r="KBB303"/>
      <c r="KBC303"/>
      <c r="KBD303"/>
      <c r="KBE303"/>
      <c r="KBF303"/>
      <c r="KBG303"/>
      <c r="KBH303"/>
      <c r="KBI303"/>
      <c r="KBJ303"/>
      <c r="KBK303"/>
      <c r="KBL303"/>
      <c r="KBM303"/>
      <c r="KBN303"/>
      <c r="KBO303"/>
      <c r="KBP303"/>
      <c r="KBQ303"/>
      <c r="KBR303"/>
      <c r="KBS303"/>
      <c r="KBT303"/>
      <c r="KBU303"/>
      <c r="KBV303"/>
      <c r="KBW303"/>
      <c r="KBX303"/>
      <c r="KBY303"/>
      <c r="KBZ303"/>
      <c r="KCA303"/>
      <c r="KCB303"/>
      <c r="KCC303"/>
      <c r="KCD303"/>
      <c r="KCE303"/>
      <c r="KCF303"/>
      <c r="KCG303"/>
      <c r="KCH303"/>
      <c r="KCI303"/>
      <c r="KCJ303"/>
      <c r="KCK303"/>
      <c r="KCL303"/>
      <c r="KCM303"/>
      <c r="KCN303"/>
      <c r="KCO303"/>
      <c r="KCP303"/>
      <c r="KCQ303"/>
      <c r="KCR303"/>
      <c r="KCS303"/>
      <c r="KCT303"/>
      <c r="KCU303"/>
      <c r="KCV303"/>
      <c r="KCW303"/>
      <c r="KCX303"/>
      <c r="KCY303"/>
      <c r="KCZ303"/>
      <c r="KDA303"/>
      <c r="KDB303"/>
      <c r="KDC303"/>
      <c r="KDD303"/>
      <c r="KDE303"/>
      <c r="KDF303"/>
      <c r="KDG303"/>
      <c r="KDH303"/>
      <c r="KDI303"/>
      <c r="KDJ303"/>
      <c r="KDK303"/>
      <c r="KDL303"/>
      <c r="KDM303"/>
      <c r="KDN303"/>
      <c r="KDO303"/>
      <c r="KDP303"/>
      <c r="KDQ303"/>
      <c r="KDR303"/>
      <c r="KDS303"/>
      <c r="KDT303"/>
      <c r="KDU303"/>
      <c r="KDV303"/>
      <c r="KDW303"/>
      <c r="KDX303"/>
      <c r="KDY303"/>
      <c r="KDZ303"/>
      <c r="KEA303"/>
      <c r="KEB303"/>
      <c r="KEC303"/>
      <c r="KED303"/>
      <c r="KEE303"/>
      <c r="KEF303"/>
      <c r="KEG303"/>
      <c r="KEH303"/>
      <c r="KEI303"/>
      <c r="KEJ303"/>
      <c r="KEK303"/>
      <c r="KEL303"/>
      <c r="KEM303"/>
      <c r="KEN303"/>
      <c r="KEO303"/>
      <c r="KEP303"/>
      <c r="KEQ303"/>
      <c r="KER303"/>
      <c r="KES303"/>
      <c r="KET303"/>
      <c r="KEU303"/>
      <c r="KEV303"/>
      <c r="KEW303"/>
      <c r="KEX303"/>
      <c r="KEY303"/>
      <c r="KEZ303"/>
      <c r="KFA303"/>
      <c r="KFB303"/>
      <c r="KFC303"/>
      <c r="KFD303"/>
      <c r="KFE303"/>
      <c r="KFF303"/>
      <c r="KFG303"/>
      <c r="KFH303"/>
      <c r="KFI303"/>
      <c r="KFJ303"/>
      <c r="KFK303"/>
      <c r="KFL303"/>
      <c r="KFM303"/>
      <c r="KFN303"/>
      <c r="KFO303"/>
      <c r="KFP303"/>
      <c r="KFQ303"/>
      <c r="KFR303"/>
      <c r="KFS303"/>
      <c r="KFT303"/>
      <c r="KFU303"/>
      <c r="KFV303"/>
      <c r="KFW303"/>
      <c r="KFX303"/>
      <c r="KFY303"/>
      <c r="KFZ303"/>
      <c r="KGA303"/>
      <c r="KGB303"/>
      <c r="KGC303"/>
      <c r="KGD303"/>
      <c r="KGE303"/>
      <c r="KGF303"/>
      <c r="KGG303"/>
      <c r="KGH303"/>
      <c r="KGI303"/>
      <c r="KGJ303"/>
      <c r="KGK303"/>
      <c r="KGL303"/>
      <c r="KGM303"/>
      <c r="KGN303"/>
      <c r="KGO303"/>
      <c r="KGP303"/>
      <c r="KGQ303"/>
      <c r="KGR303"/>
      <c r="KGS303"/>
      <c r="KGT303"/>
      <c r="KGU303"/>
      <c r="KGV303"/>
      <c r="KGW303"/>
      <c r="KGX303"/>
      <c r="KGY303"/>
      <c r="KGZ303"/>
      <c r="KHA303"/>
      <c r="KHB303"/>
      <c r="KHC303"/>
      <c r="KHD303"/>
      <c r="KHE303"/>
      <c r="KHF303"/>
      <c r="KHG303"/>
      <c r="KHH303"/>
      <c r="KHI303"/>
      <c r="KHJ303"/>
      <c r="KHK303"/>
      <c r="KHL303"/>
      <c r="KHM303"/>
      <c r="KHN303"/>
      <c r="KHO303"/>
      <c r="KHP303"/>
      <c r="KHQ303"/>
      <c r="KHR303"/>
      <c r="KHS303"/>
      <c r="KHT303"/>
      <c r="KHU303"/>
      <c r="KHV303"/>
      <c r="KHW303"/>
      <c r="KHX303"/>
      <c r="KHY303"/>
      <c r="KHZ303"/>
      <c r="KIA303"/>
      <c r="KIB303"/>
      <c r="KIC303"/>
      <c r="KID303"/>
      <c r="KIE303"/>
      <c r="KIF303"/>
      <c r="KIG303"/>
      <c r="KIH303"/>
      <c r="KII303"/>
      <c r="KIJ303"/>
      <c r="KIK303"/>
      <c r="KIL303"/>
      <c r="KIM303"/>
      <c r="KIN303"/>
      <c r="KIO303"/>
      <c r="KIP303"/>
      <c r="KIQ303"/>
      <c r="KIR303"/>
      <c r="KIS303"/>
      <c r="KIT303"/>
      <c r="KIU303"/>
      <c r="KIV303"/>
      <c r="KIW303"/>
      <c r="KIX303"/>
      <c r="KIY303"/>
      <c r="KIZ303"/>
      <c r="KJA303"/>
      <c r="KJB303"/>
      <c r="KJC303"/>
      <c r="KJD303"/>
      <c r="KJE303"/>
      <c r="KJF303"/>
      <c r="KJG303"/>
      <c r="KJH303"/>
      <c r="KJI303"/>
      <c r="KJJ303"/>
      <c r="KJK303"/>
      <c r="KJL303"/>
      <c r="KJM303"/>
      <c r="KJN303"/>
      <c r="KJO303"/>
      <c r="KJP303"/>
      <c r="KJQ303"/>
      <c r="KJR303"/>
      <c r="KJS303"/>
      <c r="KJT303"/>
      <c r="KJU303"/>
      <c r="KJV303"/>
      <c r="KJW303"/>
      <c r="KJX303"/>
      <c r="KJY303"/>
      <c r="KJZ303"/>
      <c r="KKA303"/>
      <c r="KKB303"/>
      <c r="KKC303"/>
      <c r="KKD303"/>
      <c r="KKE303"/>
      <c r="KKF303"/>
      <c r="KKG303"/>
      <c r="KKH303"/>
      <c r="KKI303"/>
      <c r="KKJ303"/>
      <c r="KKK303"/>
      <c r="KKL303"/>
      <c r="KKM303"/>
      <c r="KKN303"/>
      <c r="KKO303"/>
      <c r="KKP303"/>
      <c r="KKQ303"/>
      <c r="KKR303"/>
      <c r="KKS303"/>
      <c r="KKT303"/>
      <c r="KKU303"/>
      <c r="KKV303"/>
      <c r="KKW303"/>
      <c r="KKX303"/>
      <c r="KKY303"/>
      <c r="KKZ303"/>
      <c r="KLA303"/>
      <c r="KLB303"/>
      <c r="KLC303"/>
      <c r="KLD303"/>
      <c r="KLE303"/>
      <c r="KLF303"/>
      <c r="KLG303"/>
      <c r="KLH303"/>
      <c r="KLI303"/>
      <c r="KLJ303"/>
      <c r="KLK303"/>
      <c r="KLL303"/>
      <c r="KLM303"/>
      <c r="KLN303"/>
      <c r="KLO303"/>
      <c r="KLP303"/>
      <c r="KLQ303"/>
      <c r="KLR303"/>
      <c r="KLS303"/>
      <c r="KLT303"/>
      <c r="KLU303"/>
      <c r="KLV303"/>
      <c r="KLW303"/>
      <c r="KLX303"/>
      <c r="KLY303"/>
      <c r="KLZ303"/>
      <c r="KMA303"/>
      <c r="KMB303"/>
      <c r="KMC303"/>
      <c r="KMD303"/>
      <c r="KME303"/>
      <c r="KMF303"/>
      <c r="KMG303"/>
      <c r="KMH303"/>
      <c r="KMI303"/>
      <c r="KMJ303"/>
      <c r="KMK303"/>
      <c r="KML303"/>
      <c r="KMM303"/>
      <c r="KMN303"/>
      <c r="KMO303"/>
      <c r="KMP303"/>
      <c r="KMQ303"/>
      <c r="KMR303"/>
      <c r="KMS303"/>
      <c r="KMT303"/>
      <c r="KMU303"/>
      <c r="KMV303"/>
      <c r="KMW303"/>
      <c r="KMX303"/>
      <c r="KMY303"/>
      <c r="KMZ303"/>
      <c r="KNA303"/>
      <c r="KNB303"/>
      <c r="KNC303"/>
      <c r="KND303"/>
      <c r="KNE303"/>
      <c r="KNF303"/>
      <c r="KNG303"/>
      <c r="KNH303"/>
      <c r="KNI303"/>
      <c r="KNJ303"/>
      <c r="KNK303"/>
      <c r="KNL303"/>
      <c r="KNM303"/>
      <c r="KNN303"/>
      <c r="KNO303"/>
      <c r="KNP303"/>
      <c r="KNQ303"/>
      <c r="KNR303"/>
      <c r="KNS303"/>
      <c r="KNT303"/>
      <c r="KNU303"/>
      <c r="KNV303"/>
      <c r="KNW303"/>
      <c r="KNX303"/>
      <c r="KNY303"/>
      <c r="KNZ303"/>
      <c r="KOA303"/>
      <c r="KOB303"/>
      <c r="KOC303"/>
      <c r="KOD303"/>
      <c r="KOE303"/>
      <c r="KOF303"/>
      <c r="KOG303"/>
      <c r="KOH303"/>
      <c r="KOI303"/>
      <c r="KOJ303"/>
      <c r="KOK303"/>
      <c r="KOL303"/>
      <c r="KOM303"/>
      <c r="KON303"/>
      <c r="KOO303"/>
      <c r="KOP303"/>
      <c r="KOQ303"/>
      <c r="KOR303"/>
      <c r="KOS303"/>
      <c r="KOT303"/>
      <c r="KOU303"/>
      <c r="KOV303"/>
      <c r="KOW303"/>
      <c r="KOX303"/>
      <c r="KOY303"/>
      <c r="KOZ303"/>
      <c r="KPA303"/>
      <c r="KPB303"/>
      <c r="KPC303"/>
      <c r="KPD303"/>
      <c r="KPE303"/>
      <c r="KPF303"/>
      <c r="KPG303"/>
      <c r="KPH303"/>
      <c r="KPI303"/>
      <c r="KPJ303"/>
      <c r="KPK303"/>
      <c r="KPL303"/>
      <c r="KPM303"/>
      <c r="KPN303"/>
      <c r="KPO303"/>
      <c r="KPP303"/>
      <c r="KPQ303"/>
      <c r="KPR303"/>
      <c r="KPS303"/>
      <c r="KPT303"/>
      <c r="KPU303"/>
      <c r="KPV303"/>
      <c r="KPW303"/>
      <c r="KPX303"/>
      <c r="KPY303"/>
      <c r="KPZ303"/>
      <c r="KQA303"/>
      <c r="KQB303"/>
      <c r="KQC303"/>
      <c r="KQD303"/>
      <c r="KQE303"/>
      <c r="KQF303"/>
      <c r="KQG303"/>
      <c r="KQH303"/>
      <c r="KQI303"/>
      <c r="KQJ303"/>
      <c r="KQK303"/>
      <c r="KQL303"/>
      <c r="KQM303"/>
      <c r="KQN303"/>
      <c r="KQO303"/>
      <c r="KQP303"/>
      <c r="KQQ303"/>
      <c r="KQR303"/>
      <c r="KQS303"/>
      <c r="KQT303"/>
      <c r="KQU303"/>
      <c r="KQV303"/>
      <c r="KQW303"/>
      <c r="KQX303"/>
      <c r="KQY303"/>
      <c r="KQZ303"/>
      <c r="KRA303"/>
      <c r="KRB303"/>
      <c r="KRC303"/>
      <c r="KRD303"/>
      <c r="KRE303"/>
      <c r="KRF303"/>
      <c r="KRG303"/>
      <c r="KRH303"/>
      <c r="KRI303"/>
      <c r="KRJ303"/>
      <c r="KRK303"/>
      <c r="KRL303"/>
      <c r="KRM303"/>
      <c r="KRN303"/>
      <c r="KRO303"/>
      <c r="KRP303"/>
      <c r="KRQ303"/>
      <c r="KRR303"/>
      <c r="KRS303"/>
      <c r="KRT303"/>
      <c r="KRU303"/>
      <c r="KRV303"/>
      <c r="KRW303"/>
      <c r="KRX303"/>
      <c r="KRY303"/>
      <c r="KRZ303"/>
      <c r="KSA303"/>
      <c r="KSB303"/>
      <c r="KSC303"/>
      <c r="KSD303"/>
      <c r="KSE303"/>
      <c r="KSF303"/>
      <c r="KSG303"/>
      <c r="KSH303"/>
      <c r="KSI303"/>
      <c r="KSJ303"/>
      <c r="KSK303"/>
      <c r="KSL303"/>
      <c r="KSM303"/>
      <c r="KSN303"/>
      <c r="KSO303"/>
      <c r="KSP303"/>
      <c r="KSQ303"/>
      <c r="KSR303"/>
      <c r="KSS303"/>
      <c r="KST303"/>
      <c r="KSU303"/>
      <c r="KSV303"/>
      <c r="KSW303"/>
      <c r="KSX303"/>
      <c r="KSY303"/>
      <c r="KSZ303"/>
      <c r="KTA303"/>
      <c r="KTB303"/>
      <c r="KTC303"/>
      <c r="KTD303"/>
      <c r="KTE303"/>
      <c r="KTF303"/>
      <c r="KTG303"/>
      <c r="KTH303"/>
      <c r="KTI303"/>
      <c r="KTJ303"/>
      <c r="KTK303"/>
      <c r="KTL303"/>
      <c r="KTM303"/>
      <c r="KTN303"/>
      <c r="KTO303"/>
      <c r="KTP303"/>
      <c r="KTQ303"/>
      <c r="KTR303"/>
      <c r="KTS303"/>
      <c r="KTT303"/>
      <c r="KTU303"/>
      <c r="KTV303"/>
      <c r="KTW303"/>
      <c r="KTX303"/>
      <c r="KTY303"/>
      <c r="KTZ303"/>
      <c r="KUA303"/>
      <c r="KUB303"/>
      <c r="KUC303"/>
      <c r="KUD303"/>
      <c r="KUE303"/>
      <c r="KUF303"/>
      <c r="KUG303"/>
      <c r="KUH303"/>
      <c r="KUI303"/>
      <c r="KUJ303"/>
      <c r="KUK303"/>
      <c r="KUL303"/>
      <c r="KUM303"/>
      <c r="KUN303"/>
      <c r="KUO303"/>
      <c r="KUP303"/>
      <c r="KUQ303"/>
      <c r="KUR303"/>
      <c r="KUS303"/>
      <c r="KUT303"/>
      <c r="KUU303"/>
      <c r="KUV303"/>
      <c r="KUW303"/>
      <c r="KUX303"/>
      <c r="KUY303"/>
      <c r="KUZ303"/>
      <c r="KVA303"/>
      <c r="KVB303"/>
      <c r="KVC303"/>
      <c r="KVD303"/>
      <c r="KVE303"/>
      <c r="KVF303"/>
      <c r="KVG303"/>
      <c r="KVH303"/>
      <c r="KVI303"/>
      <c r="KVJ303"/>
      <c r="KVK303"/>
      <c r="KVL303"/>
      <c r="KVM303"/>
      <c r="KVN303"/>
      <c r="KVO303"/>
      <c r="KVP303"/>
      <c r="KVQ303"/>
      <c r="KVR303"/>
      <c r="KVS303"/>
      <c r="KVT303"/>
      <c r="KVU303"/>
      <c r="KVV303"/>
      <c r="KVW303"/>
      <c r="KVX303"/>
      <c r="KVY303"/>
      <c r="KVZ303"/>
      <c r="KWA303"/>
      <c r="KWB303"/>
      <c r="KWC303"/>
      <c r="KWD303"/>
      <c r="KWE303"/>
      <c r="KWF303"/>
      <c r="KWG303"/>
      <c r="KWH303"/>
      <c r="KWI303"/>
      <c r="KWJ303"/>
      <c r="KWK303"/>
      <c r="KWL303"/>
      <c r="KWM303"/>
      <c r="KWN303"/>
      <c r="KWO303"/>
      <c r="KWP303"/>
      <c r="KWQ303"/>
      <c r="KWR303"/>
      <c r="KWS303"/>
      <c r="KWT303"/>
      <c r="KWU303"/>
      <c r="KWV303"/>
      <c r="KWW303"/>
      <c r="KWX303"/>
      <c r="KWY303"/>
      <c r="KWZ303"/>
      <c r="KXA303"/>
      <c r="KXB303"/>
      <c r="KXC303"/>
      <c r="KXD303"/>
      <c r="KXE303"/>
      <c r="KXF303"/>
      <c r="KXG303"/>
      <c r="KXH303"/>
      <c r="KXI303"/>
      <c r="KXJ303"/>
      <c r="KXK303"/>
      <c r="KXL303"/>
      <c r="KXM303"/>
      <c r="KXN303"/>
      <c r="KXO303"/>
      <c r="KXP303"/>
      <c r="KXQ303"/>
      <c r="KXR303"/>
      <c r="KXS303"/>
      <c r="KXT303"/>
      <c r="KXU303"/>
      <c r="KXV303"/>
      <c r="KXW303"/>
      <c r="KXX303"/>
      <c r="KXY303"/>
      <c r="KXZ303"/>
      <c r="KYA303"/>
      <c r="KYB303"/>
      <c r="KYC303"/>
      <c r="KYD303"/>
      <c r="KYE303"/>
      <c r="KYF303"/>
      <c r="KYG303"/>
      <c r="KYH303"/>
      <c r="KYI303"/>
      <c r="KYJ303"/>
      <c r="KYK303"/>
      <c r="KYL303"/>
      <c r="KYM303"/>
      <c r="KYN303"/>
      <c r="KYO303"/>
      <c r="KYP303"/>
      <c r="KYQ303"/>
      <c r="KYR303"/>
      <c r="KYS303"/>
      <c r="KYT303"/>
      <c r="KYU303"/>
      <c r="KYV303"/>
      <c r="KYW303"/>
      <c r="KYX303"/>
      <c r="KYY303"/>
      <c r="KYZ303"/>
      <c r="KZA303"/>
      <c r="KZB303"/>
      <c r="KZC303"/>
      <c r="KZD303"/>
      <c r="KZE303"/>
      <c r="KZF303"/>
      <c r="KZG303"/>
      <c r="KZH303"/>
      <c r="KZI303"/>
      <c r="KZJ303"/>
      <c r="KZK303"/>
      <c r="KZL303"/>
      <c r="KZM303"/>
      <c r="KZN303"/>
      <c r="KZO303"/>
      <c r="KZP303"/>
      <c r="KZQ303"/>
      <c r="KZR303"/>
      <c r="KZS303"/>
      <c r="KZT303"/>
      <c r="KZU303"/>
      <c r="KZV303"/>
      <c r="KZW303"/>
      <c r="KZX303"/>
      <c r="KZY303"/>
      <c r="KZZ303"/>
      <c r="LAA303"/>
      <c r="LAB303"/>
      <c r="LAC303"/>
      <c r="LAD303"/>
      <c r="LAE303"/>
      <c r="LAF303"/>
      <c r="LAG303"/>
      <c r="LAH303"/>
      <c r="LAI303"/>
      <c r="LAJ303"/>
      <c r="LAK303"/>
      <c r="LAL303"/>
      <c r="LAM303"/>
      <c r="LAN303"/>
      <c r="LAO303"/>
      <c r="LAP303"/>
      <c r="LAQ303"/>
      <c r="LAR303"/>
      <c r="LAS303"/>
      <c r="LAT303"/>
      <c r="LAU303"/>
      <c r="LAV303"/>
      <c r="LAW303"/>
      <c r="LAX303"/>
      <c r="LAY303"/>
      <c r="LAZ303"/>
      <c r="LBA303"/>
      <c r="LBB303"/>
      <c r="LBC303"/>
      <c r="LBD303"/>
      <c r="LBE303"/>
      <c r="LBF303"/>
      <c r="LBG303"/>
      <c r="LBH303"/>
      <c r="LBI303"/>
      <c r="LBJ303"/>
      <c r="LBK303"/>
      <c r="LBL303"/>
      <c r="LBM303"/>
      <c r="LBN303"/>
      <c r="LBO303"/>
      <c r="LBP303"/>
      <c r="LBQ303"/>
      <c r="LBR303"/>
      <c r="LBS303"/>
      <c r="LBT303"/>
      <c r="LBU303"/>
      <c r="LBV303"/>
      <c r="LBW303"/>
      <c r="LBX303"/>
      <c r="LBY303"/>
      <c r="LBZ303"/>
      <c r="LCA303"/>
      <c r="LCB303"/>
      <c r="LCC303"/>
      <c r="LCD303"/>
      <c r="LCE303"/>
      <c r="LCF303"/>
      <c r="LCG303"/>
      <c r="LCH303"/>
      <c r="LCI303"/>
      <c r="LCJ303"/>
      <c r="LCK303"/>
      <c r="LCL303"/>
      <c r="LCM303"/>
      <c r="LCN303"/>
      <c r="LCO303"/>
      <c r="LCP303"/>
      <c r="LCQ303"/>
      <c r="LCR303"/>
      <c r="LCS303"/>
      <c r="LCT303"/>
      <c r="LCU303"/>
      <c r="LCV303"/>
      <c r="LCW303"/>
      <c r="LCX303"/>
      <c r="LCY303"/>
      <c r="LCZ303"/>
      <c r="LDA303"/>
      <c r="LDB303"/>
      <c r="LDC303"/>
      <c r="LDD303"/>
      <c r="LDE303"/>
      <c r="LDF303"/>
      <c r="LDG303"/>
      <c r="LDH303"/>
      <c r="LDI303"/>
      <c r="LDJ303"/>
      <c r="LDK303"/>
      <c r="LDL303"/>
      <c r="LDM303"/>
      <c r="LDN303"/>
      <c r="LDO303"/>
      <c r="LDP303"/>
      <c r="LDQ303"/>
      <c r="LDR303"/>
      <c r="LDS303"/>
      <c r="LDT303"/>
      <c r="LDU303"/>
      <c r="LDV303"/>
      <c r="LDW303"/>
      <c r="LDX303"/>
      <c r="LDY303"/>
      <c r="LDZ303"/>
      <c r="LEA303"/>
      <c r="LEB303"/>
      <c r="LEC303"/>
      <c r="LED303"/>
      <c r="LEE303"/>
      <c r="LEF303"/>
      <c r="LEG303"/>
      <c r="LEH303"/>
      <c r="LEI303"/>
      <c r="LEJ303"/>
      <c r="LEK303"/>
      <c r="LEL303"/>
      <c r="LEM303"/>
      <c r="LEN303"/>
      <c r="LEO303"/>
      <c r="LEP303"/>
      <c r="LEQ303"/>
      <c r="LER303"/>
      <c r="LES303"/>
      <c r="LET303"/>
      <c r="LEU303"/>
      <c r="LEV303"/>
      <c r="LEW303"/>
      <c r="LEX303"/>
      <c r="LEY303"/>
      <c r="LEZ303"/>
      <c r="LFA303"/>
      <c r="LFB303"/>
      <c r="LFC303"/>
      <c r="LFD303"/>
      <c r="LFE303"/>
      <c r="LFF303"/>
      <c r="LFG303"/>
      <c r="LFH303"/>
      <c r="LFI303"/>
      <c r="LFJ303"/>
      <c r="LFK303"/>
      <c r="LFL303"/>
      <c r="LFM303"/>
      <c r="LFN303"/>
      <c r="LFO303"/>
      <c r="LFP303"/>
      <c r="LFQ303"/>
      <c r="LFR303"/>
      <c r="LFS303"/>
      <c r="LFT303"/>
      <c r="LFU303"/>
      <c r="LFV303"/>
      <c r="LFW303"/>
      <c r="LFX303"/>
      <c r="LFY303"/>
      <c r="LFZ303"/>
      <c r="LGA303"/>
      <c r="LGB303"/>
      <c r="LGC303"/>
      <c r="LGD303"/>
      <c r="LGE303"/>
      <c r="LGF303"/>
      <c r="LGG303"/>
      <c r="LGH303"/>
      <c r="LGI303"/>
      <c r="LGJ303"/>
      <c r="LGK303"/>
      <c r="LGL303"/>
      <c r="LGM303"/>
      <c r="LGN303"/>
      <c r="LGO303"/>
      <c r="LGP303"/>
      <c r="LGQ303"/>
      <c r="LGR303"/>
      <c r="LGS303"/>
      <c r="LGT303"/>
      <c r="LGU303"/>
      <c r="LGV303"/>
      <c r="LGW303"/>
      <c r="LGX303"/>
      <c r="LGY303"/>
      <c r="LGZ303"/>
      <c r="LHA303"/>
      <c r="LHB303"/>
      <c r="LHC303"/>
      <c r="LHD303"/>
      <c r="LHE303"/>
      <c r="LHF303"/>
      <c r="LHG303"/>
      <c r="LHH303"/>
      <c r="LHI303"/>
      <c r="LHJ303"/>
      <c r="LHK303"/>
      <c r="LHL303"/>
      <c r="LHM303"/>
      <c r="LHN303"/>
      <c r="LHO303"/>
      <c r="LHP303"/>
      <c r="LHQ303"/>
      <c r="LHR303"/>
      <c r="LHS303"/>
      <c r="LHT303"/>
      <c r="LHU303"/>
      <c r="LHV303"/>
      <c r="LHW303"/>
      <c r="LHX303"/>
      <c r="LHY303"/>
      <c r="LHZ303"/>
      <c r="LIA303"/>
      <c r="LIB303"/>
      <c r="LIC303"/>
      <c r="LID303"/>
      <c r="LIE303"/>
      <c r="LIF303"/>
      <c r="LIG303"/>
      <c r="LIH303"/>
      <c r="LII303"/>
      <c r="LIJ303"/>
      <c r="LIK303"/>
      <c r="LIL303"/>
      <c r="LIM303"/>
      <c r="LIN303"/>
      <c r="LIO303"/>
      <c r="LIP303"/>
      <c r="LIQ303"/>
      <c r="LIR303"/>
      <c r="LIS303"/>
      <c r="LIT303"/>
      <c r="LIU303"/>
      <c r="LIV303"/>
      <c r="LIW303"/>
      <c r="LIX303"/>
      <c r="LIY303"/>
      <c r="LIZ303"/>
      <c r="LJA303"/>
      <c r="LJB303"/>
      <c r="LJC303"/>
      <c r="LJD303"/>
      <c r="LJE303"/>
      <c r="LJF303"/>
      <c r="LJG303"/>
      <c r="LJH303"/>
      <c r="LJI303"/>
      <c r="LJJ303"/>
      <c r="LJK303"/>
      <c r="LJL303"/>
      <c r="LJM303"/>
      <c r="LJN303"/>
      <c r="LJO303"/>
      <c r="LJP303"/>
      <c r="LJQ303"/>
      <c r="LJR303"/>
      <c r="LJS303"/>
      <c r="LJT303"/>
      <c r="LJU303"/>
      <c r="LJV303"/>
      <c r="LJW303"/>
      <c r="LJX303"/>
      <c r="LJY303"/>
      <c r="LJZ303"/>
      <c r="LKA303"/>
      <c r="LKB303"/>
      <c r="LKC303"/>
      <c r="LKD303"/>
      <c r="LKE303"/>
      <c r="LKF303"/>
      <c r="LKG303"/>
      <c r="LKH303"/>
      <c r="LKI303"/>
      <c r="LKJ303"/>
      <c r="LKK303"/>
      <c r="LKL303"/>
      <c r="LKM303"/>
      <c r="LKN303"/>
      <c r="LKO303"/>
      <c r="LKP303"/>
      <c r="LKQ303"/>
      <c r="LKR303"/>
      <c r="LKS303"/>
      <c r="LKT303"/>
      <c r="LKU303"/>
      <c r="LKV303"/>
      <c r="LKW303"/>
      <c r="LKX303"/>
      <c r="LKY303"/>
      <c r="LKZ303"/>
      <c r="LLA303"/>
      <c r="LLB303"/>
      <c r="LLC303"/>
      <c r="LLD303"/>
      <c r="LLE303"/>
      <c r="LLF303"/>
      <c r="LLG303"/>
      <c r="LLH303"/>
      <c r="LLI303"/>
      <c r="LLJ303"/>
      <c r="LLK303"/>
      <c r="LLL303"/>
      <c r="LLM303"/>
      <c r="LLN303"/>
      <c r="LLO303"/>
      <c r="LLP303"/>
      <c r="LLQ303"/>
      <c r="LLR303"/>
      <c r="LLS303"/>
      <c r="LLT303"/>
      <c r="LLU303"/>
      <c r="LLV303"/>
      <c r="LLW303"/>
      <c r="LLX303"/>
      <c r="LLY303"/>
      <c r="LLZ303"/>
      <c r="LMA303"/>
      <c r="LMB303"/>
      <c r="LMC303"/>
      <c r="LMD303"/>
      <c r="LME303"/>
      <c r="LMF303"/>
      <c r="LMG303"/>
      <c r="LMH303"/>
      <c r="LMI303"/>
      <c r="LMJ303"/>
      <c r="LMK303"/>
      <c r="LML303"/>
      <c r="LMM303"/>
      <c r="LMN303"/>
      <c r="LMO303"/>
      <c r="LMP303"/>
      <c r="LMQ303"/>
      <c r="LMR303"/>
      <c r="LMS303"/>
      <c r="LMT303"/>
      <c r="LMU303"/>
      <c r="LMV303"/>
      <c r="LMW303"/>
      <c r="LMX303"/>
      <c r="LMY303"/>
      <c r="LMZ303"/>
      <c r="LNA303"/>
      <c r="LNB303"/>
      <c r="LNC303"/>
      <c r="LND303"/>
      <c r="LNE303"/>
      <c r="LNF303"/>
      <c r="LNG303"/>
      <c r="LNH303"/>
      <c r="LNI303"/>
      <c r="LNJ303"/>
      <c r="LNK303"/>
      <c r="LNL303"/>
      <c r="LNM303"/>
      <c r="LNN303"/>
      <c r="LNO303"/>
      <c r="LNP303"/>
      <c r="LNQ303"/>
      <c r="LNR303"/>
      <c r="LNS303"/>
      <c r="LNT303"/>
      <c r="LNU303"/>
      <c r="LNV303"/>
      <c r="LNW303"/>
      <c r="LNX303"/>
      <c r="LNY303"/>
      <c r="LNZ303"/>
      <c r="LOA303"/>
      <c r="LOB303"/>
      <c r="LOC303"/>
      <c r="LOD303"/>
      <c r="LOE303"/>
      <c r="LOF303"/>
      <c r="LOG303"/>
      <c r="LOH303"/>
      <c r="LOI303"/>
      <c r="LOJ303"/>
      <c r="LOK303"/>
      <c r="LOL303"/>
      <c r="LOM303"/>
      <c r="LON303"/>
      <c r="LOO303"/>
      <c r="LOP303"/>
      <c r="LOQ303"/>
      <c r="LOR303"/>
      <c r="LOS303"/>
      <c r="LOT303"/>
      <c r="LOU303"/>
      <c r="LOV303"/>
      <c r="LOW303"/>
      <c r="LOX303"/>
      <c r="LOY303"/>
      <c r="LOZ303"/>
      <c r="LPA303"/>
      <c r="LPB303"/>
      <c r="LPC303"/>
      <c r="LPD303"/>
      <c r="LPE303"/>
      <c r="LPF303"/>
      <c r="LPG303"/>
      <c r="LPH303"/>
      <c r="LPI303"/>
      <c r="LPJ303"/>
      <c r="LPK303"/>
      <c r="LPL303"/>
      <c r="LPM303"/>
      <c r="LPN303"/>
      <c r="LPO303"/>
      <c r="LPP303"/>
      <c r="LPQ303"/>
      <c r="LPR303"/>
      <c r="LPS303"/>
      <c r="LPT303"/>
      <c r="LPU303"/>
      <c r="LPV303"/>
      <c r="LPW303"/>
      <c r="LPX303"/>
      <c r="LPY303"/>
      <c r="LPZ303"/>
      <c r="LQA303"/>
      <c r="LQB303"/>
      <c r="LQC303"/>
      <c r="LQD303"/>
      <c r="LQE303"/>
      <c r="LQF303"/>
      <c r="LQG303"/>
      <c r="LQH303"/>
      <c r="LQI303"/>
      <c r="LQJ303"/>
      <c r="LQK303"/>
      <c r="LQL303"/>
      <c r="LQM303"/>
      <c r="LQN303"/>
      <c r="LQO303"/>
      <c r="LQP303"/>
      <c r="LQQ303"/>
      <c r="LQR303"/>
      <c r="LQS303"/>
      <c r="LQT303"/>
      <c r="LQU303"/>
      <c r="LQV303"/>
      <c r="LQW303"/>
      <c r="LQX303"/>
      <c r="LQY303"/>
      <c r="LQZ303"/>
      <c r="LRA303"/>
      <c r="LRB303"/>
      <c r="LRC303"/>
      <c r="LRD303"/>
      <c r="LRE303"/>
      <c r="LRF303"/>
      <c r="LRG303"/>
      <c r="LRH303"/>
      <c r="LRI303"/>
      <c r="LRJ303"/>
      <c r="LRK303"/>
      <c r="LRL303"/>
      <c r="LRM303"/>
      <c r="LRN303"/>
      <c r="LRO303"/>
      <c r="LRP303"/>
      <c r="LRQ303"/>
      <c r="LRR303"/>
      <c r="LRS303"/>
      <c r="LRT303"/>
      <c r="LRU303"/>
      <c r="LRV303"/>
      <c r="LRW303"/>
      <c r="LRX303"/>
      <c r="LRY303"/>
      <c r="LRZ303"/>
      <c r="LSA303"/>
      <c r="LSB303"/>
      <c r="LSC303"/>
      <c r="LSD303"/>
      <c r="LSE303"/>
      <c r="LSF303"/>
      <c r="LSG303"/>
      <c r="LSH303"/>
      <c r="LSI303"/>
      <c r="LSJ303"/>
      <c r="LSK303"/>
      <c r="LSL303"/>
      <c r="LSM303"/>
      <c r="LSN303"/>
      <c r="LSO303"/>
      <c r="LSP303"/>
      <c r="LSQ303"/>
      <c r="LSR303"/>
      <c r="LSS303"/>
      <c r="LST303"/>
      <c r="LSU303"/>
      <c r="LSV303"/>
      <c r="LSW303"/>
      <c r="LSX303"/>
      <c r="LSY303"/>
      <c r="LSZ303"/>
      <c r="LTA303"/>
      <c r="LTB303"/>
      <c r="LTC303"/>
      <c r="LTD303"/>
      <c r="LTE303"/>
      <c r="LTF303"/>
      <c r="LTG303"/>
      <c r="LTH303"/>
      <c r="LTI303"/>
      <c r="LTJ303"/>
      <c r="LTK303"/>
      <c r="LTL303"/>
      <c r="LTM303"/>
      <c r="LTN303"/>
      <c r="LTO303"/>
      <c r="LTP303"/>
      <c r="LTQ303"/>
      <c r="LTR303"/>
      <c r="LTS303"/>
      <c r="LTT303"/>
      <c r="LTU303"/>
      <c r="LTV303"/>
      <c r="LTW303"/>
      <c r="LTX303"/>
      <c r="LTY303"/>
      <c r="LTZ303"/>
      <c r="LUA303"/>
      <c r="LUB303"/>
      <c r="LUC303"/>
      <c r="LUD303"/>
      <c r="LUE303"/>
      <c r="LUF303"/>
      <c r="LUG303"/>
      <c r="LUH303"/>
      <c r="LUI303"/>
      <c r="LUJ303"/>
      <c r="LUK303"/>
      <c r="LUL303"/>
      <c r="LUM303"/>
      <c r="LUN303"/>
      <c r="LUO303"/>
      <c r="LUP303"/>
      <c r="LUQ303"/>
      <c r="LUR303"/>
      <c r="LUS303"/>
      <c r="LUT303"/>
      <c r="LUU303"/>
      <c r="LUV303"/>
      <c r="LUW303"/>
      <c r="LUX303"/>
      <c r="LUY303"/>
      <c r="LUZ303"/>
      <c r="LVA303"/>
      <c r="LVB303"/>
      <c r="LVC303"/>
      <c r="LVD303"/>
      <c r="LVE303"/>
      <c r="LVF303"/>
      <c r="LVG303"/>
      <c r="LVH303"/>
      <c r="LVI303"/>
      <c r="LVJ303"/>
      <c r="LVK303"/>
      <c r="LVL303"/>
      <c r="LVM303"/>
      <c r="LVN303"/>
      <c r="LVO303"/>
      <c r="LVP303"/>
      <c r="LVQ303"/>
      <c r="LVR303"/>
      <c r="LVS303"/>
      <c r="LVT303"/>
      <c r="LVU303"/>
      <c r="LVV303"/>
      <c r="LVW303"/>
      <c r="LVX303"/>
      <c r="LVY303"/>
      <c r="LVZ303"/>
      <c r="LWA303"/>
      <c r="LWB303"/>
      <c r="LWC303"/>
      <c r="LWD303"/>
      <c r="LWE303"/>
      <c r="LWF303"/>
      <c r="LWG303"/>
      <c r="LWH303"/>
      <c r="LWI303"/>
      <c r="LWJ303"/>
      <c r="LWK303"/>
      <c r="LWL303"/>
      <c r="LWM303"/>
      <c r="LWN303"/>
      <c r="LWO303"/>
      <c r="LWP303"/>
      <c r="LWQ303"/>
      <c r="LWR303"/>
      <c r="LWS303"/>
      <c r="LWT303"/>
      <c r="LWU303"/>
      <c r="LWV303"/>
      <c r="LWW303"/>
      <c r="LWX303"/>
      <c r="LWY303"/>
      <c r="LWZ303"/>
      <c r="LXA303"/>
      <c r="LXB303"/>
      <c r="LXC303"/>
      <c r="LXD303"/>
      <c r="LXE303"/>
      <c r="LXF303"/>
      <c r="LXG303"/>
      <c r="LXH303"/>
      <c r="LXI303"/>
      <c r="LXJ303"/>
      <c r="LXK303"/>
      <c r="LXL303"/>
      <c r="LXM303"/>
      <c r="LXN303"/>
      <c r="LXO303"/>
      <c r="LXP303"/>
      <c r="LXQ303"/>
      <c r="LXR303"/>
      <c r="LXS303"/>
      <c r="LXT303"/>
      <c r="LXU303"/>
      <c r="LXV303"/>
      <c r="LXW303"/>
      <c r="LXX303"/>
      <c r="LXY303"/>
      <c r="LXZ303"/>
      <c r="LYA303"/>
      <c r="LYB303"/>
      <c r="LYC303"/>
      <c r="LYD303"/>
      <c r="LYE303"/>
      <c r="LYF303"/>
      <c r="LYG303"/>
      <c r="LYH303"/>
      <c r="LYI303"/>
      <c r="LYJ303"/>
      <c r="LYK303"/>
      <c r="LYL303"/>
      <c r="LYM303"/>
      <c r="LYN303"/>
      <c r="LYO303"/>
      <c r="LYP303"/>
      <c r="LYQ303"/>
      <c r="LYR303"/>
      <c r="LYS303"/>
      <c r="LYT303"/>
      <c r="LYU303"/>
      <c r="LYV303"/>
      <c r="LYW303"/>
      <c r="LYX303"/>
      <c r="LYY303"/>
      <c r="LYZ303"/>
      <c r="LZA303"/>
      <c r="LZB303"/>
      <c r="LZC303"/>
      <c r="LZD303"/>
      <c r="LZE303"/>
      <c r="LZF303"/>
      <c r="LZG303"/>
      <c r="LZH303"/>
      <c r="LZI303"/>
      <c r="LZJ303"/>
      <c r="LZK303"/>
      <c r="LZL303"/>
      <c r="LZM303"/>
      <c r="LZN303"/>
      <c r="LZO303"/>
      <c r="LZP303"/>
      <c r="LZQ303"/>
      <c r="LZR303"/>
      <c r="LZS303"/>
      <c r="LZT303"/>
      <c r="LZU303"/>
      <c r="LZV303"/>
      <c r="LZW303"/>
      <c r="LZX303"/>
      <c r="LZY303"/>
      <c r="LZZ303"/>
      <c r="MAA303"/>
      <c r="MAB303"/>
      <c r="MAC303"/>
      <c r="MAD303"/>
      <c r="MAE303"/>
      <c r="MAF303"/>
      <c r="MAG303"/>
      <c r="MAH303"/>
      <c r="MAI303"/>
      <c r="MAJ303"/>
      <c r="MAK303"/>
      <c r="MAL303"/>
      <c r="MAM303"/>
      <c r="MAN303"/>
      <c r="MAO303"/>
      <c r="MAP303"/>
      <c r="MAQ303"/>
      <c r="MAR303"/>
      <c r="MAS303"/>
      <c r="MAT303"/>
      <c r="MAU303"/>
      <c r="MAV303"/>
      <c r="MAW303"/>
      <c r="MAX303"/>
      <c r="MAY303"/>
      <c r="MAZ303"/>
      <c r="MBA303"/>
      <c r="MBB303"/>
      <c r="MBC303"/>
      <c r="MBD303"/>
      <c r="MBE303"/>
      <c r="MBF303"/>
      <c r="MBG303"/>
      <c r="MBH303"/>
      <c r="MBI303"/>
      <c r="MBJ303"/>
      <c r="MBK303"/>
      <c r="MBL303"/>
      <c r="MBM303"/>
      <c r="MBN303"/>
      <c r="MBO303"/>
      <c r="MBP303"/>
      <c r="MBQ303"/>
      <c r="MBR303"/>
      <c r="MBS303"/>
      <c r="MBT303"/>
      <c r="MBU303"/>
      <c r="MBV303"/>
      <c r="MBW303"/>
      <c r="MBX303"/>
      <c r="MBY303"/>
      <c r="MBZ303"/>
      <c r="MCA303"/>
      <c r="MCB303"/>
      <c r="MCC303"/>
      <c r="MCD303"/>
      <c r="MCE303"/>
      <c r="MCF303"/>
      <c r="MCG303"/>
      <c r="MCH303"/>
      <c r="MCI303"/>
      <c r="MCJ303"/>
      <c r="MCK303"/>
      <c r="MCL303"/>
      <c r="MCM303"/>
      <c r="MCN303"/>
      <c r="MCO303"/>
      <c r="MCP303"/>
      <c r="MCQ303"/>
      <c r="MCR303"/>
      <c r="MCS303"/>
      <c r="MCT303"/>
      <c r="MCU303"/>
      <c r="MCV303"/>
      <c r="MCW303"/>
      <c r="MCX303"/>
      <c r="MCY303"/>
      <c r="MCZ303"/>
      <c r="MDA303"/>
      <c r="MDB303"/>
      <c r="MDC303"/>
      <c r="MDD303"/>
      <c r="MDE303"/>
      <c r="MDF303"/>
      <c r="MDG303"/>
      <c r="MDH303"/>
      <c r="MDI303"/>
      <c r="MDJ303"/>
      <c r="MDK303"/>
      <c r="MDL303"/>
      <c r="MDM303"/>
      <c r="MDN303"/>
      <c r="MDO303"/>
      <c r="MDP303"/>
      <c r="MDQ303"/>
      <c r="MDR303"/>
      <c r="MDS303"/>
      <c r="MDT303"/>
      <c r="MDU303"/>
      <c r="MDV303"/>
      <c r="MDW303"/>
      <c r="MDX303"/>
      <c r="MDY303"/>
      <c r="MDZ303"/>
      <c r="MEA303"/>
      <c r="MEB303"/>
      <c r="MEC303"/>
      <c r="MED303"/>
      <c r="MEE303"/>
      <c r="MEF303"/>
      <c r="MEG303"/>
      <c r="MEH303"/>
      <c r="MEI303"/>
      <c r="MEJ303"/>
      <c r="MEK303"/>
      <c r="MEL303"/>
      <c r="MEM303"/>
      <c r="MEN303"/>
      <c r="MEO303"/>
      <c r="MEP303"/>
      <c r="MEQ303"/>
      <c r="MER303"/>
      <c r="MES303"/>
      <c r="MET303"/>
      <c r="MEU303"/>
      <c r="MEV303"/>
      <c r="MEW303"/>
      <c r="MEX303"/>
      <c r="MEY303"/>
      <c r="MEZ303"/>
      <c r="MFA303"/>
      <c r="MFB303"/>
      <c r="MFC303"/>
      <c r="MFD303"/>
      <c r="MFE303"/>
      <c r="MFF303"/>
      <c r="MFG303"/>
      <c r="MFH303"/>
      <c r="MFI303"/>
      <c r="MFJ303"/>
      <c r="MFK303"/>
      <c r="MFL303"/>
      <c r="MFM303"/>
      <c r="MFN303"/>
      <c r="MFO303"/>
      <c r="MFP303"/>
      <c r="MFQ303"/>
      <c r="MFR303"/>
      <c r="MFS303"/>
      <c r="MFT303"/>
      <c r="MFU303"/>
      <c r="MFV303"/>
      <c r="MFW303"/>
      <c r="MFX303"/>
      <c r="MFY303"/>
      <c r="MFZ303"/>
      <c r="MGA303"/>
      <c r="MGB303"/>
      <c r="MGC303"/>
      <c r="MGD303"/>
      <c r="MGE303"/>
      <c r="MGF303"/>
      <c r="MGG303"/>
      <c r="MGH303"/>
      <c r="MGI303"/>
      <c r="MGJ303"/>
      <c r="MGK303"/>
      <c r="MGL303"/>
      <c r="MGM303"/>
      <c r="MGN303"/>
      <c r="MGO303"/>
      <c r="MGP303"/>
      <c r="MGQ303"/>
      <c r="MGR303"/>
      <c r="MGS303"/>
      <c r="MGT303"/>
      <c r="MGU303"/>
      <c r="MGV303"/>
      <c r="MGW303"/>
      <c r="MGX303"/>
      <c r="MGY303"/>
      <c r="MGZ303"/>
      <c r="MHA303"/>
      <c r="MHB303"/>
      <c r="MHC303"/>
      <c r="MHD303"/>
      <c r="MHE303"/>
      <c r="MHF303"/>
      <c r="MHG303"/>
      <c r="MHH303"/>
      <c r="MHI303"/>
      <c r="MHJ303"/>
      <c r="MHK303"/>
      <c r="MHL303"/>
      <c r="MHM303"/>
      <c r="MHN303"/>
      <c r="MHO303"/>
      <c r="MHP303"/>
      <c r="MHQ303"/>
      <c r="MHR303"/>
      <c r="MHS303"/>
      <c r="MHT303"/>
      <c r="MHU303"/>
      <c r="MHV303"/>
      <c r="MHW303"/>
      <c r="MHX303"/>
      <c r="MHY303"/>
      <c r="MHZ303"/>
      <c r="MIA303"/>
      <c r="MIB303"/>
      <c r="MIC303"/>
      <c r="MID303"/>
      <c r="MIE303"/>
      <c r="MIF303"/>
      <c r="MIG303"/>
      <c r="MIH303"/>
      <c r="MII303"/>
      <c r="MIJ303"/>
      <c r="MIK303"/>
      <c r="MIL303"/>
      <c r="MIM303"/>
      <c r="MIN303"/>
      <c r="MIO303"/>
      <c r="MIP303"/>
      <c r="MIQ303"/>
      <c r="MIR303"/>
      <c r="MIS303"/>
      <c r="MIT303"/>
      <c r="MIU303"/>
      <c r="MIV303"/>
      <c r="MIW303"/>
      <c r="MIX303"/>
      <c r="MIY303"/>
      <c r="MIZ303"/>
      <c r="MJA303"/>
      <c r="MJB303"/>
      <c r="MJC303"/>
      <c r="MJD303"/>
      <c r="MJE303"/>
      <c r="MJF303"/>
      <c r="MJG303"/>
      <c r="MJH303"/>
      <c r="MJI303"/>
      <c r="MJJ303"/>
      <c r="MJK303"/>
      <c r="MJL303"/>
      <c r="MJM303"/>
      <c r="MJN303"/>
      <c r="MJO303"/>
      <c r="MJP303"/>
      <c r="MJQ303"/>
      <c r="MJR303"/>
      <c r="MJS303"/>
      <c r="MJT303"/>
      <c r="MJU303"/>
      <c r="MJV303"/>
      <c r="MJW303"/>
      <c r="MJX303"/>
      <c r="MJY303"/>
      <c r="MJZ303"/>
      <c r="MKA303"/>
      <c r="MKB303"/>
      <c r="MKC303"/>
      <c r="MKD303"/>
      <c r="MKE303"/>
      <c r="MKF303"/>
      <c r="MKG303"/>
      <c r="MKH303"/>
      <c r="MKI303"/>
      <c r="MKJ303"/>
      <c r="MKK303"/>
      <c r="MKL303"/>
      <c r="MKM303"/>
      <c r="MKN303"/>
      <c r="MKO303"/>
      <c r="MKP303"/>
      <c r="MKQ303"/>
      <c r="MKR303"/>
      <c r="MKS303"/>
      <c r="MKT303"/>
      <c r="MKU303"/>
      <c r="MKV303"/>
      <c r="MKW303"/>
      <c r="MKX303"/>
      <c r="MKY303"/>
      <c r="MKZ303"/>
      <c r="MLA303"/>
      <c r="MLB303"/>
      <c r="MLC303"/>
      <c r="MLD303"/>
      <c r="MLE303"/>
      <c r="MLF303"/>
      <c r="MLG303"/>
      <c r="MLH303"/>
      <c r="MLI303"/>
      <c r="MLJ303"/>
      <c r="MLK303"/>
      <c r="MLL303"/>
      <c r="MLM303"/>
      <c r="MLN303"/>
      <c r="MLO303"/>
      <c r="MLP303"/>
      <c r="MLQ303"/>
      <c r="MLR303"/>
      <c r="MLS303"/>
      <c r="MLT303"/>
      <c r="MLU303"/>
      <c r="MLV303"/>
      <c r="MLW303"/>
      <c r="MLX303"/>
      <c r="MLY303"/>
      <c r="MLZ303"/>
      <c r="MMA303"/>
      <c r="MMB303"/>
      <c r="MMC303"/>
      <c r="MMD303"/>
      <c r="MME303"/>
      <c r="MMF303"/>
      <c r="MMG303"/>
      <c r="MMH303"/>
      <c r="MMI303"/>
      <c r="MMJ303"/>
      <c r="MMK303"/>
      <c r="MML303"/>
      <c r="MMM303"/>
      <c r="MMN303"/>
      <c r="MMO303"/>
      <c r="MMP303"/>
      <c r="MMQ303"/>
      <c r="MMR303"/>
      <c r="MMS303"/>
      <c r="MMT303"/>
      <c r="MMU303"/>
      <c r="MMV303"/>
      <c r="MMW303"/>
      <c r="MMX303"/>
      <c r="MMY303"/>
      <c r="MMZ303"/>
      <c r="MNA303"/>
      <c r="MNB303"/>
      <c r="MNC303"/>
      <c r="MND303"/>
      <c r="MNE303"/>
      <c r="MNF303"/>
      <c r="MNG303"/>
      <c r="MNH303"/>
      <c r="MNI303"/>
      <c r="MNJ303"/>
      <c r="MNK303"/>
      <c r="MNL303"/>
      <c r="MNM303"/>
      <c r="MNN303"/>
      <c r="MNO303"/>
      <c r="MNP303"/>
      <c r="MNQ303"/>
      <c r="MNR303"/>
      <c r="MNS303"/>
      <c r="MNT303"/>
      <c r="MNU303"/>
      <c r="MNV303"/>
      <c r="MNW303"/>
      <c r="MNX303"/>
      <c r="MNY303"/>
      <c r="MNZ303"/>
      <c r="MOA303"/>
      <c r="MOB303"/>
      <c r="MOC303"/>
      <c r="MOD303"/>
      <c r="MOE303"/>
      <c r="MOF303"/>
      <c r="MOG303"/>
      <c r="MOH303"/>
      <c r="MOI303"/>
      <c r="MOJ303"/>
      <c r="MOK303"/>
      <c r="MOL303"/>
      <c r="MOM303"/>
      <c r="MON303"/>
      <c r="MOO303"/>
      <c r="MOP303"/>
      <c r="MOQ303"/>
      <c r="MOR303"/>
      <c r="MOS303"/>
      <c r="MOT303"/>
      <c r="MOU303"/>
      <c r="MOV303"/>
      <c r="MOW303"/>
      <c r="MOX303"/>
      <c r="MOY303"/>
      <c r="MOZ303"/>
      <c r="MPA303"/>
      <c r="MPB303"/>
      <c r="MPC303"/>
      <c r="MPD303"/>
      <c r="MPE303"/>
      <c r="MPF303"/>
      <c r="MPG303"/>
      <c r="MPH303"/>
      <c r="MPI303"/>
      <c r="MPJ303"/>
      <c r="MPK303"/>
      <c r="MPL303"/>
      <c r="MPM303"/>
      <c r="MPN303"/>
      <c r="MPO303"/>
      <c r="MPP303"/>
      <c r="MPQ303"/>
      <c r="MPR303"/>
      <c r="MPS303"/>
      <c r="MPT303"/>
      <c r="MPU303"/>
      <c r="MPV303"/>
      <c r="MPW303"/>
      <c r="MPX303"/>
      <c r="MPY303"/>
      <c r="MPZ303"/>
      <c r="MQA303"/>
      <c r="MQB303"/>
      <c r="MQC303"/>
      <c r="MQD303"/>
      <c r="MQE303"/>
      <c r="MQF303"/>
      <c r="MQG303"/>
      <c r="MQH303"/>
      <c r="MQI303"/>
      <c r="MQJ303"/>
      <c r="MQK303"/>
      <c r="MQL303"/>
      <c r="MQM303"/>
      <c r="MQN303"/>
      <c r="MQO303"/>
      <c r="MQP303"/>
      <c r="MQQ303"/>
      <c r="MQR303"/>
      <c r="MQS303"/>
      <c r="MQT303"/>
      <c r="MQU303"/>
      <c r="MQV303"/>
      <c r="MQW303"/>
      <c r="MQX303"/>
      <c r="MQY303"/>
      <c r="MQZ303"/>
      <c r="MRA303"/>
      <c r="MRB303"/>
      <c r="MRC303"/>
      <c r="MRD303"/>
      <c r="MRE303"/>
      <c r="MRF303"/>
      <c r="MRG303"/>
      <c r="MRH303"/>
      <c r="MRI303"/>
      <c r="MRJ303"/>
      <c r="MRK303"/>
      <c r="MRL303"/>
      <c r="MRM303"/>
      <c r="MRN303"/>
      <c r="MRO303"/>
      <c r="MRP303"/>
      <c r="MRQ303"/>
      <c r="MRR303"/>
      <c r="MRS303"/>
      <c r="MRT303"/>
      <c r="MRU303"/>
      <c r="MRV303"/>
      <c r="MRW303"/>
      <c r="MRX303"/>
      <c r="MRY303"/>
      <c r="MRZ303"/>
      <c r="MSA303"/>
      <c r="MSB303"/>
      <c r="MSC303"/>
      <c r="MSD303"/>
      <c r="MSE303"/>
      <c r="MSF303"/>
      <c r="MSG303"/>
      <c r="MSH303"/>
      <c r="MSI303"/>
      <c r="MSJ303"/>
      <c r="MSK303"/>
      <c r="MSL303"/>
      <c r="MSM303"/>
      <c r="MSN303"/>
      <c r="MSO303"/>
      <c r="MSP303"/>
      <c r="MSQ303"/>
      <c r="MSR303"/>
      <c r="MSS303"/>
      <c r="MST303"/>
      <c r="MSU303"/>
      <c r="MSV303"/>
      <c r="MSW303"/>
      <c r="MSX303"/>
      <c r="MSY303"/>
      <c r="MSZ303"/>
      <c r="MTA303"/>
      <c r="MTB303"/>
      <c r="MTC303"/>
      <c r="MTD303"/>
      <c r="MTE303"/>
      <c r="MTF303"/>
      <c r="MTG303"/>
      <c r="MTH303"/>
      <c r="MTI303"/>
      <c r="MTJ303"/>
      <c r="MTK303"/>
      <c r="MTL303"/>
      <c r="MTM303"/>
      <c r="MTN303"/>
      <c r="MTO303"/>
      <c r="MTP303"/>
      <c r="MTQ303"/>
      <c r="MTR303"/>
      <c r="MTS303"/>
      <c r="MTT303"/>
      <c r="MTU303"/>
      <c r="MTV303"/>
      <c r="MTW303"/>
      <c r="MTX303"/>
      <c r="MTY303"/>
      <c r="MTZ303"/>
      <c r="MUA303"/>
      <c r="MUB303"/>
      <c r="MUC303"/>
      <c r="MUD303"/>
      <c r="MUE303"/>
      <c r="MUF303"/>
      <c r="MUG303"/>
      <c r="MUH303"/>
      <c r="MUI303"/>
      <c r="MUJ303"/>
      <c r="MUK303"/>
      <c r="MUL303"/>
      <c r="MUM303"/>
      <c r="MUN303"/>
      <c r="MUO303"/>
      <c r="MUP303"/>
      <c r="MUQ303"/>
      <c r="MUR303"/>
      <c r="MUS303"/>
      <c r="MUT303"/>
      <c r="MUU303"/>
      <c r="MUV303"/>
      <c r="MUW303"/>
      <c r="MUX303"/>
      <c r="MUY303"/>
      <c r="MUZ303"/>
      <c r="MVA303"/>
      <c r="MVB303"/>
      <c r="MVC303"/>
      <c r="MVD303"/>
      <c r="MVE303"/>
      <c r="MVF303"/>
      <c r="MVG303"/>
      <c r="MVH303"/>
      <c r="MVI303"/>
      <c r="MVJ303"/>
      <c r="MVK303"/>
      <c r="MVL303"/>
      <c r="MVM303"/>
      <c r="MVN303"/>
      <c r="MVO303"/>
      <c r="MVP303"/>
      <c r="MVQ303"/>
      <c r="MVR303"/>
      <c r="MVS303"/>
      <c r="MVT303"/>
      <c r="MVU303"/>
      <c r="MVV303"/>
      <c r="MVW303"/>
      <c r="MVX303"/>
      <c r="MVY303"/>
      <c r="MVZ303"/>
      <c r="MWA303"/>
      <c r="MWB303"/>
      <c r="MWC303"/>
      <c r="MWD303"/>
      <c r="MWE303"/>
      <c r="MWF303"/>
      <c r="MWG303"/>
      <c r="MWH303"/>
      <c r="MWI303"/>
      <c r="MWJ303"/>
      <c r="MWK303"/>
      <c r="MWL303"/>
      <c r="MWM303"/>
      <c r="MWN303"/>
      <c r="MWO303"/>
      <c r="MWP303"/>
      <c r="MWQ303"/>
      <c r="MWR303"/>
      <c r="MWS303"/>
      <c r="MWT303"/>
      <c r="MWU303"/>
      <c r="MWV303"/>
      <c r="MWW303"/>
      <c r="MWX303"/>
      <c r="MWY303"/>
      <c r="MWZ303"/>
      <c r="MXA303"/>
      <c r="MXB303"/>
      <c r="MXC303"/>
      <c r="MXD303"/>
      <c r="MXE303"/>
      <c r="MXF303"/>
      <c r="MXG303"/>
      <c r="MXH303"/>
      <c r="MXI303"/>
      <c r="MXJ303"/>
      <c r="MXK303"/>
      <c r="MXL303"/>
      <c r="MXM303"/>
      <c r="MXN303"/>
      <c r="MXO303"/>
      <c r="MXP303"/>
      <c r="MXQ303"/>
      <c r="MXR303"/>
      <c r="MXS303"/>
      <c r="MXT303"/>
      <c r="MXU303"/>
      <c r="MXV303"/>
      <c r="MXW303"/>
      <c r="MXX303"/>
      <c r="MXY303"/>
      <c r="MXZ303"/>
      <c r="MYA303"/>
      <c r="MYB303"/>
      <c r="MYC303"/>
      <c r="MYD303"/>
      <c r="MYE303"/>
      <c r="MYF303"/>
      <c r="MYG303"/>
      <c r="MYH303"/>
      <c r="MYI303"/>
      <c r="MYJ303"/>
      <c r="MYK303"/>
      <c r="MYL303"/>
      <c r="MYM303"/>
      <c r="MYN303"/>
      <c r="MYO303"/>
      <c r="MYP303"/>
      <c r="MYQ303"/>
      <c r="MYR303"/>
      <c r="MYS303"/>
      <c r="MYT303"/>
      <c r="MYU303"/>
      <c r="MYV303"/>
      <c r="MYW303"/>
      <c r="MYX303"/>
      <c r="MYY303"/>
      <c r="MYZ303"/>
      <c r="MZA303"/>
      <c r="MZB303"/>
      <c r="MZC303"/>
      <c r="MZD303"/>
      <c r="MZE303"/>
      <c r="MZF303"/>
      <c r="MZG303"/>
      <c r="MZH303"/>
      <c r="MZI303"/>
      <c r="MZJ303"/>
      <c r="MZK303"/>
      <c r="MZL303"/>
      <c r="MZM303"/>
      <c r="MZN303"/>
      <c r="MZO303"/>
      <c r="MZP303"/>
      <c r="MZQ303"/>
      <c r="MZR303"/>
      <c r="MZS303"/>
      <c r="MZT303"/>
      <c r="MZU303"/>
      <c r="MZV303"/>
      <c r="MZW303"/>
      <c r="MZX303"/>
      <c r="MZY303"/>
      <c r="MZZ303"/>
      <c r="NAA303"/>
      <c r="NAB303"/>
      <c r="NAC303"/>
      <c r="NAD303"/>
      <c r="NAE303"/>
      <c r="NAF303"/>
      <c r="NAG303"/>
      <c r="NAH303"/>
      <c r="NAI303"/>
      <c r="NAJ303"/>
      <c r="NAK303"/>
      <c r="NAL303"/>
      <c r="NAM303"/>
      <c r="NAN303"/>
      <c r="NAO303"/>
      <c r="NAP303"/>
      <c r="NAQ303"/>
      <c r="NAR303"/>
      <c r="NAS303"/>
      <c r="NAT303"/>
      <c r="NAU303"/>
      <c r="NAV303"/>
      <c r="NAW303"/>
      <c r="NAX303"/>
      <c r="NAY303"/>
      <c r="NAZ303"/>
      <c r="NBA303"/>
      <c r="NBB303"/>
      <c r="NBC303"/>
      <c r="NBD303"/>
      <c r="NBE303"/>
      <c r="NBF303"/>
      <c r="NBG303"/>
      <c r="NBH303"/>
      <c r="NBI303"/>
      <c r="NBJ303"/>
      <c r="NBK303"/>
      <c r="NBL303"/>
      <c r="NBM303"/>
      <c r="NBN303"/>
      <c r="NBO303"/>
      <c r="NBP303"/>
      <c r="NBQ303"/>
      <c r="NBR303"/>
      <c r="NBS303"/>
      <c r="NBT303"/>
      <c r="NBU303"/>
      <c r="NBV303"/>
      <c r="NBW303"/>
      <c r="NBX303"/>
      <c r="NBY303"/>
      <c r="NBZ303"/>
      <c r="NCA303"/>
      <c r="NCB303"/>
      <c r="NCC303"/>
      <c r="NCD303"/>
      <c r="NCE303"/>
      <c r="NCF303"/>
      <c r="NCG303"/>
      <c r="NCH303"/>
      <c r="NCI303"/>
      <c r="NCJ303"/>
      <c r="NCK303"/>
      <c r="NCL303"/>
      <c r="NCM303"/>
      <c r="NCN303"/>
      <c r="NCO303"/>
      <c r="NCP303"/>
      <c r="NCQ303"/>
      <c r="NCR303"/>
      <c r="NCS303"/>
      <c r="NCT303"/>
      <c r="NCU303"/>
      <c r="NCV303"/>
      <c r="NCW303"/>
      <c r="NCX303"/>
      <c r="NCY303"/>
      <c r="NCZ303"/>
      <c r="NDA303"/>
      <c r="NDB303"/>
      <c r="NDC303"/>
      <c r="NDD303"/>
      <c r="NDE303"/>
      <c r="NDF303"/>
      <c r="NDG303"/>
      <c r="NDH303"/>
      <c r="NDI303"/>
      <c r="NDJ303"/>
      <c r="NDK303"/>
      <c r="NDL303"/>
      <c r="NDM303"/>
      <c r="NDN303"/>
      <c r="NDO303"/>
      <c r="NDP303"/>
      <c r="NDQ303"/>
      <c r="NDR303"/>
      <c r="NDS303"/>
      <c r="NDT303"/>
      <c r="NDU303"/>
      <c r="NDV303"/>
      <c r="NDW303"/>
      <c r="NDX303"/>
      <c r="NDY303"/>
      <c r="NDZ303"/>
      <c r="NEA303"/>
      <c r="NEB303"/>
      <c r="NEC303"/>
      <c r="NED303"/>
      <c r="NEE303"/>
      <c r="NEF303"/>
      <c r="NEG303"/>
      <c r="NEH303"/>
      <c r="NEI303"/>
      <c r="NEJ303"/>
      <c r="NEK303"/>
      <c r="NEL303"/>
      <c r="NEM303"/>
      <c r="NEN303"/>
      <c r="NEO303"/>
      <c r="NEP303"/>
      <c r="NEQ303"/>
      <c r="NER303"/>
      <c r="NES303"/>
      <c r="NET303"/>
      <c r="NEU303"/>
      <c r="NEV303"/>
      <c r="NEW303"/>
      <c r="NEX303"/>
      <c r="NEY303"/>
      <c r="NEZ303"/>
      <c r="NFA303"/>
      <c r="NFB303"/>
      <c r="NFC303"/>
      <c r="NFD303"/>
      <c r="NFE303"/>
      <c r="NFF303"/>
      <c r="NFG303"/>
      <c r="NFH303"/>
      <c r="NFI303"/>
      <c r="NFJ303"/>
      <c r="NFK303"/>
      <c r="NFL303"/>
      <c r="NFM303"/>
      <c r="NFN303"/>
      <c r="NFO303"/>
      <c r="NFP303"/>
      <c r="NFQ303"/>
      <c r="NFR303"/>
      <c r="NFS303"/>
      <c r="NFT303"/>
      <c r="NFU303"/>
      <c r="NFV303"/>
      <c r="NFW303"/>
      <c r="NFX303"/>
      <c r="NFY303"/>
      <c r="NFZ303"/>
      <c r="NGA303"/>
      <c r="NGB303"/>
      <c r="NGC303"/>
      <c r="NGD303"/>
      <c r="NGE303"/>
      <c r="NGF303"/>
      <c r="NGG303"/>
      <c r="NGH303"/>
      <c r="NGI303"/>
      <c r="NGJ303"/>
      <c r="NGK303"/>
      <c r="NGL303"/>
      <c r="NGM303"/>
      <c r="NGN303"/>
      <c r="NGO303"/>
      <c r="NGP303"/>
      <c r="NGQ303"/>
      <c r="NGR303"/>
      <c r="NGS303"/>
      <c r="NGT303"/>
      <c r="NGU303"/>
      <c r="NGV303"/>
      <c r="NGW303"/>
      <c r="NGX303"/>
      <c r="NGY303"/>
      <c r="NGZ303"/>
      <c r="NHA303"/>
      <c r="NHB303"/>
      <c r="NHC303"/>
      <c r="NHD303"/>
      <c r="NHE303"/>
      <c r="NHF303"/>
      <c r="NHG303"/>
      <c r="NHH303"/>
      <c r="NHI303"/>
      <c r="NHJ303"/>
      <c r="NHK303"/>
      <c r="NHL303"/>
      <c r="NHM303"/>
      <c r="NHN303"/>
      <c r="NHO303"/>
      <c r="NHP303"/>
      <c r="NHQ303"/>
      <c r="NHR303"/>
      <c r="NHS303"/>
      <c r="NHT303"/>
      <c r="NHU303"/>
      <c r="NHV303"/>
      <c r="NHW303"/>
      <c r="NHX303"/>
      <c r="NHY303"/>
      <c r="NHZ303"/>
      <c r="NIA303"/>
      <c r="NIB303"/>
      <c r="NIC303"/>
      <c r="NID303"/>
      <c r="NIE303"/>
      <c r="NIF303"/>
      <c r="NIG303"/>
      <c r="NIH303"/>
      <c r="NII303"/>
      <c r="NIJ303"/>
      <c r="NIK303"/>
      <c r="NIL303"/>
      <c r="NIM303"/>
      <c r="NIN303"/>
      <c r="NIO303"/>
      <c r="NIP303"/>
      <c r="NIQ303"/>
      <c r="NIR303"/>
      <c r="NIS303"/>
      <c r="NIT303"/>
      <c r="NIU303"/>
      <c r="NIV303"/>
      <c r="NIW303"/>
      <c r="NIX303"/>
      <c r="NIY303"/>
      <c r="NIZ303"/>
      <c r="NJA303"/>
      <c r="NJB303"/>
      <c r="NJC303"/>
      <c r="NJD303"/>
      <c r="NJE303"/>
      <c r="NJF303"/>
      <c r="NJG303"/>
      <c r="NJH303"/>
      <c r="NJI303"/>
      <c r="NJJ303"/>
      <c r="NJK303"/>
      <c r="NJL303"/>
      <c r="NJM303"/>
      <c r="NJN303"/>
      <c r="NJO303"/>
      <c r="NJP303"/>
      <c r="NJQ303"/>
      <c r="NJR303"/>
      <c r="NJS303"/>
      <c r="NJT303"/>
      <c r="NJU303"/>
      <c r="NJV303"/>
      <c r="NJW303"/>
      <c r="NJX303"/>
      <c r="NJY303"/>
      <c r="NJZ303"/>
      <c r="NKA303"/>
      <c r="NKB303"/>
      <c r="NKC303"/>
      <c r="NKD303"/>
      <c r="NKE303"/>
      <c r="NKF303"/>
      <c r="NKG303"/>
      <c r="NKH303"/>
      <c r="NKI303"/>
      <c r="NKJ303"/>
      <c r="NKK303"/>
      <c r="NKL303"/>
      <c r="NKM303"/>
      <c r="NKN303"/>
      <c r="NKO303"/>
      <c r="NKP303"/>
      <c r="NKQ303"/>
      <c r="NKR303"/>
      <c r="NKS303"/>
      <c r="NKT303"/>
      <c r="NKU303"/>
      <c r="NKV303"/>
      <c r="NKW303"/>
      <c r="NKX303"/>
      <c r="NKY303"/>
      <c r="NKZ303"/>
      <c r="NLA303"/>
      <c r="NLB303"/>
      <c r="NLC303"/>
      <c r="NLD303"/>
      <c r="NLE303"/>
      <c r="NLF303"/>
      <c r="NLG303"/>
      <c r="NLH303"/>
      <c r="NLI303"/>
      <c r="NLJ303"/>
      <c r="NLK303"/>
      <c r="NLL303"/>
      <c r="NLM303"/>
      <c r="NLN303"/>
      <c r="NLO303"/>
      <c r="NLP303"/>
      <c r="NLQ303"/>
      <c r="NLR303"/>
      <c r="NLS303"/>
      <c r="NLT303"/>
      <c r="NLU303"/>
      <c r="NLV303"/>
      <c r="NLW303"/>
      <c r="NLX303"/>
      <c r="NLY303"/>
      <c r="NLZ303"/>
      <c r="NMA303"/>
      <c r="NMB303"/>
      <c r="NMC303"/>
      <c r="NMD303"/>
      <c r="NME303"/>
      <c r="NMF303"/>
      <c r="NMG303"/>
      <c r="NMH303"/>
      <c r="NMI303"/>
      <c r="NMJ303"/>
      <c r="NMK303"/>
      <c r="NML303"/>
      <c r="NMM303"/>
      <c r="NMN303"/>
      <c r="NMO303"/>
      <c r="NMP303"/>
      <c r="NMQ303"/>
      <c r="NMR303"/>
      <c r="NMS303"/>
      <c r="NMT303"/>
      <c r="NMU303"/>
      <c r="NMV303"/>
      <c r="NMW303"/>
      <c r="NMX303"/>
      <c r="NMY303"/>
      <c r="NMZ303"/>
      <c r="NNA303"/>
      <c r="NNB303"/>
      <c r="NNC303"/>
      <c r="NND303"/>
      <c r="NNE303"/>
      <c r="NNF303"/>
      <c r="NNG303"/>
      <c r="NNH303"/>
      <c r="NNI303"/>
      <c r="NNJ303"/>
      <c r="NNK303"/>
      <c r="NNL303"/>
      <c r="NNM303"/>
      <c r="NNN303"/>
      <c r="NNO303"/>
      <c r="NNP303"/>
      <c r="NNQ303"/>
      <c r="NNR303"/>
      <c r="NNS303"/>
      <c r="NNT303"/>
      <c r="NNU303"/>
      <c r="NNV303"/>
      <c r="NNW303"/>
      <c r="NNX303"/>
      <c r="NNY303"/>
      <c r="NNZ303"/>
      <c r="NOA303"/>
      <c r="NOB303"/>
      <c r="NOC303"/>
      <c r="NOD303"/>
      <c r="NOE303"/>
      <c r="NOF303"/>
      <c r="NOG303"/>
      <c r="NOH303"/>
      <c r="NOI303"/>
      <c r="NOJ303"/>
      <c r="NOK303"/>
      <c r="NOL303"/>
      <c r="NOM303"/>
      <c r="NON303"/>
      <c r="NOO303"/>
      <c r="NOP303"/>
      <c r="NOQ303"/>
      <c r="NOR303"/>
      <c r="NOS303"/>
      <c r="NOT303"/>
      <c r="NOU303"/>
      <c r="NOV303"/>
      <c r="NOW303"/>
      <c r="NOX303"/>
      <c r="NOY303"/>
      <c r="NOZ303"/>
      <c r="NPA303"/>
      <c r="NPB303"/>
      <c r="NPC303"/>
      <c r="NPD303"/>
      <c r="NPE303"/>
      <c r="NPF303"/>
      <c r="NPG303"/>
      <c r="NPH303"/>
      <c r="NPI303"/>
      <c r="NPJ303"/>
      <c r="NPK303"/>
      <c r="NPL303"/>
      <c r="NPM303"/>
      <c r="NPN303"/>
      <c r="NPO303"/>
      <c r="NPP303"/>
      <c r="NPQ303"/>
      <c r="NPR303"/>
      <c r="NPS303"/>
      <c r="NPT303"/>
      <c r="NPU303"/>
      <c r="NPV303"/>
      <c r="NPW303"/>
      <c r="NPX303"/>
      <c r="NPY303"/>
      <c r="NPZ303"/>
      <c r="NQA303"/>
      <c r="NQB303"/>
      <c r="NQC303"/>
      <c r="NQD303"/>
      <c r="NQE303"/>
      <c r="NQF303"/>
      <c r="NQG303"/>
      <c r="NQH303"/>
      <c r="NQI303"/>
      <c r="NQJ303"/>
      <c r="NQK303"/>
      <c r="NQL303"/>
      <c r="NQM303"/>
      <c r="NQN303"/>
      <c r="NQO303"/>
      <c r="NQP303"/>
      <c r="NQQ303"/>
      <c r="NQR303"/>
      <c r="NQS303"/>
      <c r="NQT303"/>
      <c r="NQU303"/>
      <c r="NQV303"/>
      <c r="NQW303"/>
      <c r="NQX303"/>
      <c r="NQY303"/>
      <c r="NQZ303"/>
      <c r="NRA303"/>
      <c r="NRB303"/>
      <c r="NRC303"/>
      <c r="NRD303"/>
      <c r="NRE303"/>
      <c r="NRF303"/>
      <c r="NRG303"/>
      <c r="NRH303"/>
      <c r="NRI303"/>
      <c r="NRJ303"/>
      <c r="NRK303"/>
      <c r="NRL303"/>
      <c r="NRM303"/>
      <c r="NRN303"/>
      <c r="NRO303"/>
      <c r="NRP303"/>
      <c r="NRQ303"/>
      <c r="NRR303"/>
      <c r="NRS303"/>
      <c r="NRT303"/>
      <c r="NRU303"/>
      <c r="NRV303"/>
      <c r="NRW303"/>
      <c r="NRX303"/>
      <c r="NRY303"/>
      <c r="NRZ303"/>
      <c r="NSA303"/>
      <c r="NSB303"/>
      <c r="NSC303"/>
      <c r="NSD303"/>
      <c r="NSE303"/>
      <c r="NSF303"/>
      <c r="NSG303"/>
      <c r="NSH303"/>
      <c r="NSI303"/>
      <c r="NSJ303"/>
      <c r="NSK303"/>
      <c r="NSL303"/>
      <c r="NSM303"/>
      <c r="NSN303"/>
      <c r="NSO303"/>
      <c r="NSP303"/>
      <c r="NSQ303"/>
      <c r="NSR303"/>
      <c r="NSS303"/>
      <c r="NST303"/>
      <c r="NSU303"/>
      <c r="NSV303"/>
      <c r="NSW303"/>
      <c r="NSX303"/>
      <c r="NSY303"/>
      <c r="NSZ303"/>
      <c r="NTA303"/>
      <c r="NTB303"/>
      <c r="NTC303"/>
      <c r="NTD303"/>
      <c r="NTE303"/>
      <c r="NTF303"/>
      <c r="NTG303"/>
      <c r="NTH303"/>
      <c r="NTI303"/>
      <c r="NTJ303"/>
      <c r="NTK303"/>
      <c r="NTL303"/>
      <c r="NTM303"/>
      <c r="NTN303"/>
      <c r="NTO303"/>
      <c r="NTP303"/>
      <c r="NTQ303"/>
      <c r="NTR303"/>
      <c r="NTS303"/>
      <c r="NTT303"/>
      <c r="NTU303"/>
      <c r="NTV303"/>
      <c r="NTW303"/>
      <c r="NTX303"/>
      <c r="NTY303"/>
      <c r="NTZ303"/>
      <c r="NUA303"/>
      <c r="NUB303"/>
      <c r="NUC303"/>
      <c r="NUD303"/>
      <c r="NUE303"/>
      <c r="NUF303"/>
      <c r="NUG303"/>
      <c r="NUH303"/>
      <c r="NUI303"/>
      <c r="NUJ303"/>
      <c r="NUK303"/>
      <c r="NUL303"/>
      <c r="NUM303"/>
      <c r="NUN303"/>
      <c r="NUO303"/>
      <c r="NUP303"/>
      <c r="NUQ303"/>
      <c r="NUR303"/>
      <c r="NUS303"/>
      <c r="NUT303"/>
      <c r="NUU303"/>
      <c r="NUV303"/>
      <c r="NUW303"/>
      <c r="NUX303"/>
      <c r="NUY303"/>
      <c r="NUZ303"/>
      <c r="NVA303"/>
      <c r="NVB303"/>
      <c r="NVC303"/>
      <c r="NVD303"/>
      <c r="NVE303"/>
      <c r="NVF303"/>
      <c r="NVG303"/>
      <c r="NVH303"/>
      <c r="NVI303"/>
      <c r="NVJ303"/>
      <c r="NVK303"/>
      <c r="NVL303"/>
      <c r="NVM303"/>
      <c r="NVN303"/>
      <c r="NVO303"/>
      <c r="NVP303"/>
      <c r="NVQ303"/>
      <c r="NVR303"/>
      <c r="NVS303"/>
      <c r="NVT303"/>
      <c r="NVU303"/>
      <c r="NVV303"/>
      <c r="NVW303"/>
      <c r="NVX303"/>
      <c r="NVY303"/>
      <c r="NVZ303"/>
      <c r="NWA303"/>
      <c r="NWB303"/>
      <c r="NWC303"/>
      <c r="NWD303"/>
      <c r="NWE303"/>
      <c r="NWF303"/>
      <c r="NWG303"/>
      <c r="NWH303"/>
      <c r="NWI303"/>
      <c r="NWJ303"/>
      <c r="NWK303"/>
      <c r="NWL303"/>
      <c r="NWM303"/>
      <c r="NWN303"/>
      <c r="NWO303"/>
      <c r="NWP303"/>
      <c r="NWQ303"/>
      <c r="NWR303"/>
      <c r="NWS303"/>
      <c r="NWT303"/>
      <c r="NWU303"/>
      <c r="NWV303"/>
      <c r="NWW303"/>
      <c r="NWX303"/>
      <c r="NWY303"/>
      <c r="NWZ303"/>
      <c r="NXA303"/>
      <c r="NXB303"/>
      <c r="NXC303"/>
      <c r="NXD303"/>
      <c r="NXE303"/>
      <c r="NXF303"/>
      <c r="NXG303"/>
      <c r="NXH303"/>
      <c r="NXI303"/>
      <c r="NXJ303"/>
      <c r="NXK303"/>
      <c r="NXL303"/>
      <c r="NXM303"/>
      <c r="NXN303"/>
      <c r="NXO303"/>
      <c r="NXP303"/>
      <c r="NXQ303"/>
      <c r="NXR303"/>
      <c r="NXS303"/>
      <c r="NXT303"/>
      <c r="NXU303"/>
      <c r="NXV303"/>
      <c r="NXW303"/>
      <c r="NXX303"/>
      <c r="NXY303"/>
      <c r="NXZ303"/>
      <c r="NYA303"/>
      <c r="NYB303"/>
      <c r="NYC303"/>
      <c r="NYD303"/>
      <c r="NYE303"/>
      <c r="NYF303"/>
      <c r="NYG303"/>
      <c r="NYH303"/>
      <c r="NYI303"/>
      <c r="NYJ303"/>
      <c r="NYK303"/>
      <c r="NYL303"/>
      <c r="NYM303"/>
      <c r="NYN303"/>
      <c r="NYO303"/>
      <c r="NYP303"/>
      <c r="NYQ303"/>
      <c r="NYR303"/>
      <c r="NYS303"/>
      <c r="NYT303"/>
      <c r="NYU303"/>
      <c r="NYV303"/>
      <c r="NYW303"/>
      <c r="NYX303"/>
      <c r="NYY303"/>
      <c r="NYZ303"/>
      <c r="NZA303"/>
      <c r="NZB303"/>
      <c r="NZC303"/>
      <c r="NZD303"/>
      <c r="NZE303"/>
      <c r="NZF303"/>
      <c r="NZG303"/>
      <c r="NZH303"/>
      <c r="NZI303"/>
      <c r="NZJ303"/>
      <c r="NZK303"/>
      <c r="NZL303"/>
      <c r="NZM303"/>
      <c r="NZN303"/>
      <c r="NZO303"/>
      <c r="NZP303"/>
      <c r="NZQ303"/>
      <c r="NZR303"/>
      <c r="NZS303"/>
      <c r="NZT303"/>
      <c r="NZU303"/>
      <c r="NZV303"/>
      <c r="NZW303"/>
      <c r="NZX303"/>
      <c r="NZY303"/>
      <c r="NZZ303"/>
      <c r="OAA303"/>
      <c r="OAB303"/>
      <c r="OAC303"/>
      <c r="OAD303"/>
      <c r="OAE303"/>
      <c r="OAF303"/>
      <c r="OAG303"/>
      <c r="OAH303"/>
      <c r="OAI303"/>
      <c r="OAJ303"/>
      <c r="OAK303"/>
      <c r="OAL303"/>
      <c r="OAM303"/>
      <c r="OAN303"/>
      <c r="OAO303"/>
      <c r="OAP303"/>
      <c r="OAQ303"/>
      <c r="OAR303"/>
      <c r="OAS303"/>
      <c r="OAT303"/>
      <c r="OAU303"/>
      <c r="OAV303"/>
      <c r="OAW303"/>
      <c r="OAX303"/>
      <c r="OAY303"/>
      <c r="OAZ303"/>
      <c r="OBA303"/>
      <c r="OBB303"/>
      <c r="OBC303"/>
      <c r="OBD303"/>
      <c r="OBE303"/>
      <c r="OBF303"/>
      <c r="OBG303"/>
      <c r="OBH303"/>
      <c r="OBI303"/>
      <c r="OBJ303"/>
      <c r="OBK303"/>
      <c r="OBL303"/>
      <c r="OBM303"/>
      <c r="OBN303"/>
      <c r="OBO303"/>
      <c r="OBP303"/>
      <c r="OBQ303"/>
      <c r="OBR303"/>
      <c r="OBS303"/>
      <c r="OBT303"/>
      <c r="OBU303"/>
      <c r="OBV303"/>
      <c r="OBW303"/>
      <c r="OBX303"/>
      <c r="OBY303"/>
      <c r="OBZ303"/>
      <c r="OCA303"/>
      <c r="OCB303"/>
      <c r="OCC303"/>
      <c r="OCD303"/>
      <c r="OCE303"/>
      <c r="OCF303"/>
      <c r="OCG303"/>
      <c r="OCH303"/>
      <c r="OCI303"/>
      <c r="OCJ303"/>
      <c r="OCK303"/>
      <c r="OCL303"/>
      <c r="OCM303"/>
      <c r="OCN303"/>
      <c r="OCO303"/>
      <c r="OCP303"/>
      <c r="OCQ303"/>
      <c r="OCR303"/>
      <c r="OCS303"/>
      <c r="OCT303"/>
      <c r="OCU303"/>
      <c r="OCV303"/>
      <c r="OCW303"/>
      <c r="OCX303"/>
      <c r="OCY303"/>
      <c r="OCZ303"/>
      <c r="ODA303"/>
      <c r="ODB303"/>
      <c r="ODC303"/>
      <c r="ODD303"/>
      <c r="ODE303"/>
      <c r="ODF303"/>
      <c r="ODG303"/>
      <c r="ODH303"/>
      <c r="ODI303"/>
      <c r="ODJ303"/>
      <c r="ODK303"/>
      <c r="ODL303"/>
      <c r="ODM303"/>
      <c r="ODN303"/>
      <c r="ODO303"/>
      <c r="ODP303"/>
      <c r="ODQ303"/>
      <c r="ODR303"/>
      <c r="ODS303"/>
      <c r="ODT303"/>
      <c r="ODU303"/>
      <c r="ODV303"/>
      <c r="ODW303"/>
      <c r="ODX303"/>
      <c r="ODY303"/>
      <c r="ODZ303"/>
      <c r="OEA303"/>
      <c r="OEB303"/>
      <c r="OEC303"/>
      <c r="OED303"/>
      <c r="OEE303"/>
      <c r="OEF303"/>
      <c r="OEG303"/>
      <c r="OEH303"/>
      <c r="OEI303"/>
      <c r="OEJ303"/>
      <c r="OEK303"/>
      <c r="OEL303"/>
      <c r="OEM303"/>
      <c r="OEN303"/>
      <c r="OEO303"/>
      <c r="OEP303"/>
      <c r="OEQ303"/>
      <c r="OER303"/>
      <c r="OES303"/>
      <c r="OET303"/>
      <c r="OEU303"/>
      <c r="OEV303"/>
      <c r="OEW303"/>
      <c r="OEX303"/>
      <c r="OEY303"/>
      <c r="OEZ303"/>
      <c r="OFA303"/>
      <c r="OFB303"/>
      <c r="OFC303"/>
      <c r="OFD303"/>
      <c r="OFE303"/>
      <c r="OFF303"/>
      <c r="OFG303"/>
      <c r="OFH303"/>
      <c r="OFI303"/>
      <c r="OFJ303"/>
      <c r="OFK303"/>
      <c r="OFL303"/>
      <c r="OFM303"/>
      <c r="OFN303"/>
      <c r="OFO303"/>
      <c r="OFP303"/>
      <c r="OFQ303"/>
      <c r="OFR303"/>
      <c r="OFS303"/>
      <c r="OFT303"/>
      <c r="OFU303"/>
      <c r="OFV303"/>
      <c r="OFW303"/>
      <c r="OFX303"/>
      <c r="OFY303"/>
      <c r="OFZ303"/>
      <c r="OGA303"/>
      <c r="OGB303"/>
      <c r="OGC303"/>
      <c r="OGD303"/>
      <c r="OGE303"/>
      <c r="OGF303"/>
      <c r="OGG303"/>
      <c r="OGH303"/>
      <c r="OGI303"/>
      <c r="OGJ303"/>
      <c r="OGK303"/>
      <c r="OGL303"/>
      <c r="OGM303"/>
      <c r="OGN303"/>
      <c r="OGO303"/>
      <c r="OGP303"/>
      <c r="OGQ303"/>
      <c r="OGR303"/>
      <c r="OGS303"/>
      <c r="OGT303"/>
      <c r="OGU303"/>
      <c r="OGV303"/>
      <c r="OGW303"/>
      <c r="OGX303"/>
      <c r="OGY303"/>
      <c r="OGZ303"/>
      <c r="OHA303"/>
      <c r="OHB303"/>
      <c r="OHC303"/>
      <c r="OHD303"/>
      <c r="OHE303"/>
      <c r="OHF303"/>
      <c r="OHG303"/>
      <c r="OHH303"/>
      <c r="OHI303"/>
      <c r="OHJ303"/>
      <c r="OHK303"/>
      <c r="OHL303"/>
      <c r="OHM303"/>
      <c r="OHN303"/>
      <c r="OHO303"/>
      <c r="OHP303"/>
      <c r="OHQ303"/>
      <c r="OHR303"/>
      <c r="OHS303"/>
      <c r="OHT303"/>
      <c r="OHU303"/>
      <c r="OHV303"/>
      <c r="OHW303"/>
      <c r="OHX303"/>
      <c r="OHY303"/>
      <c r="OHZ303"/>
      <c r="OIA303"/>
      <c r="OIB303"/>
      <c r="OIC303"/>
      <c r="OID303"/>
      <c r="OIE303"/>
      <c r="OIF303"/>
      <c r="OIG303"/>
      <c r="OIH303"/>
      <c r="OII303"/>
      <c r="OIJ303"/>
      <c r="OIK303"/>
      <c r="OIL303"/>
      <c r="OIM303"/>
      <c r="OIN303"/>
      <c r="OIO303"/>
      <c r="OIP303"/>
      <c r="OIQ303"/>
      <c r="OIR303"/>
      <c r="OIS303"/>
      <c r="OIT303"/>
      <c r="OIU303"/>
      <c r="OIV303"/>
      <c r="OIW303"/>
      <c r="OIX303"/>
      <c r="OIY303"/>
      <c r="OIZ303"/>
      <c r="OJA303"/>
      <c r="OJB303"/>
      <c r="OJC303"/>
      <c r="OJD303"/>
      <c r="OJE303"/>
      <c r="OJF303"/>
      <c r="OJG303"/>
      <c r="OJH303"/>
      <c r="OJI303"/>
      <c r="OJJ303"/>
      <c r="OJK303"/>
      <c r="OJL303"/>
      <c r="OJM303"/>
      <c r="OJN303"/>
      <c r="OJO303"/>
      <c r="OJP303"/>
      <c r="OJQ303"/>
      <c r="OJR303"/>
      <c r="OJS303"/>
      <c r="OJT303"/>
      <c r="OJU303"/>
      <c r="OJV303"/>
      <c r="OJW303"/>
      <c r="OJX303"/>
      <c r="OJY303"/>
      <c r="OJZ303"/>
      <c r="OKA303"/>
      <c r="OKB303"/>
      <c r="OKC303"/>
      <c r="OKD303"/>
      <c r="OKE303"/>
      <c r="OKF303"/>
      <c r="OKG303"/>
      <c r="OKH303"/>
      <c r="OKI303"/>
      <c r="OKJ303"/>
      <c r="OKK303"/>
      <c r="OKL303"/>
      <c r="OKM303"/>
      <c r="OKN303"/>
      <c r="OKO303"/>
      <c r="OKP303"/>
      <c r="OKQ303"/>
      <c r="OKR303"/>
      <c r="OKS303"/>
      <c r="OKT303"/>
      <c r="OKU303"/>
      <c r="OKV303"/>
      <c r="OKW303"/>
      <c r="OKX303"/>
      <c r="OKY303"/>
      <c r="OKZ303"/>
      <c r="OLA303"/>
      <c r="OLB303"/>
      <c r="OLC303"/>
      <c r="OLD303"/>
      <c r="OLE303"/>
      <c r="OLF303"/>
      <c r="OLG303"/>
      <c r="OLH303"/>
      <c r="OLI303"/>
      <c r="OLJ303"/>
      <c r="OLK303"/>
      <c r="OLL303"/>
      <c r="OLM303"/>
      <c r="OLN303"/>
      <c r="OLO303"/>
      <c r="OLP303"/>
      <c r="OLQ303"/>
      <c r="OLR303"/>
      <c r="OLS303"/>
      <c r="OLT303"/>
      <c r="OLU303"/>
      <c r="OLV303"/>
      <c r="OLW303"/>
      <c r="OLX303"/>
      <c r="OLY303"/>
      <c r="OLZ303"/>
      <c r="OMA303"/>
      <c r="OMB303"/>
      <c r="OMC303"/>
      <c r="OMD303"/>
      <c r="OME303"/>
      <c r="OMF303"/>
      <c r="OMG303"/>
      <c r="OMH303"/>
      <c r="OMI303"/>
      <c r="OMJ303"/>
      <c r="OMK303"/>
      <c r="OML303"/>
      <c r="OMM303"/>
      <c r="OMN303"/>
      <c r="OMO303"/>
      <c r="OMP303"/>
      <c r="OMQ303"/>
      <c r="OMR303"/>
      <c r="OMS303"/>
      <c r="OMT303"/>
      <c r="OMU303"/>
      <c r="OMV303"/>
      <c r="OMW303"/>
      <c r="OMX303"/>
      <c r="OMY303"/>
      <c r="OMZ303"/>
      <c r="ONA303"/>
      <c r="ONB303"/>
      <c r="ONC303"/>
      <c r="OND303"/>
      <c r="ONE303"/>
      <c r="ONF303"/>
      <c r="ONG303"/>
      <c r="ONH303"/>
      <c r="ONI303"/>
      <c r="ONJ303"/>
      <c r="ONK303"/>
      <c r="ONL303"/>
      <c r="ONM303"/>
      <c r="ONN303"/>
      <c r="ONO303"/>
      <c r="ONP303"/>
      <c r="ONQ303"/>
      <c r="ONR303"/>
      <c r="ONS303"/>
      <c r="ONT303"/>
      <c r="ONU303"/>
      <c r="ONV303"/>
      <c r="ONW303"/>
      <c r="ONX303"/>
      <c r="ONY303"/>
      <c r="ONZ303"/>
      <c r="OOA303"/>
      <c r="OOB303"/>
      <c r="OOC303"/>
      <c r="OOD303"/>
      <c r="OOE303"/>
      <c r="OOF303"/>
      <c r="OOG303"/>
      <c r="OOH303"/>
      <c r="OOI303"/>
      <c r="OOJ303"/>
      <c r="OOK303"/>
      <c r="OOL303"/>
      <c r="OOM303"/>
      <c r="OON303"/>
      <c r="OOO303"/>
      <c r="OOP303"/>
      <c r="OOQ303"/>
      <c r="OOR303"/>
      <c r="OOS303"/>
      <c r="OOT303"/>
      <c r="OOU303"/>
      <c r="OOV303"/>
      <c r="OOW303"/>
      <c r="OOX303"/>
      <c r="OOY303"/>
      <c r="OOZ303"/>
      <c r="OPA303"/>
      <c r="OPB303"/>
      <c r="OPC303"/>
      <c r="OPD303"/>
      <c r="OPE303"/>
      <c r="OPF303"/>
      <c r="OPG303"/>
      <c r="OPH303"/>
      <c r="OPI303"/>
      <c r="OPJ303"/>
      <c r="OPK303"/>
      <c r="OPL303"/>
      <c r="OPM303"/>
      <c r="OPN303"/>
      <c r="OPO303"/>
      <c r="OPP303"/>
      <c r="OPQ303"/>
      <c r="OPR303"/>
      <c r="OPS303"/>
      <c r="OPT303"/>
      <c r="OPU303"/>
      <c r="OPV303"/>
      <c r="OPW303"/>
      <c r="OPX303"/>
      <c r="OPY303"/>
      <c r="OPZ303"/>
      <c r="OQA303"/>
      <c r="OQB303"/>
      <c r="OQC303"/>
      <c r="OQD303"/>
      <c r="OQE303"/>
      <c r="OQF303"/>
      <c r="OQG303"/>
      <c r="OQH303"/>
      <c r="OQI303"/>
      <c r="OQJ303"/>
      <c r="OQK303"/>
      <c r="OQL303"/>
      <c r="OQM303"/>
      <c r="OQN303"/>
      <c r="OQO303"/>
      <c r="OQP303"/>
      <c r="OQQ303"/>
      <c r="OQR303"/>
      <c r="OQS303"/>
      <c r="OQT303"/>
      <c r="OQU303"/>
      <c r="OQV303"/>
      <c r="OQW303"/>
      <c r="OQX303"/>
      <c r="OQY303"/>
      <c r="OQZ303"/>
      <c r="ORA303"/>
      <c r="ORB303"/>
      <c r="ORC303"/>
      <c r="ORD303"/>
      <c r="ORE303"/>
      <c r="ORF303"/>
      <c r="ORG303"/>
      <c r="ORH303"/>
      <c r="ORI303"/>
      <c r="ORJ303"/>
      <c r="ORK303"/>
      <c r="ORL303"/>
      <c r="ORM303"/>
      <c r="ORN303"/>
      <c r="ORO303"/>
      <c r="ORP303"/>
      <c r="ORQ303"/>
      <c r="ORR303"/>
      <c r="ORS303"/>
      <c r="ORT303"/>
      <c r="ORU303"/>
      <c r="ORV303"/>
      <c r="ORW303"/>
      <c r="ORX303"/>
      <c r="ORY303"/>
      <c r="ORZ303"/>
      <c r="OSA303"/>
      <c r="OSB303"/>
      <c r="OSC303"/>
      <c r="OSD303"/>
      <c r="OSE303"/>
      <c r="OSF303"/>
      <c r="OSG303"/>
      <c r="OSH303"/>
      <c r="OSI303"/>
      <c r="OSJ303"/>
      <c r="OSK303"/>
      <c r="OSL303"/>
      <c r="OSM303"/>
      <c r="OSN303"/>
      <c r="OSO303"/>
      <c r="OSP303"/>
      <c r="OSQ303"/>
      <c r="OSR303"/>
      <c r="OSS303"/>
      <c r="OST303"/>
      <c r="OSU303"/>
      <c r="OSV303"/>
      <c r="OSW303"/>
      <c r="OSX303"/>
      <c r="OSY303"/>
      <c r="OSZ303"/>
      <c r="OTA303"/>
      <c r="OTB303"/>
      <c r="OTC303"/>
      <c r="OTD303"/>
      <c r="OTE303"/>
      <c r="OTF303"/>
      <c r="OTG303"/>
      <c r="OTH303"/>
      <c r="OTI303"/>
      <c r="OTJ303"/>
      <c r="OTK303"/>
      <c r="OTL303"/>
      <c r="OTM303"/>
      <c r="OTN303"/>
      <c r="OTO303"/>
      <c r="OTP303"/>
      <c r="OTQ303"/>
      <c r="OTR303"/>
      <c r="OTS303"/>
      <c r="OTT303"/>
      <c r="OTU303"/>
      <c r="OTV303"/>
      <c r="OTW303"/>
      <c r="OTX303"/>
      <c r="OTY303"/>
      <c r="OTZ303"/>
      <c r="OUA303"/>
      <c r="OUB303"/>
      <c r="OUC303"/>
      <c r="OUD303"/>
      <c r="OUE303"/>
      <c r="OUF303"/>
      <c r="OUG303"/>
      <c r="OUH303"/>
      <c r="OUI303"/>
      <c r="OUJ303"/>
      <c r="OUK303"/>
      <c r="OUL303"/>
      <c r="OUM303"/>
      <c r="OUN303"/>
      <c r="OUO303"/>
      <c r="OUP303"/>
      <c r="OUQ303"/>
      <c r="OUR303"/>
      <c r="OUS303"/>
      <c r="OUT303"/>
      <c r="OUU303"/>
      <c r="OUV303"/>
      <c r="OUW303"/>
      <c r="OUX303"/>
      <c r="OUY303"/>
      <c r="OUZ303"/>
      <c r="OVA303"/>
      <c r="OVB303"/>
      <c r="OVC303"/>
      <c r="OVD303"/>
      <c r="OVE303"/>
      <c r="OVF303"/>
      <c r="OVG303"/>
      <c r="OVH303"/>
      <c r="OVI303"/>
      <c r="OVJ303"/>
      <c r="OVK303"/>
      <c r="OVL303"/>
      <c r="OVM303"/>
      <c r="OVN303"/>
      <c r="OVO303"/>
      <c r="OVP303"/>
      <c r="OVQ303"/>
      <c r="OVR303"/>
      <c r="OVS303"/>
      <c r="OVT303"/>
      <c r="OVU303"/>
      <c r="OVV303"/>
      <c r="OVW303"/>
      <c r="OVX303"/>
      <c r="OVY303"/>
      <c r="OVZ303"/>
      <c r="OWA303"/>
      <c r="OWB303"/>
      <c r="OWC303"/>
      <c r="OWD303"/>
      <c r="OWE303"/>
      <c r="OWF303"/>
      <c r="OWG303"/>
      <c r="OWH303"/>
      <c r="OWI303"/>
      <c r="OWJ303"/>
      <c r="OWK303"/>
      <c r="OWL303"/>
      <c r="OWM303"/>
      <c r="OWN303"/>
      <c r="OWO303"/>
      <c r="OWP303"/>
      <c r="OWQ303"/>
      <c r="OWR303"/>
      <c r="OWS303"/>
      <c r="OWT303"/>
      <c r="OWU303"/>
      <c r="OWV303"/>
      <c r="OWW303"/>
      <c r="OWX303"/>
      <c r="OWY303"/>
      <c r="OWZ303"/>
      <c r="OXA303"/>
      <c r="OXB303"/>
      <c r="OXC303"/>
      <c r="OXD303"/>
      <c r="OXE303"/>
      <c r="OXF303"/>
      <c r="OXG303"/>
      <c r="OXH303"/>
      <c r="OXI303"/>
      <c r="OXJ303"/>
      <c r="OXK303"/>
      <c r="OXL303"/>
      <c r="OXM303"/>
      <c r="OXN303"/>
      <c r="OXO303"/>
      <c r="OXP303"/>
      <c r="OXQ303"/>
      <c r="OXR303"/>
      <c r="OXS303"/>
      <c r="OXT303"/>
      <c r="OXU303"/>
      <c r="OXV303"/>
      <c r="OXW303"/>
      <c r="OXX303"/>
      <c r="OXY303"/>
      <c r="OXZ303"/>
      <c r="OYA303"/>
      <c r="OYB303"/>
      <c r="OYC303"/>
      <c r="OYD303"/>
      <c r="OYE303"/>
      <c r="OYF303"/>
      <c r="OYG303"/>
      <c r="OYH303"/>
      <c r="OYI303"/>
      <c r="OYJ303"/>
      <c r="OYK303"/>
      <c r="OYL303"/>
      <c r="OYM303"/>
      <c r="OYN303"/>
      <c r="OYO303"/>
      <c r="OYP303"/>
      <c r="OYQ303"/>
      <c r="OYR303"/>
      <c r="OYS303"/>
      <c r="OYT303"/>
      <c r="OYU303"/>
      <c r="OYV303"/>
      <c r="OYW303"/>
      <c r="OYX303"/>
      <c r="OYY303"/>
      <c r="OYZ303"/>
      <c r="OZA303"/>
      <c r="OZB303"/>
      <c r="OZC303"/>
      <c r="OZD303"/>
      <c r="OZE303"/>
      <c r="OZF303"/>
      <c r="OZG303"/>
      <c r="OZH303"/>
      <c r="OZI303"/>
      <c r="OZJ303"/>
      <c r="OZK303"/>
      <c r="OZL303"/>
      <c r="OZM303"/>
      <c r="OZN303"/>
      <c r="OZO303"/>
      <c r="OZP303"/>
      <c r="OZQ303"/>
      <c r="OZR303"/>
      <c r="OZS303"/>
      <c r="OZT303"/>
      <c r="OZU303"/>
      <c r="OZV303"/>
      <c r="OZW303"/>
      <c r="OZX303"/>
      <c r="OZY303"/>
      <c r="OZZ303"/>
      <c r="PAA303"/>
      <c r="PAB303"/>
      <c r="PAC303"/>
      <c r="PAD303"/>
      <c r="PAE303"/>
      <c r="PAF303"/>
      <c r="PAG303"/>
      <c r="PAH303"/>
      <c r="PAI303"/>
      <c r="PAJ303"/>
      <c r="PAK303"/>
      <c r="PAL303"/>
      <c r="PAM303"/>
      <c r="PAN303"/>
      <c r="PAO303"/>
      <c r="PAP303"/>
      <c r="PAQ303"/>
      <c r="PAR303"/>
      <c r="PAS303"/>
      <c r="PAT303"/>
      <c r="PAU303"/>
      <c r="PAV303"/>
      <c r="PAW303"/>
      <c r="PAX303"/>
      <c r="PAY303"/>
      <c r="PAZ303"/>
      <c r="PBA303"/>
      <c r="PBB303"/>
      <c r="PBC303"/>
      <c r="PBD303"/>
      <c r="PBE303"/>
      <c r="PBF303"/>
      <c r="PBG303"/>
      <c r="PBH303"/>
      <c r="PBI303"/>
      <c r="PBJ303"/>
      <c r="PBK303"/>
      <c r="PBL303"/>
      <c r="PBM303"/>
      <c r="PBN303"/>
      <c r="PBO303"/>
      <c r="PBP303"/>
      <c r="PBQ303"/>
      <c r="PBR303"/>
      <c r="PBS303"/>
      <c r="PBT303"/>
      <c r="PBU303"/>
      <c r="PBV303"/>
      <c r="PBW303"/>
      <c r="PBX303"/>
      <c r="PBY303"/>
      <c r="PBZ303"/>
      <c r="PCA303"/>
      <c r="PCB303"/>
      <c r="PCC303"/>
      <c r="PCD303"/>
      <c r="PCE303"/>
      <c r="PCF303"/>
      <c r="PCG303"/>
      <c r="PCH303"/>
      <c r="PCI303"/>
      <c r="PCJ303"/>
      <c r="PCK303"/>
      <c r="PCL303"/>
      <c r="PCM303"/>
      <c r="PCN303"/>
      <c r="PCO303"/>
      <c r="PCP303"/>
      <c r="PCQ303"/>
      <c r="PCR303"/>
      <c r="PCS303"/>
      <c r="PCT303"/>
      <c r="PCU303"/>
      <c r="PCV303"/>
      <c r="PCW303"/>
      <c r="PCX303"/>
      <c r="PCY303"/>
      <c r="PCZ303"/>
      <c r="PDA303"/>
      <c r="PDB303"/>
      <c r="PDC303"/>
      <c r="PDD303"/>
      <c r="PDE303"/>
      <c r="PDF303"/>
      <c r="PDG303"/>
      <c r="PDH303"/>
      <c r="PDI303"/>
      <c r="PDJ303"/>
      <c r="PDK303"/>
      <c r="PDL303"/>
      <c r="PDM303"/>
      <c r="PDN303"/>
      <c r="PDO303"/>
      <c r="PDP303"/>
      <c r="PDQ303"/>
      <c r="PDR303"/>
      <c r="PDS303"/>
      <c r="PDT303"/>
      <c r="PDU303"/>
      <c r="PDV303"/>
      <c r="PDW303"/>
      <c r="PDX303"/>
      <c r="PDY303"/>
      <c r="PDZ303"/>
      <c r="PEA303"/>
      <c r="PEB303"/>
      <c r="PEC303"/>
      <c r="PED303"/>
      <c r="PEE303"/>
      <c r="PEF303"/>
      <c r="PEG303"/>
      <c r="PEH303"/>
      <c r="PEI303"/>
      <c r="PEJ303"/>
      <c r="PEK303"/>
      <c r="PEL303"/>
      <c r="PEM303"/>
      <c r="PEN303"/>
      <c r="PEO303"/>
      <c r="PEP303"/>
      <c r="PEQ303"/>
      <c r="PER303"/>
      <c r="PES303"/>
      <c r="PET303"/>
      <c r="PEU303"/>
      <c r="PEV303"/>
      <c r="PEW303"/>
      <c r="PEX303"/>
      <c r="PEY303"/>
      <c r="PEZ303"/>
      <c r="PFA303"/>
      <c r="PFB303"/>
      <c r="PFC303"/>
      <c r="PFD303"/>
      <c r="PFE303"/>
      <c r="PFF303"/>
      <c r="PFG303"/>
      <c r="PFH303"/>
      <c r="PFI303"/>
      <c r="PFJ303"/>
      <c r="PFK303"/>
      <c r="PFL303"/>
      <c r="PFM303"/>
      <c r="PFN303"/>
      <c r="PFO303"/>
      <c r="PFP303"/>
      <c r="PFQ303"/>
      <c r="PFR303"/>
      <c r="PFS303"/>
      <c r="PFT303"/>
      <c r="PFU303"/>
      <c r="PFV303"/>
      <c r="PFW303"/>
      <c r="PFX303"/>
      <c r="PFY303"/>
      <c r="PFZ303"/>
      <c r="PGA303"/>
      <c r="PGB303"/>
      <c r="PGC303"/>
      <c r="PGD303"/>
      <c r="PGE303"/>
      <c r="PGF303"/>
      <c r="PGG303"/>
      <c r="PGH303"/>
      <c r="PGI303"/>
      <c r="PGJ303"/>
      <c r="PGK303"/>
      <c r="PGL303"/>
      <c r="PGM303"/>
      <c r="PGN303"/>
      <c r="PGO303"/>
      <c r="PGP303"/>
      <c r="PGQ303"/>
      <c r="PGR303"/>
      <c r="PGS303"/>
      <c r="PGT303"/>
      <c r="PGU303"/>
      <c r="PGV303"/>
      <c r="PGW303"/>
      <c r="PGX303"/>
      <c r="PGY303"/>
      <c r="PGZ303"/>
      <c r="PHA303"/>
      <c r="PHB303"/>
      <c r="PHC303"/>
      <c r="PHD303"/>
      <c r="PHE303"/>
      <c r="PHF303"/>
      <c r="PHG303"/>
      <c r="PHH303"/>
      <c r="PHI303"/>
      <c r="PHJ303"/>
      <c r="PHK303"/>
      <c r="PHL303"/>
      <c r="PHM303"/>
      <c r="PHN303"/>
      <c r="PHO303"/>
      <c r="PHP303"/>
      <c r="PHQ303"/>
      <c r="PHR303"/>
      <c r="PHS303"/>
      <c r="PHT303"/>
      <c r="PHU303"/>
      <c r="PHV303"/>
      <c r="PHW303"/>
      <c r="PHX303"/>
      <c r="PHY303"/>
      <c r="PHZ303"/>
      <c r="PIA303"/>
      <c r="PIB303"/>
      <c r="PIC303"/>
      <c r="PID303"/>
      <c r="PIE303"/>
      <c r="PIF303"/>
      <c r="PIG303"/>
      <c r="PIH303"/>
      <c r="PII303"/>
      <c r="PIJ303"/>
      <c r="PIK303"/>
      <c r="PIL303"/>
      <c r="PIM303"/>
      <c r="PIN303"/>
      <c r="PIO303"/>
      <c r="PIP303"/>
      <c r="PIQ303"/>
      <c r="PIR303"/>
      <c r="PIS303"/>
      <c r="PIT303"/>
      <c r="PIU303"/>
      <c r="PIV303"/>
      <c r="PIW303"/>
      <c r="PIX303"/>
      <c r="PIY303"/>
      <c r="PIZ303"/>
      <c r="PJA303"/>
      <c r="PJB303"/>
      <c r="PJC303"/>
      <c r="PJD303"/>
      <c r="PJE303"/>
      <c r="PJF303"/>
      <c r="PJG303"/>
      <c r="PJH303"/>
      <c r="PJI303"/>
      <c r="PJJ303"/>
      <c r="PJK303"/>
      <c r="PJL303"/>
      <c r="PJM303"/>
      <c r="PJN303"/>
      <c r="PJO303"/>
      <c r="PJP303"/>
      <c r="PJQ303"/>
      <c r="PJR303"/>
      <c r="PJS303"/>
      <c r="PJT303"/>
      <c r="PJU303"/>
      <c r="PJV303"/>
      <c r="PJW303"/>
      <c r="PJX303"/>
      <c r="PJY303"/>
      <c r="PJZ303"/>
      <c r="PKA303"/>
      <c r="PKB303"/>
      <c r="PKC303"/>
      <c r="PKD303"/>
      <c r="PKE303"/>
      <c r="PKF303"/>
      <c r="PKG303"/>
      <c r="PKH303"/>
      <c r="PKI303"/>
      <c r="PKJ303"/>
      <c r="PKK303"/>
      <c r="PKL303"/>
      <c r="PKM303"/>
      <c r="PKN303"/>
      <c r="PKO303"/>
      <c r="PKP303"/>
      <c r="PKQ303"/>
      <c r="PKR303"/>
      <c r="PKS303"/>
      <c r="PKT303"/>
      <c r="PKU303"/>
      <c r="PKV303"/>
      <c r="PKW303"/>
      <c r="PKX303"/>
      <c r="PKY303"/>
      <c r="PKZ303"/>
      <c r="PLA303"/>
      <c r="PLB303"/>
      <c r="PLC303"/>
      <c r="PLD303"/>
      <c r="PLE303"/>
      <c r="PLF303"/>
      <c r="PLG303"/>
      <c r="PLH303"/>
      <c r="PLI303"/>
      <c r="PLJ303"/>
      <c r="PLK303"/>
      <c r="PLL303"/>
      <c r="PLM303"/>
      <c r="PLN303"/>
      <c r="PLO303"/>
      <c r="PLP303"/>
      <c r="PLQ303"/>
      <c r="PLR303"/>
      <c r="PLS303"/>
      <c r="PLT303"/>
      <c r="PLU303"/>
      <c r="PLV303"/>
      <c r="PLW303"/>
      <c r="PLX303"/>
      <c r="PLY303"/>
      <c r="PLZ303"/>
      <c r="PMA303"/>
      <c r="PMB303"/>
      <c r="PMC303"/>
      <c r="PMD303"/>
      <c r="PME303"/>
      <c r="PMF303"/>
      <c r="PMG303"/>
      <c r="PMH303"/>
      <c r="PMI303"/>
      <c r="PMJ303"/>
      <c r="PMK303"/>
      <c r="PML303"/>
      <c r="PMM303"/>
      <c r="PMN303"/>
      <c r="PMO303"/>
      <c r="PMP303"/>
      <c r="PMQ303"/>
      <c r="PMR303"/>
      <c r="PMS303"/>
      <c r="PMT303"/>
      <c r="PMU303"/>
      <c r="PMV303"/>
      <c r="PMW303"/>
      <c r="PMX303"/>
      <c r="PMY303"/>
      <c r="PMZ303"/>
      <c r="PNA303"/>
      <c r="PNB303"/>
      <c r="PNC303"/>
      <c r="PND303"/>
      <c r="PNE303"/>
      <c r="PNF303"/>
      <c r="PNG303"/>
      <c r="PNH303"/>
      <c r="PNI303"/>
      <c r="PNJ303"/>
      <c r="PNK303"/>
      <c r="PNL303"/>
      <c r="PNM303"/>
      <c r="PNN303"/>
      <c r="PNO303"/>
      <c r="PNP303"/>
      <c r="PNQ303"/>
      <c r="PNR303"/>
      <c r="PNS303"/>
      <c r="PNT303"/>
      <c r="PNU303"/>
      <c r="PNV303"/>
      <c r="PNW303"/>
      <c r="PNX303"/>
      <c r="PNY303"/>
      <c r="PNZ303"/>
      <c r="POA303"/>
      <c r="POB303"/>
      <c r="POC303"/>
      <c r="POD303"/>
      <c r="POE303"/>
      <c r="POF303"/>
      <c r="POG303"/>
      <c r="POH303"/>
      <c r="POI303"/>
      <c r="POJ303"/>
      <c r="POK303"/>
      <c r="POL303"/>
      <c r="POM303"/>
      <c r="PON303"/>
      <c r="POO303"/>
      <c r="POP303"/>
      <c r="POQ303"/>
      <c r="POR303"/>
      <c r="POS303"/>
      <c r="POT303"/>
      <c r="POU303"/>
      <c r="POV303"/>
      <c r="POW303"/>
      <c r="POX303"/>
      <c r="POY303"/>
      <c r="POZ303"/>
      <c r="PPA303"/>
      <c r="PPB303"/>
      <c r="PPC303"/>
      <c r="PPD303"/>
      <c r="PPE303"/>
      <c r="PPF303"/>
      <c r="PPG303"/>
      <c r="PPH303"/>
      <c r="PPI303"/>
      <c r="PPJ303"/>
      <c r="PPK303"/>
      <c r="PPL303"/>
      <c r="PPM303"/>
      <c r="PPN303"/>
      <c r="PPO303"/>
      <c r="PPP303"/>
      <c r="PPQ303"/>
      <c r="PPR303"/>
      <c r="PPS303"/>
      <c r="PPT303"/>
      <c r="PPU303"/>
      <c r="PPV303"/>
      <c r="PPW303"/>
      <c r="PPX303"/>
      <c r="PPY303"/>
      <c r="PPZ303"/>
      <c r="PQA303"/>
      <c r="PQB303"/>
      <c r="PQC303"/>
      <c r="PQD303"/>
      <c r="PQE303"/>
      <c r="PQF303"/>
      <c r="PQG303"/>
      <c r="PQH303"/>
      <c r="PQI303"/>
      <c r="PQJ303"/>
      <c r="PQK303"/>
      <c r="PQL303"/>
      <c r="PQM303"/>
      <c r="PQN303"/>
      <c r="PQO303"/>
      <c r="PQP303"/>
      <c r="PQQ303"/>
      <c r="PQR303"/>
      <c r="PQS303"/>
      <c r="PQT303"/>
      <c r="PQU303"/>
      <c r="PQV303"/>
      <c r="PQW303"/>
      <c r="PQX303"/>
      <c r="PQY303"/>
      <c r="PQZ303"/>
      <c r="PRA303"/>
      <c r="PRB303"/>
      <c r="PRC303"/>
      <c r="PRD303"/>
      <c r="PRE303"/>
      <c r="PRF303"/>
      <c r="PRG303"/>
      <c r="PRH303"/>
      <c r="PRI303"/>
      <c r="PRJ303"/>
      <c r="PRK303"/>
      <c r="PRL303"/>
      <c r="PRM303"/>
      <c r="PRN303"/>
      <c r="PRO303"/>
      <c r="PRP303"/>
      <c r="PRQ303"/>
      <c r="PRR303"/>
      <c r="PRS303"/>
      <c r="PRT303"/>
      <c r="PRU303"/>
      <c r="PRV303"/>
      <c r="PRW303"/>
      <c r="PRX303"/>
      <c r="PRY303"/>
      <c r="PRZ303"/>
      <c r="PSA303"/>
      <c r="PSB303"/>
      <c r="PSC303"/>
      <c r="PSD303"/>
      <c r="PSE303"/>
      <c r="PSF303"/>
      <c r="PSG303"/>
      <c r="PSH303"/>
      <c r="PSI303"/>
      <c r="PSJ303"/>
      <c r="PSK303"/>
      <c r="PSL303"/>
      <c r="PSM303"/>
      <c r="PSN303"/>
      <c r="PSO303"/>
      <c r="PSP303"/>
      <c r="PSQ303"/>
      <c r="PSR303"/>
      <c r="PSS303"/>
      <c r="PST303"/>
      <c r="PSU303"/>
      <c r="PSV303"/>
      <c r="PSW303"/>
      <c r="PSX303"/>
      <c r="PSY303"/>
      <c r="PSZ303"/>
      <c r="PTA303"/>
      <c r="PTB303"/>
      <c r="PTC303"/>
      <c r="PTD303"/>
      <c r="PTE303"/>
      <c r="PTF303"/>
      <c r="PTG303"/>
      <c r="PTH303"/>
      <c r="PTI303"/>
      <c r="PTJ303"/>
      <c r="PTK303"/>
      <c r="PTL303"/>
      <c r="PTM303"/>
      <c r="PTN303"/>
      <c r="PTO303"/>
      <c r="PTP303"/>
      <c r="PTQ303"/>
      <c r="PTR303"/>
      <c r="PTS303"/>
      <c r="PTT303"/>
      <c r="PTU303"/>
      <c r="PTV303"/>
      <c r="PTW303"/>
      <c r="PTX303"/>
      <c r="PTY303"/>
      <c r="PTZ303"/>
      <c r="PUA303"/>
      <c r="PUB303"/>
      <c r="PUC303"/>
      <c r="PUD303"/>
      <c r="PUE303"/>
      <c r="PUF303"/>
      <c r="PUG303"/>
      <c r="PUH303"/>
      <c r="PUI303"/>
      <c r="PUJ303"/>
      <c r="PUK303"/>
      <c r="PUL303"/>
      <c r="PUM303"/>
      <c r="PUN303"/>
      <c r="PUO303"/>
      <c r="PUP303"/>
      <c r="PUQ303"/>
      <c r="PUR303"/>
      <c r="PUS303"/>
      <c r="PUT303"/>
      <c r="PUU303"/>
      <c r="PUV303"/>
      <c r="PUW303"/>
      <c r="PUX303"/>
      <c r="PUY303"/>
      <c r="PUZ303"/>
      <c r="PVA303"/>
      <c r="PVB303"/>
      <c r="PVC303"/>
      <c r="PVD303"/>
      <c r="PVE303"/>
      <c r="PVF303"/>
      <c r="PVG303"/>
      <c r="PVH303"/>
      <c r="PVI303"/>
      <c r="PVJ303"/>
      <c r="PVK303"/>
      <c r="PVL303"/>
      <c r="PVM303"/>
      <c r="PVN303"/>
      <c r="PVO303"/>
      <c r="PVP303"/>
      <c r="PVQ303"/>
      <c r="PVR303"/>
      <c r="PVS303"/>
      <c r="PVT303"/>
      <c r="PVU303"/>
      <c r="PVV303"/>
      <c r="PVW303"/>
      <c r="PVX303"/>
      <c r="PVY303"/>
      <c r="PVZ303"/>
      <c r="PWA303"/>
      <c r="PWB303"/>
      <c r="PWC303"/>
      <c r="PWD303"/>
      <c r="PWE303"/>
      <c r="PWF303"/>
      <c r="PWG303"/>
      <c r="PWH303"/>
      <c r="PWI303"/>
      <c r="PWJ303"/>
      <c r="PWK303"/>
      <c r="PWL303"/>
      <c r="PWM303"/>
      <c r="PWN303"/>
      <c r="PWO303"/>
      <c r="PWP303"/>
      <c r="PWQ303"/>
      <c r="PWR303"/>
      <c r="PWS303"/>
      <c r="PWT303"/>
      <c r="PWU303"/>
      <c r="PWV303"/>
      <c r="PWW303"/>
      <c r="PWX303"/>
      <c r="PWY303"/>
      <c r="PWZ303"/>
      <c r="PXA303"/>
      <c r="PXB303"/>
      <c r="PXC303"/>
      <c r="PXD303"/>
      <c r="PXE303"/>
      <c r="PXF303"/>
      <c r="PXG303"/>
      <c r="PXH303"/>
      <c r="PXI303"/>
      <c r="PXJ303"/>
      <c r="PXK303"/>
      <c r="PXL303"/>
      <c r="PXM303"/>
      <c r="PXN303"/>
      <c r="PXO303"/>
      <c r="PXP303"/>
      <c r="PXQ303"/>
      <c r="PXR303"/>
      <c r="PXS303"/>
      <c r="PXT303"/>
      <c r="PXU303"/>
      <c r="PXV303"/>
      <c r="PXW303"/>
      <c r="PXX303"/>
      <c r="PXY303"/>
      <c r="PXZ303"/>
      <c r="PYA303"/>
      <c r="PYB303"/>
      <c r="PYC303"/>
      <c r="PYD303"/>
      <c r="PYE303"/>
      <c r="PYF303"/>
      <c r="PYG303"/>
      <c r="PYH303"/>
      <c r="PYI303"/>
      <c r="PYJ303"/>
      <c r="PYK303"/>
      <c r="PYL303"/>
      <c r="PYM303"/>
      <c r="PYN303"/>
      <c r="PYO303"/>
      <c r="PYP303"/>
      <c r="PYQ303"/>
      <c r="PYR303"/>
      <c r="PYS303"/>
      <c r="PYT303"/>
      <c r="PYU303"/>
      <c r="PYV303"/>
      <c r="PYW303"/>
      <c r="PYX303"/>
      <c r="PYY303"/>
      <c r="PYZ303"/>
      <c r="PZA303"/>
      <c r="PZB303"/>
      <c r="PZC303"/>
      <c r="PZD303"/>
      <c r="PZE303"/>
      <c r="PZF303"/>
      <c r="PZG303"/>
      <c r="PZH303"/>
      <c r="PZI303"/>
      <c r="PZJ303"/>
      <c r="PZK303"/>
      <c r="PZL303"/>
      <c r="PZM303"/>
      <c r="PZN303"/>
      <c r="PZO303"/>
      <c r="PZP303"/>
      <c r="PZQ303"/>
      <c r="PZR303"/>
      <c r="PZS303"/>
      <c r="PZT303"/>
      <c r="PZU303"/>
      <c r="PZV303"/>
      <c r="PZW303"/>
      <c r="PZX303"/>
      <c r="PZY303"/>
      <c r="PZZ303"/>
      <c r="QAA303"/>
      <c r="QAB303"/>
      <c r="QAC303"/>
      <c r="QAD303"/>
      <c r="QAE303"/>
      <c r="QAF303"/>
      <c r="QAG303"/>
      <c r="QAH303"/>
      <c r="QAI303"/>
      <c r="QAJ303"/>
      <c r="QAK303"/>
      <c r="QAL303"/>
      <c r="QAM303"/>
      <c r="QAN303"/>
      <c r="QAO303"/>
      <c r="QAP303"/>
      <c r="QAQ303"/>
      <c r="QAR303"/>
      <c r="QAS303"/>
      <c r="QAT303"/>
      <c r="QAU303"/>
      <c r="QAV303"/>
      <c r="QAW303"/>
      <c r="QAX303"/>
      <c r="QAY303"/>
      <c r="QAZ303"/>
      <c r="QBA303"/>
      <c r="QBB303"/>
      <c r="QBC303"/>
      <c r="QBD303"/>
      <c r="QBE303"/>
      <c r="QBF303"/>
      <c r="QBG303"/>
      <c r="QBH303"/>
      <c r="QBI303"/>
      <c r="QBJ303"/>
      <c r="QBK303"/>
      <c r="QBL303"/>
      <c r="QBM303"/>
      <c r="QBN303"/>
      <c r="QBO303"/>
      <c r="QBP303"/>
      <c r="QBQ303"/>
      <c r="QBR303"/>
      <c r="QBS303"/>
      <c r="QBT303"/>
      <c r="QBU303"/>
      <c r="QBV303"/>
      <c r="QBW303"/>
      <c r="QBX303"/>
      <c r="QBY303"/>
      <c r="QBZ303"/>
      <c r="QCA303"/>
      <c r="QCB303"/>
      <c r="QCC303"/>
      <c r="QCD303"/>
      <c r="QCE303"/>
      <c r="QCF303"/>
      <c r="QCG303"/>
      <c r="QCH303"/>
      <c r="QCI303"/>
      <c r="QCJ303"/>
      <c r="QCK303"/>
      <c r="QCL303"/>
      <c r="QCM303"/>
      <c r="QCN303"/>
      <c r="QCO303"/>
      <c r="QCP303"/>
      <c r="QCQ303"/>
      <c r="QCR303"/>
      <c r="QCS303"/>
      <c r="QCT303"/>
      <c r="QCU303"/>
      <c r="QCV303"/>
      <c r="QCW303"/>
      <c r="QCX303"/>
      <c r="QCY303"/>
      <c r="QCZ303"/>
      <c r="QDA303"/>
      <c r="QDB303"/>
      <c r="QDC303"/>
      <c r="QDD303"/>
      <c r="QDE303"/>
      <c r="QDF303"/>
      <c r="QDG303"/>
      <c r="QDH303"/>
      <c r="QDI303"/>
      <c r="QDJ303"/>
      <c r="QDK303"/>
      <c r="QDL303"/>
      <c r="QDM303"/>
      <c r="QDN303"/>
      <c r="QDO303"/>
      <c r="QDP303"/>
      <c r="QDQ303"/>
      <c r="QDR303"/>
      <c r="QDS303"/>
      <c r="QDT303"/>
      <c r="QDU303"/>
      <c r="QDV303"/>
      <c r="QDW303"/>
      <c r="QDX303"/>
      <c r="QDY303"/>
      <c r="QDZ303"/>
      <c r="QEA303"/>
      <c r="QEB303"/>
      <c r="QEC303"/>
      <c r="QED303"/>
      <c r="QEE303"/>
      <c r="QEF303"/>
      <c r="QEG303"/>
      <c r="QEH303"/>
      <c r="QEI303"/>
      <c r="QEJ303"/>
      <c r="QEK303"/>
      <c r="QEL303"/>
      <c r="QEM303"/>
      <c r="QEN303"/>
      <c r="QEO303"/>
      <c r="QEP303"/>
      <c r="QEQ303"/>
      <c r="QER303"/>
      <c r="QES303"/>
      <c r="QET303"/>
      <c r="QEU303"/>
      <c r="QEV303"/>
      <c r="QEW303"/>
      <c r="QEX303"/>
      <c r="QEY303"/>
      <c r="QEZ303"/>
      <c r="QFA303"/>
      <c r="QFB303"/>
      <c r="QFC303"/>
      <c r="QFD303"/>
      <c r="QFE303"/>
      <c r="QFF303"/>
      <c r="QFG303"/>
      <c r="QFH303"/>
      <c r="QFI303"/>
      <c r="QFJ303"/>
      <c r="QFK303"/>
      <c r="QFL303"/>
      <c r="QFM303"/>
      <c r="QFN303"/>
      <c r="QFO303"/>
      <c r="QFP303"/>
      <c r="QFQ303"/>
      <c r="QFR303"/>
      <c r="QFS303"/>
      <c r="QFT303"/>
      <c r="QFU303"/>
      <c r="QFV303"/>
      <c r="QFW303"/>
      <c r="QFX303"/>
      <c r="QFY303"/>
      <c r="QFZ303"/>
      <c r="QGA303"/>
      <c r="QGB303"/>
      <c r="QGC303"/>
      <c r="QGD303"/>
      <c r="QGE303"/>
      <c r="QGF303"/>
      <c r="QGG303"/>
      <c r="QGH303"/>
      <c r="QGI303"/>
      <c r="QGJ303"/>
      <c r="QGK303"/>
      <c r="QGL303"/>
      <c r="QGM303"/>
      <c r="QGN303"/>
      <c r="QGO303"/>
      <c r="QGP303"/>
      <c r="QGQ303"/>
      <c r="QGR303"/>
      <c r="QGS303"/>
      <c r="QGT303"/>
      <c r="QGU303"/>
      <c r="QGV303"/>
      <c r="QGW303"/>
      <c r="QGX303"/>
      <c r="QGY303"/>
      <c r="QGZ303"/>
      <c r="QHA303"/>
      <c r="QHB303"/>
      <c r="QHC303"/>
      <c r="QHD303"/>
      <c r="QHE303"/>
      <c r="QHF303"/>
      <c r="QHG303"/>
      <c r="QHH303"/>
      <c r="QHI303"/>
      <c r="QHJ303"/>
      <c r="QHK303"/>
      <c r="QHL303"/>
      <c r="QHM303"/>
      <c r="QHN303"/>
      <c r="QHO303"/>
      <c r="QHP303"/>
      <c r="QHQ303"/>
      <c r="QHR303"/>
      <c r="QHS303"/>
      <c r="QHT303"/>
      <c r="QHU303"/>
      <c r="QHV303"/>
      <c r="QHW303"/>
      <c r="QHX303"/>
      <c r="QHY303"/>
      <c r="QHZ303"/>
      <c r="QIA303"/>
      <c r="QIB303"/>
      <c r="QIC303"/>
      <c r="QID303"/>
      <c r="QIE303"/>
      <c r="QIF303"/>
      <c r="QIG303"/>
      <c r="QIH303"/>
      <c r="QII303"/>
      <c r="QIJ303"/>
      <c r="QIK303"/>
      <c r="QIL303"/>
      <c r="QIM303"/>
      <c r="QIN303"/>
      <c r="QIO303"/>
      <c r="QIP303"/>
      <c r="QIQ303"/>
      <c r="QIR303"/>
      <c r="QIS303"/>
      <c r="QIT303"/>
      <c r="QIU303"/>
      <c r="QIV303"/>
      <c r="QIW303"/>
      <c r="QIX303"/>
      <c r="QIY303"/>
      <c r="QIZ303"/>
      <c r="QJA303"/>
      <c r="QJB303"/>
      <c r="QJC303"/>
      <c r="QJD303"/>
      <c r="QJE303"/>
      <c r="QJF303"/>
      <c r="QJG303"/>
      <c r="QJH303"/>
      <c r="QJI303"/>
      <c r="QJJ303"/>
      <c r="QJK303"/>
      <c r="QJL303"/>
      <c r="QJM303"/>
      <c r="QJN303"/>
      <c r="QJO303"/>
      <c r="QJP303"/>
      <c r="QJQ303"/>
      <c r="QJR303"/>
      <c r="QJS303"/>
      <c r="QJT303"/>
      <c r="QJU303"/>
      <c r="QJV303"/>
      <c r="QJW303"/>
      <c r="QJX303"/>
      <c r="QJY303"/>
      <c r="QJZ303"/>
      <c r="QKA303"/>
      <c r="QKB303"/>
      <c r="QKC303"/>
      <c r="QKD303"/>
      <c r="QKE303"/>
      <c r="QKF303"/>
      <c r="QKG303"/>
      <c r="QKH303"/>
      <c r="QKI303"/>
      <c r="QKJ303"/>
      <c r="QKK303"/>
      <c r="QKL303"/>
      <c r="QKM303"/>
      <c r="QKN303"/>
      <c r="QKO303"/>
      <c r="QKP303"/>
      <c r="QKQ303"/>
      <c r="QKR303"/>
      <c r="QKS303"/>
      <c r="QKT303"/>
      <c r="QKU303"/>
      <c r="QKV303"/>
      <c r="QKW303"/>
      <c r="QKX303"/>
      <c r="QKY303"/>
      <c r="QKZ303"/>
      <c r="QLA303"/>
      <c r="QLB303"/>
      <c r="QLC303"/>
      <c r="QLD303"/>
      <c r="QLE303"/>
      <c r="QLF303"/>
      <c r="QLG303"/>
      <c r="QLH303"/>
      <c r="QLI303"/>
      <c r="QLJ303"/>
      <c r="QLK303"/>
      <c r="QLL303"/>
      <c r="QLM303"/>
      <c r="QLN303"/>
      <c r="QLO303"/>
      <c r="QLP303"/>
      <c r="QLQ303"/>
      <c r="QLR303"/>
      <c r="QLS303"/>
      <c r="QLT303"/>
      <c r="QLU303"/>
      <c r="QLV303"/>
      <c r="QLW303"/>
      <c r="QLX303"/>
      <c r="QLY303"/>
      <c r="QLZ303"/>
      <c r="QMA303"/>
      <c r="QMB303"/>
      <c r="QMC303"/>
      <c r="QMD303"/>
      <c r="QME303"/>
      <c r="QMF303"/>
      <c r="QMG303"/>
      <c r="QMH303"/>
      <c r="QMI303"/>
      <c r="QMJ303"/>
      <c r="QMK303"/>
      <c r="QML303"/>
      <c r="QMM303"/>
      <c r="QMN303"/>
      <c r="QMO303"/>
      <c r="QMP303"/>
      <c r="QMQ303"/>
      <c r="QMR303"/>
      <c r="QMS303"/>
      <c r="QMT303"/>
      <c r="QMU303"/>
      <c r="QMV303"/>
      <c r="QMW303"/>
      <c r="QMX303"/>
      <c r="QMY303"/>
      <c r="QMZ303"/>
      <c r="QNA303"/>
      <c r="QNB303"/>
      <c r="QNC303"/>
      <c r="QND303"/>
      <c r="QNE303"/>
      <c r="QNF303"/>
      <c r="QNG303"/>
      <c r="QNH303"/>
      <c r="QNI303"/>
      <c r="QNJ303"/>
      <c r="QNK303"/>
      <c r="QNL303"/>
      <c r="QNM303"/>
      <c r="QNN303"/>
      <c r="QNO303"/>
      <c r="QNP303"/>
      <c r="QNQ303"/>
      <c r="QNR303"/>
      <c r="QNS303"/>
      <c r="QNT303"/>
      <c r="QNU303"/>
      <c r="QNV303"/>
      <c r="QNW303"/>
      <c r="QNX303"/>
      <c r="QNY303"/>
      <c r="QNZ303"/>
      <c r="QOA303"/>
      <c r="QOB303"/>
      <c r="QOC303"/>
      <c r="QOD303"/>
      <c r="QOE303"/>
      <c r="QOF303"/>
      <c r="QOG303"/>
      <c r="QOH303"/>
      <c r="QOI303"/>
      <c r="QOJ303"/>
      <c r="QOK303"/>
      <c r="QOL303"/>
      <c r="QOM303"/>
      <c r="QON303"/>
      <c r="QOO303"/>
      <c r="QOP303"/>
      <c r="QOQ303"/>
      <c r="QOR303"/>
      <c r="QOS303"/>
      <c r="QOT303"/>
      <c r="QOU303"/>
      <c r="QOV303"/>
      <c r="QOW303"/>
      <c r="QOX303"/>
      <c r="QOY303"/>
      <c r="QOZ303"/>
      <c r="QPA303"/>
      <c r="QPB303"/>
      <c r="QPC303"/>
      <c r="QPD303"/>
      <c r="QPE303"/>
      <c r="QPF303"/>
      <c r="QPG303"/>
      <c r="QPH303"/>
      <c r="QPI303"/>
      <c r="QPJ303"/>
      <c r="QPK303"/>
      <c r="QPL303"/>
      <c r="QPM303"/>
      <c r="QPN303"/>
      <c r="QPO303"/>
      <c r="QPP303"/>
      <c r="QPQ303"/>
      <c r="QPR303"/>
      <c r="QPS303"/>
      <c r="QPT303"/>
      <c r="QPU303"/>
      <c r="QPV303"/>
      <c r="QPW303"/>
      <c r="QPX303"/>
      <c r="QPY303"/>
      <c r="QPZ303"/>
      <c r="QQA303"/>
      <c r="QQB303"/>
      <c r="QQC303"/>
      <c r="QQD303"/>
      <c r="QQE303"/>
      <c r="QQF303"/>
      <c r="QQG303"/>
      <c r="QQH303"/>
      <c r="QQI303"/>
      <c r="QQJ303"/>
      <c r="QQK303"/>
      <c r="QQL303"/>
      <c r="QQM303"/>
      <c r="QQN303"/>
      <c r="QQO303"/>
      <c r="QQP303"/>
      <c r="QQQ303"/>
      <c r="QQR303"/>
      <c r="QQS303"/>
      <c r="QQT303"/>
      <c r="QQU303"/>
      <c r="QQV303"/>
      <c r="QQW303"/>
      <c r="QQX303"/>
      <c r="QQY303"/>
      <c r="QQZ303"/>
      <c r="QRA303"/>
      <c r="QRB303"/>
      <c r="QRC303"/>
      <c r="QRD303"/>
      <c r="QRE303"/>
      <c r="QRF303"/>
      <c r="QRG303"/>
      <c r="QRH303"/>
      <c r="QRI303"/>
      <c r="QRJ303"/>
      <c r="QRK303"/>
      <c r="QRL303"/>
      <c r="QRM303"/>
      <c r="QRN303"/>
      <c r="QRO303"/>
      <c r="QRP303"/>
      <c r="QRQ303"/>
      <c r="QRR303"/>
      <c r="QRS303"/>
      <c r="QRT303"/>
      <c r="QRU303"/>
      <c r="QRV303"/>
      <c r="QRW303"/>
      <c r="QRX303"/>
      <c r="QRY303"/>
      <c r="QRZ303"/>
      <c r="QSA303"/>
      <c r="QSB303"/>
      <c r="QSC303"/>
      <c r="QSD303"/>
      <c r="QSE303"/>
      <c r="QSF303"/>
      <c r="QSG303"/>
      <c r="QSH303"/>
      <c r="QSI303"/>
      <c r="QSJ303"/>
      <c r="QSK303"/>
      <c r="QSL303"/>
      <c r="QSM303"/>
      <c r="QSN303"/>
      <c r="QSO303"/>
      <c r="QSP303"/>
      <c r="QSQ303"/>
      <c r="QSR303"/>
      <c r="QSS303"/>
      <c r="QST303"/>
      <c r="QSU303"/>
      <c r="QSV303"/>
      <c r="QSW303"/>
      <c r="QSX303"/>
      <c r="QSY303"/>
      <c r="QSZ303"/>
      <c r="QTA303"/>
      <c r="QTB303"/>
      <c r="QTC303"/>
      <c r="QTD303"/>
      <c r="QTE303"/>
      <c r="QTF303"/>
      <c r="QTG303"/>
      <c r="QTH303"/>
      <c r="QTI303"/>
      <c r="QTJ303"/>
      <c r="QTK303"/>
      <c r="QTL303"/>
      <c r="QTM303"/>
      <c r="QTN303"/>
      <c r="QTO303"/>
      <c r="QTP303"/>
      <c r="QTQ303"/>
      <c r="QTR303"/>
      <c r="QTS303"/>
      <c r="QTT303"/>
      <c r="QTU303"/>
      <c r="QTV303"/>
      <c r="QTW303"/>
      <c r="QTX303"/>
      <c r="QTY303"/>
      <c r="QTZ303"/>
      <c r="QUA303"/>
      <c r="QUB303"/>
      <c r="QUC303"/>
      <c r="QUD303"/>
      <c r="QUE303"/>
      <c r="QUF303"/>
      <c r="QUG303"/>
      <c r="QUH303"/>
      <c r="QUI303"/>
      <c r="QUJ303"/>
      <c r="QUK303"/>
      <c r="QUL303"/>
      <c r="QUM303"/>
      <c r="QUN303"/>
      <c r="QUO303"/>
      <c r="QUP303"/>
      <c r="QUQ303"/>
      <c r="QUR303"/>
      <c r="QUS303"/>
      <c r="QUT303"/>
      <c r="QUU303"/>
      <c r="QUV303"/>
      <c r="QUW303"/>
      <c r="QUX303"/>
      <c r="QUY303"/>
      <c r="QUZ303"/>
      <c r="QVA303"/>
      <c r="QVB303"/>
      <c r="QVC303"/>
      <c r="QVD303"/>
      <c r="QVE303"/>
      <c r="QVF303"/>
      <c r="QVG303"/>
      <c r="QVH303"/>
      <c r="QVI303"/>
      <c r="QVJ303"/>
      <c r="QVK303"/>
      <c r="QVL303"/>
      <c r="QVM303"/>
      <c r="QVN303"/>
      <c r="QVO303"/>
      <c r="QVP303"/>
      <c r="QVQ303"/>
      <c r="QVR303"/>
      <c r="QVS303"/>
      <c r="QVT303"/>
      <c r="QVU303"/>
      <c r="QVV303"/>
      <c r="QVW303"/>
      <c r="QVX303"/>
      <c r="QVY303"/>
      <c r="QVZ303"/>
      <c r="QWA303"/>
      <c r="QWB303"/>
      <c r="QWC303"/>
      <c r="QWD303"/>
      <c r="QWE303"/>
      <c r="QWF303"/>
      <c r="QWG303"/>
      <c r="QWH303"/>
      <c r="QWI303"/>
      <c r="QWJ303"/>
      <c r="QWK303"/>
      <c r="QWL303"/>
      <c r="QWM303"/>
      <c r="QWN303"/>
      <c r="QWO303"/>
      <c r="QWP303"/>
      <c r="QWQ303"/>
      <c r="QWR303"/>
      <c r="QWS303"/>
      <c r="QWT303"/>
      <c r="QWU303"/>
      <c r="QWV303"/>
      <c r="QWW303"/>
      <c r="QWX303"/>
      <c r="QWY303"/>
      <c r="QWZ303"/>
      <c r="QXA303"/>
      <c r="QXB303"/>
      <c r="QXC303"/>
      <c r="QXD303"/>
      <c r="QXE303"/>
      <c r="QXF303"/>
      <c r="QXG303"/>
      <c r="QXH303"/>
      <c r="QXI303"/>
      <c r="QXJ303"/>
      <c r="QXK303"/>
      <c r="QXL303"/>
      <c r="QXM303"/>
      <c r="QXN303"/>
      <c r="QXO303"/>
      <c r="QXP303"/>
      <c r="QXQ303"/>
      <c r="QXR303"/>
      <c r="QXS303"/>
      <c r="QXT303"/>
      <c r="QXU303"/>
      <c r="QXV303"/>
      <c r="QXW303"/>
      <c r="QXX303"/>
      <c r="QXY303"/>
      <c r="QXZ303"/>
      <c r="QYA303"/>
      <c r="QYB303"/>
      <c r="QYC303"/>
      <c r="QYD303"/>
      <c r="QYE303"/>
      <c r="QYF303"/>
      <c r="QYG303"/>
      <c r="QYH303"/>
      <c r="QYI303"/>
      <c r="QYJ303"/>
      <c r="QYK303"/>
      <c r="QYL303"/>
      <c r="QYM303"/>
      <c r="QYN303"/>
      <c r="QYO303"/>
      <c r="QYP303"/>
      <c r="QYQ303"/>
      <c r="QYR303"/>
      <c r="QYS303"/>
      <c r="QYT303"/>
      <c r="QYU303"/>
      <c r="QYV303"/>
      <c r="QYW303"/>
      <c r="QYX303"/>
      <c r="QYY303"/>
      <c r="QYZ303"/>
      <c r="QZA303"/>
      <c r="QZB303"/>
      <c r="QZC303"/>
      <c r="QZD303"/>
      <c r="QZE303"/>
      <c r="QZF303"/>
      <c r="QZG303"/>
      <c r="QZH303"/>
      <c r="QZI303"/>
      <c r="QZJ303"/>
      <c r="QZK303"/>
      <c r="QZL303"/>
      <c r="QZM303"/>
      <c r="QZN303"/>
      <c r="QZO303"/>
      <c r="QZP303"/>
      <c r="QZQ303"/>
      <c r="QZR303"/>
      <c r="QZS303"/>
      <c r="QZT303"/>
      <c r="QZU303"/>
      <c r="QZV303"/>
      <c r="QZW303"/>
      <c r="QZX303"/>
      <c r="QZY303"/>
      <c r="QZZ303"/>
      <c r="RAA303"/>
      <c r="RAB303"/>
      <c r="RAC303"/>
      <c r="RAD303"/>
      <c r="RAE303"/>
      <c r="RAF303"/>
      <c r="RAG303"/>
      <c r="RAH303"/>
      <c r="RAI303"/>
      <c r="RAJ303"/>
      <c r="RAK303"/>
      <c r="RAL303"/>
      <c r="RAM303"/>
      <c r="RAN303"/>
      <c r="RAO303"/>
      <c r="RAP303"/>
      <c r="RAQ303"/>
      <c r="RAR303"/>
      <c r="RAS303"/>
      <c r="RAT303"/>
      <c r="RAU303"/>
      <c r="RAV303"/>
      <c r="RAW303"/>
      <c r="RAX303"/>
      <c r="RAY303"/>
      <c r="RAZ303"/>
      <c r="RBA303"/>
      <c r="RBB303"/>
      <c r="RBC303"/>
      <c r="RBD303"/>
      <c r="RBE303"/>
      <c r="RBF303"/>
      <c r="RBG303"/>
      <c r="RBH303"/>
      <c r="RBI303"/>
      <c r="RBJ303"/>
      <c r="RBK303"/>
      <c r="RBL303"/>
      <c r="RBM303"/>
      <c r="RBN303"/>
      <c r="RBO303"/>
      <c r="RBP303"/>
      <c r="RBQ303"/>
      <c r="RBR303"/>
      <c r="RBS303"/>
      <c r="RBT303"/>
      <c r="RBU303"/>
      <c r="RBV303"/>
      <c r="RBW303"/>
      <c r="RBX303"/>
      <c r="RBY303"/>
      <c r="RBZ303"/>
      <c r="RCA303"/>
      <c r="RCB303"/>
      <c r="RCC303"/>
      <c r="RCD303"/>
      <c r="RCE303"/>
      <c r="RCF303"/>
      <c r="RCG303"/>
      <c r="RCH303"/>
      <c r="RCI303"/>
      <c r="RCJ303"/>
      <c r="RCK303"/>
      <c r="RCL303"/>
      <c r="RCM303"/>
      <c r="RCN303"/>
      <c r="RCO303"/>
      <c r="RCP303"/>
      <c r="RCQ303"/>
      <c r="RCR303"/>
      <c r="RCS303"/>
      <c r="RCT303"/>
      <c r="RCU303"/>
      <c r="RCV303"/>
      <c r="RCW303"/>
      <c r="RCX303"/>
      <c r="RCY303"/>
      <c r="RCZ303"/>
      <c r="RDA303"/>
      <c r="RDB303"/>
      <c r="RDC303"/>
      <c r="RDD303"/>
      <c r="RDE303"/>
      <c r="RDF303"/>
      <c r="RDG303"/>
      <c r="RDH303"/>
      <c r="RDI303"/>
      <c r="RDJ303"/>
      <c r="RDK303"/>
      <c r="RDL303"/>
      <c r="RDM303"/>
      <c r="RDN303"/>
      <c r="RDO303"/>
      <c r="RDP303"/>
      <c r="RDQ303"/>
      <c r="RDR303"/>
      <c r="RDS303"/>
      <c r="RDT303"/>
      <c r="RDU303"/>
      <c r="RDV303"/>
      <c r="RDW303"/>
      <c r="RDX303"/>
      <c r="RDY303"/>
      <c r="RDZ303"/>
      <c r="REA303"/>
      <c r="REB303"/>
      <c r="REC303"/>
      <c r="RED303"/>
      <c r="REE303"/>
      <c r="REF303"/>
      <c r="REG303"/>
      <c r="REH303"/>
      <c r="REI303"/>
      <c r="REJ303"/>
      <c r="REK303"/>
      <c r="REL303"/>
      <c r="REM303"/>
      <c r="REN303"/>
      <c r="REO303"/>
      <c r="REP303"/>
      <c r="REQ303"/>
      <c r="RER303"/>
      <c r="RES303"/>
      <c r="RET303"/>
      <c r="REU303"/>
      <c r="REV303"/>
      <c r="REW303"/>
      <c r="REX303"/>
      <c r="REY303"/>
      <c r="REZ303"/>
      <c r="RFA303"/>
      <c r="RFB303"/>
      <c r="RFC303"/>
      <c r="RFD303"/>
      <c r="RFE303"/>
      <c r="RFF303"/>
      <c r="RFG303"/>
      <c r="RFH303"/>
      <c r="RFI303"/>
      <c r="RFJ303"/>
      <c r="RFK303"/>
      <c r="RFL303"/>
      <c r="RFM303"/>
      <c r="RFN303"/>
      <c r="RFO303"/>
      <c r="RFP303"/>
      <c r="RFQ303"/>
      <c r="RFR303"/>
      <c r="RFS303"/>
      <c r="RFT303"/>
      <c r="RFU303"/>
      <c r="RFV303"/>
      <c r="RFW303"/>
      <c r="RFX303"/>
      <c r="RFY303"/>
      <c r="RFZ303"/>
      <c r="RGA303"/>
      <c r="RGB303"/>
      <c r="RGC303"/>
      <c r="RGD303"/>
      <c r="RGE303"/>
      <c r="RGF303"/>
      <c r="RGG303"/>
      <c r="RGH303"/>
      <c r="RGI303"/>
      <c r="RGJ303"/>
      <c r="RGK303"/>
      <c r="RGL303"/>
      <c r="RGM303"/>
      <c r="RGN303"/>
      <c r="RGO303"/>
      <c r="RGP303"/>
      <c r="RGQ303"/>
      <c r="RGR303"/>
      <c r="RGS303"/>
      <c r="RGT303"/>
      <c r="RGU303"/>
      <c r="RGV303"/>
      <c r="RGW303"/>
      <c r="RGX303"/>
      <c r="RGY303"/>
      <c r="RGZ303"/>
      <c r="RHA303"/>
      <c r="RHB303"/>
      <c r="RHC303"/>
      <c r="RHD303"/>
      <c r="RHE303"/>
      <c r="RHF303"/>
      <c r="RHG303"/>
      <c r="RHH303"/>
      <c r="RHI303"/>
      <c r="RHJ303"/>
      <c r="RHK303"/>
      <c r="RHL303"/>
      <c r="RHM303"/>
      <c r="RHN303"/>
      <c r="RHO303"/>
      <c r="RHP303"/>
      <c r="RHQ303"/>
      <c r="RHR303"/>
      <c r="RHS303"/>
      <c r="RHT303"/>
      <c r="RHU303"/>
      <c r="RHV303"/>
      <c r="RHW303"/>
      <c r="RHX303"/>
      <c r="RHY303"/>
      <c r="RHZ303"/>
      <c r="RIA303"/>
      <c r="RIB303"/>
      <c r="RIC303"/>
      <c r="RID303"/>
      <c r="RIE303"/>
      <c r="RIF303"/>
      <c r="RIG303"/>
      <c r="RIH303"/>
      <c r="RII303"/>
      <c r="RIJ303"/>
      <c r="RIK303"/>
      <c r="RIL303"/>
      <c r="RIM303"/>
      <c r="RIN303"/>
      <c r="RIO303"/>
      <c r="RIP303"/>
      <c r="RIQ303"/>
      <c r="RIR303"/>
      <c r="RIS303"/>
      <c r="RIT303"/>
      <c r="RIU303"/>
      <c r="RIV303"/>
      <c r="RIW303"/>
      <c r="RIX303"/>
      <c r="RIY303"/>
      <c r="RIZ303"/>
      <c r="RJA303"/>
      <c r="RJB303"/>
      <c r="RJC303"/>
      <c r="RJD303"/>
      <c r="RJE303"/>
      <c r="RJF303"/>
      <c r="RJG303"/>
      <c r="RJH303"/>
      <c r="RJI303"/>
      <c r="RJJ303"/>
      <c r="RJK303"/>
      <c r="RJL303"/>
      <c r="RJM303"/>
      <c r="RJN303"/>
      <c r="RJO303"/>
      <c r="RJP303"/>
      <c r="RJQ303"/>
      <c r="RJR303"/>
      <c r="RJS303"/>
      <c r="RJT303"/>
      <c r="RJU303"/>
      <c r="RJV303"/>
      <c r="RJW303"/>
      <c r="RJX303"/>
      <c r="RJY303"/>
      <c r="RJZ303"/>
      <c r="RKA303"/>
      <c r="RKB303"/>
      <c r="RKC303"/>
      <c r="RKD303"/>
      <c r="RKE303"/>
      <c r="RKF303"/>
      <c r="RKG303"/>
      <c r="RKH303"/>
      <c r="RKI303"/>
      <c r="RKJ303"/>
      <c r="RKK303"/>
      <c r="RKL303"/>
      <c r="RKM303"/>
      <c r="RKN303"/>
      <c r="RKO303"/>
      <c r="RKP303"/>
      <c r="RKQ303"/>
      <c r="RKR303"/>
      <c r="RKS303"/>
      <c r="RKT303"/>
      <c r="RKU303"/>
      <c r="RKV303"/>
      <c r="RKW303"/>
      <c r="RKX303"/>
      <c r="RKY303"/>
      <c r="RKZ303"/>
      <c r="RLA303"/>
      <c r="RLB303"/>
      <c r="RLC303"/>
      <c r="RLD303"/>
      <c r="RLE303"/>
      <c r="RLF303"/>
      <c r="RLG303"/>
      <c r="RLH303"/>
      <c r="RLI303"/>
      <c r="RLJ303"/>
      <c r="RLK303"/>
      <c r="RLL303"/>
      <c r="RLM303"/>
      <c r="RLN303"/>
      <c r="RLO303"/>
      <c r="RLP303"/>
      <c r="RLQ303"/>
      <c r="RLR303"/>
      <c r="RLS303"/>
      <c r="RLT303"/>
      <c r="RLU303"/>
      <c r="RLV303"/>
      <c r="RLW303"/>
      <c r="RLX303"/>
      <c r="RLY303"/>
      <c r="RLZ303"/>
      <c r="RMA303"/>
      <c r="RMB303"/>
      <c r="RMC303"/>
      <c r="RMD303"/>
      <c r="RME303"/>
      <c r="RMF303"/>
      <c r="RMG303"/>
      <c r="RMH303"/>
      <c r="RMI303"/>
      <c r="RMJ303"/>
      <c r="RMK303"/>
      <c r="RML303"/>
      <c r="RMM303"/>
      <c r="RMN303"/>
      <c r="RMO303"/>
      <c r="RMP303"/>
      <c r="RMQ303"/>
      <c r="RMR303"/>
      <c r="RMS303"/>
      <c r="RMT303"/>
      <c r="RMU303"/>
      <c r="RMV303"/>
      <c r="RMW303"/>
      <c r="RMX303"/>
      <c r="RMY303"/>
      <c r="RMZ303"/>
      <c r="RNA303"/>
      <c r="RNB303"/>
      <c r="RNC303"/>
      <c r="RND303"/>
      <c r="RNE303"/>
      <c r="RNF303"/>
      <c r="RNG303"/>
      <c r="RNH303"/>
      <c r="RNI303"/>
      <c r="RNJ303"/>
      <c r="RNK303"/>
      <c r="RNL303"/>
      <c r="RNM303"/>
      <c r="RNN303"/>
      <c r="RNO303"/>
      <c r="RNP303"/>
      <c r="RNQ303"/>
      <c r="RNR303"/>
      <c r="RNS303"/>
      <c r="RNT303"/>
      <c r="RNU303"/>
      <c r="RNV303"/>
      <c r="RNW303"/>
      <c r="RNX303"/>
      <c r="RNY303"/>
      <c r="RNZ303"/>
      <c r="ROA303"/>
      <c r="ROB303"/>
      <c r="ROC303"/>
      <c r="ROD303"/>
      <c r="ROE303"/>
      <c r="ROF303"/>
      <c r="ROG303"/>
      <c r="ROH303"/>
      <c r="ROI303"/>
      <c r="ROJ303"/>
      <c r="ROK303"/>
      <c r="ROL303"/>
      <c r="ROM303"/>
      <c r="RON303"/>
      <c r="ROO303"/>
      <c r="ROP303"/>
      <c r="ROQ303"/>
      <c r="ROR303"/>
      <c r="ROS303"/>
      <c r="ROT303"/>
      <c r="ROU303"/>
      <c r="ROV303"/>
      <c r="ROW303"/>
      <c r="ROX303"/>
      <c r="ROY303"/>
      <c r="ROZ303"/>
      <c r="RPA303"/>
      <c r="RPB303"/>
      <c r="RPC303"/>
      <c r="RPD303"/>
      <c r="RPE303"/>
      <c r="RPF303"/>
      <c r="RPG303"/>
      <c r="RPH303"/>
      <c r="RPI303"/>
      <c r="RPJ303"/>
      <c r="RPK303"/>
      <c r="RPL303"/>
      <c r="RPM303"/>
      <c r="RPN303"/>
      <c r="RPO303"/>
      <c r="RPP303"/>
      <c r="RPQ303"/>
      <c r="RPR303"/>
      <c r="RPS303"/>
      <c r="RPT303"/>
      <c r="RPU303"/>
      <c r="RPV303"/>
      <c r="RPW303"/>
      <c r="RPX303"/>
      <c r="RPY303"/>
      <c r="RPZ303"/>
      <c r="RQA303"/>
      <c r="RQB303"/>
      <c r="RQC303"/>
      <c r="RQD303"/>
      <c r="RQE303"/>
      <c r="RQF303"/>
      <c r="RQG303"/>
      <c r="RQH303"/>
      <c r="RQI303"/>
      <c r="RQJ303"/>
      <c r="RQK303"/>
      <c r="RQL303"/>
      <c r="RQM303"/>
      <c r="RQN303"/>
      <c r="RQO303"/>
      <c r="RQP303"/>
      <c r="RQQ303"/>
      <c r="RQR303"/>
      <c r="RQS303"/>
      <c r="RQT303"/>
      <c r="RQU303"/>
      <c r="RQV303"/>
      <c r="RQW303"/>
      <c r="RQX303"/>
      <c r="RQY303"/>
      <c r="RQZ303"/>
      <c r="RRA303"/>
      <c r="RRB303"/>
      <c r="RRC303"/>
      <c r="RRD303"/>
      <c r="RRE303"/>
      <c r="RRF303"/>
      <c r="RRG303"/>
      <c r="RRH303"/>
      <c r="RRI303"/>
      <c r="RRJ303"/>
      <c r="RRK303"/>
      <c r="RRL303"/>
      <c r="RRM303"/>
      <c r="RRN303"/>
      <c r="RRO303"/>
      <c r="RRP303"/>
      <c r="RRQ303"/>
      <c r="RRR303"/>
      <c r="RRS303"/>
      <c r="RRT303"/>
      <c r="RRU303"/>
      <c r="RRV303"/>
      <c r="RRW303"/>
      <c r="RRX303"/>
      <c r="RRY303"/>
      <c r="RRZ303"/>
      <c r="RSA303"/>
      <c r="RSB303"/>
      <c r="RSC303"/>
      <c r="RSD303"/>
      <c r="RSE303"/>
      <c r="RSF303"/>
      <c r="RSG303"/>
      <c r="RSH303"/>
      <c r="RSI303"/>
      <c r="RSJ303"/>
      <c r="RSK303"/>
      <c r="RSL303"/>
      <c r="RSM303"/>
      <c r="RSN303"/>
      <c r="RSO303"/>
      <c r="RSP303"/>
      <c r="RSQ303"/>
      <c r="RSR303"/>
      <c r="RSS303"/>
      <c r="RST303"/>
      <c r="RSU303"/>
      <c r="RSV303"/>
      <c r="RSW303"/>
      <c r="RSX303"/>
      <c r="RSY303"/>
      <c r="RSZ303"/>
      <c r="RTA303"/>
      <c r="RTB303"/>
      <c r="RTC303"/>
      <c r="RTD303"/>
      <c r="RTE303"/>
      <c r="RTF303"/>
      <c r="RTG303"/>
      <c r="RTH303"/>
      <c r="RTI303"/>
      <c r="RTJ303"/>
      <c r="RTK303"/>
      <c r="RTL303"/>
      <c r="RTM303"/>
      <c r="RTN303"/>
      <c r="RTO303"/>
      <c r="RTP303"/>
      <c r="RTQ303"/>
      <c r="RTR303"/>
      <c r="RTS303"/>
      <c r="RTT303"/>
      <c r="RTU303"/>
      <c r="RTV303"/>
      <c r="RTW303"/>
      <c r="RTX303"/>
      <c r="RTY303"/>
      <c r="RTZ303"/>
      <c r="RUA303"/>
      <c r="RUB303"/>
      <c r="RUC303"/>
      <c r="RUD303"/>
      <c r="RUE303"/>
      <c r="RUF303"/>
      <c r="RUG303"/>
      <c r="RUH303"/>
      <c r="RUI303"/>
      <c r="RUJ303"/>
      <c r="RUK303"/>
      <c r="RUL303"/>
      <c r="RUM303"/>
      <c r="RUN303"/>
      <c r="RUO303"/>
      <c r="RUP303"/>
      <c r="RUQ303"/>
      <c r="RUR303"/>
      <c r="RUS303"/>
      <c r="RUT303"/>
      <c r="RUU303"/>
      <c r="RUV303"/>
      <c r="RUW303"/>
      <c r="RUX303"/>
      <c r="RUY303"/>
      <c r="RUZ303"/>
      <c r="RVA303"/>
      <c r="RVB303"/>
      <c r="RVC303"/>
      <c r="RVD303"/>
      <c r="RVE303"/>
      <c r="RVF303"/>
      <c r="RVG303"/>
      <c r="RVH303"/>
      <c r="RVI303"/>
      <c r="RVJ303"/>
      <c r="RVK303"/>
      <c r="RVL303"/>
      <c r="RVM303"/>
      <c r="RVN303"/>
      <c r="RVO303"/>
      <c r="RVP303"/>
      <c r="RVQ303"/>
      <c r="RVR303"/>
      <c r="RVS303"/>
      <c r="RVT303"/>
      <c r="RVU303"/>
      <c r="RVV303"/>
      <c r="RVW303"/>
      <c r="RVX303"/>
      <c r="RVY303"/>
      <c r="RVZ303"/>
      <c r="RWA303"/>
      <c r="RWB303"/>
      <c r="RWC303"/>
      <c r="RWD303"/>
      <c r="RWE303"/>
      <c r="RWF303"/>
      <c r="RWG303"/>
      <c r="RWH303"/>
      <c r="RWI303"/>
      <c r="RWJ303"/>
      <c r="RWK303"/>
      <c r="RWL303"/>
      <c r="RWM303"/>
      <c r="RWN303"/>
      <c r="RWO303"/>
      <c r="RWP303"/>
      <c r="RWQ303"/>
      <c r="RWR303"/>
      <c r="RWS303"/>
      <c r="RWT303"/>
      <c r="RWU303"/>
      <c r="RWV303"/>
      <c r="RWW303"/>
      <c r="RWX303"/>
      <c r="RWY303"/>
      <c r="RWZ303"/>
      <c r="RXA303"/>
      <c r="RXB303"/>
      <c r="RXC303"/>
      <c r="RXD303"/>
      <c r="RXE303"/>
      <c r="RXF303"/>
      <c r="RXG303"/>
      <c r="RXH303"/>
      <c r="RXI303"/>
      <c r="RXJ303"/>
      <c r="RXK303"/>
      <c r="RXL303"/>
      <c r="RXM303"/>
      <c r="RXN303"/>
      <c r="RXO303"/>
      <c r="RXP303"/>
      <c r="RXQ303"/>
      <c r="RXR303"/>
      <c r="RXS303"/>
      <c r="RXT303"/>
      <c r="RXU303"/>
      <c r="RXV303"/>
      <c r="RXW303"/>
      <c r="RXX303"/>
      <c r="RXY303"/>
      <c r="RXZ303"/>
      <c r="RYA303"/>
      <c r="RYB303"/>
      <c r="RYC303"/>
      <c r="RYD303"/>
      <c r="RYE303"/>
      <c r="RYF303"/>
      <c r="RYG303"/>
      <c r="RYH303"/>
      <c r="RYI303"/>
      <c r="RYJ303"/>
      <c r="RYK303"/>
      <c r="RYL303"/>
      <c r="RYM303"/>
      <c r="RYN303"/>
      <c r="RYO303"/>
      <c r="RYP303"/>
      <c r="RYQ303"/>
      <c r="RYR303"/>
      <c r="RYS303"/>
      <c r="RYT303"/>
      <c r="RYU303"/>
      <c r="RYV303"/>
      <c r="RYW303"/>
      <c r="RYX303"/>
      <c r="RYY303"/>
      <c r="RYZ303"/>
      <c r="RZA303"/>
      <c r="RZB303"/>
      <c r="RZC303"/>
      <c r="RZD303"/>
      <c r="RZE303"/>
      <c r="RZF303"/>
      <c r="RZG303"/>
      <c r="RZH303"/>
      <c r="RZI303"/>
      <c r="RZJ303"/>
      <c r="RZK303"/>
      <c r="RZL303"/>
      <c r="RZM303"/>
      <c r="RZN303"/>
      <c r="RZO303"/>
      <c r="RZP303"/>
      <c r="RZQ303"/>
      <c r="RZR303"/>
      <c r="RZS303"/>
      <c r="RZT303"/>
      <c r="RZU303"/>
      <c r="RZV303"/>
      <c r="RZW303"/>
      <c r="RZX303"/>
      <c r="RZY303"/>
      <c r="RZZ303"/>
      <c r="SAA303"/>
      <c r="SAB303"/>
      <c r="SAC303"/>
      <c r="SAD303"/>
      <c r="SAE303"/>
      <c r="SAF303"/>
      <c r="SAG303"/>
      <c r="SAH303"/>
      <c r="SAI303"/>
      <c r="SAJ303"/>
      <c r="SAK303"/>
      <c r="SAL303"/>
      <c r="SAM303"/>
      <c r="SAN303"/>
      <c r="SAO303"/>
      <c r="SAP303"/>
      <c r="SAQ303"/>
      <c r="SAR303"/>
      <c r="SAS303"/>
      <c r="SAT303"/>
      <c r="SAU303"/>
      <c r="SAV303"/>
      <c r="SAW303"/>
      <c r="SAX303"/>
      <c r="SAY303"/>
      <c r="SAZ303"/>
      <c r="SBA303"/>
      <c r="SBB303"/>
      <c r="SBC303"/>
      <c r="SBD303"/>
      <c r="SBE303"/>
      <c r="SBF303"/>
      <c r="SBG303"/>
      <c r="SBH303"/>
      <c r="SBI303"/>
      <c r="SBJ303"/>
      <c r="SBK303"/>
      <c r="SBL303"/>
      <c r="SBM303"/>
      <c r="SBN303"/>
      <c r="SBO303"/>
      <c r="SBP303"/>
      <c r="SBQ303"/>
      <c r="SBR303"/>
      <c r="SBS303"/>
      <c r="SBT303"/>
      <c r="SBU303"/>
      <c r="SBV303"/>
      <c r="SBW303"/>
      <c r="SBX303"/>
      <c r="SBY303"/>
      <c r="SBZ303"/>
      <c r="SCA303"/>
      <c r="SCB303"/>
      <c r="SCC303"/>
      <c r="SCD303"/>
      <c r="SCE303"/>
      <c r="SCF303"/>
      <c r="SCG303"/>
      <c r="SCH303"/>
      <c r="SCI303"/>
      <c r="SCJ303"/>
      <c r="SCK303"/>
      <c r="SCL303"/>
      <c r="SCM303"/>
      <c r="SCN303"/>
      <c r="SCO303"/>
      <c r="SCP303"/>
      <c r="SCQ303"/>
      <c r="SCR303"/>
      <c r="SCS303"/>
      <c r="SCT303"/>
      <c r="SCU303"/>
      <c r="SCV303"/>
      <c r="SCW303"/>
      <c r="SCX303"/>
      <c r="SCY303"/>
      <c r="SCZ303"/>
      <c r="SDA303"/>
      <c r="SDB303"/>
      <c r="SDC303"/>
      <c r="SDD303"/>
      <c r="SDE303"/>
      <c r="SDF303"/>
      <c r="SDG303"/>
      <c r="SDH303"/>
      <c r="SDI303"/>
      <c r="SDJ303"/>
      <c r="SDK303"/>
      <c r="SDL303"/>
      <c r="SDM303"/>
      <c r="SDN303"/>
      <c r="SDO303"/>
      <c r="SDP303"/>
      <c r="SDQ303"/>
      <c r="SDR303"/>
      <c r="SDS303"/>
      <c r="SDT303"/>
      <c r="SDU303"/>
      <c r="SDV303"/>
      <c r="SDW303"/>
      <c r="SDX303"/>
      <c r="SDY303"/>
      <c r="SDZ303"/>
      <c r="SEA303"/>
      <c r="SEB303"/>
      <c r="SEC303"/>
      <c r="SED303"/>
      <c r="SEE303"/>
      <c r="SEF303"/>
      <c r="SEG303"/>
      <c r="SEH303"/>
      <c r="SEI303"/>
      <c r="SEJ303"/>
      <c r="SEK303"/>
      <c r="SEL303"/>
      <c r="SEM303"/>
      <c r="SEN303"/>
      <c r="SEO303"/>
      <c r="SEP303"/>
      <c r="SEQ303"/>
      <c r="SER303"/>
      <c r="SES303"/>
      <c r="SET303"/>
      <c r="SEU303"/>
      <c r="SEV303"/>
      <c r="SEW303"/>
      <c r="SEX303"/>
      <c r="SEY303"/>
      <c r="SEZ303"/>
      <c r="SFA303"/>
      <c r="SFB303"/>
      <c r="SFC303"/>
      <c r="SFD303"/>
      <c r="SFE303"/>
      <c r="SFF303"/>
      <c r="SFG303"/>
      <c r="SFH303"/>
      <c r="SFI303"/>
      <c r="SFJ303"/>
      <c r="SFK303"/>
      <c r="SFL303"/>
      <c r="SFM303"/>
      <c r="SFN303"/>
      <c r="SFO303"/>
      <c r="SFP303"/>
      <c r="SFQ303"/>
      <c r="SFR303"/>
      <c r="SFS303"/>
      <c r="SFT303"/>
      <c r="SFU303"/>
      <c r="SFV303"/>
      <c r="SFW303"/>
      <c r="SFX303"/>
      <c r="SFY303"/>
      <c r="SFZ303"/>
      <c r="SGA303"/>
      <c r="SGB303"/>
      <c r="SGC303"/>
      <c r="SGD303"/>
      <c r="SGE303"/>
      <c r="SGF303"/>
      <c r="SGG303"/>
      <c r="SGH303"/>
      <c r="SGI303"/>
      <c r="SGJ303"/>
      <c r="SGK303"/>
      <c r="SGL303"/>
      <c r="SGM303"/>
      <c r="SGN303"/>
      <c r="SGO303"/>
      <c r="SGP303"/>
      <c r="SGQ303"/>
      <c r="SGR303"/>
      <c r="SGS303"/>
      <c r="SGT303"/>
      <c r="SGU303"/>
      <c r="SGV303"/>
      <c r="SGW303"/>
      <c r="SGX303"/>
      <c r="SGY303"/>
      <c r="SGZ303"/>
      <c r="SHA303"/>
      <c r="SHB303"/>
      <c r="SHC303"/>
      <c r="SHD303"/>
      <c r="SHE303"/>
      <c r="SHF303"/>
      <c r="SHG303"/>
      <c r="SHH303"/>
      <c r="SHI303"/>
      <c r="SHJ303"/>
      <c r="SHK303"/>
      <c r="SHL303"/>
      <c r="SHM303"/>
      <c r="SHN303"/>
      <c r="SHO303"/>
      <c r="SHP303"/>
      <c r="SHQ303"/>
      <c r="SHR303"/>
      <c r="SHS303"/>
      <c r="SHT303"/>
      <c r="SHU303"/>
      <c r="SHV303"/>
      <c r="SHW303"/>
      <c r="SHX303"/>
      <c r="SHY303"/>
      <c r="SHZ303"/>
      <c r="SIA303"/>
      <c r="SIB303"/>
      <c r="SIC303"/>
      <c r="SID303"/>
      <c r="SIE303"/>
      <c r="SIF303"/>
      <c r="SIG303"/>
      <c r="SIH303"/>
      <c r="SII303"/>
      <c r="SIJ303"/>
      <c r="SIK303"/>
      <c r="SIL303"/>
      <c r="SIM303"/>
      <c r="SIN303"/>
      <c r="SIO303"/>
      <c r="SIP303"/>
      <c r="SIQ303"/>
      <c r="SIR303"/>
      <c r="SIS303"/>
      <c r="SIT303"/>
      <c r="SIU303"/>
      <c r="SIV303"/>
      <c r="SIW303"/>
      <c r="SIX303"/>
      <c r="SIY303"/>
      <c r="SIZ303"/>
      <c r="SJA303"/>
      <c r="SJB303"/>
      <c r="SJC303"/>
      <c r="SJD303"/>
      <c r="SJE303"/>
      <c r="SJF303"/>
      <c r="SJG303"/>
      <c r="SJH303"/>
      <c r="SJI303"/>
      <c r="SJJ303"/>
      <c r="SJK303"/>
      <c r="SJL303"/>
      <c r="SJM303"/>
      <c r="SJN303"/>
      <c r="SJO303"/>
      <c r="SJP303"/>
      <c r="SJQ303"/>
      <c r="SJR303"/>
      <c r="SJS303"/>
      <c r="SJT303"/>
      <c r="SJU303"/>
      <c r="SJV303"/>
      <c r="SJW303"/>
      <c r="SJX303"/>
      <c r="SJY303"/>
      <c r="SJZ303"/>
      <c r="SKA303"/>
      <c r="SKB303"/>
      <c r="SKC303"/>
      <c r="SKD303"/>
      <c r="SKE303"/>
      <c r="SKF303"/>
      <c r="SKG303"/>
      <c r="SKH303"/>
      <c r="SKI303"/>
      <c r="SKJ303"/>
      <c r="SKK303"/>
      <c r="SKL303"/>
      <c r="SKM303"/>
      <c r="SKN303"/>
      <c r="SKO303"/>
      <c r="SKP303"/>
      <c r="SKQ303"/>
      <c r="SKR303"/>
      <c r="SKS303"/>
      <c r="SKT303"/>
      <c r="SKU303"/>
      <c r="SKV303"/>
      <c r="SKW303"/>
      <c r="SKX303"/>
      <c r="SKY303"/>
      <c r="SKZ303"/>
      <c r="SLA303"/>
      <c r="SLB303"/>
      <c r="SLC303"/>
      <c r="SLD303"/>
      <c r="SLE303"/>
      <c r="SLF303"/>
      <c r="SLG303"/>
      <c r="SLH303"/>
      <c r="SLI303"/>
      <c r="SLJ303"/>
      <c r="SLK303"/>
      <c r="SLL303"/>
      <c r="SLM303"/>
      <c r="SLN303"/>
      <c r="SLO303"/>
      <c r="SLP303"/>
      <c r="SLQ303"/>
      <c r="SLR303"/>
      <c r="SLS303"/>
      <c r="SLT303"/>
      <c r="SLU303"/>
      <c r="SLV303"/>
      <c r="SLW303"/>
      <c r="SLX303"/>
      <c r="SLY303"/>
      <c r="SLZ303"/>
      <c r="SMA303"/>
      <c r="SMB303"/>
      <c r="SMC303"/>
      <c r="SMD303"/>
      <c r="SME303"/>
      <c r="SMF303"/>
      <c r="SMG303"/>
      <c r="SMH303"/>
      <c r="SMI303"/>
      <c r="SMJ303"/>
      <c r="SMK303"/>
      <c r="SML303"/>
      <c r="SMM303"/>
      <c r="SMN303"/>
      <c r="SMO303"/>
      <c r="SMP303"/>
      <c r="SMQ303"/>
      <c r="SMR303"/>
      <c r="SMS303"/>
      <c r="SMT303"/>
      <c r="SMU303"/>
      <c r="SMV303"/>
      <c r="SMW303"/>
      <c r="SMX303"/>
      <c r="SMY303"/>
      <c r="SMZ303"/>
      <c r="SNA303"/>
      <c r="SNB303"/>
      <c r="SNC303"/>
      <c r="SND303"/>
      <c r="SNE303"/>
      <c r="SNF303"/>
      <c r="SNG303"/>
      <c r="SNH303"/>
      <c r="SNI303"/>
      <c r="SNJ303"/>
      <c r="SNK303"/>
      <c r="SNL303"/>
      <c r="SNM303"/>
      <c r="SNN303"/>
      <c r="SNO303"/>
      <c r="SNP303"/>
      <c r="SNQ303"/>
      <c r="SNR303"/>
      <c r="SNS303"/>
      <c r="SNT303"/>
      <c r="SNU303"/>
      <c r="SNV303"/>
      <c r="SNW303"/>
      <c r="SNX303"/>
      <c r="SNY303"/>
      <c r="SNZ303"/>
      <c r="SOA303"/>
      <c r="SOB303"/>
      <c r="SOC303"/>
      <c r="SOD303"/>
      <c r="SOE303"/>
      <c r="SOF303"/>
      <c r="SOG303"/>
      <c r="SOH303"/>
      <c r="SOI303"/>
      <c r="SOJ303"/>
      <c r="SOK303"/>
      <c r="SOL303"/>
      <c r="SOM303"/>
      <c r="SON303"/>
      <c r="SOO303"/>
      <c r="SOP303"/>
      <c r="SOQ303"/>
      <c r="SOR303"/>
      <c r="SOS303"/>
      <c r="SOT303"/>
      <c r="SOU303"/>
      <c r="SOV303"/>
      <c r="SOW303"/>
      <c r="SOX303"/>
      <c r="SOY303"/>
      <c r="SOZ303"/>
      <c r="SPA303"/>
      <c r="SPB303"/>
      <c r="SPC303"/>
      <c r="SPD303"/>
      <c r="SPE303"/>
      <c r="SPF303"/>
      <c r="SPG303"/>
      <c r="SPH303"/>
      <c r="SPI303"/>
      <c r="SPJ303"/>
      <c r="SPK303"/>
      <c r="SPL303"/>
      <c r="SPM303"/>
      <c r="SPN303"/>
      <c r="SPO303"/>
      <c r="SPP303"/>
      <c r="SPQ303"/>
      <c r="SPR303"/>
      <c r="SPS303"/>
      <c r="SPT303"/>
      <c r="SPU303"/>
      <c r="SPV303"/>
      <c r="SPW303"/>
      <c r="SPX303"/>
      <c r="SPY303"/>
      <c r="SPZ303"/>
      <c r="SQA303"/>
      <c r="SQB303"/>
      <c r="SQC303"/>
      <c r="SQD303"/>
      <c r="SQE303"/>
      <c r="SQF303"/>
      <c r="SQG303"/>
      <c r="SQH303"/>
      <c r="SQI303"/>
      <c r="SQJ303"/>
      <c r="SQK303"/>
      <c r="SQL303"/>
      <c r="SQM303"/>
      <c r="SQN303"/>
      <c r="SQO303"/>
      <c r="SQP303"/>
      <c r="SQQ303"/>
      <c r="SQR303"/>
      <c r="SQS303"/>
      <c r="SQT303"/>
      <c r="SQU303"/>
      <c r="SQV303"/>
      <c r="SQW303"/>
      <c r="SQX303"/>
      <c r="SQY303"/>
      <c r="SQZ303"/>
      <c r="SRA303"/>
      <c r="SRB303"/>
      <c r="SRC303"/>
      <c r="SRD303"/>
      <c r="SRE303"/>
      <c r="SRF303"/>
      <c r="SRG303"/>
      <c r="SRH303"/>
      <c r="SRI303"/>
      <c r="SRJ303"/>
      <c r="SRK303"/>
      <c r="SRL303"/>
      <c r="SRM303"/>
      <c r="SRN303"/>
      <c r="SRO303"/>
      <c r="SRP303"/>
      <c r="SRQ303"/>
      <c r="SRR303"/>
      <c r="SRS303"/>
      <c r="SRT303"/>
      <c r="SRU303"/>
      <c r="SRV303"/>
      <c r="SRW303"/>
      <c r="SRX303"/>
      <c r="SRY303"/>
      <c r="SRZ303"/>
      <c r="SSA303"/>
      <c r="SSB303"/>
      <c r="SSC303"/>
      <c r="SSD303"/>
      <c r="SSE303"/>
      <c r="SSF303"/>
      <c r="SSG303"/>
      <c r="SSH303"/>
      <c r="SSI303"/>
      <c r="SSJ303"/>
      <c r="SSK303"/>
      <c r="SSL303"/>
      <c r="SSM303"/>
      <c r="SSN303"/>
      <c r="SSO303"/>
      <c r="SSP303"/>
      <c r="SSQ303"/>
      <c r="SSR303"/>
      <c r="SSS303"/>
      <c r="SST303"/>
      <c r="SSU303"/>
      <c r="SSV303"/>
      <c r="SSW303"/>
      <c r="SSX303"/>
      <c r="SSY303"/>
      <c r="SSZ303"/>
      <c r="STA303"/>
      <c r="STB303"/>
      <c r="STC303"/>
      <c r="STD303"/>
      <c r="STE303"/>
      <c r="STF303"/>
      <c r="STG303"/>
      <c r="STH303"/>
      <c r="STI303"/>
      <c r="STJ303"/>
      <c r="STK303"/>
      <c r="STL303"/>
      <c r="STM303"/>
      <c r="STN303"/>
      <c r="STO303"/>
      <c r="STP303"/>
      <c r="STQ303"/>
      <c r="STR303"/>
      <c r="STS303"/>
      <c r="STT303"/>
      <c r="STU303"/>
      <c r="STV303"/>
      <c r="STW303"/>
      <c r="STX303"/>
      <c r="STY303"/>
      <c r="STZ303"/>
      <c r="SUA303"/>
      <c r="SUB303"/>
      <c r="SUC303"/>
      <c r="SUD303"/>
      <c r="SUE303"/>
      <c r="SUF303"/>
      <c r="SUG303"/>
      <c r="SUH303"/>
      <c r="SUI303"/>
      <c r="SUJ303"/>
      <c r="SUK303"/>
      <c r="SUL303"/>
      <c r="SUM303"/>
      <c r="SUN303"/>
      <c r="SUO303"/>
      <c r="SUP303"/>
      <c r="SUQ303"/>
      <c r="SUR303"/>
      <c r="SUS303"/>
      <c r="SUT303"/>
      <c r="SUU303"/>
      <c r="SUV303"/>
      <c r="SUW303"/>
      <c r="SUX303"/>
      <c r="SUY303"/>
      <c r="SUZ303"/>
      <c r="SVA303"/>
      <c r="SVB303"/>
      <c r="SVC303"/>
      <c r="SVD303"/>
      <c r="SVE303"/>
      <c r="SVF303"/>
      <c r="SVG303"/>
      <c r="SVH303"/>
      <c r="SVI303"/>
      <c r="SVJ303"/>
      <c r="SVK303"/>
      <c r="SVL303"/>
      <c r="SVM303"/>
      <c r="SVN303"/>
      <c r="SVO303"/>
      <c r="SVP303"/>
      <c r="SVQ303"/>
      <c r="SVR303"/>
      <c r="SVS303"/>
      <c r="SVT303"/>
      <c r="SVU303"/>
      <c r="SVV303"/>
      <c r="SVW303"/>
      <c r="SVX303"/>
      <c r="SVY303"/>
      <c r="SVZ303"/>
      <c r="SWA303"/>
      <c r="SWB303"/>
      <c r="SWC303"/>
      <c r="SWD303"/>
      <c r="SWE303"/>
      <c r="SWF303"/>
      <c r="SWG303"/>
      <c r="SWH303"/>
      <c r="SWI303"/>
      <c r="SWJ303"/>
      <c r="SWK303"/>
      <c r="SWL303"/>
      <c r="SWM303"/>
      <c r="SWN303"/>
      <c r="SWO303"/>
      <c r="SWP303"/>
      <c r="SWQ303"/>
      <c r="SWR303"/>
      <c r="SWS303"/>
      <c r="SWT303"/>
      <c r="SWU303"/>
      <c r="SWV303"/>
      <c r="SWW303"/>
      <c r="SWX303"/>
      <c r="SWY303"/>
      <c r="SWZ303"/>
      <c r="SXA303"/>
      <c r="SXB303"/>
      <c r="SXC303"/>
      <c r="SXD303"/>
      <c r="SXE303"/>
      <c r="SXF303"/>
      <c r="SXG303"/>
      <c r="SXH303"/>
      <c r="SXI303"/>
      <c r="SXJ303"/>
      <c r="SXK303"/>
      <c r="SXL303"/>
      <c r="SXM303"/>
      <c r="SXN303"/>
      <c r="SXO303"/>
      <c r="SXP303"/>
      <c r="SXQ303"/>
      <c r="SXR303"/>
      <c r="SXS303"/>
      <c r="SXT303"/>
      <c r="SXU303"/>
      <c r="SXV303"/>
      <c r="SXW303"/>
      <c r="SXX303"/>
      <c r="SXY303"/>
      <c r="SXZ303"/>
      <c r="SYA303"/>
      <c r="SYB303"/>
      <c r="SYC303"/>
      <c r="SYD303"/>
      <c r="SYE303"/>
      <c r="SYF303"/>
      <c r="SYG303"/>
      <c r="SYH303"/>
      <c r="SYI303"/>
      <c r="SYJ303"/>
      <c r="SYK303"/>
      <c r="SYL303"/>
      <c r="SYM303"/>
      <c r="SYN303"/>
      <c r="SYO303"/>
      <c r="SYP303"/>
      <c r="SYQ303"/>
      <c r="SYR303"/>
      <c r="SYS303"/>
      <c r="SYT303"/>
      <c r="SYU303"/>
      <c r="SYV303"/>
      <c r="SYW303"/>
      <c r="SYX303"/>
      <c r="SYY303"/>
      <c r="SYZ303"/>
      <c r="SZA303"/>
      <c r="SZB303"/>
      <c r="SZC303"/>
      <c r="SZD303"/>
      <c r="SZE303"/>
      <c r="SZF303"/>
      <c r="SZG303"/>
      <c r="SZH303"/>
      <c r="SZI303"/>
      <c r="SZJ303"/>
      <c r="SZK303"/>
      <c r="SZL303"/>
      <c r="SZM303"/>
      <c r="SZN303"/>
      <c r="SZO303"/>
      <c r="SZP303"/>
      <c r="SZQ303"/>
      <c r="SZR303"/>
      <c r="SZS303"/>
      <c r="SZT303"/>
      <c r="SZU303"/>
      <c r="SZV303"/>
      <c r="SZW303"/>
      <c r="SZX303"/>
      <c r="SZY303"/>
      <c r="SZZ303"/>
      <c r="TAA303"/>
      <c r="TAB303"/>
      <c r="TAC303"/>
      <c r="TAD303"/>
      <c r="TAE303"/>
      <c r="TAF303"/>
      <c r="TAG303"/>
      <c r="TAH303"/>
      <c r="TAI303"/>
      <c r="TAJ303"/>
      <c r="TAK303"/>
      <c r="TAL303"/>
      <c r="TAM303"/>
      <c r="TAN303"/>
      <c r="TAO303"/>
      <c r="TAP303"/>
      <c r="TAQ303"/>
      <c r="TAR303"/>
      <c r="TAS303"/>
      <c r="TAT303"/>
      <c r="TAU303"/>
      <c r="TAV303"/>
      <c r="TAW303"/>
      <c r="TAX303"/>
      <c r="TAY303"/>
      <c r="TAZ303"/>
      <c r="TBA303"/>
      <c r="TBB303"/>
      <c r="TBC303"/>
      <c r="TBD303"/>
      <c r="TBE303"/>
      <c r="TBF303"/>
      <c r="TBG303"/>
      <c r="TBH303"/>
      <c r="TBI303"/>
      <c r="TBJ303"/>
      <c r="TBK303"/>
      <c r="TBL303"/>
      <c r="TBM303"/>
      <c r="TBN303"/>
      <c r="TBO303"/>
      <c r="TBP303"/>
      <c r="TBQ303"/>
      <c r="TBR303"/>
      <c r="TBS303"/>
      <c r="TBT303"/>
      <c r="TBU303"/>
      <c r="TBV303"/>
      <c r="TBW303"/>
      <c r="TBX303"/>
      <c r="TBY303"/>
      <c r="TBZ303"/>
      <c r="TCA303"/>
      <c r="TCB303"/>
      <c r="TCC303"/>
      <c r="TCD303"/>
      <c r="TCE303"/>
      <c r="TCF303"/>
      <c r="TCG303"/>
      <c r="TCH303"/>
      <c r="TCI303"/>
      <c r="TCJ303"/>
      <c r="TCK303"/>
      <c r="TCL303"/>
      <c r="TCM303"/>
      <c r="TCN303"/>
      <c r="TCO303"/>
      <c r="TCP303"/>
      <c r="TCQ303"/>
      <c r="TCR303"/>
      <c r="TCS303"/>
      <c r="TCT303"/>
      <c r="TCU303"/>
      <c r="TCV303"/>
      <c r="TCW303"/>
      <c r="TCX303"/>
      <c r="TCY303"/>
      <c r="TCZ303"/>
      <c r="TDA303"/>
      <c r="TDB303"/>
      <c r="TDC303"/>
      <c r="TDD303"/>
      <c r="TDE303"/>
      <c r="TDF303"/>
      <c r="TDG303"/>
      <c r="TDH303"/>
      <c r="TDI303"/>
      <c r="TDJ303"/>
      <c r="TDK303"/>
      <c r="TDL303"/>
      <c r="TDM303"/>
      <c r="TDN303"/>
      <c r="TDO303"/>
      <c r="TDP303"/>
      <c r="TDQ303"/>
      <c r="TDR303"/>
      <c r="TDS303"/>
      <c r="TDT303"/>
      <c r="TDU303"/>
      <c r="TDV303"/>
      <c r="TDW303"/>
      <c r="TDX303"/>
      <c r="TDY303"/>
      <c r="TDZ303"/>
      <c r="TEA303"/>
      <c r="TEB303"/>
      <c r="TEC303"/>
      <c r="TED303"/>
      <c r="TEE303"/>
      <c r="TEF303"/>
      <c r="TEG303"/>
      <c r="TEH303"/>
      <c r="TEI303"/>
      <c r="TEJ303"/>
      <c r="TEK303"/>
      <c r="TEL303"/>
      <c r="TEM303"/>
      <c r="TEN303"/>
      <c r="TEO303"/>
      <c r="TEP303"/>
      <c r="TEQ303"/>
      <c r="TER303"/>
      <c r="TES303"/>
      <c r="TET303"/>
      <c r="TEU303"/>
      <c r="TEV303"/>
      <c r="TEW303"/>
      <c r="TEX303"/>
      <c r="TEY303"/>
      <c r="TEZ303"/>
      <c r="TFA303"/>
      <c r="TFB303"/>
      <c r="TFC303"/>
      <c r="TFD303"/>
      <c r="TFE303"/>
      <c r="TFF303"/>
      <c r="TFG303"/>
      <c r="TFH303"/>
      <c r="TFI303"/>
      <c r="TFJ303"/>
      <c r="TFK303"/>
      <c r="TFL303"/>
      <c r="TFM303"/>
      <c r="TFN303"/>
      <c r="TFO303"/>
      <c r="TFP303"/>
      <c r="TFQ303"/>
      <c r="TFR303"/>
      <c r="TFS303"/>
      <c r="TFT303"/>
      <c r="TFU303"/>
      <c r="TFV303"/>
      <c r="TFW303"/>
      <c r="TFX303"/>
      <c r="TFY303"/>
      <c r="TFZ303"/>
      <c r="TGA303"/>
      <c r="TGB303"/>
      <c r="TGC303"/>
      <c r="TGD303"/>
      <c r="TGE303"/>
      <c r="TGF303"/>
      <c r="TGG303"/>
      <c r="TGH303"/>
      <c r="TGI303"/>
      <c r="TGJ303"/>
      <c r="TGK303"/>
      <c r="TGL303"/>
      <c r="TGM303"/>
      <c r="TGN303"/>
      <c r="TGO303"/>
      <c r="TGP303"/>
      <c r="TGQ303"/>
      <c r="TGR303"/>
      <c r="TGS303"/>
      <c r="TGT303"/>
      <c r="TGU303"/>
      <c r="TGV303"/>
      <c r="TGW303"/>
      <c r="TGX303"/>
      <c r="TGY303"/>
      <c r="TGZ303"/>
      <c r="THA303"/>
      <c r="THB303"/>
      <c r="THC303"/>
      <c r="THD303"/>
      <c r="THE303"/>
      <c r="THF303"/>
      <c r="THG303"/>
      <c r="THH303"/>
      <c r="THI303"/>
      <c r="THJ303"/>
      <c r="THK303"/>
      <c r="THL303"/>
      <c r="THM303"/>
      <c r="THN303"/>
      <c r="THO303"/>
      <c r="THP303"/>
      <c r="THQ303"/>
      <c r="THR303"/>
      <c r="THS303"/>
      <c r="THT303"/>
      <c r="THU303"/>
      <c r="THV303"/>
      <c r="THW303"/>
      <c r="THX303"/>
      <c r="THY303"/>
      <c r="THZ303"/>
      <c r="TIA303"/>
      <c r="TIB303"/>
      <c r="TIC303"/>
      <c r="TID303"/>
      <c r="TIE303"/>
      <c r="TIF303"/>
      <c r="TIG303"/>
      <c r="TIH303"/>
      <c r="TII303"/>
      <c r="TIJ303"/>
      <c r="TIK303"/>
      <c r="TIL303"/>
      <c r="TIM303"/>
      <c r="TIN303"/>
      <c r="TIO303"/>
      <c r="TIP303"/>
      <c r="TIQ303"/>
      <c r="TIR303"/>
      <c r="TIS303"/>
      <c r="TIT303"/>
      <c r="TIU303"/>
      <c r="TIV303"/>
      <c r="TIW303"/>
      <c r="TIX303"/>
      <c r="TIY303"/>
      <c r="TIZ303"/>
      <c r="TJA303"/>
      <c r="TJB303"/>
      <c r="TJC303"/>
      <c r="TJD303"/>
      <c r="TJE303"/>
      <c r="TJF303"/>
      <c r="TJG303"/>
      <c r="TJH303"/>
      <c r="TJI303"/>
      <c r="TJJ303"/>
      <c r="TJK303"/>
      <c r="TJL303"/>
      <c r="TJM303"/>
      <c r="TJN303"/>
      <c r="TJO303"/>
      <c r="TJP303"/>
      <c r="TJQ303"/>
      <c r="TJR303"/>
      <c r="TJS303"/>
      <c r="TJT303"/>
      <c r="TJU303"/>
      <c r="TJV303"/>
      <c r="TJW303"/>
      <c r="TJX303"/>
      <c r="TJY303"/>
      <c r="TJZ303"/>
      <c r="TKA303"/>
      <c r="TKB303"/>
      <c r="TKC303"/>
      <c r="TKD303"/>
      <c r="TKE303"/>
      <c r="TKF303"/>
      <c r="TKG303"/>
      <c r="TKH303"/>
      <c r="TKI303"/>
      <c r="TKJ303"/>
      <c r="TKK303"/>
      <c r="TKL303"/>
      <c r="TKM303"/>
      <c r="TKN303"/>
      <c r="TKO303"/>
      <c r="TKP303"/>
      <c r="TKQ303"/>
      <c r="TKR303"/>
      <c r="TKS303"/>
      <c r="TKT303"/>
      <c r="TKU303"/>
      <c r="TKV303"/>
      <c r="TKW303"/>
      <c r="TKX303"/>
      <c r="TKY303"/>
      <c r="TKZ303"/>
      <c r="TLA303"/>
      <c r="TLB303"/>
      <c r="TLC303"/>
      <c r="TLD303"/>
      <c r="TLE303"/>
      <c r="TLF303"/>
      <c r="TLG303"/>
      <c r="TLH303"/>
      <c r="TLI303"/>
      <c r="TLJ303"/>
      <c r="TLK303"/>
      <c r="TLL303"/>
      <c r="TLM303"/>
      <c r="TLN303"/>
      <c r="TLO303"/>
      <c r="TLP303"/>
      <c r="TLQ303"/>
      <c r="TLR303"/>
      <c r="TLS303"/>
      <c r="TLT303"/>
      <c r="TLU303"/>
      <c r="TLV303"/>
      <c r="TLW303"/>
      <c r="TLX303"/>
      <c r="TLY303"/>
      <c r="TLZ303"/>
      <c r="TMA303"/>
      <c r="TMB303"/>
      <c r="TMC303"/>
      <c r="TMD303"/>
      <c r="TME303"/>
      <c r="TMF303"/>
      <c r="TMG303"/>
      <c r="TMH303"/>
      <c r="TMI303"/>
      <c r="TMJ303"/>
      <c r="TMK303"/>
      <c r="TML303"/>
      <c r="TMM303"/>
      <c r="TMN303"/>
      <c r="TMO303"/>
      <c r="TMP303"/>
      <c r="TMQ303"/>
      <c r="TMR303"/>
      <c r="TMS303"/>
      <c r="TMT303"/>
      <c r="TMU303"/>
      <c r="TMV303"/>
      <c r="TMW303"/>
      <c r="TMX303"/>
      <c r="TMY303"/>
      <c r="TMZ303"/>
      <c r="TNA303"/>
      <c r="TNB303"/>
      <c r="TNC303"/>
      <c r="TND303"/>
      <c r="TNE303"/>
      <c r="TNF303"/>
      <c r="TNG303"/>
      <c r="TNH303"/>
      <c r="TNI303"/>
      <c r="TNJ303"/>
      <c r="TNK303"/>
      <c r="TNL303"/>
      <c r="TNM303"/>
      <c r="TNN303"/>
      <c r="TNO303"/>
      <c r="TNP303"/>
      <c r="TNQ303"/>
      <c r="TNR303"/>
      <c r="TNS303"/>
      <c r="TNT303"/>
      <c r="TNU303"/>
      <c r="TNV303"/>
      <c r="TNW303"/>
      <c r="TNX303"/>
      <c r="TNY303"/>
      <c r="TNZ303"/>
      <c r="TOA303"/>
      <c r="TOB303"/>
      <c r="TOC303"/>
      <c r="TOD303"/>
      <c r="TOE303"/>
      <c r="TOF303"/>
      <c r="TOG303"/>
      <c r="TOH303"/>
      <c r="TOI303"/>
      <c r="TOJ303"/>
      <c r="TOK303"/>
      <c r="TOL303"/>
      <c r="TOM303"/>
      <c r="TON303"/>
      <c r="TOO303"/>
      <c r="TOP303"/>
      <c r="TOQ303"/>
      <c r="TOR303"/>
      <c r="TOS303"/>
      <c r="TOT303"/>
      <c r="TOU303"/>
      <c r="TOV303"/>
      <c r="TOW303"/>
      <c r="TOX303"/>
      <c r="TOY303"/>
      <c r="TOZ303"/>
      <c r="TPA303"/>
      <c r="TPB303"/>
      <c r="TPC303"/>
      <c r="TPD303"/>
      <c r="TPE303"/>
      <c r="TPF303"/>
      <c r="TPG303"/>
      <c r="TPH303"/>
      <c r="TPI303"/>
      <c r="TPJ303"/>
      <c r="TPK303"/>
      <c r="TPL303"/>
      <c r="TPM303"/>
      <c r="TPN303"/>
      <c r="TPO303"/>
      <c r="TPP303"/>
      <c r="TPQ303"/>
      <c r="TPR303"/>
      <c r="TPS303"/>
      <c r="TPT303"/>
      <c r="TPU303"/>
      <c r="TPV303"/>
      <c r="TPW303"/>
      <c r="TPX303"/>
      <c r="TPY303"/>
      <c r="TPZ303"/>
      <c r="TQA303"/>
      <c r="TQB303"/>
      <c r="TQC303"/>
      <c r="TQD303"/>
      <c r="TQE303"/>
      <c r="TQF303"/>
      <c r="TQG303"/>
      <c r="TQH303"/>
      <c r="TQI303"/>
      <c r="TQJ303"/>
      <c r="TQK303"/>
      <c r="TQL303"/>
      <c r="TQM303"/>
      <c r="TQN303"/>
      <c r="TQO303"/>
      <c r="TQP303"/>
      <c r="TQQ303"/>
      <c r="TQR303"/>
      <c r="TQS303"/>
      <c r="TQT303"/>
      <c r="TQU303"/>
      <c r="TQV303"/>
      <c r="TQW303"/>
      <c r="TQX303"/>
      <c r="TQY303"/>
      <c r="TQZ303"/>
      <c r="TRA303"/>
      <c r="TRB303"/>
      <c r="TRC303"/>
      <c r="TRD303"/>
      <c r="TRE303"/>
      <c r="TRF303"/>
      <c r="TRG303"/>
      <c r="TRH303"/>
      <c r="TRI303"/>
      <c r="TRJ303"/>
      <c r="TRK303"/>
      <c r="TRL303"/>
      <c r="TRM303"/>
      <c r="TRN303"/>
      <c r="TRO303"/>
      <c r="TRP303"/>
      <c r="TRQ303"/>
      <c r="TRR303"/>
      <c r="TRS303"/>
      <c r="TRT303"/>
      <c r="TRU303"/>
      <c r="TRV303"/>
      <c r="TRW303"/>
      <c r="TRX303"/>
      <c r="TRY303"/>
      <c r="TRZ303"/>
      <c r="TSA303"/>
      <c r="TSB303"/>
      <c r="TSC303"/>
      <c r="TSD303"/>
      <c r="TSE303"/>
      <c r="TSF303"/>
      <c r="TSG303"/>
      <c r="TSH303"/>
      <c r="TSI303"/>
      <c r="TSJ303"/>
      <c r="TSK303"/>
      <c r="TSL303"/>
      <c r="TSM303"/>
      <c r="TSN303"/>
      <c r="TSO303"/>
      <c r="TSP303"/>
      <c r="TSQ303"/>
      <c r="TSR303"/>
      <c r="TSS303"/>
      <c r="TST303"/>
      <c r="TSU303"/>
      <c r="TSV303"/>
      <c r="TSW303"/>
      <c r="TSX303"/>
      <c r="TSY303"/>
      <c r="TSZ303"/>
      <c r="TTA303"/>
      <c r="TTB303"/>
      <c r="TTC303"/>
      <c r="TTD303"/>
      <c r="TTE303"/>
      <c r="TTF303"/>
      <c r="TTG303"/>
      <c r="TTH303"/>
      <c r="TTI303"/>
      <c r="TTJ303"/>
      <c r="TTK303"/>
      <c r="TTL303"/>
      <c r="TTM303"/>
      <c r="TTN303"/>
      <c r="TTO303"/>
      <c r="TTP303"/>
      <c r="TTQ303"/>
      <c r="TTR303"/>
      <c r="TTS303"/>
      <c r="TTT303"/>
      <c r="TTU303"/>
      <c r="TTV303"/>
      <c r="TTW303"/>
      <c r="TTX303"/>
      <c r="TTY303"/>
      <c r="TTZ303"/>
      <c r="TUA303"/>
      <c r="TUB303"/>
      <c r="TUC303"/>
      <c r="TUD303"/>
      <c r="TUE303"/>
      <c r="TUF303"/>
      <c r="TUG303"/>
      <c r="TUH303"/>
      <c r="TUI303"/>
      <c r="TUJ303"/>
      <c r="TUK303"/>
      <c r="TUL303"/>
      <c r="TUM303"/>
      <c r="TUN303"/>
      <c r="TUO303"/>
      <c r="TUP303"/>
      <c r="TUQ303"/>
      <c r="TUR303"/>
      <c r="TUS303"/>
      <c r="TUT303"/>
      <c r="TUU303"/>
      <c r="TUV303"/>
      <c r="TUW303"/>
      <c r="TUX303"/>
      <c r="TUY303"/>
      <c r="TUZ303"/>
      <c r="TVA303"/>
      <c r="TVB303"/>
      <c r="TVC303"/>
      <c r="TVD303"/>
      <c r="TVE303"/>
      <c r="TVF303"/>
      <c r="TVG303"/>
      <c r="TVH303"/>
      <c r="TVI303"/>
      <c r="TVJ303"/>
      <c r="TVK303"/>
      <c r="TVL303"/>
      <c r="TVM303"/>
      <c r="TVN303"/>
      <c r="TVO303"/>
      <c r="TVP303"/>
      <c r="TVQ303"/>
      <c r="TVR303"/>
      <c r="TVS303"/>
      <c r="TVT303"/>
      <c r="TVU303"/>
      <c r="TVV303"/>
      <c r="TVW303"/>
      <c r="TVX303"/>
      <c r="TVY303"/>
      <c r="TVZ303"/>
      <c r="TWA303"/>
      <c r="TWB303"/>
      <c r="TWC303"/>
      <c r="TWD303"/>
      <c r="TWE303"/>
      <c r="TWF303"/>
      <c r="TWG303"/>
      <c r="TWH303"/>
      <c r="TWI303"/>
      <c r="TWJ303"/>
      <c r="TWK303"/>
      <c r="TWL303"/>
      <c r="TWM303"/>
      <c r="TWN303"/>
      <c r="TWO303"/>
      <c r="TWP303"/>
      <c r="TWQ303"/>
      <c r="TWR303"/>
      <c r="TWS303"/>
      <c r="TWT303"/>
      <c r="TWU303"/>
      <c r="TWV303"/>
      <c r="TWW303"/>
      <c r="TWX303"/>
      <c r="TWY303"/>
      <c r="TWZ303"/>
      <c r="TXA303"/>
      <c r="TXB303"/>
      <c r="TXC303"/>
      <c r="TXD303"/>
      <c r="TXE303"/>
      <c r="TXF303"/>
      <c r="TXG303"/>
      <c r="TXH303"/>
      <c r="TXI303"/>
      <c r="TXJ303"/>
      <c r="TXK303"/>
      <c r="TXL303"/>
      <c r="TXM303"/>
      <c r="TXN303"/>
      <c r="TXO303"/>
      <c r="TXP303"/>
      <c r="TXQ303"/>
      <c r="TXR303"/>
      <c r="TXS303"/>
      <c r="TXT303"/>
      <c r="TXU303"/>
      <c r="TXV303"/>
      <c r="TXW303"/>
      <c r="TXX303"/>
      <c r="TXY303"/>
      <c r="TXZ303"/>
      <c r="TYA303"/>
      <c r="TYB303"/>
      <c r="TYC303"/>
      <c r="TYD303"/>
      <c r="TYE303"/>
      <c r="TYF303"/>
      <c r="TYG303"/>
      <c r="TYH303"/>
      <c r="TYI303"/>
      <c r="TYJ303"/>
      <c r="TYK303"/>
      <c r="TYL303"/>
      <c r="TYM303"/>
      <c r="TYN303"/>
      <c r="TYO303"/>
      <c r="TYP303"/>
      <c r="TYQ303"/>
      <c r="TYR303"/>
      <c r="TYS303"/>
      <c r="TYT303"/>
      <c r="TYU303"/>
      <c r="TYV303"/>
      <c r="TYW303"/>
      <c r="TYX303"/>
      <c r="TYY303"/>
      <c r="TYZ303"/>
      <c r="TZA303"/>
      <c r="TZB303"/>
      <c r="TZC303"/>
      <c r="TZD303"/>
      <c r="TZE303"/>
      <c r="TZF303"/>
      <c r="TZG303"/>
      <c r="TZH303"/>
      <c r="TZI303"/>
      <c r="TZJ303"/>
      <c r="TZK303"/>
      <c r="TZL303"/>
      <c r="TZM303"/>
      <c r="TZN303"/>
      <c r="TZO303"/>
      <c r="TZP303"/>
      <c r="TZQ303"/>
      <c r="TZR303"/>
      <c r="TZS303"/>
      <c r="TZT303"/>
      <c r="TZU303"/>
      <c r="TZV303"/>
      <c r="TZW303"/>
      <c r="TZX303"/>
      <c r="TZY303"/>
      <c r="TZZ303"/>
      <c r="UAA303"/>
      <c r="UAB303"/>
      <c r="UAC303"/>
      <c r="UAD303"/>
      <c r="UAE303"/>
      <c r="UAF303"/>
      <c r="UAG303"/>
      <c r="UAH303"/>
      <c r="UAI303"/>
      <c r="UAJ303"/>
      <c r="UAK303"/>
      <c r="UAL303"/>
      <c r="UAM303"/>
      <c r="UAN303"/>
      <c r="UAO303"/>
      <c r="UAP303"/>
      <c r="UAQ303"/>
      <c r="UAR303"/>
      <c r="UAS303"/>
      <c r="UAT303"/>
      <c r="UAU303"/>
      <c r="UAV303"/>
      <c r="UAW303"/>
      <c r="UAX303"/>
      <c r="UAY303"/>
      <c r="UAZ303"/>
      <c r="UBA303"/>
      <c r="UBB303"/>
      <c r="UBC303"/>
      <c r="UBD303"/>
      <c r="UBE303"/>
      <c r="UBF303"/>
      <c r="UBG303"/>
      <c r="UBH303"/>
      <c r="UBI303"/>
      <c r="UBJ303"/>
      <c r="UBK303"/>
      <c r="UBL303"/>
      <c r="UBM303"/>
      <c r="UBN303"/>
      <c r="UBO303"/>
      <c r="UBP303"/>
      <c r="UBQ303"/>
      <c r="UBR303"/>
      <c r="UBS303"/>
      <c r="UBT303"/>
      <c r="UBU303"/>
      <c r="UBV303"/>
      <c r="UBW303"/>
      <c r="UBX303"/>
      <c r="UBY303"/>
      <c r="UBZ303"/>
      <c r="UCA303"/>
      <c r="UCB303"/>
      <c r="UCC303"/>
      <c r="UCD303"/>
      <c r="UCE303"/>
      <c r="UCF303"/>
      <c r="UCG303"/>
      <c r="UCH303"/>
      <c r="UCI303"/>
      <c r="UCJ303"/>
      <c r="UCK303"/>
      <c r="UCL303"/>
      <c r="UCM303"/>
      <c r="UCN303"/>
      <c r="UCO303"/>
      <c r="UCP303"/>
      <c r="UCQ303"/>
      <c r="UCR303"/>
      <c r="UCS303"/>
      <c r="UCT303"/>
      <c r="UCU303"/>
      <c r="UCV303"/>
      <c r="UCW303"/>
      <c r="UCX303"/>
      <c r="UCY303"/>
      <c r="UCZ303"/>
      <c r="UDA303"/>
      <c r="UDB303"/>
      <c r="UDC303"/>
      <c r="UDD303"/>
      <c r="UDE303"/>
      <c r="UDF303"/>
      <c r="UDG303"/>
      <c r="UDH303"/>
      <c r="UDI303"/>
      <c r="UDJ303"/>
      <c r="UDK303"/>
      <c r="UDL303"/>
      <c r="UDM303"/>
      <c r="UDN303"/>
      <c r="UDO303"/>
      <c r="UDP303"/>
      <c r="UDQ303"/>
      <c r="UDR303"/>
      <c r="UDS303"/>
      <c r="UDT303"/>
      <c r="UDU303"/>
      <c r="UDV303"/>
      <c r="UDW303"/>
      <c r="UDX303"/>
      <c r="UDY303"/>
      <c r="UDZ303"/>
      <c r="UEA303"/>
      <c r="UEB303"/>
      <c r="UEC303"/>
      <c r="UED303"/>
      <c r="UEE303"/>
      <c r="UEF303"/>
      <c r="UEG303"/>
      <c r="UEH303"/>
      <c r="UEI303"/>
      <c r="UEJ303"/>
      <c r="UEK303"/>
      <c r="UEL303"/>
      <c r="UEM303"/>
      <c r="UEN303"/>
      <c r="UEO303"/>
      <c r="UEP303"/>
      <c r="UEQ303"/>
      <c r="UER303"/>
      <c r="UES303"/>
      <c r="UET303"/>
      <c r="UEU303"/>
      <c r="UEV303"/>
      <c r="UEW303"/>
      <c r="UEX303"/>
      <c r="UEY303"/>
      <c r="UEZ303"/>
      <c r="UFA303"/>
      <c r="UFB303"/>
      <c r="UFC303"/>
      <c r="UFD303"/>
      <c r="UFE303"/>
      <c r="UFF303"/>
      <c r="UFG303"/>
      <c r="UFH303"/>
      <c r="UFI303"/>
      <c r="UFJ303"/>
      <c r="UFK303"/>
      <c r="UFL303"/>
      <c r="UFM303"/>
      <c r="UFN303"/>
      <c r="UFO303"/>
      <c r="UFP303"/>
      <c r="UFQ303"/>
      <c r="UFR303"/>
      <c r="UFS303"/>
      <c r="UFT303"/>
      <c r="UFU303"/>
      <c r="UFV303"/>
      <c r="UFW303"/>
      <c r="UFX303"/>
      <c r="UFY303"/>
      <c r="UFZ303"/>
      <c r="UGA303"/>
      <c r="UGB303"/>
      <c r="UGC303"/>
      <c r="UGD303"/>
      <c r="UGE303"/>
      <c r="UGF303"/>
      <c r="UGG303"/>
      <c r="UGH303"/>
      <c r="UGI303"/>
      <c r="UGJ303"/>
      <c r="UGK303"/>
      <c r="UGL303"/>
      <c r="UGM303"/>
      <c r="UGN303"/>
      <c r="UGO303"/>
      <c r="UGP303"/>
      <c r="UGQ303"/>
      <c r="UGR303"/>
      <c r="UGS303"/>
      <c r="UGT303"/>
      <c r="UGU303"/>
      <c r="UGV303"/>
      <c r="UGW303"/>
      <c r="UGX303"/>
      <c r="UGY303"/>
      <c r="UGZ303"/>
      <c r="UHA303"/>
      <c r="UHB303"/>
      <c r="UHC303"/>
      <c r="UHD303"/>
      <c r="UHE303"/>
      <c r="UHF303"/>
      <c r="UHG303"/>
      <c r="UHH303"/>
      <c r="UHI303"/>
      <c r="UHJ303"/>
      <c r="UHK303"/>
      <c r="UHL303"/>
      <c r="UHM303"/>
      <c r="UHN303"/>
      <c r="UHO303"/>
      <c r="UHP303"/>
      <c r="UHQ303"/>
      <c r="UHR303"/>
      <c r="UHS303"/>
      <c r="UHT303"/>
      <c r="UHU303"/>
      <c r="UHV303"/>
      <c r="UHW303"/>
      <c r="UHX303"/>
      <c r="UHY303"/>
      <c r="UHZ303"/>
      <c r="UIA303"/>
      <c r="UIB303"/>
      <c r="UIC303"/>
      <c r="UID303"/>
      <c r="UIE303"/>
      <c r="UIF303"/>
      <c r="UIG303"/>
      <c r="UIH303"/>
      <c r="UII303"/>
      <c r="UIJ303"/>
      <c r="UIK303"/>
      <c r="UIL303"/>
      <c r="UIM303"/>
      <c r="UIN303"/>
      <c r="UIO303"/>
      <c r="UIP303"/>
      <c r="UIQ303"/>
      <c r="UIR303"/>
      <c r="UIS303"/>
      <c r="UIT303"/>
      <c r="UIU303"/>
      <c r="UIV303"/>
      <c r="UIW303"/>
      <c r="UIX303"/>
      <c r="UIY303"/>
      <c r="UIZ303"/>
      <c r="UJA303"/>
      <c r="UJB303"/>
      <c r="UJC303"/>
      <c r="UJD303"/>
      <c r="UJE303"/>
      <c r="UJF303"/>
      <c r="UJG303"/>
      <c r="UJH303"/>
      <c r="UJI303"/>
      <c r="UJJ303"/>
      <c r="UJK303"/>
      <c r="UJL303"/>
      <c r="UJM303"/>
      <c r="UJN303"/>
      <c r="UJO303"/>
      <c r="UJP303"/>
      <c r="UJQ303"/>
      <c r="UJR303"/>
      <c r="UJS303"/>
      <c r="UJT303"/>
      <c r="UJU303"/>
      <c r="UJV303"/>
      <c r="UJW303"/>
      <c r="UJX303"/>
      <c r="UJY303"/>
      <c r="UJZ303"/>
      <c r="UKA303"/>
      <c r="UKB303"/>
      <c r="UKC303"/>
      <c r="UKD303"/>
      <c r="UKE303"/>
      <c r="UKF303"/>
      <c r="UKG303"/>
      <c r="UKH303"/>
      <c r="UKI303"/>
      <c r="UKJ303"/>
      <c r="UKK303"/>
      <c r="UKL303"/>
      <c r="UKM303"/>
      <c r="UKN303"/>
      <c r="UKO303"/>
      <c r="UKP303"/>
      <c r="UKQ303"/>
      <c r="UKR303"/>
      <c r="UKS303"/>
      <c r="UKT303"/>
      <c r="UKU303"/>
      <c r="UKV303"/>
      <c r="UKW303"/>
      <c r="UKX303"/>
      <c r="UKY303"/>
      <c r="UKZ303"/>
      <c r="ULA303"/>
      <c r="ULB303"/>
      <c r="ULC303"/>
      <c r="ULD303"/>
      <c r="ULE303"/>
      <c r="ULF303"/>
      <c r="ULG303"/>
      <c r="ULH303"/>
      <c r="ULI303"/>
      <c r="ULJ303"/>
      <c r="ULK303"/>
      <c r="ULL303"/>
      <c r="ULM303"/>
      <c r="ULN303"/>
      <c r="ULO303"/>
      <c r="ULP303"/>
      <c r="ULQ303"/>
      <c r="ULR303"/>
      <c r="ULS303"/>
      <c r="ULT303"/>
      <c r="ULU303"/>
      <c r="ULV303"/>
      <c r="ULW303"/>
      <c r="ULX303"/>
      <c r="ULY303"/>
      <c r="ULZ303"/>
      <c r="UMA303"/>
      <c r="UMB303"/>
      <c r="UMC303"/>
      <c r="UMD303"/>
      <c r="UME303"/>
      <c r="UMF303"/>
      <c r="UMG303"/>
      <c r="UMH303"/>
      <c r="UMI303"/>
      <c r="UMJ303"/>
      <c r="UMK303"/>
      <c r="UML303"/>
      <c r="UMM303"/>
      <c r="UMN303"/>
      <c r="UMO303"/>
      <c r="UMP303"/>
      <c r="UMQ303"/>
      <c r="UMR303"/>
      <c r="UMS303"/>
      <c r="UMT303"/>
      <c r="UMU303"/>
      <c r="UMV303"/>
      <c r="UMW303"/>
      <c r="UMX303"/>
      <c r="UMY303"/>
      <c r="UMZ303"/>
      <c r="UNA303"/>
      <c r="UNB303"/>
      <c r="UNC303"/>
      <c r="UND303"/>
      <c r="UNE303"/>
      <c r="UNF303"/>
      <c r="UNG303"/>
      <c r="UNH303"/>
      <c r="UNI303"/>
      <c r="UNJ303"/>
      <c r="UNK303"/>
      <c r="UNL303"/>
      <c r="UNM303"/>
      <c r="UNN303"/>
      <c r="UNO303"/>
      <c r="UNP303"/>
      <c r="UNQ303"/>
      <c r="UNR303"/>
      <c r="UNS303"/>
      <c r="UNT303"/>
      <c r="UNU303"/>
      <c r="UNV303"/>
      <c r="UNW303"/>
      <c r="UNX303"/>
      <c r="UNY303"/>
      <c r="UNZ303"/>
      <c r="UOA303"/>
      <c r="UOB303"/>
      <c r="UOC303"/>
      <c r="UOD303"/>
      <c r="UOE303"/>
      <c r="UOF303"/>
      <c r="UOG303"/>
      <c r="UOH303"/>
      <c r="UOI303"/>
      <c r="UOJ303"/>
      <c r="UOK303"/>
      <c r="UOL303"/>
      <c r="UOM303"/>
      <c r="UON303"/>
      <c r="UOO303"/>
      <c r="UOP303"/>
      <c r="UOQ303"/>
      <c r="UOR303"/>
      <c r="UOS303"/>
      <c r="UOT303"/>
      <c r="UOU303"/>
      <c r="UOV303"/>
      <c r="UOW303"/>
      <c r="UOX303"/>
      <c r="UOY303"/>
      <c r="UOZ303"/>
      <c r="UPA303"/>
      <c r="UPB303"/>
      <c r="UPC303"/>
      <c r="UPD303"/>
      <c r="UPE303"/>
      <c r="UPF303"/>
      <c r="UPG303"/>
      <c r="UPH303"/>
      <c r="UPI303"/>
      <c r="UPJ303"/>
      <c r="UPK303"/>
      <c r="UPL303"/>
      <c r="UPM303"/>
      <c r="UPN303"/>
      <c r="UPO303"/>
      <c r="UPP303"/>
      <c r="UPQ303"/>
      <c r="UPR303"/>
      <c r="UPS303"/>
      <c r="UPT303"/>
      <c r="UPU303"/>
      <c r="UPV303"/>
      <c r="UPW303"/>
      <c r="UPX303"/>
      <c r="UPY303"/>
      <c r="UPZ303"/>
      <c r="UQA303"/>
      <c r="UQB303"/>
      <c r="UQC303"/>
      <c r="UQD303"/>
      <c r="UQE303"/>
      <c r="UQF303"/>
      <c r="UQG303"/>
      <c r="UQH303"/>
      <c r="UQI303"/>
      <c r="UQJ303"/>
      <c r="UQK303"/>
      <c r="UQL303"/>
      <c r="UQM303"/>
      <c r="UQN303"/>
      <c r="UQO303"/>
      <c r="UQP303"/>
      <c r="UQQ303"/>
      <c r="UQR303"/>
      <c r="UQS303"/>
      <c r="UQT303"/>
      <c r="UQU303"/>
      <c r="UQV303"/>
      <c r="UQW303"/>
      <c r="UQX303"/>
      <c r="UQY303"/>
      <c r="UQZ303"/>
      <c r="URA303"/>
      <c r="URB303"/>
      <c r="URC303"/>
      <c r="URD303"/>
      <c r="URE303"/>
      <c r="URF303"/>
      <c r="URG303"/>
      <c r="URH303"/>
      <c r="URI303"/>
      <c r="URJ303"/>
      <c r="URK303"/>
      <c r="URL303"/>
      <c r="URM303"/>
      <c r="URN303"/>
      <c r="URO303"/>
      <c r="URP303"/>
      <c r="URQ303"/>
      <c r="URR303"/>
      <c r="URS303"/>
      <c r="URT303"/>
      <c r="URU303"/>
      <c r="URV303"/>
      <c r="URW303"/>
      <c r="URX303"/>
      <c r="URY303"/>
      <c r="URZ303"/>
      <c r="USA303"/>
      <c r="USB303"/>
      <c r="USC303"/>
      <c r="USD303"/>
      <c r="USE303"/>
      <c r="USF303"/>
      <c r="USG303"/>
      <c r="USH303"/>
      <c r="USI303"/>
      <c r="USJ303"/>
      <c r="USK303"/>
      <c r="USL303"/>
      <c r="USM303"/>
      <c r="USN303"/>
      <c r="USO303"/>
      <c r="USP303"/>
      <c r="USQ303"/>
      <c r="USR303"/>
      <c r="USS303"/>
      <c r="UST303"/>
      <c r="USU303"/>
      <c r="USV303"/>
      <c r="USW303"/>
      <c r="USX303"/>
      <c r="USY303"/>
      <c r="USZ303"/>
      <c r="UTA303"/>
      <c r="UTB303"/>
      <c r="UTC303"/>
      <c r="UTD303"/>
      <c r="UTE303"/>
      <c r="UTF303"/>
      <c r="UTG303"/>
      <c r="UTH303"/>
      <c r="UTI303"/>
      <c r="UTJ303"/>
      <c r="UTK303"/>
      <c r="UTL303"/>
      <c r="UTM303"/>
      <c r="UTN303"/>
      <c r="UTO303"/>
      <c r="UTP303"/>
      <c r="UTQ303"/>
      <c r="UTR303"/>
      <c r="UTS303"/>
      <c r="UTT303"/>
      <c r="UTU303"/>
      <c r="UTV303"/>
      <c r="UTW303"/>
      <c r="UTX303"/>
      <c r="UTY303"/>
      <c r="UTZ303"/>
      <c r="UUA303"/>
      <c r="UUB303"/>
      <c r="UUC303"/>
      <c r="UUD303"/>
      <c r="UUE303"/>
      <c r="UUF303"/>
      <c r="UUG303"/>
      <c r="UUH303"/>
      <c r="UUI303"/>
      <c r="UUJ303"/>
      <c r="UUK303"/>
      <c r="UUL303"/>
      <c r="UUM303"/>
      <c r="UUN303"/>
      <c r="UUO303"/>
      <c r="UUP303"/>
      <c r="UUQ303"/>
      <c r="UUR303"/>
      <c r="UUS303"/>
      <c r="UUT303"/>
      <c r="UUU303"/>
      <c r="UUV303"/>
      <c r="UUW303"/>
      <c r="UUX303"/>
      <c r="UUY303"/>
      <c r="UUZ303"/>
      <c r="UVA303"/>
      <c r="UVB303"/>
      <c r="UVC303"/>
      <c r="UVD303"/>
      <c r="UVE303"/>
      <c r="UVF303"/>
      <c r="UVG303"/>
      <c r="UVH303"/>
      <c r="UVI303"/>
      <c r="UVJ303"/>
      <c r="UVK303"/>
      <c r="UVL303"/>
      <c r="UVM303"/>
      <c r="UVN303"/>
      <c r="UVO303"/>
      <c r="UVP303"/>
      <c r="UVQ303"/>
      <c r="UVR303"/>
      <c r="UVS303"/>
      <c r="UVT303"/>
      <c r="UVU303"/>
      <c r="UVV303"/>
      <c r="UVW303"/>
      <c r="UVX303"/>
      <c r="UVY303"/>
      <c r="UVZ303"/>
      <c r="UWA303"/>
      <c r="UWB303"/>
      <c r="UWC303"/>
      <c r="UWD303"/>
      <c r="UWE303"/>
      <c r="UWF303"/>
      <c r="UWG303"/>
      <c r="UWH303"/>
      <c r="UWI303"/>
      <c r="UWJ303"/>
      <c r="UWK303"/>
      <c r="UWL303"/>
      <c r="UWM303"/>
      <c r="UWN303"/>
      <c r="UWO303"/>
      <c r="UWP303"/>
      <c r="UWQ303"/>
      <c r="UWR303"/>
      <c r="UWS303"/>
      <c r="UWT303"/>
      <c r="UWU303"/>
      <c r="UWV303"/>
      <c r="UWW303"/>
      <c r="UWX303"/>
      <c r="UWY303"/>
      <c r="UWZ303"/>
      <c r="UXA303"/>
      <c r="UXB303"/>
      <c r="UXC303"/>
      <c r="UXD303"/>
      <c r="UXE303"/>
      <c r="UXF303"/>
      <c r="UXG303"/>
      <c r="UXH303"/>
      <c r="UXI303"/>
      <c r="UXJ303"/>
      <c r="UXK303"/>
      <c r="UXL303"/>
      <c r="UXM303"/>
      <c r="UXN303"/>
      <c r="UXO303"/>
      <c r="UXP303"/>
      <c r="UXQ303"/>
      <c r="UXR303"/>
      <c r="UXS303"/>
      <c r="UXT303"/>
      <c r="UXU303"/>
      <c r="UXV303"/>
      <c r="UXW303"/>
      <c r="UXX303"/>
      <c r="UXY303"/>
      <c r="UXZ303"/>
      <c r="UYA303"/>
      <c r="UYB303"/>
      <c r="UYC303"/>
      <c r="UYD303"/>
      <c r="UYE303"/>
      <c r="UYF303"/>
      <c r="UYG303"/>
      <c r="UYH303"/>
      <c r="UYI303"/>
      <c r="UYJ303"/>
      <c r="UYK303"/>
      <c r="UYL303"/>
      <c r="UYM303"/>
      <c r="UYN303"/>
      <c r="UYO303"/>
      <c r="UYP303"/>
      <c r="UYQ303"/>
      <c r="UYR303"/>
      <c r="UYS303"/>
      <c r="UYT303"/>
      <c r="UYU303"/>
      <c r="UYV303"/>
      <c r="UYW303"/>
      <c r="UYX303"/>
      <c r="UYY303"/>
      <c r="UYZ303"/>
      <c r="UZA303"/>
      <c r="UZB303"/>
      <c r="UZC303"/>
      <c r="UZD303"/>
      <c r="UZE303"/>
      <c r="UZF303"/>
      <c r="UZG303"/>
      <c r="UZH303"/>
      <c r="UZI303"/>
      <c r="UZJ303"/>
      <c r="UZK303"/>
      <c r="UZL303"/>
      <c r="UZM303"/>
      <c r="UZN303"/>
      <c r="UZO303"/>
      <c r="UZP303"/>
      <c r="UZQ303"/>
      <c r="UZR303"/>
      <c r="UZS303"/>
      <c r="UZT303"/>
      <c r="UZU303"/>
      <c r="UZV303"/>
      <c r="UZW303"/>
      <c r="UZX303"/>
      <c r="UZY303"/>
      <c r="UZZ303"/>
      <c r="VAA303"/>
      <c r="VAB303"/>
      <c r="VAC303"/>
      <c r="VAD303"/>
      <c r="VAE303"/>
      <c r="VAF303"/>
      <c r="VAG303"/>
      <c r="VAH303"/>
      <c r="VAI303"/>
      <c r="VAJ303"/>
      <c r="VAK303"/>
      <c r="VAL303"/>
      <c r="VAM303"/>
      <c r="VAN303"/>
      <c r="VAO303"/>
      <c r="VAP303"/>
      <c r="VAQ303"/>
      <c r="VAR303"/>
      <c r="VAS303"/>
      <c r="VAT303"/>
      <c r="VAU303"/>
      <c r="VAV303"/>
      <c r="VAW303"/>
      <c r="VAX303"/>
      <c r="VAY303"/>
      <c r="VAZ303"/>
      <c r="VBA303"/>
      <c r="VBB303"/>
      <c r="VBC303"/>
      <c r="VBD303"/>
      <c r="VBE303"/>
      <c r="VBF303"/>
      <c r="VBG303"/>
      <c r="VBH303"/>
      <c r="VBI303"/>
      <c r="VBJ303"/>
      <c r="VBK303"/>
      <c r="VBL303"/>
      <c r="VBM303"/>
      <c r="VBN303"/>
      <c r="VBO303"/>
      <c r="VBP303"/>
      <c r="VBQ303"/>
      <c r="VBR303"/>
      <c r="VBS303"/>
      <c r="VBT303"/>
      <c r="VBU303"/>
      <c r="VBV303"/>
      <c r="VBW303"/>
      <c r="VBX303"/>
      <c r="VBY303"/>
      <c r="VBZ303"/>
      <c r="VCA303"/>
      <c r="VCB303"/>
      <c r="VCC303"/>
      <c r="VCD303"/>
      <c r="VCE303"/>
      <c r="VCF303"/>
      <c r="VCG303"/>
      <c r="VCH303"/>
      <c r="VCI303"/>
      <c r="VCJ303"/>
      <c r="VCK303"/>
      <c r="VCL303"/>
      <c r="VCM303"/>
      <c r="VCN303"/>
      <c r="VCO303"/>
      <c r="VCP303"/>
      <c r="VCQ303"/>
      <c r="VCR303"/>
      <c r="VCS303"/>
      <c r="VCT303"/>
      <c r="VCU303"/>
      <c r="VCV303"/>
      <c r="VCW303"/>
      <c r="VCX303"/>
      <c r="VCY303"/>
      <c r="VCZ303"/>
      <c r="VDA303"/>
      <c r="VDB303"/>
      <c r="VDC303"/>
      <c r="VDD303"/>
      <c r="VDE303"/>
      <c r="VDF303"/>
      <c r="VDG303"/>
      <c r="VDH303"/>
      <c r="VDI303"/>
      <c r="VDJ303"/>
      <c r="VDK303"/>
      <c r="VDL303"/>
      <c r="VDM303"/>
      <c r="VDN303"/>
      <c r="VDO303"/>
      <c r="VDP303"/>
      <c r="VDQ303"/>
      <c r="VDR303"/>
      <c r="VDS303"/>
      <c r="VDT303"/>
      <c r="VDU303"/>
      <c r="VDV303"/>
      <c r="VDW303"/>
      <c r="VDX303"/>
      <c r="VDY303"/>
      <c r="VDZ303"/>
      <c r="VEA303"/>
      <c r="VEB303"/>
      <c r="VEC303"/>
      <c r="VED303"/>
      <c r="VEE303"/>
      <c r="VEF303"/>
      <c r="VEG303"/>
      <c r="VEH303"/>
      <c r="VEI303"/>
      <c r="VEJ303"/>
      <c r="VEK303"/>
      <c r="VEL303"/>
      <c r="VEM303"/>
      <c r="VEN303"/>
      <c r="VEO303"/>
      <c r="VEP303"/>
      <c r="VEQ303"/>
      <c r="VER303"/>
      <c r="VES303"/>
      <c r="VET303"/>
      <c r="VEU303"/>
      <c r="VEV303"/>
      <c r="VEW303"/>
      <c r="VEX303"/>
      <c r="VEY303"/>
      <c r="VEZ303"/>
      <c r="VFA303"/>
      <c r="VFB303"/>
      <c r="VFC303"/>
      <c r="VFD303"/>
      <c r="VFE303"/>
      <c r="VFF303"/>
      <c r="VFG303"/>
      <c r="VFH303"/>
      <c r="VFI303"/>
      <c r="VFJ303"/>
      <c r="VFK303"/>
      <c r="VFL303"/>
      <c r="VFM303"/>
      <c r="VFN303"/>
      <c r="VFO303"/>
      <c r="VFP303"/>
      <c r="VFQ303"/>
      <c r="VFR303"/>
      <c r="VFS303"/>
      <c r="VFT303"/>
      <c r="VFU303"/>
      <c r="VFV303"/>
      <c r="VFW303"/>
      <c r="VFX303"/>
      <c r="VFY303"/>
      <c r="VFZ303"/>
      <c r="VGA303"/>
      <c r="VGB303"/>
      <c r="VGC303"/>
      <c r="VGD303"/>
      <c r="VGE303"/>
      <c r="VGF303"/>
      <c r="VGG303"/>
      <c r="VGH303"/>
      <c r="VGI303"/>
      <c r="VGJ303"/>
      <c r="VGK303"/>
      <c r="VGL303"/>
      <c r="VGM303"/>
      <c r="VGN303"/>
      <c r="VGO303"/>
      <c r="VGP303"/>
      <c r="VGQ303"/>
      <c r="VGR303"/>
      <c r="VGS303"/>
      <c r="VGT303"/>
      <c r="VGU303"/>
      <c r="VGV303"/>
      <c r="VGW303"/>
      <c r="VGX303"/>
      <c r="VGY303"/>
      <c r="VGZ303"/>
      <c r="VHA303"/>
      <c r="VHB303"/>
      <c r="VHC303"/>
      <c r="VHD303"/>
      <c r="VHE303"/>
      <c r="VHF303"/>
      <c r="VHG303"/>
      <c r="VHH303"/>
      <c r="VHI303"/>
      <c r="VHJ303"/>
      <c r="VHK303"/>
      <c r="VHL303"/>
      <c r="VHM303"/>
      <c r="VHN303"/>
      <c r="VHO303"/>
      <c r="VHP303"/>
      <c r="VHQ303"/>
      <c r="VHR303"/>
      <c r="VHS303"/>
      <c r="VHT303"/>
      <c r="VHU303"/>
      <c r="VHV303"/>
      <c r="VHW303"/>
      <c r="VHX303"/>
      <c r="VHY303"/>
      <c r="VHZ303"/>
      <c r="VIA303"/>
      <c r="VIB303"/>
      <c r="VIC303"/>
      <c r="VID303"/>
      <c r="VIE303"/>
      <c r="VIF303"/>
      <c r="VIG303"/>
      <c r="VIH303"/>
      <c r="VII303"/>
      <c r="VIJ303"/>
      <c r="VIK303"/>
      <c r="VIL303"/>
      <c r="VIM303"/>
      <c r="VIN303"/>
      <c r="VIO303"/>
      <c r="VIP303"/>
      <c r="VIQ303"/>
      <c r="VIR303"/>
      <c r="VIS303"/>
      <c r="VIT303"/>
      <c r="VIU303"/>
      <c r="VIV303"/>
      <c r="VIW303"/>
      <c r="VIX303"/>
      <c r="VIY303"/>
      <c r="VIZ303"/>
      <c r="VJA303"/>
      <c r="VJB303"/>
      <c r="VJC303"/>
      <c r="VJD303"/>
      <c r="VJE303"/>
      <c r="VJF303"/>
      <c r="VJG303"/>
      <c r="VJH303"/>
      <c r="VJI303"/>
      <c r="VJJ303"/>
      <c r="VJK303"/>
      <c r="VJL303"/>
      <c r="VJM303"/>
      <c r="VJN303"/>
      <c r="VJO303"/>
      <c r="VJP303"/>
      <c r="VJQ303"/>
      <c r="VJR303"/>
      <c r="VJS303"/>
      <c r="VJT303"/>
      <c r="VJU303"/>
      <c r="VJV303"/>
      <c r="VJW303"/>
      <c r="VJX303"/>
      <c r="VJY303"/>
      <c r="VJZ303"/>
      <c r="VKA303"/>
      <c r="VKB303"/>
      <c r="VKC303"/>
      <c r="VKD303"/>
      <c r="VKE303"/>
      <c r="VKF303"/>
      <c r="VKG303"/>
      <c r="VKH303"/>
      <c r="VKI303"/>
      <c r="VKJ303"/>
      <c r="VKK303"/>
      <c r="VKL303"/>
      <c r="VKM303"/>
      <c r="VKN303"/>
      <c r="VKO303"/>
      <c r="VKP303"/>
      <c r="VKQ303"/>
      <c r="VKR303"/>
      <c r="VKS303"/>
      <c r="VKT303"/>
      <c r="VKU303"/>
      <c r="VKV303"/>
      <c r="VKW303"/>
      <c r="VKX303"/>
      <c r="VKY303"/>
      <c r="VKZ303"/>
      <c r="VLA303"/>
      <c r="VLB303"/>
      <c r="VLC303"/>
      <c r="VLD303"/>
      <c r="VLE303"/>
      <c r="VLF303"/>
      <c r="VLG303"/>
      <c r="VLH303"/>
      <c r="VLI303"/>
      <c r="VLJ303"/>
      <c r="VLK303"/>
      <c r="VLL303"/>
      <c r="VLM303"/>
      <c r="VLN303"/>
      <c r="VLO303"/>
      <c r="VLP303"/>
      <c r="VLQ303"/>
      <c r="VLR303"/>
      <c r="VLS303"/>
      <c r="VLT303"/>
      <c r="VLU303"/>
      <c r="VLV303"/>
      <c r="VLW303"/>
      <c r="VLX303"/>
      <c r="VLY303"/>
      <c r="VLZ303"/>
      <c r="VMA303"/>
      <c r="VMB303"/>
      <c r="VMC303"/>
      <c r="VMD303"/>
      <c r="VME303"/>
      <c r="VMF303"/>
      <c r="VMG303"/>
      <c r="VMH303"/>
      <c r="VMI303"/>
      <c r="VMJ303"/>
      <c r="VMK303"/>
      <c r="VML303"/>
      <c r="VMM303"/>
      <c r="VMN303"/>
      <c r="VMO303"/>
      <c r="VMP303"/>
      <c r="VMQ303"/>
      <c r="VMR303"/>
      <c r="VMS303"/>
      <c r="VMT303"/>
      <c r="VMU303"/>
      <c r="VMV303"/>
      <c r="VMW303"/>
      <c r="VMX303"/>
      <c r="VMY303"/>
      <c r="VMZ303"/>
      <c r="VNA303"/>
      <c r="VNB303"/>
      <c r="VNC303"/>
      <c r="VND303"/>
      <c r="VNE303"/>
      <c r="VNF303"/>
      <c r="VNG303"/>
      <c r="VNH303"/>
      <c r="VNI303"/>
      <c r="VNJ303"/>
      <c r="VNK303"/>
      <c r="VNL303"/>
      <c r="VNM303"/>
      <c r="VNN303"/>
      <c r="VNO303"/>
      <c r="VNP303"/>
      <c r="VNQ303"/>
      <c r="VNR303"/>
      <c r="VNS303"/>
      <c r="VNT303"/>
      <c r="VNU303"/>
      <c r="VNV303"/>
      <c r="VNW303"/>
      <c r="VNX303"/>
      <c r="VNY303"/>
      <c r="VNZ303"/>
      <c r="VOA303"/>
      <c r="VOB303"/>
      <c r="VOC303"/>
      <c r="VOD303"/>
      <c r="VOE303"/>
      <c r="VOF303"/>
      <c r="VOG303"/>
      <c r="VOH303"/>
      <c r="VOI303"/>
      <c r="VOJ303"/>
      <c r="VOK303"/>
      <c r="VOL303"/>
      <c r="VOM303"/>
      <c r="VON303"/>
      <c r="VOO303"/>
      <c r="VOP303"/>
      <c r="VOQ303"/>
      <c r="VOR303"/>
      <c r="VOS303"/>
      <c r="VOT303"/>
      <c r="VOU303"/>
      <c r="VOV303"/>
      <c r="VOW303"/>
      <c r="VOX303"/>
      <c r="VOY303"/>
      <c r="VOZ303"/>
      <c r="VPA303"/>
      <c r="VPB303"/>
      <c r="VPC303"/>
      <c r="VPD303"/>
      <c r="VPE303"/>
      <c r="VPF303"/>
      <c r="VPG303"/>
      <c r="VPH303"/>
      <c r="VPI303"/>
      <c r="VPJ303"/>
      <c r="VPK303"/>
      <c r="VPL303"/>
      <c r="VPM303"/>
      <c r="VPN303"/>
      <c r="VPO303"/>
      <c r="VPP303"/>
      <c r="VPQ303"/>
      <c r="VPR303"/>
      <c r="VPS303"/>
      <c r="VPT303"/>
      <c r="VPU303"/>
      <c r="VPV303"/>
      <c r="VPW303"/>
      <c r="VPX303"/>
      <c r="VPY303"/>
      <c r="VPZ303"/>
      <c r="VQA303"/>
      <c r="VQB303"/>
      <c r="VQC303"/>
      <c r="VQD303"/>
      <c r="VQE303"/>
      <c r="VQF303"/>
      <c r="VQG303"/>
      <c r="VQH303"/>
      <c r="VQI303"/>
      <c r="VQJ303"/>
      <c r="VQK303"/>
      <c r="VQL303"/>
      <c r="VQM303"/>
      <c r="VQN303"/>
      <c r="VQO303"/>
      <c r="VQP303"/>
      <c r="VQQ303"/>
      <c r="VQR303"/>
      <c r="VQS303"/>
      <c r="VQT303"/>
      <c r="VQU303"/>
      <c r="VQV303"/>
      <c r="VQW303"/>
      <c r="VQX303"/>
      <c r="VQY303"/>
      <c r="VQZ303"/>
      <c r="VRA303"/>
      <c r="VRB303"/>
      <c r="VRC303"/>
      <c r="VRD303"/>
      <c r="VRE303"/>
      <c r="VRF303"/>
      <c r="VRG303"/>
      <c r="VRH303"/>
      <c r="VRI303"/>
      <c r="VRJ303"/>
      <c r="VRK303"/>
      <c r="VRL303"/>
      <c r="VRM303"/>
      <c r="VRN303"/>
      <c r="VRO303"/>
      <c r="VRP303"/>
      <c r="VRQ303"/>
      <c r="VRR303"/>
      <c r="VRS303"/>
      <c r="VRT303"/>
      <c r="VRU303"/>
      <c r="VRV303"/>
      <c r="VRW303"/>
      <c r="VRX303"/>
      <c r="VRY303"/>
      <c r="VRZ303"/>
      <c r="VSA303"/>
      <c r="VSB303"/>
      <c r="VSC303"/>
      <c r="VSD303"/>
      <c r="VSE303"/>
      <c r="VSF303"/>
      <c r="VSG303"/>
      <c r="VSH303"/>
      <c r="VSI303"/>
      <c r="VSJ303"/>
      <c r="VSK303"/>
      <c r="VSL303"/>
      <c r="VSM303"/>
      <c r="VSN303"/>
      <c r="VSO303"/>
      <c r="VSP303"/>
      <c r="VSQ303"/>
      <c r="VSR303"/>
      <c r="VSS303"/>
      <c r="VST303"/>
      <c r="VSU303"/>
      <c r="VSV303"/>
      <c r="VSW303"/>
      <c r="VSX303"/>
      <c r="VSY303"/>
      <c r="VSZ303"/>
      <c r="VTA303"/>
      <c r="VTB303"/>
      <c r="VTC303"/>
      <c r="VTD303"/>
      <c r="VTE303"/>
      <c r="VTF303"/>
      <c r="VTG303"/>
      <c r="VTH303"/>
      <c r="VTI303"/>
      <c r="VTJ303"/>
      <c r="VTK303"/>
      <c r="VTL303"/>
      <c r="VTM303"/>
      <c r="VTN303"/>
      <c r="VTO303"/>
      <c r="VTP303"/>
      <c r="VTQ303"/>
      <c r="VTR303"/>
      <c r="VTS303"/>
      <c r="VTT303"/>
      <c r="VTU303"/>
      <c r="VTV303"/>
      <c r="VTW303"/>
      <c r="VTX303"/>
      <c r="VTY303"/>
      <c r="VTZ303"/>
      <c r="VUA303"/>
      <c r="VUB303"/>
      <c r="VUC303"/>
      <c r="VUD303"/>
      <c r="VUE303"/>
      <c r="VUF303"/>
      <c r="VUG303"/>
      <c r="VUH303"/>
      <c r="VUI303"/>
      <c r="VUJ303"/>
      <c r="VUK303"/>
      <c r="VUL303"/>
      <c r="VUM303"/>
      <c r="VUN303"/>
      <c r="VUO303"/>
      <c r="VUP303"/>
      <c r="VUQ303"/>
      <c r="VUR303"/>
      <c r="VUS303"/>
      <c r="VUT303"/>
      <c r="VUU303"/>
      <c r="VUV303"/>
      <c r="VUW303"/>
      <c r="VUX303"/>
      <c r="VUY303"/>
      <c r="VUZ303"/>
      <c r="VVA303"/>
      <c r="VVB303"/>
      <c r="VVC303"/>
      <c r="VVD303"/>
      <c r="VVE303"/>
      <c r="VVF303"/>
      <c r="VVG303"/>
      <c r="VVH303"/>
      <c r="VVI303"/>
      <c r="VVJ303"/>
      <c r="VVK303"/>
      <c r="VVL303"/>
      <c r="VVM303"/>
      <c r="VVN303"/>
      <c r="VVO303"/>
      <c r="VVP303"/>
      <c r="VVQ303"/>
      <c r="VVR303"/>
      <c r="VVS303"/>
      <c r="VVT303"/>
      <c r="VVU303"/>
      <c r="VVV303"/>
      <c r="VVW303"/>
      <c r="VVX303"/>
      <c r="VVY303"/>
      <c r="VVZ303"/>
      <c r="VWA303"/>
      <c r="VWB303"/>
      <c r="VWC303"/>
      <c r="VWD303"/>
      <c r="VWE303"/>
      <c r="VWF303"/>
      <c r="VWG303"/>
      <c r="VWH303"/>
      <c r="VWI303"/>
      <c r="VWJ303"/>
      <c r="VWK303"/>
      <c r="VWL303"/>
      <c r="VWM303"/>
      <c r="VWN303"/>
      <c r="VWO303"/>
      <c r="VWP303"/>
      <c r="VWQ303"/>
      <c r="VWR303"/>
      <c r="VWS303"/>
      <c r="VWT303"/>
      <c r="VWU303"/>
      <c r="VWV303"/>
      <c r="VWW303"/>
      <c r="VWX303"/>
      <c r="VWY303"/>
      <c r="VWZ303"/>
      <c r="VXA303"/>
      <c r="VXB303"/>
      <c r="VXC303"/>
      <c r="VXD303"/>
      <c r="VXE303"/>
      <c r="VXF303"/>
      <c r="VXG303"/>
      <c r="VXH303"/>
      <c r="VXI303"/>
      <c r="VXJ303"/>
      <c r="VXK303"/>
      <c r="VXL303"/>
      <c r="VXM303"/>
      <c r="VXN303"/>
      <c r="VXO303"/>
      <c r="VXP303"/>
      <c r="VXQ303"/>
      <c r="VXR303"/>
      <c r="VXS303"/>
      <c r="VXT303"/>
      <c r="VXU303"/>
      <c r="VXV303"/>
      <c r="VXW303"/>
      <c r="VXX303"/>
      <c r="VXY303"/>
      <c r="VXZ303"/>
      <c r="VYA303"/>
      <c r="VYB303"/>
      <c r="VYC303"/>
      <c r="VYD303"/>
      <c r="VYE303"/>
      <c r="VYF303"/>
      <c r="VYG303"/>
      <c r="VYH303"/>
      <c r="VYI303"/>
      <c r="VYJ303"/>
      <c r="VYK303"/>
      <c r="VYL303"/>
      <c r="VYM303"/>
      <c r="VYN303"/>
      <c r="VYO303"/>
      <c r="VYP303"/>
      <c r="VYQ303"/>
      <c r="VYR303"/>
      <c r="VYS303"/>
      <c r="VYT303"/>
      <c r="VYU303"/>
      <c r="VYV303"/>
      <c r="VYW303"/>
      <c r="VYX303"/>
      <c r="VYY303"/>
      <c r="VYZ303"/>
      <c r="VZA303"/>
      <c r="VZB303"/>
      <c r="VZC303"/>
      <c r="VZD303"/>
      <c r="VZE303"/>
      <c r="VZF303"/>
      <c r="VZG303"/>
      <c r="VZH303"/>
      <c r="VZI303"/>
      <c r="VZJ303"/>
      <c r="VZK303"/>
      <c r="VZL303"/>
      <c r="VZM303"/>
      <c r="VZN303"/>
      <c r="VZO303"/>
      <c r="VZP303"/>
      <c r="VZQ303"/>
      <c r="VZR303"/>
      <c r="VZS303"/>
      <c r="VZT303"/>
      <c r="VZU303"/>
      <c r="VZV303"/>
      <c r="VZW303"/>
      <c r="VZX303"/>
      <c r="VZY303"/>
      <c r="VZZ303"/>
      <c r="WAA303"/>
      <c r="WAB303"/>
      <c r="WAC303"/>
      <c r="WAD303"/>
      <c r="WAE303"/>
      <c r="WAF303"/>
      <c r="WAG303"/>
      <c r="WAH303"/>
      <c r="WAI303"/>
      <c r="WAJ303"/>
      <c r="WAK303"/>
      <c r="WAL303"/>
      <c r="WAM303"/>
      <c r="WAN303"/>
      <c r="WAO303"/>
      <c r="WAP303"/>
      <c r="WAQ303"/>
      <c r="WAR303"/>
      <c r="WAS303"/>
      <c r="WAT303"/>
      <c r="WAU303"/>
      <c r="WAV303"/>
      <c r="WAW303"/>
      <c r="WAX303"/>
      <c r="WAY303"/>
      <c r="WAZ303"/>
      <c r="WBA303"/>
      <c r="WBB303"/>
      <c r="WBC303"/>
      <c r="WBD303"/>
      <c r="WBE303"/>
      <c r="WBF303"/>
      <c r="WBG303"/>
      <c r="WBH303"/>
      <c r="WBI303"/>
      <c r="WBJ303"/>
      <c r="WBK303"/>
      <c r="WBL303"/>
      <c r="WBM303"/>
      <c r="WBN303"/>
      <c r="WBO303"/>
      <c r="WBP303"/>
      <c r="WBQ303"/>
      <c r="WBR303"/>
      <c r="WBS303"/>
      <c r="WBT303"/>
      <c r="WBU303"/>
      <c r="WBV303"/>
      <c r="WBW303"/>
      <c r="WBX303"/>
      <c r="WBY303"/>
      <c r="WBZ303"/>
      <c r="WCA303"/>
      <c r="WCB303"/>
      <c r="WCC303"/>
      <c r="WCD303"/>
      <c r="WCE303"/>
      <c r="WCF303"/>
      <c r="WCG303"/>
      <c r="WCH303"/>
      <c r="WCI303"/>
      <c r="WCJ303"/>
      <c r="WCK303"/>
      <c r="WCL303"/>
      <c r="WCM303"/>
      <c r="WCN303"/>
      <c r="WCO303"/>
      <c r="WCP303"/>
      <c r="WCQ303"/>
      <c r="WCR303"/>
      <c r="WCS303"/>
      <c r="WCT303"/>
      <c r="WCU303"/>
      <c r="WCV303"/>
      <c r="WCW303"/>
      <c r="WCX303"/>
      <c r="WCY303"/>
      <c r="WCZ303"/>
      <c r="WDA303"/>
      <c r="WDB303"/>
      <c r="WDC303"/>
      <c r="WDD303"/>
      <c r="WDE303"/>
      <c r="WDF303"/>
      <c r="WDG303"/>
      <c r="WDH303"/>
      <c r="WDI303"/>
      <c r="WDJ303"/>
      <c r="WDK303"/>
      <c r="WDL303"/>
      <c r="WDM303"/>
      <c r="WDN303"/>
      <c r="WDO303"/>
      <c r="WDP303"/>
      <c r="WDQ303"/>
      <c r="WDR303"/>
      <c r="WDS303"/>
      <c r="WDT303"/>
      <c r="WDU303"/>
      <c r="WDV303"/>
      <c r="WDW303"/>
      <c r="WDX303"/>
      <c r="WDY303"/>
      <c r="WDZ303"/>
      <c r="WEA303"/>
      <c r="WEB303"/>
      <c r="WEC303"/>
      <c r="WED303"/>
      <c r="WEE303"/>
      <c r="WEF303"/>
      <c r="WEG303"/>
      <c r="WEH303"/>
      <c r="WEI303"/>
      <c r="WEJ303"/>
      <c r="WEK303"/>
      <c r="WEL303"/>
      <c r="WEM303"/>
      <c r="WEN303"/>
      <c r="WEO303"/>
      <c r="WEP303"/>
      <c r="WEQ303"/>
      <c r="WER303"/>
      <c r="WES303"/>
      <c r="WET303"/>
      <c r="WEU303"/>
      <c r="WEV303"/>
      <c r="WEW303"/>
      <c r="WEX303"/>
      <c r="WEY303"/>
      <c r="WEZ303"/>
      <c r="WFA303"/>
      <c r="WFB303"/>
      <c r="WFC303"/>
      <c r="WFD303"/>
      <c r="WFE303"/>
      <c r="WFF303"/>
      <c r="WFG303"/>
      <c r="WFH303"/>
      <c r="WFI303"/>
      <c r="WFJ303"/>
      <c r="WFK303"/>
      <c r="WFL303"/>
      <c r="WFM303"/>
      <c r="WFN303"/>
      <c r="WFO303"/>
      <c r="WFP303"/>
      <c r="WFQ303"/>
      <c r="WFR303"/>
      <c r="WFS303"/>
      <c r="WFT303"/>
      <c r="WFU303"/>
      <c r="WFV303"/>
      <c r="WFW303"/>
      <c r="WFX303"/>
      <c r="WFY303"/>
      <c r="WFZ303"/>
      <c r="WGA303"/>
      <c r="WGB303"/>
      <c r="WGC303"/>
      <c r="WGD303"/>
      <c r="WGE303"/>
      <c r="WGF303"/>
      <c r="WGG303"/>
      <c r="WGH303"/>
      <c r="WGI303"/>
      <c r="WGJ303"/>
      <c r="WGK303"/>
      <c r="WGL303"/>
      <c r="WGM303"/>
      <c r="WGN303"/>
      <c r="WGO303"/>
      <c r="WGP303"/>
      <c r="WGQ303"/>
      <c r="WGR303"/>
      <c r="WGS303"/>
      <c r="WGT303"/>
      <c r="WGU303"/>
      <c r="WGV303"/>
      <c r="WGW303"/>
      <c r="WGX303"/>
      <c r="WGY303"/>
      <c r="WGZ303"/>
      <c r="WHA303"/>
      <c r="WHB303"/>
      <c r="WHC303"/>
      <c r="WHD303"/>
      <c r="WHE303"/>
      <c r="WHF303"/>
      <c r="WHG303"/>
      <c r="WHH303"/>
      <c r="WHI303"/>
      <c r="WHJ303"/>
      <c r="WHK303"/>
      <c r="WHL303"/>
      <c r="WHM303"/>
      <c r="WHN303"/>
      <c r="WHO303"/>
      <c r="WHP303"/>
      <c r="WHQ303"/>
      <c r="WHR303"/>
      <c r="WHS303"/>
      <c r="WHT303"/>
      <c r="WHU303"/>
      <c r="WHV303"/>
      <c r="WHW303"/>
      <c r="WHX303"/>
      <c r="WHY303"/>
      <c r="WHZ303"/>
      <c r="WIA303"/>
      <c r="WIB303"/>
      <c r="WIC303"/>
      <c r="WID303"/>
      <c r="WIE303"/>
      <c r="WIF303"/>
      <c r="WIG303"/>
      <c r="WIH303"/>
      <c r="WII303"/>
      <c r="WIJ303"/>
      <c r="WIK303"/>
      <c r="WIL303"/>
      <c r="WIM303"/>
      <c r="WIN303"/>
      <c r="WIO303"/>
      <c r="WIP303"/>
      <c r="WIQ303"/>
      <c r="WIR303"/>
      <c r="WIS303"/>
      <c r="WIT303"/>
      <c r="WIU303"/>
      <c r="WIV303"/>
      <c r="WIW303"/>
      <c r="WIX303"/>
      <c r="WIY303"/>
      <c r="WIZ303"/>
      <c r="WJA303"/>
      <c r="WJB303"/>
      <c r="WJC303"/>
      <c r="WJD303"/>
      <c r="WJE303"/>
      <c r="WJF303"/>
      <c r="WJG303"/>
      <c r="WJH303"/>
      <c r="WJI303"/>
      <c r="WJJ303"/>
      <c r="WJK303"/>
      <c r="WJL303"/>
      <c r="WJM303"/>
      <c r="WJN303"/>
      <c r="WJO303"/>
      <c r="WJP303"/>
      <c r="WJQ303"/>
      <c r="WJR303"/>
      <c r="WJS303"/>
      <c r="WJT303"/>
      <c r="WJU303"/>
      <c r="WJV303"/>
      <c r="WJW303"/>
      <c r="WJX303"/>
      <c r="WJY303"/>
      <c r="WJZ303"/>
      <c r="WKA303"/>
      <c r="WKB303"/>
      <c r="WKC303"/>
      <c r="WKD303"/>
      <c r="WKE303"/>
      <c r="WKF303"/>
      <c r="WKG303"/>
      <c r="WKH303"/>
      <c r="WKI303"/>
      <c r="WKJ303"/>
      <c r="WKK303"/>
      <c r="WKL303"/>
      <c r="WKM303"/>
      <c r="WKN303"/>
      <c r="WKO303"/>
      <c r="WKP303"/>
      <c r="WKQ303"/>
      <c r="WKR303"/>
      <c r="WKS303"/>
      <c r="WKT303"/>
      <c r="WKU303"/>
      <c r="WKV303"/>
      <c r="WKW303"/>
      <c r="WKX303"/>
      <c r="WKY303"/>
      <c r="WKZ303"/>
      <c r="WLA303"/>
      <c r="WLB303"/>
      <c r="WLC303"/>
      <c r="WLD303"/>
      <c r="WLE303"/>
      <c r="WLF303"/>
      <c r="WLG303"/>
      <c r="WLH303"/>
      <c r="WLI303"/>
      <c r="WLJ303"/>
      <c r="WLK303"/>
      <c r="WLL303"/>
      <c r="WLM303"/>
      <c r="WLN303"/>
      <c r="WLO303"/>
      <c r="WLP303"/>
      <c r="WLQ303"/>
      <c r="WLR303"/>
      <c r="WLS303"/>
      <c r="WLT303"/>
      <c r="WLU303"/>
      <c r="WLV303"/>
      <c r="WLW303"/>
      <c r="WLX303"/>
      <c r="WLY303"/>
      <c r="WLZ303"/>
      <c r="WMA303"/>
      <c r="WMB303"/>
      <c r="WMC303"/>
      <c r="WMD303"/>
      <c r="WME303"/>
      <c r="WMF303"/>
      <c r="WMG303"/>
      <c r="WMH303"/>
      <c r="WMI303"/>
      <c r="WMJ303"/>
      <c r="WMK303"/>
      <c r="WML303"/>
      <c r="WMM303"/>
      <c r="WMN303"/>
      <c r="WMO303"/>
      <c r="WMP303"/>
      <c r="WMQ303"/>
      <c r="WMR303"/>
      <c r="WMS303"/>
      <c r="WMT303"/>
      <c r="WMU303"/>
      <c r="WMV303"/>
      <c r="WMW303"/>
      <c r="WMX303"/>
      <c r="WMY303"/>
      <c r="WMZ303"/>
      <c r="WNA303"/>
      <c r="WNB303"/>
      <c r="WNC303"/>
      <c r="WND303"/>
      <c r="WNE303"/>
      <c r="WNF303"/>
      <c r="WNG303"/>
      <c r="WNH303"/>
      <c r="WNI303"/>
      <c r="WNJ303"/>
      <c r="WNK303"/>
      <c r="WNL303"/>
      <c r="WNM303"/>
      <c r="WNN303"/>
      <c r="WNO303"/>
      <c r="WNP303"/>
      <c r="WNQ303"/>
      <c r="WNR303"/>
      <c r="WNS303"/>
      <c r="WNT303"/>
      <c r="WNU303"/>
      <c r="WNV303"/>
      <c r="WNW303"/>
      <c r="WNX303"/>
      <c r="WNY303"/>
      <c r="WNZ303"/>
      <c r="WOA303"/>
      <c r="WOB303"/>
      <c r="WOC303"/>
      <c r="WOD303"/>
      <c r="WOE303"/>
      <c r="WOF303"/>
      <c r="WOG303"/>
      <c r="WOH303"/>
      <c r="WOI303"/>
      <c r="WOJ303"/>
      <c r="WOK303"/>
      <c r="WOL303"/>
      <c r="WOM303"/>
      <c r="WON303"/>
      <c r="WOO303"/>
      <c r="WOP303"/>
      <c r="WOQ303"/>
      <c r="WOR303"/>
      <c r="WOS303"/>
      <c r="WOT303"/>
      <c r="WOU303"/>
      <c r="WOV303"/>
      <c r="WOW303"/>
      <c r="WOX303"/>
      <c r="WOY303"/>
      <c r="WOZ303"/>
      <c r="WPA303"/>
      <c r="WPB303"/>
      <c r="WPC303"/>
      <c r="WPD303"/>
      <c r="WPE303"/>
      <c r="WPF303"/>
      <c r="WPG303"/>
      <c r="WPH303"/>
      <c r="WPI303"/>
      <c r="WPJ303"/>
      <c r="WPK303"/>
      <c r="WPL303"/>
      <c r="WPM303"/>
      <c r="WPN303"/>
      <c r="WPO303"/>
      <c r="WPP303"/>
      <c r="WPQ303"/>
      <c r="WPR303"/>
      <c r="WPS303"/>
      <c r="WPT303"/>
      <c r="WPU303"/>
      <c r="WPV303"/>
      <c r="WPW303"/>
      <c r="WPX303"/>
      <c r="WPY303"/>
      <c r="WPZ303"/>
      <c r="WQA303"/>
      <c r="WQB303"/>
      <c r="WQC303"/>
      <c r="WQD303"/>
      <c r="WQE303"/>
      <c r="WQF303"/>
      <c r="WQG303"/>
      <c r="WQH303"/>
      <c r="WQI303"/>
      <c r="WQJ303"/>
      <c r="WQK303"/>
      <c r="WQL303"/>
      <c r="WQM303"/>
      <c r="WQN303"/>
      <c r="WQO303"/>
      <c r="WQP303"/>
      <c r="WQQ303"/>
      <c r="WQR303"/>
      <c r="WQS303"/>
      <c r="WQT303"/>
      <c r="WQU303"/>
      <c r="WQV303"/>
      <c r="WQW303"/>
      <c r="WQX303"/>
      <c r="WQY303"/>
      <c r="WQZ303"/>
      <c r="WRA303"/>
      <c r="WRB303"/>
      <c r="WRC303"/>
      <c r="WRD303"/>
      <c r="WRE303"/>
      <c r="WRF303"/>
      <c r="WRG303"/>
      <c r="WRH303"/>
      <c r="WRI303"/>
      <c r="WRJ303"/>
      <c r="WRK303"/>
      <c r="WRL303"/>
      <c r="WRM303"/>
      <c r="WRN303"/>
      <c r="WRO303"/>
      <c r="WRP303"/>
      <c r="WRQ303"/>
      <c r="WRR303"/>
      <c r="WRS303"/>
      <c r="WRT303"/>
      <c r="WRU303"/>
      <c r="WRV303"/>
      <c r="WRW303"/>
      <c r="WRX303"/>
      <c r="WRY303"/>
      <c r="WRZ303"/>
      <c r="WSA303"/>
      <c r="WSB303"/>
      <c r="WSC303"/>
      <c r="WSD303"/>
      <c r="WSE303"/>
      <c r="WSF303"/>
      <c r="WSG303"/>
      <c r="WSH303"/>
      <c r="WSI303"/>
      <c r="WSJ303"/>
      <c r="WSK303"/>
      <c r="WSL303"/>
      <c r="WSM303"/>
      <c r="WSN303"/>
      <c r="WSO303"/>
      <c r="WSP303"/>
      <c r="WSQ303"/>
      <c r="WSR303"/>
      <c r="WSS303"/>
      <c r="WST303"/>
      <c r="WSU303"/>
      <c r="WSV303"/>
      <c r="WSW303"/>
      <c r="WSX303"/>
      <c r="WSY303"/>
      <c r="WSZ303"/>
      <c r="WTA303"/>
      <c r="WTB303"/>
      <c r="WTC303"/>
      <c r="WTD303"/>
      <c r="WTE303"/>
      <c r="WTF303"/>
      <c r="WTG303"/>
      <c r="WTH303"/>
      <c r="WTI303"/>
      <c r="WTJ303"/>
      <c r="WTK303"/>
      <c r="WTL303"/>
      <c r="WTM303"/>
      <c r="WTN303"/>
      <c r="WTO303"/>
      <c r="WTP303"/>
      <c r="WTQ303"/>
      <c r="WTR303"/>
      <c r="WTS303"/>
      <c r="WTT303"/>
      <c r="WTU303"/>
      <c r="WTV303"/>
      <c r="WTW303"/>
      <c r="WTX303"/>
      <c r="WTY303"/>
      <c r="WTZ303"/>
      <c r="WUA303"/>
      <c r="WUB303"/>
      <c r="WUC303"/>
      <c r="WUD303"/>
      <c r="WUE303"/>
      <c r="WUF303"/>
      <c r="WUG303"/>
      <c r="WUH303"/>
      <c r="WUI303"/>
      <c r="WUJ303"/>
      <c r="WUK303"/>
      <c r="WUL303"/>
      <c r="WUM303"/>
      <c r="WUN303"/>
      <c r="WUO303"/>
      <c r="WUP303"/>
      <c r="WUQ303"/>
      <c r="WUR303"/>
      <c r="WUS303"/>
      <c r="WUT303"/>
      <c r="WUU303"/>
      <c r="WUV303"/>
      <c r="WUW303"/>
      <c r="WUX303"/>
      <c r="WUY303"/>
      <c r="WUZ303"/>
      <c r="WVA303"/>
      <c r="WVB303"/>
      <c r="WVC303"/>
      <c r="WVD303"/>
      <c r="WVE303"/>
      <c r="WVF303"/>
      <c r="WVG303"/>
      <c r="WVH303"/>
      <c r="WVI303"/>
      <c r="WVJ303"/>
      <c r="WVK303"/>
      <c r="WVL303"/>
      <c r="WVM303"/>
      <c r="WVN303"/>
      <c r="WVO303"/>
      <c r="WVP303"/>
      <c r="WVQ303"/>
      <c r="WVR303"/>
      <c r="WVS303"/>
      <c r="WVT303"/>
      <c r="WVU303"/>
      <c r="WVV303"/>
      <c r="WVW303"/>
      <c r="WVX303"/>
      <c r="WVY303"/>
      <c r="WVZ303"/>
      <c r="WWA303"/>
      <c r="WWB303"/>
      <c r="WWC303"/>
    </row>
    <row r="304" spans="1:16149">
      <c r="B304" s="698"/>
      <c r="F304" s="1137"/>
      <c r="N304" s="84"/>
      <c r="O304" s="83"/>
      <c r="P304" s="164"/>
      <c r="S304" s="52"/>
    </row>
    <row r="305" spans="1:22">
      <c r="B305" s="699" t="s">
        <v>760</v>
      </c>
      <c r="C305" s="700" t="s">
        <v>57</v>
      </c>
      <c r="D305" s="700" t="s">
        <v>761</v>
      </c>
      <c r="F305" s="1137"/>
      <c r="N305" s="84"/>
      <c r="O305" s="83"/>
      <c r="P305" s="164"/>
      <c r="S305" s="52"/>
    </row>
    <row r="306" spans="1:22">
      <c r="B306" s="699" t="s">
        <v>100</v>
      </c>
      <c r="C306" s="700" t="s">
        <v>762</v>
      </c>
      <c r="D306" s="700" t="s">
        <v>763</v>
      </c>
      <c r="F306" s="1137"/>
      <c r="N306" s="84"/>
      <c r="O306" s="83"/>
      <c r="P306" s="164"/>
      <c r="S306" s="52"/>
    </row>
    <row r="307" spans="1:22">
      <c r="B307" s="699" t="s">
        <v>131</v>
      </c>
      <c r="C307" s="700" t="s">
        <v>764</v>
      </c>
      <c r="D307" s="700" t="s">
        <v>765</v>
      </c>
      <c r="F307" s="1137"/>
      <c r="N307" s="84"/>
      <c r="O307" s="83"/>
      <c r="P307" s="164"/>
      <c r="S307" s="52"/>
    </row>
    <row r="308" spans="1:22">
      <c r="B308" s="698"/>
      <c r="F308" s="1137"/>
      <c r="N308" s="84"/>
      <c r="O308" s="83"/>
      <c r="P308" s="164"/>
      <c r="S308" s="52"/>
    </row>
    <row r="309" spans="1:22">
      <c r="B309" s="698"/>
      <c r="N309" s="84"/>
      <c r="O309" s="83"/>
      <c r="P309" s="164"/>
    </row>
    <row r="310" spans="1:22">
      <c r="N310" s="84"/>
      <c r="O310" s="166"/>
      <c r="P310" s="1094"/>
    </row>
    <row r="311" spans="1:22" s="52" customFormat="1">
      <c r="A311" s="72"/>
      <c r="B311" s="167"/>
      <c r="C311" s="1096"/>
      <c r="D311" s="168"/>
      <c r="E311" s="72"/>
      <c r="F311" s="161"/>
      <c r="H311" s="1089"/>
      <c r="L311" s="1178"/>
      <c r="M311" s="1178"/>
      <c r="N311" s="89"/>
      <c r="O311" s="83"/>
      <c r="P311" s="164"/>
      <c r="S311" s="91"/>
      <c r="T311" s="275"/>
      <c r="U311" s="78"/>
      <c r="V311"/>
    </row>
    <row r="312" spans="1:22" s="52" customFormat="1">
      <c r="A312" s="72"/>
      <c r="B312" s="167"/>
      <c r="C312" s="1096"/>
      <c r="D312" s="168"/>
      <c r="E312" s="72"/>
      <c r="F312" s="161"/>
      <c r="G312" s="276" t="s">
        <v>139</v>
      </c>
      <c r="H312" s="1097">
        <v>35477890895</v>
      </c>
      <c r="I312" s="1528">
        <f>SUMIF(T13:T279,G312,C13:C279)</f>
        <v>27389307336</v>
      </c>
      <c r="J312" s="1528"/>
      <c r="K312" s="1529">
        <f>H312-I312</f>
        <v>8088583559</v>
      </c>
      <c r="L312" s="1529"/>
      <c r="M312" s="1178"/>
      <c r="N312" s="89"/>
      <c r="O312" s="83"/>
      <c r="P312" s="164"/>
      <c r="S312" s="91"/>
      <c r="T312" s="275"/>
      <c r="U312" s="78"/>
      <c r="V312"/>
    </row>
    <row r="313" spans="1:22" s="52" customFormat="1">
      <c r="A313" s="72"/>
      <c r="B313" s="167"/>
      <c r="C313" s="1096"/>
      <c r="D313" s="168"/>
      <c r="E313" s="72"/>
      <c r="F313" s="161"/>
      <c r="G313" s="276" t="s">
        <v>171</v>
      </c>
      <c r="H313" s="1097">
        <v>24338374230</v>
      </c>
      <c r="I313" s="1528">
        <f>SUMIF(T14:T280,G313,C14:C280)</f>
        <v>24338371918</v>
      </c>
      <c r="J313" s="1528"/>
      <c r="K313" s="1529">
        <f>H313-I313</f>
        <v>2312</v>
      </c>
      <c r="L313" s="1529"/>
      <c r="M313" s="1178"/>
      <c r="P313" s="1089"/>
      <c r="S313" s="91"/>
      <c r="T313" s="275"/>
      <c r="U313" s="78"/>
      <c r="V313"/>
    </row>
    <row r="314" spans="1:22" s="52" customFormat="1">
      <c r="A314" s="72"/>
      <c r="B314" s="167"/>
      <c r="C314" s="1096"/>
      <c r="D314" s="168"/>
      <c r="E314" s="72"/>
      <c r="F314" s="161"/>
      <c r="G314" s="276" t="s">
        <v>766</v>
      </c>
      <c r="H314" s="1097">
        <v>66673320000</v>
      </c>
      <c r="I314" s="1528">
        <f>SUMIF(T13:T279,G314,C13:C279)</f>
        <v>68143606000</v>
      </c>
      <c r="J314" s="1528"/>
      <c r="K314" s="1529">
        <f>H314-I314</f>
        <v>-1470286000</v>
      </c>
      <c r="L314" s="1529"/>
      <c r="M314" s="1178"/>
      <c r="P314" s="1089"/>
      <c r="S314" s="91"/>
      <c r="T314" s="275"/>
      <c r="U314" s="78"/>
      <c r="V314"/>
    </row>
    <row r="315" spans="1:22" s="52" customFormat="1">
      <c r="A315" s="72"/>
      <c r="B315" s="167"/>
      <c r="C315" s="1096"/>
      <c r="D315" s="168"/>
      <c r="E315" s="72"/>
      <c r="F315" s="161"/>
      <c r="G315" s="276"/>
      <c r="H315" s="1098">
        <f>SUM(H312:H314)</f>
        <v>126489585125</v>
      </c>
      <c r="I315" s="1529">
        <f>SUM(I312:I314)</f>
        <v>119871285254</v>
      </c>
      <c r="J315" s="1529"/>
      <c r="K315" s="1529">
        <f>H315-I315</f>
        <v>6618299871</v>
      </c>
      <c r="L315" s="1529"/>
      <c r="M315" s="1178"/>
      <c r="P315" s="1089"/>
      <c r="S315" s="91"/>
      <c r="T315" s="275"/>
      <c r="U315" s="78"/>
      <c r="V315"/>
    </row>
  </sheetData>
  <autoFilter ref="A10:T279" xr:uid="{00000000-0009-0000-0000-000005000000}"/>
  <mergeCells count="96">
    <mergeCell ref="I313:J313"/>
    <mergeCell ref="K313:L313"/>
    <mergeCell ref="I314:J314"/>
    <mergeCell ref="K314:L314"/>
    <mergeCell ref="I315:J315"/>
    <mergeCell ref="K315:L315"/>
    <mergeCell ref="K312:L312"/>
    <mergeCell ref="B290:E290"/>
    <mergeCell ref="B291:E291"/>
    <mergeCell ref="B292:E292"/>
    <mergeCell ref="B296:E296"/>
    <mergeCell ref="B297:E297"/>
    <mergeCell ref="B293:E293"/>
    <mergeCell ref="B294:E294"/>
    <mergeCell ref="B295:E295"/>
    <mergeCell ref="B299:E299"/>
    <mergeCell ref="B300:E300"/>
    <mergeCell ref="I312:J312"/>
    <mergeCell ref="B289:E289"/>
    <mergeCell ref="A210:S210"/>
    <mergeCell ref="A224:S224"/>
    <mergeCell ref="A280:B280"/>
    <mergeCell ref="A282:F282"/>
    <mergeCell ref="J282:K282"/>
    <mergeCell ref="B283:E283"/>
    <mergeCell ref="B284:E284"/>
    <mergeCell ref="B285:E285"/>
    <mergeCell ref="B286:E286"/>
    <mergeCell ref="B287:E287"/>
    <mergeCell ref="B288:E288"/>
    <mergeCell ref="A207:S207"/>
    <mergeCell ref="A132:S132"/>
    <mergeCell ref="A137:S137"/>
    <mergeCell ref="A138:S138"/>
    <mergeCell ref="A155:S155"/>
    <mergeCell ref="A167:S167"/>
    <mergeCell ref="A178:S178"/>
    <mergeCell ref="A179:S179"/>
    <mergeCell ref="A186:S186"/>
    <mergeCell ref="A191:S191"/>
    <mergeCell ref="A196:S196"/>
    <mergeCell ref="A197:S197"/>
    <mergeCell ref="A130:S130"/>
    <mergeCell ref="A97:S97"/>
    <mergeCell ref="A102:S102"/>
    <mergeCell ref="A103:S103"/>
    <mergeCell ref="A105:S105"/>
    <mergeCell ref="A107:S107"/>
    <mergeCell ref="A110:S110"/>
    <mergeCell ref="A111:S111"/>
    <mergeCell ref="A118:S118"/>
    <mergeCell ref="A120:S120"/>
    <mergeCell ref="A123:S123"/>
    <mergeCell ref="A124:S124"/>
    <mergeCell ref="A12:S12"/>
    <mergeCell ref="A19:S19"/>
    <mergeCell ref="A22:S22"/>
    <mergeCell ref="A23:S23"/>
    <mergeCell ref="A95:S95"/>
    <mergeCell ref="A37:S37"/>
    <mergeCell ref="A45:S45"/>
    <mergeCell ref="A46:S46"/>
    <mergeCell ref="A51:S51"/>
    <mergeCell ref="A53:S53"/>
    <mergeCell ref="A55:S55"/>
    <mergeCell ref="A56:S56"/>
    <mergeCell ref="A72:S72"/>
    <mergeCell ref="A78:S78"/>
    <mergeCell ref="A91:S91"/>
    <mergeCell ref="A92:S92"/>
    <mergeCell ref="A29:S29"/>
    <mergeCell ref="N6:N8"/>
    <mergeCell ref="O6:Q6"/>
    <mergeCell ref="R6:R8"/>
    <mergeCell ref="S6:S8"/>
    <mergeCell ref="L7:L8"/>
    <mergeCell ref="M7:M8"/>
    <mergeCell ref="O7:O8"/>
    <mergeCell ref="P7:Q7"/>
    <mergeCell ref="G6:G8"/>
    <mergeCell ref="H6:H8"/>
    <mergeCell ref="I6:I8"/>
    <mergeCell ref="J6:J8"/>
    <mergeCell ref="K6:K8"/>
    <mergeCell ref="L6:M6"/>
    <mergeCell ref="A11:B11"/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</mergeCells>
  <printOptions horizontalCentered="1"/>
  <pageMargins left="0.7" right="0.7" top="0.75" bottom="0.75" header="0.3" footer="0.3"/>
  <pageSetup paperSize="5" scale="55" orientation="landscape" horizontalDpi="4294967293" r:id="rId1"/>
  <rowBreaks count="10" manualBreakCount="10">
    <brk id="28" max="18" man="1"/>
    <brk id="44" max="18" man="1"/>
    <brk id="80" max="18" man="1"/>
    <brk id="100" max="18" man="1"/>
    <brk id="122" max="18" man="1"/>
    <brk id="164" max="18" man="1"/>
    <brk id="185" max="18" man="1"/>
    <brk id="204" max="18" man="1"/>
    <brk id="222" max="18" man="1"/>
    <brk id="279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tabColor rgb="FF00B050"/>
  </sheetPr>
  <dimension ref="A1:WWC313"/>
  <sheetViews>
    <sheetView view="pageBreakPreview" zoomScale="70" zoomScaleSheetLayoutView="70" workbookViewId="0">
      <pane xSplit="2" ySplit="10" topLeftCell="C11" activePane="bottomRight" state="frozen"/>
      <selection pane="topRight" activeCell="M235" sqref="M235"/>
      <selection pane="bottomLeft" activeCell="M235" sqref="M235"/>
      <selection pane="bottomRight" activeCell="M235" sqref="M235"/>
    </sheetView>
  </sheetViews>
  <sheetFormatPr defaultRowHeight="14.5"/>
  <cols>
    <col min="1" max="1" width="4.1796875" style="72" customWidth="1"/>
    <col min="2" max="2" width="26.26953125" style="167" customWidth="1"/>
    <col min="3" max="3" width="18.54296875" style="168" customWidth="1"/>
    <col min="4" max="4" width="11.26953125" style="168" customWidth="1"/>
    <col min="5" max="5" width="14.1796875" style="72" customWidth="1"/>
    <col min="6" max="6" width="12" style="161" customWidth="1"/>
    <col min="7" max="7" width="16.26953125" style="52" customWidth="1"/>
    <col min="8" max="8" width="15" style="52" customWidth="1"/>
    <col min="9" max="9" width="12.26953125" style="52" customWidth="1"/>
    <col min="10" max="10" width="9.7265625" style="52" customWidth="1"/>
    <col min="11" max="11" width="11.26953125" style="52" customWidth="1"/>
    <col min="12" max="12" width="9.1796875" style="52" customWidth="1"/>
    <col min="13" max="13" width="14.7265625" style="52" customWidth="1"/>
    <col min="14" max="14" width="10.7265625" style="52" customWidth="1"/>
    <col min="15" max="15" width="8.1796875" style="52" customWidth="1"/>
    <col min="16" max="16" width="14.81640625" style="52" customWidth="1"/>
    <col min="17" max="17" width="6.5429687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78" customWidth="1"/>
    <col min="22" max="256" width="9.26953125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278" max="512" width="9.26953125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534" max="768" width="9.26953125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790" max="1024" width="9.26953125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046" max="1280" width="9.26953125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302" max="1536" width="9.26953125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558" max="1792" width="9.26953125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1814" max="2048" width="9.26953125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070" max="2304" width="9.26953125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326" max="2560" width="9.26953125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582" max="2816" width="9.26953125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2838" max="3072" width="9.26953125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094" max="3328" width="9.26953125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350" max="3584" width="9.26953125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606" max="3840" width="9.26953125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3862" max="4096" width="9.26953125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118" max="4352" width="9.26953125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374" max="4608" width="9.26953125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630" max="4864" width="9.26953125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4886" max="5120" width="9.26953125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142" max="5376" width="9.26953125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398" max="5632" width="9.26953125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654" max="5888" width="9.26953125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5910" max="6144" width="9.26953125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166" max="6400" width="9.26953125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422" max="6656" width="9.26953125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678" max="6912" width="9.26953125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6934" max="7168" width="9.26953125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190" max="7424" width="9.26953125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446" max="7680" width="9.26953125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702" max="7936" width="9.26953125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7958" max="8192" width="9.26953125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214" max="8448" width="9.26953125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470" max="8704" width="9.26953125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726" max="8960" width="9.26953125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8982" max="9216" width="9.26953125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238" max="9472" width="9.26953125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494" max="9728" width="9.26953125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750" max="9984" width="9.26953125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006" max="10240" width="9.26953125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262" max="10496" width="9.26953125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518" max="10752" width="9.26953125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0774" max="11008" width="9.26953125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030" max="11264" width="9.26953125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286" max="11520" width="9.26953125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542" max="11776" width="9.26953125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1798" max="12032" width="9.26953125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054" max="12288" width="9.26953125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310" max="12544" width="9.26953125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566" max="12800" width="9.26953125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2822" max="13056" width="9.26953125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078" max="13312" width="9.26953125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334" max="13568" width="9.26953125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590" max="13824" width="9.26953125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3846" max="14080" width="9.26953125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102" max="14336" width="9.26953125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358" max="14592" width="9.26953125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614" max="14848" width="9.26953125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4870" max="15104" width="9.26953125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126" max="15360" width="9.26953125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382" max="15616" width="9.26953125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638" max="15872" width="9.26953125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5894" max="16128" width="9.26953125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  <col min="16150" max="16384" width="9.26953125"/>
  </cols>
  <sheetData>
    <row r="1" spans="1:22" ht="15" customHeight="1">
      <c r="A1" s="1456" t="s">
        <v>73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1456"/>
      <c r="M1" s="1456"/>
      <c r="N1" s="1456"/>
      <c r="O1" s="1456"/>
      <c r="P1" s="1456"/>
      <c r="Q1" s="1456"/>
      <c r="R1" s="1456"/>
      <c r="S1" s="1456"/>
    </row>
    <row r="2" spans="1:22" ht="15" customHeight="1">
      <c r="A2" s="1458" t="s">
        <v>74</v>
      </c>
      <c r="B2" s="1458"/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  <c r="Q2" s="1458"/>
      <c r="R2" s="1458"/>
      <c r="S2" s="1458"/>
    </row>
    <row r="3" spans="1:22" ht="15" customHeight="1">
      <c r="A3" s="1460" t="s">
        <v>75</v>
      </c>
      <c r="B3" s="1460"/>
      <c r="C3" s="1460"/>
      <c r="D3" s="1460"/>
      <c r="E3" s="1460"/>
      <c r="F3" s="1460"/>
      <c r="G3" s="1460"/>
      <c r="H3" s="1460"/>
      <c r="I3" s="1460"/>
      <c r="J3" s="1460"/>
      <c r="K3" s="1460"/>
      <c r="L3" s="1460"/>
      <c r="M3" s="1460"/>
      <c r="N3" s="1460"/>
      <c r="O3" s="1460"/>
      <c r="P3" s="1460"/>
      <c r="Q3" s="1460"/>
      <c r="R3" s="1460"/>
      <c r="S3" s="1460"/>
    </row>
    <row r="4" spans="1:22" s="52" customFormat="1" ht="15" customHeight="1">
      <c r="A4" s="1460" t="s">
        <v>873</v>
      </c>
      <c r="B4" s="1460"/>
      <c r="C4" s="1460"/>
      <c r="D4" s="1460"/>
      <c r="E4" s="1460"/>
      <c r="F4" s="1460"/>
      <c r="G4" s="1460"/>
      <c r="H4" s="1460"/>
      <c r="I4" s="1460"/>
      <c r="J4" s="1460"/>
      <c r="K4" s="1460"/>
      <c r="L4" s="1460"/>
      <c r="M4" s="1460"/>
      <c r="N4" s="1460"/>
      <c r="O4" s="1460"/>
      <c r="P4" s="1460"/>
      <c r="Q4" s="1460"/>
      <c r="R4" s="1460"/>
      <c r="S4" s="1460"/>
      <c r="T4" s="276"/>
    </row>
    <row r="5" spans="1:22" s="52" customFormat="1" ht="9" customHeight="1">
      <c r="A5" s="108"/>
      <c r="B5" s="109"/>
      <c r="C5" s="110"/>
      <c r="D5" s="110"/>
      <c r="E5" s="108"/>
      <c r="F5" s="111"/>
      <c r="G5" s="1348"/>
      <c r="H5" s="1348"/>
      <c r="I5" s="1348"/>
      <c r="J5" s="1348"/>
      <c r="K5" s="1348"/>
      <c r="L5" s="1348"/>
      <c r="M5" s="1348"/>
      <c r="N5" s="1348"/>
      <c r="O5" s="1348"/>
      <c r="P5" s="1348"/>
      <c r="Q5" s="1348"/>
      <c r="R5" s="1348"/>
      <c r="S5" s="112"/>
      <c r="T5" s="276"/>
    </row>
    <row r="6" spans="1:22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77" t="s">
        <v>88</v>
      </c>
      <c r="M6" s="1479"/>
      <c r="N6" s="1531" t="s">
        <v>89</v>
      </c>
      <c r="O6" s="1477" t="s">
        <v>90</v>
      </c>
      <c r="P6" s="1540"/>
      <c r="Q6" s="1479"/>
      <c r="R6" s="1480" t="s">
        <v>91</v>
      </c>
      <c r="S6" s="1462" t="s">
        <v>92</v>
      </c>
    </row>
    <row r="7" spans="1:22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62" t="s">
        <v>93</v>
      </c>
      <c r="M7" s="1462" t="s">
        <v>94</v>
      </c>
      <c r="N7" s="1532"/>
      <c r="O7" s="1462" t="s">
        <v>95</v>
      </c>
      <c r="P7" s="1477" t="s">
        <v>96</v>
      </c>
      <c r="Q7" s="1479"/>
      <c r="R7" s="1481"/>
      <c r="S7" s="1463"/>
      <c r="T7" s="276"/>
    </row>
    <row r="8" spans="1:22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64"/>
      <c r="M8" s="1464"/>
      <c r="N8" s="1533"/>
      <c r="O8" s="1464"/>
      <c r="P8" s="445" t="s">
        <v>97</v>
      </c>
      <c r="Q8" s="446" t="s">
        <v>98</v>
      </c>
      <c r="R8" s="1482"/>
      <c r="S8" s="1464"/>
      <c r="T8" s="276"/>
    </row>
    <row r="9" spans="1:22" s="113" customFormat="1" ht="10.5" customHeight="1" thickBot="1">
      <c r="A9" s="442">
        <v>1</v>
      </c>
      <c r="B9" s="443">
        <v>2</v>
      </c>
      <c r="C9" s="444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</row>
    <row r="10" spans="1:22" s="52" customFormat="1" ht="15" customHeight="1" thickTop="1">
      <c r="A10" s="177"/>
      <c r="B10" s="178"/>
      <c r="C10" s="179"/>
      <c r="D10" s="179"/>
      <c r="E10" s="177"/>
      <c r="F10" s="180"/>
      <c r="G10" s="177"/>
      <c r="H10" s="181"/>
      <c r="I10" s="182"/>
      <c r="J10" s="177"/>
      <c r="K10" s="183"/>
      <c r="L10" s="177"/>
      <c r="M10" s="183"/>
      <c r="N10" s="177"/>
      <c r="O10" s="183"/>
      <c r="P10" s="177"/>
      <c r="Q10" s="184"/>
      <c r="R10" s="177"/>
      <c r="S10" s="185"/>
      <c r="T10" s="276"/>
    </row>
    <row r="11" spans="1:22" s="78" customFormat="1" ht="15" hidden="1" customHeight="1">
      <c r="A11" s="1504" t="s">
        <v>99</v>
      </c>
      <c r="B11" s="1505"/>
      <c r="C11" s="907"/>
      <c r="D11" s="907"/>
      <c r="E11" s="907"/>
      <c r="F11" s="907"/>
      <c r="G11" s="907"/>
      <c r="H11" s="907"/>
      <c r="I11" s="907"/>
      <c r="J11" s="907"/>
      <c r="K11" s="907"/>
      <c r="L11" s="907"/>
      <c r="M11" s="907"/>
      <c r="N11" s="907"/>
      <c r="O11" s="907"/>
      <c r="P11" s="907"/>
      <c r="Q11" s="907"/>
      <c r="R11" s="907"/>
      <c r="S11" s="907"/>
      <c r="T11" s="275"/>
      <c r="V11"/>
    </row>
    <row r="12" spans="1:22" s="78" customFormat="1" ht="17.25" hidden="1" customHeight="1">
      <c r="A12" s="1506" t="s">
        <v>348</v>
      </c>
      <c r="B12" s="1507"/>
      <c r="C12" s="1507"/>
      <c r="D12" s="1507"/>
      <c r="E12" s="1507"/>
      <c r="F12" s="1507"/>
      <c r="G12" s="1507"/>
      <c r="H12" s="1507"/>
      <c r="I12" s="1507"/>
      <c r="J12" s="1507"/>
      <c r="K12" s="1507"/>
      <c r="L12" s="1507"/>
      <c r="M12" s="1507"/>
      <c r="N12" s="1507"/>
      <c r="O12" s="1507"/>
      <c r="P12" s="1507"/>
      <c r="Q12" s="1507"/>
      <c r="R12" s="1507"/>
      <c r="S12" s="1507"/>
      <c r="T12" s="275"/>
      <c r="V12"/>
    </row>
    <row r="13" spans="1:22" s="78" customFormat="1" ht="55" hidden="1" customHeight="1">
      <c r="A13" s="60">
        <f>SUBTOTAL(3,$B$13:B13)</f>
        <v>0</v>
      </c>
      <c r="B13" s="942" t="s">
        <v>874</v>
      </c>
      <c r="C13" s="299">
        <v>1000000000</v>
      </c>
      <c r="D13" s="943" t="s">
        <v>875</v>
      </c>
      <c r="E13" s="301" t="s">
        <v>103</v>
      </c>
      <c r="F13" s="685" t="s">
        <v>104</v>
      </c>
      <c r="G13" s="944" t="s">
        <v>105</v>
      </c>
      <c r="H13" s="1010" t="s">
        <v>876</v>
      </c>
      <c r="I13" s="945" t="s">
        <v>106</v>
      </c>
      <c r="J13" s="945" t="s">
        <v>107</v>
      </c>
      <c r="K13" s="946" t="s">
        <v>108</v>
      </c>
      <c r="L13" s="943" t="s">
        <v>877</v>
      </c>
      <c r="M13" s="943" t="s">
        <v>878</v>
      </c>
      <c r="N13" s="946" t="s">
        <v>879</v>
      </c>
      <c r="O13" s="946" t="s">
        <v>880</v>
      </c>
      <c r="P13" s="943" t="s">
        <v>779</v>
      </c>
      <c r="Q13" s="947" t="s">
        <v>779</v>
      </c>
      <c r="R13" s="948" t="s">
        <v>881</v>
      </c>
      <c r="S13" s="1035" t="s">
        <v>882</v>
      </c>
      <c r="T13" s="275" t="s">
        <v>110</v>
      </c>
      <c r="V13"/>
    </row>
    <row r="14" spans="1:22" s="78" customFormat="1" ht="58" hidden="1" customHeight="1">
      <c r="A14" s="60">
        <f>SUBTOTAL(3,$B$13:B14)</f>
        <v>0</v>
      </c>
      <c r="B14" s="942" t="s">
        <v>883</v>
      </c>
      <c r="C14" s="299">
        <v>2000000000</v>
      </c>
      <c r="D14" s="943" t="s">
        <v>875</v>
      </c>
      <c r="E14" s="301" t="s">
        <v>103</v>
      </c>
      <c r="F14" s="685" t="s">
        <v>104</v>
      </c>
      <c r="G14" s="944" t="s">
        <v>105</v>
      </c>
      <c r="H14" s="1010" t="s">
        <v>884</v>
      </c>
      <c r="I14" s="945" t="s">
        <v>106</v>
      </c>
      <c r="J14" s="945" t="s">
        <v>107</v>
      </c>
      <c r="K14" s="946" t="s">
        <v>108</v>
      </c>
      <c r="L14" s="943" t="s">
        <v>877</v>
      </c>
      <c r="M14" s="943" t="s">
        <v>878</v>
      </c>
      <c r="N14" s="946" t="s">
        <v>885</v>
      </c>
      <c r="O14" s="946" t="s">
        <v>886</v>
      </c>
      <c r="P14" s="943" t="s">
        <v>779</v>
      </c>
      <c r="Q14" s="947" t="s">
        <v>779</v>
      </c>
      <c r="R14" s="948" t="s">
        <v>887</v>
      </c>
      <c r="S14" s="1035" t="s">
        <v>882</v>
      </c>
      <c r="T14" s="275" t="s">
        <v>110</v>
      </c>
      <c r="V14"/>
    </row>
    <row r="15" spans="1:22" s="78" customFormat="1" ht="43.75" hidden="1" customHeight="1">
      <c r="A15" s="60">
        <f>SUBTOTAL(3,$B$13:B15)</f>
        <v>0</v>
      </c>
      <c r="B15" s="942" t="s">
        <v>113</v>
      </c>
      <c r="C15" s="299">
        <v>200000000</v>
      </c>
      <c r="D15" s="1020" t="s">
        <v>114</v>
      </c>
      <c r="E15" s="301" t="s">
        <v>103</v>
      </c>
      <c r="F15" s="685" t="s">
        <v>104</v>
      </c>
      <c r="G15" s="944" t="s">
        <v>115</v>
      </c>
      <c r="H15" s="1010" t="s">
        <v>888</v>
      </c>
      <c r="I15" s="945" t="s">
        <v>116</v>
      </c>
      <c r="J15" s="945" t="s">
        <v>117</v>
      </c>
      <c r="K15" s="946" t="s">
        <v>118</v>
      </c>
      <c r="L15" s="945" t="s">
        <v>889</v>
      </c>
      <c r="M15" s="945" t="s">
        <v>890</v>
      </c>
      <c r="N15" s="947" t="s">
        <v>779</v>
      </c>
      <c r="O15" s="947" t="s">
        <v>779</v>
      </c>
      <c r="P15" s="943" t="s">
        <v>779</v>
      </c>
      <c r="Q15" s="947" t="s">
        <v>779</v>
      </c>
      <c r="R15" s="947" t="s">
        <v>779</v>
      </c>
      <c r="S15" s="1035" t="s">
        <v>882</v>
      </c>
      <c r="T15" s="275" t="s">
        <v>110</v>
      </c>
      <c r="V15"/>
    </row>
    <row r="16" spans="1:22" s="78" customFormat="1" ht="42" hidden="1" customHeight="1">
      <c r="A16" s="60">
        <f>SUBTOTAL(3,$B$13:B16)</f>
        <v>0</v>
      </c>
      <c r="B16" s="942" t="s">
        <v>119</v>
      </c>
      <c r="C16" s="299">
        <v>150000000</v>
      </c>
      <c r="D16" s="1020" t="s">
        <v>114</v>
      </c>
      <c r="E16" s="301" t="s">
        <v>103</v>
      </c>
      <c r="F16" s="685" t="s">
        <v>104</v>
      </c>
      <c r="G16" s="944" t="s">
        <v>120</v>
      </c>
      <c r="H16" s="1010" t="s">
        <v>891</v>
      </c>
      <c r="I16" s="945" t="s">
        <v>116</v>
      </c>
      <c r="J16" s="945" t="s">
        <v>117</v>
      </c>
      <c r="K16" s="946" t="s">
        <v>121</v>
      </c>
      <c r="L16" s="945" t="s">
        <v>889</v>
      </c>
      <c r="M16" s="945" t="s">
        <v>890</v>
      </c>
      <c r="N16" s="947" t="s">
        <v>779</v>
      </c>
      <c r="O16" s="947" t="s">
        <v>779</v>
      </c>
      <c r="P16" s="943" t="s">
        <v>779</v>
      </c>
      <c r="Q16" s="947" t="s">
        <v>779</v>
      </c>
      <c r="R16" s="947" t="s">
        <v>779</v>
      </c>
      <c r="S16" s="1035" t="s">
        <v>882</v>
      </c>
      <c r="T16" s="275" t="s">
        <v>110</v>
      </c>
      <c r="V16"/>
    </row>
    <row r="17" spans="1:22" s="78" customFormat="1" ht="41.65" hidden="1" customHeight="1">
      <c r="A17" s="60">
        <f>SUBTOTAL(3,$B$13:B17)</f>
        <v>0</v>
      </c>
      <c r="B17" s="942" t="s">
        <v>123</v>
      </c>
      <c r="C17" s="299">
        <v>200000000</v>
      </c>
      <c r="D17" s="1020" t="s">
        <v>114</v>
      </c>
      <c r="E17" s="301" t="s">
        <v>103</v>
      </c>
      <c r="F17" s="685" t="s">
        <v>104</v>
      </c>
      <c r="G17" s="944" t="s">
        <v>124</v>
      </c>
      <c r="H17" s="1010" t="s">
        <v>892</v>
      </c>
      <c r="I17" s="945" t="s">
        <v>116</v>
      </c>
      <c r="J17" s="945" t="s">
        <v>117</v>
      </c>
      <c r="K17" s="946" t="s">
        <v>125</v>
      </c>
      <c r="L17" s="945" t="s">
        <v>893</v>
      </c>
      <c r="M17" s="945" t="s">
        <v>894</v>
      </c>
      <c r="N17" s="947" t="s">
        <v>779</v>
      </c>
      <c r="O17" s="947" t="s">
        <v>779</v>
      </c>
      <c r="P17" s="943" t="s">
        <v>779</v>
      </c>
      <c r="Q17" s="947" t="s">
        <v>779</v>
      </c>
      <c r="R17" s="947" t="s">
        <v>779</v>
      </c>
      <c r="S17" s="1035" t="s">
        <v>882</v>
      </c>
      <c r="T17" s="275" t="s">
        <v>110</v>
      </c>
      <c r="V17"/>
    </row>
    <row r="18" spans="1:22" s="78" customFormat="1" ht="31.5" hidden="1" customHeight="1">
      <c r="A18" s="60">
        <f>SUBTOTAL(3,$B$13:B18)</f>
        <v>0</v>
      </c>
      <c r="B18" s="950" t="s">
        <v>128</v>
      </c>
      <c r="C18" s="299">
        <v>357000000</v>
      </c>
      <c r="D18" s="114" t="s">
        <v>875</v>
      </c>
      <c r="E18" s="301" t="s">
        <v>103</v>
      </c>
      <c r="F18" s="685" t="s">
        <v>104</v>
      </c>
      <c r="G18" s="114"/>
      <c r="H18" s="451"/>
      <c r="I18" s="452"/>
      <c r="J18" s="453"/>
      <c r="K18" s="188"/>
      <c r="L18" s="189"/>
      <c r="M18" s="190"/>
      <c r="N18" s="191"/>
      <c r="O18" s="120"/>
      <c r="P18" s="297"/>
      <c r="Q18" s="454"/>
      <c r="R18" s="192"/>
      <c r="S18" s="684" t="s">
        <v>895</v>
      </c>
      <c r="T18" s="275" t="s">
        <v>110</v>
      </c>
      <c r="V18"/>
    </row>
    <row r="19" spans="1:22" s="78" customFormat="1" ht="17.25" hidden="1" customHeight="1">
      <c r="A19" s="1492" t="s">
        <v>359</v>
      </c>
      <c r="B19" s="1493"/>
      <c r="C19" s="1493"/>
      <c r="D19" s="1493"/>
      <c r="E19" s="1493"/>
      <c r="F19" s="1493"/>
      <c r="G19" s="1493"/>
      <c r="H19" s="1493"/>
      <c r="I19" s="1493"/>
      <c r="J19" s="1493"/>
      <c r="K19" s="1493"/>
      <c r="L19" s="1493"/>
      <c r="M19" s="1493"/>
      <c r="N19" s="1493"/>
      <c r="O19" s="1493"/>
      <c r="P19" s="1493"/>
      <c r="Q19" s="1493"/>
      <c r="R19" s="1493"/>
      <c r="S19" s="1493"/>
      <c r="T19" s="275"/>
      <c r="V19"/>
    </row>
    <row r="20" spans="1:22" s="78" customFormat="1" ht="54.75" hidden="1" customHeight="1">
      <c r="A20" s="302">
        <f>SUBTOTAL(3,$B$13:B20)</f>
        <v>0</v>
      </c>
      <c r="B20" s="43" t="s">
        <v>132</v>
      </c>
      <c r="C20" s="299">
        <v>510000000</v>
      </c>
      <c r="D20" s="300" t="s">
        <v>875</v>
      </c>
      <c r="E20" s="207" t="s">
        <v>133</v>
      </c>
      <c r="F20" s="631" t="s">
        <v>134</v>
      </c>
      <c r="G20" s="300" t="s">
        <v>135</v>
      </c>
      <c r="H20" s="186">
        <v>453905691.36000001</v>
      </c>
      <c r="I20" s="115" t="s">
        <v>136</v>
      </c>
      <c r="J20" s="187" t="s">
        <v>137</v>
      </c>
      <c r="K20" s="188" t="s">
        <v>138</v>
      </c>
      <c r="L20" s="189">
        <v>44398</v>
      </c>
      <c r="M20" s="190">
        <v>44517</v>
      </c>
      <c r="N20" s="888">
        <v>15.05</v>
      </c>
      <c r="O20" s="888">
        <v>0</v>
      </c>
      <c r="P20" s="123"/>
      <c r="Q20" s="121"/>
      <c r="R20" s="889">
        <f>O20-N20</f>
        <v>-15.05</v>
      </c>
      <c r="S20" s="684" t="s">
        <v>896</v>
      </c>
      <c r="T20" s="275" t="s">
        <v>139</v>
      </c>
      <c r="V20"/>
    </row>
    <row r="21" spans="1:22" s="78" customFormat="1" ht="45.75" hidden="1" customHeight="1">
      <c r="A21" s="305">
        <f>SUBTOTAL(3,$B$13:B21)</f>
        <v>0</v>
      </c>
      <c r="B21" s="390" t="s">
        <v>140</v>
      </c>
      <c r="C21" s="307">
        <v>0</v>
      </c>
      <c r="D21" s="308"/>
      <c r="E21" s="309"/>
      <c r="F21" s="412"/>
      <c r="G21" s="308"/>
      <c r="H21" s="311"/>
      <c r="I21" s="312"/>
      <c r="J21" s="313"/>
      <c r="K21" s="314"/>
      <c r="L21" s="315"/>
      <c r="M21" s="316"/>
      <c r="N21" s="317"/>
      <c r="O21" s="318"/>
      <c r="P21" s="319"/>
      <c r="Q21" s="320"/>
      <c r="R21" s="321"/>
      <c r="S21" s="686" t="s">
        <v>142</v>
      </c>
      <c r="T21" s="275" t="s">
        <v>139</v>
      </c>
      <c r="V21"/>
    </row>
    <row r="22" spans="1:22" s="78" customFormat="1" ht="18" hidden="1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499"/>
      <c r="T22" s="275"/>
      <c r="V22"/>
    </row>
    <row r="23" spans="1:22" s="78" customFormat="1" ht="15" hidden="1" customHeight="1">
      <c r="A23" s="1500" t="s">
        <v>780</v>
      </c>
      <c r="B23" s="1501"/>
      <c r="C23" s="1501"/>
      <c r="D23" s="1501"/>
      <c r="E23" s="1501"/>
      <c r="F23" s="1501"/>
      <c r="G23" s="1501"/>
      <c r="H23" s="1501"/>
      <c r="I23" s="1501"/>
      <c r="J23" s="1501"/>
      <c r="K23" s="1501"/>
      <c r="L23" s="1501"/>
      <c r="M23" s="1501"/>
      <c r="N23" s="1501"/>
      <c r="O23" s="1501"/>
      <c r="P23" s="1501"/>
      <c r="Q23" s="1501"/>
      <c r="R23" s="1501"/>
      <c r="S23" s="1511"/>
      <c r="T23" s="275"/>
      <c r="V23"/>
    </row>
    <row r="24" spans="1:22" s="78" customFormat="1" ht="49.75" hidden="1" customHeight="1">
      <c r="A24" s="60">
        <f>SUBTOTAL(3,$B$13:B24)</f>
        <v>0</v>
      </c>
      <c r="B24" s="942" t="s">
        <v>897</v>
      </c>
      <c r="C24" s="299">
        <v>2000000000</v>
      </c>
      <c r="D24" s="943" t="s">
        <v>875</v>
      </c>
      <c r="E24" s="125" t="s">
        <v>103</v>
      </c>
      <c r="F24" s="687" t="s">
        <v>104</v>
      </c>
      <c r="G24" s="944" t="s">
        <v>145</v>
      </c>
      <c r="H24" s="1011" t="s">
        <v>898</v>
      </c>
      <c r="I24" s="945" t="s">
        <v>107</v>
      </c>
      <c r="J24" s="945" t="s">
        <v>146</v>
      </c>
      <c r="K24" s="946" t="s">
        <v>147</v>
      </c>
      <c r="L24" s="945" t="s">
        <v>893</v>
      </c>
      <c r="M24" s="945" t="s">
        <v>899</v>
      </c>
      <c r="N24" s="947" t="s">
        <v>779</v>
      </c>
      <c r="O24" s="947" t="s">
        <v>779</v>
      </c>
      <c r="P24" s="943" t="s">
        <v>779</v>
      </c>
      <c r="Q24" s="947" t="s">
        <v>779</v>
      </c>
      <c r="R24" s="947" t="s">
        <v>779</v>
      </c>
      <c r="S24" s="951" t="s">
        <v>900</v>
      </c>
      <c r="T24" s="275" t="s">
        <v>110</v>
      </c>
      <c r="V24"/>
    </row>
    <row r="25" spans="1:22" s="78" customFormat="1" ht="46" hidden="1" customHeight="1">
      <c r="A25" s="60">
        <f>SUBTOTAL(3,$B$13:B25)</f>
        <v>0</v>
      </c>
      <c r="B25" s="942" t="s">
        <v>148</v>
      </c>
      <c r="C25" s="299">
        <v>750000000</v>
      </c>
      <c r="D25" s="943" t="s">
        <v>875</v>
      </c>
      <c r="E25" s="125" t="s">
        <v>103</v>
      </c>
      <c r="F25" s="687" t="s">
        <v>104</v>
      </c>
      <c r="G25" s="944" t="s">
        <v>145</v>
      </c>
      <c r="H25" s="1011" t="s">
        <v>901</v>
      </c>
      <c r="I25" s="945" t="s">
        <v>149</v>
      </c>
      <c r="J25" s="945" t="s">
        <v>146</v>
      </c>
      <c r="K25" s="946" t="s">
        <v>147</v>
      </c>
      <c r="L25" s="945" t="s">
        <v>893</v>
      </c>
      <c r="M25" s="945" t="s">
        <v>899</v>
      </c>
      <c r="N25" s="947" t="s">
        <v>779</v>
      </c>
      <c r="O25" s="947" t="s">
        <v>779</v>
      </c>
      <c r="P25" s="943" t="s">
        <v>779</v>
      </c>
      <c r="Q25" s="947" t="s">
        <v>779</v>
      </c>
      <c r="R25" s="947" t="s">
        <v>779</v>
      </c>
      <c r="S25" s="951" t="s">
        <v>900</v>
      </c>
      <c r="T25" s="275" t="s">
        <v>110</v>
      </c>
      <c r="V25"/>
    </row>
    <row r="26" spans="1:22" s="78" customFormat="1" ht="50.65" hidden="1" customHeight="1">
      <c r="A26" s="60">
        <f>SUBTOTAL(3,$B$13:B26)</f>
        <v>0</v>
      </c>
      <c r="B26" s="942" t="s">
        <v>151</v>
      </c>
      <c r="C26" s="299">
        <v>200000000</v>
      </c>
      <c r="D26" s="1020" t="s">
        <v>114</v>
      </c>
      <c r="E26" s="125" t="s">
        <v>103</v>
      </c>
      <c r="F26" s="687" t="s">
        <v>104</v>
      </c>
      <c r="G26" s="944" t="s">
        <v>152</v>
      </c>
      <c r="H26" s="1011" t="s">
        <v>902</v>
      </c>
      <c r="I26" s="945" t="s">
        <v>153</v>
      </c>
      <c r="J26" s="945" t="s">
        <v>154</v>
      </c>
      <c r="K26" s="946" t="s">
        <v>155</v>
      </c>
      <c r="L26" s="945" t="s">
        <v>903</v>
      </c>
      <c r="M26" s="945" t="s">
        <v>904</v>
      </c>
      <c r="N26" s="952" t="s">
        <v>779</v>
      </c>
      <c r="O26" s="952" t="s">
        <v>779</v>
      </c>
      <c r="P26" s="953" t="s">
        <v>779</v>
      </c>
      <c r="Q26" s="952" t="s">
        <v>779</v>
      </c>
      <c r="R26" s="952" t="s">
        <v>779</v>
      </c>
      <c r="S26" s="951" t="s">
        <v>882</v>
      </c>
      <c r="T26" s="275" t="s">
        <v>110</v>
      </c>
      <c r="V26"/>
    </row>
    <row r="27" spans="1:22" s="78" customFormat="1" ht="56.25" hidden="1" customHeight="1">
      <c r="A27" s="393">
        <f>SUBTOTAL(3,$B$13:B27)</f>
        <v>0</v>
      </c>
      <c r="B27" s="954" t="s">
        <v>157</v>
      </c>
      <c r="C27" s="307">
        <v>200000000</v>
      </c>
      <c r="D27" s="1021" t="s">
        <v>114</v>
      </c>
      <c r="E27" s="325" t="s">
        <v>103</v>
      </c>
      <c r="F27" s="845" t="s">
        <v>104</v>
      </c>
      <c r="G27" s="956"/>
      <c r="H27" s="1012"/>
      <c r="I27" s="957"/>
      <c r="J27" s="957"/>
      <c r="K27" s="958"/>
      <c r="L27" s="959"/>
      <c r="M27" s="960"/>
      <c r="N27" s="961"/>
      <c r="O27" s="962"/>
      <c r="P27" s="963"/>
      <c r="Q27" s="964"/>
      <c r="R27" s="965"/>
      <c r="S27" s="966" t="s">
        <v>905</v>
      </c>
      <c r="T27" s="275" t="s">
        <v>110</v>
      </c>
      <c r="V27"/>
    </row>
    <row r="28" spans="1:22" s="78" customFormat="1" ht="55.5" hidden="1" customHeight="1">
      <c r="A28" s="855">
        <f>SUBTOTAL(3,$B$13:B28)</f>
        <v>0</v>
      </c>
      <c r="B28" s="950" t="s">
        <v>162</v>
      </c>
      <c r="C28" s="299">
        <v>1303190000</v>
      </c>
      <c r="D28" s="945" t="s">
        <v>875</v>
      </c>
      <c r="E28" s="294" t="s">
        <v>103</v>
      </c>
      <c r="F28" s="967" t="s">
        <v>104</v>
      </c>
      <c r="G28" s="944" t="s">
        <v>163</v>
      </c>
      <c r="H28" s="1011" t="s">
        <v>906</v>
      </c>
      <c r="I28" s="943" t="s">
        <v>779</v>
      </c>
      <c r="J28" s="943" t="s">
        <v>779</v>
      </c>
      <c r="K28" s="947" t="s">
        <v>164</v>
      </c>
      <c r="L28" s="945" t="s">
        <v>893</v>
      </c>
      <c r="M28" s="945" t="s">
        <v>899</v>
      </c>
      <c r="N28" s="947" t="s">
        <v>779</v>
      </c>
      <c r="O28" s="947" t="s">
        <v>779</v>
      </c>
      <c r="P28" s="943" t="s">
        <v>779</v>
      </c>
      <c r="Q28" s="947" t="s">
        <v>779</v>
      </c>
      <c r="R28" s="947" t="s">
        <v>779</v>
      </c>
      <c r="S28" s="949" t="s">
        <v>882</v>
      </c>
      <c r="T28" s="275" t="s">
        <v>110</v>
      </c>
      <c r="V28"/>
    </row>
    <row r="29" spans="1:22" s="78" customFormat="1" ht="15" hidden="1" customHeight="1">
      <c r="A29" s="1492" t="s">
        <v>783</v>
      </c>
      <c r="B29" s="1493"/>
      <c r="C29" s="1493"/>
      <c r="D29" s="1493"/>
      <c r="E29" s="1493"/>
      <c r="F29" s="1493"/>
      <c r="G29" s="1493"/>
      <c r="H29" s="1493"/>
      <c r="I29" s="1493"/>
      <c r="J29" s="1493"/>
      <c r="K29" s="1493"/>
      <c r="L29" s="1493"/>
      <c r="M29" s="1493"/>
      <c r="N29" s="1493"/>
      <c r="O29" s="1493"/>
      <c r="P29" s="1493"/>
      <c r="Q29" s="1493"/>
      <c r="R29" s="1493"/>
      <c r="S29" s="1510"/>
      <c r="T29" s="275"/>
      <c r="V29"/>
    </row>
    <row r="30" spans="1:22" s="78" customFormat="1" ht="76.5" hidden="1" customHeight="1">
      <c r="A30" s="305">
        <f>SUBTOTAL(3,$B$13:B30)</f>
        <v>0</v>
      </c>
      <c r="B30" s="323" t="s">
        <v>166</v>
      </c>
      <c r="C30" s="319">
        <v>400000340</v>
      </c>
      <c r="D30" s="324" t="s">
        <v>875</v>
      </c>
      <c r="E30" s="325" t="s">
        <v>103</v>
      </c>
      <c r="F30" s="337" t="s">
        <v>167</v>
      </c>
      <c r="G30" s="327" t="s">
        <v>168</v>
      </c>
      <c r="H30" s="328">
        <v>319184871</v>
      </c>
      <c r="I30" s="313" t="s">
        <v>153</v>
      </c>
      <c r="J30" s="313" t="s">
        <v>169</v>
      </c>
      <c r="K30" s="314" t="s">
        <v>164</v>
      </c>
      <c r="L30" s="315" t="s">
        <v>907</v>
      </c>
      <c r="M30" s="316" t="s">
        <v>908</v>
      </c>
      <c r="N30" s="317">
        <v>7.7399999999999997E-2</v>
      </c>
      <c r="O30" s="318">
        <v>173.53</v>
      </c>
      <c r="P30" s="319"/>
      <c r="Q30" s="329"/>
      <c r="R30" s="321"/>
      <c r="S30" s="686" t="s">
        <v>909</v>
      </c>
      <c r="T30" s="275" t="s">
        <v>171</v>
      </c>
      <c r="V30" s="11"/>
    </row>
    <row r="31" spans="1:22" s="56" customFormat="1" ht="76.5" hidden="1" customHeight="1">
      <c r="A31" s="305">
        <f>SUBTOTAL(3,$B$13:B31)</f>
        <v>0</v>
      </c>
      <c r="B31" s="323" t="s">
        <v>172</v>
      </c>
      <c r="C31" s="319">
        <v>400000063</v>
      </c>
      <c r="D31" s="330" t="s">
        <v>875</v>
      </c>
      <c r="E31" s="309" t="s">
        <v>103</v>
      </c>
      <c r="F31" s="337" t="s">
        <v>167</v>
      </c>
      <c r="G31" s="327" t="s">
        <v>173</v>
      </c>
      <c r="H31" s="331">
        <v>362001486</v>
      </c>
      <c r="I31" s="313" t="s">
        <v>153</v>
      </c>
      <c r="J31" s="313" t="s">
        <v>169</v>
      </c>
      <c r="K31" s="314" t="s">
        <v>174</v>
      </c>
      <c r="L31" s="315" t="s">
        <v>907</v>
      </c>
      <c r="M31" s="316" t="s">
        <v>908</v>
      </c>
      <c r="N31" s="317"/>
      <c r="O31" s="332"/>
      <c r="P31" s="319"/>
      <c r="Q31" s="333"/>
      <c r="R31" s="334"/>
      <c r="S31" s="686" t="s">
        <v>910</v>
      </c>
      <c r="T31" s="275" t="s">
        <v>171</v>
      </c>
      <c r="U31" s="78"/>
      <c r="V31" s="11"/>
    </row>
    <row r="32" spans="1:22" s="56" customFormat="1" ht="45" hidden="1" customHeight="1">
      <c r="A32" s="302">
        <f>SUBTOTAL(3,$B$13:B32)</f>
        <v>0</v>
      </c>
      <c r="B32" s="122" t="s">
        <v>176</v>
      </c>
      <c r="C32" s="123">
        <v>200001188</v>
      </c>
      <c r="D32" s="304" t="s">
        <v>114</v>
      </c>
      <c r="E32" s="301" t="s">
        <v>103</v>
      </c>
      <c r="F32" s="631" t="s">
        <v>167</v>
      </c>
      <c r="G32" s="126" t="s">
        <v>177</v>
      </c>
      <c r="H32" s="194" t="s">
        <v>786</v>
      </c>
      <c r="I32" s="187" t="s">
        <v>178</v>
      </c>
      <c r="J32" s="187" t="s">
        <v>169</v>
      </c>
      <c r="K32" s="188" t="s">
        <v>179</v>
      </c>
      <c r="L32" s="189" t="s">
        <v>911</v>
      </c>
      <c r="M32" s="190">
        <v>44524</v>
      </c>
      <c r="N32" s="191"/>
      <c r="O32" s="196"/>
      <c r="P32" s="123"/>
      <c r="Q32" s="195"/>
      <c r="R32" s="128"/>
      <c r="S32" s="684" t="s">
        <v>912</v>
      </c>
      <c r="T32" s="275" t="s">
        <v>171</v>
      </c>
      <c r="U32" s="78"/>
      <c r="V32" s="11"/>
    </row>
    <row r="33" spans="1:22" s="56" customFormat="1" ht="42.75" hidden="1" customHeight="1">
      <c r="A33" s="302">
        <f>SUBTOTAL(3,$B$13:B33)</f>
        <v>0</v>
      </c>
      <c r="B33" s="122" t="s">
        <v>181</v>
      </c>
      <c r="C33" s="123">
        <v>200000110</v>
      </c>
      <c r="D33" s="304" t="s">
        <v>114</v>
      </c>
      <c r="E33" s="301" t="s">
        <v>103</v>
      </c>
      <c r="F33" s="631" t="s">
        <v>167</v>
      </c>
      <c r="G33" s="126" t="s">
        <v>182</v>
      </c>
      <c r="H33" s="194" t="s">
        <v>788</v>
      </c>
      <c r="I33" s="187" t="s">
        <v>178</v>
      </c>
      <c r="J33" s="187" t="s">
        <v>169</v>
      </c>
      <c r="K33" s="188" t="s">
        <v>183</v>
      </c>
      <c r="L33" s="189" t="s">
        <v>911</v>
      </c>
      <c r="M33" s="190">
        <v>44524</v>
      </c>
      <c r="N33" s="191"/>
      <c r="O33" s="120"/>
      <c r="P33" s="123"/>
      <c r="Q33" s="195"/>
      <c r="R33" s="192"/>
      <c r="S33" s="684" t="s">
        <v>912</v>
      </c>
      <c r="T33" s="275" t="s">
        <v>171</v>
      </c>
      <c r="U33" s="78"/>
      <c r="V33" s="11"/>
    </row>
    <row r="34" spans="1:22" s="78" customFormat="1" ht="45.75" hidden="1" customHeight="1">
      <c r="A34" s="302">
        <f>SUBTOTAL(3,$B$13:B34)</f>
        <v>0</v>
      </c>
      <c r="B34" s="122" t="s">
        <v>184</v>
      </c>
      <c r="C34" s="123">
        <v>200000110</v>
      </c>
      <c r="D34" s="304" t="s">
        <v>114</v>
      </c>
      <c r="E34" s="301" t="s">
        <v>103</v>
      </c>
      <c r="F34" s="631" t="s">
        <v>167</v>
      </c>
      <c r="G34" s="126" t="s">
        <v>185</v>
      </c>
      <c r="H34" s="194" t="s">
        <v>789</v>
      </c>
      <c r="I34" s="187" t="s">
        <v>178</v>
      </c>
      <c r="J34" s="197" t="s">
        <v>169</v>
      </c>
      <c r="K34" s="188" t="s">
        <v>183</v>
      </c>
      <c r="L34" s="189" t="s">
        <v>911</v>
      </c>
      <c r="M34" s="968">
        <v>44524</v>
      </c>
      <c r="N34" s="191"/>
      <c r="O34" s="120"/>
      <c r="P34" s="199"/>
      <c r="Q34" s="127"/>
      <c r="R34" s="192"/>
      <c r="S34" s="684" t="s">
        <v>912</v>
      </c>
      <c r="T34" s="275" t="s">
        <v>171</v>
      </c>
      <c r="V34" s="11"/>
    </row>
    <row r="35" spans="1:22" s="56" customFormat="1" ht="44.25" hidden="1" customHeight="1">
      <c r="A35" s="302">
        <f>SUBTOTAL(3,$B$13:B35)</f>
        <v>0</v>
      </c>
      <c r="B35" s="122" t="s">
        <v>186</v>
      </c>
      <c r="C35" s="123">
        <v>500000000</v>
      </c>
      <c r="D35" s="304" t="s">
        <v>875</v>
      </c>
      <c r="E35" s="301" t="s">
        <v>103</v>
      </c>
      <c r="F35" s="631" t="s">
        <v>167</v>
      </c>
      <c r="G35" s="126" t="s">
        <v>187</v>
      </c>
      <c r="H35" s="231">
        <v>414198979.08999997</v>
      </c>
      <c r="I35" s="187" t="s">
        <v>107</v>
      </c>
      <c r="J35" s="197" t="s">
        <v>188</v>
      </c>
      <c r="K35" s="188" t="s">
        <v>174</v>
      </c>
      <c r="L35" s="189" t="s">
        <v>913</v>
      </c>
      <c r="M35" s="190" t="s">
        <v>914</v>
      </c>
      <c r="N35" s="191">
        <v>1.9E-3</v>
      </c>
      <c r="O35" s="67">
        <v>2E-3</v>
      </c>
      <c r="P35" s="199"/>
      <c r="Q35" s="127"/>
      <c r="R35" s="192"/>
      <c r="S35" s="684" t="s">
        <v>912</v>
      </c>
      <c r="T35" s="275" t="s">
        <v>171</v>
      </c>
      <c r="U35" s="78"/>
      <c r="V35" s="11"/>
    </row>
    <row r="36" spans="1:22" s="56" customFormat="1" ht="66" hidden="1" customHeight="1">
      <c r="A36" s="305">
        <f>SUBTOTAL(3,$B$13:B36)</f>
        <v>0</v>
      </c>
      <c r="B36" s="323" t="s">
        <v>189</v>
      </c>
      <c r="C36" s="319">
        <v>800000000</v>
      </c>
      <c r="D36" s="330" t="s">
        <v>875</v>
      </c>
      <c r="E36" s="309" t="s">
        <v>103</v>
      </c>
      <c r="F36" s="412" t="s">
        <v>167</v>
      </c>
      <c r="G36" s="327" t="s">
        <v>190</v>
      </c>
      <c r="H36" s="331">
        <v>638249600</v>
      </c>
      <c r="I36" s="313" t="s">
        <v>107</v>
      </c>
      <c r="J36" s="335" t="s">
        <v>188</v>
      </c>
      <c r="K36" s="314" t="s">
        <v>191</v>
      </c>
      <c r="L36" s="315" t="s">
        <v>913</v>
      </c>
      <c r="M36" s="336" t="s">
        <v>914</v>
      </c>
      <c r="N36" s="317">
        <v>3.0999999999999999E-3</v>
      </c>
      <c r="O36" s="318">
        <v>5.0000000000000001E-3</v>
      </c>
      <c r="P36" s="337"/>
      <c r="Q36" s="329"/>
      <c r="R36" s="321"/>
      <c r="S36" s="686" t="s">
        <v>915</v>
      </c>
      <c r="T36" s="275" t="s">
        <v>171</v>
      </c>
      <c r="U36" s="78"/>
      <c r="V36" s="11"/>
    </row>
    <row r="37" spans="1:22" s="56" customFormat="1" ht="17.25" hidden="1" customHeight="1">
      <c r="A37" s="1492" t="s">
        <v>791</v>
      </c>
      <c r="B37" s="1493"/>
      <c r="C37" s="1493"/>
      <c r="D37" s="1493"/>
      <c r="E37" s="1493"/>
      <c r="F37" s="1493"/>
      <c r="G37" s="1493"/>
      <c r="H37" s="1493"/>
      <c r="I37" s="1493"/>
      <c r="J37" s="1493"/>
      <c r="K37" s="1493"/>
      <c r="L37" s="1493"/>
      <c r="M37" s="1493"/>
      <c r="N37" s="1493"/>
      <c r="O37" s="1493"/>
      <c r="P37" s="1493"/>
      <c r="Q37" s="1493"/>
      <c r="R37" s="1493"/>
      <c r="S37" s="1510"/>
      <c r="T37" s="278"/>
      <c r="V37" s="57"/>
    </row>
    <row r="38" spans="1:22" s="56" customFormat="1" ht="37.5" hidden="1" customHeight="1">
      <c r="A38" s="302">
        <f>SUBTOTAL(3,$B$13:B38)</f>
        <v>0</v>
      </c>
      <c r="B38" s="122" t="s">
        <v>193</v>
      </c>
      <c r="C38" s="401">
        <v>412500000</v>
      </c>
      <c r="D38" s="304" t="s">
        <v>875</v>
      </c>
      <c r="E38" s="207" t="s">
        <v>133</v>
      </c>
      <c r="F38" s="631" t="s">
        <v>134</v>
      </c>
      <c r="G38" s="126" t="s">
        <v>194</v>
      </c>
      <c r="H38" s="194">
        <v>356982224</v>
      </c>
      <c r="I38" s="187" t="s">
        <v>195</v>
      </c>
      <c r="J38" s="187" t="s">
        <v>137</v>
      </c>
      <c r="K38" s="201" t="s">
        <v>196</v>
      </c>
      <c r="L38" s="202">
        <v>44396</v>
      </c>
      <c r="M38" s="202">
        <v>44515</v>
      </c>
      <c r="N38" s="888">
        <v>21.97</v>
      </c>
      <c r="O38" s="888">
        <v>14.3</v>
      </c>
      <c r="P38" s="204"/>
      <c r="Q38" s="205"/>
      <c r="R38" s="889">
        <f>O38-N38</f>
        <v>-7.6699999999999982</v>
      </c>
      <c r="S38" s="684" t="s">
        <v>882</v>
      </c>
      <c r="T38" s="278" t="s">
        <v>139</v>
      </c>
      <c r="V38" s="57"/>
    </row>
    <row r="39" spans="1:22" s="56" customFormat="1" ht="41.25" hidden="1" customHeight="1">
      <c r="A39" s="302">
        <f>SUBTOTAL(3,$B$13:B39)</f>
        <v>0</v>
      </c>
      <c r="B39" s="122" t="s">
        <v>197</v>
      </c>
      <c r="C39" s="401">
        <v>385000000</v>
      </c>
      <c r="D39" s="304" t="s">
        <v>744</v>
      </c>
      <c r="E39" s="207" t="s">
        <v>133</v>
      </c>
      <c r="F39" s="631" t="s">
        <v>134</v>
      </c>
      <c r="G39" s="126"/>
      <c r="H39" s="194"/>
      <c r="I39" s="187" t="s">
        <v>200</v>
      </c>
      <c r="J39" s="187" t="s">
        <v>200</v>
      </c>
      <c r="K39" s="187" t="s">
        <v>200</v>
      </c>
      <c r="L39" s="202"/>
      <c r="M39" s="129"/>
      <c r="N39" s="203"/>
      <c r="O39" s="203"/>
      <c r="P39" s="210"/>
      <c r="Q39" s="205"/>
      <c r="R39" s="211"/>
      <c r="S39" s="684" t="s">
        <v>916</v>
      </c>
      <c r="T39" s="278" t="s">
        <v>139</v>
      </c>
      <c r="V39" s="57"/>
    </row>
    <row r="40" spans="1:22" s="56" customFormat="1" ht="34.5" hidden="1" customHeight="1">
      <c r="A40" s="302">
        <f>SUBTOTAL(3,$B$13:B40)</f>
        <v>0</v>
      </c>
      <c r="B40" s="122" t="s">
        <v>202</v>
      </c>
      <c r="C40" s="401">
        <v>184000000</v>
      </c>
      <c r="D40" s="304" t="s">
        <v>114</v>
      </c>
      <c r="E40" s="301" t="s">
        <v>203</v>
      </c>
      <c r="F40" s="631" t="s">
        <v>134</v>
      </c>
      <c r="G40" s="126" t="s">
        <v>204</v>
      </c>
      <c r="H40" s="194">
        <v>183286000</v>
      </c>
      <c r="I40" s="187" t="s">
        <v>205</v>
      </c>
      <c r="J40" s="142" t="s">
        <v>206</v>
      </c>
      <c r="K40" s="969" t="s">
        <v>207</v>
      </c>
      <c r="L40" s="212">
        <v>44421</v>
      </c>
      <c r="M40" s="212">
        <v>44510</v>
      </c>
      <c r="N40" s="203"/>
      <c r="O40" s="203"/>
      <c r="P40" s="210"/>
      <c r="Q40" s="205"/>
      <c r="R40" s="211"/>
      <c r="S40" s="684" t="s">
        <v>917</v>
      </c>
      <c r="T40" s="278" t="s">
        <v>139</v>
      </c>
      <c r="V40" s="57"/>
    </row>
    <row r="41" spans="1:22" s="78" customFormat="1" ht="36" hidden="1" customHeight="1">
      <c r="A41" s="302">
        <f>SUBTOTAL(3,$B$13:B41)</f>
        <v>0</v>
      </c>
      <c r="B41" s="122" t="s">
        <v>209</v>
      </c>
      <c r="C41" s="402">
        <v>184000000</v>
      </c>
      <c r="D41" s="301" t="s">
        <v>114</v>
      </c>
      <c r="E41" s="631" t="s">
        <v>203</v>
      </c>
      <c r="F41" s="631" t="s">
        <v>134</v>
      </c>
      <c r="G41" s="126" t="s">
        <v>210</v>
      </c>
      <c r="H41" s="194">
        <v>183401000</v>
      </c>
      <c r="I41" s="187" t="s">
        <v>205</v>
      </c>
      <c r="J41" s="142" t="s">
        <v>206</v>
      </c>
      <c r="K41" s="142" t="s">
        <v>211</v>
      </c>
      <c r="L41" s="212">
        <v>44426</v>
      </c>
      <c r="M41" s="129">
        <v>44515</v>
      </c>
      <c r="N41" s="203"/>
      <c r="O41" s="203"/>
      <c r="P41" s="210"/>
      <c r="Q41" s="205"/>
      <c r="R41" s="211"/>
      <c r="S41" s="684" t="s">
        <v>917</v>
      </c>
      <c r="T41" s="278" t="s">
        <v>139</v>
      </c>
      <c r="V41"/>
    </row>
    <row r="42" spans="1:22" s="78" customFormat="1" ht="33" hidden="1" customHeight="1">
      <c r="A42" s="302">
        <f>SUBTOTAL(3,$B$13:B42)</f>
        <v>0</v>
      </c>
      <c r="B42" s="122" t="s">
        <v>212</v>
      </c>
      <c r="C42" s="401">
        <v>195000000</v>
      </c>
      <c r="D42" s="304" t="s">
        <v>114</v>
      </c>
      <c r="E42" s="301" t="s">
        <v>203</v>
      </c>
      <c r="F42" s="631" t="s">
        <v>134</v>
      </c>
      <c r="G42" s="126"/>
      <c r="H42" s="194"/>
      <c r="I42" s="187" t="s">
        <v>178</v>
      </c>
      <c r="J42" s="140"/>
      <c r="K42" s="143"/>
      <c r="L42" s="213"/>
      <c r="M42" s="213"/>
      <c r="N42" s="203"/>
      <c r="O42" s="203"/>
      <c r="P42" s="214"/>
      <c r="Q42" s="205"/>
      <c r="R42" s="211"/>
      <c r="S42" s="684" t="s">
        <v>918</v>
      </c>
      <c r="T42" s="278" t="s">
        <v>139</v>
      </c>
      <c r="V42"/>
    </row>
    <row r="43" spans="1:22" s="78" customFormat="1" ht="45.75" hidden="1" customHeight="1">
      <c r="A43" s="305">
        <f>SUBTOTAL(3,$B$13:B43)</f>
        <v>0</v>
      </c>
      <c r="B43" s="323" t="s">
        <v>215</v>
      </c>
      <c r="C43" s="403">
        <v>0</v>
      </c>
      <c r="D43" s="330"/>
      <c r="E43" s="309"/>
      <c r="F43" s="412"/>
      <c r="G43" s="327"/>
      <c r="H43" s="331"/>
      <c r="I43" s="313"/>
      <c r="J43" s="398"/>
      <c r="K43" s="399"/>
      <c r="L43" s="382"/>
      <c r="M43" s="383"/>
      <c r="N43" s="384"/>
      <c r="O43" s="384"/>
      <c r="P43" s="397"/>
      <c r="Q43" s="386"/>
      <c r="R43" s="400"/>
      <c r="S43" s="689" t="s">
        <v>142</v>
      </c>
      <c r="T43" s="278" t="s">
        <v>139</v>
      </c>
      <c r="V43"/>
    </row>
    <row r="44" spans="1:22" s="78" customFormat="1" ht="192" hidden="1" customHeight="1">
      <c r="A44" s="305">
        <f>SUBTOTAL(3,$B$13:B44)</f>
        <v>0</v>
      </c>
      <c r="B44" s="323" t="s">
        <v>216</v>
      </c>
      <c r="C44" s="349">
        <v>196000000</v>
      </c>
      <c r="D44" s="330" t="s">
        <v>744</v>
      </c>
      <c r="E44" s="309" t="s">
        <v>203</v>
      </c>
      <c r="F44" s="412"/>
      <c r="G44" s="327"/>
      <c r="H44" s="331"/>
      <c r="I44" s="313" t="s">
        <v>200</v>
      </c>
      <c r="J44" s="398" t="s">
        <v>200</v>
      </c>
      <c r="K44" s="399" t="s">
        <v>200</v>
      </c>
      <c r="L44" s="382"/>
      <c r="M44" s="383"/>
      <c r="N44" s="384"/>
      <c r="O44" s="384"/>
      <c r="P44" s="397"/>
      <c r="Q44" s="386"/>
      <c r="R44" s="400"/>
      <c r="S44" s="689" t="s">
        <v>919</v>
      </c>
      <c r="T44" s="278" t="s">
        <v>139</v>
      </c>
      <c r="V44"/>
    </row>
    <row r="45" spans="1:22" ht="17.25" hidden="1" customHeight="1">
      <c r="A45" s="1497" t="s">
        <v>219</v>
      </c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8"/>
      <c r="Q45" s="1498"/>
      <c r="R45" s="1498"/>
      <c r="S45" s="1499"/>
    </row>
    <row r="46" spans="1:22" ht="16.5" hidden="1" customHeight="1">
      <c r="A46" s="1500" t="s">
        <v>794</v>
      </c>
      <c r="B46" s="1501"/>
      <c r="C46" s="1501"/>
      <c r="D46" s="1501"/>
      <c r="E46" s="1501"/>
      <c r="F46" s="1501"/>
      <c r="G46" s="1501"/>
      <c r="H46" s="1501"/>
      <c r="I46" s="1501"/>
      <c r="J46" s="1501"/>
      <c r="K46" s="1501"/>
      <c r="L46" s="1501"/>
      <c r="M46" s="1501"/>
      <c r="N46" s="1501"/>
      <c r="O46" s="1501"/>
      <c r="P46" s="1501"/>
      <c r="Q46" s="1501"/>
      <c r="R46" s="1501"/>
      <c r="S46" s="1511"/>
    </row>
    <row r="47" spans="1:22" s="14" customFormat="1" ht="43.75" hidden="1" customHeight="1">
      <c r="A47" s="60">
        <f>SUBTOTAL(3,$B$13:B47)</f>
        <v>0</v>
      </c>
      <c r="B47" s="970" t="s">
        <v>920</v>
      </c>
      <c r="C47" s="123">
        <v>2300000000</v>
      </c>
      <c r="D47" s="945" t="s">
        <v>875</v>
      </c>
      <c r="E47" s="682" t="s">
        <v>103</v>
      </c>
      <c r="F47" s="687" t="s">
        <v>104</v>
      </c>
      <c r="G47" s="944" t="s">
        <v>221</v>
      </c>
      <c r="H47" s="1010" t="s">
        <v>921</v>
      </c>
      <c r="I47" s="945" t="s">
        <v>222</v>
      </c>
      <c r="J47" s="946" t="s">
        <v>116</v>
      </c>
      <c r="K47" s="945" t="s">
        <v>223</v>
      </c>
      <c r="L47" s="945" t="s">
        <v>922</v>
      </c>
      <c r="M47" s="945" t="s">
        <v>923</v>
      </c>
      <c r="N47" s="972">
        <v>1333</v>
      </c>
      <c r="O47" s="946" t="s">
        <v>924</v>
      </c>
      <c r="P47" s="945" t="s">
        <v>779</v>
      </c>
      <c r="Q47" s="946" t="s">
        <v>779</v>
      </c>
      <c r="R47" s="948" t="s">
        <v>925</v>
      </c>
      <c r="S47" s="949" t="s">
        <v>882</v>
      </c>
      <c r="T47" s="275" t="s">
        <v>110</v>
      </c>
      <c r="U47" s="56"/>
      <c r="V47" s="57"/>
    </row>
    <row r="48" spans="1:22" ht="33" hidden="1" customHeight="1">
      <c r="A48" s="60">
        <f>SUBTOTAL(3,$B$13:B48)</f>
        <v>0</v>
      </c>
      <c r="B48" s="970" t="s">
        <v>926</v>
      </c>
      <c r="C48" s="123">
        <v>1000000000</v>
      </c>
      <c r="D48" s="945" t="s">
        <v>875</v>
      </c>
      <c r="E48" s="682" t="s">
        <v>103</v>
      </c>
      <c r="F48" s="687" t="s">
        <v>104</v>
      </c>
      <c r="G48" s="944" t="s">
        <v>927</v>
      </c>
      <c r="H48" s="1010" t="s">
        <v>928</v>
      </c>
      <c r="I48" s="946" t="s">
        <v>226</v>
      </c>
      <c r="J48" s="946" t="s">
        <v>227</v>
      </c>
      <c r="K48" s="945" t="s">
        <v>228</v>
      </c>
      <c r="L48" s="973" t="s">
        <v>893</v>
      </c>
      <c r="M48" s="973" t="s">
        <v>899</v>
      </c>
      <c r="N48" s="945" t="s">
        <v>779</v>
      </c>
      <c r="O48" s="945" t="s">
        <v>779</v>
      </c>
      <c r="P48" s="945" t="s">
        <v>779</v>
      </c>
      <c r="Q48" s="946" t="s">
        <v>779</v>
      </c>
      <c r="R48" s="946" t="s">
        <v>779</v>
      </c>
      <c r="S48" s="949" t="s">
        <v>882</v>
      </c>
      <c r="T48" s="275" t="s">
        <v>110</v>
      </c>
    </row>
    <row r="49" spans="1:22" s="78" customFormat="1" ht="74.25" hidden="1" customHeight="1">
      <c r="A49" s="393">
        <f>SUBTOTAL(3,$B$13:B49)</f>
        <v>0</v>
      </c>
      <c r="B49" s="974" t="s">
        <v>229</v>
      </c>
      <c r="C49" s="319">
        <v>2000000000</v>
      </c>
      <c r="D49" s="955" t="s">
        <v>875</v>
      </c>
      <c r="E49" s="975" t="s">
        <v>103</v>
      </c>
      <c r="F49" s="845" t="s">
        <v>104</v>
      </c>
      <c r="G49" s="976" t="s">
        <v>230</v>
      </c>
      <c r="H49" s="1013" t="s">
        <v>929</v>
      </c>
      <c r="I49" s="955" t="s">
        <v>231</v>
      </c>
      <c r="J49" s="958" t="s">
        <v>153</v>
      </c>
      <c r="K49" s="955" t="s">
        <v>232</v>
      </c>
      <c r="L49" s="977" t="s">
        <v>877</v>
      </c>
      <c r="M49" s="977" t="s">
        <v>930</v>
      </c>
      <c r="N49" s="958" t="s">
        <v>931</v>
      </c>
      <c r="O49" s="958" t="s">
        <v>932</v>
      </c>
      <c r="P49" s="955" t="s">
        <v>779</v>
      </c>
      <c r="Q49" s="958" t="s">
        <v>779</v>
      </c>
      <c r="R49" s="958" t="s">
        <v>933</v>
      </c>
      <c r="S49" s="1008" t="s">
        <v>934</v>
      </c>
      <c r="T49" s="275" t="s">
        <v>110</v>
      </c>
      <c r="V49"/>
    </row>
    <row r="50" spans="1:22" s="78" customFormat="1" ht="49" hidden="1" customHeight="1">
      <c r="A50" s="855">
        <f>SUBTOTAL(3,$B$13:B50)</f>
        <v>0</v>
      </c>
      <c r="B50" s="978" t="s">
        <v>234</v>
      </c>
      <c r="C50" s="123">
        <v>180000000</v>
      </c>
      <c r="D50" s="1016" t="s">
        <v>235</v>
      </c>
      <c r="E50" s="44" t="s">
        <v>103</v>
      </c>
      <c r="F50" s="967" t="s">
        <v>104</v>
      </c>
      <c r="G50" s="944" t="s">
        <v>935</v>
      </c>
      <c r="H50" s="1010" t="s">
        <v>936</v>
      </c>
      <c r="I50" s="946" t="s">
        <v>153</v>
      </c>
      <c r="J50" s="946" t="s">
        <v>237</v>
      </c>
      <c r="K50" s="945" t="s">
        <v>238</v>
      </c>
      <c r="L50" s="973" t="s">
        <v>903</v>
      </c>
      <c r="M50" s="973" t="s">
        <v>904</v>
      </c>
      <c r="N50" s="945" t="s">
        <v>937</v>
      </c>
      <c r="O50" s="945" t="s">
        <v>938</v>
      </c>
      <c r="P50" s="945" t="s">
        <v>779</v>
      </c>
      <c r="Q50" s="946" t="s">
        <v>779</v>
      </c>
      <c r="R50" s="972">
        <v>2180</v>
      </c>
      <c r="S50" s="949" t="s">
        <v>882</v>
      </c>
      <c r="T50" s="275" t="s">
        <v>110</v>
      </c>
      <c r="V50"/>
    </row>
    <row r="51" spans="1:22" s="78" customFormat="1" ht="17.25" hidden="1" customHeight="1">
      <c r="A51" s="1492" t="s">
        <v>795</v>
      </c>
      <c r="B51" s="1493"/>
      <c r="C51" s="1493"/>
      <c r="D51" s="1493"/>
      <c r="E51" s="1493"/>
      <c r="F51" s="1493"/>
      <c r="G51" s="1493"/>
      <c r="H51" s="1493"/>
      <c r="I51" s="1493"/>
      <c r="J51" s="1493"/>
      <c r="K51" s="1493"/>
      <c r="L51" s="1493"/>
      <c r="M51" s="1493"/>
      <c r="N51" s="1493"/>
      <c r="O51" s="1493"/>
      <c r="P51" s="1493"/>
      <c r="Q51" s="1493"/>
      <c r="R51" s="1493"/>
      <c r="S51" s="1493"/>
      <c r="T51" s="275"/>
      <c r="V51"/>
    </row>
    <row r="52" spans="1:22" s="78" customFormat="1" ht="45.75" hidden="1" customHeight="1">
      <c r="A52" s="302">
        <f>SUBTOTAL(3,$B$13:B52)</f>
        <v>0</v>
      </c>
      <c r="B52" s="122" t="s">
        <v>240</v>
      </c>
      <c r="C52" s="123">
        <v>300000164</v>
      </c>
      <c r="D52" s="124" t="s">
        <v>875</v>
      </c>
      <c r="E52" s="290" t="s">
        <v>103</v>
      </c>
      <c r="F52" s="631" t="s">
        <v>241</v>
      </c>
      <c r="G52" s="114"/>
      <c r="H52" s="217"/>
      <c r="I52" s="215" t="s">
        <v>153</v>
      </c>
      <c r="J52" s="208"/>
      <c r="K52" s="114"/>
      <c r="L52" s="202"/>
      <c r="M52" s="129"/>
      <c r="N52" s="203"/>
      <c r="O52" s="218"/>
      <c r="P52" s="210"/>
      <c r="Q52" s="205"/>
      <c r="R52" s="219"/>
      <c r="S52" s="684" t="s">
        <v>939</v>
      </c>
      <c r="T52" s="275" t="s">
        <v>171</v>
      </c>
      <c r="V52" s="11"/>
    </row>
    <row r="53" spans="1:22" s="78" customFormat="1" ht="16.5" hidden="1" customHeight="1">
      <c r="A53" s="1492" t="s">
        <v>245</v>
      </c>
      <c r="B53" s="1493"/>
      <c r="C53" s="1493"/>
      <c r="D53" s="1493"/>
      <c r="E53" s="1493"/>
      <c r="F53" s="1493"/>
      <c r="G53" s="1493"/>
      <c r="H53" s="1493"/>
      <c r="I53" s="1493"/>
      <c r="J53" s="1493"/>
      <c r="K53" s="1493"/>
      <c r="L53" s="1493"/>
      <c r="M53" s="1493"/>
      <c r="N53" s="1493"/>
      <c r="O53" s="1493"/>
      <c r="P53" s="1493"/>
      <c r="Q53" s="1493"/>
      <c r="R53" s="1493"/>
      <c r="S53" s="1493"/>
      <c r="T53" s="275"/>
      <c r="V53"/>
    </row>
    <row r="54" spans="1:22" s="78" customFormat="1" ht="87" hidden="1" customHeight="1">
      <c r="A54" s="305">
        <f>SUBTOTAL(3,$B$13:B54)</f>
        <v>0</v>
      </c>
      <c r="B54" s="323" t="s">
        <v>797</v>
      </c>
      <c r="C54" s="319">
        <v>0</v>
      </c>
      <c r="D54" s="330"/>
      <c r="E54" s="309"/>
      <c r="F54" s="412"/>
      <c r="G54" s="360"/>
      <c r="H54" s="379"/>
      <c r="I54" s="380"/>
      <c r="J54" s="381"/>
      <c r="K54" s="360"/>
      <c r="L54" s="382"/>
      <c r="M54" s="383"/>
      <c r="N54" s="384"/>
      <c r="O54" s="385"/>
      <c r="P54" s="366"/>
      <c r="Q54" s="386"/>
      <c r="R54" s="368"/>
      <c r="S54" s="689" t="s">
        <v>798</v>
      </c>
      <c r="T54" s="278" t="s">
        <v>139</v>
      </c>
      <c r="V54"/>
    </row>
    <row r="55" spans="1:22" s="78" customFormat="1" hidden="1">
      <c r="A55" s="1497" t="s">
        <v>246</v>
      </c>
      <c r="B55" s="1498"/>
      <c r="C55" s="1498"/>
      <c r="D55" s="1498"/>
      <c r="E55" s="1498"/>
      <c r="F55" s="1498"/>
      <c r="G55" s="1498"/>
      <c r="H55" s="1498"/>
      <c r="I55" s="1498"/>
      <c r="J55" s="1498"/>
      <c r="K55" s="1498"/>
      <c r="L55" s="1498"/>
      <c r="M55" s="1498"/>
      <c r="N55" s="1498"/>
      <c r="O55" s="1498"/>
      <c r="P55" s="1498"/>
      <c r="Q55" s="1498"/>
      <c r="R55" s="1498"/>
      <c r="S55" s="1509"/>
      <c r="T55" s="275"/>
      <c r="V55"/>
    </row>
    <row r="56" spans="1:22" s="78" customFormat="1" hidden="1">
      <c r="A56" s="1500" t="s">
        <v>247</v>
      </c>
      <c r="B56" s="1501"/>
      <c r="C56" s="1501"/>
      <c r="D56" s="1501"/>
      <c r="E56" s="1501"/>
      <c r="F56" s="1501"/>
      <c r="G56" s="1501"/>
      <c r="H56" s="1501"/>
      <c r="I56" s="1501"/>
      <c r="J56" s="1501"/>
      <c r="K56" s="1501"/>
      <c r="L56" s="1501"/>
      <c r="M56" s="1501"/>
      <c r="N56" s="1501"/>
      <c r="O56" s="1501"/>
      <c r="P56" s="1501"/>
      <c r="Q56" s="1501"/>
      <c r="R56" s="1501"/>
      <c r="S56" s="1501"/>
      <c r="T56" s="275"/>
      <c r="V56"/>
    </row>
    <row r="57" spans="1:22" s="52" customFormat="1" ht="61.75" hidden="1" customHeight="1">
      <c r="A57" s="60">
        <f>SUBTOTAL(3,$B$13:B57)</f>
        <v>0</v>
      </c>
      <c r="B57" s="970" t="s">
        <v>248</v>
      </c>
      <c r="C57" s="123">
        <v>200000000</v>
      </c>
      <c r="D57" s="1017" t="s">
        <v>235</v>
      </c>
      <c r="E57" s="125" t="s">
        <v>103</v>
      </c>
      <c r="F57" s="500" t="s">
        <v>104</v>
      </c>
      <c r="G57" s="980" t="s">
        <v>940</v>
      </c>
      <c r="H57" s="1010" t="s">
        <v>941</v>
      </c>
      <c r="I57" s="946" t="s">
        <v>779</v>
      </c>
      <c r="J57" s="946" t="s">
        <v>779</v>
      </c>
      <c r="K57" s="945" t="s">
        <v>250</v>
      </c>
      <c r="L57" s="979" t="s">
        <v>942</v>
      </c>
      <c r="M57" s="945" t="s">
        <v>943</v>
      </c>
      <c r="N57" s="946" t="s">
        <v>779</v>
      </c>
      <c r="O57" s="946" t="s">
        <v>779</v>
      </c>
      <c r="P57" s="945" t="s">
        <v>779</v>
      </c>
      <c r="Q57" s="946" t="s">
        <v>779</v>
      </c>
      <c r="R57" s="946" t="s">
        <v>779</v>
      </c>
      <c r="S57" s="949" t="s">
        <v>882</v>
      </c>
      <c r="T57" s="275" t="s">
        <v>110</v>
      </c>
    </row>
    <row r="58" spans="1:22" s="78" customFormat="1" ht="46.4" hidden="1" customHeight="1">
      <c r="A58" s="855">
        <f>SUBTOTAL(3,$B$13:B58)</f>
        <v>0</v>
      </c>
      <c r="B58" s="970" t="s">
        <v>251</v>
      </c>
      <c r="C58" s="123">
        <v>200000000</v>
      </c>
      <c r="D58" s="1017" t="s">
        <v>235</v>
      </c>
      <c r="E58" s="294" t="s">
        <v>103</v>
      </c>
      <c r="F58" s="981" t="s">
        <v>104</v>
      </c>
      <c r="G58" s="980" t="s">
        <v>944</v>
      </c>
      <c r="H58" s="1014" t="s">
        <v>945</v>
      </c>
      <c r="I58" s="982" t="s">
        <v>779</v>
      </c>
      <c r="J58" s="982" t="s">
        <v>779</v>
      </c>
      <c r="K58" s="983" t="s">
        <v>253</v>
      </c>
      <c r="L58" s="979" t="s">
        <v>942</v>
      </c>
      <c r="M58" s="945" t="s">
        <v>943</v>
      </c>
      <c r="N58" s="982" t="s">
        <v>779</v>
      </c>
      <c r="O58" s="982" t="s">
        <v>779</v>
      </c>
      <c r="P58" s="983" t="s">
        <v>779</v>
      </c>
      <c r="Q58" s="982" t="s">
        <v>779</v>
      </c>
      <c r="R58" s="982" t="s">
        <v>779</v>
      </c>
      <c r="S58" s="949" t="s">
        <v>882</v>
      </c>
      <c r="T58" s="275" t="s">
        <v>110</v>
      </c>
      <c r="U58" s="984"/>
      <c r="V58"/>
    </row>
    <row r="59" spans="1:22" s="78" customFormat="1" ht="50.15" hidden="1" customHeight="1">
      <c r="A59" s="60">
        <f>SUBTOTAL(3,$B$13:B59)</f>
        <v>0</v>
      </c>
      <c r="B59" s="970" t="s">
        <v>254</v>
      </c>
      <c r="C59" s="123">
        <v>1000000000</v>
      </c>
      <c r="D59" s="945" t="s">
        <v>875</v>
      </c>
      <c r="E59" s="301" t="s">
        <v>103</v>
      </c>
      <c r="F59" s="500" t="s">
        <v>104</v>
      </c>
      <c r="G59" s="944" t="s">
        <v>946</v>
      </c>
      <c r="H59" s="1010" t="s">
        <v>947</v>
      </c>
      <c r="I59" s="946" t="s">
        <v>153</v>
      </c>
      <c r="J59" s="946" t="s">
        <v>256</v>
      </c>
      <c r="K59" s="945" t="s">
        <v>257</v>
      </c>
      <c r="L59" s="979" t="s">
        <v>893</v>
      </c>
      <c r="M59" s="973" t="s">
        <v>899</v>
      </c>
      <c r="N59" s="945" t="s">
        <v>779</v>
      </c>
      <c r="O59" s="945" t="s">
        <v>779</v>
      </c>
      <c r="P59" s="945" t="s">
        <v>779</v>
      </c>
      <c r="Q59" s="946" t="s">
        <v>779</v>
      </c>
      <c r="R59" s="946" t="s">
        <v>779</v>
      </c>
      <c r="S59" s="949" t="s">
        <v>882</v>
      </c>
      <c r="T59" s="275" t="s">
        <v>110</v>
      </c>
      <c r="V59"/>
    </row>
    <row r="60" spans="1:22" s="56" customFormat="1" ht="67.400000000000006" hidden="1" customHeight="1">
      <c r="A60" s="393">
        <f>SUBTOTAL(3,$B$13:B60)</f>
        <v>0</v>
      </c>
      <c r="B60" s="974" t="s">
        <v>948</v>
      </c>
      <c r="C60" s="319">
        <v>1000000000</v>
      </c>
      <c r="D60" s="955" t="s">
        <v>875</v>
      </c>
      <c r="E60" s="975" t="s">
        <v>103</v>
      </c>
      <c r="F60" s="510" t="s">
        <v>104</v>
      </c>
      <c r="G60" s="976" t="s">
        <v>946</v>
      </c>
      <c r="H60" s="1013" t="s">
        <v>949</v>
      </c>
      <c r="I60" s="958" t="s">
        <v>222</v>
      </c>
      <c r="J60" s="958" t="s">
        <v>222</v>
      </c>
      <c r="K60" s="955" t="s">
        <v>257</v>
      </c>
      <c r="L60" s="985" t="s">
        <v>893</v>
      </c>
      <c r="M60" s="985" t="s">
        <v>899</v>
      </c>
      <c r="N60" s="955" t="s">
        <v>779</v>
      </c>
      <c r="O60" s="955" t="s">
        <v>779</v>
      </c>
      <c r="P60" s="955" t="s">
        <v>779</v>
      </c>
      <c r="Q60" s="958" t="s">
        <v>779</v>
      </c>
      <c r="R60" s="958" t="s">
        <v>779</v>
      </c>
      <c r="S60" s="1008" t="s">
        <v>950</v>
      </c>
      <c r="T60" s="275" t="s">
        <v>110</v>
      </c>
      <c r="V60" s="57"/>
    </row>
    <row r="61" spans="1:22" s="78" customFormat="1" ht="49" hidden="1" customHeight="1">
      <c r="A61" s="60">
        <f>SUBTOTAL(3,$B$13:B61)</f>
        <v>0</v>
      </c>
      <c r="B61" s="970" t="s">
        <v>951</v>
      </c>
      <c r="C61" s="123">
        <v>700000000</v>
      </c>
      <c r="D61" s="945" t="s">
        <v>875</v>
      </c>
      <c r="E61" s="683" t="s">
        <v>103</v>
      </c>
      <c r="F61" s="500" t="s">
        <v>104</v>
      </c>
      <c r="G61" s="944" t="s">
        <v>946</v>
      </c>
      <c r="H61" s="1010" t="s">
        <v>952</v>
      </c>
      <c r="I61" s="946" t="s">
        <v>953</v>
      </c>
      <c r="J61" s="946" t="s">
        <v>256</v>
      </c>
      <c r="K61" s="945" t="s">
        <v>257</v>
      </c>
      <c r="L61" s="979" t="s">
        <v>893</v>
      </c>
      <c r="M61" s="979" t="s">
        <v>899</v>
      </c>
      <c r="N61" s="945" t="s">
        <v>779</v>
      </c>
      <c r="O61" s="945" t="s">
        <v>779</v>
      </c>
      <c r="P61" s="945" t="s">
        <v>779</v>
      </c>
      <c r="Q61" s="946" t="s">
        <v>779</v>
      </c>
      <c r="R61" s="946" t="s">
        <v>779</v>
      </c>
      <c r="S61" s="949" t="s">
        <v>882</v>
      </c>
      <c r="T61" s="275" t="s">
        <v>110</v>
      </c>
      <c r="V61"/>
    </row>
    <row r="62" spans="1:22" s="78" customFormat="1" ht="34.5" hidden="1" customHeight="1">
      <c r="A62" s="855">
        <f>SUBTOTAL(3,$B$13:B62)</f>
        <v>0</v>
      </c>
      <c r="B62" s="970" t="s">
        <v>261</v>
      </c>
      <c r="C62" s="123">
        <v>150000000</v>
      </c>
      <c r="D62" s="1016" t="s">
        <v>235</v>
      </c>
      <c r="E62" s="44" t="s">
        <v>103</v>
      </c>
      <c r="F62" s="981" t="s">
        <v>104</v>
      </c>
      <c r="G62" s="944" t="s">
        <v>779</v>
      </c>
      <c r="H62" s="1010" t="s">
        <v>779</v>
      </c>
      <c r="I62" s="946" t="s">
        <v>779</v>
      </c>
      <c r="J62" s="946" t="s">
        <v>779</v>
      </c>
      <c r="K62" s="945" t="s">
        <v>779</v>
      </c>
      <c r="L62" s="983" t="s">
        <v>779</v>
      </c>
      <c r="M62" s="983" t="s">
        <v>779</v>
      </c>
      <c r="N62" s="946" t="s">
        <v>779</v>
      </c>
      <c r="O62" s="946" t="s">
        <v>779</v>
      </c>
      <c r="P62" s="945" t="s">
        <v>779</v>
      </c>
      <c r="Q62" s="946" t="s">
        <v>779</v>
      </c>
      <c r="R62" s="946" t="s">
        <v>779</v>
      </c>
      <c r="S62" s="949" t="s">
        <v>882</v>
      </c>
      <c r="T62" s="275" t="s">
        <v>110</v>
      </c>
      <c r="U62" s="984"/>
      <c r="V62"/>
    </row>
    <row r="63" spans="1:22" s="72" customFormat="1" ht="36.75" hidden="1" customHeight="1">
      <c r="A63" s="60">
        <f>SUBTOTAL(3,$B$13:B63)</f>
        <v>0</v>
      </c>
      <c r="B63" s="970" t="s">
        <v>264</v>
      </c>
      <c r="C63" s="123">
        <v>200000000</v>
      </c>
      <c r="D63" s="1017" t="s">
        <v>235</v>
      </c>
      <c r="E63" s="301" t="s">
        <v>103</v>
      </c>
      <c r="F63" s="500" t="s">
        <v>104</v>
      </c>
      <c r="G63" s="944" t="s">
        <v>954</v>
      </c>
      <c r="H63" s="1010" t="s">
        <v>955</v>
      </c>
      <c r="I63" s="946" t="s">
        <v>149</v>
      </c>
      <c r="J63" s="946" t="s">
        <v>149</v>
      </c>
      <c r="K63" s="945" t="s">
        <v>266</v>
      </c>
      <c r="L63" s="973" t="s">
        <v>893</v>
      </c>
      <c r="M63" s="973" t="s">
        <v>894</v>
      </c>
      <c r="N63" s="945" t="s">
        <v>779</v>
      </c>
      <c r="O63" s="945" t="s">
        <v>779</v>
      </c>
      <c r="P63" s="945" t="s">
        <v>779</v>
      </c>
      <c r="Q63" s="946" t="s">
        <v>779</v>
      </c>
      <c r="R63" s="946" t="s">
        <v>779</v>
      </c>
      <c r="S63" s="949" t="s">
        <v>882</v>
      </c>
      <c r="T63" s="275" t="s">
        <v>110</v>
      </c>
    </row>
    <row r="64" spans="1:22" s="72" customFormat="1" ht="36" hidden="1" customHeight="1">
      <c r="A64" s="60">
        <f>SUBTOTAL(3,$B$13:B64)</f>
        <v>0</v>
      </c>
      <c r="B64" s="970" t="s">
        <v>268</v>
      </c>
      <c r="C64" s="123">
        <v>200000000</v>
      </c>
      <c r="D64" s="1017" t="s">
        <v>235</v>
      </c>
      <c r="E64" s="301" t="s">
        <v>103</v>
      </c>
      <c r="F64" s="500" t="s">
        <v>104</v>
      </c>
      <c r="G64" s="944" t="s">
        <v>956</v>
      </c>
      <c r="H64" s="1010" t="s">
        <v>957</v>
      </c>
      <c r="I64" s="946" t="s">
        <v>149</v>
      </c>
      <c r="J64" s="946" t="s">
        <v>149</v>
      </c>
      <c r="K64" s="945" t="s">
        <v>118</v>
      </c>
      <c r="L64" s="979" t="s">
        <v>889</v>
      </c>
      <c r="M64" s="979" t="s">
        <v>890</v>
      </c>
      <c r="N64" s="945" t="s">
        <v>779</v>
      </c>
      <c r="O64" s="945" t="s">
        <v>779</v>
      </c>
      <c r="P64" s="945" t="s">
        <v>779</v>
      </c>
      <c r="Q64" s="946" t="s">
        <v>779</v>
      </c>
      <c r="R64" s="946" t="s">
        <v>779</v>
      </c>
      <c r="S64" s="949" t="s">
        <v>882</v>
      </c>
      <c r="T64" s="275" t="s">
        <v>110</v>
      </c>
    </row>
    <row r="65" spans="1:22" s="72" customFormat="1" ht="66.75" hidden="1" customHeight="1">
      <c r="A65" s="393">
        <f>SUBTOTAL(3,$B$13:B65)</f>
        <v>0</v>
      </c>
      <c r="B65" s="974" t="s">
        <v>271</v>
      </c>
      <c r="C65" s="319">
        <v>150000000</v>
      </c>
      <c r="D65" s="1018" t="s">
        <v>235</v>
      </c>
      <c r="E65" s="309" t="s">
        <v>103</v>
      </c>
      <c r="F65" s="510" t="s">
        <v>104</v>
      </c>
      <c r="G65" s="976" t="s">
        <v>958</v>
      </c>
      <c r="H65" s="1013" t="s">
        <v>959</v>
      </c>
      <c r="I65" s="958" t="s">
        <v>149</v>
      </c>
      <c r="J65" s="958" t="s">
        <v>149</v>
      </c>
      <c r="K65" s="955" t="s">
        <v>273</v>
      </c>
      <c r="L65" s="985" t="s">
        <v>889</v>
      </c>
      <c r="M65" s="985" t="s">
        <v>890</v>
      </c>
      <c r="N65" s="955" t="s">
        <v>779</v>
      </c>
      <c r="O65" s="955" t="s">
        <v>779</v>
      </c>
      <c r="P65" s="955" t="s">
        <v>779</v>
      </c>
      <c r="Q65" s="958" t="s">
        <v>779</v>
      </c>
      <c r="R65" s="958" t="s">
        <v>779</v>
      </c>
      <c r="S65" s="1008" t="s">
        <v>960</v>
      </c>
      <c r="T65" s="275" t="s">
        <v>110</v>
      </c>
    </row>
    <row r="66" spans="1:22" s="72" customFormat="1" ht="39.4" hidden="1" customHeight="1">
      <c r="A66" s="60">
        <f>SUBTOTAL(3,$B$13:B66)</f>
        <v>0</v>
      </c>
      <c r="B66" s="970" t="s">
        <v>274</v>
      </c>
      <c r="C66" s="123">
        <v>150000000</v>
      </c>
      <c r="D66" s="1019" t="s">
        <v>235</v>
      </c>
      <c r="E66" s="987" t="s">
        <v>103</v>
      </c>
      <c r="F66" s="500" t="s">
        <v>104</v>
      </c>
      <c r="G66" s="944" t="s">
        <v>961</v>
      </c>
      <c r="H66" s="1010" t="s">
        <v>962</v>
      </c>
      <c r="I66" s="946" t="s">
        <v>779</v>
      </c>
      <c r="J66" s="946" t="s">
        <v>779</v>
      </c>
      <c r="K66" s="945" t="s">
        <v>276</v>
      </c>
      <c r="L66" s="979" t="s">
        <v>942</v>
      </c>
      <c r="M66" s="945" t="s">
        <v>943</v>
      </c>
      <c r="N66" s="946" t="s">
        <v>779</v>
      </c>
      <c r="O66" s="946" t="s">
        <v>779</v>
      </c>
      <c r="P66" s="945" t="s">
        <v>779</v>
      </c>
      <c r="Q66" s="946" t="s">
        <v>779</v>
      </c>
      <c r="R66" s="946" t="s">
        <v>779</v>
      </c>
      <c r="S66" s="949" t="s">
        <v>882</v>
      </c>
      <c r="T66" s="275" t="s">
        <v>110</v>
      </c>
    </row>
    <row r="67" spans="1:22" s="72" customFormat="1" ht="40" hidden="1" customHeight="1">
      <c r="A67" s="60">
        <f>SUBTOTAL(3,$B$13:B67)</f>
        <v>0</v>
      </c>
      <c r="B67" s="970" t="s">
        <v>278</v>
      </c>
      <c r="C67" s="123">
        <v>200000000</v>
      </c>
      <c r="D67" s="1019" t="s">
        <v>235</v>
      </c>
      <c r="E67" s="987" t="s">
        <v>103</v>
      </c>
      <c r="F67" s="500" t="s">
        <v>104</v>
      </c>
      <c r="G67" s="944" t="s">
        <v>963</v>
      </c>
      <c r="H67" s="1010" t="s">
        <v>964</v>
      </c>
      <c r="I67" s="946" t="s">
        <v>779</v>
      </c>
      <c r="J67" s="946" t="s">
        <v>779</v>
      </c>
      <c r="K67" s="945" t="s">
        <v>118</v>
      </c>
      <c r="L67" s="979" t="s">
        <v>889</v>
      </c>
      <c r="M67" s="973" t="s">
        <v>890</v>
      </c>
      <c r="N67" s="945" t="s">
        <v>779</v>
      </c>
      <c r="O67" s="945" t="s">
        <v>779</v>
      </c>
      <c r="P67" s="945" t="s">
        <v>779</v>
      </c>
      <c r="Q67" s="946" t="s">
        <v>779</v>
      </c>
      <c r="R67" s="946" t="s">
        <v>779</v>
      </c>
      <c r="S67" s="949" t="s">
        <v>882</v>
      </c>
      <c r="T67" s="275" t="s">
        <v>110</v>
      </c>
    </row>
    <row r="68" spans="1:22" s="78" customFormat="1" ht="39" hidden="1" customHeight="1">
      <c r="A68" s="60">
        <f>SUBTOTAL(3,$B$13:B68)</f>
        <v>0</v>
      </c>
      <c r="B68" s="970" t="s">
        <v>965</v>
      </c>
      <c r="C68" s="123">
        <v>2000000000</v>
      </c>
      <c r="D68" s="980" t="s">
        <v>875</v>
      </c>
      <c r="E68" s="988" t="s">
        <v>103</v>
      </c>
      <c r="F68" s="500" t="s">
        <v>104</v>
      </c>
      <c r="G68" s="944" t="s">
        <v>282</v>
      </c>
      <c r="H68" s="1010" t="s">
        <v>966</v>
      </c>
      <c r="I68" s="946" t="s">
        <v>222</v>
      </c>
      <c r="J68" s="946" t="s">
        <v>222</v>
      </c>
      <c r="K68" s="945" t="s">
        <v>283</v>
      </c>
      <c r="L68" s="983" t="s">
        <v>877</v>
      </c>
      <c r="M68" s="983" t="s">
        <v>878</v>
      </c>
      <c r="N68" s="972">
        <v>1222</v>
      </c>
      <c r="O68" s="972">
        <v>5045</v>
      </c>
      <c r="P68" s="945" t="s">
        <v>779</v>
      </c>
      <c r="Q68" s="946" t="s">
        <v>779</v>
      </c>
      <c r="R68" s="972">
        <v>3823</v>
      </c>
      <c r="S68" s="949" t="s">
        <v>882</v>
      </c>
      <c r="T68" s="275" t="s">
        <v>110</v>
      </c>
      <c r="V68"/>
    </row>
    <row r="69" spans="1:22" s="78" customFormat="1" ht="39.4" hidden="1" customHeight="1">
      <c r="A69" s="989">
        <f>SUBTOTAL(3,$B$13:B69)</f>
        <v>0</v>
      </c>
      <c r="B69" s="970" t="s">
        <v>284</v>
      </c>
      <c r="C69" s="123">
        <v>1310000000</v>
      </c>
      <c r="D69" s="980" t="s">
        <v>875</v>
      </c>
      <c r="E69" s="987" t="s">
        <v>103</v>
      </c>
      <c r="F69" s="500" t="s">
        <v>104</v>
      </c>
      <c r="G69" s="944" t="s">
        <v>967</v>
      </c>
      <c r="H69" s="1015" t="s">
        <v>968</v>
      </c>
      <c r="I69" s="990" t="s">
        <v>231</v>
      </c>
      <c r="J69" s="946" t="s">
        <v>222</v>
      </c>
      <c r="K69" s="945" t="s">
        <v>283</v>
      </c>
      <c r="L69" s="973" t="s">
        <v>877</v>
      </c>
      <c r="M69" s="973" t="s">
        <v>878</v>
      </c>
      <c r="N69" s="990" t="s">
        <v>969</v>
      </c>
      <c r="O69" s="991">
        <v>1165</v>
      </c>
      <c r="P69" s="973" t="s">
        <v>779</v>
      </c>
      <c r="Q69" s="990" t="s">
        <v>779</v>
      </c>
      <c r="R69" s="946" t="s">
        <v>970</v>
      </c>
      <c r="S69" s="949" t="s">
        <v>882</v>
      </c>
      <c r="T69" s="275" t="s">
        <v>110</v>
      </c>
      <c r="V69"/>
    </row>
    <row r="70" spans="1:22" s="78" customFormat="1" ht="36" hidden="1" customHeight="1">
      <c r="A70" s="60">
        <f>SUBTOTAL(3,$B$13:B70)</f>
        <v>0</v>
      </c>
      <c r="B70" s="992" t="s">
        <v>286</v>
      </c>
      <c r="C70" s="123">
        <v>250000000</v>
      </c>
      <c r="D70" s="980" t="s">
        <v>875</v>
      </c>
      <c r="E70" s="301" t="s">
        <v>103</v>
      </c>
      <c r="F70" s="500" t="s">
        <v>104</v>
      </c>
      <c r="G70" s="516"/>
      <c r="H70" s="498"/>
      <c r="I70" s="452"/>
      <c r="J70" s="60"/>
      <c r="K70" s="500"/>
      <c r="L70" s="225"/>
      <c r="M70" s="190"/>
      <c r="N70" s="134"/>
      <c r="O70" s="120"/>
      <c r="P70" s="132"/>
      <c r="Q70" s="518"/>
      <c r="R70" s="128"/>
      <c r="S70" s="684" t="s">
        <v>895</v>
      </c>
      <c r="T70" s="275" t="s">
        <v>110</v>
      </c>
      <c r="V70"/>
    </row>
    <row r="71" spans="1:22" s="78" customFormat="1" ht="51.75" hidden="1" customHeight="1">
      <c r="A71" s="393">
        <f>SUBTOTAL(3,$B$13:B71)</f>
        <v>0</v>
      </c>
      <c r="B71" s="474" t="s">
        <v>290</v>
      </c>
      <c r="C71" s="350">
        <v>0</v>
      </c>
      <c r="D71" s="393"/>
      <c r="E71" s="309"/>
      <c r="F71" s="510"/>
      <c r="G71" s="519"/>
      <c r="H71" s="477"/>
      <c r="I71" s="477"/>
      <c r="J71" s="393"/>
      <c r="K71" s="393"/>
      <c r="L71" s="343"/>
      <c r="M71" s="344"/>
      <c r="N71" s="345"/>
      <c r="O71" s="318"/>
      <c r="P71" s="346"/>
      <c r="Q71" s="520"/>
      <c r="R71" s="334"/>
      <c r="S71" s="686" t="s">
        <v>291</v>
      </c>
      <c r="T71" s="275" t="s">
        <v>110</v>
      </c>
      <c r="V71"/>
    </row>
    <row r="72" spans="1:22" s="78" customFormat="1" ht="14.25" hidden="1" customHeight="1">
      <c r="A72" s="1534" t="s">
        <v>292</v>
      </c>
      <c r="B72" s="1535"/>
      <c r="C72" s="1535"/>
      <c r="D72" s="1535"/>
      <c r="E72" s="1535"/>
      <c r="F72" s="1535"/>
      <c r="G72" s="1535"/>
      <c r="H72" s="1535"/>
      <c r="I72" s="1535"/>
      <c r="J72" s="1535"/>
      <c r="K72" s="1535"/>
      <c r="L72" s="1535"/>
      <c r="M72" s="1535"/>
      <c r="N72" s="1535"/>
      <c r="O72" s="1535"/>
      <c r="P72" s="1535"/>
      <c r="Q72" s="1535"/>
      <c r="R72" s="1535"/>
      <c r="S72" s="1536"/>
      <c r="T72" s="275"/>
      <c r="V72"/>
    </row>
    <row r="73" spans="1:22" s="78" customFormat="1" ht="48" hidden="1" customHeight="1">
      <c r="A73" s="302">
        <f>SUBTOTAL(3,$B$13:B73)</f>
        <v>0</v>
      </c>
      <c r="B73" s="122" t="s">
        <v>293</v>
      </c>
      <c r="C73" s="291">
        <v>200001188</v>
      </c>
      <c r="D73" s="291" t="s">
        <v>114</v>
      </c>
      <c r="E73" s="44" t="s">
        <v>103</v>
      </c>
      <c r="F73" s="500" t="s">
        <v>241</v>
      </c>
      <c r="G73" s="138"/>
      <c r="H73" s="136" t="s">
        <v>803</v>
      </c>
      <c r="I73" s="136" t="s">
        <v>178</v>
      </c>
      <c r="J73" s="304"/>
      <c r="K73" s="304" t="s">
        <v>295</v>
      </c>
      <c r="L73" s="117"/>
      <c r="M73" s="137"/>
      <c r="N73" s="134"/>
      <c r="O73" s="120"/>
      <c r="P73" s="132"/>
      <c r="Q73" s="224"/>
      <c r="R73" s="128"/>
      <c r="S73" s="684" t="s">
        <v>971</v>
      </c>
      <c r="T73" s="275" t="s">
        <v>171</v>
      </c>
      <c r="V73" s="11"/>
    </row>
    <row r="74" spans="1:22" s="78" customFormat="1" ht="45.75" hidden="1" customHeight="1">
      <c r="A74" s="302">
        <f>SUBTOTAL(3,$B$13:B74)</f>
        <v>0</v>
      </c>
      <c r="B74" s="122" t="s">
        <v>297</v>
      </c>
      <c r="C74" s="123">
        <v>200001188</v>
      </c>
      <c r="D74" s="293" t="s">
        <v>114</v>
      </c>
      <c r="E74" s="294" t="s">
        <v>103</v>
      </c>
      <c r="F74" s="500" t="s">
        <v>241</v>
      </c>
      <c r="G74" s="135"/>
      <c r="H74" s="136" t="s">
        <v>805</v>
      </c>
      <c r="I74" s="136" t="s">
        <v>178</v>
      </c>
      <c r="J74" s="304"/>
      <c r="K74" s="304" t="s">
        <v>299</v>
      </c>
      <c r="L74" s="117"/>
      <c r="M74" s="137"/>
      <c r="N74" s="134"/>
      <c r="O74" s="120"/>
      <c r="P74" s="132"/>
      <c r="Q74" s="224"/>
      <c r="R74" s="128"/>
      <c r="S74" s="684" t="s">
        <v>971</v>
      </c>
      <c r="T74" s="275" t="s">
        <v>171</v>
      </c>
      <c r="V74" s="11"/>
    </row>
    <row r="75" spans="1:22" s="78" customFormat="1" ht="75.75" hidden="1" customHeight="1">
      <c r="A75" s="305">
        <f>SUBTOTAL(3,$B$13:B75)</f>
        <v>0</v>
      </c>
      <c r="B75" s="323" t="s">
        <v>300</v>
      </c>
      <c r="C75" s="338">
        <v>300000163</v>
      </c>
      <c r="D75" s="339" t="s">
        <v>875</v>
      </c>
      <c r="E75" s="340" t="s">
        <v>103</v>
      </c>
      <c r="F75" s="510" t="s">
        <v>241</v>
      </c>
      <c r="G75" s="342"/>
      <c r="H75" s="328"/>
      <c r="I75" s="328" t="s">
        <v>302</v>
      </c>
      <c r="J75" s="330"/>
      <c r="K75" s="330"/>
      <c r="L75" s="343"/>
      <c r="M75" s="344"/>
      <c r="N75" s="345"/>
      <c r="O75" s="318"/>
      <c r="P75" s="346"/>
      <c r="Q75" s="347"/>
      <c r="R75" s="334"/>
      <c r="S75" s="686" t="s">
        <v>972</v>
      </c>
      <c r="T75" s="275" t="s">
        <v>171</v>
      </c>
      <c r="V75" s="11"/>
    </row>
    <row r="76" spans="1:22" s="78" customFormat="1" ht="47.25" hidden="1" customHeight="1">
      <c r="A76" s="302">
        <f>SUBTOTAL(3,$B$13:B76)</f>
        <v>0</v>
      </c>
      <c r="B76" s="122" t="s">
        <v>305</v>
      </c>
      <c r="C76" s="295">
        <v>200000110</v>
      </c>
      <c r="D76" s="296" t="s">
        <v>114</v>
      </c>
      <c r="E76" s="290" t="s">
        <v>103</v>
      </c>
      <c r="F76" s="500" t="s">
        <v>241</v>
      </c>
      <c r="G76" s="135"/>
      <c r="H76" s="136" t="s">
        <v>807</v>
      </c>
      <c r="I76" s="136" t="s">
        <v>178</v>
      </c>
      <c r="J76" s="304"/>
      <c r="K76" s="304" t="s">
        <v>808</v>
      </c>
      <c r="L76" s="117"/>
      <c r="M76" s="137"/>
      <c r="N76" s="134"/>
      <c r="O76" s="120"/>
      <c r="P76" s="132"/>
      <c r="Q76" s="224"/>
      <c r="R76" s="128"/>
      <c r="S76" s="684" t="s">
        <v>971</v>
      </c>
      <c r="T76" s="275" t="s">
        <v>171</v>
      </c>
      <c r="V76" s="11"/>
    </row>
    <row r="77" spans="1:22" s="78" customFormat="1" ht="46.5" hidden="1" customHeight="1">
      <c r="A77" s="302">
        <f>SUBTOTAL(3,$B$13:B77)</f>
        <v>0</v>
      </c>
      <c r="B77" s="122" t="s">
        <v>308</v>
      </c>
      <c r="C77" s="292">
        <v>500000000</v>
      </c>
      <c r="D77" s="293" t="s">
        <v>875</v>
      </c>
      <c r="E77" s="294" t="s">
        <v>103</v>
      </c>
      <c r="F77" s="500" t="s">
        <v>241</v>
      </c>
      <c r="G77" s="138" t="s">
        <v>309</v>
      </c>
      <c r="H77" s="136" t="s">
        <v>809</v>
      </c>
      <c r="I77" s="136" t="s">
        <v>107</v>
      </c>
      <c r="J77" s="304" t="s">
        <v>188</v>
      </c>
      <c r="K77" s="304" t="s">
        <v>310</v>
      </c>
      <c r="L77" s="117" t="s">
        <v>973</v>
      </c>
      <c r="M77" s="137" t="s">
        <v>914</v>
      </c>
      <c r="N77" s="134"/>
      <c r="O77" s="120"/>
      <c r="P77" s="132"/>
      <c r="Q77" s="224"/>
      <c r="R77" s="128"/>
      <c r="S77" s="684" t="s">
        <v>974</v>
      </c>
      <c r="T77" s="275" t="s">
        <v>171</v>
      </c>
      <c r="V77" s="11"/>
    </row>
    <row r="78" spans="1:22" s="78" customFormat="1" ht="15.75" hidden="1" customHeight="1">
      <c r="A78" s="1492" t="s">
        <v>311</v>
      </c>
      <c r="B78" s="1493"/>
      <c r="C78" s="1493"/>
      <c r="D78" s="1493"/>
      <c r="E78" s="1493"/>
      <c r="F78" s="1493"/>
      <c r="G78" s="1493"/>
      <c r="H78" s="1493"/>
      <c r="I78" s="1493"/>
      <c r="J78" s="1493"/>
      <c r="K78" s="1493"/>
      <c r="L78" s="1493"/>
      <c r="M78" s="1493"/>
      <c r="N78" s="1493"/>
      <c r="O78" s="1493"/>
      <c r="P78" s="1493"/>
      <c r="Q78" s="1493"/>
      <c r="R78" s="1493"/>
      <c r="S78" s="1510"/>
      <c r="T78" s="275"/>
      <c r="V78"/>
    </row>
    <row r="79" spans="1:22" s="78" customFormat="1" ht="45.75" hidden="1" customHeight="1">
      <c r="A79" s="305">
        <f>SUBTOTAL(3,$B$13:B79)</f>
        <v>0</v>
      </c>
      <c r="B79" s="323" t="s">
        <v>312</v>
      </c>
      <c r="C79" s="324">
        <v>0</v>
      </c>
      <c r="D79" s="330"/>
      <c r="E79" s="330"/>
      <c r="F79" s="510"/>
      <c r="G79" s="342"/>
      <c r="H79" s="328"/>
      <c r="I79" s="328"/>
      <c r="J79" s="330"/>
      <c r="K79" s="330"/>
      <c r="L79" s="343"/>
      <c r="M79" s="344"/>
      <c r="N79" s="345"/>
      <c r="O79" s="318"/>
      <c r="P79" s="346"/>
      <c r="Q79" s="347"/>
      <c r="R79" s="334"/>
      <c r="S79" s="686" t="s">
        <v>313</v>
      </c>
      <c r="T79" s="278" t="s">
        <v>139</v>
      </c>
      <c r="V79"/>
    </row>
    <row r="80" spans="1:22" s="78" customFormat="1" ht="54.75" hidden="1" customHeight="1">
      <c r="A80" s="302">
        <f>SUBTOTAL(3,$B$13:B80)</f>
        <v>0</v>
      </c>
      <c r="B80" s="122" t="s">
        <v>314</v>
      </c>
      <c r="C80" s="124">
        <v>255000000</v>
      </c>
      <c r="D80" s="304" t="s">
        <v>875</v>
      </c>
      <c r="E80" s="207" t="s">
        <v>133</v>
      </c>
      <c r="F80" s="500" t="s">
        <v>134</v>
      </c>
      <c r="G80" s="135" t="s">
        <v>315</v>
      </c>
      <c r="H80" s="136">
        <v>235066000</v>
      </c>
      <c r="I80" s="136" t="s">
        <v>136</v>
      </c>
      <c r="J80" s="304" t="s">
        <v>137</v>
      </c>
      <c r="K80" s="304" t="s">
        <v>316</v>
      </c>
      <c r="L80" s="117">
        <v>44396</v>
      </c>
      <c r="M80" s="137">
        <v>44515</v>
      </c>
      <c r="N80" s="925">
        <v>12.37</v>
      </c>
      <c r="O80" s="888">
        <v>0</v>
      </c>
      <c r="P80" s="132"/>
      <c r="Q80" s="224"/>
      <c r="R80" s="894">
        <f>O80-N80</f>
        <v>-12.37</v>
      </c>
      <c r="S80" s="684" t="s">
        <v>882</v>
      </c>
      <c r="T80" s="278" t="s">
        <v>139</v>
      </c>
      <c r="V80"/>
    </row>
    <row r="81" spans="1:22" s="78" customFormat="1" ht="140.25" hidden="1" customHeight="1">
      <c r="A81" s="305">
        <f>SUBTOTAL(3,$B$13:B81)</f>
        <v>0</v>
      </c>
      <c r="B81" s="323" t="s">
        <v>811</v>
      </c>
      <c r="C81" s="324">
        <v>0</v>
      </c>
      <c r="D81" s="330"/>
      <c r="E81" s="330"/>
      <c r="F81" s="510"/>
      <c r="G81" s="342"/>
      <c r="H81" s="328"/>
      <c r="I81" s="328"/>
      <c r="J81" s="330"/>
      <c r="K81" s="330"/>
      <c r="L81" s="343"/>
      <c r="M81" s="344"/>
      <c r="N81" s="345"/>
      <c r="O81" s="318"/>
      <c r="P81" s="346"/>
      <c r="Q81" s="347"/>
      <c r="R81" s="334"/>
      <c r="S81" s="686" t="s">
        <v>812</v>
      </c>
      <c r="T81" s="278" t="s">
        <v>139</v>
      </c>
      <c r="V81"/>
    </row>
    <row r="82" spans="1:22" s="78" customFormat="1" ht="40.4" hidden="1" customHeight="1">
      <c r="A82" s="302">
        <f>SUBTOTAL(3,$B$13:B82)</f>
        <v>0</v>
      </c>
      <c r="B82" s="122" t="s">
        <v>317</v>
      </c>
      <c r="C82" s="124">
        <v>500094000</v>
      </c>
      <c r="D82" s="304" t="s">
        <v>875</v>
      </c>
      <c r="E82" s="304" t="s">
        <v>103</v>
      </c>
      <c r="F82" s="500" t="s">
        <v>134</v>
      </c>
      <c r="G82" s="870" t="s">
        <v>318</v>
      </c>
      <c r="H82" s="136">
        <v>489186813.25</v>
      </c>
      <c r="I82" s="136" t="s">
        <v>178</v>
      </c>
      <c r="J82" s="304" t="s">
        <v>319</v>
      </c>
      <c r="K82" s="304" t="s">
        <v>320</v>
      </c>
      <c r="L82" s="117">
        <v>44405</v>
      </c>
      <c r="M82" s="137">
        <v>44525</v>
      </c>
      <c r="N82" s="134"/>
      <c r="O82" s="120"/>
      <c r="P82" s="132"/>
      <c r="Q82" s="224"/>
      <c r="R82" s="128"/>
      <c r="S82" s="684" t="s">
        <v>975</v>
      </c>
      <c r="T82" s="278" t="s">
        <v>139</v>
      </c>
      <c r="V82"/>
    </row>
    <row r="83" spans="1:22" s="78" customFormat="1" ht="55.75" hidden="1" customHeight="1">
      <c r="A83" s="305">
        <f>SUBTOTAL(3,$B$13:B83)</f>
        <v>0</v>
      </c>
      <c r="B83" s="323" t="s">
        <v>321</v>
      </c>
      <c r="C83" s="324">
        <v>5000009000</v>
      </c>
      <c r="D83" s="330" t="s">
        <v>875</v>
      </c>
      <c r="E83" s="330" t="s">
        <v>103</v>
      </c>
      <c r="F83" s="510" t="s">
        <v>134</v>
      </c>
      <c r="G83" s="342"/>
      <c r="H83" s="324"/>
      <c r="I83" s="328" t="s">
        <v>178</v>
      </c>
      <c r="J83" s="330"/>
      <c r="K83" s="330"/>
      <c r="L83" s="343"/>
      <c r="M83" s="344"/>
      <c r="N83" s="345"/>
      <c r="O83" s="318"/>
      <c r="P83" s="346"/>
      <c r="Q83" s="347"/>
      <c r="R83" s="334"/>
      <c r="S83" s="686" t="s">
        <v>976</v>
      </c>
      <c r="T83" s="278" t="s">
        <v>139</v>
      </c>
      <c r="V83"/>
    </row>
    <row r="84" spans="1:22" s="78" customFormat="1" ht="55.75" hidden="1" customHeight="1">
      <c r="A84" s="305">
        <f>SUBTOTAL(3,$B$13:B84)</f>
        <v>0</v>
      </c>
      <c r="B84" s="323" t="s">
        <v>326</v>
      </c>
      <c r="C84" s="324">
        <v>3004925000</v>
      </c>
      <c r="D84" s="330" t="s">
        <v>875</v>
      </c>
      <c r="E84" s="330" t="s">
        <v>103</v>
      </c>
      <c r="F84" s="510" t="s">
        <v>134</v>
      </c>
      <c r="G84" s="408"/>
      <c r="H84" s="324"/>
      <c r="I84" s="328" t="s">
        <v>107</v>
      </c>
      <c r="J84" s="330"/>
      <c r="K84" s="330"/>
      <c r="L84" s="343"/>
      <c r="M84" s="344"/>
      <c r="N84" s="345"/>
      <c r="O84" s="318"/>
      <c r="P84" s="346"/>
      <c r="Q84" s="347"/>
      <c r="R84" s="334"/>
      <c r="S84" s="686" t="s">
        <v>977</v>
      </c>
      <c r="T84" s="278" t="s">
        <v>139</v>
      </c>
      <c r="V84"/>
    </row>
    <row r="85" spans="1:22" s="78" customFormat="1" ht="37.5" hidden="1" customHeight="1">
      <c r="A85" s="302">
        <f>SUBTOTAL(3,$B$13:B85)</f>
        <v>0</v>
      </c>
      <c r="B85" s="122" t="s">
        <v>329</v>
      </c>
      <c r="C85" s="124">
        <v>195000000</v>
      </c>
      <c r="D85" s="304" t="s">
        <v>114</v>
      </c>
      <c r="E85" s="304" t="s">
        <v>103</v>
      </c>
      <c r="F85" s="500" t="s">
        <v>134</v>
      </c>
      <c r="G85" s="226"/>
      <c r="H85" s="124"/>
      <c r="I85" s="136" t="s">
        <v>178</v>
      </c>
      <c r="J85" s="304"/>
      <c r="K85" s="304"/>
      <c r="L85" s="117"/>
      <c r="M85" s="137"/>
      <c r="N85" s="134"/>
      <c r="O85" s="120"/>
      <c r="P85" s="132"/>
      <c r="Q85" s="224"/>
      <c r="R85" s="128"/>
      <c r="S85" s="684" t="s">
        <v>918</v>
      </c>
      <c r="T85" s="278" t="s">
        <v>139</v>
      </c>
      <c r="V85"/>
    </row>
    <row r="86" spans="1:22" s="78" customFormat="1" ht="37.5" hidden="1" customHeight="1">
      <c r="A86" s="302">
        <f>SUBTOTAL(3,$B$13:B86)</f>
        <v>0</v>
      </c>
      <c r="B86" s="122" t="s">
        <v>332</v>
      </c>
      <c r="C86" s="124">
        <v>166680000</v>
      </c>
      <c r="D86" s="304" t="s">
        <v>114</v>
      </c>
      <c r="E86" s="304" t="s">
        <v>103</v>
      </c>
      <c r="F86" s="500" t="s">
        <v>134</v>
      </c>
      <c r="G86" s="226" t="s">
        <v>333</v>
      </c>
      <c r="H86" s="124">
        <v>166600000</v>
      </c>
      <c r="I86" s="136" t="s">
        <v>178</v>
      </c>
      <c r="J86" s="304"/>
      <c r="K86" s="136" t="s">
        <v>334</v>
      </c>
      <c r="L86" s="117">
        <v>44426</v>
      </c>
      <c r="M86" s="137">
        <v>44515</v>
      </c>
      <c r="N86" s="134"/>
      <c r="O86" s="120"/>
      <c r="P86" s="132"/>
      <c r="Q86" s="224"/>
      <c r="R86" s="128"/>
      <c r="S86" s="684" t="s">
        <v>975</v>
      </c>
      <c r="T86" s="278" t="s">
        <v>139</v>
      </c>
      <c r="V86"/>
    </row>
    <row r="87" spans="1:22" s="78" customFormat="1" ht="37.5" hidden="1" customHeight="1">
      <c r="A87" s="302">
        <f>SUBTOTAL(3,$B$13:B87)</f>
        <v>0</v>
      </c>
      <c r="B87" s="122" t="s">
        <v>335</v>
      </c>
      <c r="C87" s="124">
        <v>171310000</v>
      </c>
      <c r="D87" s="304" t="s">
        <v>114</v>
      </c>
      <c r="E87" s="304" t="s">
        <v>103</v>
      </c>
      <c r="F87" s="500" t="s">
        <v>134</v>
      </c>
      <c r="G87" s="226"/>
      <c r="H87" s="124"/>
      <c r="I87" s="136" t="s">
        <v>178</v>
      </c>
      <c r="J87" s="304"/>
      <c r="K87" s="304"/>
      <c r="L87" s="117"/>
      <c r="M87" s="137"/>
      <c r="N87" s="134"/>
      <c r="O87" s="120"/>
      <c r="P87" s="132"/>
      <c r="Q87" s="224"/>
      <c r="R87" s="128"/>
      <c r="S87" s="684" t="s">
        <v>918</v>
      </c>
      <c r="T87" s="278" t="s">
        <v>139</v>
      </c>
      <c r="V87"/>
    </row>
    <row r="88" spans="1:22" s="78" customFormat="1" ht="37.5" hidden="1" customHeight="1">
      <c r="A88" s="302">
        <f>SUBTOTAL(3,$B$13:B88)</f>
        <v>0</v>
      </c>
      <c r="B88" s="122" t="s">
        <v>338</v>
      </c>
      <c r="C88" s="124">
        <v>463012200</v>
      </c>
      <c r="D88" s="304" t="s">
        <v>875</v>
      </c>
      <c r="E88" s="304" t="s">
        <v>103</v>
      </c>
      <c r="F88" s="500" t="s">
        <v>134</v>
      </c>
      <c r="G88" s="226"/>
      <c r="H88" s="124"/>
      <c r="I88" s="136" t="s">
        <v>178</v>
      </c>
      <c r="J88" s="304"/>
      <c r="K88" s="136" t="s">
        <v>340</v>
      </c>
      <c r="L88" s="117"/>
      <c r="M88" s="137"/>
      <c r="N88" s="134"/>
      <c r="O88" s="120"/>
      <c r="P88" s="132"/>
      <c r="Q88" s="224"/>
      <c r="R88" s="128"/>
      <c r="S88" s="684" t="s">
        <v>975</v>
      </c>
      <c r="T88" s="278" t="s">
        <v>139</v>
      </c>
      <c r="V88"/>
    </row>
    <row r="89" spans="1:22" s="78" customFormat="1" ht="36" hidden="1" customHeight="1">
      <c r="A89" s="302">
        <f>SUBTOTAL(3,$B$13:B89)</f>
        <v>0</v>
      </c>
      <c r="B89" s="122" t="s">
        <v>341</v>
      </c>
      <c r="C89" s="124">
        <v>500094000</v>
      </c>
      <c r="D89" s="304" t="s">
        <v>875</v>
      </c>
      <c r="E89" s="304" t="s">
        <v>103</v>
      </c>
      <c r="F89" s="500" t="s">
        <v>134</v>
      </c>
      <c r="G89" s="226"/>
      <c r="H89" s="124"/>
      <c r="I89" s="136" t="s">
        <v>178</v>
      </c>
      <c r="J89" s="304"/>
      <c r="K89" s="136" t="s">
        <v>343</v>
      </c>
      <c r="L89" s="117"/>
      <c r="M89" s="137"/>
      <c r="N89" s="134"/>
      <c r="O89" s="120"/>
      <c r="P89" s="132"/>
      <c r="Q89" s="224"/>
      <c r="R89" s="128"/>
      <c r="S89" s="684" t="s">
        <v>975</v>
      </c>
      <c r="T89" s="278" t="s">
        <v>139</v>
      </c>
      <c r="V89"/>
    </row>
    <row r="90" spans="1:22" s="78" customFormat="1" ht="37.5" hidden="1" customHeight="1">
      <c r="A90" s="302">
        <f>SUBTOTAL(3,$B$13:B90)</f>
        <v>0</v>
      </c>
      <c r="B90" s="122" t="s">
        <v>344</v>
      </c>
      <c r="C90" s="124">
        <v>200000000</v>
      </c>
      <c r="D90" s="304" t="s">
        <v>114</v>
      </c>
      <c r="E90" s="304" t="s">
        <v>103</v>
      </c>
      <c r="F90" s="500" t="s">
        <v>134</v>
      </c>
      <c r="G90" s="226"/>
      <c r="H90" s="124"/>
      <c r="I90" s="406"/>
      <c r="J90" s="304"/>
      <c r="K90" s="304"/>
      <c r="L90" s="117"/>
      <c r="M90" s="137"/>
      <c r="N90" s="134"/>
      <c r="O90" s="120"/>
      <c r="P90" s="132"/>
      <c r="Q90" s="224"/>
      <c r="R90" s="128"/>
      <c r="S90" s="684" t="s">
        <v>918</v>
      </c>
      <c r="T90" s="278" t="s">
        <v>139</v>
      </c>
      <c r="V90"/>
    </row>
    <row r="91" spans="1:22" s="78" customFormat="1" hidden="1">
      <c r="A91" s="1504" t="s">
        <v>347</v>
      </c>
      <c r="B91" s="1505"/>
      <c r="C91" s="1505"/>
      <c r="D91" s="1505"/>
      <c r="E91" s="1505"/>
      <c r="F91" s="1505"/>
      <c r="G91" s="1505"/>
      <c r="H91" s="1505"/>
      <c r="I91" s="1505"/>
      <c r="J91" s="1505"/>
      <c r="K91" s="1505"/>
      <c r="L91" s="1505"/>
      <c r="M91" s="1505"/>
      <c r="N91" s="1505"/>
      <c r="O91" s="1505"/>
      <c r="P91" s="1505"/>
      <c r="Q91" s="1505"/>
      <c r="R91" s="1505"/>
      <c r="S91" s="1508"/>
      <c r="T91" s="275"/>
      <c r="V91"/>
    </row>
    <row r="92" spans="1:22" s="78" customFormat="1" hidden="1">
      <c r="A92" s="1506" t="s">
        <v>348</v>
      </c>
      <c r="B92" s="1507"/>
      <c r="C92" s="1507"/>
      <c r="D92" s="1507"/>
      <c r="E92" s="1507"/>
      <c r="F92" s="1507"/>
      <c r="G92" s="1507"/>
      <c r="H92" s="1507"/>
      <c r="I92" s="1507"/>
      <c r="J92" s="1507"/>
      <c r="K92" s="1507"/>
      <c r="L92" s="1507"/>
      <c r="M92" s="1507"/>
      <c r="N92" s="1507"/>
      <c r="O92" s="1507"/>
      <c r="P92" s="1507"/>
      <c r="Q92" s="1507"/>
      <c r="R92" s="1507"/>
      <c r="S92" s="1507"/>
      <c r="T92" s="275"/>
      <c r="V92"/>
    </row>
    <row r="93" spans="1:22" s="78" customFormat="1" ht="37" hidden="1" customHeight="1">
      <c r="A93" s="60">
        <f>SUBTOTAL(3,$B$13:B93)</f>
        <v>0</v>
      </c>
      <c r="B93" s="970" t="s">
        <v>978</v>
      </c>
      <c r="C93" s="123">
        <v>1000000000</v>
      </c>
      <c r="D93" s="1020" t="s">
        <v>875</v>
      </c>
      <c r="E93" s="301" t="s">
        <v>103</v>
      </c>
      <c r="F93" s="114" t="s">
        <v>104</v>
      </c>
      <c r="G93" s="980" t="s">
        <v>927</v>
      </c>
      <c r="H93" s="1014" t="s">
        <v>979</v>
      </c>
      <c r="I93" s="982" t="s">
        <v>351</v>
      </c>
      <c r="J93" s="982" t="s">
        <v>227</v>
      </c>
      <c r="K93" s="983" t="s">
        <v>228</v>
      </c>
      <c r="L93" s="979" t="s">
        <v>893</v>
      </c>
      <c r="M93" s="979" t="s">
        <v>899</v>
      </c>
      <c r="N93" s="983" t="s">
        <v>779</v>
      </c>
      <c r="O93" s="983" t="s">
        <v>779</v>
      </c>
      <c r="P93" s="983" t="s">
        <v>779</v>
      </c>
      <c r="Q93" s="982" t="s">
        <v>779</v>
      </c>
      <c r="R93" s="982" t="s">
        <v>779</v>
      </c>
      <c r="S93" s="949" t="s">
        <v>980</v>
      </c>
      <c r="T93" s="275" t="s">
        <v>110</v>
      </c>
      <c r="V93"/>
    </row>
    <row r="94" spans="1:22" s="78" customFormat="1" ht="54.75" hidden="1" customHeight="1">
      <c r="A94" s="393">
        <f>SUBTOTAL(3,$B$13:B94)</f>
        <v>0</v>
      </c>
      <c r="B94" s="525" t="s">
        <v>352</v>
      </c>
      <c r="C94" s="349">
        <v>0</v>
      </c>
      <c r="D94" s="350"/>
      <c r="E94" s="309"/>
      <c r="F94" s="360"/>
      <c r="G94" s="476"/>
      <c r="H94" s="526"/>
      <c r="I94" s="398"/>
      <c r="J94" s="362"/>
      <c r="K94" s="363"/>
      <c r="L94" s="527"/>
      <c r="M94" s="528"/>
      <c r="N94" s="365"/>
      <c r="O94" s="365"/>
      <c r="P94" s="366"/>
      <c r="Q94" s="529"/>
      <c r="R94" s="365"/>
      <c r="S94" s="686" t="s">
        <v>353</v>
      </c>
      <c r="T94" s="275" t="s">
        <v>110</v>
      </c>
      <c r="V94"/>
    </row>
    <row r="95" spans="1:22" s="78" customFormat="1" ht="15" hidden="1" customHeight="1">
      <c r="A95" s="1492" t="s">
        <v>354</v>
      </c>
      <c r="B95" s="1493"/>
      <c r="C95" s="1493"/>
      <c r="D95" s="1493"/>
      <c r="E95" s="1493"/>
      <c r="F95" s="1493"/>
      <c r="G95" s="1493"/>
      <c r="H95" s="1493"/>
      <c r="I95" s="1493"/>
      <c r="J95" s="1493"/>
      <c r="K95" s="1493"/>
      <c r="L95" s="1493"/>
      <c r="M95" s="1493"/>
      <c r="N95" s="1493"/>
      <c r="O95" s="1493"/>
      <c r="P95" s="1493"/>
      <c r="Q95" s="1493"/>
      <c r="R95" s="1493"/>
      <c r="S95" s="1493"/>
      <c r="T95" s="275"/>
      <c r="V95"/>
    </row>
    <row r="96" spans="1:22" s="78" customFormat="1" ht="67.400000000000006" hidden="1" customHeight="1">
      <c r="A96" s="305">
        <f>SUBTOTAL(3,$B$13:B96)</f>
        <v>0</v>
      </c>
      <c r="B96" s="348" t="s">
        <v>355</v>
      </c>
      <c r="C96" s="349">
        <v>300000164</v>
      </c>
      <c r="D96" s="350" t="s">
        <v>875</v>
      </c>
      <c r="E96" s="340" t="s">
        <v>103</v>
      </c>
      <c r="F96" s="360" t="s">
        <v>241</v>
      </c>
      <c r="G96" s="308"/>
      <c r="H96" s="352"/>
      <c r="I96" s="353" t="s">
        <v>153</v>
      </c>
      <c r="J96" s="354"/>
      <c r="K96" s="353"/>
      <c r="L96" s="355"/>
      <c r="M96" s="355"/>
      <c r="N96" s="356"/>
      <c r="O96" s="356"/>
      <c r="P96" s="346"/>
      <c r="Q96" s="357"/>
      <c r="R96" s="358"/>
      <c r="S96" s="686" t="s">
        <v>981</v>
      </c>
      <c r="T96" s="275" t="s">
        <v>171</v>
      </c>
      <c r="V96" s="11"/>
    </row>
    <row r="97" spans="1:22" s="78" customFormat="1" ht="16.5" hidden="1" customHeight="1">
      <c r="A97" s="1492" t="s">
        <v>359</v>
      </c>
      <c r="B97" s="1493"/>
      <c r="C97" s="1493"/>
      <c r="D97" s="1493"/>
      <c r="E97" s="1493"/>
      <c r="F97" s="1493"/>
      <c r="G97" s="1493"/>
      <c r="H97" s="1493"/>
      <c r="I97" s="1493"/>
      <c r="J97" s="1493"/>
      <c r="K97" s="1493"/>
      <c r="L97" s="1493"/>
      <c r="M97" s="1493"/>
      <c r="N97" s="1493"/>
      <c r="O97" s="1493"/>
      <c r="P97" s="1493"/>
      <c r="Q97" s="1493"/>
      <c r="R97" s="1493"/>
      <c r="S97" s="1493"/>
      <c r="T97" s="275"/>
      <c r="V97"/>
    </row>
    <row r="98" spans="1:22" s="146" customFormat="1" ht="39" hidden="1" customHeight="1">
      <c r="A98" s="302">
        <f>SUBTOTAL(3,$B$13:B98)</f>
        <v>0</v>
      </c>
      <c r="B98" s="122" t="s">
        <v>360</v>
      </c>
      <c r="C98" s="123">
        <v>700000000</v>
      </c>
      <c r="D98" s="304" t="s">
        <v>875</v>
      </c>
      <c r="E98" s="304" t="s">
        <v>103</v>
      </c>
      <c r="F98" s="114" t="s">
        <v>134</v>
      </c>
      <c r="G98" s="126" t="s">
        <v>361</v>
      </c>
      <c r="H98" s="231">
        <v>615762305.48000002</v>
      </c>
      <c r="I98" s="187" t="s">
        <v>149</v>
      </c>
      <c r="J98" s="187" t="s">
        <v>149</v>
      </c>
      <c r="K98" s="188" t="s">
        <v>362</v>
      </c>
      <c r="L98" s="189">
        <v>44426</v>
      </c>
      <c r="M98" s="189">
        <v>44545</v>
      </c>
      <c r="N98" s="191"/>
      <c r="O98" s="120"/>
      <c r="P98" s="132"/>
      <c r="Q98" s="121"/>
      <c r="R98" s="192"/>
      <c r="S98" s="684" t="s">
        <v>917</v>
      </c>
      <c r="T98" s="278" t="s">
        <v>139</v>
      </c>
      <c r="V98" s="147"/>
    </row>
    <row r="99" spans="1:22" s="146" customFormat="1" ht="41.25" hidden="1" customHeight="1">
      <c r="A99" s="302">
        <f>SUBTOTAL(3,$B$13:B99)</f>
        <v>0</v>
      </c>
      <c r="B99" s="130" t="s">
        <v>363</v>
      </c>
      <c r="C99" s="141">
        <v>385000000</v>
      </c>
      <c r="D99" s="304" t="s">
        <v>744</v>
      </c>
      <c r="E99" s="207" t="s">
        <v>133</v>
      </c>
      <c r="F99" s="631" t="s">
        <v>134</v>
      </c>
      <c r="G99" s="126"/>
      <c r="H99" s="231"/>
      <c r="I99" s="187" t="s">
        <v>200</v>
      </c>
      <c r="J99" s="187" t="s">
        <v>200</v>
      </c>
      <c r="K99" s="188" t="s">
        <v>200</v>
      </c>
      <c r="L99" s="189"/>
      <c r="M99" s="198"/>
      <c r="N99" s="191"/>
      <c r="O99" s="120"/>
      <c r="P99" s="132"/>
      <c r="Q99" s="121"/>
      <c r="R99" s="192"/>
      <c r="S99" s="684" t="s">
        <v>916</v>
      </c>
      <c r="T99" s="278" t="s">
        <v>139</v>
      </c>
      <c r="V99" s="147"/>
    </row>
    <row r="100" spans="1:22" s="78" customFormat="1" ht="44.25" hidden="1" customHeight="1">
      <c r="A100" s="305">
        <f>SUBTOTAL(3,$B$13:B100)</f>
        <v>0</v>
      </c>
      <c r="B100" s="323" t="s">
        <v>365</v>
      </c>
      <c r="C100" s="403">
        <v>0</v>
      </c>
      <c r="D100" s="330"/>
      <c r="E100" s="309"/>
      <c r="F100" s="412"/>
      <c r="G100" s="327"/>
      <c r="H100" s="331"/>
      <c r="I100" s="313"/>
      <c r="J100" s="398"/>
      <c r="K100" s="399"/>
      <c r="L100" s="382"/>
      <c r="M100" s="383"/>
      <c r="N100" s="384"/>
      <c r="O100" s="384"/>
      <c r="P100" s="397"/>
      <c r="Q100" s="386"/>
      <c r="R100" s="400"/>
      <c r="S100" s="689" t="s">
        <v>366</v>
      </c>
      <c r="T100" s="278" t="s">
        <v>139</v>
      </c>
      <c r="V100"/>
    </row>
    <row r="101" spans="1:22" s="78" customFormat="1" ht="38.25" hidden="1" customHeight="1">
      <c r="A101" s="530">
        <f>SUBTOTAL(3,$B$13:B101)</f>
        <v>0</v>
      </c>
      <c r="B101" s="531" t="s">
        <v>367</v>
      </c>
      <c r="C101" s="532">
        <v>180570000</v>
      </c>
      <c r="D101" s="533" t="s">
        <v>114</v>
      </c>
      <c r="E101" s="304" t="s">
        <v>103</v>
      </c>
      <c r="F101" s="691" t="s">
        <v>134</v>
      </c>
      <c r="G101" s="535" t="s">
        <v>368</v>
      </c>
      <c r="H101" s="536">
        <v>180244000</v>
      </c>
      <c r="I101" s="537" t="s">
        <v>178</v>
      </c>
      <c r="J101" s="537" t="s">
        <v>982</v>
      </c>
      <c r="K101" s="538" t="s">
        <v>983</v>
      </c>
      <c r="L101" s="539">
        <v>44428</v>
      </c>
      <c r="M101" s="539">
        <v>44517</v>
      </c>
      <c r="N101" s="541"/>
      <c r="O101" s="542"/>
      <c r="P101" s="50"/>
      <c r="Q101" s="543"/>
      <c r="R101" s="544"/>
      <c r="S101" s="695" t="s">
        <v>917</v>
      </c>
      <c r="T101" s="275" t="s">
        <v>139</v>
      </c>
      <c r="V101"/>
    </row>
    <row r="102" spans="1:22" s="78" customFormat="1" hidden="1">
      <c r="A102" s="1497" t="s">
        <v>371</v>
      </c>
      <c r="B102" s="1498"/>
      <c r="C102" s="1498"/>
      <c r="D102" s="1498"/>
      <c r="E102" s="1498"/>
      <c r="F102" s="1498"/>
      <c r="G102" s="1498"/>
      <c r="H102" s="1498"/>
      <c r="I102" s="1498"/>
      <c r="J102" s="1498"/>
      <c r="K102" s="1498"/>
      <c r="L102" s="1498"/>
      <c r="M102" s="1498"/>
      <c r="N102" s="1498"/>
      <c r="O102" s="1498"/>
      <c r="P102" s="1498"/>
      <c r="Q102" s="1498"/>
      <c r="R102" s="1498"/>
      <c r="S102" s="1499"/>
      <c r="T102" s="275"/>
      <c r="V102"/>
    </row>
    <row r="103" spans="1:22" s="78" customFormat="1" hidden="1">
      <c r="A103" s="1500" t="s">
        <v>247</v>
      </c>
      <c r="B103" s="1501"/>
      <c r="C103" s="1501"/>
      <c r="D103" s="1501"/>
      <c r="E103" s="1501"/>
      <c r="F103" s="1501"/>
      <c r="G103" s="1501"/>
      <c r="H103" s="1501"/>
      <c r="I103" s="1501"/>
      <c r="J103" s="1501"/>
      <c r="K103" s="1501"/>
      <c r="L103" s="1501"/>
      <c r="M103" s="1501"/>
      <c r="N103" s="1501"/>
      <c r="O103" s="1501"/>
      <c r="P103" s="1501"/>
      <c r="Q103" s="1501"/>
      <c r="R103" s="1501"/>
      <c r="S103" s="1511"/>
      <c r="T103" s="275"/>
      <c r="V103"/>
    </row>
    <row r="104" spans="1:22" s="78" customFormat="1" ht="97.5" hidden="1" customHeight="1">
      <c r="A104" s="393">
        <f>SUBTOTAL(3,$B$13:B104)</f>
        <v>0</v>
      </c>
      <c r="B104" s="474" t="s">
        <v>372</v>
      </c>
      <c r="C104" s="349">
        <v>0</v>
      </c>
      <c r="D104" s="350"/>
      <c r="E104" s="309"/>
      <c r="F104" s="510"/>
      <c r="G104" s="476"/>
      <c r="H104" s="477"/>
      <c r="I104" s="478"/>
      <c r="J104" s="478"/>
      <c r="K104" s="314"/>
      <c r="L104" s="315"/>
      <c r="M104" s="316"/>
      <c r="N104" s="317"/>
      <c r="O104" s="318"/>
      <c r="P104" s="389"/>
      <c r="Q104" s="479"/>
      <c r="R104" s="321"/>
      <c r="S104" s="686" t="s">
        <v>373</v>
      </c>
      <c r="T104" s="275" t="s">
        <v>110</v>
      </c>
      <c r="V104"/>
    </row>
    <row r="105" spans="1:22" s="78" customFormat="1" ht="14.25" hidden="1" customHeight="1">
      <c r="A105" s="1492" t="s">
        <v>292</v>
      </c>
      <c r="B105" s="1493"/>
      <c r="C105" s="1493"/>
      <c r="D105" s="1493"/>
      <c r="E105" s="1493"/>
      <c r="F105" s="1493"/>
      <c r="G105" s="1493"/>
      <c r="H105" s="1493"/>
      <c r="I105" s="1493"/>
      <c r="J105" s="1493"/>
      <c r="K105" s="1493"/>
      <c r="L105" s="1493"/>
      <c r="M105" s="1493"/>
      <c r="N105" s="1493"/>
      <c r="O105" s="1493"/>
      <c r="P105" s="1493"/>
      <c r="Q105" s="1493"/>
      <c r="R105" s="1493"/>
      <c r="S105" s="1510"/>
      <c r="T105" s="275"/>
      <c r="V105"/>
    </row>
    <row r="106" spans="1:22" s="78" customFormat="1" ht="53.25" hidden="1" customHeight="1">
      <c r="A106" s="302">
        <f>SUBTOTAL(3,$B$13:B106)</f>
        <v>0</v>
      </c>
      <c r="B106" s="122" t="s">
        <v>374</v>
      </c>
      <c r="C106" s="299">
        <v>1000000000</v>
      </c>
      <c r="D106" s="246" t="s">
        <v>875</v>
      </c>
      <c r="E106" s="44" t="s">
        <v>103</v>
      </c>
      <c r="F106" s="631" t="s">
        <v>375</v>
      </c>
      <c r="G106" s="926" t="s">
        <v>376</v>
      </c>
      <c r="H106" s="150">
        <v>946569029</v>
      </c>
      <c r="I106" s="116" t="s">
        <v>178</v>
      </c>
      <c r="J106" s="116" t="s">
        <v>178</v>
      </c>
      <c r="K106" s="116" t="s">
        <v>377</v>
      </c>
      <c r="L106" s="117"/>
      <c r="M106" s="117"/>
      <c r="N106" s="632">
        <v>0.45</v>
      </c>
      <c r="O106" s="632">
        <v>3.65</v>
      </c>
      <c r="P106" s="132"/>
      <c r="Q106" s="119"/>
      <c r="R106" s="245">
        <f>O106-N106</f>
        <v>3.1999999999999997</v>
      </c>
      <c r="S106" s="684" t="s">
        <v>974</v>
      </c>
      <c r="T106" s="275" t="s">
        <v>171</v>
      </c>
      <c r="V106" s="11"/>
    </row>
    <row r="107" spans="1:22" s="78" customFormat="1" ht="15" hidden="1" customHeight="1">
      <c r="A107" s="1492" t="s">
        <v>311</v>
      </c>
      <c r="B107" s="1493"/>
      <c r="C107" s="1493"/>
      <c r="D107" s="1493"/>
      <c r="E107" s="1493"/>
      <c r="F107" s="1493"/>
      <c r="G107" s="1493"/>
      <c r="H107" s="1493"/>
      <c r="I107" s="1493"/>
      <c r="J107" s="1493"/>
      <c r="K107" s="1493"/>
      <c r="L107" s="1493"/>
      <c r="M107" s="1493"/>
      <c r="N107" s="1493"/>
      <c r="O107" s="1493"/>
      <c r="P107" s="1493"/>
      <c r="Q107" s="1493"/>
      <c r="R107" s="1493"/>
      <c r="S107" s="1493"/>
      <c r="T107" s="275"/>
      <c r="V107"/>
    </row>
    <row r="108" spans="1:22" s="78" customFormat="1" ht="35.25" hidden="1" customHeight="1">
      <c r="A108" s="530">
        <f>SUBTOTAL(3,$B$13:B108)</f>
        <v>0</v>
      </c>
      <c r="B108" s="546" t="s">
        <v>378</v>
      </c>
      <c r="C108" s="547">
        <v>138900000</v>
      </c>
      <c r="D108" s="533" t="s">
        <v>114</v>
      </c>
      <c r="E108" s="44" t="s">
        <v>103</v>
      </c>
      <c r="F108" s="691" t="s">
        <v>134</v>
      </c>
      <c r="G108" s="535"/>
      <c r="H108" s="548"/>
      <c r="I108" s="537" t="s">
        <v>178</v>
      </c>
      <c r="J108" s="46"/>
      <c r="K108" s="46"/>
      <c r="L108" s="47"/>
      <c r="M108" s="47"/>
      <c r="N108" s="48"/>
      <c r="O108" s="48"/>
      <c r="P108" s="50"/>
      <c r="Q108" s="51"/>
      <c r="R108" s="49"/>
      <c r="S108" s="684" t="s">
        <v>918</v>
      </c>
      <c r="T108" s="278" t="s">
        <v>139</v>
      </c>
      <c r="V108"/>
    </row>
    <row r="109" spans="1:22" s="78" customFormat="1" ht="35.25" hidden="1" customHeight="1">
      <c r="A109" s="302">
        <f>SUBTOTAL(3,$B$13:B109)</f>
        <v>0</v>
      </c>
      <c r="B109" s="43" t="s">
        <v>381</v>
      </c>
      <c r="C109" s="299">
        <v>695499954</v>
      </c>
      <c r="D109" s="304" t="s">
        <v>875</v>
      </c>
      <c r="E109" s="207" t="s">
        <v>133</v>
      </c>
      <c r="F109" s="500" t="s">
        <v>134</v>
      </c>
      <c r="G109" s="126" t="s">
        <v>382</v>
      </c>
      <c r="H109" s="150">
        <v>641430746.96000004</v>
      </c>
      <c r="I109" s="116" t="s">
        <v>195</v>
      </c>
      <c r="J109" s="116" t="s">
        <v>137</v>
      </c>
      <c r="K109" s="116" t="s">
        <v>384</v>
      </c>
      <c r="L109" s="117">
        <v>44396</v>
      </c>
      <c r="M109" s="117">
        <v>44515</v>
      </c>
      <c r="N109" s="632">
        <v>27.26</v>
      </c>
      <c r="O109" s="632">
        <v>20.37</v>
      </c>
      <c r="P109" s="132"/>
      <c r="Q109" s="119"/>
      <c r="R109" s="927">
        <f>O109-N109</f>
        <v>-6.8900000000000006</v>
      </c>
      <c r="S109" s="684" t="s">
        <v>882</v>
      </c>
      <c r="T109" s="278" t="s">
        <v>139</v>
      </c>
      <c r="V109"/>
    </row>
    <row r="110" spans="1:22" s="78" customFormat="1" hidden="1">
      <c r="A110" s="1497" t="s">
        <v>385</v>
      </c>
      <c r="B110" s="1498"/>
      <c r="C110" s="1498"/>
      <c r="D110" s="1498"/>
      <c r="E110" s="1498"/>
      <c r="F110" s="1498"/>
      <c r="G110" s="1498"/>
      <c r="H110" s="1498"/>
      <c r="I110" s="1498"/>
      <c r="J110" s="1498"/>
      <c r="K110" s="1498"/>
      <c r="L110" s="1498"/>
      <c r="M110" s="1498"/>
      <c r="N110" s="1498"/>
      <c r="O110" s="1498"/>
      <c r="P110" s="1498"/>
      <c r="Q110" s="1498"/>
      <c r="R110" s="1498"/>
      <c r="S110" s="1499"/>
      <c r="T110" s="275"/>
      <c r="V110"/>
    </row>
    <row r="111" spans="1:22" s="78" customFormat="1" hidden="1">
      <c r="A111" s="1500" t="s">
        <v>386</v>
      </c>
      <c r="B111" s="1501"/>
      <c r="C111" s="1501"/>
      <c r="D111" s="1501"/>
      <c r="E111" s="1501"/>
      <c r="F111" s="1501"/>
      <c r="G111" s="1501"/>
      <c r="H111" s="1501"/>
      <c r="I111" s="1501"/>
      <c r="J111" s="1501"/>
      <c r="K111" s="1501"/>
      <c r="L111" s="1501"/>
      <c r="M111" s="1501"/>
      <c r="N111" s="1501"/>
      <c r="O111" s="1501"/>
      <c r="P111" s="1501"/>
      <c r="Q111" s="1501"/>
      <c r="R111" s="1501"/>
      <c r="S111" s="1511"/>
      <c r="T111" s="275"/>
      <c r="V111"/>
    </row>
    <row r="112" spans="1:22" s="56" customFormat="1" ht="36.75" hidden="1" customHeight="1">
      <c r="A112" s="60">
        <f>SUBTOTAL(3,$B$13:B112)</f>
        <v>0</v>
      </c>
      <c r="B112" s="970" t="s">
        <v>387</v>
      </c>
      <c r="C112" s="299">
        <v>750000000</v>
      </c>
      <c r="D112" s="1020" t="s">
        <v>875</v>
      </c>
      <c r="E112" s="301" t="s">
        <v>103</v>
      </c>
      <c r="F112" s="500" t="s">
        <v>104</v>
      </c>
      <c r="G112" s="1024" t="s">
        <v>415</v>
      </c>
      <c r="H112" s="1010" t="s">
        <v>779</v>
      </c>
      <c r="I112" s="946" t="s">
        <v>779</v>
      </c>
      <c r="J112" s="946" t="s">
        <v>779</v>
      </c>
      <c r="K112" s="945" t="s">
        <v>389</v>
      </c>
      <c r="L112" s="979" t="s">
        <v>893</v>
      </c>
      <c r="M112" s="979" t="s">
        <v>899</v>
      </c>
      <c r="N112" s="945" t="s">
        <v>779</v>
      </c>
      <c r="O112" s="945" t="s">
        <v>779</v>
      </c>
      <c r="P112" s="945" t="s">
        <v>779</v>
      </c>
      <c r="Q112" s="946" t="s">
        <v>779</v>
      </c>
      <c r="R112" s="946" t="s">
        <v>779</v>
      </c>
      <c r="S112" s="949" t="s">
        <v>900</v>
      </c>
      <c r="T112" s="275" t="s">
        <v>110</v>
      </c>
      <c r="V112" s="57"/>
    </row>
    <row r="113" spans="1:22" s="78" customFormat="1" ht="35.25" hidden="1" customHeight="1">
      <c r="A113" s="60">
        <f>SUBTOTAL(3,$B$13:B113)</f>
        <v>0</v>
      </c>
      <c r="B113" s="970" t="s">
        <v>390</v>
      </c>
      <c r="C113" s="299">
        <v>200000000</v>
      </c>
      <c r="D113" s="1020" t="s">
        <v>235</v>
      </c>
      <c r="E113" s="301" t="s">
        <v>103</v>
      </c>
      <c r="F113" s="500" t="s">
        <v>104</v>
      </c>
      <c r="G113" s="1025" t="s">
        <v>984</v>
      </c>
      <c r="H113" s="1022" t="s">
        <v>817</v>
      </c>
      <c r="I113" s="946" t="s">
        <v>779</v>
      </c>
      <c r="J113" s="946" t="s">
        <v>779</v>
      </c>
      <c r="K113" s="945" t="s">
        <v>392</v>
      </c>
      <c r="L113" s="979" t="s">
        <v>893</v>
      </c>
      <c r="M113" s="979" t="s">
        <v>894</v>
      </c>
      <c r="N113" s="945" t="s">
        <v>779</v>
      </c>
      <c r="O113" s="945" t="s">
        <v>779</v>
      </c>
      <c r="P113" s="945" t="s">
        <v>779</v>
      </c>
      <c r="Q113" s="946" t="s">
        <v>779</v>
      </c>
      <c r="R113" s="946" t="s">
        <v>779</v>
      </c>
      <c r="S113" s="949" t="s">
        <v>900</v>
      </c>
      <c r="T113" s="275" t="s">
        <v>110</v>
      </c>
      <c r="V113"/>
    </row>
    <row r="114" spans="1:22" s="78" customFormat="1" ht="36" hidden="1" customHeight="1">
      <c r="A114" s="60">
        <f>SUBTOTAL(3,$B$13:B114)</f>
        <v>0</v>
      </c>
      <c r="B114" s="970" t="s">
        <v>393</v>
      </c>
      <c r="C114" s="299">
        <v>1000000000</v>
      </c>
      <c r="D114" s="1020" t="s">
        <v>875</v>
      </c>
      <c r="E114" s="301" t="s">
        <v>103</v>
      </c>
      <c r="F114" s="500" t="s">
        <v>104</v>
      </c>
      <c r="G114" s="1025" t="s">
        <v>225</v>
      </c>
      <c r="H114" s="1022" t="s">
        <v>818</v>
      </c>
      <c r="I114" s="946" t="s">
        <v>231</v>
      </c>
      <c r="J114" s="946" t="s">
        <v>153</v>
      </c>
      <c r="K114" s="945" t="s">
        <v>228</v>
      </c>
      <c r="L114" s="979" t="s">
        <v>893</v>
      </c>
      <c r="M114" s="979" t="s">
        <v>899</v>
      </c>
      <c r="N114" s="945" t="s">
        <v>779</v>
      </c>
      <c r="O114" s="945" t="s">
        <v>779</v>
      </c>
      <c r="P114" s="945" t="s">
        <v>779</v>
      </c>
      <c r="Q114" s="946" t="s">
        <v>779</v>
      </c>
      <c r="R114" s="946" t="s">
        <v>779</v>
      </c>
      <c r="S114" s="949" t="s">
        <v>900</v>
      </c>
      <c r="T114" s="275" t="s">
        <v>110</v>
      </c>
      <c r="V114"/>
    </row>
    <row r="115" spans="1:22" s="78" customFormat="1" ht="33.75" hidden="1" customHeight="1">
      <c r="A115" s="60">
        <f>SUBTOTAL(3,$B$13:B115)</f>
        <v>0</v>
      </c>
      <c r="B115" s="970" t="s">
        <v>395</v>
      </c>
      <c r="C115" s="299">
        <v>1000000000</v>
      </c>
      <c r="D115" s="1020" t="s">
        <v>875</v>
      </c>
      <c r="E115" s="301" t="s">
        <v>103</v>
      </c>
      <c r="F115" s="500" t="s">
        <v>104</v>
      </c>
      <c r="G115" s="1025" t="s">
        <v>225</v>
      </c>
      <c r="H115" s="1022" t="s">
        <v>819</v>
      </c>
      <c r="I115" s="946" t="s">
        <v>396</v>
      </c>
      <c r="J115" s="946" t="s">
        <v>222</v>
      </c>
      <c r="K115" s="945" t="s">
        <v>228</v>
      </c>
      <c r="L115" s="979" t="s">
        <v>893</v>
      </c>
      <c r="M115" s="979" t="s">
        <v>899</v>
      </c>
      <c r="N115" s="945" t="s">
        <v>779</v>
      </c>
      <c r="O115" s="945" t="s">
        <v>779</v>
      </c>
      <c r="P115" s="945" t="s">
        <v>779</v>
      </c>
      <c r="Q115" s="946" t="s">
        <v>779</v>
      </c>
      <c r="R115" s="946" t="s">
        <v>779</v>
      </c>
      <c r="S115" s="949" t="s">
        <v>900</v>
      </c>
      <c r="T115" s="275" t="s">
        <v>110</v>
      </c>
      <c r="V115"/>
    </row>
    <row r="116" spans="1:22" s="78" customFormat="1" ht="36" hidden="1" customHeight="1">
      <c r="A116" s="60">
        <f>SUBTOTAL(3,$B$13:B116)</f>
        <v>0</v>
      </c>
      <c r="B116" s="970" t="s">
        <v>397</v>
      </c>
      <c r="C116" s="299">
        <v>1000000000</v>
      </c>
      <c r="D116" s="1020" t="s">
        <v>741</v>
      </c>
      <c r="E116" s="301" t="s">
        <v>103</v>
      </c>
      <c r="F116" s="500" t="s">
        <v>104</v>
      </c>
      <c r="G116" s="1025" t="s">
        <v>415</v>
      </c>
      <c r="H116" s="1022" t="s">
        <v>779</v>
      </c>
      <c r="I116" s="946" t="s">
        <v>779</v>
      </c>
      <c r="J116" s="946" t="s">
        <v>779</v>
      </c>
      <c r="K116" s="945" t="s">
        <v>389</v>
      </c>
      <c r="L116" s="979" t="s">
        <v>893</v>
      </c>
      <c r="M116" s="979" t="s">
        <v>899</v>
      </c>
      <c r="N116" s="945" t="s">
        <v>779</v>
      </c>
      <c r="O116" s="945" t="s">
        <v>779</v>
      </c>
      <c r="P116" s="945" t="s">
        <v>779</v>
      </c>
      <c r="Q116" s="946" t="s">
        <v>779</v>
      </c>
      <c r="R116" s="946" t="s">
        <v>779</v>
      </c>
      <c r="S116" s="949" t="s">
        <v>900</v>
      </c>
      <c r="T116" s="275" t="s">
        <v>110</v>
      </c>
      <c r="V116"/>
    </row>
    <row r="117" spans="1:22" s="78" customFormat="1" ht="37.5" hidden="1" customHeight="1">
      <c r="A117" s="60">
        <f>SUBTOTAL(3,$B$13:B117)</f>
        <v>0</v>
      </c>
      <c r="B117" s="950" t="s">
        <v>398</v>
      </c>
      <c r="C117" s="299">
        <v>200000000</v>
      </c>
      <c r="D117" s="1020" t="s">
        <v>235</v>
      </c>
      <c r="E117" s="301" t="s">
        <v>103</v>
      </c>
      <c r="F117" s="500" t="s">
        <v>104</v>
      </c>
      <c r="G117" s="1025" t="s">
        <v>399</v>
      </c>
      <c r="H117" s="1023" t="s">
        <v>985</v>
      </c>
      <c r="I117" s="993" t="s">
        <v>779</v>
      </c>
      <c r="J117" s="993" t="s">
        <v>779</v>
      </c>
      <c r="K117" s="993" t="s">
        <v>821</v>
      </c>
      <c r="L117" s="994" t="s">
        <v>986</v>
      </c>
      <c r="M117" s="993" t="s">
        <v>779</v>
      </c>
      <c r="N117" s="993" t="s">
        <v>779</v>
      </c>
      <c r="O117" s="993" t="s">
        <v>779</v>
      </c>
      <c r="P117" s="995" t="s">
        <v>779</v>
      </c>
      <c r="Q117" s="993" t="s">
        <v>779</v>
      </c>
      <c r="R117" s="993" t="s">
        <v>779</v>
      </c>
      <c r="S117" s="949" t="s">
        <v>882</v>
      </c>
      <c r="T117" s="275" t="s">
        <v>110</v>
      </c>
      <c r="V117"/>
    </row>
    <row r="118" spans="1:22" s="56" customFormat="1" ht="15" hidden="1" customHeight="1">
      <c r="A118" s="1492" t="s">
        <v>401</v>
      </c>
      <c r="B118" s="1493"/>
      <c r="C118" s="1493"/>
      <c r="D118" s="1493"/>
      <c r="E118" s="1493"/>
      <c r="F118" s="1493"/>
      <c r="G118" s="1493"/>
      <c r="H118" s="1493"/>
      <c r="I118" s="1493"/>
      <c r="J118" s="1493"/>
      <c r="K118" s="1493"/>
      <c r="L118" s="1493"/>
      <c r="M118" s="1493"/>
      <c r="N118" s="1493"/>
      <c r="O118" s="1493"/>
      <c r="P118" s="1493"/>
      <c r="Q118" s="1493"/>
      <c r="R118" s="1493"/>
      <c r="S118" s="1493"/>
      <c r="T118" s="278"/>
      <c r="V118" s="57"/>
    </row>
    <row r="119" spans="1:22" s="56" customFormat="1" ht="44.25" hidden="1" customHeight="1">
      <c r="A119" s="302">
        <f>SUBTOTAL(3,$B$13:B119)</f>
        <v>0</v>
      </c>
      <c r="B119" s="43" t="s">
        <v>402</v>
      </c>
      <c r="C119" s="297">
        <v>300000000</v>
      </c>
      <c r="D119" s="298" t="s">
        <v>875</v>
      </c>
      <c r="E119" s="294" t="s">
        <v>103</v>
      </c>
      <c r="F119" s="631" t="s">
        <v>241</v>
      </c>
      <c r="G119" s="300"/>
      <c r="H119" s="199"/>
      <c r="I119" s="227" t="s">
        <v>178</v>
      </c>
      <c r="J119" s="116"/>
      <c r="K119" s="237"/>
      <c r="L119" s="117"/>
      <c r="M119" s="117"/>
      <c r="N119" s="145"/>
      <c r="O119" s="145"/>
      <c r="P119" s="132"/>
      <c r="Q119" s="119"/>
      <c r="R119" s="53"/>
      <c r="S119" s="684" t="s">
        <v>939</v>
      </c>
      <c r="T119" s="278" t="s">
        <v>171</v>
      </c>
      <c r="U119" s="78"/>
      <c r="V119" s="11"/>
    </row>
    <row r="120" spans="1:22" s="56" customFormat="1" ht="16.5" hidden="1" customHeight="1">
      <c r="A120" s="1492" t="s">
        <v>405</v>
      </c>
      <c r="B120" s="1493"/>
      <c r="C120" s="1538"/>
      <c r="D120" s="1538"/>
      <c r="E120" s="1538"/>
      <c r="F120" s="1493"/>
      <c r="G120" s="1493"/>
      <c r="H120" s="1493"/>
      <c r="I120" s="1493"/>
      <c r="J120" s="1493"/>
      <c r="K120" s="1493"/>
      <c r="L120" s="1493"/>
      <c r="M120" s="1493"/>
      <c r="N120" s="1493"/>
      <c r="O120" s="1493"/>
      <c r="P120" s="1493"/>
      <c r="Q120" s="1493"/>
      <c r="R120" s="1493"/>
      <c r="S120" s="1493"/>
      <c r="T120" s="278"/>
      <c r="V120" s="57"/>
    </row>
    <row r="121" spans="1:22" s="56" customFormat="1" ht="33.75" hidden="1" customHeight="1">
      <c r="A121" s="302">
        <f>SUBTOTAL(3,$B$13:B121)</f>
        <v>0</v>
      </c>
      <c r="B121" s="43" t="s">
        <v>406</v>
      </c>
      <c r="C121" s="299">
        <v>184000000</v>
      </c>
      <c r="D121" s="304" t="s">
        <v>114</v>
      </c>
      <c r="E121" s="304" t="s">
        <v>103</v>
      </c>
      <c r="F121" s="300" t="s">
        <v>134</v>
      </c>
      <c r="G121" s="300" t="s">
        <v>407</v>
      </c>
      <c r="H121" s="153">
        <v>183364000</v>
      </c>
      <c r="I121" s="115" t="s">
        <v>205</v>
      </c>
      <c r="J121" s="115" t="s">
        <v>206</v>
      </c>
      <c r="K121" s="55" t="s">
        <v>408</v>
      </c>
      <c r="L121" s="117">
        <v>44421</v>
      </c>
      <c r="M121" s="117">
        <v>44510</v>
      </c>
      <c r="N121" s="145"/>
      <c r="O121" s="145"/>
      <c r="P121" s="151"/>
      <c r="Q121" s="131"/>
      <c r="R121" s="230"/>
      <c r="S121" s="684" t="s">
        <v>917</v>
      </c>
      <c r="T121" s="278" t="s">
        <v>139</v>
      </c>
      <c r="V121" s="57"/>
    </row>
    <row r="122" spans="1:22" s="56" customFormat="1" ht="34.5" hidden="1" customHeight="1">
      <c r="A122" s="302">
        <f>SUBTOTAL(3,$B$13:B122)</f>
        <v>0</v>
      </c>
      <c r="B122" s="43" t="s">
        <v>409</v>
      </c>
      <c r="C122" s="299">
        <v>199985000</v>
      </c>
      <c r="D122" s="304" t="s">
        <v>114</v>
      </c>
      <c r="E122" s="304" t="s">
        <v>103</v>
      </c>
      <c r="F122" s="300" t="s">
        <v>134</v>
      </c>
      <c r="G122" s="300" t="s">
        <v>410</v>
      </c>
      <c r="H122" s="153">
        <v>199817000</v>
      </c>
      <c r="I122" s="115" t="s">
        <v>195</v>
      </c>
      <c r="J122" s="1026" t="s">
        <v>206</v>
      </c>
      <c r="K122" s="55" t="s">
        <v>411</v>
      </c>
      <c r="L122" s="513">
        <v>44420</v>
      </c>
      <c r="M122" s="513">
        <v>44509</v>
      </c>
      <c r="N122" s="145"/>
      <c r="O122" s="145"/>
      <c r="P122" s="151"/>
      <c r="Q122" s="131"/>
      <c r="R122" s="230"/>
      <c r="S122" s="684" t="s">
        <v>917</v>
      </c>
      <c r="T122" s="278" t="s">
        <v>139</v>
      </c>
      <c r="V122" s="57"/>
    </row>
    <row r="123" spans="1:22" s="78" customFormat="1" hidden="1">
      <c r="A123" s="1497" t="s">
        <v>412</v>
      </c>
      <c r="B123" s="1498"/>
      <c r="C123" s="1498"/>
      <c r="D123" s="1498"/>
      <c r="E123" s="1498"/>
      <c r="F123" s="1498"/>
      <c r="G123" s="1498"/>
      <c r="H123" s="1498"/>
      <c r="I123" s="1498"/>
      <c r="J123" s="1498"/>
      <c r="K123" s="1498"/>
      <c r="L123" s="1498"/>
      <c r="M123" s="1498"/>
      <c r="N123" s="1498"/>
      <c r="O123" s="1498"/>
      <c r="P123" s="1498"/>
      <c r="Q123" s="1498"/>
      <c r="R123" s="1498"/>
      <c r="S123" s="1499"/>
      <c r="T123" s="275"/>
      <c r="V123"/>
    </row>
    <row r="124" spans="1:22" s="78" customFormat="1" hidden="1">
      <c r="A124" s="1500" t="s">
        <v>413</v>
      </c>
      <c r="B124" s="1501"/>
      <c r="C124" s="1501"/>
      <c r="D124" s="1501"/>
      <c r="E124" s="1501"/>
      <c r="F124" s="1501"/>
      <c r="G124" s="1501"/>
      <c r="H124" s="1501"/>
      <c r="I124" s="1501"/>
      <c r="J124" s="1501"/>
      <c r="K124" s="1501"/>
      <c r="L124" s="1501"/>
      <c r="M124" s="1501"/>
      <c r="N124" s="1501"/>
      <c r="O124" s="1501"/>
      <c r="P124" s="1501"/>
      <c r="Q124" s="1501"/>
      <c r="R124" s="1501"/>
      <c r="S124" s="1511"/>
      <c r="T124" s="275"/>
      <c r="V124"/>
    </row>
    <row r="125" spans="1:22" s="78" customFormat="1" ht="39" hidden="1" customHeight="1">
      <c r="A125" s="60">
        <f>SUBTOTAL(3,$B$13:B125)</f>
        <v>0</v>
      </c>
      <c r="B125" s="970" t="s">
        <v>414</v>
      </c>
      <c r="C125" s="299">
        <v>750000000</v>
      </c>
      <c r="D125" s="1020" t="s">
        <v>875</v>
      </c>
      <c r="E125" s="125" t="s">
        <v>103</v>
      </c>
      <c r="F125" s="500" t="s">
        <v>104</v>
      </c>
      <c r="G125" s="1024" t="s">
        <v>415</v>
      </c>
      <c r="H125" s="971" t="s">
        <v>779</v>
      </c>
      <c r="I125" s="946" t="s">
        <v>779</v>
      </c>
      <c r="J125" s="946" t="s">
        <v>779</v>
      </c>
      <c r="K125" s="1020" t="s">
        <v>389</v>
      </c>
      <c r="L125" s="979" t="s">
        <v>893</v>
      </c>
      <c r="M125" s="979" t="s">
        <v>899</v>
      </c>
      <c r="N125" s="945" t="s">
        <v>779</v>
      </c>
      <c r="O125" s="945" t="s">
        <v>779</v>
      </c>
      <c r="P125" s="945" t="s">
        <v>779</v>
      </c>
      <c r="Q125" s="946" t="s">
        <v>779</v>
      </c>
      <c r="R125" s="946" t="s">
        <v>779</v>
      </c>
      <c r="S125" s="949" t="s">
        <v>900</v>
      </c>
      <c r="T125" s="275" t="s">
        <v>110</v>
      </c>
      <c r="V125"/>
    </row>
    <row r="126" spans="1:22" s="78" customFormat="1" ht="35.15" hidden="1" customHeight="1">
      <c r="A126" s="60">
        <f>SUBTOTAL(3,$B$13:B126)</f>
        <v>0</v>
      </c>
      <c r="B126" s="970" t="s">
        <v>417</v>
      </c>
      <c r="C126" s="299">
        <v>750000000</v>
      </c>
      <c r="D126" s="1020" t="s">
        <v>875</v>
      </c>
      <c r="E126" s="125" t="s">
        <v>103</v>
      </c>
      <c r="F126" s="500" t="s">
        <v>104</v>
      </c>
      <c r="G126" s="1025" t="s">
        <v>415</v>
      </c>
      <c r="H126" s="971" t="s">
        <v>779</v>
      </c>
      <c r="I126" s="946" t="s">
        <v>779</v>
      </c>
      <c r="J126" s="946" t="s">
        <v>779</v>
      </c>
      <c r="K126" s="1020" t="s">
        <v>389</v>
      </c>
      <c r="L126" s="979" t="s">
        <v>893</v>
      </c>
      <c r="M126" s="979" t="s">
        <v>899</v>
      </c>
      <c r="N126" s="945" t="s">
        <v>779</v>
      </c>
      <c r="O126" s="945" t="s">
        <v>779</v>
      </c>
      <c r="P126" s="945" t="s">
        <v>779</v>
      </c>
      <c r="Q126" s="946" t="s">
        <v>779</v>
      </c>
      <c r="R126" s="946" t="s">
        <v>779</v>
      </c>
      <c r="S126" s="949" t="s">
        <v>900</v>
      </c>
      <c r="T126" s="275" t="s">
        <v>110</v>
      </c>
      <c r="V126"/>
    </row>
    <row r="127" spans="1:22" s="56" customFormat="1" ht="36" hidden="1" customHeight="1">
      <c r="A127" s="60">
        <f>SUBTOTAL(3,$B$13:B127)</f>
        <v>0</v>
      </c>
      <c r="B127" s="970" t="s">
        <v>420</v>
      </c>
      <c r="C127" s="299">
        <v>1000000000</v>
      </c>
      <c r="D127" s="1020" t="s">
        <v>875</v>
      </c>
      <c r="E127" s="125" t="s">
        <v>103</v>
      </c>
      <c r="F127" s="500" t="s">
        <v>104</v>
      </c>
      <c r="G127" s="1025" t="s">
        <v>415</v>
      </c>
      <c r="H127" s="971" t="s">
        <v>779</v>
      </c>
      <c r="I127" s="946" t="s">
        <v>779</v>
      </c>
      <c r="J127" s="946" t="s">
        <v>779</v>
      </c>
      <c r="K127" s="1020" t="s">
        <v>389</v>
      </c>
      <c r="L127" s="979" t="s">
        <v>893</v>
      </c>
      <c r="M127" s="979" t="s">
        <v>899</v>
      </c>
      <c r="N127" s="945" t="s">
        <v>779</v>
      </c>
      <c r="O127" s="945" t="s">
        <v>779</v>
      </c>
      <c r="P127" s="945" t="s">
        <v>779</v>
      </c>
      <c r="Q127" s="946" t="s">
        <v>779</v>
      </c>
      <c r="R127" s="946" t="s">
        <v>779</v>
      </c>
      <c r="S127" s="949" t="s">
        <v>900</v>
      </c>
      <c r="T127" s="275" t="s">
        <v>110</v>
      </c>
      <c r="V127" s="57"/>
    </row>
    <row r="128" spans="1:22" s="56" customFormat="1" ht="34.5" hidden="1" customHeight="1">
      <c r="A128" s="60">
        <f>SUBTOTAL(3,$B$13:B128)</f>
        <v>0</v>
      </c>
      <c r="B128" s="970" t="s">
        <v>423</v>
      </c>
      <c r="C128" s="299">
        <v>200000000</v>
      </c>
      <c r="D128" s="1020" t="s">
        <v>235</v>
      </c>
      <c r="E128" s="125" t="s">
        <v>103</v>
      </c>
      <c r="F128" s="500" t="s">
        <v>104</v>
      </c>
      <c r="G128" s="1025" t="s">
        <v>779</v>
      </c>
      <c r="H128" s="971" t="s">
        <v>779</v>
      </c>
      <c r="I128" s="946" t="s">
        <v>779</v>
      </c>
      <c r="J128" s="946" t="s">
        <v>779</v>
      </c>
      <c r="K128" s="1020" t="s">
        <v>779</v>
      </c>
      <c r="L128" s="983" t="s">
        <v>779</v>
      </c>
      <c r="M128" s="983" t="s">
        <v>779</v>
      </c>
      <c r="N128" s="945" t="s">
        <v>779</v>
      </c>
      <c r="O128" s="945" t="s">
        <v>779</v>
      </c>
      <c r="P128" s="945" t="s">
        <v>779</v>
      </c>
      <c r="Q128" s="946" t="s">
        <v>779</v>
      </c>
      <c r="R128" s="946" t="s">
        <v>779</v>
      </c>
      <c r="S128" s="986" t="s">
        <v>895</v>
      </c>
      <c r="T128" s="275" t="s">
        <v>110</v>
      </c>
      <c r="V128" s="57"/>
    </row>
    <row r="129" spans="1:22" s="56" customFormat="1" ht="50.25" hidden="1" customHeight="1">
      <c r="A129" s="60">
        <f>SUBTOTAL(3,$B$13:B129)</f>
        <v>0</v>
      </c>
      <c r="B129" s="978" t="s">
        <v>427</v>
      </c>
      <c r="C129" s="299">
        <v>200000000</v>
      </c>
      <c r="D129" s="1020" t="s">
        <v>235</v>
      </c>
      <c r="E129" s="125" t="s">
        <v>103</v>
      </c>
      <c r="F129" s="500" t="s">
        <v>104</v>
      </c>
      <c r="G129" s="1025" t="s">
        <v>428</v>
      </c>
      <c r="H129" s="1022" t="s">
        <v>987</v>
      </c>
      <c r="I129" s="946" t="s">
        <v>779</v>
      </c>
      <c r="J129" s="946" t="s">
        <v>779</v>
      </c>
      <c r="K129" s="1020" t="s">
        <v>392</v>
      </c>
      <c r="L129" s="973" t="s">
        <v>988</v>
      </c>
      <c r="M129" s="996">
        <v>44418</v>
      </c>
      <c r="N129" s="945" t="s">
        <v>779</v>
      </c>
      <c r="O129" s="945" t="s">
        <v>779</v>
      </c>
      <c r="P129" s="945" t="s">
        <v>779</v>
      </c>
      <c r="Q129" s="946" t="s">
        <v>779</v>
      </c>
      <c r="R129" s="946" t="s">
        <v>779</v>
      </c>
      <c r="S129" s="997" t="s">
        <v>882</v>
      </c>
      <c r="T129" s="275" t="s">
        <v>110</v>
      </c>
      <c r="V129" s="57"/>
    </row>
    <row r="130" spans="1:22" s="56" customFormat="1" ht="15" hidden="1" customHeight="1">
      <c r="A130" s="1492" t="s">
        <v>431</v>
      </c>
      <c r="B130" s="1493"/>
      <c r="C130" s="1493"/>
      <c r="D130" s="1493"/>
      <c r="E130" s="1493"/>
      <c r="F130" s="1493"/>
      <c r="G130" s="1493"/>
      <c r="H130" s="1493"/>
      <c r="I130" s="1493"/>
      <c r="J130" s="1493"/>
      <c r="K130" s="1493"/>
      <c r="L130" s="1493"/>
      <c r="M130" s="1493"/>
      <c r="N130" s="1493"/>
      <c r="O130" s="1493"/>
      <c r="P130" s="1493"/>
      <c r="Q130" s="1493"/>
      <c r="R130" s="1493"/>
      <c r="S130" s="1510"/>
      <c r="T130" s="278"/>
      <c r="V130" s="57"/>
    </row>
    <row r="131" spans="1:22" s="56" customFormat="1" ht="45" hidden="1" customHeight="1">
      <c r="A131" s="302">
        <f>SUBTOTAL(3,$B$13:B131)</f>
        <v>0</v>
      </c>
      <c r="B131" s="43" t="s">
        <v>432</v>
      </c>
      <c r="C131" s="299">
        <v>300000164</v>
      </c>
      <c r="D131" s="124" t="s">
        <v>875</v>
      </c>
      <c r="E131" s="125" t="s">
        <v>103</v>
      </c>
      <c r="F131" s="300" t="s">
        <v>241</v>
      </c>
      <c r="G131" s="300"/>
      <c r="H131" s="199"/>
      <c r="I131" s="152" t="s">
        <v>302</v>
      </c>
      <c r="J131" s="116"/>
      <c r="K131" s="60"/>
      <c r="L131" s="117"/>
      <c r="M131" s="117"/>
      <c r="N131" s="145"/>
      <c r="O131" s="145"/>
      <c r="P131" s="132"/>
      <c r="Q131" s="119"/>
      <c r="R131" s="53"/>
      <c r="S131" s="684" t="s">
        <v>939</v>
      </c>
      <c r="T131" s="278" t="s">
        <v>171</v>
      </c>
      <c r="U131" s="78"/>
      <c r="V131" s="11"/>
    </row>
    <row r="132" spans="1:22" s="56" customFormat="1" ht="15.75" hidden="1" customHeight="1">
      <c r="A132" s="1492" t="s">
        <v>435</v>
      </c>
      <c r="B132" s="1493"/>
      <c r="C132" s="1493"/>
      <c r="D132" s="1493"/>
      <c r="E132" s="1493"/>
      <c r="F132" s="1493"/>
      <c r="G132" s="1493"/>
      <c r="H132" s="1493"/>
      <c r="I132" s="1493"/>
      <c r="J132" s="1493"/>
      <c r="K132" s="1493"/>
      <c r="L132" s="1493"/>
      <c r="M132" s="1493"/>
      <c r="N132" s="1493"/>
      <c r="O132" s="1493"/>
      <c r="P132" s="1493"/>
      <c r="Q132" s="1493"/>
      <c r="R132" s="1493"/>
      <c r="S132" s="1510"/>
      <c r="T132" s="278"/>
      <c r="V132" s="57"/>
    </row>
    <row r="133" spans="1:22" s="56" customFormat="1" ht="58.5" hidden="1" customHeight="1">
      <c r="A133" s="302">
        <f>SUBTOTAL(3,$B$13:B133)</f>
        <v>0</v>
      </c>
      <c r="B133" s="43" t="s">
        <v>436</v>
      </c>
      <c r="C133" s="299">
        <v>450000000</v>
      </c>
      <c r="D133" s="304" t="s">
        <v>875</v>
      </c>
      <c r="E133" s="207" t="s">
        <v>133</v>
      </c>
      <c r="F133" s="300" t="s">
        <v>134</v>
      </c>
      <c r="G133" s="300" t="s">
        <v>437</v>
      </c>
      <c r="H133" s="199">
        <v>392405255</v>
      </c>
      <c r="I133" s="152" t="s">
        <v>136</v>
      </c>
      <c r="J133" s="116" t="s">
        <v>137</v>
      </c>
      <c r="K133" s="60" t="s">
        <v>438</v>
      </c>
      <c r="L133" s="117">
        <v>44396</v>
      </c>
      <c r="M133" s="117">
        <v>44515</v>
      </c>
      <c r="N133" s="230">
        <v>16.3</v>
      </c>
      <c r="O133" s="145">
        <v>0</v>
      </c>
      <c r="P133" s="132"/>
      <c r="Q133" s="119"/>
      <c r="R133" s="53">
        <f>O133-N133</f>
        <v>-16.3</v>
      </c>
      <c r="S133" s="684" t="s">
        <v>882</v>
      </c>
      <c r="T133" s="278" t="s">
        <v>139</v>
      </c>
      <c r="V133" s="57"/>
    </row>
    <row r="134" spans="1:22" s="56" customFormat="1" ht="66" hidden="1" customHeight="1">
      <c r="A134" s="305">
        <f>SUBTOTAL(3,$B$13:B134)</f>
        <v>0</v>
      </c>
      <c r="B134" s="390" t="s">
        <v>439</v>
      </c>
      <c r="C134" s="307">
        <v>217000000</v>
      </c>
      <c r="D134" s="330" t="s">
        <v>744</v>
      </c>
      <c r="E134" s="330" t="s">
        <v>103</v>
      </c>
      <c r="F134" s="308"/>
      <c r="G134" s="308"/>
      <c r="H134" s="337"/>
      <c r="I134" s="392" t="s">
        <v>200</v>
      </c>
      <c r="J134" s="370"/>
      <c r="K134" s="393"/>
      <c r="L134" s="343"/>
      <c r="M134" s="343"/>
      <c r="N134" s="354"/>
      <c r="O134" s="354"/>
      <c r="P134" s="346"/>
      <c r="Q134" s="373"/>
      <c r="R134" s="378"/>
      <c r="S134" s="686" t="s">
        <v>989</v>
      </c>
      <c r="T134" s="278" t="s">
        <v>139</v>
      </c>
      <c r="V134" s="57"/>
    </row>
    <row r="135" spans="1:22" s="56" customFormat="1" ht="41.25" hidden="1" customHeight="1">
      <c r="A135" s="302">
        <f>SUBTOTAL(3,$B$13:B135)</f>
        <v>0</v>
      </c>
      <c r="B135" s="43" t="s">
        <v>442</v>
      </c>
      <c r="C135" s="299">
        <v>385000000</v>
      </c>
      <c r="D135" s="304" t="s">
        <v>744</v>
      </c>
      <c r="E135" s="207" t="s">
        <v>133</v>
      </c>
      <c r="F135" s="300" t="s">
        <v>134</v>
      </c>
      <c r="G135" s="300"/>
      <c r="H135" s="199"/>
      <c r="I135" s="152" t="s">
        <v>200</v>
      </c>
      <c r="J135" s="116" t="s">
        <v>200</v>
      </c>
      <c r="K135" s="60" t="s">
        <v>200</v>
      </c>
      <c r="L135" s="117"/>
      <c r="M135" s="117"/>
      <c r="N135" s="145"/>
      <c r="O135" s="145"/>
      <c r="P135" s="132"/>
      <c r="Q135" s="119"/>
      <c r="R135" s="53"/>
      <c r="S135" s="684" t="s">
        <v>916</v>
      </c>
      <c r="T135" s="278" t="s">
        <v>139</v>
      </c>
      <c r="V135" s="57"/>
    </row>
    <row r="136" spans="1:22" s="56" customFormat="1" ht="65.25" hidden="1" customHeight="1">
      <c r="A136" s="305">
        <f>SUBTOTAL(3,$B$13:B136)</f>
        <v>0</v>
      </c>
      <c r="B136" s="390" t="s">
        <v>444</v>
      </c>
      <c r="C136" s="307">
        <v>275100000</v>
      </c>
      <c r="D136" s="324" t="s">
        <v>744</v>
      </c>
      <c r="E136" s="325" t="s">
        <v>103</v>
      </c>
      <c r="F136" s="308" t="s">
        <v>134</v>
      </c>
      <c r="G136" s="308"/>
      <c r="H136" s="337"/>
      <c r="I136" s="392" t="s">
        <v>200</v>
      </c>
      <c r="J136" s="370" t="s">
        <v>200</v>
      </c>
      <c r="K136" s="393" t="s">
        <v>200</v>
      </c>
      <c r="L136" s="343"/>
      <c r="M136" s="343"/>
      <c r="N136" s="354"/>
      <c r="O136" s="354"/>
      <c r="P136" s="346"/>
      <c r="Q136" s="373"/>
      <c r="R136" s="378"/>
      <c r="S136" s="689" t="s">
        <v>990</v>
      </c>
      <c r="T136" s="278" t="s">
        <v>139</v>
      </c>
      <c r="V136" s="57"/>
    </row>
    <row r="137" spans="1:22" s="78" customFormat="1" hidden="1">
      <c r="A137" s="1497" t="s">
        <v>447</v>
      </c>
      <c r="B137" s="1498"/>
      <c r="C137" s="1498"/>
      <c r="D137" s="1498"/>
      <c r="E137" s="1498"/>
      <c r="F137" s="1498"/>
      <c r="G137" s="1498"/>
      <c r="H137" s="1498"/>
      <c r="I137" s="1498"/>
      <c r="J137" s="1498"/>
      <c r="K137" s="1498"/>
      <c r="L137" s="1498"/>
      <c r="M137" s="1498"/>
      <c r="N137" s="1498"/>
      <c r="O137" s="1498"/>
      <c r="P137" s="1498"/>
      <c r="Q137" s="1498"/>
      <c r="R137" s="1498"/>
      <c r="S137" s="1499"/>
      <c r="T137" s="275"/>
      <c r="V137"/>
    </row>
    <row r="138" spans="1:22" s="78" customFormat="1" hidden="1">
      <c r="A138" s="1500" t="s">
        <v>247</v>
      </c>
      <c r="B138" s="1501"/>
      <c r="C138" s="1501"/>
      <c r="D138" s="1501"/>
      <c r="E138" s="1501"/>
      <c r="F138" s="1501"/>
      <c r="G138" s="1501"/>
      <c r="H138" s="1501"/>
      <c r="I138" s="1501"/>
      <c r="J138" s="1501"/>
      <c r="K138" s="1501"/>
      <c r="L138" s="1501"/>
      <c r="M138" s="1501"/>
      <c r="N138" s="1501"/>
      <c r="O138" s="1501"/>
      <c r="P138" s="1501"/>
      <c r="Q138" s="1501"/>
      <c r="R138" s="1501"/>
      <c r="S138" s="1511"/>
      <c r="T138" s="275"/>
      <c r="V138"/>
    </row>
    <row r="139" spans="1:22" s="78" customFormat="1" ht="35.5" hidden="1" customHeight="1">
      <c r="A139" s="60">
        <f>SUBTOTAL(3,$B$13:B139)</f>
        <v>0</v>
      </c>
      <c r="B139" s="970" t="s">
        <v>448</v>
      </c>
      <c r="C139" s="299">
        <v>11324843000</v>
      </c>
      <c r="D139" s="1020" t="s">
        <v>875</v>
      </c>
      <c r="E139" s="1028" t="s">
        <v>133</v>
      </c>
      <c r="F139" s="498" t="s">
        <v>104</v>
      </c>
      <c r="G139" s="517"/>
      <c r="H139" s="573"/>
      <c r="I139" s="453"/>
      <c r="J139" s="500"/>
      <c r="K139" s="188"/>
      <c r="L139" s="189"/>
      <c r="M139" s="198"/>
      <c r="N139" s="191"/>
      <c r="O139" s="574"/>
      <c r="P139" s="575"/>
      <c r="Q139" s="501"/>
      <c r="R139" s="192"/>
      <c r="S139" s="684" t="s">
        <v>991</v>
      </c>
      <c r="T139" s="275" t="s">
        <v>110</v>
      </c>
      <c r="V139"/>
    </row>
    <row r="140" spans="1:22" s="78" customFormat="1" ht="33" hidden="1" customHeight="1">
      <c r="A140" s="60">
        <f>SUBTOTAL(3,$B$13:B140)</f>
        <v>0</v>
      </c>
      <c r="B140" s="970" t="s">
        <v>452</v>
      </c>
      <c r="C140" s="299">
        <v>1250000000</v>
      </c>
      <c r="D140" s="1020" t="s">
        <v>875</v>
      </c>
      <c r="E140" s="1028" t="s">
        <v>453</v>
      </c>
      <c r="F140" s="498" t="s">
        <v>104</v>
      </c>
      <c r="G140" s="517"/>
      <c r="H140" s="453"/>
      <c r="I140" s="453"/>
      <c r="J140" s="453"/>
      <c r="K140" s="188"/>
      <c r="L140" s="189"/>
      <c r="M140" s="190"/>
      <c r="N140" s="191"/>
      <c r="O140" s="574"/>
      <c r="P140" s="568"/>
      <c r="Q140" s="501"/>
      <c r="R140" s="192"/>
      <c r="S140" s="684" t="s">
        <v>991</v>
      </c>
      <c r="T140" s="275" t="s">
        <v>110</v>
      </c>
      <c r="V140"/>
    </row>
    <row r="141" spans="1:22" s="78" customFormat="1" ht="58.75" hidden="1" customHeight="1">
      <c r="A141" s="60">
        <f>SUBTOTAL(3,$B$13:B141)</f>
        <v>0</v>
      </c>
      <c r="B141" s="970" t="s">
        <v>457</v>
      </c>
      <c r="C141" s="299">
        <v>750000000</v>
      </c>
      <c r="D141" s="1020" t="s">
        <v>875</v>
      </c>
      <c r="E141" s="1028" t="s">
        <v>453</v>
      </c>
      <c r="F141" s="498" t="s">
        <v>104</v>
      </c>
      <c r="G141" s="517" t="s">
        <v>449</v>
      </c>
      <c r="H141" s="1027">
        <v>10973233245.549999</v>
      </c>
      <c r="I141" s="498" t="s">
        <v>992</v>
      </c>
      <c r="J141" s="500" t="s">
        <v>351</v>
      </c>
      <c r="K141" s="188" t="s">
        <v>451</v>
      </c>
      <c r="L141" s="189" t="s">
        <v>993</v>
      </c>
      <c r="M141" s="198" t="s">
        <v>994</v>
      </c>
      <c r="N141" s="887" t="s">
        <v>995</v>
      </c>
      <c r="O141" s="887" t="s">
        <v>996</v>
      </c>
      <c r="P141" s="568">
        <f>Q141*H141</f>
        <v>2194646649.1100001</v>
      </c>
      <c r="Q141" s="846">
        <v>0.2</v>
      </c>
      <c r="R141" s="895">
        <f>O141-N141</f>
        <v>2.3199999999999994</v>
      </c>
      <c r="S141" s="684" t="s">
        <v>882</v>
      </c>
      <c r="T141" s="275" t="s">
        <v>110</v>
      </c>
      <c r="V141"/>
    </row>
    <row r="142" spans="1:22" s="78" customFormat="1" ht="33" hidden="1" customHeight="1">
      <c r="A142" s="60">
        <f>SUBTOTAL(3,$B$13:B142)</f>
        <v>0</v>
      </c>
      <c r="B142" s="970" t="s">
        <v>461</v>
      </c>
      <c r="C142" s="299">
        <v>700000000</v>
      </c>
      <c r="D142" s="1020" t="s">
        <v>875</v>
      </c>
      <c r="E142" s="1028" t="s">
        <v>453</v>
      </c>
      <c r="F142" s="498" t="s">
        <v>104</v>
      </c>
      <c r="G142" s="517"/>
      <c r="H142" s="498"/>
      <c r="I142" s="453"/>
      <c r="J142" s="500"/>
      <c r="K142" s="188"/>
      <c r="L142" s="189"/>
      <c r="M142" s="190"/>
      <c r="N142" s="191"/>
      <c r="O142" s="120"/>
      <c r="P142" s="568"/>
      <c r="Q142" s="501"/>
      <c r="R142" s="192"/>
      <c r="S142" s="684" t="s">
        <v>997</v>
      </c>
      <c r="T142" s="275" t="s">
        <v>110</v>
      </c>
      <c r="V142"/>
    </row>
    <row r="143" spans="1:22" ht="38.25" hidden="1" customHeight="1">
      <c r="A143" s="60">
        <f>SUBTOTAL(3,$B$13:B143)</f>
        <v>0</v>
      </c>
      <c r="B143" s="970" t="s">
        <v>465</v>
      </c>
      <c r="C143" s="299">
        <v>200000000</v>
      </c>
      <c r="D143" s="1020" t="s">
        <v>235</v>
      </c>
      <c r="E143" s="301" t="s">
        <v>103</v>
      </c>
      <c r="F143" s="498" t="s">
        <v>104</v>
      </c>
      <c r="G143" s="114"/>
      <c r="H143" s="139"/>
      <c r="I143" s="140"/>
      <c r="J143" s="140"/>
      <c r="K143" s="140"/>
      <c r="L143" s="212"/>
      <c r="M143" s="213"/>
      <c r="N143" s="203"/>
      <c r="O143" s="203"/>
      <c r="P143" s="210"/>
      <c r="Q143" s="577"/>
      <c r="R143" s="567"/>
      <c r="S143" s="684" t="s">
        <v>997</v>
      </c>
      <c r="T143" s="275" t="s">
        <v>110</v>
      </c>
    </row>
    <row r="144" spans="1:22" ht="37.5" hidden="1" customHeight="1">
      <c r="A144" s="60">
        <f>SUBTOTAL(3,$B$13:B144)</f>
        <v>0</v>
      </c>
      <c r="B144" s="970" t="s">
        <v>468</v>
      </c>
      <c r="C144" s="299">
        <v>200000000</v>
      </c>
      <c r="D144" s="1020" t="s">
        <v>235</v>
      </c>
      <c r="E144" s="301" t="s">
        <v>103</v>
      </c>
      <c r="F144" s="498" t="s">
        <v>104</v>
      </c>
      <c r="G144" s="114"/>
      <c r="H144" s="579"/>
      <c r="I144" s="140"/>
      <c r="J144" s="140"/>
      <c r="K144" s="114"/>
      <c r="L144" s="212"/>
      <c r="M144" s="213"/>
      <c r="N144" s="203"/>
      <c r="O144" s="240"/>
      <c r="P144" s="210"/>
      <c r="Q144" s="577"/>
      <c r="R144" s="240"/>
      <c r="S144" s="684" t="s">
        <v>997</v>
      </c>
      <c r="T144" s="275" t="s">
        <v>110</v>
      </c>
    </row>
    <row r="145" spans="1:22" ht="39" hidden="1" customHeight="1">
      <c r="A145" s="60">
        <f>SUBTOTAL(3,$B$13:B145)</f>
        <v>0</v>
      </c>
      <c r="B145" s="970" t="s">
        <v>471</v>
      </c>
      <c r="C145" s="299">
        <v>200000000</v>
      </c>
      <c r="D145" s="1020" t="s">
        <v>235</v>
      </c>
      <c r="E145" s="301" t="s">
        <v>103</v>
      </c>
      <c r="F145" s="498" t="s">
        <v>104</v>
      </c>
      <c r="G145" s="114"/>
      <c r="H145" s="579"/>
      <c r="I145" s="140"/>
      <c r="J145" s="140"/>
      <c r="K145" s="140"/>
      <c r="L145" s="212"/>
      <c r="M145" s="213"/>
      <c r="N145" s="203"/>
      <c r="O145" s="203"/>
      <c r="P145" s="210"/>
      <c r="Q145" s="577"/>
      <c r="R145" s="567"/>
      <c r="S145" s="684" t="s">
        <v>997</v>
      </c>
      <c r="T145" s="275" t="s">
        <v>110</v>
      </c>
    </row>
    <row r="146" spans="1:22" ht="33" hidden="1" customHeight="1">
      <c r="A146" s="60">
        <f>SUBTOTAL(3,$B$13:B146)</f>
        <v>0</v>
      </c>
      <c r="B146" s="970" t="s">
        <v>474</v>
      </c>
      <c r="C146" s="299">
        <v>200000000</v>
      </c>
      <c r="D146" s="1020" t="s">
        <v>235</v>
      </c>
      <c r="E146" s="301" t="s">
        <v>103</v>
      </c>
      <c r="F146" s="498" t="s">
        <v>104</v>
      </c>
      <c r="G146" s="114"/>
      <c r="H146" s="568"/>
      <c r="I146" s="227"/>
      <c r="J146" s="227"/>
      <c r="K146" s="241"/>
      <c r="L146" s="213"/>
      <c r="M146" s="213"/>
      <c r="N146" s="229"/>
      <c r="O146" s="229"/>
      <c r="P146" s="210"/>
      <c r="Q146" s="523"/>
      <c r="R146" s="567"/>
      <c r="S146" s="684" t="s">
        <v>997</v>
      </c>
      <c r="T146" s="275" t="s">
        <v>110</v>
      </c>
    </row>
    <row r="147" spans="1:22" ht="33" hidden="1" customHeight="1">
      <c r="A147" s="60">
        <f>SUBTOTAL(3,$B$13:B147)</f>
        <v>0</v>
      </c>
      <c r="B147" s="970" t="s">
        <v>477</v>
      </c>
      <c r="C147" s="299">
        <v>150000000</v>
      </c>
      <c r="D147" s="1020" t="s">
        <v>235</v>
      </c>
      <c r="E147" s="301" t="s">
        <v>103</v>
      </c>
      <c r="F147" s="498" t="s">
        <v>104</v>
      </c>
      <c r="G147" s="114"/>
      <c r="H147" s="568"/>
      <c r="I147" s="227"/>
      <c r="J147" s="227"/>
      <c r="K147" s="242"/>
      <c r="L147" s="213"/>
      <c r="M147" s="213"/>
      <c r="N147" s="229"/>
      <c r="O147" s="229"/>
      <c r="P147" s="210"/>
      <c r="Q147" s="523"/>
      <c r="R147" s="567"/>
      <c r="S147" s="684" t="s">
        <v>997</v>
      </c>
      <c r="T147" s="275" t="s">
        <v>110</v>
      </c>
    </row>
    <row r="148" spans="1:22" ht="34" hidden="1" customHeight="1">
      <c r="A148" s="60">
        <f>SUBTOTAL(3,$B$13:B148)</f>
        <v>0</v>
      </c>
      <c r="B148" s="970" t="s">
        <v>479</v>
      </c>
      <c r="C148" s="299">
        <v>200000000</v>
      </c>
      <c r="D148" s="1020" t="s">
        <v>235</v>
      </c>
      <c r="E148" s="301" t="s">
        <v>103</v>
      </c>
      <c r="F148" s="498" t="s">
        <v>104</v>
      </c>
      <c r="G148" s="114"/>
      <c r="H148" s="568"/>
      <c r="I148" s="227"/>
      <c r="J148" s="227"/>
      <c r="K148" s="242"/>
      <c r="L148" s="213"/>
      <c r="M148" s="213"/>
      <c r="N148" s="229"/>
      <c r="O148" s="229"/>
      <c r="P148" s="210"/>
      <c r="Q148" s="523"/>
      <c r="R148" s="567"/>
      <c r="S148" s="684" t="s">
        <v>997</v>
      </c>
      <c r="T148" s="275" t="s">
        <v>110</v>
      </c>
    </row>
    <row r="149" spans="1:22" ht="33" hidden="1" customHeight="1">
      <c r="A149" s="60">
        <f>SUBTOTAL(3,$B$13:B149)</f>
        <v>0</v>
      </c>
      <c r="B149" s="970" t="s">
        <v>483</v>
      </c>
      <c r="C149" s="299">
        <v>200000000</v>
      </c>
      <c r="D149" s="1020" t="s">
        <v>235</v>
      </c>
      <c r="E149" s="301" t="s">
        <v>103</v>
      </c>
      <c r="F149" s="685" t="s">
        <v>104</v>
      </c>
      <c r="G149" s="114"/>
      <c r="H149" s="568"/>
      <c r="I149" s="227"/>
      <c r="J149" s="227"/>
      <c r="K149" s="242"/>
      <c r="L149" s="213"/>
      <c r="M149" s="213"/>
      <c r="N149" s="229"/>
      <c r="O149" s="229"/>
      <c r="P149" s="210"/>
      <c r="Q149" s="523"/>
      <c r="R149" s="567"/>
      <c r="S149" s="684" t="s">
        <v>997</v>
      </c>
      <c r="T149" s="275" t="s">
        <v>110</v>
      </c>
    </row>
    <row r="150" spans="1:22" ht="33" hidden="1" customHeight="1">
      <c r="A150" s="60">
        <f>SUBTOTAL(3,$B$13:B150)</f>
        <v>0</v>
      </c>
      <c r="B150" s="970" t="s">
        <v>486</v>
      </c>
      <c r="C150" s="299">
        <v>200000000</v>
      </c>
      <c r="D150" s="1020" t="s">
        <v>235</v>
      </c>
      <c r="E150" s="301" t="s">
        <v>103</v>
      </c>
      <c r="F150" s="685" t="s">
        <v>104</v>
      </c>
      <c r="G150" s="114"/>
      <c r="H150" s="568"/>
      <c r="I150" s="227"/>
      <c r="J150" s="227"/>
      <c r="K150" s="242"/>
      <c r="L150" s="213"/>
      <c r="M150" s="213"/>
      <c r="N150" s="229"/>
      <c r="O150" s="229"/>
      <c r="P150" s="210"/>
      <c r="Q150" s="523"/>
      <c r="R150" s="567"/>
      <c r="S150" s="684" t="s">
        <v>997</v>
      </c>
      <c r="T150" s="275" t="s">
        <v>110</v>
      </c>
    </row>
    <row r="151" spans="1:22" ht="37.5" hidden="1" customHeight="1">
      <c r="A151" s="60">
        <f>SUBTOTAL(3,$B$13:B151)</f>
        <v>0</v>
      </c>
      <c r="B151" s="970" t="s">
        <v>489</v>
      </c>
      <c r="C151" s="299">
        <v>150000000</v>
      </c>
      <c r="D151" s="1020" t="s">
        <v>235</v>
      </c>
      <c r="E151" s="301" t="s">
        <v>103</v>
      </c>
      <c r="F151" s="685" t="s">
        <v>104</v>
      </c>
      <c r="G151" s="114" t="s">
        <v>454</v>
      </c>
      <c r="H151" s="568">
        <v>1185516686.3099999</v>
      </c>
      <c r="I151" s="227" t="s">
        <v>231</v>
      </c>
      <c r="J151" s="227" t="s">
        <v>117</v>
      </c>
      <c r="K151" s="242" t="s">
        <v>455</v>
      </c>
      <c r="L151" s="213" t="s">
        <v>998</v>
      </c>
      <c r="M151" s="213" t="s">
        <v>999</v>
      </c>
      <c r="N151" s="229">
        <v>1.58</v>
      </c>
      <c r="O151" s="229">
        <v>1.67</v>
      </c>
      <c r="P151" s="210">
        <f>Q151*H151</f>
        <v>0</v>
      </c>
      <c r="Q151" s="523">
        <v>0</v>
      </c>
      <c r="R151" s="567">
        <f>O151-N151</f>
        <v>8.9999999999999858E-2</v>
      </c>
      <c r="S151" s="684" t="s">
        <v>882</v>
      </c>
      <c r="T151" s="275" t="s">
        <v>110</v>
      </c>
    </row>
    <row r="152" spans="1:22" ht="35.25" hidden="1" customHeight="1">
      <c r="A152" s="60">
        <f>SUBTOTAL(3,$B$13:B152)</f>
        <v>0</v>
      </c>
      <c r="B152" s="970" t="s">
        <v>491</v>
      </c>
      <c r="C152" s="299">
        <v>150000000</v>
      </c>
      <c r="D152" s="1020" t="s">
        <v>235</v>
      </c>
      <c r="E152" s="301" t="s">
        <v>103</v>
      </c>
      <c r="F152" s="685" t="s">
        <v>104</v>
      </c>
      <c r="G152" s="114" t="s">
        <v>458</v>
      </c>
      <c r="H152" s="568">
        <v>654653056</v>
      </c>
      <c r="I152" s="227" t="s">
        <v>231</v>
      </c>
      <c r="J152" s="227" t="s">
        <v>231</v>
      </c>
      <c r="K152" s="242" t="s">
        <v>459</v>
      </c>
      <c r="L152" s="213" t="s">
        <v>1000</v>
      </c>
      <c r="M152" s="213" t="s">
        <v>1001</v>
      </c>
      <c r="N152" s="896">
        <v>7.7359999999999998</v>
      </c>
      <c r="O152" s="897">
        <v>0</v>
      </c>
      <c r="P152" s="210">
        <f>Q152*H152</f>
        <v>0</v>
      </c>
      <c r="Q152" s="523">
        <v>0</v>
      </c>
      <c r="R152" s="567">
        <f>O152-N152</f>
        <v>-7.7359999999999998</v>
      </c>
      <c r="S152" s="684" t="s">
        <v>882</v>
      </c>
      <c r="T152" s="275" t="s">
        <v>110</v>
      </c>
    </row>
    <row r="153" spans="1:22" ht="37.5" hidden="1" customHeight="1">
      <c r="A153" s="60">
        <f>SUBTOTAL(3,$B$13:B153)</f>
        <v>0</v>
      </c>
      <c r="B153" s="970" t="s">
        <v>493</v>
      </c>
      <c r="C153" s="299">
        <v>100000000</v>
      </c>
      <c r="D153" s="1020" t="s">
        <v>235</v>
      </c>
      <c r="E153" s="301" t="s">
        <v>103</v>
      </c>
      <c r="F153" s="685" t="s">
        <v>104</v>
      </c>
      <c r="G153" s="114" t="s">
        <v>462</v>
      </c>
      <c r="H153" s="568">
        <v>596084000</v>
      </c>
      <c r="I153" s="227" t="s">
        <v>231</v>
      </c>
      <c r="J153" s="227" t="s">
        <v>231</v>
      </c>
      <c r="K153" s="242" t="s">
        <v>463</v>
      </c>
      <c r="L153" s="213" t="s">
        <v>1000</v>
      </c>
      <c r="M153" s="213" t="s">
        <v>1001</v>
      </c>
      <c r="N153" s="896">
        <v>7.7359999999999998</v>
      </c>
      <c r="O153" s="897">
        <v>0</v>
      </c>
      <c r="P153" s="210">
        <f>Q153*H153</f>
        <v>0</v>
      </c>
      <c r="Q153" s="523">
        <v>0</v>
      </c>
      <c r="R153" s="567">
        <f>O153-N153</f>
        <v>-7.7359999999999998</v>
      </c>
      <c r="S153" s="684" t="s">
        <v>882</v>
      </c>
      <c r="T153" s="275" t="s">
        <v>110</v>
      </c>
    </row>
    <row r="154" spans="1:22" ht="34" hidden="1" customHeight="1">
      <c r="A154" s="60">
        <f>SUBTOTAL(3,$B$13:B154)</f>
        <v>0</v>
      </c>
      <c r="B154" s="950" t="s">
        <v>495</v>
      </c>
      <c r="C154" s="299">
        <v>200000000</v>
      </c>
      <c r="D154" s="1020" t="s">
        <v>235</v>
      </c>
      <c r="E154" s="301" t="s">
        <v>103</v>
      </c>
      <c r="F154" s="685" t="s">
        <v>104</v>
      </c>
      <c r="G154" s="114"/>
      <c r="H154" s="568"/>
      <c r="I154" s="227"/>
      <c r="J154" s="227"/>
      <c r="K154" s="242"/>
      <c r="L154" s="213"/>
      <c r="M154" s="213"/>
      <c r="N154" s="229"/>
      <c r="O154" s="229"/>
      <c r="P154" s="210"/>
      <c r="Q154" s="523"/>
      <c r="R154" s="567"/>
      <c r="S154" s="684" t="s">
        <v>895</v>
      </c>
      <c r="T154" s="275" t="s">
        <v>110</v>
      </c>
    </row>
    <row r="155" spans="1:22" ht="13.5" hidden="1" customHeight="1">
      <c r="A155" s="1492" t="s">
        <v>292</v>
      </c>
      <c r="B155" s="1493"/>
      <c r="C155" s="1493"/>
      <c r="D155" s="1493"/>
      <c r="E155" s="1493"/>
      <c r="F155" s="1493"/>
      <c r="G155" s="1493"/>
      <c r="H155" s="1493"/>
      <c r="I155" s="1493"/>
      <c r="J155" s="1493"/>
      <c r="K155" s="1493"/>
      <c r="L155" s="1493"/>
      <c r="M155" s="1493"/>
      <c r="N155" s="1493"/>
      <c r="O155" s="1493"/>
      <c r="P155" s="1493"/>
      <c r="Q155" s="1493"/>
      <c r="R155" s="1493"/>
      <c r="S155" s="1493"/>
    </row>
    <row r="156" spans="1:22" ht="76.5" hidden="1" customHeight="1">
      <c r="A156" s="305">
        <f>SUBTOTAL(3,$B$13:B156)</f>
        <v>0</v>
      </c>
      <c r="B156" s="359" t="s">
        <v>498</v>
      </c>
      <c r="C156" s="319">
        <v>300000163</v>
      </c>
      <c r="D156" s="330" t="s">
        <v>875</v>
      </c>
      <c r="E156" s="309" t="s">
        <v>103</v>
      </c>
      <c r="F156" s="412" t="s">
        <v>375</v>
      </c>
      <c r="G156" s="360"/>
      <c r="H156" s="361"/>
      <c r="I156" s="362" t="s">
        <v>302</v>
      </c>
      <c r="J156" s="362"/>
      <c r="K156" s="363"/>
      <c r="L156" s="364"/>
      <c r="M156" s="364"/>
      <c r="N156" s="365"/>
      <c r="O156" s="365"/>
      <c r="P156" s="366"/>
      <c r="Q156" s="367"/>
      <c r="R156" s="368"/>
      <c r="S156" s="686" t="s">
        <v>972</v>
      </c>
      <c r="T156" s="275" t="s">
        <v>171</v>
      </c>
      <c r="V156" s="11"/>
    </row>
    <row r="157" spans="1:22" ht="45" hidden="1" customHeight="1">
      <c r="A157" s="302">
        <f>SUBTOTAL(3,$B$13:B157)</f>
        <v>0</v>
      </c>
      <c r="B157" s="149" t="s">
        <v>501</v>
      </c>
      <c r="C157" s="123">
        <v>200001188</v>
      </c>
      <c r="D157" s="304" t="s">
        <v>114</v>
      </c>
      <c r="E157" s="301" t="s">
        <v>103</v>
      </c>
      <c r="F157" s="631" t="s">
        <v>375</v>
      </c>
      <c r="G157" s="114"/>
      <c r="H157" s="235"/>
      <c r="I157" s="227" t="s">
        <v>351</v>
      </c>
      <c r="J157" s="227"/>
      <c r="K157" s="242"/>
      <c r="L157" s="213"/>
      <c r="M157" s="213"/>
      <c r="N157" s="229"/>
      <c r="O157" s="229"/>
      <c r="P157" s="210"/>
      <c r="Q157" s="144"/>
      <c r="R157" s="219"/>
      <c r="S157" s="684" t="s">
        <v>939</v>
      </c>
      <c r="T157" s="275" t="s">
        <v>171</v>
      </c>
      <c r="V157" s="11"/>
    </row>
    <row r="158" spans="1:22" ht="45.75" hidden="1" customHeight="1">
      <c r="A158" s="302">
        <f>SUBTOTAL(3,$B$13:B158)</f>
        <v>0</v>
      </c>
      <c r="B158" s="149" t="s">
        <v>504</v>
      </c>
      <c r="C158" s="123">
        <v>200000110</v>
      </c>
      <c r="D158" s="304" t="s">
        <v>114</v>
      </c>
      <c r="E158" s="301" t="s">
        <v>103</v>
      </c>
      <c r="F158" s="631" t="s">
        <v>375</v>
      </c>
      <c r="G158" s="114"/>
      <c r="H158" s="238"/>
      <c r="I158" s="227" t="s">
        <v>351</v>
      </c>
      <c r="J158" s="140"/>
      <c r="K158" s="228"/>
      <c r="L158" s="213"/>
      <c r="M158" s="213"/>
      <c r="N158" s="229"/>
      <c r="O158" s="229"/>
      <c r="P158" s="243"/>
      <c r="Q158" s="144"/>
      <c r="R158" s="219"/>
      <c r="S158" s="684" t="s">
        <v>939</v>
      </c>
      <c r="T158" s="275" t="s">
        <v>171</v>
      </c>
      <c r="V158" s="11"/>
    </row>
    <row r="159" spans="1:22" s="78" customFormat="1" ht="77.25" hidden="1" customHeight="1">
      <c r="A159" s="305">
        <f>SUBTOTAL(3,$B$13:B159)</f>
        <v>0</v>
      </c>
      <c r="B159" s="359" t="s">
        <v>506</v>
      </c>
      <c r="C159" s="319">
        <v>300000163</v>
      </c>
      <c r="D159" s="330" t="s">
        <v>875</v>
      </c>
      <c r="E159" s="309" t="s">
        <v>103</v>
      </c>
      <c r="F159" s="412" t="s">
        <v>375</v>
      </c>
      <c r="G159" s="308"/>
      <c r="H159" s="369"/>
      <c r="I159" s="362" t="s">
        <v>302</v>
      </c>
      <c r="J159" s="370"/>
      <c r="K159" s="371"/>
      <c r="L159" s="372"/>
      <c r="M159" s="343"/>
      <c r="N159" s="356"/>
      <c r="O159" s="356"/>
      <c r="P159" s="346"/>
      <c r="Q159" s="373"/>
      <c r="R159" s="374"/>
      <c r="S159" s="686" t="s">
        <v>972</v>
      </c>
      <c r="T159" s="275" t="s">
        <v>171</v>
      </c>
      <c r="V159" s="11"/>
    </row>
    <row r="160" spans="1:22" s="78" customFormat="1" ht="46.5" hidden="1" customHeight="1">
      <c r="A160" s="302">
        <f>SUBTOTAL(3,$B$13:B160)</f>
        <v>0</v>
      </c>
      <c r="B160" s="43" t="s">
        <v>509</v>
      </c>
      <c r="C160" s="299">
        <v>200001188</v>
      </c>
      <c r="D160" s="246" t="s">
        <v>114</v>
      </c>
      <c r="E160" s="125" t="s">
        <v>103</v>
      </c>
      <c r="F160" s="300" t="s">
        <v>375</v>
      </c>
      <c r="G160" s="300"/>
      <c r="H160" s="150"/>
      <c r="I160" s="116" t="s">
        <v>351</v>
      </c>
      <c r="J160" s="116"/>
      <c r="K160" s="55"/>
      <c r="L160" s="244"/>
      <c r="M160" s="117"/>
      <c r="N160" s="145"/>
      <c r="O160" s="145"/>
      <c r="P160" s="132"/>
      <c r="Q160" s="119"/>
      <c r="R160" s="245"/>
      <c r="S160" s="684" t="s">
        <v>939</v>
      </c>
      <c r="T160" s="275" t="s">
        <v>171</v>
      </c>
      <c r="V160" s="11"/>
    </row>
    <row r="161" spans="1:22" s="78" customFormat="1" ht="45" hidden="1" customHeight="1">
      <c r="A161" s="302">
        <f>SUBTOTAL(3,$B$13:B161)</f>
        <v>0</v>
      </c>
      <c r="B161" s="43" t="s">
        <v>512</v>
      </c>
      <c r="C161" s="299">
        <v>200001188</v>
      </c>
      <c r="D161" s="246" t="s">
        <v>114</v>
      </c>
      <c r="E161" s="125" t="s">
        <v>103</v>
      </c>
      <c r="F161" s="300" t="s">
        <v>375</v>
      </c>
      <c r="G161" s="300"/>
      <c r="H161" s="150"/>
      <c r="I161" s="116" t="s">
        <v>351</v>
      </c>
      <c r="J161" s="116"/>
      <c r="K161" s="55"/>
      <c r="L161" s="244"/>
      <c r="M161" s="117"/>
      <c r="N161" s="145"/>
      <c r="O161" s="145"/>
      <c r="P161" s="132"/>
      <c r="Q161" s="119"/>
      <c r="R161" s="245"/>
      <c r="S161" s="684" t="s">
        <v>939</v>
      </c>
      <c r="T161" s="275" t="s">
        <v>171</v>
      </c>
      <c r="V161" s="11"/>
    </row>
    <row r="162" spans="1:22" s="78" customFormat="1" ht="45.75" hidden="1" customHeight="1">
      <c r="A162" s="302">
        <f>SUBTOTAL(3,$B$13:B162)</f>
        <v>0</v>
      </c>
      <c r="B162" s="43" t="s">
        <v>514</v>
      </c>
      <c r="C162" s="299">
        <v>100002996</v>
      </c>
      <c r="D162" s="246" t="s">
        <v>114</v>
      </c>
      <c r="E162" s="125" t="s">
        <v>103</v>
      </c>
      <c r="F162" s="300" t="s">
        <v>375</v>
      </c>
      <c r="G162" s="300"/>
      <c r="H162" s="150"/>
      <c r="I162" s="116" t="s">
        <v>351</v>
      </c>
      <c r="J162" s="116"/>
      <c r="K162" s="55"/>
      <c r="L162" s="244"/>
      <c r="M162" s="117"/>
      <c r="N162" s="145"/>
      <c r="O162" s="145"/>
      <c r="P162" s="132"/>
      <c r="Q162" s="119"/>
      <c r="R162" s="245"/>
      <c r="S162" s="684" t="s">
        <v>939</v>
      </c>
      <c r="T162" s="275" t="s">
        <v>171</v>
      </c>
      <c r="V162" s="11"/>
    </row>
    <row r="163" spans="1:22" s="78" customFormat="1" ht="45.75" hidden="1" customHeight="1">
      <c r="A163" s="302">
        <f>SUBTOTAL(3,$B$13:B163)</f>
        <v>0</v>
      </c>
      <c r="B163" s="43" t="s">
        <v>517</v>
      </c>
      <c r="C163" s="299">
        <v>200000050</v>
      </c>
      <c r="D163" s="246" t="s">
        <v>114</v>
      </c>
      <c r="E163" s="125" t="s">
        <v>103</v>
      </c>
      <c r="F163" s="300" t="s">
        <v>375</v>
      </c>
      <c r="G163" s="300"/>
      <c r="H163" s="150"/>
      <c r="I163" s="116" t="s">
        <v>178</v>
      </c>
      <c r="J163" s="116"/>
      <c r="K163" s="55"/>
      <c r="L163" s="244"/>
      <c r="M163" s="117"/>
      <c r="N163" s="145"/>
      <c r="O163" s="145"/>
      <c r="P163" s="132"/>
      <c r="Q163" s="119"/>
      <c r="R163" s="245"/>
      <c r="S163" s="684" t="s">
        <v>939</v>
      </c>
      <c r="T163" s="275" t="s">
        <v>171</v>
      </c>
      <c r="V163" s="11"/>
    </row>
    <row r="164" spans="1:22" s="78" customFormat="1" ht="44.25" hidden="1" customHeight="1">
      <c r="A164" s="302">
        <f>SUBTOTAL(3,$B$13:B164)</f>
        <v>0</v>
      </c>
      <c r="B164" s="43" t="s">
        <v>520</v>
      </c>
      <c r="C164" s="299">
        <v>360000500</v>
      </c>
      <c r="D164" s="246" t="s">
        <v>875</v>
      </c>
      <c r="E164" s="125" t="s">
        <v>103</v>
      </c>
      <c r="F164" s="300" t="s">
        <v>375</v>
      </c>
      <c r="G164" s="300"/>
      <c r="H164" s="150"/>
      <c r="I164" s="116" t="s">
        <v>178</v>
      </c>
      <c r="J164" s="116"/>
      <c r="K164" s="55"/>
      <c r="L164" s="244"/>
      <c r="M164" s="117"/>
      <c r="N164" s="145"/>
      <c r="O164" s="145"/>
      <c r="P164" s="132"/>
      <c r="Q164" s="119"/>
      <c r="R164" s="245"/>
      <c r="S164" s="684" t="s">
        <v>939</v>
      </c>
      <c r="T164" s="275" t="s">
        <v>171</v>
      </c>
      <c r="V164" s="11"/>
    </row>
    <row r="165" spans="1:22" s="78" customFormat="1" ht="57" hidden="1" customHeight="1">
      <c r="A165" s="302">
        <f>SUBTOTAL(3,$B$13:B165)</f>
        <v>0</v>
      </c>
      <c r="B165" s="43" t="s">
        <v>522</v>
      </c>
      <c r="C165" s="299">
        <v>10104903050</v>
      </c>
      <c r="D165" s="246" t="s">
        <v>875</v>
      </c>
      <c r="E165" s="239" t="s">
        <v>133</v>
      </c>
      <c r="F165" s="300" t="s">
        <v>523</v>
      </c>
      <c r="G165" s="300" t="s">
        <v>524</v>
      </c>
      <c r="H165" s="150">
        <v>9589973011</v>
      </c>
      <c r="I165" s="116" t="s">
        <v>178</v>
      </c>
      <c r="J165" s="116" t="s">
        <v>149</v>
      </c>
      <c r="K165" s="55" t="s">
        <v>525</v>
      </c>
      <c r="L165" s="244">
        <v>44379</v>
      </c>
      <c r="M165" s="117">
        <f>L165+180</f>
        <v>44559</v>
      </c>
      <c r="N165" s="925">
        <v>17.739999999999998</v>
      </c>
      <c r="O165" s="925">
        <v>30.86</v>
      </c>
      <c r="P165" s="132">
        <v>1917994602</v>
      </c>
      <c r="Q165" s="119">
        <f>P165/H165</f>
        <v>0.19999999997914489</v>
      </c>
      <c r="R165" s="894">
        <f>O165-N165</f>
        <v>13.120000000000001</v>
      </c>
      <c r="S165" s="684" t="s">
        <v>882</v>
      </c>
      <c r="T165" s="275" t="s">
        <v>171</v>
      </c>
      <c r="V165" s="11"/>
    </row>
    <row r="166" spans="1:22" s="78" customFormat="1" ht="44.25" hidden="1" customHeight="1">
      <c r="A166" s="302">
        <f>SUBTOTAL(3,$B$13:B166)</f>
        <v>0</v>
      </c>
      <c r="B166" s="43" t="s">
        <v>526</v>
      </c>
      <c r="C166" s="299">
        <v>55020000</v>
      </c>
      <c r="D166" s="246" t="s">
        <v>114</v>
      </c>
      <c r="E166" s="125" t="s">
        <v>103</v>
      </c>
      <c r="F166" s="300" t="s">
        <v>523</v>
      </c>
      <c r="G166" s="300"/>
      <c r="H166" s="150"/>
      <c r="I166" s="116" t="s">
        <v>178</v>
      </c>
      <c r="J166" s="116"/>
      <c r="K166" s="55"/>
      <c r="L166" s="244"/>
      <c r="M166" s="117"/>
      <c r="N166" s="145"/>
      <c r="O166" s="145"/>
      <c r="P166" s="132"/>
      <c r="Q166" s="119"/>
      <c r="R166" s="245"/>
      <c r="S166" s="684" t="s">
        <v>918</v>
      </c>
      <c r="T166" s="275" t="s">
        <v>171</v>
      </c>
      <c r="V166" s="11"/>
    </row>
    <row r="167" spans="1:22" s="78" customFormat="1" ht="15.75" hidden="1" customHeight="1">
      <c r="A167" s="1492" t="s">
        <v>311</v>
      </c>
      <c r="B167" s="1493"/>
      <c r="C167" s="1493"/>
      <c r="D167" s="1493"/>
      <c r="E167" s="1493"/>
      <c r="F167" s="1493"/>
      <c r="G167" s="1493"/>
      <c r="H167" s="1493"/>
      <c r="I167" s="1493"/>
      <c r="J167" s="1493"/>
      <c r="K167" s="1493"/>
      <c r="L167" s="1493"/>
      <c r="M167" s="1493"/>
      <c r="N167" s="1493"/>
      <c r="O167" s="1493"/>
      <c r="P167" s="1493"/>
      <c r="Q167" s="1493"/>
      <c r="R167" s="1493"/>
      <c r="S167" s="1493"/>
      <c r="T167" s="275"/>
      <c r="V167"/>
    </row>
    <row r="168" spans="1:22" s="78" customFormat="1" ht="107.25" hidden="1" customHeight="1">
      <c r="A168" s="305">
        <f>SUBTOTAL(3,$B$13:B168)</f>
        <v>0</v>
      </c>
      <c r="B168" s="390" t="s">
        <v>528</v>
      </c>
      <c r="C168" s="307">
        <v>1500000000</v>
      </c>
      <c r="D168" s="330" t="s">
        <v>875</v>
      </c>
      <c r="E168" s="330" t="s">
        <v>103</v>
      </c>
      <c r="F168" s="308" t="s">
        <v>134</v>
      </c>
      <c r="G168" s="308" t="s">
        <v>529</v>
      </c>
      <c r="H168" s="369">
        <v>1068556418</v>
      </c>
      <c r="I168" s="370" t="s">
        <v>195</v>
      </c>
      <c r="J168" s="370"/>
      <c r="K168" s="371" t="s">
        <v>1002</v>
      </c>
      <c r="L168" s="998">
        <v>44426</v>
      </c>
      <c r="M168" s="999">
        <v>44545</v>
      </c>
      <c r="N168" s="354"/>
      <c r="O168" s="354"/>
      <c r="P168" s="346"/>
      <c r="Q168" s="373"/>
      <c r="R168" s="374"/>
      <c r="S168" s="686" t="s">
        <v>1003</v>
      </c>
      <c r="T168" s="278" t="s">
        <v>139</v>
      </c>
      <c r="V168"/>
    </row>
    <row r="169" spans="1:22" s="78" customFormat="1" ht="36.75" hidden="1" customHeight="1">
      <c r="A169" s="302">
        <f>SUBTOTAL(3,$B$13:B169)</f>
        <v>0</v>
      </c>
      <c r="B169" s="43" t="s">
        <v>532</v>
      </c>
      <c r="C169" s="299">
        <v>1189499982</v>
      </c>
      <c r="D169" s="304" t="s">
        <v>875</v>
      </c>
      <c r="E169" s="207" t="s">
        <v>133</v>
      </c>
      <c r="F169" s="300" t="s">
        <v>134</v>
      </c>
      <c r="G169" s="300" t="s">
        <v>533</v>
      </c>
      <c r="H169" s="150">
        <v>1097415000</v>
      </c>
      <c r="I169" s="116" t="s">
        <v>534</v>
      </c>
      <c r="J169" s="116" t="s">
        <v>137</v>
      </c>
      <c r="K169" s="55" t="s">
        <v>438</v>
      </c>
      <c r="L169" s="244">
        <v>44396</v>
      </c>
      <c r="M169" s="117">
        <v>44515</v>
      </c>
      <c r="N169" s="145">
        <v>16.309999999999999</v>
      </c>
      <c r="O169" s="145">
        <v>4.43</v>
      </c>
      <c r="P169" s="132"/>
      <c r="Q169" s="119"/>
      <c r="R169" s="245"/>
      <c r="S169" s="684" t="s">
        <v>882</v>
      </c>
      <c r="T169" s="278" t="s">
        <v>139</v>
      </c>
      <c r="V169"/>
    </row>
    <row r="170" spans="1:22" s="78" customFormat="1" ht="43.5" hidden="1" customHeight="1">
      <c r="A170" s="302">
        <f>SUBTOTAL(3,$B$13:B170)</f>
        <v>0</v>
      </c>
      <c r="B170" s="43" t="s">
        <v>535</v>
      </c>
      <c r="C170" s="299">
        <v>350000000</v>
      </c>
      <c r="D170" s="304" t="s">
        <v>744</v>
      </c>
      <c r="E170" s="207" t="s">
        <v>133</v>
      </c>
      <c r="F170" s="300" t="s">
        <v>134</v>
      </c>
      <c r="G170" s="300"/>
      <c r="H170" s="150"/>
      <c r="I170" s="116" t="s">
        <v>200</v>
      </c>
      <c r="J170" s="116" t="s">
        <v>200</v>
      </c>
      <c r="K170" s="55" t="s">
        <v>200</v>
      </c>
      <c r="L170" s="244"/>
      <c r="M170" s="117"/>
      <c r="N170" s="145"/>
      <c r="O170" s="145"/>
      <c r="P170" s="132"/>
      <c r="Q170" s="119"/>
      <c r="R170" s="245"/>
      <c r="S170" s="684" t="s">
        <v>916</v>
      </c>
      <c r="T170" s="278" t="s">
        <v>139</v>
      </c>
      <c r="V170"/>
    </row>
    <row r="171" spans="1:22" s="78" customFormat="1" ht="38.25" hidden="1" customHeight="1">
      <c r="A171" s="302">
        <f>SUBTOTAL(3,$B$13:B171)</f>
        <v>0</v>
      </c>
      <c r="B171" s="43" t="s">
        <v>537</v>
      </c>
      <c r="C171" s="299">
        <v>184000000</v>
      </c>
      <c r="D171" s="304" t="s">
        <v>114</v>
      </c>
      <c r="E171" s="304" t="s">
        <v>103</v>
      </c>
      <c r="F171" s="300" t="s">
        <v>134</v>
      </c>
      <c r="G171" s="300" t="s">
        <v>538</v>
      </c>
      <c r="H171" s="150">
        <v>183897000</v>
      </c>
      <c r="I171" s="116" t="s">
        <v>205</v>
      </c>
      <c r="J171" s="116" t="s">
        <v>206</v>
      </c>
      <c r="K171" s="1029" t="s">
        <v>539</v>
      </c>
      <c r="L171" s="1000">
        <v>44426</v>
      </c>
      <c r="M171" s="513">
        <v>44515</v>
      </c>
      <c r="N171" s="145"/>
      <c r="O171" s="145"/>
      <c r="P171" s="132"/>
      <c r="Q171" s="119"/>
      <c r="R171" s="245"/>
      <c r="S171" s="684" t="s">
        <v>882</v>
      </c>
      <c r="T171" s="278" t="s">
        <v>139</v>
      </c>
      <c r="V171"/>
    </row>
    <row r="172" spans="1:22" s="78" customFormat="1" ht="37.5" hidden="1" customHeight="1">
      <c r="A172" s="302">
        <f>SUBTOTAL(3,$B$13:B172)</f>
        <v>0</v>
      </c>
      <c r="B172" s="43" t="s">
        <v>540</v>
      </c>
      <c r="C172" s="299">
        <v>184000000</v>
      </c>
      <c r="D172" s="304" t="s">
        <v>114</v>
      </c>
      <c r="E172" s="304" t="s">
        <v>103</v>
      </c>
      <c r="F172" s="300" t="s">
        <v>134</v>
      </c>
      <c r="G172" s="300" t="s">
        <v>541</v>
      </c>
      <c r="H172" s="150">
        <v>183908000</v>
      </c>
      <c r="I172" s="116" t="s">
        <v>205</v>
      </c>
      <c r="J172" s="116" t="s">
        <v>206</v>
      </c>
      <c r="K172" s="1030" t="s">
        <v>539</v>
      </c>
      <c r="L172" s="1000">
        <v>44426</v>
      </c>
      <c r="M172" s="513">
        <v>44515</v>
      </c>
      <c r="N172" s="145"/>
      <c r="O172" s="145"/>
      <c r="P172" s="132"/>
      <c r="Q172" s="119"/>
      <c r="R172" s="245"/>
      <c r="S172" s="684" t="s">
        <v>882</v>
      </c>
      <c r="T172" s="278" t="s">
        <v>139</v>
      </c>
      <c r="V172"/>
    </row>
    <row r="173" spans="1:22" s="78" customFormat="1" ht="36.75" hidden="1" customHeight="1">
      <c r="A173" s="302">
        <f>SUBTOTAL(3,$B$13:B173)</f>
        <v>0</v>
      </c>
      <c r="B173" s="43" t="s">
        <v>542</v>
      </c>
      <c r="C173" s="299">
        <v>184000000</v>
      </c>
      <c r="D173" s="304" t="s">
        <v>114</v>
      </c>
      <c r="E173" s="304" t="s">
        <v>103</v>
      </c>
      <c r="F173" s="300" t="s">
        <v>134</v>
      </c>
      <c r="G173" s="300" t="s">
        <v>543</v>
      </c>
      <c r="H173" s="150">
        <v>183922000</v>
      </c>
      <c r="I173" s="116" t="s">
        <v>205</v>
      </c>
      <c r="J173" s="116" t="s">
        <v>206</v>
      </c>
      <c r="K173" s="1031" t="s">
        <v>519</v>
      </c>
      <c r="L173" s="1000">
        <v>44432</v>
      </c>
      <c r="M173" s="513">
        <v>44521</v>
      </c>
      <c r="N173" s="145"/>
      <c r="O173" s="145"/>
      <c r="P173" s="132"/>
      <c r="Q173" s="119"/>
      <c r="R173" s="245"/>
      <c r="S173" s="684" t="s">
        <v>882</v>
      </c>
      <c r="T173" s="278" t="s">
        <v>139</v>
      </c>
      <c r="V173"/>
    </row>
    <row r="174" spans="1:22" s="78" customFormat="1" ht="37.5" hidden="1" customHeight="1">
      <c r="A174" s="302">
        <f>SUBTOTAL(3,$B$13:B174)</f>
        <v>0</v>
      </c>
      <c r="B174" s="43" t="s">
        <v>544</v>
      </c>
      <c r="C174" s="299">
        <v>184000000</v>
      </c>
      <c r="D174" s="304" t="s">
        <v>114</v>
      </c>
      <c r="E174" s="304" t="s">
        <v>103</v>
      </c>
      <c r="F174" s="300" t="s">
        <v>134</v>
      </c>
      <c r="G174" s="300"/>
      <c r="H174" s="150"/>
      <c r="I174" s="116" t="s">
        <v>205</v>
      </c>
      <c r="J174" s="116" t="s">
        <v>206</v>
      </c>
      <c r="K174" s="55"/>
      <c r="L174" s="244"/>
      <c r="M174" s="117"/>
      <c r="N174" s="145"/>
      <c r="O174" s="145"/>
      <c r="P174" s="132"/>
      <c r="Q174" s="119"/>
      <c r="R174" s="245"/>
      <c r="S174" s="684" t="s">
        <v>918</v>
      </c>
      <c r="T174" s="278" t="s">
        <v>139</v>
      </c>
      <c r="V174"/>
    </row>
    <row r="175" spans="1:22" s="78" customFormat="1" ht="37.5" hidden="1" customHeight="1">
      <c r="A175" s="302">
        <f>SUBTOTAL(3,$B$13:B175)</f>
        <v>0</v>
      </c>
      <c r="B175" s="43" t="s">
        <v>547</v>
      </c>
      <c r="C175" s="299">
        <v>184000000</v>
      </c>
      <c r="D175" s="304" t="s">
        <v>114</v>
      </c>
      <c r="E175" s="304" t="s">
        <v>103</v>
      </c>
      <c r="F175" s="300" t="s">
        <v>134</v>
      </c>
      <c r="G175" s="300" t="s">
        <v>548</v>
      </c>
      <c r="H175" s="150">
        <v>183795000</v>
      </c>
      <c r="I175" s="116" t="s">
        <v>205</v>
      </c>
      <c r="J175" s="116" t="s">
        <v>206</v>
      </c>
      <c r="K175" s="55" t="s">
        <v>549</v>
      </c>
      <c r="L175" s="1000">
        <v>44426</v>
      </c>
      <c r="M175" s="513">
        <v>44515</v>
      </c>
      <c r="N175" s="145"/>
      <c r="O175" s="145"/>
      <c r="P175" s="132"/>
      <c r="Q175" s="119"/>
      <c r="R175" s="245"/>
      <c r="S175" s="684" t="s">
        <v>882</v>
      </c>
      <c r="T175" s="278" t="s">
        <v>139</v>
      </c>
      <c r="V175"/>
    </row>
    <row r="176" spans="1:22" s="78" customFormat="1" ht="45" hidden="1" customHeight="1">
      <c r="A176" s="305">
        <f>SUBTOTAL(3,$B$13:B176)</f>
        <v>0</v>
      </c>
      <c r="B176" s="390" t="s">
        <v>550</v>
      </c>
      <c r="C176" s="1049" t="s">
        <v>57</v>
      </c>
      <c r="D176" s="330"/>
      <c r="E176" s="330"/>
      <c r="F176" s="308"/>
      <c r="G176" s="308"/>
      <c r="H176" s="369"/>
      <c r="I176" s="370"/>
      <c r="J176" s="370"/>
      <c r="K176" s="371"/>
      <c r="L176" s="372"/>
      <c r="M176" s="343"/>
      <c r="N176" s="356"/>
      <c r="O176" s="356"/>
      <c r="P176" s="409"/>
      <c r="Q176" s="357"/>
      <c r="R176" s="358"/>
      <c r="S176" s="686" t="s">
        <v>551</v>
      </c>
      <c r="T176" s="278" t="s">
        <v>139</v>
      </c>
      <c r="V176"/>
    </row>
    <row r="177" spans="1:22" s="78" customFormat="1" ht="54.75" hidden="1" customHeight="1">
      <c r="A177" s="305">
        <f>SUBTOTAL(3,$B$13:B177)</f>
        <v>0</v>
      </c>
      <c r="B177" s="410" t="s">
        <v>552</v>
      </c>
      <c r="C177" s="375">
        <v>199995000</v>
      </c>
      <c r="D177" s="330" t="s">
        <v>114</v>
      </c>
      <c r="E177" s="330" t="s">
        <v>103</v>
      </c>
      <c r="F177" s="308" t="s">
        <v>134</v>
      </c>
      <c r="G177" s="308" t="s">
        <v>553</v>
      </c>
      <c r="H177" s="369">
        <v>199812000</v>
      </c>
      <c r="I177" s="370" t="s">
        <v>178</v>
      </c>
      <c r="J177" s="370" t="s">
        <v>319</v>
      </c>
      <c r="K177" s="371" t="s">
        <v>1004</v>
      </c>
      <c r="L177" s="372">
        <v>44406</v>
      </c>
      <c r="M177" s="343">
        <v>44525</v>
      </c>
      <c r="N177" s="356"/>
      <c r="O177" s="356"/>
      <c r="P177" s="409"/>
      <c r="Q177" s="357"/>
      <c r="R177" s="358"/>
      <c r="S177" s="689" t="s">
        <v>1005</v>
      </c>
      <c r="T177" s="278" t="s">
        <v>139</v>
      </c>
      <c r="V177"/>
    </row>
    <row r="178" spans="1:22" s="78" customFormat="1" ht="18" hidden="1" customHeight="1">
      <c r="A178" s="1497" t="s">
        <v>556</v>
      </c>
      <c r="B178" s="1498"/>
      <c r="C178" s="1498"/>
      <c r="D178" s="1498"/>
      <c r="E178" s="1498"/>
      <c r="F178" s="1498"/>
      <c r="G178" s="1498"/>
      <c r="H178" s="1498"/>
      <c r="I178" s="1498"/>
      <c r="J178" s="1498"/>
      <c r="K178" s="1498"/>
      <c r="L178" s="1498"/>
      <c r="M178" s="1498"/>
      <c r="N178" s="1498"/>
      <c r="O178" s="1498"/>
      <c r="P178" s="1498"/>
      <c r="Q178" s="1498"/>
      <c r="R178" s="1498"/>
      <c r="S178" s="1499"/>
      <c r="T178" s="275"/>
      <c r="V178"/>
    </row>
    <row r="179" spans="1:22" s="78" customFormat="1" hidden="1">
      <c r="A179" s="1500" t="s">
        <v>348</v>
      </c>
      <c r="B179" s="1501"/>
      <c r="C179" s="1501"/>
      <c r="D179" s="1501"/>
      <c r="E179" s="1501"/>
      <c r="F179" s="1501"/>
      <c r="G179" s="1501"/>
      <c r="H179" s="1501"/>
      <c r="I179" s="1501"/>
      <c r="J179" s="1501"/>
      <c r="K179" s="1501"/>
      <c r="L179" s="1501"/>
      <c r="M179" s="1501"/>
      <c r="N179" s="1501"/>
      <c r="O179" s="1501"/>
      <c r="P179" s="1501"/>
      <c r="Q179" s="1501"/>
      <c r="R179" s="1501"/>
      <c r="S179" s="1511"/>
      <c r="T179" s="275"/>
      <c r="V179"/>
    </row>
    <row r="180" spans="1:22" s="78" customFormat="1" ht="34.5" hidden="1" customHeight="1">
      <c r="A180" s="60">
        <f>SUBTOTAL(3,$B$13:B180)</f>
        <v>0</v>
      </c>
      <c r="B180" s="970" t="s">
        <v>557</v>
      </c>
      <c r="C180" s="639">
        <v>1509897000</v>
      </c>
      <c r="D180" s="1020" t="s">
        <v>875</v>
      </c>
      <c r="E180" s="239" t="s">
        <v>558</v>
      </c>
      <c r="F180" s="498" t="s">
        <v>104</v>
      </c>
      <c r="G180" s="1025" t="s">
        <v>559</v>
      </c>
      <c r="H180" s="1022" t="s">
        <v>826</v>
      </c>
      <c r="I180" s="946" t="s">
        <v>178</v>
      </c>
      <c r="J180" s="946" t="s">
        <v>560</v>
      </c>
      <c r="K180" s="945" t="s">
        <v>228</v>
      </c>
      <c r="L180" s="983" t="s">
        <v>1000</v>
      </c>
      <c r="M180" s="983" t="s">
        <v>1006</v>
      </c>
      <c r="N180" s="945" t="s">
        <v>1007</v>
      </c>
      <c r="O180" s="945" t="s">
        <v>1008</v>
      </c>
      <c r="P180" s="945" t="s">
        <v>1009</v>
      </c>
      <c r="Q180" s="1001">
        <v>0.2</v>
      </c>
      <c r="R180" s="946" t="s">
        <v>1010</v>
      </c>
      <c r="S180" s="1002" t="s">
        <v>882</v>
      </c>
      <c r="T180" s="275" t="s">
        <v>110</v>
      </c>
      <c r="V180"/>
    </row>
    <row r="181" spans="1:22" s="78" customFormat="1" ht="34.5" hidden="1" customHeight="1">
      <c r="A181" s="60">
        <f>SUBTOTAL(3,$B$13:B181)</f>
        <v>0</v>
      </c>
      <c r="B181" s="1003" t="s">
        <v>1011</v>
      </c>
      <c r="C181" s="639">
        <v>9964000000</v>
      </c>
      <c r="D181" s="1020" t="s">
        <v>875</v>
      </c>
      <c r="E181" s="239" t="s">
        <v>558</v>
      </c>
      <c r="F181" s="498" t="s">
        <v>104</v>
      </c>
      <c r="G181" s="1025" t="s">
        <v>559</v>
      </c>
      <c r="H181" s="1022" t="s">
        <v>827</v>
      </c>
      <c r="I181" s="946" t="s">
        <v>562</v>
      </c>
      <c r="J181" s="946" t="s">
        <v>563</v>
      </c>
      <c r="K181" s="945" t="s">
        <v>228</v>
      </c>
      <c r="L181" s="945" t="s">
        <v>1000</v>
      </c>
      <c r="M181" s="945" t="s">
        <v>1006</v>
      </c>
      <c r="N181" s="945" t="s">
        <v>1012</v>
      </c>
      <c r="O181" s="945" t="s">
        <v>1013</v>
      </c>
      <c r="P181" s="945" t="s">
        <v>1014</v>
      </c>
      <c r="Q181" s="1001">
        <v>0.2</v>
      </c>
      <c r="R181" s="946" t="s">
        <v>1015</v>
      </c>
      <c r="S181" s="1002" t="s">
        <v>882</v>
      </c>
      <c r="T181" s="275" t="s">
        <v>110</v>
      </c>
      <c r="V181"/>
    </row>
    <row r="182" spans="1:22" s="78" customFormat="1" ht="34.5" hidden="1" customHeight="1">
      <c r="A182" s="60">
        <f>SUBTOTAL(3,$B$13:B182)</f>
        <v>0</v>
      </c>
      <c r="B182" s="1003" t="s">
        <v>1016</v>
      </c>
      <c r="C182" s="639">
        <v>1000000000</v>
      </c>
      <c r="D182" s="1020" t="s">
        <v>875</v>
      </c>
      <c r="E182" s="301" t="s">
        <v>103</v>
      </c>
      <c r="F182" s="498" t="s">
        <v>104</v>
      </c>
      <c r="G182" s="1025" t="s">
        <v>255</v>
      </c>
      <c r="H182" s="1022" t="s">
        <v>828</v>
      </c>
      <c r="I182" s="946" t="s">
        <v>565</v>
      </c>
      <c r="J182" s="946" t="s">
        <v>222</v>
      </c>
      <c r="K182" s="945" t="s">
        <v>257</v>
      </c>
      <c r="L182" s="973" t="s">
        <v>893</v>
      </c>
      <c r="M182" s="973" t="s">
        <v>899</v>
      </c>
      <c r="N182" s="945" t="s">
        <v>779</v>
      </c>
      <c r="O182" s="945" t="s">
        <v>779</v>
      </c>
      <c r="P182" s="945" t="s">
        <v>779</v>
      </c>
      <c r="Q182" s="946" t="s">
        <v>779</v>
      </c>
      <c r="R182" s="946" t="s">
        <v>779</v>
      </c>
      <c r="S182" s="949" t="s">
        <v>900</v>
      </c>
      <c r="T182" s="275" t="s">
        <v>110</v>
      </c>
      <c r="V182"/>
    </row>
    <row r="183" spans="1:22" s="56" customFormat="1" ht="34.5" hidden="1" customHeight="1">
      <c r="A183" s="60">
        <f>SUBTOTAL(3,$B$13:B183)</f>
        <v>0</v>
      </c>
      <c r="B183" s="1003" t="s">
        <v>566</v>
      </c>
      <c r="C183" s="639">
        <v>200000000</v>
      </c>
      <c r="D183" s="1020" t="s">
        <v>235</v>
      </c>
      <c r="E183" s="301" t="s">
        <v>103</v>
      </c>
      <c r="F183" s="498" t="s">
        <v>104</v>
      </c>
      <c r="G183" s="1025" t="s">
        <v>567</v>
      </c>
      <c r="H183" s="1022" t="s">
        <v>829</v>
      </c>
      <c r="I183" s="946" t="s">
        <v>779</v>
      </c>
      <c r="J183" s="946" t="s">
        <v>779</v>
      </c>
      <c r="K183" s="945" t="s">
        <v>569</v>
      </c>
      <c r="L183" s="983" t="s">
        <v>942</v>
      </c>
      <c r="M183" s="983" t="s">
        <v>943</v>
      </c>
      <c r="N183" s="945" t="s">
        <v>779</v>
      </c>
      <c r="O183" s="945" t="s">
        <v>779</v>
      </c>
      <c r="P183" s="945" t="s">
        <v>779</v>
      </c>
      <c r="Q183" s="946" t="s">
        <v>779</v>
      </c>
      <c r="R183" s="946" t="s">
        <v>779</v>
      </c>
      <c r="S183" s="949" t="s">
        <v>882</v>
      </c>
      <c r="T183" s="275" t="s">
        <v>110</v>
      </c>
      <c r="V183" s="57"/>
    </row>
    <row r="184" spans="1:22" s="56" customFormat="1" ht="33.75" hidden="1" customHeight="1">
      <c r="A184" s="60">
        <f>SUBTOTAL(3,$B$13:B184)</f>
        <v>0</v>
      </c>
      <c r="B184" s="1003" t="s">
        <v>570</v>
      </c>
      <c r="C184" s="639">
        <v>200000000</v>
      </c>
      <c r="D184" s="1020" t="s">
        <v>235</v>
      </c>
      <c r="E184" s="301" t="s">
        <v>103</v>
      </c>
      <c r="F184" s="498" t="s">
        <v>104</v>
      </c>
      <c r="G184" s="1025" t="s">
        <v>571</v>
      </c>
      <c r="H184" s="1022" t="s">
        <v>830</v>
      </c>
      <c r="I184" s="946" t="s">
        <v>779</v>
      </c>
      <c r="J184" s="946" t="s">
        <v>779</v>
      </c>
      <c r="K184" s="945" t="s">
        <v>539</v>
      </c>
      <c r="L184" s="945" t="s">
        <v>1017</v>
      </c>
      <c r="M184" s="945" t="s">
        <v>1018</v>
      </c>
      <c r="N184" s="973" t="s">
        <v>779</v>
      </c>
      <c r="O184" s="973" t="s">
        <v>779</v>
      </c>
      <c r="P184" s="973" t="s">
        <v>779</v>
      </c>
      <c r="Q184" s="990" t="s">
        <v>779</v>
      </c>
      <c r="R184" s="990" t="s">
        <v>779</v>
      </c>
      <c r="S184" s="949" t="s">
        <v>882</v>
      </c>
      <c r="T184" s="275" t="s">
        <v>110</v>
      </c>
      <c r="V184" s="57"/>
    </row>
    <row r="185" spans="1:22" s="56" customFormat="1" ht="37.5" hidden="1" customHeight="1">
      <c r="A185" s="60">
        <f>SUBTOTAL(3,$B$13:B185)</f>
        <v>0</v>
      </c>
      <c r="B185" s="950" t="s">
        <v>572</v>
      </c>
      <c r="C185" s="639">
        <v>1174390000</v>
      </c>
      <c r="D185" s="1020" t="s">
        <v>875</v>
      </c>
      <c r="E185" s="301" t="s">
        <v>103</v>
      </c>
      <c r="F185" s="498" t="s">
        <v>104</v>
      </c>
      <c r="G185" s="1025" t="s">
        <v>573</v>
      </c>
      <c r="H185" s="498"/>
      <c r="I185" s="498"/>
      <c r="J185" s="500"/>
      <c r="K185" s="500" t="s">
        <v>574</v>
      </c>
      <c r="L185" s="221" t="s">
        <v>893</v>
      </c>
      <c r="M185" s="190" t="s">
        <v>899</v>
      </c>
      <c r="N185" s="191"/>
      <c r="O185" s="196"/>
      <c r="P185" s="568"/>
      <c r="Q185" s="501"/>
      <c r="R185" s="134"/>
      <c r="S185" s="949" t="s">
        <v>882</v>
      </c>
      <c r="T185" s="275" t="s">
        <v>110</v>
      </c>
      <c r="V185" s="57"/>
    </row>
    <row r="186" spans="1:22" s="56" customFormat="1" ht="14.25" hidden="1" customHeight="1">
      <c r="A186" s="1492" t="s">
        <v>354</v>
      </c>
      <c r="B186" s="1493"/>
      <c r="C186" s="1493"/>
      <c r="D186" s="1493"/>
      <c r="E186" s="1493"/>
      <c r="F186" s="1493"/>
      <c r="G186" s="1493"/>
      <c r="H186" s="1493"/>
      <c r="I186" s="1493"/>
      <c r="J186" s="1493"/>
      <c r="K186" s="1493"/>
      <c r="L186" s="1493"/>
      <c r="M186" s="1493"/>
      <c r="N186" s="1493"/>
      <c r="O186" s="1493"/>
      <c r="P186" s="1493"/>
      <c r="Q186" s="1493"/>
      <c r="R186" s="1493"/>
      <c r="S186" s="1510"/>
      <c r="T186" s="278"/>
      <c r="V186" s="57"/>
    </row>
    <row r="187" spans="1:22" s="56" customFormat="1" ht="77.25" hidden="1" customHeight="1">
      <c r="A187" s="305">
        <f>SUBTOTAL(3,$B$13:B187)</f>
        <v>0</v>
      </c>
      <c r="B187" s="323" t="s">
        <v>575</v>
      </c>
      <c r="C187" s="319">
        <v>300000163</v>
      </c>
      <c r="D187" s="330" t="s">
        <v>875</v>
      </c>
      <c r="E187" s="309" t="s">
        <v>103</v>
      </c>
      <c r="F187" s="412" t="s">
        <v>375</v>
      </c>
      <c r="G187" s="327"/>
      <c r="H187" s="313"/>
      <c r="I187" s="313" t="s">
        <v>302</v>
      </c>
      <c r="J187" s="335"/>
      <c r="K187" s="314"/>
      <c r="L187" s="315"/>
      <c r="M187" s="336"/>
      <c r="N187" s="317"/>
      <c r="O187" s="318"/>
      <c r="P187" s="361"/>
      <c r="Q187" s="329"/>
      <c r="R187" s="321"/>
      <c r="S187" s="686" t="s">
        <v>1019</v>
      </c>
      <c r="T187" s="278" t="s">
        <v>171</v>
      </c>
      <c r="U187" s="78"/>
      <c r="V187" s="11"/>
    </row>
    <row r="188" spans="1:22" s="56" customFormat="1" ht="45.75" hidden="1" customHeight="1">
      <c r="A188" s="302">
        <f>SUBTOTAL(3,$B$13:B188)</f>
        <v>0</v>
      </c>
      <c r="B188" s="122" t="s">
        <v>577</v>
      </c>
      <c r="C188" s="123">
        <v>200000110</v>
      </c>
      <c r="D188" s="304" t="s">
        <v>114</v>
      </c>
      <c r="E188" s="301" t="s">
        <v>103</v>
      </c>
      <c r="F188" s="631" t="s">
        <v>523</v>
      </c>
      <c r="G188" s="114"/>
      <c r="H188" s="1032" t="s">
        <v>832</v>
      </c>
      <c r="I188" s="227" t="s">
        <v>351</v>
      </c>
      <c r="J188" s="114"/>
      <c r="K188" s="142" t="s">
        <v>579</v>
      </c>
      <c r="L188" s="129"/>
      <c r="M188" s="129"/>
      <c r="N188" s="203"/>
      <c r="O188" s="203"/>
      <c r="P188" s="210"/>
      <c r="Q188" s="205"/>
      <c r="R188" s="219"/>
      <c r="S188" s="684" t="s">
        <v>971</v>
      </c>
      <c r="T188" s="278" t="s">
        <v>171</v>
      </c>
      <c r="U188" s="78"/>
      <c r="V188" s="11"/>
    </row>
    <row r="189" spans="1:22" s="56" customFormat="1" ht="45.75" hidden="1" customHeight="1">
      <c r="A189" s="302">
        <f>SUBTOTAL(3,$B$13:B189)</f>
        <v>0</v>
      </c>
      <c r="B189" s="122" t="s">
        <v>580</v>
      </c>
      <c r="C189" s="123">
        <v>200001188</v>
      </c>
      <c r="D189" s="304" t="s">
        <v>114</v>
      </c>
      <c r="E189" s="301" t="s">
        <v>103</v>
      </c>
      <c r="F189" s="631" t="s">
        <v>523</v>
      </c>
      <c r="G189" s="114"/>
      <c r="H189" s="1032" t="s">
        <v>833</v>
      </c>
      <c r="I189" s="227" t="s">
        <v>351</v>
      </c>
      <c r="J189" s="208"/>
      <c r="K189" s="142" t="s">
        <v>519</v>
      </c>
      <c r="L189" s="129"/>
      <c r="M189" s="129"/>
      <c r="N189" s="203"/>
      <c r="O189" s="248"/>
      <c r="P189" s="210"/>
      <c r="Q189" s="205"/>
      <c r="R189" s="216"/>
      <c r="S189" s="684" t="s">
        <v>971</v>
      </c>
      <c r="T189" s="278" t="s">
        <v>171</v>
      </c>
      <c r="U189" s="78"/>
      <c r="V189" s="11"/>
    </row>
    <row r="190" spans="1:22" s="56" customFormat="1" ht="45.75" hidden="1" customHeight="1">
      <c r="A190" s="302">
        <f>SUBTOTAL(3,$B$13:B190)</f>
        <v>0</v>
      </c>
      <c r="B190" s="122" t="s">
        <v>582</v>
      </c>
      <c r="C190" s="123">
        <v>200005991</v>
      </c>
      <c r="D190" s="304" t="s">
        <v>114</v>
      </c>
      <c r="E190" s="301" t="s">
        <v>103</v>
      </c>
      <c r="F190" s="631" t="s">
        <v>523</v>
      </c>
      <c r="G190" s="114"/>
      <c r="H190" s="1032" t="s">
        <v>834</v>
      </c>
      <c r="I190" s="227" t="s">
        <v>351</v>
      </c>
      <c r="J190" s="208"/>
      <c r="K190" s="142" t="s">
        <v>584</v>
      </c>
      <c r="L190" s="202"/>
      <c r="M190" s="129"/>
      <c r="N190" s="248"/>
      <c r="O190" s="248"/>
      <c r="P190" s="210"/>
      <c r="Q190" s="205"/>
      <c r="R190" s="219"/>
      <c r="S190" s="684" t="s">
        <v>971</v>
      </c>
      <c r="T190" s="278" t="s">
        <v>171</v>
      </c>
      <c r="U190" s="78"/>
      <c r="V190" s="11"/>
    </row>
    <row r="191" spans="1:22" s="57" customFormat="1" ht="14.25" hidden="1" customHeight="1">
      <c r="A191" s="1492" t="s">
        <v>359</v>
      </c>
      <c r="B191" s="1493"/>
      <c r="C191" s="1493"/>
      <c r="D191" s="1493"/>
      <c r="E191" s="1493"/>
      <c r="F191" s="1493"/>
      <c r="G191" s="1493"/>
      <c r="H191" s="1493"/>
      <c r="I191" s="1493"/>
      <c r="J191" s="1493"/>
      <c r="K191" s="1493"/>
      <c r="L191" s="1493"/>
      <c r="M191" s="1493"/>
      <c r="N191" s="1493"/>
      <c r="O191" s="1493"/>
      <c r="P191" s="1493"/>
      <c r="Q191" s="1493"/>
      <c r="R191" s="1493"/>
      <c r="S191" s="1493"/>
      <c r="T191" s="278"/>
      <c r="U191" s="56"/>
    </row>
    <row r="192" spans="1:22" s="57" customFormat="1" ht="129" hidden="1" customHeight="1">
      <c r="A192" s="305">
        <f>SUBTOTAL(3,$B$13:B192)</f>
        <v>0</v>
      </c>
      <c r="B192" s="323" t="s">
        <v>585</v>
      </c>
      <c r="C192" s="319">
        <v>184000000</v>
      </c>
      <c r="D192" s="330" t="s">
        <v>114</v>
      </c>
      <c r="E192" s="330" t="s">
        <v>103</v>
      </c>
      <c r="F192" s="412" t="s">
        <v>134</v>
      </c>
      <c r="G192" s="360"/>
      <c r="H192" s="411"/>
      <c r="I192" s="412" t="s">
        <v>149</v>
      </c>
      <c r="J192" s="413"/>
      <c r="K192" s="414"/>
      <c r="L192" s="415"/>
      <c r="M192" s="415"/>
      <c r="N192" s="416"/>
      <c r="O192" s="416"/>
      <c r="P192" s="346"/>
      <c r="Q192" s="416"/>
      <c r="R192" s="417"/>
      <c r="S192" s="686" t="s">
        <v>1020</v>
      </c>
      <c r="T192" s="278" t="s">
        <v>139</v>
      </c>
      <c r="U192" s="56"/>
    </row>
    <row r="193" spans="1:22" s="56" customFormat="1" ht="38.25" hidden="1" customHeight="1">
      <c r="A193" s="302">
        <f>SUBTOTAL(3,$B$13:B193)</f>
        <v>0</v>
      </c>
      <c r="B193" s="43" t="s">
        <v>589</v>
      </c>
      <c r="C193" s="299">
        <v>175945000</v>
      </c>
      <c r="D193" s="304" t="s">
        <v>114</v>
      </c>
      <c r="E193" s="304" t="s">
        <v>103</v>
      </c>
      <c r="F193" s="631" t="s">
        <v>134</v>
      </c>
      <c r="G193" s="300"/>
      <c r="H193" s="153"/>
      <c r="I193" s="116" t="s">
        <v>149</v>
      </c>
      <c r="J193" s="116"/>
      <c r="K193" s="55"/>
      <c r="L193" s="117"/>
      <c r="M193" s="117"/>
      <c r="N193" s="145"/>
      <c r="O193" s="145"/>
      <c r="P193" s="118"/>
      <c r="Q193" s="119"/>
      <c r="R193" s="53"/>
      <c r="S193" s="684" t="s">
        <v>918</v>
      </c>
      <c r="T193" s="278" t="s">
        <v>139</v>
      </c>
      <c r="V193" s="57"/>
    </row>
    <row r="194" spans="1:22" s="56" customFormat="1" ht="43.5" hidden="1" customHeight="1">
      <c r="A194" s="302">
        <f>SUBTOTAL(3,$B$13:B194)</f>
        <v>0</v>
      </c>
      <c r="B194" s="43" t="s">
        <v>591</v>
      </c>
      <c r="C194" s="299">
        <v>350000000</v>
      </c>
      <c r="D194" s="304" t="s">
        <v>744</v>
      </c>
      <c r="E194" s="207" t="s">
        <v>133</v>
      </c>
      <c r="F194" s="300" t="s">
        <v>134</v>
      </c>
      <c r="G194" s="300"/>
      <c r="H194" s="153"/>
      <c r="I194" s="116" t="s">
        <v>200</v>
      </c>
      <c r="J194" s="116" t="s">
        <v>200</v>
      </c>
      <c r="K194" s="55" t="s">
        <v>200</v>
      </c>
      <c r="L194" s="117"/>
      <c r="M194" s="117"/>
      <c r="N194" s="145"/>
      <c r="O194" s="145"/>
      <c r="P194" s="118"/>
      <c r="Q194" s="119"/>
      <c r="R194" s="53"/>
      <c r="S194" s="684" t="s">
        <v>916</v>
      </c>
      <c r="T194" s="278" t="s">
        <v>139</v>
      </c>
      <c r="V194" s="57"/>
    </row>
    <row r="195" spans="1:22" s="56" customFormat="1" ht="48.75" hidden="1" customHeight="1">
      <c r="A195" s="302">
        <f>SUBTOTAL(3,$B$13:B195)</f>
        <v>0</v>
      </c>
      <c r="B195" s="43" t="s">
        <v>593</v>
      </c>
      <c r="C195" s="299">
        <v>149500000</v>
      </c>
      <c r="D195" s="304" t="s">
        <v>114</v>
      </c>
      <c r="E195" s="304" t="s">
        <v>103</v>
      </c>
      <c r="F195" s="300" t="s">
        <v>134</v>
      </c>
      <c r="G195" s="300" t="s">
        <v>594</v>
      </c>
      <c r="H195" s="153">
        <v>149372000</v>
      </c>
      <c r="I195" s="116" t="s">
        <v>205</v>
      </c>
      <c r="J195" s="116" t="s">
        <v>1021</v>
      </c>
      <c r="K195" s="55" t="s">
        <v>595</v>
      </c>
      <c r="L195" s="513">
        <v>44426</v>
      </c>
      <c r="M195" s="513">
        <v>44515</v>
      </c>
      <c r="N195" s="145"/>
      <c r="O195" s="145"/>
      <c r="P195" s="132"/>
      <c r="Q195" s="119"/>
      <c r="R195" s="53"/>
      <c r="S195" s="684" t="s">
        <v>882</v>
      </c>
      <c r="T195" s="278" t="s">
        <v>139</v>
      </c>
      <c r="V195" s="57"/>
    </row>
    <row r="196" spans="1:22" s="78" customFormat="1" hidden="1">
      <c r="A196" s="1497" t="s">
        <v>596</v>
      </c>
      <c r="B196" s="1498"/>
      <c r="C196" s="1498"/>
      <c r="D196" s="1498"/>
      <c r="E196" s="1498"/>
      <c r="F196" s="1498"/>
      <c r="G196" s="1498"/>
      <c r="H196" s="1498"/>
      <c r="I196" s="1498"/>
      <c r="J196" s="1498"/>
      <c r="K196" s="1498"/>
      <c r="L196" s="1498"/>
      <c r="M196" s="1498"/>
      <c r="N196" s="1498"/>
      <c r="O196" s="1498"/>
      <c r="P196" s="1498"/>
      <c r="Q196" s="1498"/>
      <c r="R196" s="1498"/>
      <c r="S196" s="1499"/>
      <c r="T196" s="275"/>
      <c r="V196"/>
    </row>
    <row r="197" spans="1:22" s="78" customFormat="1" hidden="1">
      <c r="A197" s="1500" t="s">
        <v>247</v>
      </c>
      <c r="B197" s="1501"/>
      <c r="C197" s="1501"/>
      <c r="D197" s="1501"/>
      <c r="E197" s="1501"/>
      <c r="F197" s="1501"/>
      <c r="G197" s="1501"/>
      <c r="H197" s="1501"/>
      <c r="I197" s="1501"/>
      <c r="J197" s="1501"/>
      <c r="K197" s="1501"/>
      <c r="L197" s="1501"/>
      <c r="M197" s="1501"/>
      <c r="N197" s="1501"/>
      <c r="O197" s="1501"/>
      <c r="P197" s="1501"/>
      <c r="Q197" s="1501"/>
      <c r="R197" s="1501"/>
      <c r="S197" s="1511"/>
      <c r="T197" s="275"/>
      <c r="V197"/>
    </row>
    <row r="198" spans="1:22" s="78" customFormat="1" ht="71.25" hidden="1" customHeight="1">
      <c r="A198" s="393">
        <f>SUBTOTAL(3,$B$13:B198)</f>
        <v>0</v>
      </c>
      <c r="B198" s="974" t="s">
        <v>597</v>
      </c>
      <c r="C198" s="307">
        <v>2000000000</v>
      </c>
      <c r="D198" s="1021" t="s">
        <v>875</v>
      </c>
      <c r="E198" s="325" t="s">
        <v>103</v>
      </c>
      <c r="F198" s="499" t="s">
        <v>104</v>
      </c>
      <c r="G198" s="1034" t="s">
        <v>835</v>
      </c>
      <c r="H198" s="1033" t="s">
        <v>836</v>
      </c>
      <c r="I198" s="1021" t="s">
        <v>599</v>
      </c>
      <c r="J198" s="1021" t="s">
        <v>222</v>
      </c>
      <c r="K198" s="1021" t="s">
        <v>600</v>
      </c>
      <c r="L198" s="977" t="s">
        <v>1022</v>
      </c>
      <c r="M198" s="977" t="s">
        <v>1023</v>
      </c>
      <c r="N198" s="1004">
        <v>2091</v>
      </c>
      <c r="O198" s="1004">
        <v>24310</v>
      </c>
      <c r="P198" s="955" t="s">
        <v>779</v>
      </c>
      <c r="Q198" s="958" t="s">
        <v>779</v>
      </c>
      <c r="R198" s="958" t="s">
        <v>1024</v>
      </c>
      <c r="S198" s="1008" t="s">
        <v>1025</v>
      </c>
      <c r="T198" s="275" t="s">
        <v>110</v>
      </c>
      <c r="U198" s="984"/>
      <c r="V198"/>
    </row>
    <row r="199" spans="1:22" s="78" customFormat="1" ht="81.75" hidden="1" customHeight="1">
      <c r="A199" s="393">
        <f>SUBTOTAL(3,$B$13:B199)</f>
        <v>0</v>
      </c>
      <c r="B199" s="974" t="s">
        <v>1026</v>
      </c>
      <c r="C199" s="307">
        <v>1300000000</v>
      </c>
      <c r="D199" s="1021" t="s">
        <v>875</v>
      </c>
      <c r="E199" s="325" t="s">
        <v>103</v>
      </c>
      <c r="F199" s="499" t="s">
        <v>104</v>
      </c>
      <c r="G199" s="1034" t="s">
        <v>145</v>
      </c>
      <c r="H199" s="1033" t="s">
        <v>837</v>
      </c>
      <c r="I199" s="1021" t="s">
        <v>603</v>
      </c>
      <c r="J199" s="1021" t="s">
        <v>130</v>
      </c>
      <c r="K199" s="1021" t="s">
        <v>147</v>
      </c>
      <c r="L199" s="955" t="s">
        <v>893</v>
      </c>
      <c r="M199" s="955" t="s">
        <v>899</v>
      </c>
      <c r="N199" s="1006" t="s">
        <v>779</v>
      </c>
      <c r="O199" s="1006" t="s">
        <v>779</v>
      </c>
      <c r="P199" s="1005" t="s">
        <v>779</v>
      </c>
      <c r="Q199" s="1006" t="s">
        <v>779</v>
      </c>
      <c r="R199" s="1006" t="s">
        <v>779</v>
      </c>
      <c r="S199" s="1008" t="s">
        <v>1027</v>
      </c>
      <c r="T199" s="275" t="s">
        <v>110</v>
      </c>
      <c r="U199" s="984"/>
      <c r="V199"/>
    </row>
    <row r="200" spans="1:22" s="78" customFormat="1" ht="43.75" hidden="1" customHeight="1">
      <c r="A200" s="60">
        <f>SUBTOTAL(3,$B$13:B200)</f>
        <v>0</v>
      </c>
      <c r="B200" s="970" t="s">
        <v>605</v>
      </c>
      <c r="C200" s="299">
        <v>1000000000</v>
      </c>
      <c r="D200" s="1020" t="s">
        <v>875</v>
      </c>
      <c r="E200" s="125" t="s">
        <v>103</v>
      </c>
      <c r="F200" s="498" t="s">
        <v>104</v>
      </c>
      <c r="G200" s="1025" t="s">
        <v>145</v>
      </c>
      <c r="H200" s="1022" t="s">
        <v>839</v>
      </c>
      <c r="I200" s="1020" t="s">
        <v>222</v>
      </c>
      <c r="J200" s="1020" t="s">
        <v>130</v>
      </c>
      <c r="K200" s="1020" t="s">
        <v>147</v>
      </c>
      <c r="L200" s="945" t="s">
        <v>893</v>
      </c>
      <c r="M200" s="945" t="s">
        <v>899</v>
      </c>
      <c r="N200" s="947" t="s">
        <v>779</v>
      </c>
      <c r="O200" s="947" t="s">
        <v>779</v>
      </c>
      <c r="P200" s="943" t="s">
        <v>779</v>
      </c>
      <c r="Q200" s="947" t="s">
        <v>779</v>
      </c>
      <c r="R200" s="947" t="s">
        <v>779</v>
      </c>
      <c r="S200" s="949" t="s">
        <v>1028</v>
      </c>
      <c r="T200" s="275" t="s">
        <v>110</v>
      </c>
      <c r="V200"/>
    </row>
    <row r="201" spans="1:22" s="78" customFormat="1" ht="40.75" hidden="1" customHeight="1">
      <c r="A201" s="60">
        <f>SUBTOTAL(3,$B$13:B201)</f>
        <v>0</v>
      </c>
      <c r="B201" s="970" t="s">
        <v>606</v>
      </c>
      <c r="C201" s="299">
        <v>1500000000</v>
      </c>
      <c r="D201" s="1020" t="s">
        <v>875</v>
      </c>
      <c r="E201" s="125" t="s">
        <v>103</v>
      </c>
      <c r="F201" s="498" t="s">
        <v>104</v>
      </c>
      <c r="G201" s="1025" t="s">
        <v>221</v>
      </c>
      <c r="H201" s="1022" t="s">
        <v>840</v>
      </c>
      <c r="I201" s="1020" t="s">
        <v>222</v>
      </c>
      <c r="J201" s="1020" t="s">
        <v>607</v>
      </c>
      <c r="K201" s="1020" t="s">
        <v>223</v>
      </c>
      <c r="L201" s="945" t="s">
        <v>922</v>
      </c>
      <c r="M201" s="945" t="s">
        <v>923</v>
      </c>
      <c r="N201" s="1007">
        <v>2756</v>
      </c>
      <c r="O201" s="945" t="s">
        <v>1029</v>
      </c>
      <c r="P201" s="945" t="s">
        <v>779</v>
      </c>
      <c r="Q201" s="946" t="s">
        <v>779</v>
      </c>
      <c r="R201" s="946" t="s">
        <v>1030</v>
      </c>
      <c r="S201" s="949" t="s">
        <v>882</v>
      </c>
      <c r="T201" s="275" t="s">
        <v>110</v>
      </c>
      <c r="V201"/>
    </row>
    <row r="202" spans="1:22" s="78" customFormat="1" ht="41.15" hidden="1" customHeight="1">
      <c r="A202" s="60">
        <f>SUBTOTAL(3,$B$13:B202)</f>
        <v>0</v>
      </c>
      <c r="B202" s="970" t="s">
        <v>608</v>
      </c>
      <c r="C202" s="299">
        <v>200000000</v>
      </c>
      <c r="D202" s="1020" t="s">
        <v>235</v>
      </c>
      <c r="E202" s="125" t="s">
        <v>103</v>
      </c>
      <c r="F202" s="498" t="s">
        <v>104</v>
      </c>
      <c r="G202" s="1025" t="s">
        <v>609</v>
      </c>
      <c r="H202" s="1022" t="s">
        <v>841</v>
      </c>
      <c r="I202" s="1020" t="s">
        <v>779</v>
      </c>
      <c r="J202" s="1020" t="s">
        <v>779</v>
      </c>
      <c r="K202" s="1020" t="s">
        <v>426</v>
      </c>
      <c r="L202" s="945" t="s">
        <v>986</v>
      </c>
      <c r="M202" s="945" t="s">
        <v>1031</v>
      </c>
      <c r="N202" s="945" t="s">
        <v>779</v>
      </c>
      <c r="O202" s="945" t="s">
        <v>779</v>
      </c>
      <c r="P202" s="945" t="s">
        <v>779</v>
      </c>
      <c r="Q202" s="946" t="s">
        <v>779</v>
      </c>
      <c r="R202" s="946" t="s">
        <v>779</v>
      </c>
      <c r="S202" s="949" t="s">
        <v>882</v>
      </c>
      <c r="T202" s="275" t="s">
        <v>110</v>
      </c>
      <c r="V202"/>
    </row>
    <row r="203" spans="1:22" s="78" customFormat="1" ht="48" hidden="1" customHeight="1">
      <c r="A203" s="393">
        <f>SUBTOTAL(3,$B$13:B203)</f>
        <v>0</v>
      </c>
      <c r="B203" s="474" t="s">
        <v>611</v>
      </c>
      <c r="C203" s="403">
        <v>0</v>
      </c>
      <c r="D203" s="350"/>
      <c r="E203" s="325"/>
      <c r="F203" s="499"/>
      <c r="G203" s="476"/>
      <c r="H203" s="499"/>
      <c r="I203" s="478"/>
      <c r="J203" s="510"/>
      <c r="K203" s="314"/>
      <c r="L203" s="315"/>
      <c r="M203" s="316"/>
      <c r="N203" s="317"/>
      <c r="O203" s="396"/>
      <c r="P203" s="411"/>
      <c r="Q203" s="479"/>
      <c r="R203" s="321"/>
      <c r="S203" s="686" t="s">
        <v>612</v>
      </c>
      <c r="T203" s="275" t="s">
        <v>110</v>
      </c>
      <c r="V203"/>
    </row>
    <row r="204" spans="1:22" s="78" customFormat="1" ht="37.5" hidden="1" customHeight="1">
      <c r="A204" s="60">
        <f>SUBTOTAL(3,$B$13:B204)</f>
        <v>0</v>
      </c>
      <c r="B204" s="992" t="s">
        <v>613</v>
      </c>
      <c r="C204" s="299">
        <v>1000000000</v>
      </c>
      <c r="D204" s="125" t="s">
        <v>875</v>
      </c>
      <c r="E204" s="125" t="s">
        <v>103</v>
      </c>
      <c r="F204" s="498" t="s">
        <v>104</v>
      </c>
      <c r="G204" s="584"/>
      <c r="H204" s="139"/>
      <c r="I204" s="114"/>
      <c r="J204" s="140"/>
      <c r="K204" s="114"/>
      <c r="L204" s="212"/>
      <c r="M204" s="213"/>
      <c r="N204" s="218"/>
      <c r="O204" s="218"/>
      <c r="P204" s="210"/>
      <c r="Q204" s="577"/>
      <c r="R204" s="567"/>
      <c r="S204" s="684" t="s">
        <v>895</v>
      </c>
      <c r="T204" s="275" t="s">
        <v>110</v>
      </c>
      <c r="V204"/>
    </row>
    <row r="205" spans="1:22" ht="44.25" hidden="1" customHeight="1">
      <c r="A205" s="393">
        <f>SUBTOTAL(3,$B$13:B205)</f>
        <v>0</v>
      </c>
      <c r="B205" s="474" t="s">
        <v>615</v>
      </c>
      <c r="C205" s="350">
        <v>0</v>
      </c>
      <c r="D205" s="393"/>
      <c r="E205" s="309"/>
      <c r="F205" s="690"/>
      <c r="G205" s="360"/>
      <c r="H205" s="495"/>
      <c r="I205" s="398"/>
      <c r="J205" s="394"/>
      <c r="K205" s="360"/>
      <c r="L205" s="395"/>
      <c r="M205" s="364"/>
      <c r="N205" s="384"/>
      <c r="O205" s="384"/>
      <c r="P205" s="366"/>
      <c r="Q205" s="496"/>
      <c r="R205" s="587"/>
      <c r="S205" s="686" t="s">
        <v>616</v>
      </c>
      <c r="T205" s="275" t="s">
        <v>110</v>
      </c>
      <c r="V205" s="78"/>
    </row>
    <row r="206" spans="1:22" s="56" customFormat="1" ht="45" hidden="1" customHeight="1">
      <c r="A206" s="393">
        <f>SUBTOTAL(3,$B$13:B206)</f>
        <v>0</v>
      </c>
      <c r="B206" s="306" t="s">
        <v>617</v>
      </c>
      <c r="C206" s="588">
        <v>0</v>
      </c>
      <c r="D206" s="350"/>
      <c r="E206" s="325"/>
      <c r="F206" s="360"/>
      <c r="G206" s="360"/>
      <c r="H206" s="499"/>
      <c r="I206" s="392"/>
      <c r="J206" s="589"/>
      <c r="K206" s="393"/>
      <c r="L206" s="343"/>
      <c r="M206" s="343"/>
      <c r="N206" s="354"/>
      <c r="O206" s="354"/>
      <c r="P206" s="346"/>
      <c r="Q206" s="357"/>
      <c r="R206" s="590"/>
      <c r="S206" s="686" t="s">
        <v>618</v>
      </c>
      <c r="T206" s="275" t="s">
        <v>110</v>
      </c>
      <c r="V206" s="57"/>
    </row>
    <row r="207" spans="1:22" s="78" customFormat="1" ht="15" hidden="1" customHeight="1">
      <c r="A207" s="1492" t="s">
        <v>292</v>
      </c>
      <c r="B207" s="1493"/>
      <c r="C207" s="1493"/>
      <c r="D207" s="1493"/>
      <c r="E207" s="1493"/>
      <c r="F207" s="1493"/>
      <c r="G207" s="1493"/>
      <c r="H207" s="1493"/>
      <c r="I207" s="1493"/>
      <c r="J207" s="1493"/>
      <c r="K207" s="1493"/>
      <c r="L207" s="1493"/>
      <c r="M207" s="1493"/>
      <c r="N207" s="1493"/>
      <c r="O207" s="1493"/>
      <c r="P207" s="1493"/>
      <c r="Q207" s="1493"/>
      <c r="R207" s="1493"/>
      <c r="S207" s="1510"/>
      <c r="T207" s="275"/>
      <c r="V207"/>
    </row>
    <row r="208" spans="1:22" s="78" customFormat="1" ht="47.25" hidden="1" customHeight="1">
      <c r="A208" s="302">
        <f>SUBTOTAL(3,$B$13:B208)</f>
        <v>0</v>
      </c>
      <c r="B208" s="122" t="s">
        <v>619</v>
      </c>
      <c r="C208" s="124">
        <v>200003500</v>
      </c>
      <c r="D208" s="304" t="s">
        <v>114</v>
      </c>
      <c r="E208" s="301" t="s">
        <v>103</v>
      </c>
      <c r="F208" s="631" t="s">
        <v>167</v>
      </c>
      <c r="G208" s="114" t="s">
        <v>620</v>
      </c>
      <c r="H208" s="249" t="s">
        <v>843</v>
      </c>
      <c r="I208" s="227" t="s">
        <v>178</v>
      </c>
      <c r="J208" s="227" t="s">
        <v>169</v>
      </c>
      <c r="K208" s="232" t="s">
        <v>621</v>
      </c>
      <c r="L208" s="213" t="s">
        <v>1032</v>
      </c>
      <c r="M208" s="213">
        <v>44522</v>
      </c>
      <c r="N208" s="250"/>
      <c r="O208" s="234"/>
      <c r="P208" s="210"/>
      <c r="Q208" s="127"/>
      <c r="R208" s="219"/>
      <c r="S208" s="684" t="s">
        <v>974</v>
      </c>
      <c r="T208" s="275" t="s">
        <v>171</v>
      </c>
      <c r="V208" s="11"/>
    </row>
    <row r="209" spans="1:22" s="56" customFormat="1" ht="78" hidden="1" customHeight="1">
      <c r="A209" s="305">
        <f>SUBTOTAL(3,$B$13:B209)</f>
        <v>0</v>
      </c>
      <c r="B209" s="323" t="s">
        <v>622</v>
      </c>
      <c r="C209" s="324">
        <v>300000163</v>
      </c>
      <c r="D209" s="330" t="s">
        <v>875</v>
      </c>
      <c r="E209" s="309" t="s">
        <v>103</v>
      </c>
      <c r="F209" s="412" t="s">
        <v>167</v>
      </c>
      <c r="G209" s="360" t="s">
        <v>623</v>
      </c>
      <c r="H209" s="375" t="s">
        <v>844</v>
      </c>
      <c r="I209" s="353" t="s">
        <v>153</v>
      </c>
      <c r="J209" s="353" t="s">
        <v>169</v>
      </c>
      <c r="K209" s="376" t="s">
        <v>624</v>
      </c>
      <c r="L209" s="377" t="s">
        <v>973</v>
      </c>
      <c r="M209" s="377" t="s">
        <v>914</v>
      </c>
      <c r="N209" s="354"/>
      <c r="O209" s="354"/>
      <c r="P209" s="366"/>
      <c r="Q209" s="357"/>
      <c r="R209" s="378"/>
      <c r="S209" s="686" t="s">
        <v>1033</v>
      </c>
      <c r="T209" s="275" t="s">
        <v>171</v>
      </c>
      <c r="U209" s="78"/>
      <c r="V209" s="11"/>
    </row>
    <row r="210" spans="1:22" s="154" customFormat="1" ht="15" hidden="1" customHeight="1">
      <c r="A210" s="1492" t="s">
        <v>311</v>
      </c>
      <c r="B210" s="1493"/>
      <c r="C210" s="1493"/>
      <c r="D210" s="1493"/>
      <c r="E210" s="1493"/>
      <c r="F210" s="1493"/>
      <c r="G210" s="1493"/>
      <c r="H210" s="1493"/>
      <c r="I210" s="1493"/>
      <c r="J210" s="1493"/>
      <c r="K210" s="1493"/>
      <c r="L210" s="1493"/>
      <c r="M210" s="1493"/>
      <c r="N210" s="1493"/>
      <c r="O210" s="1493"/>
      <c r="P210" s="1493"/>
      <c r="Q210" s="1493"/>
      <c r="R210" s="1493"/>
      <c r="S210" s="1510"/>
      <c r="T210" s="278"/>
      <c r="V210" s="155"/>
    </row>
    <row r="211" spans="1:22" s="154" customFormat="1" ht="54.75" hidden="1" customHeight="1">
      <c r="A211" s="302">
        <f>SUBTOTAL(3,$B$13:B211)</f>
        <v>0</v>
      </c>
      <c r="B211" s="122" t="s">
        <v>626</v>
      </c>
      <c r="C211" s="124">
        <v>450000000</v>
      </c>
      <c r="D211" s="304" t="s">
        <v>875</v>
      </c>
      <c r="E211" s="207" t="s">
        <v>133</v>
      </c>
      <c r="F211" s="631" t="s">
        <v>134</v>
      </c>
      <c r="G211" s="114" t="s">
        <v>627</v>
      </c>
      <c r="H211" s="871">
        <v>418481171</v>
      </c>
      <c r="I211" s="227" t="s">
        <v>136</v>
      </c>
      <c r="J211" s="906" t="s">
        <v>137</v>
      </c>
      <c r="K211" s="67" t="s">
        <v>628</v>
      </c>
      <c r="L211" s="872">
        <v>44398</v>
      </c>
      <c r="M211" s="872">
        <v>44517</v>
      </c>
      <c r="N211" s="230">
        <v>26.45</v>
      </c>
      <c r="O211" s="230">
        <v>0</v>
      </c>
      <c r="P211" s="1009"/>
      <c r="Q211" s="131"/>
      <c r="R211" s="571">
        <f>O211-N211</f>
        <v>-26.45</v>
      </c>
      <c r="S211" s="684" t="s">
        <v>882</v>
      </c>
      <c r="T211" s="278" t="s">
        <v>139</v>
      </c>
      <c r="V211" s="155"/>
    </row>
    <row r="212" spans="1:22" s="154" customFormat="1" ht="66.75" hidden="1" customHeight="1">
      <c r="A212" s="305">
        <f>SUBTOTAL(3,$B$13:B212)</f>
        <v>0</v>
      </c>
      <c r="B212" s="323" t="s">
        <v>629</v>
      </c>
      <c r="C212" s="324">
        <v>217000000</v>
      </c>
      <c r="D212" s="330" t="s">
        <v>744</v>
      </c>
      <c r="E212" s="330" t="s">
        <v>103</v>
      </c>
      <c r="F212" s="412" t="s">
        <v>134</v>
      </c>
      <c r="G212" s="418"/>
      <c r="H212" s="419"/>
      <c r="I212" s="696" t="s">
        <v>200</v>
      </c>
      <c r="J212" s="362" t="s">
        <v>200</v>
      </c>
      <c r="K212" s="439" t="s">
        <v>200</v>
      </c>
      <c r="L212" s="423"/>
      <c r="M212" s="423"/>
      <c r="N212" s="424"/>
      <c r="O212" s="425"/>
      <c r="P212" s="426"/>
      <c r="Q212" s="427"/>
      <c r="R212" s="428"/>
      <c r="S212" s="686" t="s">
        <v>1034</v>
      </c>
      <c r="T212" s="278" t="s">
        <v>139</v>
      </c>
      <c r="V212" s="155"/>
    </row>
    <row r="213" spans="1:22" s="154" customFormat="1" ht="66" hidden="1" customHeight="1">
      <c r="A213" s="305">
        <f>SUBTOTAL(3,$B$13:B213)</f>
        <v>0</v>
      </c>
      <c r="B213" s="323" t="s">
        <v>632</v>
      </c>
      <c r="C213" s="324">
        <v>217000000</v>
      </c>
      <c r="D213" s="330" t="s">
        <v>744</v>
      </c>
      <c r="E213" s="330" t="s">
        <v>103</v>
      </c>
      <c r="F213" s="412" t="s">
        <v>134</v>
      </c>
      <c r="G213" s="418"/>
      <c r="H213" s="419"/>
      <c r="I213" s="696" t="s">
        <v>200</v>
      </c>
      <c r="J213" s="362" t="s">
        <v>200</v>
      </c>
      <c r="K213" s="439" t="s">
        <v>200</v>
      </c>
      <c r="L213" s="423"/>
      <c r="M213" s="423"/>
      <c r="N213" s="424"/>
      <c r="O213" s="425"/>
      <c r="P213" s="426"/>
      <c r="Q213" s="430"/>
      <c r="R213" s="431"/>
      <c r="S213" s="686" t="s">
        <v>1034</v>
      </c>
      <c r="T213" s="278" t="s">
        <v>139</v>
      </c>
      <c r="V213" s="155"/>
    </row>
    <row r="214" spans="1:22" s="154" customFormat="1" ht="38.25" hidden="1" customHeight="1">
      <c r="A214" s="302">
        <f>SUBTOTAL(3,$B$13:B214)</f>
        <v>0</v>
      </c>
      <c r="B214" s="122" t="s">
        <v>634</v>
      </c>
      <c r="C214" s="124">
        <v>385000000</v>
      </c>
      <c r="D214" s="304" t="s">
        <v>744</v>
      </c>
      <c r="E214" s="207" t="s">
        <v>133</v>
      </c>
      <c r="F214" s="631" t="s">
        <v>134</v>
      </c>
      <c r="G214" s="251"/>
      <c r="H214" s="261"/>
      <c r="I214" s="697" t="s">
        <v>200</v>
      </c>
      <c r="J214" s="227" t="s">
        <v>200</v>
      </c>
      <c r="K214" s="67" t="s">
        <v>200</v>
      </c>
      <c r="L214" s="255"/>
      <c r="M214" s="255"/>
      <c r="N214" s="256"/>
      <c r="O214" s="257"/>
      <c r="P214" s="258"/>
      <c r="Q214" s="263"/>
      <c r="R214" s="264"/>
      <c r="S214" s="684" t="s">
        <v>916</v>
      </c>
      <c r="T214" s="278" t="s">
        <v>139</v>
      </c>
      <c r="V214" s="155"/>
    </row>
    <row r="215" spans="1:22" s="154" customFormat="1" ht="65.25" hidden="1" customHeight="1">
      <c r="A215" s="305">
        <f>SUBTOTAL(3,$B$13:B215)</f>
        <v>0</v>
      </c>
      <c r="B215" s="323" t="s">
        <v>636</v>
      </c>
      <c r="C215" s="324">
        <v>217000000</v>
      </c>
      <c r="D215" s="330" t="s">
        <v>744</v>
      </c>
      <c r="E215" s="330" t="s">
        <v>103</v>
      </c>
      <c r="F215" s="412" t="s">
        <v>134</v>
      </c>
      <c r="G215" s="418"/>
      <c r="H215" s="419"/>
      <c r="I215" s="696" t="s">
        <v>200</v>
      </c>
      <c r="J215" s="362" t="s">
        <v>200</v>
      </c>
      <c r="K215" s="439" t="s">
        <v>200</v>
      </c>
      <c r="L215" s="423"/>
      <c r="M215" s="423"/>
      <c r="N215" s="424"/>
      <c r="O215" s="425"/>
      <c r="P215" s="426"/>
      <c r="Q215" s="430"/>
      <c r="R215" s="431"/>
      <c r="S215" s="686" t="s">
        <v>1034</v>
      </c>
      <c r="T215" s="278" t="s">
        <v>139</v>
      </c>
      <c r="V215" s="155"/>
    </row>
    <row r="216" spans="1:22" s="154" customFormat="1" ht="37.5" hidden="1" customHeight="1">
      <c r="A216" s="302">
        <f>SUBTOTAL(3,$B$13:B216)</f>
        <v>0</v>
      </c>
      <c r="B216" s="122" t="s">
        <v>638</v>
      </c>
      <c r="C216" s="124">
        <v>184000000</v>
      </c>
      <c r="D216" s="304" t="s">
        <v>114</v>
      </c>
      <c r="E216" s="304" t="s">
        <v>103</v>
      </c>
      <c r="F216" s="692" t="s">
        <v>134</v>
      </c>
      <c r="G216" s="251"/>
      <c r="H216" s="261"/>
      <c r="I216" s="697" t="s">
        <v>205</v>
      </c>
      <c r="J216" s="253"/>
      <c r="K216" s="254"/>
      <c r="L216" s="255"/>
      <c r="M216" s="255"/>
      <c r="N216" s="256"/>
      <c r="O216" s="257"/>
      <c r="P216" s="258"/>
      <c r="Q216" s="263"/>
      <c r="R216" s="264"/>
      <c r="S216" s="684" t="s">
        <v>882</v>
      </c>
      <c r="T216" s="278" t="s">
        <v>139</v>
      </c>
      <c r="V216" s="155"/>
    </row>
    <row r="217" spans="1:22" s="154" customFormat="1" ht="37.5" hidden="1" customHeight="1">
      <c r="A217" s="302">
        <f>SUBTOTAL(3,$B$13:B217)</f>
        <v>0</v>
      </c>
      <c r="B217" s="122" t="s">
        <v>641</v>
      </c>
      <c r="C217" s="124">
        <v>165600000</v>
      </c>
      <c r="D217" s="304" t="s">
        <v>114</v>
      </c>
      <c r="E217" s="304" t="s">
        <v>103</v>
      </c>
      <c r="F217" s="692" t="s">
        <v>134</v>
      </c>
      <c r="G217" s="251"/>
      <c r="H217" s="261"/>
      <c r="I217" s="697" t="s">
        <v>205</v>
      </c>
      <c r="J217" s="253"/>
      <c r="K217" s="254"/>
      <c r="L217" s="255"/>
      <c r="M217" s="255"/>
      <c r="N217" s="256"/>
      <c r="O217" s="257"/>
      <c r="P217" s="258"/>
      <c r="Q217" s="263"/>
      <c r="R217" s="264"/>
      <c r="S217" s="684" t="s">
        <v>882</v>
      </c>
      <c r="T217" s="278" t="s">
        <v>139</v>
      </c>
      <c r="V217" s="155"/>
    </row>
    <row r="218" spans="1:22" s="154" customFormat="1" ht="34.5" hidden="1" customHeight="1">
      <c r="A218" s="302">
        <f>SUBTOTAL(3,$B$13:B218)</f>
        <v>0</v>
      </c>
      <c r="B218" s="122" t="s">
        <v>644</v>
      </c>
      <c r="C218" s="124">
        <v>149500000</v>
      </c>
      <c r="D218" s="304" t="s">
        <v>114</v>
      </c>
      <c r="E218" s="304" t="s">
        <v>103</v>
      </c>
      <c r="F218" s="692" t="s">
        <v>134</v>
      </c>
      <c r="G218" s="251"/>
      <c r="H218" s="261"/>
      <c r="I218" s="697" t="s">
        <v>205</v>
      </c>
      <c r="J218" s="253"/>
      <c r="K218" s="254"/>
      <c r="L218" s="255"/>
      <c r="M218" s="255"/>
      <c r="N218" s="256"/>
      <c r="O218" s="257"/>
      <c r="P218" s="258"/>
      <c r="Q218" s="263"/>
      <c r="R218" s="264"/>
      <c r="S218" s="684" t="s">
        <v>882</v>
      </c>
      <c r="T218" s="278" t="s">
        <v>139</v>
      </c>
      <c r="V218" s="155"/>
    </row>
    <row r="219" spans="1:22" s="154" customFormat="1" ht="36.75" hidden="1" customHeight="1">
      <c r="A219" s="302">
        <f>SUBTOTAL(3,$B$13:B219)</f>
        <v>0</v>
      </c>
      <c r="B219" s="122" t="s">
        <v>647</v>
      </c>
      <c r="C219" s="124">
        <v>184000000</v>
      </c>
      <c r="D219" s="304" t="s">
        <v>114</v>
      </c>
      <c r="E219" s="304" t="s">
        <v>103</v>
      </c>
      <c r="F219" s="692" t="s">
        <v>134</v>
      </c>
      <c r="G219" s="251"/>
      <c r="H219" s="261"/>
      <c r="I219" s="697" t="s">
        <v>205</v>
      </c>
      <c r="J219" s="253"/>
      <c r="K219" s="254"/>
      <c r="L219" s="255"/>
      <c r="M219" s="255"/>
      <c r="N219" s="256"/>
      <c r="O219" s="257"/>
      <c r="P219" s="258"/>
      <c r="Q219" s="263"/>
      <c r="R219" s="264"/>
      <c r="S219" s="684" t="s">
        <v>882</v>
      </c>
      <c r="T219" s="278" t="s">
        <v>139</v>
      </c>
      <c r="V219" s="155"/>
    </row>
    <row r="220" spans="1:22" s="154" customFormat="1" ht="37.5" hidden="1" customHeight="1">
      <c r="A220" s="302">
        <f>SUBTOTAL(3,$B$13:B220)</f>
        <v>0</v>
      </c>
      <c r="B220" s="122" t="s">
        <v>650</v>
      </c>
      <c r="C220" s="124">
        <v>184000000</v>
      </c>
      <c r="D220" s="304" t="s">
        <v>114</v>
      </c>
      <c r="E220" s="304" t="s">
        <v>103</v>
      </c>
      <c r="F220" s="692" t="s">
        <v>134</v>
      </c>
      <c r="G220" s="251"/>
      <c r="H220" s="261"/>
      <c r="I220" s="697" t="s">
        <v>205</v>
      </c>
      <c r="J220" s="253"/>
      <c r="K220" s="254"/>
      <c r="L220" s="255"/>
      <c r="M220" s="255"/>
      <c r="N220" s="256"/>
      <c r="O220" s="257"/>
      <c r="P220" s="258"/>
      <c r="Q220" s="263"/>
      <c r="R220" s="264"/>
      <c r="S220" s="684" t="s">
        <v>882</v>
      </c>
      <c r="T220" s="278" t="s">
        <v>139</v>
      </c>
      <c r="V220" s="155"/>
    </row>
    <row r="221" spans="1:22" s="154" customFormat="1" ht="36.75" hidden="1" customHeight="1">
      <c r="A221" s="302">
        <f>SUBTOTAL(3,$B$13:B221)</f>
        <v>0</v>
      </c>
      <c r="B221" s="122" t="s">
        <v>652</v>
      </c>
      <c r="C221" s="124">
        <v>500094000</v>
      </c>
      <c r="D221" s="304" t="s">
        <v>875</v>
      </c>
      <c r="E221" s="304" t="s">
        <v>103</v>
      </c>
      <c r="F221" s="692" t="s">
        <v>134</v>
      </c>
      <c r="G221" s="251"/>
      <c r="H221" s="261"/>
      <c r="I221" s="697" t="s">
        <v>178</v>
      </c>
      <c r="J221" s="253"/>
      <c r="K221" s="254"/>
      <c r="L221" s="255"/>
      <c r="M221" s="255"/>
      <c r="N221" s="256"/>
      <c r="O221" s="257"/>
      <c r="P221" s="258"/>
      <c r="Q221" s="263"/>
      <c r="R221" s="264"/>
      <c r="S221" s="684" t="s">
        <v>918</v>
      </c>
      <c r="T221" s="278" t="s">
        <v>139</v>
      </c>
      <c r="V221" s="155"/>
    </row>
    <row r="222" spans="1:22" s="154" customFormat="1" ht="56.65" hidden="1" customHeight="1">
      <c r="A222" s="305">
        <f>SUBTOTAL(3,$B$13:B222)</f>
        <v>0</v>
      </c>
      <c r="B222" s="323" t="s">
        <v>655</v>
      </c>
      <c r="C222" s="324">
        <v>199849320</v>
      </c>
      <c r="D222" s="330" t="s">
        <v>114</v>
      </c>
      <c r="E222" s="330" t="s">
        <v>103</v>
      </c>
      <c r="F222" s="693" t="s">
        <v>134</v>
      </c>
      <c r="G222" s="418"/>
      <c r="H222" s="419"/>
      <c r="I222" s="696" t="s">
        <v>117</v>
      </c>
      <c r="J222" s="421"/>
      <c r="K222" s="422"/>
      <c r="L222" s="423"/>
      <c r="M222" s="423"/>
      <c r="N222" s="424"/>
      <c r="O222" s="425"/>
      <c r="P222" s="426"/>
      <c r="Q222" s="430"/>
      <c r="R222" s="431"/>
      <c r="S222" s="686" t="s">
        <v>1035</v>
      </c>
      <c r="T222" s="278" t="s">
        <v>139</v>
      </c>
      <c r="V222" s="155"/>
    </row>
    <row r="223" spans="1:22" s="154" customFormat="1" ht="171" hidden="1" customHeight="1">
      <c r="A223" s="305">
        <f>SUBTOTAL(3,$B$13:B223)</f>
        <v>0</v>
      </c>
      <c r="B223" s="323" t="s">
        <v>658</v>
      </c>
      <c r="C223" s="324">
        <v>280000000</v>
      </c>
      <c r="D223" s="330" t="s">
        <v>744</v>
      </c>
      <c r="E223" s="330" t="s">
        <v>103</v>
      </c>
      <c r="F223" s="693" t="s">
        <v>134</v>
      </c>
      <c r="G223" s="418"/>
      <c r="H223" s="419"/>
      <c r="I223" s="696" t="s">
        <v>200</v>
      </c>
      <c r="J223" s="362" t="s">
        <v>200</v>
      </c>
      <c r="K223" s="439" t="s">
        <v>200</v>
      </c>
      <c r="L223" s="423"/>
      <c r="M223" s="423"/>
      <c r="N223" s="424"/>
      <c r="O223" s="425"/>
      <c r="P223" s="426"/>
      <c r="Q223" s="430"/>
      <c r="R223" s="431"/>
      <c r="S223" s="689" t="s">
        <v>1036</v>
      </c>
      <c r="T223" s="278" t="s">
        <v>139</v>
      </c>
      <c r="V223" s="155"/>
    </row>
    <row r="224" spans="1:22" hidden="1">
      <c r="A224" s="1512" t="s">
        <v>661</v>
      </c>
      <c r="B224" s="1513"/>
      <c r="C224" s="1513"/>
      <c r="D224" s="1513"/>
      <c r="E224" s="1513"/>
      <c r="F224" s="1513"/>
      <c r="G224" s="1513"/>
      <c r="H224" s="1513"/>
      <c r="I224" s="1513"/>
      <c r="J224" s="1513"/>
      <c r="K224" s="1513"/>
      <c r="L224" s="1513"/>
      <c r="M224" s="1513"/>
      <c r="N224" s="1513"/>
      <c r="O224" s="1513"/>
      <c r="P224" s="1513"/>
      <c r="Q224" s="1513"/>
      <c r="R224" s="1513"/>
      <c r="S224" s="1514"/>
      <c r="T224" s="282"/>
      <c r="U224"/>
    </row>
    <row r="225" spans="1:22" ht="97.4" hidden="1" customHeight="1">
      <c r="A225" s="393">
        <f>SUBTOTAL(3,$B$13:B225)</f>
        <v>0</v>
      </c>
      <c r="B225" s="474" t="s">
        <v>662</v>
      </c>
      <c r="C225" s="434">
        <v>876036000</v>
      </c>
      <c r="D225" s="393" t="s">
        <v>114</v>
      </c>
      <c r="E225" s="309" t="s">
        <v>103</v>
      </c>
      <c r="F225" s="690" t="s">
        <v>104</v>
      </c>
      <c r="G225" s="393"/>
      <c r="H225" s="591"/>
      <c r="I225" s="393"/>
      <c r="J225" s="393"/>
      <c r="K225" s="393"/>
      <c r="L225" s="592"/>
      <c r="M225" s="592"/>
      <c r="N225" s="437"/>
      <c r="O225" s="437"/>
      <c r="P225" s="438"/>
      <c r="Q225" s="439"/>
      <c r="R225" s="437"/>
      <c r="S225" s="686" t="s">
        <v>663</v>
      </c>
      <c r="T225" s="278" t="s">
        <v>110</v>
      </c>
      <c r="U225"/>
    </row>
    <row r="226" spans="1:22" ht="100.4" hidden="1" customHeight="1">
      <c r="A226" s="393">
        <f>SUBTOTAL(3,$B$13:B226)</f>
        <v>0</v>
      </c>
      <c r="B226" s="474" t="s">
        <v>665</v>
      </c>
      <c r="C226" s="434">
        <v>444250000</v>
      </c>
      <c r="D226" s="393" t="s">
        <v>114</v>
      </c>
      <c r="E226" s="309" t="s">
        <v>103</v>
      </c>
      <c r="F226" s="690" t="s">
        <v>104</v>
      </c>
      <c r="G226" s="393"/>
      <c r="H226" s="591"/>
      <c r="I226" s="393"/>
      <c r="J226" s="393"/>
      <c r="K226" s="393"/>
      <c r="L226" s="592"/>
      <c r="M226" s="592"/>
      <c r="N226" s="437"/>
      <c r="O226" s="437"/>
      <c r="P226" s="438"/>
      <c r="Q226" s="439"/>
      <c r="R226" s="437"/>
      <c r="S226" s="686" t="s">
        <v>666</v>
      </c>
      <c r="T226" s="278" t="s">
        <v>110</v>
      </c>
      <c r="U226"/>
    </row>
    <row r="227" spans="1:22" ht="44.25" hidden="1" customHeight="1">
      <c r="A227" s="302">
        <f>SUBTOTAL(3,$B$13:B227)</f>
        <v>0</v>
      </c>
      <c r="B227" s="456" t="s">
        <v>667</v>
      </c>
      <c r="C227" s="62">
        <v>323999700</v>
      </c>
      <c r="D227" s="304" t="s">
        <v>744</v>
      </c>
      <c r="E227" s="301" t="s">
        <v>103</v>
      </c>
      <c r="F227" s="631" t="s">
        <v>241</v>
      </c>
      <c r="G227" s="55"/>
      <c r="H227" s="63"/>
      <c r="I227" s="55"/>
      <c r="J227" s="55"/>
      <c r="K227" s="55"/>
      <c r="L227" s="64"/>
      <c r="M227" s="64"/>
      <c r="N227" s="65"/>
      <c r="O227" s="65"/>
      <c r="P227" s="66"/>
      <c r="Q227" s="67"/>
      <c r="R227" s="65"/>
      <c r="S227" s="60" t="s">
        <v>1037</v>
      </c>
      <c r="T227" s="278" t="s">
        <v>171</v>
      </c>
      <c r="V227" s="11"/>
    </row>
    <row r="228" spans="1:22" ht="46.5" hidden="1" customHeight="1">
      <c r="A228" s="302">
        <f>SUBTOTAL(3,$B$13:B228)</f>
        <v>0</v>
      </c>
      <c r="B228" s="456" t="s">
        <v>669</v>
      </c>
      <c r="C228" s="62">
        <v>539999500</v>
      </c>
      <c r="D228" s="304" t="s">
        <v>744</v>
      </c>
      <c r="E228" s="301" t="s">
        <v>103</v>
      </c>
      <c r="F228" s="631" t="s">
        <v>241</v>
      </c>
      <c r="G228" s="55"/>
      <c r="H228" s="63"/>
      <c r="I228" s="55"/>
      <c r="J228" s="55"/>
      <c r="K228" s="55"/>
      <c r="L228" s="64"/>
      <c r="M228" s="64"/>
      <c r="N228" s="65"/>
      <c r="O228" s="65"/>
      <c r="P228" s="66"/>
      <c r="Q228" s="67"/>
      <c r="R228" s="65"/>
      <c r="S228" s="60" t="s">
        <v>1037</v>
      </c>
      <c r="T228" s="278" t="s">
        <v>171</v>
      </c>
      <c r="V228" s="11"/>
    </row>
    <row r="229" spans="1:22" ht="45" hidden="1" customHeight="1">
      <c r="A229" s="302">
        <f>SUBTOTAL(3,$B$13:B229)</f>
        <v>0</v>
      </c>
      <c r="B229" s="456" t="s">
        <v>670</v>
      </c>
      <c r="C229" s="62">
        <v>107990000</v>
      </c>
      <c r="D229" s="304" t="s">
        <v>744</v>
      </c>
      <c r="E229" s="301" t="s">
        <v>103</v>
      </c>
      <c r="F229" s="631" t="s">
        <v>241</v>
      </c>
      <c r="G229" s="55"/>
      <c r="H229" s="63"/>
      <c r="I229" s="55"/>
      <c r="J229" s="55"/>
      <c r="K229" s="55"/>
      <c r="L229" s="64"/>
      <c r="M229" s="64"/>
      <c r="N229" s="65"/>
      <c r="O229" s="65"/>
      <c r="P229" s="66"/>
      <c r="Q229" s="67"/>
      <c r="R229" s="65"/>
      <c r="S229" s="60" t="s">
        <v>1037</v>
      </c>
      <c r="T229" s="278" t="s">
        <v>171</v>
      </c>
      <c r="V229" s="11"/>
    </row>
    <row r="230" spans="1:22" s="57" customFormat="1" ht="45.75" hidden="1" customHeight="1">
      <c r="A230" s="302">
        <f>SUBTOTAL(3,$B$13:B230)</f>
        <v>0</v>
      </c>
      <c r="B230" s="456" t="s">
        <v>671</v>
      </c>
      <c r="C230" s="62">
        <v>324000000</v>
      </c>
      <c r="D230" s="304" t="s">
        <v>744</v>
      </c>
      <c r="E230" s="301" t="s">
        <v>103</v>
      </c>
      <c r="F230" s="631" t="s">
        <v>241</v>
      </c>
      <c r="G230" s="55"/>
      <c r="H230" s="63"/>
      <c r="I230" s="55"/>
      <c r="J230" s="55"/>
      <c r="K230" s="55"/>
      <c r="L230" s="64"/>
      <c r="M230" s="64"/>
      <c r="N230" s="65"/>
      <c r="O230" s="65"/>
      <c r="P230" s="66"/>
      <c r="Q230" s="67"/>
      <c r="R230" s="65"/>
      <c r="S230" s="60" t="s">
        <v>1037</v>
      </c>
      <c r="T230" s="278" t="s">
        <v>171</v>
      </c>
      <c r="U230" s="78"/>
      <c r="V230" s="11"/>
    </row>
    <row r="231" spans="1:22" s="57" customFormat="1" ht="45" hidden="1" customHeight="1">
      <c r="A231" s="302">
        <f>SUBTOTAL(3,$B$13:B231)</f>
        <v>0</v>
      </c>
      <c r="B231" s="456" t="s">
        <v>672</v>
      </c>
      <c r="C231" s="62">
        <v>1357005000</v>
      </c>
      <c r="D231" s="304" t="s">
        <v>744</v>
      </c>
      <c r="E231" s="301" t="s">
        <v>103</v>
      </c>
      <c r="F231" s="631" t="s">
        <v>241</v>
      </c>
      <c r="G231" s="55"/>
      <c r="H231" s="63"/>
      <c r="I231" s="55"/>
      <c r="J231" s="55"/>
      <c r="K231" s="55"/>
      <c r="L231" s="64"/>
      <c r="M231" s="64"/>
      <c r="N231" s="65"/>
      <c r="O231" s="65"/>
      <c r="P231" s="66"/>
      <c r="Q231" s="67"/>
      <c r="R231" s="65"/>
      <c r="S231" s="60" t="s">
        <v>882</v>
      </c>
      <c r="T231" s="278" t="s">
        <v>171</v>
      </c>
      <c r="U231" s="78"/>
      <c r="V231" s="11"/>
    </row>
    <row r="232" spans="1:22" s="57" customFormat="1" ht="45.75" hidden="1" customHeight="1">
      <c r="A232" s="302">
        <f>SUBTOTAL(3,$B$13:B232)</f>
        <v>0</v>
      </c>
      <c r="B232" s="456" t="s">
        <v>673</v>
      </c>
      <c r="C232" s="62">
        <v>1055335055</v>
      </c>
      <c r="D232" s="304" t="s">
        <v>744</v>
      </c>
      <c r="E232" s="301" t="s">
        <v>103</v>
      </c>
      <c r="F232" s="631" t="s">
        <v>241</v>
      </c>
      <c r="G232" s="55"/>
      <c r="H232" s="63"/>
      <c r="I232" s="55"/>
      <c r="J232" s="55"/>
      <c r="K232" s="55"/>
      <c r="L232" s="64"/>
      <c r="M232" s="64"/>
      <c r="N232" s="65"/>
      <c r="O232" s="65"/>
      <c r="P232" s="66"/>
      <c r="Q232" s="67"/>
      <c r="R232" s="65"/>
      <c r="S232" s="60" t="s">
        <v>1037</v>
      </c>
      <c r="T232" s="278" t="s">
        <v>171</v>
      </c>
      <c r="U232" s="78"/>
      <c r="V232" s="11"/>
    </row>
    <row r="233" spans="1:22" s="57" customFormat="1" ht="46.5" hidden="1" customHeight="1">
      <c r="A233" s="302">
        <f>SUBTOTAL(3,$B$13:B233)</f>
        <v>0</v>
      </c>
      <c r="B233" s="456" t="s">
        <v>674</v>
      </c>
      <c r="C233" s="62">
        <v>710096000</v>
      </c>
      <c r="D233" s="304" t="s">
        <v>744</v>
      </c>
      <c r="E233" s="60" t="s">
        <v>103</v>
      </c>
      <c r="F233" s="631" t="s">
        <v>241</v>
      </c>
      <c r="G233" s="55"/>
      <c r="H233" s="63"/>
      <c r="I233" s="55"/>
      <c r="J233" s="55"/>
      <c r="K233" s="55"/>
      <c r="L233" s="64"/>
      <c r="M233" s="64"/>
      <c r="N233" s="65"/>
      <c r="O233" s="65"/>
      <c r="P233" s="66"/>
      <c r="Q233" s="67"/>
      <c r="R233" s="65"/>
      <c r="S233" s="60" t="s">
        <v>1037</v>
      </c>
      <c r="T233" s="278" t="s">
        <v>171</v>
      </c>
      <c r="U233" s="78"/>
      <c r="V233" s="11"/>
    </row>
    <row r="234" spans="1:22" s="57" customFormat="1" ht="37.5" hidden="1" customHeight="1">
      <c r="A234" s="302">
        <f>SUBTOTAL(3,$B$13:B234)</f>
        <v>0</v>
      </c>
      <c r="B234" s="456" t="s">
        <v>848</v>
      </c>
      <c r="C234" s="62">
        <f>SUBTOTAL(9,C235:C236)</f>
        <v>339997440</v>
      </c>
      <c r="D234" s="304" t="s">
        <v>875</v>
      </c>
      <c r="E234" s="304" t="s">
        <v>103</v>
      </c>
      <c r="F234" s="114" t="s">
        <v>134</v>
      </c>
      <c r="G234" s="55"/>
      <c r="H234" s="63"/>
      <c r="I234" s="55" t="s">
        <v>677</v>
      </c>
      <c r="J234" s="55" t="s">
        <v>288</v>
      </c>
      <c r="K234" s="55"/>
      <c r="L234" s="64"/>
      <c r="M234" s="64"/>
      <c r="N234" s="65"/>
      <c r="O234" s="65"/>
      <c r="P234" s="66"/>
      <c r="Q234" s="67"/>
      <c r="R234" s="65"/>
      <c r="S234" s="684" t="s">
        <v>882</v>
      </c>
      <c r="T234" s="278" t="s">
        <v>139</v>
      </c>
    </row>
    <row r="235" spans="1:22" s="57" customFormat="1" ht="37.5" customHeight="1">
      <c r="A235" s="302"/>
      <c r="B235" s="456" t="s">
        <v>675</v>
      </c>
      <c r="C235" s="62">
        <v>169997440</v>
      </c>
      <c r="D235" s="304" t="s">
        <v>114</v>
      </c>
      <c r="E235" s="304" t="s">
        <v>103</v>
      </c>
      <c r="F235" s="114" t="s">
        <v>134</v>
      </c>
      <c r="G235" s="55" t="s">
        <v>676</v>
      </c>
      <c r="H235" s="63">
        <v>169784000</v>
      </c>
      <c r="I235" s="55" t="s">
        <v>677</v>
      </c>
      <c r="J235" s="55" t="s">
        <v>288</v>
      </c>
      <c r="K235" s="55" t="s">
        <v>678</v>
      </c>
      <c r="L235" s="64">
        <v>44410</v>
      </c>
      <c r="M235" s="64">
        <v>44499</v>
      </c>
      <c r="N235" s="928">
        <v>3.73</v>
      </c>
      <c r="O235" s="928">
        <v>0</v>
      </c>
      <c r="P235" s="929"/>
      <c r="Q235" s="930"/>
      <c r="R235" s="928">
        <f>O235-N235</f>
        <v>-3.73</v>
      </c>
      <c r="S235" s="684" t="s">
        <v>882</v>
      </c>
      <c r="T235" s="278"/>
    </row>
    <row r="236" spans="1:22" s="57" customFormat="1" ht="37.5" customHeight="1">
      <c r="A236" s="302"/>
      <c r="B236" s="456" t="s">
        <v>679</v>
      </c>
      <c r="C236" s="62">
        <v>170000000</v>
      </c>
      <c r="D236" s="304" t="s">
        <v>114</v>
      </c>
      <c r="E236" s="304" t="s">
        <v>103</v>
      </c>
      <c r="F236" s="114" t="s">
        <v>134</v>
      </c>
      <c r="G236" s="55" t="s">
        <v>680</v>
      </c>
      <c r="H236" s="63">
        <v>169866000</v>
      </c>
      <c r="I236" s="55" t="s">
        <v>677</v>
      </c>
      <c r="J236" s="55" t="s">
        <v>288</v>
      </c>
      <c r="K236" s="55" t="s">
        <v>681</v>
      </c>
      <c r="L236" s="64">
        <v>44405</v>
      </c>
      <c r="M236" s="64">
        <v>44494</v>
      </c>
      <c r="N236" s="928">
        <v>14.46</v>
      </c>
      <c r="O236" s="928">
        <v>0</v>
      </c>
      <c r="P236" s="929"/>
      <c r="Q236" s="930"/>
      <c r="R236" s="928">
        <f>O236-N236</f>
        <v>-14.46</v>
      </c>
      <c r="S236" s="684" t="s">
        <v>882</v>
      </c>
      <c r="T236" s="278"/>
    </row>
    <row r="237" spans="1:22" s="57" customFormat="1" ht="65.25" hidden="1" customHeight="1">
      <c r="A237" s="305">
        <f>A234+1</f>
        <v>1</v>
      </c>
      <c r="B237" s="474" t="s">
        <v>849</v>
      </c>
      <c r="C237" s="434">
        <f>350750000-SUM(C238:C241)</f>
        <v>93650000</v>
      </c>
      <c r="D237" s="330" t="s">
        <v>114</v>
      </c>
      <c r="E237" s="330" t="s">
        <v>103</v>
      </c>
      <c r="F237" s="360" t="s">
        <v>134</v>
      </c>
      <c r="G237" s="371"/>
      <c r="H237" s="435"/>
      <c r="I237" s="371" t="s">
        <v>677</v>
      </c>
      <c r="J237" s="371" t="s">
        <v>288</v>
      </c>
      <c r="K237" s="371"/>
      <c r="L237" s="436"/>
      <c r="M237" s="436"/>
      <c r="N237" s="437"/>
      <c r="O237" s="437"/>
      <c r="P237" s="438"/>
      <c r="Q237" s="439"/>
      <c r="R237" s="437"/>
      <c r="S237" s="686" t="s">
        <v>1038</v>
      </c>
      <c r="T237" s="278" t="s">
        <v>139</v>
      </c>
    </row>
    <row r="238" spans="1:22" s="57" customFormat="1" ht="41.15" hidden="1" customHeight="1">
      <c r="A238" s="305"/>
      <c r="B238" s="474" t="s">
        <v>688</v>
      </c>
      <c r="C238" s="434">
        <v>80000000</v>
      </c>
      <c r="D238" s="330" t="s">
        <v>114</v>
      </c>
      <c r="E238" s="330" t="s">
        <v>103</v>
      </c>
      <c r="F238" s="360" t="s">
        <v>134</v>
      </c>
      <c r="G238" s="371" t="s">
        <v>689</v>
      </c>
      <c r="H238" s="435">
        <v>79904000</v>
      </c>
      <c r="I238" s="371" t="s">
        <v>677</v>
      </c>
      <c r="J238" s="371" t="s">
        <v>288</v>
      </c>
      <c r="K238" s="371" t="s">
        <v>690</v>
      </c>
      <c r="L238" s="436">
        <v>44406</v>
      </c>
      <c r="M238" s="436">
        <v>44526</v>
      </c>
      <c r="N238" s="931">
        <v>15.4</v>
      </c>
      <c r="O238" s="931">
        <v>21.05</v>
      </c>
      <c r="P238" s="932"/>
      <c r="Q238" s="933"/>
      <c r="R238" s="931">
        <f>O238-N238</f>
        <v>5.65</v>
      </c>
      <c r="S238" s="916" t="s">
        <v>882</v>
      </c>
      <c r="T238" s="278"/>
    </row>
    <row r="239" spans="1:22" s="57" customFormat="1" ht="37" customHeight="1">
      <c r="A239" s="305"/>
      <c r="B239" s="474" t="s">
        <v>692</v>
      </c>
      <c r="C239" s="434">
        <v>47100000</v>
      </c>
      <c r="D239" s="330" t="s">
        <v>114</v>
      </c>
      <c r="E239" s="330" t="s">
        <v>103</v>
      </c>
      <c r="F239" s="360" t="s">
        <v>134</v>
      </c>
      <c r="G239" s="371" t="s">
        <v>693</v>
      </c>
      <c r="H239" s="435">
        <v>46931000</v>
      </c>
      <c r="I239" s="371" t="s">
        <v>677</v>
      </c>
      <c r="J239" s="371" t="s">
        <v>288</v>
      </c>
      <c r="K239" s="371" t="s">
        <v>694</v>
      </c>
      <c r="L239" s="436">
        <v>44411</v>
      </c>
      <c r="M239" s="436">
        <v>44470</v>
      </c>
      <c r="N239" s="931">
        <v>13.77</v>
      </c>
      <c r="O239" s="931">
        <v>42.51</v>
      </c>
      <c r="P239" s="932"/>
      <c r="Q239" s="933"/>
      <c r="R239" s="931">
        <f>O239-N239</f>
        <v>28.74</v>
      </c>
      <c r="S239" s="916" t="s">
        <v>882</v>
      </c>
      <c r="T239" s="278"/>
    </row>
    <row r="240" spans="1:22" s="57" customFormat="1" ht="39" hidden="1" customHeight="1">
      <c r="A240" s="305"/>
      <c r="B240" s="474" t="s">
        <v>695</v>
      </c>
      <c r="C240" s="434">
        <v>50000000</v>
      </c>
      <c r="D240" s="330" t="s">
        <v>114</v>
      </c>
      <c r="E240" s="330" t="s">
        <v>103</v>
      </c>
      <c r="F240" s="360" t="s">
        <v>134</v>
      </c>
      <c r="G240" s="371" t="s">
        <v>696</v>
      </c>
      <c r="H240" s="435">
        <v>49779000</v>
      </c>
      <c r="I240" s="371" t="s">
        <v>677</v>
      </c>
      <c r="J240" s="371" t="s">
        <v>288</v>
      </c>
      <c r="K240" s="371" t="s">
        <v>697</v>
      </c>
      <c r="L240" s="436">
        <v>44411</v>
      </c>
      <c r="M240" s="436">
        <v>44501</v>
      </c>
      <c r="N240" s="437"/>
      <c r="O240" s="437"/>
      <c r="P240" s="438"/>
      <c r="Q240" s="439"/>
      <c r="R240" s="437"/>
      <c r="S240" s="916" t="s">
        <v>882</v>
      </c>
      <c r="T240" s="278"/>
    </row>
    <row r="241" spans="1:20" s="57" customFormat="1" ht="37" hidden="1" customHeight="1">
      <c r="A241" s="305"/>
      <c r="B241" s="474" t="s">
        <v>698</v>
      </c>
      <c r="C241" s="434">
        <v>80000000</v>
      </c>
      <c r="D241" s="330" t="s">
        <v>114</v>
      </c>
      <c r="E241" s="330" t="s">
        <v>103</v>
      </c>
      <c r="F241" s="360" t="s">
        <v>134</v>
      </c>
      <c r="G241" s="371" t="s">
        <v>699</v>
      </c>
      <c r="H241" s="435">
        <v>79807000</v>
      </c>
      <c r="I241" s="371" t="s">
        <v>677</v>
      </c>
      <c r="J241" s="371" t="s">
        <v>288</v>
      </c>
      <c r="K241" s="371" t="s">
        <v>697</v>
      </c>
      <c r="L241" s="436">
        <v>44411</v>
      </c>
      <c r="M241" s="436">
        <v>44501</v>
      </c>
      <c r="N241" s="437"/>
      <c r="O241" s="437"/>
      <c r="P241" s="438"/>
      <c r="Q241" s="439"/>
      <c r="R241" s="437"/>
      <c r="S241" s="916" t="s">
        <v>882</v>
      </c>
      <c r="T241" s="278"/>
    </row>
    <row r="242" spans="1:20" s="57" customFormat="1" ht="36.75" customHeight="1">
      <c r="A242" s="302">
        <f>A237+1</f>
        <v>2</v>
      </c>
      <c r="B242" s="456" t="s">
        <v>700</v>
      </c>
      <c r="C242" s="62">
        <f>SUBTOTAL(9,C243:C256)</f>
        <v>0</v>
      </c>
      <c r="D242" s="599" t="s">
        <v>1039</v>
      </c>
      <c r="E242" s="60" t="s">
        <v>702</v>
      </c>
      <c r="F242" s="114" t="s">
        <v>134</v>
      </c>
      <c r="G242" s="55" t="s">
        <v>703</v>
      </c>
      <c r="H242" s="63">
        <v>1911329000</v>
      </c>
      <c r="I242" s="116" t="s">
        <v>1040</v>
      </c>
      <c r="J242" s="116" t="s">
        <v>1040</v>
      </c>
      <c r="K242" s="55" t="s">
        <v>705</v>
      </c>
      <c r="L242" s="64">
        <v>44396</v>
      </c>
      <c r="M242" s="64">
        <v>44485</v>
      </c>
      <c r="N242" s="928">
        <v>6.3929999999999998</v>
      </c>
      <c r="O242" s="928">
        <v>6.8739999999999997</v>
      </c>
      <c r="P242" s="929"/>
      <c r="Q242" s="930"/>
      <c r="R242" s="928">
        <f>O242-N242</f>
        <v>0.48099999999999987</v>
      </c>
      <c r="S242" s="684" t="s">
        <v>882</v>
      </c>
      <c r="T242" s="278" t="s">
        <v>139</v>
      </c>
    </row>
    <row r="243" spans="1:20" s="57" customFormat="1" ht="36.75" hidden="1" customHeight="1">
      <c r="A243" s="302"/>
      <c r="B243" s="61" t="s">
        <v>851</v>
      </c>
      <c r="C243" s="62">
        <v>132000000</v>
      </c>
      <c r="D243" s="599" t="s">
        <v>1039</v>
      </c>
      <c r="E243" s="60" t="s">
        <v>702</v>
      </c>
      <c r="F243" s="114" t="s">
        <v>134</v>
      </c>
      <c r="G243" s="55" t="s">
        <v>703</v>
      </c>
      <c r="H243" s="63"/>
      <c r="I243" s="116" t="s">
        <v>1040</v>
      </c>
      <c r="J243" s="55"/>
      <c r="K243" s="853"/>
      <c r="L243" s="64"/>
      <c r="M243" s="64"/>
      <c r="N243" s="65"/>
      <c r="O243" s="65"/>
      <c r="P243" s="66"/>
      <c r="Q243" s="67"/>
      <c r="R243" s="65"/>
      <c r="S243" s="684" t="s">
        <v>882</v>
      </c>
      <c r="T243" s="278"/>
    </row>
    <row r="244" spans="1:20" s="57" customFormat="1" ht="36.75" hidden="1" customHeight="1">
      <c r="A244" s="302"/>
      <c r="B244" s="61" t="s">
        <v>852</v>
      </c>
      <c r="C244" s="62">
        <v>272000000</v>
      </c>
      <c r="D244" s="599" t="s">
        <v>1039</v>
      </c>
      <c r="E244" s="60" t="s">
        <v>702</v>
      </c>
      <c r="F244" s="114" t="s">
        <v>134</v>
      </c>
      <c r="G244" s="55" t="s">
        <v>703</v>
      </c>
      <c r="H244" s="63"/>
      <c r="I244" s="116" t="s">
        <v>1040</v>
      </c>
      <c r="J244" s="55"/>
      <c r="K244" s="55"/>
      <c r="L244" s="64"/>
      <c r="M244" s="64"/>
      <c r="N244" s="65"/>
      <c r="O244" s="65"/>
      <c r="P244" s="66"/>
      <c r="Q244" s="67"/>
      <c r="R244" s="65"/>
      <c r="S244" s="684" t="s">
        <v>882</v>
      </c>
      <c r="T244" s="278"/>
    </row>
    <row r="245" spans="1:20" s="57" customFormat="1" ht="36.75" hidden="1" customHeight="1">
      <c r="A245" s="302"/>
      <c r="B245" s="61" t="s">
        <v>853</v>
      </c>
      <c r="C245" s="62">
        <v>84000000</v>
      </c>
      <c r="D245" s="599" t="s">
        <v>1039</v>
      </c>
      <c r="E245" s="60" t="s">
        <v>702</v>
      </c>
      <c r="F245" s="114" t="s">
        <v>134</v>
      </c>
      <c r="G245" s="55" t="s">
        <v>703</v>
      </c>
      <c r="H245" s="63"/>
      <c r="I245" s="116" t="s">
        <v>1040</v>
      </c>
      <c r="J245" s="55"/>
      <c r="K245" s="55"/>
      <c r="L245" s="64"/>
      <c r="M245" s="64"/>
      <c r="N245" s="65"/>
      <c r="O245" s="65"/>
      <c r="P245" s="66"/>
      <c r="Q245" s="67"/>
      <c r="R245" s="65"/>
      <c r="S245" s="684" t="s">
        <v>882</v>
      </c>
      <c r="T245" s="278"/>
    </row>
    <row r="246" spans="1:20" s="57" customFormat="1" ht="36.75" hidden="1" customHeight="1">
      <c r="A246" s="302"/>
      <c r="B246" s="61" t="s">
        <v>854</v>
      </c>
      <c r="C246" s="62">
        <v>84000000</v>
      </c>
      <c r="D246" s="599" t="s">
        <v>1039</v>
      </c>
      <c r="E246" s="60" t="s">
        <v>702</v>
      </c>
      <c r="F246" s="114" t="s">
        <v>134</v>
      </c>
      <c r="G246" s="55" t="s">
        <v>703</v>
      </c>
      <c r="H246" s="63"/>
      <c r="I246" s="116" t="s">
        <v>1040</v>
      </c>
      <c r="J246" s="55"/>
      <c r="K246" s="55"/>
      <c r="L246" s="64"/>
      <c r="M246" s="64"/>
      <c r="N246" s="65"/>
      <c r="O246" s="65"/>
      <c r="P246" s="66"/>
      <c r="Q246" s="67"/>
      <c r="R246" s="65"/>
      <c r="S246" s="684" t="s">
        <v>882</v>
      </c>
      <c r="T246" s="278"/>
    </row>
    <row r="247" spans="1:20" s="57" customFormat="1" ht="36.75" hidden="1" customHeight="1">
      <c r="A247" s="302"/>
      <c r="B247" s="61" t="s">
        <v>855</v>
      </c>
      <c r="C247" s="62">
        <v>190000000</v>
      </c>
      <c r="D247" s="599" t="s">
        <v>1039</v>
      </c>
      <c r="E247" s="60" t="s">
        <v>702</v>
      </c>
      <c r="F247" s="114" t="s">
        <v>134</v>
      </c>
      <c r="G247" s="55" t="s">
        <v>703</v>
      </c>
      <c r="H247" s="63"/>
      <c r="I247" s="116" t="s">
        <v>1040</v>
      </c>
      <c r="J247" s="55"/>
      <c r="K247" s="55"/>
      <c r="L247" s="64"/>
      <c r="M247" s="64"/>
      <c r="N247" s="65"/>
      <c r="O247" s="65"/>
      <c r="P247" s="66"/>
      <c r="Q247" s="67"/>
      <c r="R247" s="65"/>
      <c r="S247" s="684" t="s">
        <v>882</v>
      </c>
      <c r="T247" s="278"/>
    </row>
    <row r="248" spans="1:20" s="57" customFormat="1" ht="36.75" hidden="1" customHeight="1">
      <c r="A248" s="302"/>
      <c r="B248" s="61" t="s">
        <v>856</v>
      </c>
      <c r="C248" s="62">
        <v>12000000</v>
      </c>
      <c r="D248" s="599" t="s">
        <v>1039</v>
      </c>
      <c r="E248" s="60" t="s">
        <v>702</v>
      </c>
      <c r="F248" s="114" t="s">
        <v>134</v>
      </c>
      <c r="G248" s="55" t="s">
        <v>703</v>
      </c>
      <c r="H248" s="63"/>
      <c r="I248" s="116" t="s">
        <v>1040</v>
      </c>
      <c r="J248" s="55"/>
      <c r="K248" s="55"/>
      <c r="L248" s="64"/>
      <c r="M248" s="64"/>
      <c r="N248" s="65"/>
      <c r="O248" s="65"/>
      <c r="P248" s="66"/>
      <c r="Q248" s="67"/>
      <c r="R248" s="65"/>
      <c r="S248" s="684" t="s">
        <v>882</v>
      </c>
      <c r="T248" s="278"/>
    </row>
    <row r="249" spans="1:20" s="57" customFormat="1" ht="36.75" hidden="1" customHeight="1">
      <c r="A249" s="302"/>
      <c r="B249" s="61" t="s">
        <v>857</v>
      </c>
      <c r="C249" s="62">
        <v>28000000</v>
      </c>
      <c r="D249" s="599" t="s">
        <v>1039</v>
      </c>
      <c r="E249" s="60" t="s">
        <v>702</v>
      </c>
      <c r="F249" s="114" t="s">
        <v>134</v>
      </c>
      <c r="G249" s="55" t="s">
        <v>703</v>
      </c>
      <c r="H249" s="63"/>
      <c r="I249" s="116" t="s">
        <v>1040</v>
      </c>
      <c r="J249" s="55"/>
      <c r="K249" s="55"/>
      <c r="L249" s="64"/>
      <c r="M249" s="64"/>
      <c r="N249" s="65"/>
      <c r="O249" s="65"/>
      <c r="P249" s="66"/>
      <c r="Q249" s="67"/>
      <c r="R249" s="65"/>
      <c r="S249" s="684" t="s">
        <v>882</v>
      </c>
      <c r="T249" s="278"/>
    </row>
    <row r="250" spans="1:20" s="57" customFormat="1" ht="36.75" hidden="1" customHeight="1">
      <c r="A250" s="302"/>
      <c r="B250" s="61" t="s">
        <v>858</v>
      </c>
      <c r="C250" s="62">
        <v>246000000</v>
      </c>
      <c r="D250" s="599" t="s">
        <v>1039</v>
      </c>
      <c r="E250" s="60" t="s">
        <v>702</v>
      </c>
      <c r="F250" s="114" t="s">
        <v>134</v>
      </c>
      <c r="G250" s="55" t="s">
        <v>703</v>
      </c>
      <c r="H250" s="63"/>
      <c r="I250" s="116" t="s">
        <v>1040</v>
      </c>
      <c r="J250" s="55"/>
      <c r="K250" s="55"/>
      <c r="L250" s="64"/>
      <c r="M250" s="64"/>
      <c r="N250" s="65"/>
      <c r="O250" s="65"/>
      <c r="P250" s="66"/>
      <c r="Q250" s="67"/>
      <c r="R250" s="65"/>
      <c r="S250" s="684" t="s">
        <v>882</v>
      </c>
      <c r="T250" s="278"/>
    </row>
    <row r="251" spans="1:20" s="57" customFormat="1" ht="36.75" hidden="1" customHeight="1">
      <c r="A251" s="302"/>
      <c r="B251" s="61" t="s">
        <v>859</v>
      </c>
      <c r="C251" s="62">
        <v>262000000</v>
      </c>
      <c r="D251" s="599" t="s">
        <v>1039</v>
      </c>
      <c r="E251" s="60" t="s">
        <v>702</v>
      </c>
      <c r="F251" s="114" t="s">
        <v>134</v>
      </c>
      <c r="G251" s="55" t="s">
        <v>703</v>
      </c>
      <c r="H251" s="63"/>
      <c r="I251" s="116" t="s">
        <v>1040</v>
      </c>
      <c r="J251" s="55"/>
      <c r="K251" s="55"/>
      <c r="L251" s="64"/>
      <c r="M251" s="64"/>
      <c r="N251" s="65"/>
      <c r="O251" s="65"/>
      <c r="P251" s="66"/>
      <c r="Q251" s="67"/>
      <c r="R251" s="65"/>
      <c r="S251" s="684" t="s">
        <v>882</v>
      </c>
      <c r="T251" s="278"/>
    </row>
    <row r="252" spans="1:20" s="57" customFormat="1" ht="36.75" hidden="1" customHeight="1">
      <c r="A252" s="302"/>
      <c r="B252" s="61" t="s">
        <v>860</v>
      </c>
      <c r="C252" s="62">
        <v>16000000</v>
      </c>
      <c r="D252" s="599" t="s">
        <v>1039</v>
      </c>
      <c r="E252" s="60" t="s">
        <v>702</v>
      </c>
      <c r="F252" s="114" t="s">
        <v>134</v>
      </c>
      <c r="G252" s="55" t="s">
        <v>703</v>
      </c>
      <c r="H252" s="63"/>
      <c r="I252" s="116" t="s">
        <v>1040</v>
      </c>
      <c r="J252" s="55"/>
      <c r="K252" s="55"/>
      <c r="L252" s="64"/>
      <c r="M252" s="64"/>
      <c r="N252" s="65"/>
      <c r="O252" s="65"/>
      <c r="P252" s="66"/>
      <c r="Q252" s="67"/>
      <c r="R252" s="65"/>
      <c r="S252" s="684" t="s">
        <v>882</v>
      </c>
      <c r="T252" s="278"/>
    </row>
    <row r="253" spans="1:20" s="57" customFormat="1" ht="36.75" hidden="1" customHeight="1">
      <c r="A253" s="302"/>
      <c r="B253" s="61" t="s">
        <v>861</v>
      </c>
      <c r="C253" s="62">
        <v>60000000</v>
      </c>
      <c r="D253" s="599" t="s">
        <v>1039</v>
      </c>
      <c r="E253" s="60" t="s">
        <v>702</v>
      </c>
      <c r="F253" s="114" t="s">
        <v>134</v>
      </c>
      <c r="G253" s="55" t="s">
        <v>703</v>
      </c>
      <c r="H253" s="63"/>
      <c r="I253" s="116" t="s">
        <v>1040</v>
      </c>
      <c r="J253" s="55"/>
      <c r="K253" s="55"/>
      <c r="L253" s="64"/>
      <c r="M253" s="64"/>
      <c r="N253" s="65"/>
      <c r="O253" s="65"/>
      <c r="P253" s="66"/>
      <c r="Q253" s="67"/>
      <c r="R253" s="65"/>
      <c r="S253" s="684" t="s">
        <v>882</v>
      </c>
      <c r="T253" s="278"/>
    </row>
    <row r="254" spans="1:20" s="57" customFormat="1" ht="36.75" hidden="1" customHeight="1">
      <c r="A254" s="302"/>
      <c r="B254" s="61" t="s">
        <v>862</v>
      </c>
      <c r="C254" s="62">
        <v>398000000</v>
      </c>
      <c r="D254" s="599" t="s">
        <v>1039</v>
      </c>
      <c r="E254" s="60" t="s">
        <v>702</v>
      </c>
      <c r="F254" s="114" t="s">
        <v>134</v>
      </c>
      <c r="G254" s="55" t="s">
        <v>703</v>
      </c>
      <c r="H254" s="63"/>
      <c r="I254" s="116" t="s">
        <v>1040</v>
      </c>
      <c r="J254" s="55"/>
      <c r="K254" s="55"/>
      <c r="L254" s="64"/>
      <c r="M254" s="64"/>
      <c r="N254" s="65"/>
      <c r="O254" s="65"/>
      <c r="P254" s="66"/>
      <c r="Q254" s="67"/>
      <c r="R254" s="65"/>
      <c r="S254" s="684" t="s">
        <v>882</v>
      </c>
      <c r="T254" s="278"/>
    </row>
    <row r="255" spans="1:20" s="57" customFormat="1" ht="36.75" hidden="1" customHeight="1">
      <c r="A255" s="302"/>
      <c r="B255" s="61" t="s">
        <v>863</v>
      </c>
      <c r="C255" s="62">
        <v>110000000</v>
      </c>
      <c r="D255" s="599" t="s">
        <v>1039</v>
      </c>
      <c r="E255" s="60" t="s">
        <v>702</v>
      </c>
      <c r="F255" s="114" t="s">
        <v>134</v>
      </c>
      <c r="G255" s="55" t="s">
        <v>703</v>
      </c>
      <c r="H255" s="63"/>
      <c r="I255" s="116" t="s">
        <v>1040</v>
      </c>
      <c r="J255" s="55"/>
      <c r="K255" s="55"/>
      <c r="L255" s="64"/>
      <c r="M255" s="64"/>
      <c r="N255" s="65"/>
      <c r="O255" s="65"/>
      <c r="P255" s="66"/>
      <c r="Q255" s="67"/>
      <c r="R255" s="65"/>
      <c r="S255" s="684" t="s">
        <v>882</v>
      </c>
      <c r="T255" s="278"/>
    </row>
    <row r="256" spans="1:20" s="57" customFormat="1" ht="36.75" hidden="1" customHeight="1">
      <c r="A256" s="302"/>
      <c r="B256" s="61" t="s">
        <v>864</v>
      </c>
      <c r="C256" s="62">
        <v>106000000</v>
      </c>
      <c r="D256" s="599" t="s">
        <v>1039</v>
      </c>
      <c r="E256" s="60" t="s">
        <v>702</v>
      </c>
      <c r="F256" s="114" t="s">
        <v>134</v>
      </c>
      <c r="G256" s="55" t="s">
        <v>703</v>
      </c>
      <c r="H256" s="63"/>
      <c r="I256" s="116" t="s">
        <v>1040</v>
      </c>
      <c r="J256" s="55"/>
      <c r="K256" s="55"/>
      <c r="L256" s="64"/>
      <c r="M256" s="64"/>
      <c r="N256" s="65"/>
      <c r="O256" s="65"/>
      <c r="P256" s="66"/>
      <c r="Q256" s="67"/>
      <c r="R256" s="65"/>
      <c r="S256" s="684" t="s">
        <v>882</v>
      </c>
      <c r="T256" s="278"/>
    </row>
    <row r="257" spans="1:20" s="57" customFormat="1" ht="51.75" hidden="1" customHeight="1">
      <c r="A257" s="302">
        <v>183</v>
      </c>
      <c r="B257" s="456" t="s">
        <v>1041</v>
      </c>
      <c r="C257" s="62"/>
      <c r="D257" s="304"/>
      <c r="E257" s="304"/>
      <c r="F257" s="114"/>
      <c r="G257" s="55"/>
      <c r="H257" s="63"/>
      <c r="I257" s="55"/>
      <c r="J257" s="55"/>
      <c r="K257" s="55"/>
      <c r="L257" s="64"/>
      <c r="M257" s="64"/>
      <c r="N257" s="65"/>
      <c r="O257" s="65"/>
      <c r="P257" s="66"/>
      <c r="Q257" s="67"/>
      <c r="R257" s="65"/>
      <c r="S257" s="684" t="s">
        <v>882</v>
      </c>
      <c r="T257" s="278" t="s">
        <v>139</v>
      </c>
    </row>
    <row r="258" spans="1:20" s="57" customFormat="1" ht="51.75" customHeight="1">
      <c r="A258" s="302"/>
      <c r="B258" s="61" t="s">
        <v>707</v>
      </c>
      <c r="C258" s="62">
        <v>406000000</v>
      </c>
      <c r="D258" s="599" t="s">
        <v>1039</v>
      </c>
      <c r="E258" s="60" t="s">
        <v>708</v>
      </c>
      <c r="F258" s="114" t="s">
        <v>134</v>
      </c>
      <c r="G258" s="55" t="s">
        <v>709</v>
      </c>
      <c r="H258" s="63"/>
      <c r="I258" s="55" t="s">
        <v>710</v>
      </c>
      <c r="J258" s="55" t="s">
        <v>710</v>
      </c>
      <c r="K258" s="55" t="s">
        <v>628</v>
      </c>
      <c r="L258" s="64">
        <v>44396</v>
      </c>
      <c r="M258" s="64">
        <v>44500</v>
      </c>
      <c r="N258" s="928">
        <v>6.3639999999999999</v>
      </c>
      <c r="O258" s="928">
        <v>7.7140000000000004</v>
      </c>
      <c r="P258" s="929"/>
      <c r="Q258" s="930"/>
      <c r="R258" s="928">
        <f t="shared" ref="R258:R265" si="0">O258-N258</f>
        <v>1.3500000000000005</v>
      </c>
      <c r="S258" s="684" t="s">
        <v>882</v>
      </c>
      <c r="T258" s="278"/>
    </row>
    <row r="259" spans="1:20" s="57" customFormat="1" ht="51.75" customHeight="1">
      <c r="A259" s="302"/>
      <c r="B259" s="61" t="s">
        <v>711</v>
      </c>
      <c r="C259" s="62">
        <v>840000000</v>
      </c>
      <c r="D259" s="599" t="s">
        <v>1039</v>
      </c>
      <c r="E259" s="60" t="s">
        <v>708</v>
      </c>
      <c r="F259" s="114" t="s">
        <v>134</v>
      </c>
      <c r="G259" s="55" t="s">
        <v>709</v>
      </c>
      <c r="H259" s="63"/>
      <c r="I259" s="55" t="s">
        <v>710</v>
      </c>
      <c r="J259" s="55" t="s">
        <v>710</v>
      </c>
      <c r="K259" s="55" t="s">
        <v>628</v>
      </c>
      <c r="L259" s="64">
        <v>44396</v>
      </c>
      <c r="M259" s="64">
        <v>44500</v>
      </c>
      <c r="N259" s="928">
        <v>6.5609999999999999</v>
      </c>
      <c r="O259" s="928">
        <v>1.167</v>
      </c>
      <c r="P259" s="929"/>
      <c r="Q259" s="930"/>
      <c r="R259" s="928">
        <f t="shared" si="0"/>
        <v>-5.3940000000000001</v>
      </c>
      <c r="S259" s="684" t="s">
        <v>882</v>
      </c>
      <c r="T259" s="278"/>
    </row>
    <row r="260" spans="1:20" s="57" customFormat="1" ht="51.75" customHeight="1">
      <c r="A260" s="302"/>
      <c r="B260" s="61" t="s">
        <v>712</v>
      </c>
      <c r="C260" s="62">
        <v>980000000</v>
      </c>
      <c r="D260" s="599" t="s">
        <v>1039</v>
      </c>
      <c r="E260" s="60" t="s">
        <v>708</v>
      </c>
      <c r="F260" s="114" t="s">
        <v>134</v>
      </c>
      <c r="G260" s="55" t="s">
        <v>709</v>
      </c>
      <c r="H260" s="63"/>
      <c r="I260" s="55" t="s">
        <v>710</v>
      </c>
      <c r="J260" s="55" t="s">
        <v>710</v>
      </c>
      <c r="K260" s="55" t="s">
        <v>628</v>
      </c>
      <c r="L260" s="64">
        <v>44396</v>
      </c>
      <c r="M260" s="64">
        <v>44500</v>
      </c>
      <c r="N260" s="928">
        <v>0.81799999999999995</v>
      </c>
      <c r="O260" s="928">
        <v>1.54</v>
      </c>
      <c r="P260" s="929"/>
      <c r="Q260" s="930"/>
      <c r="R260" s="928">
        <f t="shared" si="0"/>
        <v>0.72200000000000009</v>
      </c>
      <c r="S260" s="684" t="s">
        <v>882</v>
      </c>
      <c r="T260" s="278"/>
    </row>
    <row r="261" spans="1:20" s="57" customFormat="1" ht="51.75" customHeight="1">
      <c r="A261" s="302"/>
      <c r="B261" s="61" t="s">
        <v>714</v>
      </c>
      <c r="C261" s="62">
        <v>728000000</v>
      </c>
      <c r="D261" s="599" t="s">
        <v>1039</v>
      </c>
      <c r="E261" s="60" t="s">
        <v>708</v>
      </c>
      <c r="F261" s="114" t="s">
        <v>134</v>
      </c>
      <c r="G261" s="55" t="s">
        <v>715</v>
      </c>
      <c r="H261" s="63"/>
      <c r="I261" s="55" t="s">
        <v>117</v>
      </c>
      <c r="J261" s="55" t="s">
        <v>117</v>
      </c>
      <c r="K261" s="55" t="s">
        <v>716</v>
      </c>
      <c r="L261" s="64">
        <v>44396</v>
      </c>
      <c r="M261" s="64">
        <v>44500</v>
      </c>
      <c r="N261" s="928">
        <v>6.18</v>
      </c>
      <c r="O261" s="928">
        <v>0.28000000000000003</v>
      </c>
      <c r="P261" s="929"/>
      <c r="Q261" s="930"/>
      <c r="R261" s="928">
        <f t="shared" si="0"/>
        <v>-5.8999999999999995</v>
      </c>
      <c r="S261" s="684" t="s">
        <v>882</v>
      </c>
      <c r="T261" s="278"/>
    </row>
    <row r="262" spans="1:20" s="57" customFormat="1" ht="51.75" customHeight="1">
      <c r="A262" s="302"/>
      <c r="B262" s="61" t="s">
        <v>717</v>
      </c>
      <c r="C262" s="62">
        <v>560000000</v>
      </c>
      <c r="D262" s="599" t="s">
        <v>1039</v>
      </c>
      <c r="E262" s="60" t="s">
        <v>708</v>
      </c>
      <c r="F262" s="114" t="s">
        <v>134</v>
      </c>
      <c r="G262" s="55" t="s">
        <v>715</v>
      </c>
      <c r="H262" s="63"/>
      <c r="I262" s="55" t="s">
        <v>117</v>
      </c>
      <c r="J262" s="55" t="s">
        <v>117</v>
      </c>
      <c r="K262" s="55" t="s">
        <v>716</v>
      </c>
      <c r="L262" s="64">
        <v>44396</v>
      </c>
      <c r="M262" s="64">
        <v>44500</v>
      </c>
      <c r="N262" s="928">
        <v>6.26</v>
      </c>
      <c r="O262" s="928">
        <v>0.31</v>
      </c>
      <c r="P262" s="929"/>
      <c r="Q262" s="930"/>
      <c r="R262" s="928">
        <f t="shared" si="0"/>
        <v>-5.95</v>
      </c>
      <c r="S262" s="684" t="s">
        <v>882</v>
      </c>
      <c r="T262" s="278"/>
    </row>
    <row r="263" spans="1:20" s="57" customFormat="1" ht="51.75" customHeight="1">
      <c r="A263" s="302"/>
      <c r="B263" s="61" t="s">
        <v>718</v>
      </c>
      <c r="C263" s="62">
        <v>567000000</v>
      </c>
      <c r="D263" s="599" t="s">
        <v>1039</v>
      </c>
      <c r="E263" s="60" t="s">
        <v>708</v>
      </c>
      <c r="F263" s="114" t="s">
        <v>134</v>
      </c>
      <c r="G263" s="55" t="s">
        <v>715</v>
      </c>
      <c r="H263" s="63"/>
      <c r="I263" s="55" t="s">
        <v>117</v>
      </c>
      <c r="J263" s="55" t="s">
        <v>117</v>
      </c>
      <c r="K263" s="55" t="s">
        <v>716</v>
      </c>
      <c r="L263" s="64">
        <v>44396</v>
      </c>
      <c r="M263" s="64">
        <v>44500</v>
      </c>
      <c r="N263" s="928">
        <v>6.14</v>
      </c>
      <c r="O263" s="928">
        <v>0.31</v>
      </c>
      <c r="P263" s="929"/>
      <c r="Q263" s="930"/>
      <c r="R263" s="928">
        <f t="shared" si="0"/>
        <v>-5.83</v>
      </c>
      <c r="S263" s="684" t="s">
        <v>882</v>
      </c>
      <c r="T263" s="278"/>
    </row>
    <row r="264" spans="1:20" s="57" customFormat="1" ht="51.75" customHeight="1">
      <c r="A264" s="302"/>
      <c r="B264" s="61" t="s">
        <v>719</v>
      </c>
      <c r="C264" s="62">
        <v>497000000</v>
      </c>
      <c r="D264" s="599" t="s">
        <v>1039</v>
      </c>
      <c r="E264" s="60" t="s">
        <v>708</v>
      </c>
      <c r="F264" s="114" t="s">
        <v>134</v>
      </c>
      <c r="G264" s="55" t="s">
        <v>715</v>
      </c>
      <c r="H264" s="63"/>
      <c r="I264" s="55" t="s">
        <v>117</v>
      </c>
      <c r="J264" s="55" t="s">
        <v>117</v>
      </c>
      <c r="K264" s="55" t="s">
        <v>716</v>
      </c>
      <c r="L264" s="64">
        <v>44396</v>
      </c>
      <c r="M264" s="64">
        <v>44500</v>
      </c>
      <c r="N264" s="928">
        <v>6.14</v>
      </c>
      <c r="O264" s="928">
        <v>0.35</v>
      </c>
      <c r="P264" s="929"/>
      <c r="Q264" s="930"/>
      <c r="R264" s="928">
        <f t="shared" si="0"/>
        <v>-5.79</v>
      </c>
      <c r="S264" s="684" t="s">
        <v>882</v>
      </c>
      <c r="T264" s="278"/>
    </row>
    <row r="265" spans="1:20" s="57" customFormat="1" ht="51.75" customHeight="1">
      <c r="A265" s="302"/>
      <c r="B265" s="61" t="s">
        <v>720</v>
      </c>
      <c r="C265" s="62">
        <v>434000000</v>
      </c>
      <c r="D265" s="599" t="s">
        <v>1039</v>
      </c>
      <c r="E265" s="60" t="s">
        <v>708</v>
      </c>
      <c r="F265" s="114" t="s">
        <v>134</v>
      </c>
      <c r="G265" s="55" t="s">
        <v>715</v>
      </c>
      <c r="H265" s="63"/>
      <c r="I265" s="55" t="s">
        <v>117</v>
      </c>
      <c r="J265" s="55" t="s">
        <v>117</v>
      </c>
      <c r="K265" s="55" t="s">
        <v>716</v>
      </c>
      <c r="L265" s="64">
        <v>44396</v>
      </c>
      <c r="M265" s="64">
        <v>44500</v>
      </c>
      <c r="N265" s="928">
        <v>5.66</v>
      </c>
      <c r="O265" s="928">
        <v>0.37</v>
      </c>
      <c r="P265" s="929"/>
      <c r="Q265" s="930"/>
      <c r="R265" s="928">
        <f t="shared" si="0"/>
        <v>-5.29</v>
      </c>
      <c r="S265" s="684" t="s">
        <v>882</v>
      </c>
      <c r="T265" s="278"/>
    </row>
    <row r="266" spans="1:20" s="57" customFormat="1" ht="51.75" customHeight="1">
      <c r="A266" s="302"/>
      <c r="B266" s="61" t="s">
        <v>721</v>
      </c>
      <c r="C266" s="62">
        <v>315000000</v>
      </c>
      <c r="D266" s="599" t="s">
        <v>1039</v>
      </c>
      <c r="E266" s="60" t="s">
        <v>708</v>
      </c>
      <c r="F266" s="114" t="s">
        <v>134</v>
      </c>
      <c r="G266" s="55" t="s">
        <v>715</v>
      </c>
      <c r="H266" s="63"/>
      <c r="I266" s="55" t="s">
        <v>117</v>
      </c>
      <c r="J266" s="55" t="s">
        <v>117</v>
      </c>
      <c r="K266" s="55" t="s">
        <v>716</v>
      </c>
      <c r="L266" s="64">
        <v>44396</v>
      </c>
      <c r="M266" s="64">
        <v>44500</v>
      </c>
      <c r="N266" s="928">
        <v>6.28</v>
      </c>
      <c r="O266" s="928">
        <v>0.44</v>
      </c>
      <c r="P266" s="929"/>
      <c r="Q266" s="930"/>
      <c r="R266" s="928">
        <f>O266-N266</f>
        <v>-5.84</v>
      </c>
      <c r="S266" s="684" t="s">
        <v>882</v>
      </c>
      <c r="T266" s="278"/>
    </row>
    <row r="267" spans="1:20" s="57" customFormat="1" ht="51.75" customHeight="1">
      <c r="A267" s="302"/>
      <c r="B267" s="61" t="s">
        <v>723</v>
      </c>
      <c r="C267" s="62">
        <v>287000000</v>
      </c>
      <c r="D267" s="599" t="s">
        <v>1039</v>
      </c>
      <c r="E267" s="60" t="s">
        <v>708</v>
      </c>
      <c r="F267" s="114" t="s">
        <v>134</v>
      </c>
      <c r="G267" s="55" t="s">
        <v>724</v>
      </c>
      <c r="H267" s="63"/>
      <c r="I267" s="55" t="s">
        <v>725</v>
      </c>
      <c r="J267" s="55" t="s">
        <v>710</v>
      </c>
      <c r="K267" s="55" t="s">
        <v>726</v>
      </c>
      <c r="L267" s="64">
        <v>44396</v>
      </c>
      <c r="M267" s="64">
        <v>44500</v>
      </c>
      <c r="N267" s="934">
        <v>1.75</v>
      </c>
      <c r="O267" s="935">
        <v>0.69</v>
      </c>
      <c r="P267" s="929"/>
      <c r="Q267" s="930"/>
      <c r="R267" s="928">
        <f t="shared" ref="R267:R272" si="1">O267-N267</f>
        <v>-1.06</v>
      </c>
      <c r="S267" s="684" t="s">
        <v>882</v>
      </c>
      <c r="T267" s="278"/>
    </row>
    <row r="268" spans="1:20" s="57" customFormat="1" ht="51.75" customHeight="1">
      <c r="A268" s="302"/>
      <c r="B268" s="61" t="s">
        <v>727</v>
      </c>
      <c r="C268" s="62">
        <v>560000000</v>
      </c>
      <c r="D268" s="599" t="s">
        <v>1039</v>
      </c>
      <c r="E268" s="60" t="s">
        <v>708</v>
      </c>
      <c r="F268" s="114" t="s">
        <v>134</v>
      </c>
      <c r="G268" s="55" t="s">
        <v>724</v>
      </c>
      <c r="H268" s="63"/>
      <c r="I268" s="55" t="s">
        <v>725</v>
      </c>
      <c r="J268" s="55" t="s">
        <v>710</v>
      </c>
      <c r="K268" s="55" t="s">
        <v>726</v>
      </c>
      <c r="L268" s="64">
        <v>44396</v>
      </c>
      <c r="M268" s="64">
        <v>44500</v>
      </c>
      <c r="N268" s="936">
        <v>1.24</v>
      </c>
      <c r="O268" s="937">
        <v>0.31</v>
      </c>
      <c r="P268" s="929"/>
      <c r="Q268" s="930"/>
      <c r="R268" s="928">
        <f t="shared" si="1"/>
        <v>-0.92999999999999994</v>
      </c>
      <c r="S268" s="684" t="s">
        <v>882</v>
      </c>
      <c r="T268" s="278"/>
    </row>
    <row r="269" spans="1:20" s="57" customFormat="1" ht="51.75" customHeight="1">
      <c r="A269" s="302"/>
      <c r="B269" s="61" t="s">
        <v>728</v>
      </c>
      <c r="C269" s="62">
        <v>462000000</v>
      </c>
      <c r="D269" s="599" t="s">
        <v>1039</v>
      </c>
      <c r="E269" s="60" t="s">
        <v>708</v>
      </c>
      <c r="F269" s="114" t="s">
        <v>134</v>
      </c>
      <c r="G269" s="55" t="s">
        <v>724</v>
      </c>
      <c r="H269" s="63"/>
      <c r="I269" s="55" t="s">
        <v>725</v>
      </c>
      <c r="J269" s="55" t="s">
        <v>710</v>
      </c>
      <c r="K269" s="55" t="s">
        <v>726</v>
      </c>
      <c r="L269" s="64">
        <v>44396</v>
      </c>
      <c r="M269" s="64">
        <v>44500</v>
      </c>
      <c r="N269" s="936">
        <v>1.44</v>
      </c>
      <c r="O269" s="937">
        <v>0.43</v>
      </c>
      <c r="P269" s="929"/>
      <c r="Q269" s="930"/>
      <c r="R269" s="928">
        <f t="shared" si="1"/>
        <v>-1.01</v>
      </c>
      <c r="S269" s="684" t="s">
        <v>882</v>
      </c>
      <c r="T269" s="278"/>
    </row>
    <row r="270" spans="1:20" s="57" customFormat="1" ht="51.75" customHeight="1">
      <c r="A270" s="302"/>
      <c r="B270" s="61" t="s">
        <v>729</v>
      </c>
      <c r="C270" s="62">
        <v>287000000</v>
      </c>
      <c r="D270" s="599" t="s">
        <v>1039</v>
      </c>
      <c r="E270" s="60" t="s">
        <v>708</v>
      </c>
      <c r="F270" s="114" t="s">
        <v>134</v>
      </c>
      <c r="G270" s="55" t="s">
        <v>724</v>
      </c>
      <c r="H270" s="63"/>
      <c r="I270" s="55" t="s">
        <v>725</v>
      </c>
      <c r="J270" s="55" t="s">
        <v>710</v>
      </c>
      <c r="K270" s="55" t="s">
        <v>726</v>
      </c>
      <c r="L270" s="64">
        <v>44396</v>
      </c>
      <c r="M270" s="64">
        <v>44500</v>
      </c>
      <c r="N270" s="936">
        <v>1.79</v>
      </c>
      <c r="O270" s="937">
        <v>0.69</v>
      </c>
      <c r="P270" s="929"/>
      <c r="Q270" s="930"/>
      <c r="R270" s="928">
        <f t="shared" si="1"/>
        <v>-1.1000000000000001</v>
      </c>
      <c r="S270" s="684" t="s">
        <v>882</v>
      </c>
      <c r="T270" s="278"/>
    </row>
    <row r="271" spans="1:20" s="57" customFormat="1" ht="51.75" customHeight="1">
      <c r="A271" s="302"/>
      <c r="B271" s="61" t="s">
        <v>730</v>
      </c>
      <c r="C271" s="62">
        <v>525000000</v>
      </c>
      <c r="D271" s="599" t="s">
        <v>1039</v>
      </c>
      <c r="E271" s="60" t="s">
        <v>708</v>
      </c>
      <c r="F271" s="114" t="s">
        <v>134</v>
      </c>
      <c r="G271" s="55" t="s">
        <v>724</v>
      </c>
      <c r="H271" s="63"/>
      <c r="I271" s="55" t="s">
        <v>725</v>
      </c>
      <c r="J271" s="55" t="s">
        <v>710</v>
      </c>
      <c r="K271" s="55" t="s">
        <v>726</v>
      </c>
      <c r="L271" s="64">
        <v>44396</v>
      </c>
      <c r="M271" s="64">
        <v>44500</v>
      </c>
      <c r="N271" s="936">
        <v>1.32</v>
      </c>
      <c r="O271" s="937">
        <v>0.53</v>
      </c>
      <c r="P271" s="929"/>
      <c r="Q271" s="930"/>
      <c r="R271" s="928">
        <f t="shared" si="1"/>
        <v>-0.79</v>
      </c>
      <c r="S271" s="684" t="s">
        <v>882</v>
      </c>
      <c r="T271" s="278"/>
    </row>
    <row r="272" spans="1:20" s="57" customFormat="1" ht="51.75" customHeight="1">
      <c r="A272" s="302"/>
      <c r="B272" s="61" t="s">
        <v>731</v>
      </c>
      <c r="C272" s="62">
        <v>1008000000</v>
      </c>
      <c r="D272" s="599" t="s">
        <v>1039</v>
      </c>
      <c r="E272" s="60" t="s">
        <v>708</v>
      </c>
      <c r="F272" s="114" t="s">
        <v>134</v>
      </c>
      <c r="G272" s="55" t="s">
        <v>724</v>
      </c>
      <c r="H272" s="63"/>
      <c r="I272" s="55" t="s">
        <v>725</v>
      </c>
      <c r="J272" s="55" t="s">
        <v>710</v>
      </c>
      <c r="K272" s="55" t="s">
        <v>726</v>
      </c>
      <c r="L272" s="64">
        <v>44396</v>
      </c>
      <c r="M272" s="64">
        <v>44500</v>
      </c>
      <c r="N272" s="936">
        <v>1.1499999999999999</v>
      </c>
      <c r="O272" s="937">
        <v>0.28000000000000003</v>
      </c>
      <c r="P272" s="929"/>
      <c r="Q272" s="930"/>
      <c r="R272" s="928">
        <f t="shared" si="1"/>
        <v>-0.86999999999999988</v>
      </c>
      <c r="S272" s="684" t="s">
        <v>882</v>
      </c>
      <c r="T272" s="278"/>
    </row>
    <row r="273" spans="1:22" s="57" customFormat="1" ht="51" hidden="1" customHeight="1">
      <c r="A273" s="305">
        <v>184</v>
      </c>
      <c r="B273" s="474" t="s">
        <v>865</v>
      </c>
      <c r="C273" s="434">
        <v>0</v>
      </c>
      <c r="D273" s="330"/>
      <c r="E273" s="330"/>
      <c r="F273" s="360"/>
      <c r="G273" s="371"/>
      <c r="H273" s="435"/>
      <c r="I273" s="371"/>
      <c r="J273" s="371"/>
      <c r="K273" s="371"/>
      <c r="L273" s="436"/>
      <c r="M273" s="436"/>
      <c r="N273" s="437"/>
      <c r="O273" s="437"/>
      <c r="P273" s="438"/>
      <c r="Q273" s="439"/>
      <c r="R273" s="437"/>
      <c r="S273" s="686" t="s">
        <v>866</v>
      </c>
      <c r="T273" s="278" t="s">
        <v>139</v>
      </c>
    </row>
    <row r="274" spans="1:22" s="57" customFormat="1" ht="63" hidden="1" customHeight="1">
      <c r="A274" s="305">
        <v>185</v>
      </c>
      <c r="B274" s="474" t="s">
        <v>867</v>
      </c>
      <c r="C274" s="434">
        <v>0</v>
      </c>
      <c r="D274" s="330"/>
      <c r="E274" s="330"/>
      <c r="F274" s="360"/>
      <c r="G274" s="371"/>
      <c r="H274" s="435"/>
      <c r="I274" s="371"/>
      <c r="J274" s="371"/>
      <c r="K274" s="371"/>
      <c r="L274" s="436"/>
      <c r="M274" s="436"/>
      <c r="N274" s="437"/>
      <c r="O274" s="437"/>
      <c r="P274" s="438"/>
      <c r="Q274" s="439"/>
      <c r="R274" s="437"/>
      <c r="S274" s="686" t="s">
        <v>868</v>
      </c>
      <c r="T274" s="278"/>
    </row>
    <row r="275" spans="1:22" s="57" customFormat="1" ht="45" hidden="1" customHeight="1">
      <c r="A275" s="305">
        <v>186</v>
      </c>
      <c r="B275" s="474" t="s">
        <v>869</v>
      </c>
      <c r="C275" s="434">
        <v>0</v>
      </c>
      <c r="D275" s="330"/>
      <c r="E275" s="330"/>
      <c r="F275" s="360"/>
      <c r="G275" s="371"/>
      <c r="H275" s="435"/>
      <c r="I275" s="371"/>
      <c r="J275" s="371"/>
      <c r="K275" s="371"/>
      <c r="L275" s="436"/>
      <c r="M275" s="436"/>
      <c r="N275" s="437"/>
      <c r="O275" s="437"/>
      <c r="P275" s="438"/>
      <c r="Q275" s="439"/>
      <c r="R275" s="437"/>
      <c r="S275" s="686" t="s">
        <v>870</v>
      </c>
      <c r="T275" s="278" t="s">
        <v>139</v>
      </c>
    </row>
    <row r="276" spans="1:22" s="57" customFormat="1" ht="39.75" hidden="1" customHeight="1">
      <c r="A276" s="302">
        <v>187</v>
      </c>
      <c r="B276" s="456" t="s">
        <v>871</v>
      </c>
      <c r="C276" s="62">
        <v>100000000</v>
      </c>
      <c r="D276" s="304" t="s">
        <v>114</v>
      </c>
      <c r="E276" s="304" t="s">
        <v>103</v>
      </c>
      <c r="F276" s="114" t="s">
        <v>134</v>
      </c>
      <c r="G276" s="55"/>
      <c r="H276" s="63"/>
      <c r="I276" s="55" t="s">
        <v>677</v>
      </c>
      <c r="J276" s="55" t="s">
        <v>288</v>
      </c>
      <c r="K276" s="55"/>
      <c r="L276" s="64"/>
      <c r="M276" s="64"/>
      <c r="N276" s="65"/>
      <c r="O276" s="65"/>
      <c r="P276" s="66"/>
      <c r="Q276" s="67"/>
      <c r="R276" s="65"/>
      <c r="S276" s="684" t="s">
        <v>918</v>
      </c>
      <c r="T276" s="278" t="s">
        <v>139</v>
      </c>
    </row>
    <row r="277" spans="1:22" s="159" customFormat="1" ht="23.25" customHeight="1">
      <c r="A277" s="1515" t="s">
        <v>734</v>
      </c>
      <c r="B277" s="1516"/>
      <c r="C277" s="157">
        <f>SUBTOTAL(9,C13:C276)</f>
        <v>8843097440</v>
      </c>
      <c r="D277" s="157"/>
      <c r="E277" s="266"/>
      <c r="F277" s="694"/>
      <c r="G277" s="158"/>
      <c r="H277" s="268"/>
      <c r="I277" s="268"/>
      <c r="J277" s="268"/>
      <c r="K277" s="269"/>
      <c r="L277" s="270"/>
      <c r="M277" s="271"/>
      <c r="N277" s="271"/>
      <c r="O277" s="272"/>
      <c r="P277" s="273"/>
      <c r="Q277" s="274"/>
      <c r="R277" s="274"/>
      <c r="S277" s="274"/>
      <c r="T277" s="283"/>
      <c r="V277" s="160"/>
    </row>
    <row r="278" spans="1:22" s="78" customFormat="1">
      <c r="A278" s="69"/>
      <c r="B278" s="70"/>
      <c r="C278" s="106"/>
      <c r="D278" s="106"/>
      <c r="E278" s="72"/>
      <c r="F278" s="161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91"/>
      <c r="T278" s="275"/>
      <c r="V278"/>
    </row>
    <row r="279" spans="1:22" s="58" customFormat="1" ht="15" customHeight="1">
      <c r="A279" s="1539" t="s">
        <v>735</v>
      </c>
      <c r="B279" s="1539"/>
      <c r="C279" s="1539"/>
      <c r="D279" s="1539"/>
      <c r="E279" s="1539"/>
      <c r="F279" s="1539"/>
      <c r="G279" s="71"/>
      <c r="H279" s="68"/>
      <c r="I279" s="1345"/>
      <c r="J279" s="1519"/>
      <c r="K279" s="1519"/>
      <c r="L279" s="593"/>
      <c r="M279" s="73"/>
      <c r="N279" s="74"/>
      <c r="O279" s="75"/>
      <c r="P279" s="76"/>
      <c r="Q279" s="77"/>
      <c r="R279" s="75"/>
      <c r="S279" s="78"/>
      <c r="T279" s="279"/>
    </row>
    <row r="280" spans="1:22" s="4" customFormat="1" ht="14.25" customHeight="1">
      <c r="A280" s="94"/>
      <c r="B280" s="1520" t="s">
        <v>736</v>
      </c>
      <c r="C280" s="1522"/>
      <c r="D280" s="1522"/>
      <c r="E280" s="1523"/>
      <c r="F280" s="162">
        <v>187</v>
      </c>
      <c r="G280" s="79"/>
      <c r="H280" s="79"/>
      <c r="I280" s="80"/>
      <c r="J280" s="81"/>
      <c r="K280" s="81"/>
      <c r="L280" s="79"/>
      <c r="M280" s="82"/>
      <c r="N280" s="83"/>
      <c r="O280" s="912" t="s">
        <v>1042</v>
      </c>
      <c r="P280" s="84"/>
      <c r="Q280" s="938"/>
      <c r="R280" s="838"/>
      <c r="S280" s="85"/>
      <c r="T280" s="280"/>
    </row>
    <row r="281" spans="1:22" s="4" customFormat="1" ht="14.25" customHeight="1">
      <c r="A281" s="94"/>
      <c r="B281" s="1520" t="s">
        <v>738</v>
      </c>
      <c r="C281" s="1522"/>
      <c r="D281" s="1522"/>
      <c r="E281" s="1523"/>
      <c r="F281" s="162">
        <v>16</v>
      </c>
      <c r="G281" s="79"/>
      <c r="H281" s="79"/>
      <c r="I281" s="80"/>
      <c r="J281" s="81"/>
      <c r="K281" s="81"/>
      <c r="L281" s="79"/>
      <c r="M281" s="82"/>
      <c r="N281" s="83"/>
      <c r="O281" s="913" t="s">
        <v>70</v>
      </c>
      <c r="P281" s="84"/>
      <c r="Q281" s="938"/>
      <c r="R281" s="838"/>
      <c r="S281" s="85"/>
      <c r="T281" s="280"/>
    </row>
    <row r="282" spans="1:22" s="4" customFormat="1" ht="14.25" customHeight="1">
      <c r="A282" s="94"/>
      <c r="B282" s="1520" t="s">
        <v>739</v>
      </c>
      <c r="C282" s="1522"/>
      <c r="D282" s="1522"/>
      <c r="E282" s="1523"/>
      <c r="F282" s="162">
        <v>171</v>
      </c>
      <c r="G282" s="79"/>
      <c r="H282" s="79"/>
      <c r="I282" s="80"/>
      <c r="J282" s="81"/>
      <c r="K282" s="81"/>
      <c r="L282" s="79"/>
      <c r="M282" s="82"/>
      <c r="N282" s="83"/>
      <c r="O282" s="912"/>
      <c r="P282" s="84"/>
      <c r="Q282" s="938"/>
      <c r="R282" s="838"/>
      <c r="S282" s="85"/>
      <c r="T282" s="280"/>
    </row>
    <row r="283" spans="1:22" s="90" customFormat="1" ht="14.25" customHeight="1">
      <c r="A283" s="163"/>
      <c r="B283" s="1524" t="s">
        <v>740</v>
      </c>
      <c r="C283" s="1525"/>
      <c r="D283" s="1525"/>
      <c r="E283" s="1526"/>
      <c r="F283" s="162">
        <v>72</v>
      </c>
      <c r="G283" s="86"/>
      <c r="H283" s="86"/>
      <c r="I283" s="87"/>
      <c r="J283" s="88"/>
      <c r="K283" s="88"/>
      <c r="L283" s="86"/>
      <c r="M283" s="89"/>
      <c r="N283" s="164"/>
      <c r="O283" s="913"/>
      <c r="P283" s="84"/>
      <c r="Q283" s="938"/>
      <c r="R283" s="838"/>
      <c r="S283" s="165"/>
      <c r="T283" s="281" t="s">
        <v>741</v>
      </c>
    </row>
    <row r="284" spans="1:22" s="90" customFormat="1" ht="14.25" customHeight="1">
      <c r="A284" s="163"/>
      <c r="B284" s="1524" t="s">
        <v>742</v>
      </c>
      <c r="C284" s="1525"/>
      <c r="D284" s="1525"/>
      <c r="E284" s="1526"/>
      <c r="F284" s="162">
        <v>79</v>
      </c>
      <c r="G284" s="86"/>
      <c r="H284" s="86"/>
      <c r="I284" s="87"/>
      <c r="J284" s="88"/>
      <c r="K284" s="88"/>
      <c r="L284" s="86"/>
      <c r="M284" s="89"/>
      <c r="N284" s="164"/>
      <c r="O284" s="914"/>
      <c r="P284" s="84"/>
      <c r="Q284" s="938"/>
      <c r="R284" s="838"/>
      <c r="S284" s="165"/>
      <c r="T284" s="281" t="s">
        <v>114</v>
      </c>
    </row>
    <row r="285" spans="1:22" s="90" customFormat="1" ht="14.25" customHeight="1">
      <c r="A285" s="163"/>
      <c r="B285" s="1524" t="s">
        <v>743</v>
      </c>
      <c r="C285" s="1525"/>
      <c r="D285" s="1525"/>
      <c r="E285" s="1526"/>
      <c r="F285" s="162">
        <f>COUNTIF($D$13:$D$276,T285)</f>
        <v>20</v>
      </c>
      <c r="G285" s="86"/>
      <c r="H285" s="86"/>
      <c r="I285" s="87"/>
      <c r="J285" s="88"/>
      <c r="K285" s="88"/>
      <c r="L285" s="86"/>
      <c r="M285" s="89"/>
      <c r="N285" s="164"/>
      <c r="O285" s="1347" t="s">
        <v>746</v>
      </c>
      <c r="P285" s="84"/>
      <c r="Q285" s="938"/>
      <c r="R285" s="838"/>
      <c r="S285" s="165"/>
      <c r="T285" s="281" t="s">
        <v>744</v>
      </c>
    </row>
    <row r="286" spans="1:22" s="90" customFormat="1" ht="13.5" customHeight="1">
      <c r="A286" s="163"/>
      <c r="B286" s="1520" t="s">
        <v>745</v>
      </c>
      <c r="C286" s="1522"/>
      <c r="D286" s="1522"/>
      <c r="E286" s="1523"/>
      <c r="F286" s="162">
        <f>SUM(F287:F289)</f>
        <v>89</v>
      </c>
      <c r="G286" s="86"/>
      <c r="H286" s="86"/>
      <c r="I286" s="87"/>
      <c r="J286" s="88"/>
      <c r="K286" s="88"/>
      <c r="L286" s="86"/>
      <c r="M286" s="89"/>
      <c r="N286" s="164"/>
      <c r="O286" s="915" t="s">
        <v>747</v>
      </c>
      <c r="P286" s="83"/>
      <c r="Q286" s="938"/>
      <c r="R286" s="838"/>
      <c r="S286" s="165"/>
      <c r="T286" s="281"/>
    </row>
    <row r="287" spans="1:22" s="90" customFormat="1" ht="13.5" customHeight="1">
      <c r="A287" s="163"/>
      <c r="B287" s="1524" t="s">
        <v>740</v>
      </c>
      <c r="C287" s="1525"/>
      <c r="D287" s="1525"/>
      <c r="E287" s="1526"/>
      <c r="F287" s="162">
        <v>46</v>
      </c>
      <c r="G287" s="86"/>
      <c r="H287" s="86"/>
      <c r="I287" s="87"/>
      <c r="J287" s="88"/>
      <c r="K287" s="88"/>
      <c r="L287" s="86"/>
      <c r="M287" s="89"/>
      <c r="N287" s="164"/>
      <c r="O287" s="915" t="s">
        <v>748</v>
      </c>
      <c r="P287" s="83"/>
      <c r="Q287" s="938"/>
      <c r="R287" s="838"/>
      <c r="S287" s="165"/>
      <c r="T287" s="281"/>
    </row>
    <row r="288" spans="1:22" s="90" customFormat="1" ht="13.5" customHeight="1">
      <c r="A288" s="163"/>
      <c r="B288" s="1524" t="s">
        <v>742</v>
      </c>
      <c r="C288" s="1525"/>
      <c r="D288" s="1525"/>
      <c r="E288" s="1526"/>
      <c r="F288" s="162">
        <v>41</v>
      </c>
      <c r="G288" s="86"/>
      <c r="H288" s="86"/>
      <c r="I288" s="87"/>
      <c r="J288" s="88"/>
      <c r="K288" s="88"/>
      <c r="L288" s="86"/>
      <c r="M288" s="89"/>
      <c r="N288" s="164"/>
      <c r="O288" s="915"/>
      <c r="P288" s="83"/>
      <c r="Q288" s="938"/>
      <c r="R288" s="838"/>
      <c r="S288" s="165"/>
      <c r="T288" s="281"/>
    </row>
    <row r="289" spans="1:16149" s="90" customFormat="1" ht="13.5" customHeight="1">
      <c r="A289" s="163"/>
      <c r="B289" s="1524" t="s">
        <v>743</v>
      </c>
      <c r="C289" s="1525"/>
      <c r="D289" s="1525"/>
      <c r="E289" s="1526"/>
      <c r="F289" s="162">
        <v>2</v>
      </c>
      <c r="G289" s="86"/>
      <c r="H289" s="86"/>
      <c r="I289" s="87"/>
      <c r="J289" s="88"/>
      <c r="K289" s="88"/>
      <c r="L289" s="86"/>
      <c r="M289" s="89"/>
      <c r="N289" s="164"/>
      <c r="O289" s="915"/>
      <c r="P289" s="83"/>
      <c r="Q289" s="938"/>
      <c r="R289" s="838"/>
      <c r="S289" s="165"/>
      <c r="T289" s="281"/>
    </row>
    <row r="290" spans="1:16149" s="90" customFormat="1" ht="13.5" customHeight="1">
      <c r="A290" s="163"/>
      <c r="B290" s="1520" t="s">
        <v>1043</v>
      </c>
      <c r="C290" s="1522"/>
      <c r="D290" s="1522"/>
      <c r="E290" s="1523"/>
      <c r="F290" s="162">
        <v>2</v>
      </c>
      <c r="G290" s="86"/>
      <c r="H290" s="86"/>
      <c r="I290" s="87"/>
      <c r="J290" s="88"/>
      <c r="K290" s="88"/>
      <c r="L290" s="86"/>
      <c r="M290" s="89"/>
      <c r="N290" s="164"/>
      <c r="O290" s="915"/>
      <c r="P290" s="83"/>
      <c r="Q290" s="938"/>
      <c r="R290" s="838"/>
      <c r="S290" s="165"/>
      <c r="T290" s="281"/>
    </row>
    <row r="291" spans="1:16149" s="90" customFormat="1" ht="14.25" customHeight="1">
      <c r="A291" s="163"/>
      <c r="B291" s="1520" t="s">
        <v>749</v>
      </c>
      <c r="C291" s="1522"/>
      <c r="D291" s="1522"/>
      <c r="E291" s="1523"/>
      <c r="F291" s="162">
        <v>6</v>
      </c>
      <c r="G291" s="86"/>
      <c r="H291" s="86"/>
      <c r="I291" s="87"/>
      <c r="J291" s="88"/>
      <c r="K291" s="88"/>
      <c r="L291" s="86"/>
      <c r="M291" s="89"/>
      <c r="N291" s="164"/>
      <c r="O291" s="842"/>
      <c r="P291" s="843"/>
      <c r="Q291" s="838"/>
      <c r="R291" s="838"/>
      <c r="S291" s="165"/>
      <c r="T291" s="281"/>
    </row>
    <row r="292" spans="1:16149" s="90" customFormat="1" ht="14.25" customHeight="1">
      <c r="A292" s="163"/>
      <c r="B292" s="1520" t="s">
        <v>750</v>
      </c>
      <c r="C292" s="1522"/>
      <c r="D292" s="1522"/>
      <c r="E292" s="1523"/>
      <c r="F292" s="901">
        <v>29</v>
      </c>
      <c r="G292" s="86"/>
      <c r="H292" s="86"/>
      <c r="I292" s="87"/>
      <c r="J292" s="88"/>
      <c r="K292" s="88"/>
      <c r="L292" s="86"/>
      <c r="M292" s="89"/>
      <c r="N292" s="164"/>
      <c r="O292" s="841"/>
      <c r="P292" s="837"/>
      <c r="Q292" s="838"/>
      <c r="R292" s="838"/>
      <c r="S292" s="165"/>
      <c r="T292" s="281"/>
    </row>
    <row r="293" spans="1:16149" s="90" customFormat="1" ht="14.25" customHeight="1">
      <c r="A293" s="163"/>
      <c r="B293" s="1520" t="s">
        <v>751</v>
      </c>
      <c r="C293" s="1522"/>
      <c r="D293" s="1522"/>
      <c r="E293" s="1522"/>
      <c r="F293" s="903">
        <v>12</v>
      </c>
      <c r="G293" s="86"/>
      <c r="H293" s="86"/>
      <c r="I293" s="87"/>
      <c r="J293" s="88"/>
      <c r="K293" s="88"/>
      <c r="L293" s="86"/>
      <c r="M293" s="89"/>
      <c r="N293" s="164"/>
      <c r="O293" s="842"/>
      <c r="P293" s="843"/>
      <c r="Q293" s="838"/>
      <c r="R293" s="838"/>
      <c r="S293" s="165"/>
      <c r="T293" s="281"/>
    </row>
    <row r="294" spans="1:16149" s="90" customFormat="1" ht="14.25" customHeight="1">
      <c r="A294" s="163"/>
      <c r="B294" s="1520" t="s">
        <v>1044</v>
      </c>
      <c r="C294" s="1522"/>
      <c r="D294" s="1522"/>
      <c r="E294" s="1522"/>
      <c r="F294" s="903">
        <v>10</v>
      </c>
      <c r="G294" s="86"/>
      <c r="H294" s="86"/>
      <c r="I294" s="87"/>
      <c r="J294" s="88"/>
      <c r="K294" s="88"/>
      <c r="L294" s="86"/>
      <c r="M294" s="89"/>
      <c r="N294" s="164"/>
      <c r="O294" s="842"/>
      <c r="P294" s="843"/>
      <c r="Q294" s="838"/>
      <c r="R294" s="838"/>
      <c r="S294" s="165"/>
      <c r="T294" s="281"/>
    </row>
    <row r="295" spans="1:16149" s="90" customFormat="1" ht="14.25" customHeight="1">
      <c r="A295" s="163"/>
      <c r="B295" s="1520" t="s">
        <v>753</v>
      </c>
      <c r="C295" s="1522"/>
      <c r="D295" s="1522"/>
      <c r="E295" s="1522"/>
      <c r="F295" s="903">
        <v>11</v>
      </c>
      <c r="G295" s="86"/>
      <c r="H295" s="86"/>
      <c r="I295" s="87"/>
      <c r="J295" s="88"/>
      <c r="K295" s="88"/>
      <c r="L295" s="86"/>
      <c r="M295" s="89"/>
      <c r="N295" s="164"/>
      <c r="O295" s="83"/>
      <c r="P295" s="84"/>
      <c r="Q295" s="95"/>
      <c r="R295" s="95"/>
      <c r="S295" s="165"/>
      <c r="T295" s="281"/>
    </row>
    <row r="296" spans="1:16149" s="90" customFormat="1" ht="14.25" customHeight="1">
      <c r="A296" s="163"/>
      <c r="B296" s="1520" t="s">
        <v>754</v>
      </c>
      <c r="C296" s="1522"/>
      <c r="D296" s="1522"/>
      <c r="E296" s="1530"/>
      <c r="F296" s="903">
        <v>4</v>
      </c>
      <c r="G296" s="86"/>
      <c r="H296" s="86"/>
      <c r="I296" s="87"/>
      <c r="J296" s="88"/>
      <c r="K296" s="88"/>
      <c r="L296" s="86"/>
      <c r="M296" s="89"/>
      <c r="N296" s="164"/>
      <c r="O296" s="83"/>
      <c r="P296" s="84"/>
      <c r="Q296" s="95"/>
      <c r="R296" s="95"/>
      <c r="S296" s="165"/>
      <c r="T296" s="281"/>
    </row>
    <row r="297" spans="1:16149" s="90" customFormat="1" ht="14.25" customHeight="1">
      <c r="A297" s="163"/>
      <c r="B297" s="1520" t="s">
        <v>755</v>
      </c>
      <c r="C297" s="1522"/>
      <c r="D297" s="1522"/>
      <c r="E297" s="1530"/>
      <c r="F297" s="903">
        <v>6</v>
      </c>
      <c r="G297" s="86"/>
      <c r="H297" s="86"/>
      <c r="I297" s="87"/>
      <c r="J297" s="88"/>
      <c r="K297" s="88"/>
      <c r="L297" s="86"/>
      <c r="M297" s="89"/>
      <c r="N297" s="164"/>
      <c r="O297" s="83"/>
      <c r="P297" s="84"/>
      <c r="Q297" s="95"/>
      <c r="R297" s="95"/>
      <c r="S297" s="165"/>
      <c r="T297" s="281"/>
    </row>
    <row r="298" spans="1:16149" s="90" customFormat="1" ht="14.25" customHeight="1">
      <c r="A298" s="163"/>
      <c r="B298" s="1520" t="s">
        <v>756</v>
      </c>
      <c r="C298" s="1522"/>
      <c r="D298" s="1522"/>
      <c r="E298" s="1522"/>
      <c r="F298" s="904">
        <v>2</v>
      </c>
      <c r="G298" s="86"/>
      <c r="H298" s="86"/>
      <c r="I298" s="87"/>
      <c r="J298" s="88"/>
      <c r="K298" s="88"/>
      <c r="L298" s="86"/>
      <c r="M298" s="89"/>
      <c r="N298" s="164"/>
      <c r="O298" s="83"/>
      <c r="P298" s="84"/>
      <c r="Q298" s="95"/>
      <c r="R298" s="95"/>
      <c r="S298" s="165"/>
      <c r="T298" s="281"/>
    </row>
    <row r="299" spans="1:16149" s="90" customFormat="1" ht="14.25" customHeight="1">
      <c r="A299" s="163"/>
      <c r="B299" s="447"/>
      <c r="C299" s="447"/>
      <c r="D299" s="447"/>
      <c r="E299" s="447"/>
      <c r="F299" s="92"/>
      <c r="G299" s="86"/>
      <c r="H299" s="86"/>
      <c r="I299" s="87"/>
      <c r="J299" s="88"/>
      <c r="K299" s="88"/>
      <c r="L299" s="86"/>
      <c r="M299" s="89"/>
      <c r="N299" s="164"/>
      <c r="O299" s="83"/>
      <c r="P299" s="84"/>
      <c r="Q299" s="95"/>
      <c r="R299" s="95"/>
      <c r="S299" s="165"/>
      <c r="T299" s="281"/>
    </row>
    <row r="300" spans="1:16149" s="90" customFormat="1" ht="14.25" customHeight="1">
      <c r="A300" s="594" t="s">
        <v>758</v>
      </c>
      <c r="B300" s="594"/>
      <c r="C300" s="447"/>
      <c r="D300" s="447"/>
      <c r="E300" s="447"/>
      <c r="F300" s="92"/>
      <c r="G300" s="86"/>
      <c r="H300" s="86"/>
      <c r="I300" s="87"/>
      <c r="J300" s="88"/>
      <c r="K300" s="88"/>
      <c r="L300" s="86"/>
      <c r="M300" s="89"/>
      <c r="N300" s="164"/>
      <c r="O300" s="83"/>
      <c r="P300" s="84"/>
      <c r="Q300" s="95"/>
      <c r="R300" s="95"/>
      <c r="S300" s="165"/>
      <c r="T300" s="281"/>
    </row>
    <row r="301" spans="1:16149" s="78" customFormat="1">
      <c r="A301" s="72"/>
      <c r="B301" s="595"/>
      <c r="C301" s="596" t="s">
        <v>759</v>
      </c>
      <c r="D301" s="168"/>
      <c r="E301" s="72"/>
      <c r="F301" s="161"/>
      <c r="G301" s="52"/>
      <c r="H301" s="52"/>
      <c r="I301" s="52"/>
      <c r="J301" s="52"/>
      <c r="K301" s="52"/>
      <c r="L301" s="52"/>
      <c r="M301" s="52"/>
      <c r="N301" s="84"/>
      <c r="O301" s="83"/>
      <c r="P301" s="83"/>
      <c r="Q301" s="52"/>
      <c r="R301" s="52"/>
      <c r="S301" s="91"/>
      <c r="T301" s="275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  <c r="AKK301"/>
      <c r="AKL301"/>
      <c r="AKM301"/>
      <c r="AKN301"/>
      <c r="AKO301"/>
      <c r="AKP301"/>
      <c r="AKQ301"/>
      <c r="AKR301"/>
      <c r="AKS301"/>
      <c r="AKT301"/>
      <c r="AKU301"/>
      <c r="AKV301"/>
      <c r="AKW301"/>
      <c r="AKX301"/>
      <c r="AKY301"/>
      <c r="AKZ301"/>
      <c r="ALA301"/>
      <c r="ALB301"/>
      <c r="ALC301"/>
      <c r="ALD301"/>
      <c r="ALE301"/>
      <c r="ALF301"/>
      <c r="ALG301"/>
      <c r="ALH301"/>
      <c r="ALI301"/>
      <c r="ALJ301"/>
      <c r="ALK301"/>
      <c r="ALL301"/>
      <c r="ALM301"/>
      <c r="ALN301"/>
      <c r="ALO301"/>
      <c r="ALP301"/>
      <c r="ALQ301"/>
      <c r="ALR301"/>
      <c r="ALS301"/>
      <c r="ALT301"/>
      <c r="ALU301"/>
      <c r="ALV301"/>
      <c r="ALW301"/>
      <c r="ALX301"/>
      <c r="ALY301"/>
      <c r="ALZ301"/>
      <c r="AMA301"/>
      <c r="AMB301"/>
      <c r="AMC301"/>
      <c r="AMD301"/>
      <c r="AME301"/>
      <c r="AMF301"/>
      <c r="AMG301"/>
      <c r="AMH301"/>
      <c r="AMI301"/>
      <c r="AMJ301"/>
      <c r="AMK301"/>
      <c r="AML301"/>
      <c r="AMM301"/>
      <c r="AMN301"/>
      <c r="AMO301"/>
      <c r="AMP301"/>
      <c r="AMQ301"/>
      <c r="AMR301"/>
      <c r="AMS301"/>
      <c r="AMT301"/>
      <c r="AMU301"/>
      <c r="AMV301"/>
      <c r="AMW301"/>
      <c r="AMX301"/>
      <c r="AMY301"/>
      <c r="AMZ301"/>
      <c r="ANA301"/>
      <c r="ANB301"/>
      <c r="ANC301"/>
      <c r="AND301"/>
      <c r="ANE301"/>
      <c r="ANF301"/>
      <c r="ANG301"/>
      <c r="ANH301"/>
      <c r="ANI301"/>
      <c r="ANJ301"/>
      <c r="ANK301"/>
      <c r="ANL301"/>
      <c r="ANM301"/>
      <c r="ANN301"/>
      <c r="ANO301"/>
      <c r="ANP301"/>
      <c r="ANQ301"/>
      <c r="ANR301"/>
      <c r="ANS301"/>
      <c r="ANT301"/>
      <c r="ANU301"/>
      <c r="ANV301"/>
      <c r="ANW301"/>
      <c r="ANX301"/>
      <c r="ANY301"/>
      <c r="ANZ301"/>
      <c r="AOA301"/>
      <c r="AOB301"/>
      <c r="AOC301"/>
      <c r="AOD301"/>
      <c r="AOE301"/>
      <c r="AOF301"/>
      <c r="AOG301"/>
      <c r="AOH301"/>
      <c r="AOI301"/>
      <c r="AOJ301"/>
      <c r="AOK301"/>
      <c r="AOL301"/>
      <c r="AOM301"/>
      <c r="AON301"/>
      <c r="AOO301"/>
      <c r="AOP301"/>
      <c r="AOQ301"/>
      <c r="AOR301"/>
      <c r="AOS301"/>
      <c r="AOT301"/>
      <c r="AOU301"/>
      <c r="AOV301"/>
      <c r="AOW301"/>
      <c r="AOX301"/>
      <c r="AOY301"/>
      <c r="AOZ301"/>
      <c r="APA301"/>
      <c r="APB301"/>
      <c r="APC301"/>
      <c r="APD301"/>
      <c r="APE301"/>
      <c r="APF301"/>
      <c r="APG301"/>
      <c r="APH301"/>
      <c r="API301"/>
      <c r="APJ301"/>
      <c r="APK301"/>
      <c r="APL301"/>
      <c r="APM301"/>
      <c r="APN301"/>
      <c r="APO301"/>
      <c r="APP301"/>
      <c r="APQ301"/>
      <c r="APR301"/>
      <c r="APS301"/>
      <c r="APT301"/>
      <c r="APU301"/>
      <c r="APV301"/>
      <c r="APW301"/>
      <c r="APX301"/>
      <c r="APY301"/>
      <c r="APZ301"/>
      <c r="AQA301"/>
      <c r="AQB301"/>
      <c r="AQC301"/>
      <c r="AQD301"/>
      <c r="AQE301"/>
      <c r="AQF301"/>
      <c r="AQG301"/>
      <c r="AQH301"/>
      <c r="AQI301"/>
      <c r="AQJ301"/>
      <c r="AQK301"/>
      <c r="AQL301"/>
      <c r="AQM301"/>
      <c r="AQN301"/>
      <c r="AQO301"/>
      <c r="AQP301"/>
      <c r="AQQ301"/>
      <c r="AQR301"/>
      <c r="AQS301"/>
      <c r="AQT301"/>
      <c r="AQU301"/>
      <c r="AQV301"/>
      <c r="AQW301"/>
      <c r="AQX301"/>
      <c r="AQY301"/>
      <c r="AQZ301"/>
      <c r="ARA301"/>
      <c r="ARB301"/>
      <c r="ARC301"/>
      <c r="ARD301"/>
      <c r="ARE301"/>
      <c r="ARF301"/>
      <c r="ARG301"/>
      <c r="ARH301"/>
      <c r="ARI301"/>
      <c r="ARJ301"/>
      <c r="ARK301"/>
      <c r="ARL301"/>
      <c r="ARM301"/>
      <c r="ARN301"/>
      <c r="ARO301"/>
      <c r="ARP301"/>
      <c r="ARQ301"/>
      <c r="ARR301"/>
      <c r="ARS301"/>
      <c r="ART301"/>
      <c r="ARU301"/>
      <c r="ARV301"/>
      <c r="ARW301"/>
      <c r="ARX301"/>
      <c r="ARY301"/>
      <c r="ARZ301"/>
      <c r="ASA301"/>
      <c r="ASB301"/>
      <c r="ASC301"/>
      <c r="ASD301"/>
      <c r="ASE301"/>
      <c r="ASF301"/>
      <c r="ASG301"/>
      <c r="ASH301"/>
      <c r="ASI301"/>
      <c r="ASJ301"/>
      <c r="ASK301"/>
      <c r="ASL301"/>
      <c r="ASM301"/>
      <c r="ASN301"/>
      <c r="ASO301"/>
      <c r="ASP301"/>
      <c r="ASQ301"/>
      <c r="ASR301"/>
      <c r="ASS301"/>
      <c r="AST301"/>
      <c r="ASU301"/>
      <c r="ASV301"/>
      <c r="ASW301"/>
      <c r="ASX301"/>
      <c r="ASY301"/>
      <c r="ASZ301"/>
      <c r="ATA301"/>
      <c r="ATB301"/>
      <c r="ATC301"/>
      <c r="ATD301"/>
      <c r="ATE301"/>
      <c r="ATF301"/>
      <c r="ATG301"/>
      <c r="ATH301"/>
      <c r="ATI301"/>
      <c r="ATJ301"/>
      <c r="ATK301"/>
      <c r="ATL301"/>
      <c r="ATM301"/>
      <c r="ATN301"/>
      <c r="ATO301"/>
      <c r="ATP301"/>
      <c r="ATQ301"/>
      <c r="ATR301"/>
      <c r="ATS301"/>
      <c r="ATT301"/>
      <c r="ATU301"/>
      <c r="ATV301"/>
      <c r="ATW301"/>
      <c r="ATX301"/>
      <c r="ATY301"/>
      <c r="ATZ301"/>
      <c r="AUA301"/>
      <c r="AUB301"/>
      <c r="AUC301"/>
      <c r="AUD301"/>
      <c r="AUE301"/>
      <c r="AUF301"/>
      <c r="AUG301"/>
      <c r="AUH301"/>
      <c r="AUI301"/>
      <c r="AUJ301"/>
      <c r="AUK301"/>
      <c r="AUL301"/>
      <c r="AUM301"/>
      <c r="AUN301"/>
      <c r="AUO301"/>
      <c r="AUP301"/>
      <c r="AUQ301"/>
      <c r="AUR301"/>
      <c r="AUS301"/>
      <c r="AUT301"/>
      <c r="AUU301"/>
      <c r="AUV301"/>
      <c r="AUW301"/>
      <c r="AUX301"/>
      <c r="AUY301"/>
      <c r="AUZ301"/>
      <c r="AVA301"/>
      <c r="AVB301"/>
      <c r="AVC301"/>
      <c r="AVD301"/>
      <c r="AVE301"/>
      <c r="AVF301"/>
      <c r="AVG301"/>
      <c r="AVH301"/>
      <c r="AVI301"/>
      <c r="AVJ301"/>
      <c r="AVK301"/>
      <c r="AVL301"/>
      <c r="AVM301"/>
      <c r="AVN301"/>
      <c r="AVO301"/>
      <c r="AVP301"/>
      <c r="AVQ301"/>
      <c r="AVR301"/>
      <c r="AVS301"/>
      <c r="AVT301"/>
      <c r="AVU301"/>
      <c r="AVV301"/>
      <c r="AVW301"/>
      <c r="AVX301"/>
      <c r="AVY301"/>
      <c r="AVZ301"/>
      <c r="AWA301"/>
      <c r="AWB301"/>
      <c r="AWC301"/>
      <c r="AWD301"/>
      <c r="AWE301"/>
      <c r="AWF301"/>
      <c r="AWG301"/>
      <c r="AWH301"/>
      <c r="AWI301"/>
      <c r="AWJ301"/>
      <c r="AWK301"/>
      <c r="AWL301"/>
      <c r="AWM301"/>
      <c r="AWN301"/>
      <c r="AWO301"/>
      <c r="AWP301"/>
      <c r="AWQ301"/>
      <c r="AWR301"/>
      <c r="AWS301"/>
      <c r="AWT301"/>
      <c r="AWU301"/>
      <c r="AWV301"/>
      <c r="AWW301"/>
      <c r="AWX301"/>
      <c r="AWY301"/>
      <c r="AWZ301"/>
      <c r="AXA301"/>
      <c r="AXB301"/>
      <c r="AXC301"/>
      <c r="AXD301"/>
      <c r="AXE301"/>
      <c r="AXF301"/>
      <c r="AXG301"/>
      <c r="AXH301"/>
      <c r="AXI301"/>
      <c r="AXJ301"/>
      <c r="AXK301"/>
      <c r="AXL301"/>
      <c r="AXM301"/>
      <c r="AXN301"/>
      <c r="AXO301"/>
      <c r="AXP301"/>
      <c r="AXQ301"/>
      <c r="AXR301"/>
      <c r="AXS301"/>
      <c r="AXT301"/>
      <c r="AXU301"/>
      <c r="AXV301"/>
      <c r="AXW301"/>
      <c r="AXX301"/>
      <c r="AXY301"/>
      <c r="AXZ301"/>
      <c r="AYA301"/>
      <c r="AYB301"/>
      <c r="AYC301"/>
      <c r="AYD301"/>
      <c r="AYE301"/>
      <c r="AYF301"/>
      <c r="AYG301"/>
      <c r="AYH301"/>
      <c r="AYI301"/>
      <c r="AYJ301"/>
      <c r="AYK301"/>
      <c r="AYL301"/>
      <c r="AYM301"/>
      <c r="AYN301"/>
      <c r="AYO301"/>
      <c r="AYP301"/>
      <c r="AYQ301"/>
      <c r="AYR301"/>
      <c r="AYS301"/>
      <c r="AYT301"/>
      <c r="AYU301"/>
      <c r="AYV301"/>
      <c r="AYW301"/>
      <c r="AYX301"/>
      <c r="AYY301"/>
      <c r="AYZ301"/>
      <c r="AZA301"/>
      <c r="AZB301"/>
      <c r="AZC301"/>
      <c r="AZD301"/>
      <c r="AZE301"/>
      <c r="AZF301"/>
      <c r="AZG301"/>
      <c r="AZH301"/>
      <c r="AZI301"/>
      <c r="AZJ301"/>
      <c r="AZK301"/>
      <c r="AZL301"/>
      <c r="AZM301"/>
      <c r="AZN301"/>
      <c r="AZO301"/>
      <c r="AZP301"/>
      <c r="AZQ301"/>
      <c r="AZR301"/>
      <c r="AZS301"/>
      <c r="AZT301"/>
      <c r="AZU301"/>
      <c r="AZV301"/>
      <c r="AZW301"/>
      <c r="AZX301"/>
      <c r="AZY301"/>
      <c r="AZZ301"/>
      <c r="BAA301"/>
      <c r="BAB301"/>
      <c r="BAC301"/>
      <c r="BAD301"/>
      <c r="BAE301"/>
      <c r="BAF301"/>
      <c r="BAG301"/>
      <c r="BAH301"/>
      <c r="BAI301"/>
      <c r="BAJ301"/>
      <c r="BAK301"/>
      <c r="BAL301"/>
      <c r="BAM301"/>
      <c r="BAN301"/>
      <c r="BAO301"/>
      <c r="BAP301"/>
      <c r="BAQ301"/>
      <c r="BAR301"/>
      <c r="BAS301"/>
      <c r="BAT301"/>
      <c r="BAU301"/>
      <c r="BAV301"/>
      <c r="BAW301"/>
      <c r="BAX301"/>
      <c r="BAY301"/>
      <c r="BAZ301"/>
      <c r="BBA301"/>
      <c r="BBB301"/>
      <c r="BBC301"/>
      <c r="BBD301"/>
      <c r="BBE301"/>
      <c r="BBF301"/>
      <c r="BBG301"/>
      <c r="BBH301"/>
      <c r="BBI301"/>
      <c r="BBJ301"/>
      <c r="BBK301"/>
      <c r="BBL301"/>
      <c r="BBM301"/>
      <c r="BBN301"/>
      <c r="BBO301"/>
      <c r="BBP301"/>
      <c r="BBQ301"/>
      <c r="BBR301"/>
      <c r="BBS301"/>
      <c r="BBT301"/>
      <c r="BBU301"/>
      <c r="BBV301"/>
      <c r="BBW301"/>
      <c r="BBX301"/>
      <c r="BBY301"/>
      <c r="BBZ301"/>
      <c r="BCA301"/>
      <c r="BCB301"/>
      <c r="BCC301"/>
      <c r="BCD301"/>
      <c r="BCE301"/>
      <c r="BCF301"/>
      <c r="BCG301"/>
      <c r="BCH301"/>
      <c r="BCI301"/>
      <c r="BCJ301"/>
      <c r="BCK301"/>
      <c r="BCL301"/>
      <c r="BCM301"/>
      <c r="BCN301"/>
      <c r="BCO301"/>
      <c r="BCP301"/>
      <c r="BCQ301"/>
      <c r="BCR301"/>
      <c r="BCS301"/>
      <c r="BCT301"/>
      <c r="BCU301"/>
      <c r="BCV301"/>
      <c r="BCW301"/>
      <c r="BCX301"/>
      <c r="BCY301"/>
      <c r="BCZ301"/>
      <c r="BDA301"/>
      <c r="BDB301"/>
      <c r="BDC301"/>
      <c r="BDD301"/>
      <c r="BDE301"/>
      <c r="BDF301"/>
      <c r="BDG301"/>
      <c r="BDH301"/>
      <c r="BDI301"/>
      <c r="BDJ301"/>
      <c r="BDK301"/>
      <c r="BDL301"/>
      <c r="BDM301"/>
      <c r="BDN301"/>
      <c r="BDO301"/>
      <c r="BDP301"/>
      <c r="BDQ301"/>
      <c r="BDR301"/>
      <c r="BDS301"/>
      <c r="BDT301"/>
      <c r="BDU301"/>
      <c r="BDV301"/>
      <c r="BDW301"/>
      <c r="BDX301"/>
      <c r="BDY301"/>
      <c r="BDZ301"/>
      <c r="BEA301"/>
      <c r="BEB301"/>
      <c r="BEC301"/>
      <c r="BED301"/>
      <c r="BEE301"/>
      <c r="BEF301"/>
      <c r="BEG301"/>
      <c r="BEH301"/>
      <c r="BEI301"/>
      <c r="BEJ301"/>
      <c r="BEK301"/>
      <c r="BEL301"/>
      <c r="BEM301"/>
      <c r="BEN301"/>
      <c r="BEO301"/>
      <c r="BEP301"/>
      <c r="BEQ301"/>
      <c r="BER301"/>
      <c r="BES301"/>
      <c r="BET301"/>
      <c r="BEU301"/>
      <c r="BEV301"/>
      <c r="BEW301"/>
      <c r="BEX301"/>
      <c r="BEY301"/>
      <c r="BEZ301"/>
      <c r="BFA301"/>
      <c r="BFB301"/>
      <c r="BFC301"/>
      <c r="BFD301"/>
      <c r="BFE301"/>
      <c r="BFF301"/>
      <c r="BFG301"/>
      <c r="BFH301"/>
      <c r="BFI301"/>
      <c r="BFJ301"/>
      <c r="BFK301"/>
      <c r="BFL301"/>
      <c r="BFM301"/>
      <c r="BFN301"/>
      <c r="BFO301"/>
      <c r="BFP301"/>
      <c r="BFQ301"/>
      <c r="BFR301"/>
      <c r="BFS301"/>
      <c r="BFT301"/>
      <c r="BFU301"/>
      <c r="BFV301"/>
      <c r="BFW301"/>
      <c r="BFX301"/>
      <c r="BFY301"/>
      <c r="BFZ301"/>
      <c r="BGA301"/>
      <c r="BGB301"/>
      <c r="BGC301"/>
      <c r="BGD301"/>
      <c r="BGE301"/>
      <c r="BGF301"/>
      <c r="BGG301"/>
      <c r="BGH301"/>
      <c r="BGI301"/>
      <c r="BGJ301"/>
      <c r="BGK301"/>
      <c r="BGL301"/>
      <c r="BGM301"/>
      <c r="BGN301"/>
      <c r="BGO301"/>
      <c r="BGP301"/>
      <c r="BGQ301"/>
      <c r="BGR301"/>
      <c r="BGS301"/>
      <c r="BGT301"/>
      <c r="BGU301"/>
      <c r="BGV301"/>
      <c r="BGW301"/>
      <c r="BGX301"/>
      <c r="BGY301"/>
      <c r="BGZ301"/>
      <c r="BHA301"/>
      <c r="BHB301"/>
      <c r="BHC301"/>
      <c r="BHD301"/>
      <c r="BHE301"/>
      <c r="BHF301"/>
      <c r="BHG301"/>
      <c r="BHH301"/>
      <c r="BHI301"/>
      <c r="BHJ301"/>
      <c r="BHK301"/>
      <c r="BHL301"/>
      <c r="BHM301"/>
      <c r="BHN301"/>
      <c r="BHO301"/>
      <c r="BHP301"/>
      <c r="BHQ301"/>
      <c r="BHR301"/>
      <c r="BHS301"/>
      <c r="BHT301"/>
      <c r="BHU301"/>
      <c r="BHV301"/>
      <c r="BHW301"/>
      <c r="BHX301"/>
      <c r="BHY301"/>
      <c r="BHZ301"/>
      <c r="BIA301"/>
      <c r="BIB301"/>
      <c r="BIC301"/>
      <c r="BID301"/>
      <c r="BIE301"/>
      <c r="BIF301"/>
      <c r="BIG301"/>
      <c r="BIH301"/>
      <c r="BII301"/>
      <c r="BIJ301"/>
      <c r="BIK301"/>
      <c r="BIL301"/>
      <c r="BIM301"/>
      <c r="BIN301"/>
      <c r="BIO301"/>
      <c r="BIP301"/>
      <c r="BIQ301"/>
      <c r="BIR301"/>
      <c r="BIS301"/>
      <c r="BIT301"/>
      <c r="BIU301"/>
      <c r="BIV301"/>
      <c r="BIW301"/>
      <c r="BIX301"/>
      <c r="BIY301"/>
      <c r="BIZ301"/>
      <c r="BJA301"/>
      <c r="BJB301"/>
      <c r="BJC301"/>
      <c r="BJD301"/>
      <c r="BJE301"/>
      <c r="BJF301"/>
      <c r="BJG301"/>
      <c r="BJH301"/>
      <c r="BJI301"/>
      <c r="BJJ301"/>
      <c r="BJK301"/>
      <c r="BJL301"/>
      <c r="BJM301"/>
      <c r="BJN301"/>
      <c r="BJO301"/>
      <c r="BJP301"/>
      <c r="BJQ301"/>
      <c r="BJR301"/>
      <c r="BJS301"/>
      <c r="BJT301"/>
      <c r="BJU301"/>
      <c r="BJV301"/>
      <c r="BJW301"/>
      <c r="BJX301"/>
      <c r="BJY301"/>
      <c r="BJZ301"/>
      <c r="BKA301"/>
      <c r="BKB301"/>
      <c r="BKC301"/>
      <c r="BKD301"/>
      <c r="BKE301"/>
      <c r="BKF301"/>
      <c r="BKG301"/>
      <c r="BKH301"/>
      <c r="BKI301"/>
      <c r="BKJ301"/>
      <c r="BKK301"/>
      <c r="BKL301"/>
      <c r="BKM301"/>
      <c r="BKN301"/>
      <c r="BKO301"/>
      <c r="BKP301"/>
      <c r="BKQ301"/>
      <c r="BKR301"/>
      <c r="BKS301"/>
      <c r="BKT301"/>
      <c r="BKU301"/>
      <c r="BKV301"/>
      <c r="BKW301"/>
      <c r="BKX301"/>
      <c r="BKY301"/>
      <c r="BKZ301"/>
      <c r="BLA301"/>
      <c r="BLB301"/>
      <c r="BLC301"/>
      <c r="BLD301"/>
      <c r="BLE301"/>
      <c r="BLF301"/>
      <c r="BLG301"/>
      <c r="BLH301"/>
      <c r="BLI301"/>
      <c r="BLJ301"/>
      <c r="BLK301"/>
      <c r="BLL301"/>
      <c r="BLM301"/>
      <c r="BLN301"/>
      <c r="BLO301"/>
      <c r="BLP301"/>
      <c r="BLQ301"/>
      <c r="BLR301"/>
      <c r="BLS301"/>
      <c r="BLT301"/>
      <c r="BLU301"/>
      <c r="BLV301"/>
      <c r="BLW301"/>
      <c r="BLX301"/>
      <c r="BLY301"/>
      <c r="BLZ301"/>
      <c r="BMA301"/>
      <c r="BMB301"/>
      <c r="BMC301"/>
      <c r="BMD301"/>
      <c r="BME301"/>
      <c r="BMF301"/>
      <c r="BMG301"/>
      <c r="BMH301"/>
      <c r="BMI301"/>
      <c r="BMJ301"/>
      <c r="BMK301"/>
      <c r="BML301"/>
      <c r="BMM301"/>
      <c r="BMN301"/>
      <c r="BMO301"/>
      <c r="BMP301"/>
      <c r="BMQ301"/>
      <c r="BMR301"/>
      <c r="BMS301"/>
      <c r="BMT301"/>
      <c r="BMU301"/>
      <c r="BMV301"/>
      <c r="BMW301"/>
      <c r="BMX301"/>
      <c r="BMY301"/>
      <c r="BMZ301"/>
      <c r="BNA301"/>
      <c r="BNB301"/>
      <c r="BNC301"/>
      <c r="BND301"/>
      <c r="BNE301"/>
      <c r="BNF301"/>
      <c r="BNG301"/>
      <c r="BNH301"/>
      <c r="BNI301"/>
      <c r="BNJ301"/>
      <c r="BNK301"/>
      <c r="BNL301"/>
      <c r="BNM301"/>
      <c r="BNN301"/>
      <c r="BNO301"/>
      <c r="BNP301"/>
      <c r="BNQ301"/>
      <c r="BNR301"/>
      <c r="BNS301"/>
      <c r="BNT301"/>
      <c r="BNU301"/>
      <c r="BNV301"/>
      <c r="BNW301"/>
      <c r="BNX301"/>
      <c r="BNY301"/>
      <c r="BNZ301"/>
      <c r="BOA301"/>
      <c r="BOB301"/>
      <c r="BOC301"/>
      <c r="BOD301"/>
      <c r="BOE301"/>
      <c r="BOF301"/>
      <c r="BOG301"/>
      <c r="BOH301"/>
      <c r="BOI301"/>
      <c r="BOJ301"/>
      <c r="BOK301"/>
      <c r="BOL301"/>
      <c r="BOM301"/>
      <c r="BON301"/>
      <c r="BOO301"/>
      <c r="BOP301"/>
      <c r="BOQ301"/>
      <c r="BOR301"/>
      <c r="BOS301"/>
      <c r="BOT301"/>
      <c r="BOU301"/>
      <c r="BOV301"/>
      <c r="BOW301"/>
      <c r="BOX301"/>
      <c r="BOY301"/>
      <c r="BOZ301"/>
      <c r="BPA301"/>
      <c r="BPB301"/>
      <c r="BPC301"/>
      <c r="BPD301"/>
      <c r="BPE301"/>
      <c r="BPF301"/>
      <c r="BPG301"/>
      <c r="BPH301"/>
      <c r="BPI301"/>
      <c r="BPJ301"/>
      <c r="BPK301"/>
      <c r="BPL301"/>
      <c r="BPM301"/>
      <c r="BPN301"/>
      <c r="BPO301"/>
      <c r="BPP301"/>
      <c r="BPQ301"/>
      <c r="BPR301"/>
      <c r="BPS301"/>
      <c r="BPT301"/>
      <c r="BPU301"/>
      <c r="BPV301"/>
      <c r="BPW301"/>
      <c r="BPX301"/>
      <c r="BPY301"/>
      <c r="BPZ301"/>
      <c r="BQA301"/>
      <c r="BQB301"/>
      <c r="BQC301"/>
      <c r="BQD301"/>
      <c r="BQE301"/>
      <c r="BQF301"/>
      <c r="BQG301"/>
      <c r="BQH301"/>
      <c r="BQI301"/>
      <c r="BQJ301"/>
      <c r="BQK301"/>
      <c r="BQL301"/>
      <c r="BQM301"/>
      <c r="BQN301"/>
      <c r="BQO301"/>
      <c r="BQP301"/>
      <c r="BQQ301"/>
      <c r="BQR301"/>
      <c r="BQS301"/>
      <c r="BQT301"/>
      <c r="BQU301"/>
      <c r="BQV301"/>
      <c r="BQW301"/>
      <c r="BQX301"/>
      <c r="BQY301"/>
      <c r="BQZ301"/>
      <c r="BRA301"/>
      <c r="BRB301"/>
      <c r="BRC301"/>
      <c r="BRD301"/>
      <c r="BRE301"/>
      <c r="BRF301"/>
      <c r="BRG301"/>
      <c r="BRH301"/>
      <c r="BRI301"/>
      <c r="BRJ301"/>
      <c r="BRK301"/>
      <c r="BRL301"/>
      <c r="BRM301"/>
      <c r="BRN301"/>
      <c r="BRO301"/>
      <c r="BRP301"/>
      <c r="BRQ301"/>
      <c r="BRR301"/>
      <c r="BRS301"/>
      <c r="BRT301"/>
      <c r="BRU301"/>
      <c r="BRV301"/>
      <c r="BRW301"/>
      <c r="BRX301"/>
      <c r="BRY301"/>
      <c r="BRZ301"/>
      <c r="BSA301"/>
      <c r="BSB301"/>
      <c r="BSC301"/>
      <c r="BSD301"/>
      <c r="BSE301"/>
      <c r="BSF301"/>
      <c r="BSG301"/>
      <c r="BSH301"/>
      <c r="BSI301"/>
      <c r="BSJ301"/>
      <c r="BSK301"/>
      <c r="BSL301"/>
      <c r="BSM301"/>
      <c r="BSN301"/>
      <c r="BSO301"/>
      <c r="BSP301"/>
      <c r="BSQ301"/>
      <c r="BSR301"/>
      <c r="BSS301"/>
      <c r="BST301"/>
      <c r="BSU301"/>
      <c r="BSV301"/>
      <c r="BSW301"/>
      <c r="BSX301"/>
      <c r="BSY301"/>
      <c r="BSZ301"/>
      <c r="BTA301"/>
      <c r="BTB301"/>
      <c r="BTC301"/>
      <c r="BTD301"/>
      <c r="BTE301"/>
      <c r="BTF301"/>
      <c r="BTG301"/>
      <c r="BTH301"/>
      <c r="BTI301"/>
      <c r="BTJ301"/>
      <c r="BTK301"/>
      <c r="BTL301"/>
      <c r="BTM301"/>
      <c r="BTN301"/>
      <c r="BTO301"/>
      <c r="BTP301"/>
      <c r="BTQ301"/>
      <c r="BTR301"/>
      <c r="BTS301"/>
      <c r="BTT301"/>
      <c r="BTU301"/>
      <c r="BTV301"/>
      <c r="BTW301"/>
      <c r="BTX301"/>
      <c r="BTY301"/>
      <c r="BTZ301"/>
      <c r="BUA301"/>
      <c r="BUB301"/>
      <c r="BUC301"/>
      <c r="BUD301"/>
      <c r="BUE301"/>
      <c r="BUF301"/>
      <c r="BUG301"/>
      <c r="BUH301"/>
      <c r="BUI301"/>
      <c r="BUJ301"/>
      <c r="BUK301"/>
      <c r="BUL301"/>
      <c r="BUM301"/>
      <c r="BUN301"/>
      <c r="BUO301"/>
      <c r="BUP301"/>
      <c r="BUQ301"/>
      <c r="BUR301"/>
      <c r="BUS301"/>
      <c r="BUT301"/>
      <c r="BUU301"/>
      <c r="BUV301"/>
      <c r="BUW301"/>
      <c r="BUX301"/>
      <c r="BUY301"/>
      <c r="BUZ301"/>
      <c r="BVA301"/>
      <c r="BVB301"/>
      <c r="BVC301"/>
      <c r="BVD301"/>
      <c r="BVE301"/>
      <c r="BVF301"/>
      <c r="BVG301"/>
      <c r="BVH301"/>
      <c r="BVI301"/>
      <c r="BVJ301"/>
      <c r="BVK301"/>
      <c r="BVL301"/>
      <c r="BVM301"/>
      <c r="BVN301"/>
      <c r="BVO301"/>
      <c r="BVP301"/>
      <c r="BVQ301"/>
      <c r="BVR301"/>
      <c r="BVS301"/>
      <c r="BVT301"/>
      <c r="BVU301"/>
      <c r="BVV301"/>
      <c r="BVW301"/>
      <c r="BVX301"/>
      <c r="BVY301"/>
      <c r="BVZ301"/>
      <c r="BWA301"/>
      <c r="BWB301"/>
      <c r="BWC301"/>
      <c r="BWD301"/>
      <c r="BWE301"/>
      <c r="BWF301"/>
      <c r="BWG301"/>
      <c r="BWH301"/>
      <c r="BWI301"/>
      <c r="BWJ301"/>
      <c r="BWK301"/>
      <c r="BWL301"/>
      <c r="BWM301"/>
      <c r="BWN301"/>
      <c r="BWO301"/>
      <c r="BWP301"/>
      <c r="BWQ301"/>
      <c r="BWR301"/>
      <c r="BWS301"/>
      <c r="BWT301"/>
      <c r="BWU301"/>
      <c r="BWV301"/>
      <c r="BWW301"/>
      <c r="BWX301"/>
      <c r="BWY301"/>
      <c r="BWZ301"/>
      <c r="BXA301"/>
      <c r="BXB301"/>
      <c r="BXC301"/>
      <c r="BXD301"/>
      <c r="BXE301"/>
      <c r="BXF301"/>
      <c r="BXG301"/>
      <c r="BXH301"/>
      <c r="BXI301"/>
      <c r="BXJ301"/>
      <c r="BXK301"/>
      <c r="BXL301"/>
      <c r="BXM301"/>
      <c r="BXN301"/>
      <c r="BXO301"/>
      <c r="BXP301"/>
      <c r="BXQ301"/>
      <c r="BXR301"/>
      <c r="BXS301"/>
      <c r="BXT301"/>
      <c r="BXU301"/>
      <c r="BXV301"/>
      <c r="BXW301"/>
      <c r="BXX301"/>
      <c r="BXY301"/>
      <c r="BXZ301"/>
      <c r="BYA301"/>
      <c r="BYB301"/>
      <c r="BYC301"/>
      <c r="BYD301"/>
      <c r="BYE301"/>
      <c r="BYF301"/>
      <c r="BYG301"/>
      <c r="BYH301"/>
      <c r="BYI301"/>
      <c r="BYJ301"/>
      <c r="BYK301"/>
      <c r="BYL301"/>
      <c r="BYM301"/>
      <c r="BYN301"/>
      <c r="BYO301"/>
      <c r="BYP301"/>
      <c r="BYQ301"/>
      <c r="BYR301"/>
      <c r="BYS301"/>
      <c r="BYT301"/>
      <c r="BYU301"/>
      <c r="BYV301"/>
      <c r="BYW301"/>
      <c r="BYX301"/>
      <c r="BYY301"/>
      <c r="BYZ301"/>
      <c r="BZA301"/>
      <c r="BZB301"/>
      <c r="BZC301"/>
      <c r="BZD301"/>
      <c r="BZE301"/>
      <c r="BZF301"/>
      <c r="BZG301"/>
      <c r="BZH301"/>
      <c r="BZI301"/>
      <c r="BZJ301"/>
      <c r="BZK301"/>
      <c r="BZL301"/>
      <c r="BZM301"/>
      <c r="BZN301"/>
      <c r="BZO301"/>
      <c r="BZP301"/>
      <c r="BZQ301"/>
      <c r="BZR301"/>
      <c r="BZS301"/>
      <c r="BZT301"/>
      <c r="BZU301"/>
      <c r="BZV301"/>
      <c r="BZW301"/>
      <c r="BZX301"/>
      <c r="BZY301"/>
      <c r="BZZ301"/>
      <c r="CAA301"/>
      <c r="CAB301"/>
      <c r="CAC301"/>
      <c r="CAD301"/>
      <c r="CAE301"/>
      <c r="CAF301"/>
      <c r="CAG301"/>
      <c r="CAH301"/>
      <c r="CAI301"/>
      <c r="CAJ301"/>
      <c r="CAK301"/>
      <c r="CAL301"/>
      <c r="CAM301"/>
      <c r="CAN301"/>
      <c r="CAO301"/>
      <c r="CAP301"/>
      <c r="CAQ301"/>
      <c r="CAR301"/>
      <c r="CAS301"/>
      <c r="CAT301"/>
      <c r="CAU301"/>
      <c r="CAV301"/>
      <c r="CAW301"/>
      <c r="CAX301"/>
      <c r="CAY301"/>
      <c r="CAZ301"/>
      <c r="CBA301"/>
      <c r="CBB301"/>
      <c r="CBC301"/>
      <c r="CBD301"/>
      <c r="CBE301"/>
      <c r="CBF301"/>
      <c r="CBG301"/>
      <c r="CBH301"/>
      <c r="CBI301"/>
      <c r="CBJ301"/>
      <c r="CBK301"/>
      <c r="CBL301"/>
      <c r="CBM301"/>
      <c r="CBN301"/>
      <c r="CBO301"/>
      <c r="CBP301"/>
      <c r="CBQ301"/>
      <c r="CBR301"/>
      <c r="CBS301"/>
      <c r="CBT301"/>
      <c r="CBU301"/>
      <c r="CBV301"/>
      <c r="CBW301"/>
      <c r="CBX301"/>
      <c r="CBY301"/>
      <c r="CBZ301"/>
      <c r="CCA301"/>
      <c r="CCB301"/>
      <c r="CCC301"/>
      <c r="CCD301"/>
      <c r="CCE301"/>
      <c r="CCF301"/>
      <c r="CCG301"/>
      <c r="CCH301"/>
      <c r="CCI301"/>
      <c r="CCJ301"/>
      <c r="CCK301"/>
      <c r="CCL301"/>
      <c r="CCM301"/>
      <c r="CCN301"/>
      <c r="CCO301"/>
      <c r="CCP301"/>
      <c r="CCQ301"/>
      <c r="CCR301"/>
      <c r="CCS301"/>
      <c r="CCT301"/>
      <c r="CCU301"/>
      <c r="CCV301"/>
      <c r="CCW301"/>
      <c r="CCX301"/>
      <c r="CCY301"/>
      <c r="CCZ301"/>
      <c r="CDA301"/>
      <c r="CDB301"/>
      <c r="CDC301"/>
      <c r="CDD301"/>
      <c r="CDE301"/>
      <c r="CDF301"/>
      <c r="CDG301"/>
      <c r="CDH301"/>
      <c r="CDI301"/>
      <c r="CDJ301"/>
      <c r="CDK301"/>
      <c r="CDL301"/>
      <c r="CDM301"/>
      <c r="CDN301"/>
      <c r="CDO301"/>
      <c r="CDP301"/>
      <c r="CDQ301"/>
      <c r="CDR301"/>
      <c r="CDS301"/>
      <c r="CDT301"/>
      <c r="CDU301"/>
      <c r="CDV301"/>
      <c r="CDW301"/>
      <c r="CDX301"/>
      <c r="CDY301"/>
      <c r="CDZ301"/>
      <c r="CEA301"/>
      <c r="CEB301"/>
      <c r="CEC301"/>
      <c r="CED301"/>
      <c r="CEE301"/>
      <c r="CEF301"/>
      <c r="CEG301"/>
      <c r="CEH301"/>
      <c r="CEI301"/>
      <c r="CEJ301"/>
      <c r="CEK301"/>
      <c r="CEL301"/>
      <c r="CEM301"/>
      <c r="CEN301"/>
      <c r="CEO301"/>
      <c r="CEP301"/>
      <c r="CEQ301"/>
      <c r="CER301"/>
      <c r="CES301"/>
      <c r="CET301"/>
      <c r="CEU301"/>
      <c r="CEV301"/>
      <c r="CEW301"/>
      <c r="CEX301"/>
      <c r="CEY301"/>
      <c r="CEZ301"/>
      <c r="CFA301"/>
      <c r="CFB301"/>
      <c r="CFC301"/>
      <c r="CFD301"/>
      <c r="CFE301"/>
      <c r="CFF301"/>
      <c r="CFG301"/>
      <c r="CFH301"/>
      <c r="CFI301"/>
      <c r="CFJ301"/>
      <c r="CFK301"/>
      <c r="CFL301"/>
      <c r="CFM301"/>
      <c r="CFN301"/>
      <c r="CFO301"/>
      <c r="CFP301"/>
      <c r="CFQ301"/>
      <c r="CFR301"/>
      <c r="CFS301"/>
      <c r="CFT301"/>
      <c r="CFU301"/>
      <c r="CFV301"/>
      <c r="CFW301"/>
      <c r="CFX301"/>
      <c r="CFY301"/>
      <c r="CFZ301"/>
      <c r="CGA301"/>
      <c r="CGB301"/>
      <c r="CGC301"/>
      <c r="CGD301"/>
      <c r="CGE301"/>
      <c r="CGF301"/>
      <c r="CGG301"/>
      <c r="CGH301"/>
      <c r="CGI301"/>
      <c r="CGJ301"/>
      <c r="CGK301"/>
      <c r="CGL301"/>
      <c r="CGM301"/>
      <c r="CGN301"/>
      <c r="CGO301"/>
      <c r="CGP301"/>
      <c r="CGQ301"/>
      <c r="CGR301"/>
      <c r="CGS301"/>
      <c r="CGT301"/>
      <c r="CGU301"/>
      <c r="CGV301"/>
      <c r="CGW301"/>
      <c r="CGX301"/>
      <c r="CGY301"/>
      <c r="CGZ301"/>
      <c r="CHA301"/>
      <c r="CHB301"/>
      <c r="CHC301"/>
      <c r="CHD301"/>
      <c r="CHE301"/>
      <c r="CHF301"/>
      <c r="CHG301"/>
      <c r="CHH301"/>
      <c r="CHI301"/>
      <c r="CHJ301"/>
      <c r="CHK301"/>
      <c r="CHL301"/>
      <c r="CHM301"/>
      <c r="CHN301"/>
      <c r="CHO301"/>
      <c r="CHP301"/>
      <c r="CHQ301"/>
      <c r="CHR301"/>
      <c r="CHS301"/>
      <c r="CHT301"/>
      <c r="CHU301"/>
      <c r="CHV301"/>
      <c r="CHW301"/>
      <c r="CHX301"/>
      <c r="CHY301"/>
      <c r="CHZ301"/>
      <c r="CIA301"/>
      <c r="CIB301"/>
      <c r="CIC301"/>
      <c r="CID301"/>
      <c r="CIE301"/>
      <c r="CIF301"/>
      <c r="CIG301"/>
      <c r="CIH301"/>
      <c r="CII301"/>
      <c r="CIJ301"/>
      <c r="CIK301"/>
      <c r="CIL301"/>
      <c r="CIM301"/>
      <c r="CIN301"/>
      <c r="CIO301"/>
      <c r="CIP301"/>
      <c r="CIQ301"/>
      <c r="CIR301"/>
      <c r="CIS301"/>
      <c r="CIT301"/>
      <c r="CIU301"/>
      <c r="CIV301"/>
      <c r="CIW301"/>
      <c r="CIX301"/>
      <c r="CIY301"/>
      <c r="CIZ301"/>
      <c r="CJA301"/>
      <c r="CJB301"/>
      <c r="CJC301"/>
      <c r="CJD301"/>
      <c r="CJE301"/>
      <c r="CJF301"/>
      <c r="CJG301"/>
      <c r="CJH301"/>
      <c r="CJI301"/>
      <c r="CJJ301"/>
      <c r="CJK301"/>
      <c r="CJL301"/>
      <c r="CJM301"/>
      <c r="CJN301"/>
      <c r="CJO301"/>
      <c r="CJP301"/>
      <c r="CJQ301"/>
      <c r="CJR301"/>
      <c r="CJS301"/>
      <c r="CJT301"/>
      <c r="CJU301"/>
      <c r="CJV301"/>
      <c r="CJW301"/>
      <c r="CJX301"/>
      <c r="CJY301"/>
      <c r="CJZ301"/>
      <c r="CKA301"/>
      <c r="CKB301"/>
      <c r="CKC301"/>
      <c r="CKD301"/>
      <c r="CKE301"/>
      <c r="CKF301"/>
      <c r="CKG301"/>
      <c r="CKH301"/>
      <c r="CKI301"/>
      <c r="CKJ301"/>
      <c r="CKK301"/>
      <c r="CKL301"/>
      <c r="CKM301"/>
      <c r="CKN301"/>
      <c r="CKO301"/>
      <c r="CKP301"/>
      <c r="CKQ301"/>
      <c r="CKR301"/>
      <c r="CKS301"/>
      <c r="CKT301"/>
      <c r="CKU301"/>
      <c r="CKV301"/>
      <c r="CKW301"/>
      <c r="CKX301"/>
      <c r="CKY301"/>
      <c r="CKZ301"/>
      <c r="CLA301"/>
      <c r="CLB301"/>
      <c r="CLC301"/>
      <c r="CLD301"/>
      <c r="CLE301"/>
      <c r="CLF301"/>
      <c r="CLG301"/>
      <c r="CLH301"/>
      <c r="CLI301"/>
      <c r="CLJ301"/>
      <c r="CLK301"/>
      <c r="CLL301"/>
      <c r="CLM301"/>
      <c r="CLN301"/>
      <c r="CLO301"/>
      <c r="CLP301"/>
      <c r="CLQ301"/>
      <c r="CLR301"/>
      <c r="CLS301"/>
      <c r="CLT301"/>
      <c r="CLU301"/>
      <c r="CLV301"/>
      <c r="CLW301"/>
      <c r="CLX301"/>
      <c r="CLY301"/>
      <c r="CLZ301"/>
      <c r="CMA301"/>
      <c r="CMB301"/>
      <c r="CMC301"/>
      <c r="CMD301"/>
      <c r="CME301"/>
      <c r="CMF301"/>
      <c r="CMG301"/>
      <c r="CMH301"/>
      <c r="CMI301"/>
      <c r="CMJ301"/>
      <c r="CMK301"/>
      <c r="CML301"/>
      <c r="CMM301"/>
      <c r="CMN301"/>
      <c r="CMO301"/>
      <c r="CMP301"/>
      <c r="CMQ301"/>
      <c r="CMR301"/>
      <c r="CMS301"/>
      <c r="CMT301"/>
      <c r="CMU301"/>
      <c r="CMV301"/>
      <c r="CMW301"/>
      <c r="CMX301"/>
      <c r="CMY301"/>
      <c r="CMZ301"/>
      <c r="CNA301"/>
      <c r="CNB301"/>
      <c r="CNC301"/>
      <c r="CND301"/>
      <c r="CNE301"/>
      <c r="CNF301"/>
      <c r="CNG301"/>
      <c r="CNH301"/>
      <c r="CNI301"/>
      <c r="CNJ301"/>
      <c r="CNK301"/>
      <c r="CNL301"/>
      <c r="CNM301"/>
      <c r="CNN301"/>
      <c r="CNO301"/>
      <c r="CNP301"/>
      <c r="CNQ301"/>
      <c r="CNR301"/>
      <c r="CNS301"/>
      <c r="CNT301"/>
      <c r="CNU301"/>
      <c r="CNV301"/>
      <c r="CNW301"/>
      <c r="CNX301"/>
      <c r="CNY301"/>
      <c r="CNZ301"/>
      <c r="COA301"/>
      <c r="COB301"/>
      <c r="COC301"/>
      <c r="COD301"/>
      <c r="COE301"/>
      <c r="COF301"/>
      <c r="COG301"/>
      <c r="COH301"/>
      <c r="COI301"/>
      <c r="COJ301"/>
      <c r="COK301"/>
      <c r="COL301"/>
      <c r="COM301"/>
      <c r="CON301"/>
      <c r="COO301"/>
      <c r="COP301"/>
      <c r="COQ301"/>
      <c r="COR301"/>
      <c r="COS301"/>
      <c r="COT301"/>
      <c r="COU301"/>
      <c r="COV301"/>
      <c r="COW301"/>
      <c r="COX301"/>
      <c r="COY301"/>
      <c r="COZ301"/>
      <c r="CPA301"/>
      <c r="CPB301"/>
      <c r="CPC301"/>
      <c r="CPD301"/>
      <c r="CPE301"/>
      <c r="CPF301"/>
      <c r="CPG301"/>
      <c r="CPH301"/>
      <c r="CPI301"/>
      <c r="CPJ301"/>
      <c r="CPK301"/>
      <c r="CPL301"/>
      <c r="CPM301"/>
      <c r="CPN301"/>
      <c r="CPO301"/>
      <c r="CPP301"/>
      <c r="CPQ301"/>
      <c r="CPR301"/>
      <c r="CPS301"/>
      <c r="CPT301"/>
      <c r="CPU301"/>
      <c r="CPV301"/>
      <c r="CPW301"/>
      <c r="CPX301"/>
      <c r="CPY301"/>
      <c r="CPZ301"/>
      <c r="CQA301"/>
      <c r="CQB301"/>
      <c r="CQC301"/>
      <c r="CQD301"/>
      <c r="CQE301"/>
      <c r="CQF301"/>
      <c r="CQG301"/>
      <c r="CQH301"/>
      <c r="CQI301"/>
      <c r="CQJ301"/>
      <c r="CQK301"/>
      <c r="CQL301"/>
      <c r="CQM301"/>
      <c r="CQN301"/>
      <c r="CQO301"/>
      <c r="CQP301"/>
      <c r="CQQ301"/>
      <c r="CQR301"/>
      <c r="CQS301"/>
      <c r="CQT301"/>
      <c r="CQU301"/>
      <c r="CQV301"/>
      <c r="CQW301"/>
      <c r="CQX301"/>
      <c r="CQY301"/>
      <c r="CQZ301"/>
      <c r="CRA301"/>
      <c r="CRB301"/>
      <c r="CRC301"/>
      <c r="CRD301"/>
      <c r="CRE301"/>
      <c r="CRF301"/>
      <c r="CRG301"/>
      <c r="CRH301"/>
      <c r="CRI301"/>
      <c r="CRJ301"/>
      <c r="CRK301"/>
      <c r="CRL301"/>
      <c r="CRM301"/>
      <c r="CRN301"/>
      <c r="CRO301"/>
      <c r="CRP301"/>
      <c r="CRQ301"/>
      <c r="CRR301"/>
      <c r="CRS301"/>
      <c r="CRT301"/>
      <c r="CRU301"/>
      <c r="CRV301"/>
      <c r="CRW301"/>
      <c r="CRX301"/>
      <c r="CRY301"/>
      <c r="CRZ301"/>
      <c r="CSA301"/>
      <c r="CSB301"/>
      <c r="CSC301"/>
      <c r="CSD301"/>
      <c r="CSE301"/>
      <c r="CSF301"/>
      <c r="CSG301"/>
      <c r="CSH301"/>
      <c r="CSI301"/>
      <c r="CSJ301"/>
      <c r="CSK301"/>
      <c r="CSL301"/>
      <c r="CSM301"/>
      <c r="CSN301"/>
      <c r="CSO301"/>
      <c r="CSP301"/>
      <c r="CSQ301"/>
      <c r="CSR301"/>
      <c r="CSS301"/>
      <c r="CST301"/>
      <c r="CSU301"/>
      <c r="CSV301"/>
      <c r="CSW301"/>
      <c r="CSX301"/>
      <c r="CSY301"/>
      <c r="CSZ301"/>
      <c r="CTA301"/>
      <c r="CTB301"/>
      <c r="CTC301"/>
      <c r="CTD301"/>
      <c r="CTE301"/>
      <c r="CTF301"/>
      <c r="CTG301"/>
      <c r="CTH301"/>
      <c r="CTI301"/>
      <c r="CTJ301"/>
      <c r="CTK301"/>
      <c r="CTL301"/>
      <c r="CTM301"/>
      <c r="CTN301"/>
      <c r="CTO301"/>
      <c r="CTP301"/>
      <c r="CTQ301"/>
      <c r="CTR301"/>
      <c r="CTS301"/>
      <c r="CTT301"/>
      <c r="CTU301"/>
      <c r="CTV301"/>
      <c r="CTW301"/>
      <c r="CTX301"/>
      <c r="CTY301"/>
      <c r="CTZ301"/>
      <c r="CUA301"/>
      <c r="CUB301"/>
      <c r="CUC301"/>
      <c r="CUD301"/>
      <c r="CUE301"/>
      <c r="CUF301"/>
      <c r="CUG301"/>
      <c r="CUH301"/>
      <c r="CUI301"/>
      <c r="CUJ301"/>
      <c r="CUK301"/>
      <c r="CUL301"/>
      <c r="CUM301"/>
      <c r="CUN301"/>
      <c r="CUO301"/>
      <c r="CUP301"/>
      <c r="CUQ301"/>
      <c r="CUR301"/>
      <c r="CUS301"/>
      <c r="CUT301"/>
      <c r="CUU301"/>
      <c r="CUV301"/>
      <c r="CUW301"/>
      <c r="CUX301"/>
      <c r="CUY301"/>
      <c r="CUZ301"/>
      <c r="CVA301"/>
      <c r="CVB301"/>
      <c r="CVC301"/>
      <c r="CVD301"/>
      <c r="CVE301"/>
      <c r="CVF301"/>
      <c r="CVG301"/>
      <c r="CVH301"/>
      <c r="CVI301"/>
      <c r="CVJ301"/>
      <c r="CVK301"/>
      <c r="CVL301"/>
      <c r="CVM301"/>
      <c r="CVN301"/>
      <c r="CVO301"/>
      <c r="CVP301"/>
      <c r="CVQ301"/>
      <c r="CVR301"/>
      <c r="CVS301"/>
      <c r="CVT301"/>
      <c r="CVU301"/>
      <c r="CVV301"/>
      <c r="CVW301"/>
      <c r="CVX301"/>
      <c r="CVY301"/>
      <c r="CVZ301"/>
      <c r="CWA301"/>
      <c r="CWB301"/>
      <c r="CWC301"/>
      <c r="CWD301"/>
      <c r="CWE301"/>
      <c r="CWF301"/>
      <c r="CWG301"/>
      <c r="CWH301"/>
      <c r="CWI301"/>
      <c r="CWJ301"/>
      <c r="CWK301"/>
      <c r="CWL301"/>
      <c r="CWM301"/>
      <c r="CWN301"/>
      <c r="CWO301"/>
      <c r="CWP301"/>
      <c r="CWQ301"/>
      <c r="CWR301"/>
      <c r="CWS301"/>
      <c r="CWT301"/>
      <c r="CWU301"/>
      <c r="CWV301"/>
      <c r="CWW301"/>
      <c r="CWX301"/>
      <c r="CWY301"/>
      <c r="CWZ301"/>
      <c r="CXA301"/>
      <c r="CXB301"/>
      <c r="CXC301"/>
      <c r="CXD301"/>
      <c r="CXE301"/>
      <c r="CXF301"/>
      <c r="CXG301"/>
      <c r="CXH301"/>
      <c r="CXI301"/>
      <c r="CXJ301"/>
      <c r="CXK301"/>
      <c r="CXL301"/>
      <c r="CXM301"/>
      <c r="CXN301"/>
      <c r="CXO301"/>
      <c r="CXP301"/>
      <c r="CXQ301"/>
      <c r="CXR301"/>
      <c r="CXS301"/>
      <c r="CXT301"/>
      <c r="CXU301"/>
      <c r="CXV301"/>
      <c r="CXW301"/>
      <c r="CXX301"/>
      <c r="CXY301"/>
      <c r="CXZ301"/>
      <c r="CYA301"/>
      <c r="CYB301"/>
      <c r="CYC301"/>
      <c r="CYD301"/>
      <c r="CYE301"/>
      <c r="CYF301"/>
      <c r="CYG301"/>
      <c r="CYH301"/>
      <c r="CYI301"/>
      <c r="CYJ301"/>
      <c r="CYK301"/>
      <c r="CYL301"/>
      <c r="CYM301"/>
      <c r="CYN301"/>
      <c r="CYO301"/>
      <c r="CYP301"/>
      <c r="CYQ301"/>
      <c r="CYR301"/>
      <c r="CYS301"/>
      <c r="CYT301"/>
      <c r="CYU301"/>
      <c r="CYV301"/>
      <c r="CYW301"/>
      <c r="CYX301"/>
      <c r="CYY301"/>
      <c r="CYZ301"/>
      <c r="CZA301"/>
      <c r="CZB301"/>
      <c r="CZC301"/>
      <c r="CZD301"/>
      <c r="CZE301"/>
      <c r="CZF301"/>
      <c r="CZG301"/>
      <c r="CZH301"/>
      <c r="CZI301"/>
      <c r="CZJ301"/>
      <c r="CZK301"/>
      <c r="CZL301"/>
      <c r="CZM301"/>
      <c r="CZN301"/>
      <c r="CZO301"/>
      <c r="CZP301"/>
      <c r="CZQ301"/>
      <c r="CZR301"/>
      <c r="CZS301"/>
      <c r="CZT301"/>
      <c r="CZU301"/>
      <c r="CZV301"/>
      <c r="CZW301"/>
      <c r="CZX301"/>
      <c r="CZY301"/>
      <c r="CZZ301"/>
      <c r="DAA301"/>
      <c r="DAB301"/>
      <c r="DAC301"/>
      <c r="DAD301"/>
      <c r="DAE301"/>
      <c r="DAF301"/>
      <c r="DAG301"/>
      <c r="DAH301"/>
      <c r="DAI301"/>
      <c r="DAJ301"/>
      <c r="DAK301"/>
      <c r="DAL301"/>
      <c r="DAM301"/>
      <c r="DAN301"/>
      <c r="DAO301"/>
      <c r="DAP301"/>
      <c r="DAQ301"/>
      <c r="DAR301"/>
      <c r="DAS301"/>
      <c r="DAT301"/>
      <c r="DAU301"/>
      <c r="DAV301"/>
      <c r="DAW301"/>
      <c r="DAX301"/>
      <c r="DAY301"/>
      <c r="DAZ301"/>
      <c r="DBA301"/>
      <c r="DBB301"/>
      <c r="DBC301"/>
      <c r="DBD301"/>
      <c r="DBE301"/>
      <c r="DBF301"/>
      <c r="DBG301"/>
      <c r="DBH301"/>
      <c r="DBI301"/>
      <c r="DBJ301"/>
      <c r="DBK301"/>
      <c r="DBL301"/>
      <c r="DBM301"/>
      <c r="DBN301"/>
      <c r="DBO301"/>
      <c r="DBP301"/>
      <c r="DBQ301"/>
      <c r="DBR301"/>
      <c r="DBS301"/>
      <c r="DBT301"/>
      <c r="DBU301"/>
      <c r="DBV301"/>
      <c r="DBW301"/>
      <c r="DBX301"/>
      <c r="DBY301"/>
      <c r="DBZ301"/>
      <c r="DCA301"/>
      <c r="DCB301"/>
      <c r="DCC301"/>
      <c r="DCD301"/>
      <c r="DCE301"/>
      <c r="DCF301"/>
      <c r="DCG301"/>
      <c r="DCH301"/>
      <c r="DCI301"/>
      <c r="DCJ301"/>
      <c r="DCK301"/>
      <c r="DCL301"/>
      <c r="DCM301"/>
      <c r="DCN301"/>
      <c r="DCO301"/>
      <c r="DCP301"/>
      <c r="DCQ301"/>
      <c r="DCR301"/>
      <c r="DCS301"/>
      <c r="DCT301"/>
      <c r="DCU301"/>
      <c r="DCV301"/>
      <c r="DCW301"/>
      <c r="DCX301"/>
      <c r="DCY301"/>
      <c r="DCZ301"/>
      <c r="DDA301"/>
      <c r="DDB301"/>
      <c r="DDC301"/>
      <c r="DDD301"/>
      <c r="DDE301"/>
      <c r="DDF301"/>
      <c r="DDG301"/>
      <c r="DDH301"/>
      <c r="DDI301"/>
      <c r="DDJ301"/>
      <c r="DDK301"/>
      <c r="DDL301"/>
      <c r="DDM301"/>
      <c r="DDN301"/>
      <c r="DDO301"/>
      <c r="DDP301"/>
      <c r="DDQ301"/>
      <c r="DDR301"/>
      <c r="DDS301"/>
      <c r="DDT301"/>
      <c r="DDU301"/>
      <c r="DDV301"/>
      <c r="DDW301"/>
      <c r="DDX301"/>
      <c r="DDY301"/>
      <c r="DDZ301"/>
      <c r="DEA301"/>
      <c r="DEB301"/>
      <c r="DEC301"/>
      <c r="DED301"/>
      <c r="DEE301"/>
      <c r="DEF301"/>
      <c r="DEG301"/>
      <c r="DEH301"/>
      <c r="DEI301"/>
      <c r="DEJ301"/>
      <c r="DEK301"/>
      <c r="DEL301"/>
      <c r="DEM301"/>
      <c r="DEN301"/>
      <c r="DEO301"/>
      <c r="DEP301"/>
      <c r="DEQ301"/>
      <c r="DER301"/>
      <c r="DES301"/>
      <c r="DET301"/>
      <c r="DEU301"/>
      <c r="DEV301"/>
      <c r="DEW301"/>
      <c r="DEX301"/>
      <c r="DEY301"/>
      <c r="DEZ301"/>
      <c r="DFA301"/>
      <c r="DFB301"/>
      <c r="DFC301"/>
      <c r="DFD301"/>
      <c r="DFE301"/>
      <c r="DFF301"/>
      <c r="DFG301"/>
      <c r="DFH301"/>
      <c r="DFI301"/>
      <c r="DFJ301"/>
      <c r="DFK301"/>
      <c r="DFL301"/>
      <c r="DFM301"/>
      <c r="DFN301"/>
      <c r="DFO301"/>
      <c r="DFP301"/>
      <c r="DFQ301"/>
      <c r="DFR301"/>
      <c r="DFS301"/>
      <c r="DFT301"/>
      <c r="DFU301"/>
      <c r="DFV301"/>
      <c r="DFW301"/>
      <c r="DFX301"/>
      <c r="DFY301"/>
      <c r="DFZ301"/>
      <c r="DGA301"/>
      <c r="DGB301"/>
      <c r="DGC301"/>
      <c r="DGD301"/>
      <c r="DGE301"/>
      <c r="DGF301"/>
      <c r="DGG301"/>
      <c r="DGH301"/>
      <c r="DGI301"/>
      <c r="DGJ301"/>
      <c r="DGK301"/>
      <c r="DGL301"/>
      <c r="DGM301"/>
      <c r="DGN301"/>
      <c r="DGO301"/>
      <c r="DGP301"/>
      <c r="DGQ301"/>
      <c r="DGR301"/>
      <c r="DGS301"/>
      <c r="DGT301"/>
      <c r="DGU301"/>
      <c r="DGV301"/>
      <c r="DGW301"/>
      <c r="DGX301"/>
      <c r="DGY301"/>
      <c r="DGZ301"/>
      <c r="DHA301"/>
      <c r="DHB301"/>
      <c r="DHC301"/>
      <c r="DHD301"/>
      <c r="DHE301"/>
      <c r="DHF301"/>
      <c r="DHG301"/>
      <c r="DHH301"/>
      <c r="DHI301"/>
      <c r="DHJ301"/>
      <c r="DHK301"/>
      <c r="DHL301"/>
      <c r="DHM301"/>
      <c r="DHN301"/>
      <c r="DHO301"/>
      <c r="DHP301"/>
      <c r="DHQ301"/>
      <c r="DHR301"/>
      <c r="DHS301"/>
      <c r="DHT301"/>
      <c r="DHU301"/>
      <c r="DHV301"/>
      <c r="DHW301"/>
      <c r="DHX301"/>
      <c r="DHY301"/>
      <c r="DHZ301"/>
      <c r="DIA301"/>
      <c r="DIB301"/>
      <c r="DIC301"/>
      <c r="DID301"/>
      <c r="DIE301"/>
      <c r="DIF301"/>
      <c r="DIG301"/>
      <c r="DIH301"/>
      <c r="DII301"/>
      <c r="DIJ301"/>
      <c r="DIK301"/>
      <c r="DIL301"/>
      <c r="DIM301"/>
      <c r="DIN301"/>
      <c r="DIO301"/>
      <c r="DIP301"/>
      <c r="DIQ301"/>
      <c r="DIR301"/>
      <c r="DIS301"/>
      <c r="DIT301"/>
      <c r="DIU301"/>
      <c r="DIV301"/>
      <c r="DIW301"/>
      <c r="DIX301"/>
      <c r="DIY301"/>
      <c r="DIZ301"/>
      <c r="DJA301"/>
      <c r="DJB301"/>
      <c r="DJC301"/>
      <c r="DJD301"/>
      <c r="DJE301"/>
      <c r="DJF301"/>
      <c r="DJG301"/>
      <c r="DJH301"/>
      <c r="DJI301"/>
      <c r="DJJ301"/>
      <c r="DJK301"/>
      <c r="DJL301"/>
      <c r="DJM301"/>
      <c r="DJN301"/>
      <c r="DJO301"/>
      <c r="DJP301"/>
      <c r="DJQ301"/>
      <c r="DJR301"/>
      <c r="DJS301"/>
      <c r="DJT301"/>
      <c r="DJU301"/>
      <c r="DJV301"/>
      <c r="DJW301"/>
      <c r="DJX301"/>
      <c r="DJY301"/>
      <c r="DJZ301"/>
      <c r="DKA301"/>
      <c r="DKB301"/>
      <c r="DKC301"/>
      <c r="DKD301"/>
      <c r="DKE301"/>
      <c r="DKF301"/>
      <c r="DKG301"/>
      <c r="DKH301"/>
      <c r="DKI301"/>
      <c r="DKJ301"/>
      <c r="DKK301"/>
      <c r="DKL301"/>
      <c r="DKM301"/>
      <c r="DKN301"/>
      <c r="DKO301"/>
      <c r="DKP301"/>
      <c r="DKQ301"/>
      <c r="DKR301"/>
      <c r="DKS301"/>
      <c r="DKT301"/>
      <c r="DKU301"/>
      <c r="DKV301"/>
      <c r="DKW301"/>
      <c r="DKX301"/>
      <c r="DKY301"/>
      <c r="DKZ301"/>
      <c r="DLA301"/>
      <c r="DLB301"/>
      <c r="DLC301"/>
      <c r="DLD301"/>
      <c r="DLE301"/>
      <c r="DLF301"/>
      <c r="DLG301"/>
      <c r="DLH301"/>
      <c r="DLI301"/>
      <c r="DLJ301"/>
      <c r="DLK301"/>
      <c r="DLL301"/>
      <c r="DLM301"/>
      <c r="DLN301"/>
      <c r="DLO301"/>
      <c r="DLP301"/>
      <c r="DLQ301"/>
      <c r="DLR301"/>
      <c r="DLS301"/>
      <c r="DLT301"/>
      <c r="DLU301"/>
      <c r="DLV301"/>
      <c r="DLW301"/>
      <c r="DLX301"/>
      <c r="DLY301"/>
      <c r="DLZ301"/>
      <c r="DMA301"/>
      <c r="DMB301"/>
      <c r="DMC301"/>
      <c r="DMD301"/>
      <c r="DME301"/>
      <c r="DMF301"/>
      <c r="DMG301"/>
      <c r="DMH301"/>
      <c r="DMI301"/>
      <c r="DMJ301"/>
      <c r="DMK301"/>
      <c r="DML301"/>
      <c r="DMM301"/>
      <c r="DMN301"/>
      <c r="DMO301"/>
      <c r="DMP301"/>
      <c r="DMQ301"/>
      <c r="DMR301"/>
      <c r="DMS301"/>
      <c r="DMT301"/>
      <c r="DMU301"/>
      <c r="DMV301"/>
      <c r="DMW301"/>
      <c r="DMX301"/>
      <c r="DMY301"/>
      <c r="DMZ301"/>
      <c r="DNA301"/>
      <c r="DNB301"/>
      <c r="DNC301"/>
      <c r="DND301"/>
      <c r="DNE301"/>
      <c r="DNF301"/>
      <c r="DNG301"/>
      <c r="DNH301"/>
      <c r="DNI301"/>
      <c r="DNJ301"/>
      <c r="DNK301"/>
      <c r="DNL301"/>
      <c r="DNM301"/>
      <c r="DNN301"/>
      <c r="DNO301"/>
      <c r="DNP301"/>
      <c r="DNQ301"/>
      <c r="DNR301"/>
      <c r="DNS301"/>
      <c r="DNT301"/>
      <c r="DNU301"/>
      <c r="DNV301"/>
      <c r="DNW301"/>
      <c r="DNX301"/>
      <c r="DNY301"/>
      <c r="DNZ301"/>
      <c r="DOA301"/>
      <c r="DOB301"/>
      <c r="DOC301"/>
      <c r="DOD301"/>
      <c r="DOE301"/>
      <c r="DOF301"/>
      <c r="DOG301"/>
      <c r="DOH301"/>
      <c r="DOI301"/>
      <c r="DOJ301"/>
      <c r="DOK301"/>
      <c r="DOL301"/>
      <c r="DOM301"/>
      <c r="DON301"/>
      <c r="DOO301"/>
      <c r="DOP301"/>
      <c r="DOQ301"/>
      <c r="DOR301"/>
      <c r="DOS301"/>
      <c r="DOT301"/>
      <c r="DOU301"/>
      <c r="DOV301"/>
      <c r="DOW301"/>
      <c r="DOX301"/>
      <c r="DOY301"/>
      <c r="DOZ301"/>
      <c r="DPA301"/>
      <c r="DPB301"/>
      <c r="DPC301"/>
      <c r="DPD301"/>
      <c r="DPE301"/>
      <c r="DPF301"/>
      <c r="DPG301"/>
      <c r="DPH301"/>
      <c r="DPI301"/>
      <c r="DPJ301"/>
      <c r="DPK301"/>
      <c r="DPL301"/>
      <c r="DPM301"/>
      <c r="DPN301"/>
      <c r="DPO301"/>
      <c r="DPP301"/>
      <c r="DPQ301"/>
      <c r="DPR301"/>
      <c r="DPS301"/>
      <c r="DPT301"/>
      <c r="DPU301"/>
      <c r="DPV301"/>
      <c r="DPW301"/>
      <c r="DPX301"/>
      <c r="DPY301"/>
      <c r="DPZ301"/>
      <c r="DQA301"/>
      <c r="DQB301"/>
      <c r="DQC301"/>
      <c r="DQD301"/>
      <c r="DQE301"/>
      <c r="DQF301"/>
      <c r="DQG301"/>
      <c r="DQH301"/>
      <c r="DQI301"/>
      <c r="DQJ301"/>
      <c r="DQK301"/>
      <c r="DQL301"/>
      <c r="DQM301"/>
      <c r="DQN301"/>
      <c r="DQO301"/>
      <c r="DQP301"/>
      <c r="DQQ301"/>
      <c r="DQR301"/>
      <c r="DQS301"/>
      <c r="DQT301"/>
      <c r="DQU301"/>
      <c r="DQV301"/>
      <c r="DQW301"/>
      <c r="DQX301"/>
      <c r="DQY301"/>
      <c r="DQZ301"/>
      <c r="DRA301"/>
      <c r="DRB301"/>
      <c r="DRC301"/>
      <c r="DRD301"/>
      <c r="DRE301"/>
      <c r="DRF301"/>
      <c r="DRG301"/>
      <c r="DRH301"/>
      <c r="DRI301"/>
      <c r="DRJ301"/>
      <c r="DRK301"/>
      <c r="DRL301"/>
      <c r="DRM301"/>
      <c r="DRN301"/>
      <c r="DRO301"/>
      <c r="DRP301"/>
      <c r="DRQ301"/>
      <c r="DRR301"/>
      <c r="DRS301"/>
      <c r="DRT301"/>
      <c r="DRU301"/>
      <c r="DRV301"/>
      <c r="DRW301"/>
      <c r="DRX301"/>
      <c r="DRY301"/>
      <c r="DRZ301"/>
      <c r="DSA301"/>
      <c r="DSB301"/>
      <c r="DSC301"/>
      <c r="DSD301"/>
      <c r="DSE301"/>
      <c r="DSF301"/>
      <c r="DSG301"/>
      <c r="DSH301"/>
      <c r="DSI301"/>
      <c r="DSJ301"/>
      <c r="DSK301"/>
      <c r="DSL301"/>
      <c r="DSM301"/>
      <c r="DSN301"/>
      <c r="DSO301"/>
      <c r="DSP301"/>
      <c r="DSQ301"/>
      <c r="DSR301"/>
      <c r="DSS301"/>
      <c r="DST301"/>
      <c r="DSU301"/>
      <c r="DSV301"/>
      <c r="DSW301"/>
      <c r="DSX301"/>
      <c r="DSY301"/>
      <c r="DSZ301"/>
      <c r="DTA301"/>
      <c r="DTB301"/>
      <c r="DTC301"/>
      <c r="DTD301"/>
      <c r="DTE301"/>
      <c r="DTF301"/>
      <c r="DTG301"/>
      <c r="DTH301"/>
      <c r="DTI301"/>
      <c r="DTJ301"/>
      <c r="DTK301"/>
      <c r="DTL301"/>
      <c r="DTM301"/>
      <c r="DTN301"/>
      <c r="DTO301"/>
      <c r="DTP301"/>
      <c r="DTQ301"/>
      <c r="DTR301"/>
      <c r="DTS301"/>
      <c r="DTT301"/>
      <c r="DTU301"/>
      <c r="DTV301"/>
      <c r="DTW301"/>
      <c r="DTX301"/>
      <c r="DTY301"/>
      <c r="DTZ301"/>
      <c r="DUA301"/>
      <c r="DUB301"/>
      <c r="DUC301"/>
      <c r="DUD301"/>
      <c r="DUE301"/>
      <c r="DUF301"/>
      <c r="DUG301"/>
      <c r="DUH301"/>
      <c r="DUI301"/>
      <c r="DUJ301"/>
      <c r="DUK301"/>
      <c r="DUL301"/>
      <c r="DUM301"/>
      <c r="DUN301"/>
      <c r="DUO301"/>
      <c r="DUP301"/>
      <c r="DUQ301"/>
      <c r="DUR301"/>
      <c r="DUS301"/>
      <c r="DUT301"/>
      <c r="DUU301"/>
      <c r="DUV301"/>
      <c r="DUW301"/>
      <c r="DUX301"/>
      <c r="DUY301"/>
      <c r="DUZ301"/>
      <c r="DVA301"/>
      <c r="DVB301"/>
      <c r="DVC301"/>
      <c r="DVD301"/>
      <c r="DVE301"/>
      <c r="DVF301"/>
      <c r="DVG301"/>
      <c r="DVH301"/>
      <c r="DVI301"/>
      <c r="DVJ301"/>
      <c r="DVK301"/>
      <c r="DVL301"/>
      <c r="DVM301"/>
      <c r="DVN301"/>
      <c r="DVO301"/>
      <c r="DVP301"/>
      <c r="DVQ301"/>
      <c r="DVR301"/>
      <c r="DVS301"/>
      <c r="DVT301"/>
      <c r="DVU301"/>
      <c r="DVV301"/>
      <c r="DVW301"/>
      <c r="DVX301"/>
      <c r="DVY301"/>
      <c r="DVZ301"/>
      <c r="DWA301"/>
      <c r="DWB301"/>
      <c r="DWC301"/>
      <c r="DWD301"/>
      <c r="DWE301"/>
      <c r="DWF301"/>
      <c r="DWG301"/>
      <c r="DWH301"/>
      <c r="DWI301"/>
      <c r="DWJ301"/>
      <c r="DWK301"/>
      <c r="DWL301"/>
      <c r="DWM301"/>
      <c r="DWN301"/>
      <c r="DWO301"/>
      <c r="DWP301"/>
      <c r="DWQ301"/>
      <c r="DWR301"/>
      <c r="DWS301"/>
      <c r="DWT301"/>
      <c r="DWU301"/>
      <c r="DWV301"/>
      <c r="DWW301"/>
      <c r="DWX301"/>
      <c r="DWY301"/>
      <c r="DWZ301"/>
      <c r="DXA301"/>
      <c r="DXB301"/>
      <c r="DXC301"/>
      <c r="DXD301"/>
      <c r="DXE301"/>
      <c r="DXF301"/>
      <c r="DXG301"/>
      <c r="DXH301"/>
      <c r="DXI301"/>
      <c r="DXJ301"/>
      <c r="DXK301"/>
      <c r="DXL301"/>
      <c r="DXM301"/>
      <c r="DXN301"/>
      <c r="DXO301"/>
      <c r="DXP301"/>
      <c r="DXQ301"/>
      <c r="DXR301"/>
      <c r="DXS301"/>
      <c r="DXT301"/>
      <c r="DXU301"/>
      <c r="DXV301"/>
      <c r="DXW301"/>
      <c r="DXX301"/>
      <c r="DXY301"/>
      <c r="DXZ301"/>
      <c r="DYA301"/>
      <c r="DYB301"/>
      <c r="DYC301"/>
      <c r="DYD301"/>
      <c r="DYE301"/>
      <c r="DYF301"/>
      <c r="DYG301"/>
      <c r="DYH301"/>
      <c r="DYI301"/>
      <c r="DYJ301"/>
      <c r="DYK301"/>
      <c r="DYL301"/>
      <c r="DYM301"/>
      <c r="DYN301"/>
      <c r="DYO301"/>
      <c r="DYP301"/>
      <c r="DYQ301"/>
      <c r="DYR301"/>
      <c r="DYS301"/>
      <c r="DYT301"/>
      <c r="DYU301"/>
      <c r="DYV301"/>
      <c r="DYW301"/>
      <c r="DYX301"/>
      <c r="DYY301"/>
      <c r="DYZ301"/>
      <c r="DZA301"/>
      <c r="DZB301"/>
      <c r="DZC301"/>
      <c r="DZD301"/>
      <c r="DZE301"/>
      <c r="DZF301"/>
      <c r="DZG301"/>
      <c r="DZH301"/>
      <c r="DZI301"/>
      <c r="DZJ301"/>
      <c r="DZK301"/>
      <c r="DZL301"/>
      <c r="DZM301"/>
      <c r="DZN301"/>
      <c r="DZO301"/>
      <c r="DZP301"/>
      <c r="DZQ301"/>
      <c r="DZR301"/>
      <c r="DZS301"/>
      <c r="DZT301"/>
      <c r="DZU301"/>
      <c r="DZV301"/>
      <c r="DZW301"/>
      <c r="DZX301"/>
      <c r="DZY301"/>
      <c r="DZZ301"/>
      <c r="EAA301"/>
      <c r="EAB301"/>
      <c r="EAC301"/>
      <c r="EAD301"/>
      <c r="EAE301"/>
      <c r="EAF301"/>
      <c r="EAG301"/>
      <c r="EAH301"/>
      <c r="EAI301"/>
      <c r="EAJ301"/>
      <c r="EAK301"/>
      <c r="EAL301"/>
      <c r="EAM301"/>
      <c r="EAN301"/>
      <c r="EAO301"/>
      <c r="EAP301"/>
      <c r="EAQ301"/>
      <c r="EAR301"/>
      <c r="EAS301"/>
      <c r="EAT301"/>
      <c r="EAU301"/>
      <c r="EAV301"/>
      <c r="EAW301"/>
      <c r="EAX301"/>
      <c r="EAY301"/>
      <c r="EAZ301"/>
      <c r="EBA301"/>
      <c r="EBB301"/>
      <c r="EBC301"/>
      <c r="EBD301"/>
      <c r="EBE301"/>
      <c r="EBF301"/>
      <c r="EBG301"/>
      <c r="EBH301"/>
      <c r="EBI301"/>
      <c r="EBJ301"/>
      <c r="EBK301"/>
      <c r="EBL301"/>
      <c r="EBM301"/>
      <c r="EBN301"/>
      <c r="EBO301"/>
      <c r="EBP301"/>
      <c r="EBQ301"/>
      <c r="EBR301"/>
      <c r="EBS301"/>
      <c r="EBT301"/>
      <c r="EBU301"/>
      <c r="EBV301"/>
      <c r="EBW301"/>
      <c r="EBX301"/>
      <c r="EBY301"/>
      <c r="EBZ301"/>
      <c r="ECA301"/>
      <c r="ECB301"/>
      <c r="ECC301"/>
      <c r="ECD301"/>
      <c r="ECE301"/>
      <c r="ECF301"/>
      <c r="ECG301"/>
      <c r="ECH301"/>
      <c r="ECI301"/>
      <c r="ECJ301"/>
      <c r="ECK301"/>
      <c r="ECL301"/>
      <c r="ECM301"/>
      <c r="ECN301"/>
      <c r="ECO301"/>
      <c r="ECP301"/>
      <c r="ECQ301"/>
      <c r="ECR301"/>
      <c r="ECS301"/>
      <c r="ECT301"/>
      <c r="ECU301"/>
      <c r="ECV301"/>
      <c r="ECW301"/>
      <c r="ECX301"/>
      <c r="ECY301"/>
      <c r="ECZ301"/>
      <c r="EDA301"/>
      <c r="EDB301"/>
      <c r="EDC301"/>
      <c r="EDD301"/>
      <c r="EDE301"/>
      <c r="EDF301"/>
      <c r="EDG301"/>
      <c r="EDH301"/>
      <c r="EDI301"/>
      <c r="EDJ301"/>
      <c r="EDK301"/>
      <c r="EDL301"/>
      <c r="EDM301"/>
      <c r="EDN301"/>
      <c r="EDO301"/>
      <c r="EDP301"/>
      <c r="EDQ301"/>
      <c r="EDR301"/>
      <c r="EDS301"/>
      <c r="EDT301"/>
      <c r="EDU301"/>
      <c r="EDV301"/>
      <c r="EDW301"/>
      <c r="EDX301"/>
      <c r="EDY301"/>
      <c r="EDZ301"/>
      <c r="EEA301"/>
      <c r="EEB301"/>
      <c r="EEC301"/>
      <c r="EED301"/>
      <c r="EEE301"/>
      <c r="EEF301"/>
      <c r="EEG301"/>
      <c r="EEH301"/>
      <c r="EEI301"/>
      <c r="EEJ301"/>
      <c r="EEK301"/>
      <c r="EEL301"/>
      <c r="EEM301"/>
      <c r="EEN301"/>
      <c r="EEO301"/>
      <c r="EEP301"/>
      <c r="EEQ301"/>
      <c r="EER301"/>
      <c r="EES301"/>
      <c r="EET301"/>
      <c r="EEU301"/>
      <c r="EEV301"/>
      <c r="EEW301"/>
      <c r="EEX301"/>
      <c r="EEY301"/>
      <c r="EEZ301"/>
      <c r="EFA301"/>
      <c r="EFB301"/>
      <c r="EFC301"/>
      <c r="EFD301"/>
      <c r="EFE301"/>
      <c r="EFF301"/>
      <c r="EFG301"/>
      <c r="EFH301"/>
      <c r="EFI301"/>
      <c r="EFJ301"/>
      <c r="EFK301"/>
      <c r="EFL301"/>
      <c r="EFM301"/>
      <c r="EFN301"/>
      <c r="EFO301"/>
      <c r="EFP301"/>
      <c r="EFQ301"/>
      <c r="EFR301"/>
      <c r="EFS301"/>
      <c r="EFT301"/>
      <c r="EFU301"/>
      <c r="EFV301"/>
      <c r="EFW301"/>
      <c r="EFX301"/>
      <c r="EFY301"/>
      <c r="EFZ301"/>
      <c r="EGA301"/>
      <c r="EGB301"/>
      <c r="EGC301"/>
      <c r="EGD301"/>
      <c r="EGE301"/>
      <c r="EGF301"/>
      <c r="EGG301"/>
      <c r="EGH301"/>
      <c r="EGI301"/>
      <c r="EGJ301"/>
      <c r="EGK301"/>
      <c r="EGL301"/>
      <c r="EGM301"/>
      <c r="EGN301"/>
      <c r="EGO301"/>
      <c r="EGP301"/>
      <c r="EGQ301"/>
      <c r="EGR301"/>
      <c r="EGS301"/>
      <c r="EGT301"/>
      <c r="EGU301"/>
      <c r="EGV301"/>
      <c r="EGW301"/>
      <c r="EGX301"/>
      <c r="EGY301"/>
      <c r="EGZ301"/>
      <c r="EHA301"/>
      <c r="EHB301"/>
      <c r="EHC301"/>
      <c r="EHD301"/>
      <c r="EHE301"/>
      <c r="EHF301"/>
      <c r="EHG301"/>
      <c r="EHH301"/>
      <c r="EHI301"/>
      <c r="EHJ301"/>
      <c r="EHK301"/>
      <c r="EHL301"/>
      <c r="EHM301"/>
      <c r="EHN301"/>
      <c r="EHO301"/>
      <c r="EHP301"/>
      <c r="EHQ301"/>
      <c r="EHR301"/>
      <c r="EHS301"/>
      <c r="EHT301"/>
      <c r="EHU301"/>
      <c r="EHV301"/>
      <c r="EHW301"/>
      <c r="EHX301"/>
      <c r="EHY301"/>
      <c r="EHZ301"/>
      <c r="EIA301"/>
      <c r="EIB301"/>
      <c r="EIC301"/>
      <c r="EID301"/>
      <c r="EIE301"/>
      <c r="EIF301"/>
      <c r="EIG301"/>
      <c r="EIH301"/>
      <c r="EII301"/>
      <c r="EIJ301"/>
      <c r="EIK301"/>
      <c r="EIL301"/>
      <c r="EIM301"/>
      <c r="EIN301"/>
      <c r="EIO301"/>
      <c r="EIP301"/>
      <c r="EIQ301"/>
      <c r="EIR301"/>
      <c r="EIS301"/>
      <c r="EIT301"/>
      <c r="EIU301"/>
      <c r="EIV301"/>
      <c r="EIW301"/>
      <c r="EIX301"/>
      <c r="EIY301"/>
      <c r="EIZ301"/>
      <c r="EJA301"/>
      <c r="EJB301"/>
      <c r="EJC301"/>
      <c r="EJD301"/>
      <c r="EJE301"/>
      <c r="EJF301"/>
      <c r="EJG301"/>
      <c r="EJH301"/>
      <c r="EJI301"/>
      <c r="EJJ301"/>
      <c r="EJK301"/>
      <c r="EJL301"/>
      <c r="EJM301"/>
      <c r="EJN301"/>
      <c r="EJO301"/>
      <c r="EJP301"/>
      <c r="EJQ301"/>
      <c r="EJR301"/>
      <c r="EJS301"/>
      <c r="EJT301"/>
      <c r="EJU301"/>
      <c r="EJV301"/>
      <c r="EJW301"/>
      <c r="EJX301"/>
      <c r="EJY301"/>
      <c r="EJZ301"/>
      <c r="EKA301"/>
      <c r="EKB301"/>
      <c r="EKC301"/>
      <c r="EKD301"/>
      <c r="EKE301"/>
      <c r="EKF301"/>
      <c r="EKG301"/>
      <c r="EKH301"/>
      <c r="EKI301"/>
      <c r="EKJ301"/>
      <c r="EKK301"/>
      <c r="EKL301"/>
      <c r="EKM301"/>
      <c r="EKN301"/>
      <c r="EKO301"/>
      <c r="EKP301"/>
      <c r="EKQ301"/>
      <c r="EKR301"/>
      <c r="EKS301"/>
      <c r="EKT301"/>
      <c r="EKU301"/>
      <c r="EKV301"/>
      <c r="EKW301"/>
      <c r="EKX301"/>
      <c r="EKY301"/>
      <c r="EKZ301"/>
      <c r="ELA301"/>
      <c r="ELB301"/>
      <c r="ELC301"/>
      <c r="ELD301"/>
      <c r="ELE301"/>
      <c r="ELF301"/>
      <c r="ELG301"/>
      <c r="ELH301"/>
      <c r="ELI301"/>
      <c r="ELJ301"/>
      <c r="ELK301"/>
      <c r="ELL301"/>
      <c r="ELM301"/>
      <c r="ELN301"/>
      <c r="ELO301"/>
      <c r="ELP301"/>
      <c r="ELQ301"/>
      <c r="ELR301"/>
      <c r="ELS301"/>
      <c r="ELT301"/>
      <c r="ELU301"/>
      <c r="ELV301"/>
      <c r="ELW301"/>
      <c r="ELX301"/>
      <c r="ELY301"/>
      <c r="ELZ301"/>
      <c r="EMA301"/>
      <c r="EMB301"/>
      <c r="EMC301"/>
      <c r="EMD301"/>
      <c r="EME301"/>
      <c r="EMF301"/>
      <c r="EMG301"/>
      <c r="EMH301"/>
      <c r="EMI301"/>
      <c r="EMJ301"/>
      <c r="EMK301"/>
      <c r="EML301"/>
      <c r="EMM301"/>
      <c r="EMN301"/>
      <c r="EMO301"/>
      <c r="EMP301"/>
      <c r="EMQ301"/>
      <c r="EMR301"/>
      <c r="EMS301"/>
      <c r="EMT301"/>
      <c r="EMU301"/>
      <c r="EMV301"/>
      <c r="EMW301"/>
      <c r="EMX301"/>
      <c r="EMY301"/>
      <c r="EMZ301"/>
      <c r="ENA301"/>
      <c r="ENB301"/>
      <c r="ENC301"/>
      <c r="END301"/>
      <c r="ENE301"/>
      <c r="ENF301"/>
      <c r="ENG301"/>
      <c r="ENH301"/>
      <c r="ENI301"/>
      <c r="ENJ301"/>
      <c r="ENK301"/>
      <c r="ENL301"/>
      <c r="ENM301"/>
      <c r="ENN301"/>
      <c r="ENO301"/>
      <c r="ENP301"/>
      <c r="ENQ301"/>
      <c r="ENR301"/>
      <c r="ENS301"/>
      <c r="ENT301"/>
      <c r="ENU301"/>
      <c r="ENV301"/>
      <c r="ENW301"/>
      <c r="ENX301"/>
      <c r="ENY301"/>
      <c r="ENZ301"/>
      <c r="EOA301"/>
      <c r="EOB301"/>
      <c r="EOC301"/>
      <c r="EOD301"/>
      <c r="EOE301"/>
      <c r="EOF301"/>
      <c r="EOG301"/>
      <c r="EOH301"/>
      <c r="EOI301"/>
      <c r="EOJ301"/>
      <c r="EOK301"/>
      <c r="EOL301"/>
      <c r="EOM301"/>
      <c r="EON301"/>
      <c r="EOO301"/>
      <c r="EOP301"/>
      <c r="EOQ301"/>
      <c r="EOR301"/>
      <c r="EOS301"/>
      <c r="EOT301"/>
      <c r="EOU301"/>
      <c r="EOV301"/>
      <c r="EOW301"/>
      <c r="EOX301"/>
      <c r="EOY301"/>
      <c r="EOZ301"/>
      <c r="EPA301"/>
      <c r="EPB301"/>
      <c r="EPC301"/>
      <c r="EPD301"/>
      <c r="EPE301"/>
      <c r="EPF301"/>
      <c r="EPG301"/>
      <c r="EPH301"/>
      <c r="EPI301"/>
      <c r="EPJ301"/>
      <c r="EPK301"/>
      <c r="EPL301"/>
      <c r="EPM301"/>
      <c r="EPN301"/>
      <c r="EPO301"/>
      <c r="EPP301"/>
      <c r="EPQ301"/>
      <c r="EPR301"/>
      <c r="EPS301"/>
      <c r="EPT301"/>
      <c r="EPU301"/>
      <c r="EPV301"/>
      <c r="EPW301"/>
      <c r="EPX301"/>
      <c r="EPY301"/>
      <c r="EPZ301"/>
      <c r="EQA301"/>
      <c r="EQB301"/>
      <c r="EQC301"/>
      <c r="EQD301"/>
      <c r="EQE301"/>
      <c r="EQF301"/>
      <c r="EQG301"/>
      <c r="EQH301"/>
      <c r="EQI301"/>
      <c r="EQJ301"/>
      <c r="EQK301"/>
      <c r="EQL301"/>
      <c r="EQM301"/>
      <c r="EQN301"/>
      <c r="EQO301"/>
      <c r="EQP301"/>
      <c r="EQQ301"/>
      <c r="EQR301"/>
      <c r="EQS301"/>
      <c r="EQT301"/>
      <c r="EQU301"/>
      <c r="EQV301"/>
      <c r="EQW301"/>
      <c r="EQX301"/>
      <c r="EQY301"/>
      <c r="EQZ301"/>
      <c r="ERA301"/>
      <c r="ERB301"/>
      <c r="ERC301"/>
      <c r="ERD301"/>
      <c r="ERE301"/>
      <c r="ERF301"/>
      <c r="ERG301"/>
      <c r="ERH301"/>
      <c r="ERI301"/>
      <c r="ERJ301"/>
      <c r="ERK301"/>
      <c r="ERL301"/>
      <c r="ERM301"/>
      <c r="ERN301"/>
      <c r="ERO301"/>
      <c r="ERP301"/>
      <c r="ERQ301"/>
      <c r="ERR301"/>
      <c r="ERS301"/>
      <c r="ERT301"/>
      <c r="ERU301"/>
      <c r="ERV301"/>
      <c r="ERW301"/>
      <c r="ERX301"/>
      <c r="ERY301"/>
      <c r="ERZ301"/>
      <c r="ESA301"/>
      <c r="ESB301"/>
      <c r="ESC301"/>
      <c r="ESD301"/>
      <c r="ESE301"/>
      <c r="ESF301"/>
      <c r="ESG301"/>
      <c r="ESH301"/>
      <c r="ESI301"/>
      <c r="ESJ301"/>
      <c r="ESK301"/>
      <c r="ESL301"/>
      <c r="ESM301"/>
      <c r="ESN301"/>
      <c r="ESO301"/>
      <c r="ESP301"/>
      <c r="ESQ301"/>
      <c r="ESR301"/>
      <c r="ESS301"/>
      <c r="EST301"/>
      <c r="ESU301"/>
      <c r="ESV301"/>
      <c r="ESW301"/>
      <c r="ESX301"/>
      <c r="ESY301"/>
      <c r="ESZ301"/>
      <c r="ETA301"/>
      <c r="ETB301"/>
      <c r="ETC301"/>
      <c r="ETD301"/>
      <c r="ETE301"/>
      <c r="ETF301"/>
      <c r="ETG301"/>
      <c r="ETH301"/>
      <c r="ETI301"/>
      <c r="ETJ301"/>
      <c r="ETK301"/>
      <c r="ETL301"/>
      <c r="ETM301"/>
      <c r="ETN301"/>
      <c r="ETO301"/>
      <c r="ETP301"/>
      <c r="ETQ301"/>
      <c r="ETR301"/>
      <c r="ETS301"/>
      <c r="ETT301"/>
      <c r="ETU301"/>
      <c r="ETV301"/>
      <c r="ETW301"/>
      <c r="ETX301"/>
      <c r="ETY301"/>
      <c r="ETZ301"/>
      <c r="EUA301"/>
      <c r="EUB301"/>
      <c r="EUC301"/>
      <c r="EUD301"/>
      <c r="EUE301"/>
      <c r="EUF301"/>
      <c r="EUG301"/>
      <c r="EUH301"/>
      <c r="EUI301"/>
      <c r="EUJ301"/>
      <c r="EUK301"/>
      <c r="EUL301"/>
      <c r="EUM301"/>
      <c r="EUN301"/>
      <c r="EUO301"/>
      <c r="EUP301"/>
      <c r="EUQ301"/>
      <c r="EUR301"/>
      <c r="EUS301"/>
      <c r="EUT301"/>
      <c r="EUU301"/>
      <c r="EUV301"/>
      <c r="EUW301"/>
      <c r="EUX301"/>
      <c r="EUY301"/>
      <c r="EUZ301"/>
      <c r="EVA301"/>
      <c r="EVB301"/>
      <c r="EVC301"/>
      <c r="EVD301"/>
      <c r="EVE301"/>
      <c r="EVF301"/>
      <c r="EVG301"/>
      <c r="EVH301"/>
      <c r="EVI301"/>
      <c r="EVJ301"/>
      <c r="EVK301"/>
      <c r="EVL301"/>
      <c r="EVM301"/>
      <c r="EVN301"/>
      <c r="EVO301"/>
      <c r="EVP301"/>
      <c r="EVQ301"/>
      <c r="EVR301"/>
      <c r="EVS301"/>
      <c r="EVT301"/>
      <c r="EVU301"/>
      <c r="EVV301"/>
      <c r="EVW301"/>
      <c r="EVX301"/>
      <c r="EVY301"/>
      <c r="EVZ301"/>
      <c r="EWA301"/>
      <c r="EWB301"/>
      <c r="EWC301"/>
      <c r="EWD301"/>
      <c r="EWE301"/>
      <c r="EWF301"/>
      <c r="EWG301"/>
      <c r="EWH301"/>
      <c r="EWI301"/>
      <c r="EWJ301"/>
      <c r="EWK301"/>
      <c r="EWL301"/>
      <c r="EWM301"/>
      <c r="EWN301"/>
      <c r="EWO301"/>
      <c r="EWP301"/>
      <c r="EWQ301"/>
      <c r="EWR301"/>
      <c r="EWS301"/>
      <c r="EWT301"/>
      <c r="EWU301"/>
      <c r="EWV301"/>
      <c r="EWW301"/>
      <c r="EWX301"/>
      <c r="EWY301"/>
      <c r="EWZ301"/>
      <c r="EXA301"/>
      <c r="EXB301"/>
      <c r="EXC301"/>
      <c r="EXD301"/>
      <c r="EXE301"/>
      <c r="EXF301"/>
      <c r="EXG301"/>
      <c r="EXH301"/>
      <c r="EXI301"/>
      <c r="EXJ301"/>
      <c r="EXK301"/>
      <c r="EXL301"/>
      <c r="EXM301"/>
      <c r="EXN301"/>
      <c r="EXO301"/>
      <c r="EXP301"/>
      <c r="EXQ301"/>
      <c r="EXR301"/>
      <c r="EXS301"/>
      <c r="EXT301"/>
      <c r="EXU301"/>
      <c r="EXV301"/>
      <c r="EXW301"/>
      <c r="EXX301"/>
      <c r="EXY301"/>
      <c r="EXZ301"/>
      <c r="EYA301"/>
      <c r="EYB301"/>
      <c r="EYC301"/>
      <c r="EYD301"/>
      <c r="EYE301"/>
      <c r="EYF301"/>
      <c r="EYG301"/>
      <c r="EYH301"/>
      <c r="EYI301"/>
      <c r="EYJ301"/>
      <c r="EYK301"/>
      <c r="EYL301"/>
      <c r="EYM301"/>
      <c r="EYN301"/>
      <c r="EYO301"/>
      <c r="EYP301"/>
      <c r="EYQ301"/>
      <c r="EYR301"/>
      <c r="EYS301"/>
      <c r="EYT301"/>
      <c r="EYU301"/>
      <c r="EYV301"/>
      <c r="EYW301"/>
      <c r="EYX301"/>
      <c r="EYY301"/>
      <c r="EYZ301"/>
      <c r="EZA301"/>
      <c r="EZB301"/>
      <c r="EZC301"/>
      <c r="EZD301"/>
      <c r="EZE301"/>
      <c r="EZF301"/>
      <c r="EZG301"/>
      <c r="EZH301"/>
      <c r="EZI301"/>
      <c r="EZJ301"/>
      <c r="EZK301"/>
      <c r="EZL301"/>
      <c r="EZM301"/>
      <c r="EZN301"/>
      <c r="EZO301"/>
      <c r="EZP301"/>
      <c r="EZQ301"/>
      <c r="EZR301"/>
      <c r="EZS301"/>
      <c r="EZT301"/>
      <c r="EZU301"/>
      <c r="EZV301"/>
      <c r="EZW301"/>
      <c r="EZX301"/>
      <c r="EZY301"/>
      <c r="EZZ301"/>
      <c r="FAA301"/>
      <c r="FAB301"/>
      <c r="FAC301"/>
      <c r="FAD301"/>
      <c r="FAE301"/>
      <c r="FAF301"/>
      <c r="FAG301"/>
      <c r="FAH301"/>
      <c r="FAI301"/>
      <c r="FAJ301"/>
      <c r="FAK301"/>
      <c r="FAL301"/>
      <c r="FAM301"/>
      <c r="FAN301"/>
      <c r="FAO301"/>
      <c r="FAP301"/>
      <c r="FAQ301"/>
      <c r="FAR301"/>
      <c r="FAS301"/>
      <c r="FAT301"/>
      <c r="FAU301"/>
      <c r="FAV301"/>
      <c r="FAW301"/>
      <c r="FAX301"/>
      <c r="FAY301"/>
      <c r="FAZ301"/>
      <c r="FBA301"/>
      <c r="FBB301"/>
      <c r="FBC301"/>
      <c r="FBD301"/>
      <c r="FBE301"/>
      <c r="FBF301"/>
      <c r="FBG301"/>
      <c r="FBH301"/>
      <c r="FBI301"/>
      <c r="FBJ301"/>
      <c r="FBK301"/>
      <c r="FBL301"/>
      <c r="FBM301"/>
      <c r="FBN301"/>
      <c r="FBO301"/>
      <c r="FBP301"/>
      <c r="FBQ301"/>
      <c r="FBR301"/>
      <c r="FBS301"/>
      <c r="FBT301"/>
      <c r="FBU301"/>
      <c r="FBV301"/>
      <c r="FBW301"/>
      <c r="FBX301"/>
      <c r="FBY301"/>
      <c r="FBZ301"/>
      <c r="FCA301"/>
      <c r="FCB301"/>
      <c r="FCC301"/>
      <c r="FCD301"/>
      <c r="FCE301"/>
      <c r="FCF301"/>
      <c r="FCG301"/>
      <c r="FCH301"/>
      <c r="FCI301"/>
      <c r="FCJ301"/>
      <c r="FCK301"/>
      <c r="FCL301"/>
      <c r="FCM301"/>
      <c r="FCN301"/>
      <c r="FCO301"/>
      <c r="FCP301"/>
      <c r="FCQ301"/>
      <c r="FCR301"/>
      <c r="FCS301"/>
      <c r="FCT301"/>
      <c r="FCU301"/>
      <c r="FCV301"/>
      <c r="FCW301"/>
      <c r="FCX301"/>
      <c r="FCY301"/>
      <c r="FCZ301"/>
      <c r="FDA301"/>
      <c r="FDB301"/>
      <c r="FDC301"/>
      <c r="FDD301"/>
      <c r="FDE301"/>
      <c r="FDF301"/>
      <c r="FDG301"/>
      <c r="FDH301"/>
      <c r="FDI301"/>
      <c r="FDJ301"/>
      <c r="FDK301"/>
      <c r="FDL301"/>
      <c r="FDM301"/>
      <c r="FDN301"/>
      <c r="FDO301"/>
      <c r="FDP301"/>
      <c r="FDQ301"/>
      <c r="FDR301"/>
      <c r="FDS301"/>
      <c r="FDT301"/>
      <c r="FDU301"/>
      <c r="FDV301"/>
      <c r="FDW301"/>
      <c r="FDX301"/>
      <c r="FDY301"/>
      <c r="FDZ301"/>
      <c r="FEA301"/>
      <c r="FEB301"/>
      <c r="FEC301"/>
      <c r="FED301"/>
      <c r="FEE301"/>
      <c r="FEF301"/>
      <c r="FEG301"/>
      <c r="FEH301"/>
      <c r="FEI301"/>
      <c r="FEJ301"/>
      <c r="FEK301"/>
      <c r="FEL301"/>
      <c r="FEM301"/>
      <c r="FEN301"/>
      <c r="FEO301"/>
      <c r="FEP301"/>
      <c r="FEQ301"/>
      <c r="FER301"/>
      <c r="FES301"/>
      <c r="FET301"/>
      <c r="FEU301"/>
      <c r="FEV301"/>
      <c r="FEW301"/>
      <c r="FEX301"/>
      <c r="FEY301"/>
      <c r="FEZ301"/>
      <c r="FFA301"/>
      <c r="FFB301"/>
      <c r="FFC301"/>
      <c r="FFD301"/>
      <c r="FFE301"/>
      <c r="FFF301"/>
      <c r="FFG301"/>
      <c r="FFH301"/>
      <c r="FFI301"/>
      <c r="FFJ301"/>
      <c r="FFK301"/>
      <c r="FFL301"/>
      <c r="FFM301"/>
      <c r="FFN301"/>
      <c r="FFO301"/>
      <c r="FFP301"/>
      <c r="FFQ301"/>
      <c r="FFR301"/>
      <c r="FFS301"/>
      <c r="FFT301"/>
      <c r="FFU301"/>
      <c r="FFV301"/>
      <c r="FFW301"/>
      <c r="FFX301"/>
      <c r="FFY301"/>
      <c r="FFZ301"/>
      <c r="FGA301"/>
      <c r="FGB301"/>
      <c r="FGC301"/>
      <c r="FGD301"/>
      <c r="FGE301"/>
      <c r="FGF301"/>
      <c r="FGG301"/>
      <c r="FGH301"/>
      <c r="FGI301"/>
      <c r="FGJ301"/>
      <c r="FGK301"/>
      <c r="FGL301"/>
      <c r="FGM301"/>
      <c r="FGN301"/>
      <c r="FGO301"/>
      <c r="FGP301"/>
      <c r="FGQ301"/>
      <c r="FGR301"/>
      <c r="FGS301"/>
      <c r="FGT301"/>
      <c r="FGU301"/>
      <c r="FGV301"/>
      <c r="FGW301"/>
      <c r="FGX301"/>
      <c r="FGY301"/>
      <c r="FGZ301"/>
      <c r="FHA301"/>
      <c r="FHB301"/>
      <c r="FHC301"/>
      <c r="FHD301"/>
      <c r="FHE301"/>
      <c r="FHF301"/>
      <c r="FHG301"/>
      <c r="FHH301"/>
      <c r="FHI301"/>
      <c r="FHJ301"/>
      <c r="FHK301"/>
      <c r="FHL301"/>
      <c r="FHM301"/>
      <c r="FHN301"/>
      <c r="FHO301"/>
      <c r="FHP301"/>
      <c r="FHQ301"/>
      <c r="FHR301"/>
      <c r="FHS301"/>
      <c r="FHT301"/>
      <c r="FHU301"/>
      <c r="FHV301"/>
      <c r="FHW301"/>
      <c r="FHX301"/>
      <c r="FHY301"/>
      <c r="FHZ301"/>
      <c r="FIA301"/>
      <c r="FIB301"/>
      <c r="FIC301"/>
      <c r="FID301"/>
      <c r="FIE301"/>
      <c r="FIF301"/>
      <c r="FIG301"/>
      <c r="FIH301"/>
      <c r="FII301"/>
      <c r="FIJ301"/>
      <c r="FIK301"/>
      <c r="FIL301"/>
      <c r="FIM301"/>
      <c r="FIN301"/>
      <c r="FIO301"/>
      <c r="FIP301"/>
      <c r="FIQ301"/>
      <c r="FIR301"/>
      <c r="FIS301"/>
      <c r="FIT301"/>
      <c r="FIU301"/>
      <c r="FIV301"/>
      <c r="FIW301"/>
      <c r="FIX301"/>
      <c r="FIY301"/>
      <c r="FIZ301"/>
      <c r="FJA301"/>
      <c r="FJB301"/>
      <c r="FJC301"/>
      <c r="FJD301"/>
      <c r="FJE301"/>
      <c r="FJF301"/>
      <c r="FJG301"/>
      <c r="FJH301"/>
      <c r="FJI301"/>
      <c r="FJJ301"/>
      <c r="FJK301"/>
      <c r="FJL301"/>
      <c r="FJM301"/>
      <c r="FJN301"/>
      <c r="FJO301"/>
      <c r="FJP301"/>
      <c r="FJQ301"/>
      <c r="FJR301"/>
      <c r="FJS301"/>
      <c r="FJT301"/>
      <c r="FJU301"/>
      <c r="FJV301"/>
      <c r="FJW301"/>
      <c r="FJX301"/>
      <c r="FJY301"/>
      <c r="FJZ301"/>
      <c r="FKA301"/>
      <c r="FKB301"/>
      <c r="FKC301"/>
      <c r="FKD301"/>
      <c r="FKE301"/>
      <c r="FKF301"/>
      <c r="FKG301"/>
      <c r="FKH301"/>
      <c r="FKI301"/>
      <c r="FKJ301"/>
      <c r="FKK301"/>
      <c r="FKL301"/>
      <c r="FKM301"/>
      <c r="FKN301"/>
      <c r="FKO301"/>
      <c r="FKP301"/>
      <c r="FKQ301"/>
      <c r="FKR301"/>
      <c r="FKS301"/>
      <c r="FKT301"/>
      <c r="FKU301"/>
      <c r="FKV301"/>
      <c r="FKW301"/>
      <c r="FKX301"/>
      <c r="FKY301"/>
      <c r="FKZ301"/>
      <c r="FLA301"/>
      <c r="FLB301"/>
      <c r="FLC301"/>
      <c r="FLD301"/>
      <c r="FLE301"/>
      <c r="FLF301"/>
      <c r="FLG301"/>
      <c r="FLH301"/>
      <c r="FLI301"/>
      <c r="FLJ301"/>
      <c r="FLK301"/>
      <c r="FLL301"/>
      <c r="FLM301"/>
      <c r="FLN301"/>
      <c r="FLO301"/>
      <c r="FLP301"/>
      <c r="FLQ301"/>
      <c r="FLR301"/>
      <c r="FLS301"/>
      <c r="FLT301"/>
      <c r="FLU301"/>
      <c r="FLV301"/>
      <c r="FLW301"/>
      <c r="FLX301"/>
      <c r="FLY301"/>
      <c r="FLZ301"/>
      <c r="FMA301"/>
      <c r="FMB301"/>
      <c r="FMC301"/>
      <c r="FMD301"/>
      <c r="FME301"/>
      <c r="FMF301"/>
      <c r="FMG301"/>
      <c r="FMH301"/>
      <c r="FMI301"/>
      <c r="FMJ301"/>
      <c r="FMK301"/>
      <c r="FML301"/>
      <c r="FMM301"/>
      <c r="FMN301"/>
      <c r="FMO301"/>
      <c r="FMP301"/>
      <c r="FMQ301"/>
      <c r="FMR301"/>
      <c r="FMS301"/>
      <c r="FMT301"/>
      <c r="FMU301"/>
      <c r="FMV301"/>
      <c r="FMW301"/>
      <c r="FMX301"/>
      <c r="FMY301"/>
      <c r="FMZ301"/>
      <c r="FNA301"/>
      <c r="FNB301"/>
      <c r="FNC301"/>
      <c r="FND301"/>
      <c r="FNE301"/>
      <c r="FNF301"/>
      <c r="FNG301"/>
      <c r="FNH301"/>
      <c r="FNI301"/>
      <c r="FNJ301"/>
      <c r="FNK301"/>
      <c r="FNL301"/>
      <c r="FNM301"/>
      <c r="FNN301"/>
      <c r="FNO301"/>
      <c r="FNP301"/>
      <c r="FNQ301"/>
      <c r="FNR301"/>
      <c r="FNS301"/>
      <c r="FNT301"/>
      <c r="FNU301"/>
      <c r="FNV301"/>
      <c r="FNW301"/>
      <c r="FNX301"/>
      <c r="FNY301"/>
      <c r="FNZ301"/>
      <c r="FOA301"/>
      <c r="FOB301"/>
      <c r="FOC301"/>
      <c r="FOD301"/>
      <c r="FOE301"/>
      <c r="FOF301"/>
      <c r="FOG301"/>
      <c r="FOH301"/>
      <c r="FOI301"/>
      <c r="FOJ301"/>
      <c r="FOK301"/>
      <c r="FOL301"/>
      <c r="FOM301"/>
      <c r="FON301"/>
      <c r="FOO301"/>
      <c r="FOP301"/>
      <c r="FOQ301"/>
      <c r="FOR301"/>
      <c r="FOS301"/>
      <c r="FOT301"/>
      <c r="FOU301"/>
      <c r="FOV301"/>
      <c r="FOW301"/>
      <c r="FOX301"/>
      <c r="FOY301"/>
      <c r="FOZ301"/>
      <c r="FPA301"/>
      <c r="FPB301"/>
      <c r="FPC301"/>
      <c r="FPD301"/>
      <c r="FPE301"/>
      <c r="FPF301"/>
      <c r="FPG301"/>
      <c r="FPH301"/>
      <c r="FPI301"/>
      <c r="FPJ301"/>
      <c r="FPK301"/>
      <c r="FPL301"/>
      <c r="FPM301"/>
      <c r="FPN301"/>
      <c r="FPO301"/>
      <c r="FPP301"/>
      <c r="FPQ301"/>
      <c r="FPR301"/>
      <c r="FPS301"/>
      <c r="FPT301"/>
      <c r="FPU301"/>
      <c r="FPV301"/>
      <c r="FPW301"/>
      <c r="FPX301"/>
      <c r="FPY301"/>
      <c r="FPZ301"/>
      <c r="FQA301"/>
      <c r="FQB301"/>
      <c r="FQC301"/>
      <c r="FQD301"/>
      <c r="FQE301"/>
      <c r="FQF301"/>
      <c r="FQG301"/>
      <c r="FQH301"/>
      <c r="FQI301"/>
      <c r="FQJ301"/>
      <c r="FQK301"/>
      <c r="FQL301"/>
      <c r="FQM301"/>
      <c r="FQN301"/>
      <c r="FQO301"/>
      <c r="FQP301"/>
      <c r="FQQ301"/>
      <c r="FQR301"/>
      <c r="FQS301"/>
      <c r="FQT301"/>
      <c r="FQU301"/>
      <c r="FQV301"/>
      <c r="FQW301"/>
      <c r="FQX301"/>
      <c r="FQY301"/>
      <c r="FQZ301"/>
      <c r="FRA301"/>
      <c r="FRB301"/>
      <c r="FRC301"/>
      <c r="FRD301"/>
      <c r="FRE301"/>
      <c r="FRF301"/>
      <c r="FRG301"/>
      <c r="FRH301"/>
      <c r="FRI301"/>
      <c r="FRJ301"/>
      <c r="FRK301"/>
      <c r="FRL301"/>
      <c r="FRM301"/>
      <c r="FRN301"/>
      <c r="FRO301"/>
      <c r="FRP301"/>
      <c r="FRQ301"/>
      <c r="FRR301"/>
      <c r="FRS301"/>
      <c r="FRT301"/>
      <c r="FRU301"/>
      <c r="FRV301"/>
      <c r="FRW301"/>
      <c r="FRX301"/>
      <c r="FRY301"/>
      <c r="FRZ301"/>
      <c r="FSA301"/>
      <c r="FSB301"/>
      <c r="FSC301"/>
      <c r="FSD301"/>
      <c r="FSE301"/>
      <c r="FSF301"/>
      <c r="FSG301"/>
      <c r="FSH301"/>
      <c r="FSI301"/>
      <c r="FSJ301"/>
      <c r="FSK301"/>
      <c r="FSL301"/>
      <c r="FSM301"/>
      <c r="FSN301"/>
      <c r="FSO301"/>
      <c r="FSP301"/>
      <c r="FSQ301"/>
      <c r="FSR301"/>
      <c r="FSS301"/>
      <c r="FST301"/>
      <c r="FSU301"/>
      <c r="FSV301"/>
      <c r="FSW301"/>
      <c r="FSX301"/>
      <c r="FSY301"/>
      <c r="FSZ301"/>
      <c r="FTA301"/>
      <c r="FTB301"/>
      <c r="FTC301"/>
      <c r="FTD301"/>
      <c r="FTE301"/>
      <c r="FTF301"/>
      <c r="FTG301"/>
      <c r="FTH301"/>
      <c r="FTI301"/>
      <c r="FTJ301"/>
      <c r="FTK301"/>
      <c r="FTL301"/>
      <c r="FTM301"/>
      <c r="FTN301"/>
      <c r="FTO301"/>
      <c r="FTP301"/>
      <c r="FTQ301"/>
      <c r="FTR301"/>
      <c r="FTS301"/>
      <c r="FTT301"/>
      <c r="FTU301"/>
      <c r="FTV301"/>
      <c r="FTW301"/>
      <c r="FTX301"/>
      <c r="FTY301"/>
      <c r="FTZ301"/>
      <c r="FUA301"/>
      <c r="FUB301"/>
      <c r="FUC301"/>
      <c r="FUD301"/>
      <c r="FUE301"/>
      <c r="FUF301"/>
      <c r="FUG301"/>
      <c r="FUH301"/>
      <c r="FUI301"/>
      <c r="FUJ301"/>
      <c r="FUK301"/>
      <c r="FUL301"/>
      <c r="FUM301"/>
      <c r="FUN301"/>
      <c r="FUO301"/>
      <c r="FUP301"/>
      <c r="FUQ301"/>
      <c r="FUR301"/>
      <c r="FUS301"/>
      <c r="FUT301"/>
      <c r="FUU301"/>
      <c r="FUV301"/>
      <c r="FUW301"/>
      <c r="FUX301"/>
      <c r="FUY301"/>
      <c r="FUZ301"/>
      <c r="FVA301"/>
      <c r="FVB301"/>
      <c r="FVC301"/>
      <c r="FVD301"/>
      <c r="FVE301"/>
      <c r="FVF301"/>
      <c r="FVG301"/>
      <c r="FVH301"/>
      <c r="FVI301"/>
      <c r="FVJ301"/>
      <c r="FVK301"/>
      <c r="FVL301"/>
      <c r="FVM301"/>
      <c r="FVN301"/>
      <c r="FVO301"/>
      <c r="FVP301"/>
      <c r="FVQ301"/>
      <c r="FVR301"/>
      <c r="FVS301"/>
      <c r="FVT301"/>
      <c r="FVU301"/>
      <c r="FVV301"/>
      <c r="FVW301"/>
      <c r="FVX301"/>
      <c r="FVY301"/>
      <c r="FVZ301"/>
      <c r="FWA301"/>
      <c r="FWB301"/>
      <c r="FWC301"/>
      <c r="FWD301"/>
      <c r="FWE301"/>
      <c r="FWF301"/>
      <c r="FWG301"/>
      <c r="FWH301"/>
      <c r="FWI301"/>
      <c r="FWJ301"/>
      <c r="FWK301"/>
      <c r="FWL301"/>
      <c r="FWM301"/>
      <c r="FWN301"/>
      <c r="FWO301"/>
      <c r="FWP301"/>
      <c r="FWQ301"/>
      <c r="FWR301"/>
      <c r="FWS301"/>
      <c r="FWT301"/>
      <c r="FWU301"/>
      <c r="FWV301"/>
      <c r="FWW301"/>
      <c r="FWX301"/>
      <c r="FWY301"/>
      <c r="FWZ301"/>
      <c r="FXA301"/>
      <c r="FXB301"/>
      <c r="FXC301"/>
      <c r="FXD301"/>
      <c r="FXE301"/>
      <c r="FXF301"/>
      <c r="FXG301"/>
      <c r="FXH301"/>
      <c r="FXI301"/>
      <c r="FXJ301"/>
      <c r="FXK301"/>
      <c r="FXL301"/>
      <c r="FXM301"/>
      <c r="FXN301"/>
      <c r="FXO301"/>
      <c r="FXP301"/>
      <c r="FXQ301"/>
      <c r="FXR301"/>
      <c r="FXS301"/>
      <c r="FXT301"/>
      <c r="FXU301"/>
      <c r="FXV301"/>
      <c r="FXW301"/>
      <c r="FXX301"/>
      <c r="FXY301"/>
      <c r="FXZ301"/>
      <c r="FYA301"/>
      <c r="FYB301"/>
      <c r="FYC301"/>
      <c r="FYD301"/>
      <c r="FYE301"/>
      <c r="FYF301"/>
      <c r="FYG301"/>
      <c r="FYH301"/>
      <c r="FYI301"/>
      <c r="FYJ301"/>
      <c r="FYK301"/>
      <c r="FYL301"/>
      <c r="FYM301"/>
      <c r="FYN301"/>
      <c r="FYO301"/>
      <c r="FYP301"/>
      <c r="FYQ301"/>
      <c r="FYR301"/>
      <c r="FYS301"/>
      <c r="FYT301"/>
      <c r="FYU301"/>
      <c r="FYV301"/>
      <c r="FYW301"/>
      <c r="FYX301"/>
      <c r="FYY301"/>
      <c r="FYZ301"/>
      <c r="FZA301"/>
      <c r="FZB301"/>
      <c r="FZC301"/>
      <c r="FZD301"/>
      <c r="FZE301"/>
      <c r="FZF301"/>
      <c r="FZG301"/>
      <c r="FZH301"/>
      <c r="FZI301"/>
      <c r="FZJ301"/>
      <c r="FZK301"/>
      <c r="FZL301"/>
      <c r="FZM301"/>
      <c r="FZN301"/>
      <c r="FZO301"/>
      <c r="FZP301"/>
      <c r="FZQ301"/>
      <c r="FZR301"/>
      <c r="FZS301"/>
      <c r="FZT301"/>
      <c r="FZU301"/>
      <c r="FZV301"/>
      <c r="FZW301"/>
      <c r="FZX301"/>
      <c r="FZY301"/>
      <c r="FZZ301"/>
      <c r="GAA301"/>
      <c r="GAB301"/>
      <c r="GAC301"/>
      <c r="GAD301"/>
      <c r="GAE301"/>
      <c r="GAF301"/>
      <c r="GAG301"/>
      <c r="GAH301"/>
      <c r="GAI301"/>
      <c r="GAJ301"/>
      <c r="GAK301"/>
      <c r="GAL301"/>
      <c r="GAM301"/>
      <c r="GAN301"/>
      <c r="GAO301"/>
      <c r="GAP301"/>
      <c r="GAQ301"/>
      <c r="GAR301"/>
      <c r="GAS301"/>
      <c r="GAT301"/>
      <c r="GAU301"/>
      <c r="GAV301"/>
      <c r="GAW301"/>
      <c r="GAX301"/>
      <c r="GAY301"/>
      <c r="GAZ301"/>
      <c r="GBA301"/>
      <c r="GBB301"/>
      <c r="GBC301"/>
      <c r="GBD301"/>
      <c r="GBE301"/>
      <c r="GBF301"/>
      <c r="GBG301"/>
      <c r="GBH301"/>
      <c r="GBI301"/>
      <c r="GBJ301"/>
      <c r="GBK301"/>
      <c r="GBL301"/>
      <c r="GBM301"/>
      <c r="GBN301"/>
      <c r="GBO301"/>
      <c r="GBP301"/>
      <c r="GBQ301"/>
      <c r="GBR301"/>
      <c r="GBS301"/>
      <c r="GBT301"/>
      <c r="GBU301"/>
      <c r="GBV301"/>
      <c r="GBW301"/>
      <c r="GBX301"/>
      <c r="GBY301"/>
      <c r="GBZ301"/>
      <c r="GCA301"/>
      <c r="GCB301"/>
      <c r="GCC301"/>
      <c r="GCD301"/>
      <c r="GCE301"/>
      <c r="GCF301"/>
      <c r="GCG301"/>
      <c r="GCH301"/>
      <c r="GCI301"/>
      <c r="GCJ301"/>
      <c r="GCK301"/>
      <c r="GCL301"/>
      <c r="GCM301"/>
      <c r="GCN301"/>
      <c r="GCO301"/>
      <c r="GCP301"/>
      <c r="GCQ301"/>
      <c r="GCR301"/>
      <c r="GCS301"/>
      <c r="GCT301"/>
      <c r="GCU301"/>
      <c r="GCV301"/>
      <c r="GCW301"/>
      <c r="GCX301"/>
      <c r="GCY301"/>
      <c r="GCZ301"/>
      <c r="GDA301"/>
      <c r="GDB301"/>
      <c r="GDC301"/>
      <c r="GDD301"/>
      <c r="GDE301"/>
      <c r="GDF301"/>
      <c r="GDG301"/>
      <c r="GDH301"/>
      <c r="GDI301"/>
      <c r="GDJ301"/>
      <c r="GDK301"/>
      <c r="GDL301"/>
      <c r="GDM301"/>
      <c r="GDN301"/>
      <c r="GDO301"/>
      <c r="GDP301"/>
      <c r="GDQ301"/>
      <c r="GDR301"/>
      <c r="GDS301"/>
      <c r="GDT301"/>
      <c r="GDU301"/>
      <c r="GDV301"/>
      <c r="GDW301"/>
      <c r="GDX301"/>
      <c r="GDY301"/>
      <c r="GDZ301"/>
      <c r="GEA301"/>
      <c r="GEB301"/>
      <c r="GEC301"/>
      <c r="GED301"/>
      <c r="GEE301"/>
      <c r="GEF301"/>
      <c r="GEG301"/>
      <c r="GEH301"/>
      <c r="GEI301"/>
      <c r="GEJ301"/>
      <c r="GEK301"/>
      <c r="GEL301"/>
      <c r="GEM301"/>
      <c r="GEN301"/>
      <c r="GEO301"/>
      <c r="GEP301"/>
      <c r="GEQ301"/>
      <c r="GER301"/>
      <c r="GES301"/>
      <c r="GET301"/>
      <c r="GEU301"/>
      <c r="GEV301"/>
      <c r="GEW301"/>
      <c r="GEX301"/>
      <c r="GEY301"/>
      <c r="GEZ301"/>
      <c r="GFA301"/>
      <c r="GFB301"/>
      <c r="GFC301"/>
      <c r="GFD301"/>
      <c r="GFE301"/>
      <c r="GFF301"/>
      <c r="GFG301"/>
      <c r="GFH301"/>
      <c r="GFI301"/>
      <c r="GFJ301"/>
      <c r="GFK301"/>
      <c r="GFL301"/>
      <c r="GFM301"/>
      <c r="GFN301"/>
      <c r="GFO301"/>
      <c r="GFP301"/>
      <c r="GFQ301"/>
      <c r="GFR301"/>
      <c r="GFS301"/>
      <c r="GFT301"/>
      <c r="GFU301"/>
      <c r="GFV301"/>
      <c r="GFW301"/>
      <c r="GFX301"/>
      <c r="GFY301"/>
      <c r="GFZ301"/>
      <c r="GGA301"/>
      <c r="GGB301"/>
      <c r="GGC301"/>
      <c r="GGD301"/>
      <c r="GGE301"/>
      <c r="GGF301"/>
      <c r="GGG301"/>
      <c r="GGH301"/>
      <c r="GGI301"/>
      <c r="GGJ301"/>
      <c r="GGK301"/>
      <c r="GGL301"/>
      <c r="GGM301"/>
      <c r="GGN301"/>
      <c r="GGO301"/>
      <c r="GGP301"/>
      <c r="GGQ301"/>
      <c r="GGR301"/>
      <c r="GGS301"/>
      <c r="GGT301"/>
      <c r="GGU301"/>
      <c r="GGV301"/>
      <c r="GGW301"/>
      <c r="GGX301"/>
      <c r="GGY301"/>
      <c r="GGZ301"/>
      <c r="GHA301"/>
      <c r="GHB301"/>
      <c r="GHC301"/>
      <c r="GHD301"/>
      <c r="GHE301"/>
      <c r="GHF301"/>
      <c r="GHG301"/>
      <c r="GHH301"/>
      <c r="GHI301"/>
      <c r="GHJ301"/>
      <c r="GHK301"/>
      <c r="GHL301"/>
      <c r="GHM301"/>
      <c r="GHN301"/>
      <c r="GHO301"/>
      <c r="GHP301"/>
      <c r="GHQ301"/>
      <c r="GHR301"/>
      <c r="GHS301"/>
      <c r="GHT301"/>
      <c r="GHU301"/>
      <c r="GHV301"/>
      <c r="GHW301"/>
      <c r="GHX301"/>
      <c r="GHY301"/>
      <c r="GHZ301"/>
      <c r="GIA301"/>
      <c r="GIB301"/>
      <c r="GIC301"/>
      <c r="GID301"/>
      <c r="GIE301"/>
      <c r="GIF301"/>
      <c r="GIG301"/>
      <c r="GIH301"/>
      <c r="GII301"/>
      <c r="GIJ301"/>
      <c r="GIK301"/>
      <c r="GIL301"/>
      <c r="GIM301"/>
      <c r="GIN301"/>
      <c r="GIO301"/>
      <c r="GIP301"/>
      <c r="GIQ301"/>
      <c r="GIR301"/>
      <c r="GIS301"/>
      <c r="GIT301"/>
      <c r="GIU301"/>
      <c r="GIV301"/>
      <c r="GIW301"/>
      <c r="GIX301"/>
      <c r="GIY301"/>
      <c r="GIZ301"/>
      <c r="GJA301"/>
      <c r="GJB301"/>
      <c r="GJC301"/>
      <c r="GJD301"/>
      <c r="GJE301"/>
      <c r="GJF301"/>
      <c r="GJG301"/>
      <c r="GJH301"/>
      <c r="GJI301"/>
      <c r="GJJ301"/>
      <c r="GJK301"/>
      <c r="GJL301"/>
      <c r="GJM301"/>
      <c r="GJN301"/>
      <c r="GJO301"/>
      <c r="GJP301"/>
      <c r="GJQ301"/>
      <c r="GJR301"/>
      <c r="GJS301"/>
      <c r="GJT301"/>
      <c r="GJU301"/>
      <c r="GJV301"/>
      <c r="GJW301"/>
      <c r="GJX301"/>
      <c r="GJY301"/>
      <c r="GJZ301"/>
      <c r="GKA301"/>
      <c r="GKB301"/>
      <c r="GKC301"/>
      <c r="GKD301"/>
      <c r="GKE301"/>
      <c r="GKF301"/>
      <c r="GKG301"/>
      <c r="GKH301"/>
      <c r="GKI301"/>
      <c r="GKJ301"/>
      <c r="GKK301"/>
      <c r="GKL301"/>
      <c r="GKM301"/>
      <c r="GKN301"/>
      <c r="GKO301"/>
      <c r="GKP301"/>
      <c r="GKQ301"/>
      <c r="GKR301"/>
      <c r="GKS301"/>
      <c r="GKT301"/>
      <c r="GKU301"/>
      <c r="GKV301"/>
      <c r="GKW301"/>
      <c r="GKX301"/>
      <c r="GKY301"/>
      <c r="GKZ301"/>
      <c r="GLA301"/>
      <c r="GLB301"/>
      <c r="GLC301"/>
      <c r="GLD301"/>
      <c r="GLE301"/>
      <c r="GLF301"/>
      <c r="GLG301"/>
      <c r="GLH301"/>
      <c r="GLI301"/>
      <c r="GLJ301"/>
      <c r="GLK301"/>
      <c r="GLL301"/>
      <c r="GLM301"/>
      <c r="GLN301"/>
      <c r="GLO301"/>
      <c r="GLP301"/>
      <c r="GLQ301"/>
      <c r="GLR301"/>
      <c r="GLS301"/>
      <c r="GLT301"/>
      <c r="GLU301"/>
      <c r="GLV301"/>
      <c r="GLW301"/>
      <c r="GLX301"/>
      <c r="GLY301"/>
      <c r="GLZ301"/>
      <c r="GMA301"/>
      <c r="GMB301"/>
      <c r="GMC301"/>
      <c r="GMD301"/>
      <c r="GME301"/>
      <c r="GMF301"/>
      <c r="GMG301"/>
      <c r="GMH301"/>
      <c r="GMI301"/>
      <c r="GMJ301"/>
      <c r="GMK301"/>
      <c r="GML301"/>
      <c r="GMM301"/>
      <c r="GMN301"/>
      <c r="GMO301"/>
      <c r="GMP301"/>
      <c r="GMQ301"/>
      <c r="GMR301"/>
      <c r="GMS301"/>
      <c r="GMT301"/>
      <c r="GMU301"/>
      <c r="GMV301"/>
      <c r="GMW301"/>
      <c r="GMX301"/>
      <c r="GMY301"/>
      <c r="GMZ301"/>
      <c r="GNA301"/>
      <c r="GNB301"/>
      <c r="GNC301"/>
      <c r="GND301"/>
      <c r="GNE301"/>
      <c r="GNF301"/>
      <c r="GNG301"/>
      <c r="GNH301"/>
      <c r="GNI301"/>
      <c r="GNJ301"/>
      <c r="GNK301"/>
      <c r="GNL301"/>
      <c r="GNM301"/>
      <c r="GNN301"/>
      <c r="GNO301"/>
      <c r="GNP301"/>
      <c r="GNQ301"/>
      <c r="GNR301"/>
      <c r="GNS301"/>
      <c r="GNT301"/>
      <c r="GNU301"/>
      <c r="GNV301"/>
      <c r="GNW301"/>
      <c r="GNX301"/>
      <c r="GNY301"/>
      <c r="GNZ301"/>
      <c r="GOA301"/>
      <c r="GOB301"/>
      <c r="GOC301"/>
      <c r="GOD301"/>
      <c r="GOE301"/>
      <c r="GOF301"/>
      <c r="GOG301"/>
      <c r="GOH301"/>
      <c r="GOI301"/>
      <c r="GOJ301"/>
      <c r="GOK301"/>
      <c r="GOL301"/>
      <c r="GOM301"/>
      <c r="GON301"/>
      <c r="GOO301"/>
      <c r="GOP301"/>
      <c r="GOQ301"/>
      <c r="GOR301"/>
      <c r="GOS301"/>
      <c r="GOT301"/>
      <c r="GOU301"/>
      <c r="GOV301"/>
      <c r="GOW301"/>
      <c r="GOX301"/>
      <c r="GOY301"/>
      <c r="GOZ301"/>
      <c r="GPA301"/>
      <c r="GPB301"/>
      <c r="GPC301"/>
      <c r="GPD301"/>
      <c r="GPE301"/>
      <c r="GPF301"/>
      <c r="GPG301"/>
      <c r="GPH301"/>
      <c r="GPI301"/>
      <c r="GPJ301"/>
      <c r="GPK301"/>
      <c r="GPL301"/>
      <c r="GPM301"/>
      <c r="GPN301"/>
      <c r="GPO301"/>
      <c r="GPP301"/>
      <c r="GPQ301"/>
      <c r="GPR301"/>
      <c r="GPS301"/>
      <c r="GPT301"/>
      <c r="GPU301"/>
      <c r="GPV301"/>
      <c r="GPW301"/>
      <c r="GPX301"/>
      <c r="GPY301"/>
      <c r="GPZ301"/>
      <c r="GQA301"/>
      <c r="GQB301"/>
      <c r="GQC301"/>
      <c r="GQD301"/>
      <c r="GQE301"/>
      <c r="GQF301"/>
      <c r="GQG301"/>
      <c r="GQH301"/>
      <c r="GQI301"/>
      <c r="GQJ301"/>
      <c r="GQK301"/>
      <c r="GQL301"/>
      <c r="GQM301"/>
      <c r="GQN301"/>
      <c r="GQO301"/>
      <c r="GQP301"/>
      <c r="GQQ301"/>
      <c r="GQR301"/>
      <c r="GQS301"/>
      <c r="GQT301"/>
      <c r="GQU301"/>
      <c r="GQV301"/>
      <c r="GQW301"/>
      <c r="GQX301"/>
      <c r="GQY301"/>
      <c r="GQZ301"/>
      <c r="GRA301"/>
      <c r="GRB301"/>
      <c r="GRC301"/>
      <c r="GRD301"/>
      <c r="GRE301"/>
      <c r="GRF301"/>
      <c r="GRG301"/>
      <c r="GRH301"/>
      <c r="GRI301"/>
      <c r="GRJ301"/>
      <c r="GRK301"/>
      <c r="GRL301"/>
      <c r="GRM301"/>
      <c r="GRN301"/>
      <c r="GRO301"/>
      <c r="GRP301"/>
      <c r="GRQ301"/>
      <c r="GRR301"/>
      <c r="GRS301"/>
      <c r="GRT301"/>
      <c r="GRU301"/>
      <c r="GRV301"/>
      <c r="GRW301"/>
      <c r="GRX301"/>
      <c r="GRY301"/>
      <c r="GRZ301"/>
      <c r="GSA301"/>
      <c r="GSB301"/>
      <c r="GSC301"/>
      <c r="GSD301"/>
      <c r="GSE301"/>
      <c r="GSF301"/>
      <c r="GSG301"/>
      <c r="GSH301"/>
      <c r="GSI301"/>
      <c r="GSJ301"/>
      <c r="GSK301"/>
      <c r="GSL301"/>
      <c r="GSM301"/>
      <c r="GSN301"/>
      <c r="GSO301"/>
      <c r="GSP301"/>
      <c r="GSQ301"/>
      <c r="GSR301"/>
      <c r="GSS301"/>
      <c r="GST301"/>
      <c r="GSU301"/>
      <c r="GSV301"/>
      <c r="GSW301"/>
      <c r="GSX301"/>
      <c r="GSY301"/>
      <c r="GSZ301"/>
      <c r="GTA301"/>
      <c r="GTB301"/>
      <c r="GTC301"/>
      <c r="GTD301"/>
      <c r="GTE301"/>
      <c r="GTF301"/>
      <c r="GTG301"/>
      <c r="GTH301"/>
      <c r="GTI301"/>
      <c r="GTJ301"/>
      <c r="GTK301"/>
      <c r="GTL301"/>
      <c r="GTM301"/>
      <c r="GTN301"/>
      <c r="GTO301"/>
      <c r="GTP301"/>
      <c r="GTQ301"/>
      <c r="GTR301"/>
      <c r="GTS301"/>
      <c r="GTT301"/>
      <c r="GTU301"/>
      <c r="GTV301"/>
      <c r="GTW301"/>
      <c r="GTX301"/>
      <c r="GTY301"/>
      <c r="GTZ301"/>
      <c r="GUA301"/>
      <c r="GUB301"/>
      <c r="GUC301"/>
      <c r="GUD301"/>
      <c r="GUE301"/>
      <c r="GUF301"/>
      <c r="GUG301"/>
      <c r="GUH301"/>
      <c r="GUI301"/>
      <c r="GUJ301"/>
      <c r="GUK301"/>
      <c r="GUL301"/>
      <c r="GUM301"/>
      <c r="GUN301"/>
      <c r="GUO301"/>
      <c r="GUP301"/>
      <c r="GUQ301"/>
      <c r="GUR301"/>
      <c r="GUS301"/>
      <c r="GUT301"/>
      <c r="GUU301"/>
      <c r="GUV301"/>
      <c r="GUW301"/>
      <c r="GUX301"/>
      <c r="GUY301"/>
      <c r="GUZ301"/>
      <c r="GVA301"/>
      <c r="GVB301"/>
      <c r="GVC301"/>
      <c r="GVD301"/>
      <c r="GVE301"/>
      <c r="GVF301"/>
      <c r="GVG301"/>
      <c r="GVH301"/>
      <c r="GVI301"/>
      <c r="GVJ301"/>
      <c r="GVK301"/>
      <c r="GVL301"/>
      <c r="GVM301"/>
      <c r="GVN301"/>
      <c r="GVO301"/>
      <c r="GVP301"/>
      <c r="GVQ301"/>
      <c r="GVR301"/>
      <c r="GVS301"/>
      <c r="GVT301"/>
      <c r="GVU301"/>
      <c r="GVV301"/>
      <c r="GVW301"/>
      <c r="GVX301"/>
      <c r="GVY301"/>
      <c r="GVZ301"/>
      <c r="GWA301"/>
      <c r="GWB301"/>
      <c r="GWC301"/>
      <c r="GWD301"/>
      <c r="GWE301"/>
      <c r="GWF301"/>
      <c r="GWG301"/>
      <c r="GWH301"/>
      <c r="GWI301"/>
      <c r="GWJ301"/>
      <c r="GWK301"/>
      <c r="GWL301"/>
      <c r="GWM301"/>
      <c r="GWN301"/>
      <c r="GWO301"/>
      <c r="GWP301"/>
      <c r="GWQ301"/>
      <c r="GWR301"/>
      <c r="GWS301"/>
      <c r="GWT301"/>
      <c r="GWU301"/>
      <c r="GWV301"/>
      <c r="GWW301"/>
      <c r="GWX301"/>
      <c r="GWY301"/>
      <c r="GWZ301"/>
      <c r="GXA301"/>
      <c r="GXB301"/>
      <c r="GXC301"/>
      <c r="GXD301"/>
      <c r="GXE301"/>
      <c r="GXF301"/>
      <c r="GXG301"/>
      <c r="GXH301"/>
      <c r="GXI301"/>
      <c r="GXJ301"/>
      <c r="GXK301"/>
      <c r="GXL301"/>
      <c r="GXM301"/>
      <c r="GXN301"/>
      <c r="GXO301"/>
      <c r="GXP301"/>
      <c r="GXQ301"/>
      <c r="GXR301"/>
      <c r="GXS301"/>
      <c r="GXT301"/>
      <c r="GXU301"/>
      <c r="GXV301"/>
      <c r="GXW301"/>
      <c r="GXX301"/>
      <c r="GXY301"/>
      <c r="GXZ301"/>
      <c r="GYA301"/>
      <c r="GYB301"/>
      <c r="GYC301"/>
      <c r="GYD301"/>
      <c r="GYE301"/>
      <c r="GYF301"/>
      <c r="GYG301"/>
      <c r="GYH301"/>
      <c r="GYI301"/>
      <c r="GYJ301"/>
      <c r="GYK301"/>
      <c r="GYL301"/>
      <c r="GYM301"/>
      <c r="GYN301"/>
      <c r="GYO301"/>
      <c r="GYP301"/>
      <c r="GYQ301"/>
      <c r="GYR301"/>
      <c r="GYS301"/>
      <c r="GYT301"/>
      <c r="GYU301"/>
      <c r="GYV301"/>
      <c r="GYW301"/>
      <c r="GYX301"/>
      <c r="GYY301"/>
      <c r="GYZ301"/>
      <c r="GZA301"/>
      <c r="GZB301"/>
      <c r="GZC301"/>
      <c r="GZD301"/>
      <c r="GZE301"/>
      <c r="GZF301"/>
      <c r="GZG301"/>
      <c r="GZH301"/>
      <c r="GZI301"/>
      <c r="GZJ301"/>
      <c r="GZK301"/>
      <c r="GZL301"/>
      <c r="GZM301"/>
      <c r="GZN301"/>
      <c r="GZO301"/>
      <c r="GZP301"/>
      <c r="GZQ301"/>
      <c r="GZR301"/>
      <c r="GZS301"/>
      <c r="GZT301"/>
      <c r="GZU301"/>
      <c r="GZV301"/>
      <c r="GZW301"/>
      <c r="GZX301"/>
      <c r="GZY301"/>
      <c r="GZZ301"/>
      <c r="HAA301"/>
      <c r="HAB301"/>
      <c r="HAC301"/>
      <c r="HAD301"/>
      <c r="HAE301"/>
      <c r="HAF301"/>
      <c r="HAG301"/>
      <c r="HAH301"/>
      <c r="HAI301"/>
      <c r="HAJ301"/>
      <c r="HAK301"/>
      <c r="HAL301"/>
      <c r="HAM301"/>
      <c r="HAN301"/>
      <c r="HAO301"/>
      <c r="HAP301"/>
      <c r="HAQ301"/>
      <c r="HAR301"/>
      <c r="HAS301"/>
      <c r="HAT301"/>
      <c r="HAU301"/>
      <c r="HAV301"/>
      <c r="HAW301"/>
      <c r="HAX301"/>
      <c r="HAY301"/>
      <c r="HAZ301"/>
      <c r="HBA301"/>
      <c r="HBB301"/>
      <c r="HBC301"/>
      <c r="HBD301"/>
      <c r="HBE301"/>
      <c r="HBF301"/>
      <c r="HBG301"/>
      <c r="HBH301"/>
      <c r="HBI301"/>
      <c r="HBJ301"/>
      <c r="HBK301"/>
      <c r="HBL301"/>
      <c r="HBM301"/>
      <c r="HBN301"/>
      <c r="HBO301"/>
      <c r="HBP301"/>
      <c r="HBQ301"/>
      <c r="HBR301"/>
      <c r="HBS301"/>
      <c r="HBT301"/>
      <c r="HBU301"/>
      <c r="HBV301"/>
      <c r="HBW301"/>
      <c r="HBX301"/>
      <c r="HBY301"/>
      <c r="HBZ301"/>
      <c r="HCA301"/>
      <c r="HCB301"/>
      <c r="HCC301"/>
      <c r="HCD301"/>
      <c r="HCE301"/>
      <c r="HCF301"/>
      <c r="HCG301"/>
      <c r="HCH301"/>
      <c r="HCI301"/>
      <c r="HCJ301"/>
      <c r="HCK301"/>
      <c r="HCL301"/>
      <c r="HCM301"/>
      <c r="HCN301"/>
      <c r="HCO301"/>
      <c r="HCP301"/>
      <c r="HCQ301"/>
      <c r="HCR301"/>
      <c r="HCS301"/>
      <c r="HCT301"/>
      <c r="HCU301"/>
      <c r="HCV301"/>
      <c r="HCW301"/>
      <c r="HCX301"/>
      <c r="HCY301"/>
      <c r="HCZ301"/>
      <c r="HDA301"/>
      <c r="HDB301"/>
      <c r="HDC301"/>
      <c r="HDD301"/>
      <c r="HDE301"/>
      <c r="HDF301"/>
      <c r="HDG301"/>
      <c r="HDH301"/>
      <c r="HDI301"/>
      <c r="HDJ301"/>
      <c r="HDK301"/>
      <c r="HDL301"/>
      <c r="HDM301"/>
      <c r="HDN301"/>
      <c r="HDO301"/>
      <c r="HDP301"/>
      <c r="HDQ301"/>
      <c r="HDR301"/>
      <c r="HDS301"/>
      <c r="HDT301"/>
      <c r="HDU301"/>
      <c r="HDV301"/>
      <c r="HDW301"/>
      <c r="HDX301"/>
      <c r="HDY301"/>
      <c r="HDZ301"/>
      <c r="HEA301"/>
      <c r="HEB301"/>
      <c r="HEC301"/>
      <c r="HED301"/>
      <c r="HEE301"/>
      <c r="HEF301"/>
      <c r="HEG301"/>
      <c r="HEH301"/>
      <c r="HEI301"/>
      <c r="HEJ301"/>
      <c r="HEK301"/>
      <c r="HEL301"/>
      <c r="HEM301"/>
      <c r="HEN301"/>
      <c r="HEO301"/>
      <c r="HEP301"/>
      <c r="HEQ301"/>
      <c r="HER301"/>
      <c r="HES301"/>
      <c r="HET301"/>
      <c r="HEU301"/>
      <c r="HEV301"/>
      <c r="HEW301"/>
      <c r="HEX301"/>
      <c r="HEY301"/>
      <c r="HEZ301"/>
      <c r="HFA301"/>
      <c r="HFB301"/>
      <c r="HFC301"/>
      <c r="HFD301"/>
      <c r="HFE301"/>
      <c r="HFF301"/>
      <c r="HFG301"/>
      <c r="HFH301"/>
      <c r="HFI301"/>
      <c r="HFJ301"/>
      <c r="HFK301"/>
      <c r="HFL301"/>
      <c r="HFM301"/>
      <c r="HFN301"/>
      <c r="HFO301"/>
      <c r="HFP301"/>
      <c r="HFQ301"/>
      <c r="HFR301"/>
      <c r="HFS301"/>
      <c r="HFT301"/>
      <c r="HFU301"/>
      <c r="HFV301"/>
      <c r="HFW301"/>
      <c r="HFX301"/>
      <c r="HFY301"/>
      <c r="HFZ301"/>
      <c r="HGA301"/>
      <c r="HGB301"/>
      <c r="HGC301"/>
      <c r="HGD301"/>
      <c r="HGE301"/>
      <c r="HGF301"/>
      <c r="HGG301"/>
      <c r="HGH301"/>
      <c r="HGI301"/>
      <c r="HGJ301"/>
      <c r="HGK301"/>
      <c r="HGL301"/>
      <c r="HGM301"/>
      <c r="HGN301"/>
      <c r="HGO301"/>
      <c r="HGP301"/>
      <c r="HGQ301"/>
      <c r="HGR301"/>
      <c r="HGS301"/>
      <c r="HGT301"/>
      <c r="HGU301"/>
      <c r="HGV301"/>
      <c r="HGW301"/>
      <c r="HGX301"/>
      <c r="HGY301"/>
      <c r="HGZ301"/>
      <c r="HHA301"/>
      <c r="HHB301"/>
      <c r="HHC301"/>
      <c r="HHD301"/>
      <c r="HHE301"/>
      <c r="HHF301"/>
      <c r="HHG301"/>
      <c r="HHH301"/>
      <c r="HHI301"/>
      <c r="HHJ301"/>
      <c r="HHK301"/>
      <c r="HHL301"/>
      <c r="HHM301"/>
      <c r="HHN301"/>
      <c r="HHO301"/>
      <c r="HHP301"/>
      <c r="HHQ301"/>
      <c r="HHR301"/>
      <c r="HHS301"/>
      <c r="HHT301"/>
      <c r="HHU301"/>
      <c r="HHV301"/>
      <c r="HHW301"/>
      <c r="HHX301"/>
      <c r="HHY301"/>
      <c r="HHZ301"/>
      <c r="HIA301"/>
      <c r="HIB301"/>
      <c r="HIC301"/>
      <c r="HID301"/>
      <c r="HIE301"/>
      <c r="HIF301"/>
      <c r="HIG301"/>
      <c r="HIH301"/>
      <c r="HII301"/>
      <c r="HIJ301"/>
      <c r="HIK301"/>
      <c r="HIL301"/>
      <c r="HIM301"/>
      <c r="HIN301"/>
      <c r="HIO301"/>
      <c r="HIP301"/>
      <c r="HIQ301"/>
      <c r="HIR301"/>
      <c r="HIS301"/>
      <c r="HIT301"/>
      <c r="HIU301"/>
      <c r="HIV301"/>
      <c r="HIW301"/>
      <c r="HIX301"/>
      <c r="HIY301"/>
      <c r="HIZ301"/>
      <c r="HJA301"/>
      <c r="HJB301"/>
      <c r="HJC301"/>
      <c r="HJD301"/>
      <c r="HJE301"/>
      <c r="HJF301"/>
      <c r="HJG301"/>
      <c r="HJH301"/>
      <c r="HJI301"/>
      <c r="HJJ301"/>
      <c r="HJK301"/>
      <c r="HJL301"/>
      <c r="HJM301"/>
      <c r="HJN301"/>
      <c r="HJO301"/>
      <c r="HJP301"/>
      <c r="HJQ301"/>
      <c r="HJR301"/>
      <c r="HJS301"/>
      <c r="HJT301"/>
      <c r="HJU301"/>
      <c r="HJV301"/>
      <c r="HJW301"/>
      <c r="HJX301"/>
      <c r="HJY301"/>
      <c r="HJZ301"/>
      <c r="HKA301"/>
      <c r="HKB301"/>
      <c r="HKC301"/>
      <c r="HKD301"/>
      <c r="HKE301"/>
      <c r="HKF301"/>
      <c r="HKG301"/>
      <c r="HKH301"/>
      <c r="HKI301"/>
      <c r="HKJ301"/>
      <c r="HKK301"/>
      <c r="HKL301"/>
      <c r="HKM301"/>
      <c r="HKN301"/>
      <c r="HKO301"/>
      <c r="HKP301"/>
      <c r="HKQ301"/>
      <c r="HKR301"/>
      <c r="HKS301"/>
      <c r="HKT301"/>
      <c r="HKU301"/>
      <c r="HKV301"/>
      <c r="HKW301"/>
      <c r="HKX301"/>
      <c r="HKY301"/>
      <c r="HKZ301"/>
      <c r="HLA301"/>
      <c r="HLB301"/>
      <c r="HLC301"/>
      <c r="HLD301"/>
      <c r="HLE301"/>
      <c r="HLF301"/>
      <c r="HLG301"/>
      <c r="HLH301"/>
      <c r="HLI301"/>
      <c r="HLJ301"/>
      <c r="HLK301"/>
      <c r="HLL301"/>
      <c r="HLM301"/>
      <c r="HLN301"/>
      <c r="HLO301"/>
      <c r="HLP301"/>
      <c r="HLQ301"/>
      <c r="HLR301"/>
      <c r="HLS301"/>
      <c r="HLT301"/>
      <c r="HLU301"/>
      <c r="HLV301"/>
      <c r="HLW301"/>
      <c r="HLX301"/>
      <c r="HLY301"/>
      <c r="HLZ301"/>
      <c r="HMA301"/>
      <c r="HMB301"/>
      <c r="HMC301"/>
      <c r="HMD301"/>
      <c r="HME301"/>
      <c r="HMF301"/>
      <c r="HMG301"/>
      <c r="HMH301"/>
      <c r="HMI301"/>
      <c r="HMJ301"/>
      <c r="HMK301"/>
      <c r="HML301"/>
      <c r="HMM301"/>
      <c r="HMN301"/>
      <c r="HMO301"/>
      <c r="HMP301"/>
      <c r="HMQ301"/>
      <c r="HMR301"/>
      <c r="HMS301"/>
      <c r="HMT301"/>
      <c r="HMU301"/>
      <c r="HMV301"/>
      <c r="HMW301"/>
      <c r="HMX301"/>
      <c r="HMY301"/>
      <c r="HMZ301"/>
      <c r="HNA301"/>
      <c r="HNB301"/>
      <c r="HNC301"/>
      <c r="HND301"/>
      <c r="HNE301"/>
      <c r="HNF301"/>
      <c r="HNG301"/>
      <c r="HNH301"/>
      <c r="HNI301"/>
      <c r="HNJ301"/>
      <c r="HNK301"/>
      <c r="HNL301"/>
      <c r="HNM301"/>
      <c r="HNN301"/>
      <c r="HNO301"/>
      <c r="HNP301"/>
      <c r="HNQ301"/>
      <c r="HNR301"/>
      <c r="HNS301"/>
      <c r="HNT301"/>
      <c r="HNU301"/>
      <c r="HNV301"/>
      <c r="HNW301"/>
      <c r="HNX301"/>
      <c r="HNY301"/>
      <c r="HNZ301"/>
      <c r="HOA301"/>
      <c r="HOB301"/>
      <c r="HOC301"/>
      <c r="HOD301"/>
      <c r="HOE301"/>
      <c r="HOF301"/>
      <c r="HOG301"/>
      <c r="HOH301"/>
      <c r="HOI301"/>
      <c r="HOJ301"/>
      <c r="HOK301"/>
      <c r="HOL301"/>
      <c r="HOM301"/>
      <c r="HON301"/>
      <c r="HOO301"/>
      <c r="HOP301"/>
      <c r="HOQ301"/>
      <c r="HOR301"/>
      <c r="HOS301"/>
      <c r="HOT301"/>
      <c r="HOU301"/>
      <c r="HOV301"/>
      <c r="HOW301"/>
      <c r="HOX301"/>
      <c r="HOY301"/>
      <c r="HOZ301"/>
      <c r="HPA301"/>
      <c r="HPB301"/>
      <c r="HPC301"/>
      <c r="HPD301"/>
      <c r="HPE301"/>
      <c r="HPF301"/>
      <c r="HPG301"/>
      <c r="HPH301"/>
      <c r="HPI301"/>
      <c r="HPJ301"/>
      <c r="HPK301"/>
      <c r="HPL301"/>
      <c r="HPM301"/>
      <c r="HPN301"/>
      <c r="HPO301"/>
      <c r="HPP301"/>
      <c r="HPQ301"/>
      <c r="HPR301"/>
      <c r="HPS301"/>
      <c r="HPT301"/>
      <c r="HPU301"/>
      <c r="HPV301"/>
      <c r="HPW301"/>
      <c r="HPX301"/>
      <c r="HPY301"/>
      <c r="HPZ301"/>
      <c r="HQA301"/>
      <c r="HQB301"/>
      <c r="HQC301"/>
      <c r="HQD301"/>
      <c r="HQE301"/>
      <c r="HQF301"/>
      <c r="HQG301"/>
      <c r="HQH301"/>
      <c r="HQI301"/>
      <c r="HQJ301"/>
      <c r="HQK301"/>
      <c r="HQL301"/>
      <c r="HQM301"/>
      <c r="HQN301"/>
      <c r="HQO301"/>
      <c r="HQP301"/>
      <c r="HQQ301"/>
      <c r="HQR301"/>
      <c r="HQS301"/>
      <c r="HQT301"/>
      <c r="HQU301"/>
      <c r="HQV301"/>
      <c r="HQW301"/>
      <c r="HQX301"/>
      <c r="HQY301"/>
      <c r="HQZ301"/>
      <c r="HRA301"/>
      <c r="HRB301"/>
      <c r="HRC301"/>
      <c r="HRD301"/>
      <c r="HRE301"/>
      <c r="HRF301"/>
      <c r="HRG301"/>
      <c r="HRH301"/>
      <c r="HRI301"/>
      <c r="HRJ301"/>
      <c r="HRK301"/>
      <c r="HRL301"/>
      <c r="HRM301"/>
      <c r="HRN301"/>
      <c r="HRO301"/>
      <c r="HRP301"/>
      <c r="HRQ301"/>
      <c r="HRR301"/>
      <c r="HRS301"/>
      <c r="HRT301"/>
      <c r="HRU301"/>
      <c r="HRV301"/>
      <c r="HRW301"/>
      <c r="HRX301"/>
      <c r="HRY301"/>
      <c r="HRZ301"/>
      <c r="HSA301"/>
      <c r="HSB301"/>
      <c r="HSC301"/>
      <c r="HSD301"/>
      <c r="HSE301"/>
      <c r="HSF301"/>
      <c r="HSG301"/>
      <c r="HSH301"/>
      <c r="HSI301"/>
      <c r="HSJ301"/>
      <c r="HSK301"/>
      <c r="HSL301"/>
      <c r="HSM301"/>
      <c r="HSN301"/>
      <c r="HSO301"/>
      <c r="HSP301"/>
      <c r="HSQ301"/>
      <c r="HSR301"/>
      <c r="HSS301"/>
      <c r="HST301"/>
      <c r="HSU301"/>
      <c r="HSV301"/>
      <c r="HSW301"/>
      <c r="HSX301"/>
      <c r="HSY301"/>
      <c r="HSZ301"/>
      <c r="HTA301"/>
      <c r="HTB301"/>
      <c r="HTC301"/>
      <c r="HTD301"/>
      <c r="HTE301"/>
      <c r="HTF301"/>
      <c r="HTG301"/>
      <c r="HTH301"/>
      <c r="HTI301"/>
      <c r="HTJ301"/>
      <c r="HTK301"/>
      <c r="HTL301"/>
      <c r="HTM301"/>
      <c r="HTN301"/>
      <c r="HTO301"/>
      <c r="HTP301"/>
      <c r="HTQ301"/>
      <c r="HTR301"/>
      <c r="HTS301"/>
      <c r="HTT301"/>
      <c r="HTU301"/>
      <c r="HTV301"/>
      <c r="HTW301"/>
      <c r="HTX301"/>
      <c r="HTY301"/>
      <c r="HTZ301"/>
      <c r="HUA301"/>
      <c r="HUB301"/>
      <c r="HUC301"/>
      <c r="HUD301"/>
      <c r="HUE301"/>
      <c r="HUF301"/>
      <c r="HUG301"/>
      <c r="HUH301"/>
      <c r="HUI301"/>
      <c r="HUJ301"/>
      <c r="HUK301"/>
      <c r="HUL301"/>
      <c r="HUM301"/>
      <c r="HUN301"/>
      <c r="HUO301"/>
      <c r="HUP301"/>
      <c r="HUQ301"/>
      <c r="HUR301"/>
      <c r="HUS301"/>
      <c r="HUT301"/>
      <c r="HUU301"/>
      <c r="HUV301"/>
      <c r="HUW301"/>
      <c r="HUX301"/>
      <c r="HUY301"/>
      <c r="HUZ301"/>
      <c r="HVA301"/>
      <c r="HVB301"/>
      <c r="HVC301"/>
      <c r="HVD301"/>
      <c r="HVE301"/>
      <c r="HVF301"/>
      <c r="HVG301"/>
      <c r="HVH301"/>
      <c r="HVI301"/>
      <c r="HVJ301"/>
      <c r="HVK301"/>
      <c r="HVL301"/>
      <c r="HVM301"/>
      <c r="HVN301"/>
      <c r="HVO301"/>
      <c r="HVP301"/>
      <c r="HVQ301"/>
      <c r="HVR301"/>
      <c r="HVS301"/>
      <c r="HVT301"/>
      <c r="HVU301"/>
      <c r="HVV301"/>
      <c r="HVW301"/>
      <c r="HVX301"/>
      <c r="HVY301"/>
      <c r="HVZ301"/>
      <c r="HWA301"/>
      <c r="HWB301"/>
      <c r="HWC301"/>
      <c r="HWD301"/>
      <c r="HWE301"/>
      <c r="HWF301"/>
      <c r="HWG301"/>
      <c r="HWH301"/>
      <c r="HWI301"/>
      <c r="HWJ301"/>
      <c r="HWK301"/>
      <c r="HWL301"/>
      <c r="HWM301"/>
      <c r="HWN301"/>
      <c r="HWO301"/>
      <c r="HWP301"/>
      <c r="HWQ301"/>
      <c r="HWR301"/>
      <c r="HWS301"/>
      <c r="HWT301"/>
      <c r="HWU301"/>
      <c r="HWV301"/>
      <c r="HWW301"/>
      <c r="HWX301"/>
      <c r="HWY301"/>
      <c r="HWZ301"/>
      <c r="HXA301"/>
      <c r="HXB301"/>
      <c r="HXC301"/>
      <c r="HXD301"/>
      <c r="HXE301"/>
      <c r="HXF301"/>
      <c r="HXG301"/>
      <c r="HXH301"/>
      <c r="HXI301"/>
      <c r="HXJ301"/>
      <c r="HXK301"/>
      <c r="HXL301"/>
      <c r="HXM301"/>
      <c r="HXN301"/>
      <c r="HXO301"/>
      <c r="HXP301"/>
      <c r="HXQ301"/>
      <c r="HXR301"/>
      <c r="HXS301"/>
      <c r="HXT301"/>
      <c r="HXU301"/>
      <c r="HXV301"/>
      <c r="HXW301"/>
      <c r="HXX301"/>
      <c r="HXY301"/>
      <c r="HXZ301"/>
      <c r="HYA301"/>
      <c r="HYB301"/>
      <c r="HYC301"/>
      <c r="HYD301"/>
      <c r="HYE301"/>
      <c r="HYF301"/>
      <c r="HYG301"/>
      <c r="HYH301"/>
      <c r="HYI301"/>
      <c r="HYJ301"/>
      <c r="HYK301"/>
      <c r="HYL301"/>
      <c r="HYM301"/>
      <c r="HYN301"/>
      <c r="HYO301"/>
      <c r="HYP301"/>
      <c r="HYQ301"/>
      <c r="HYR301"/>
      <c r="HYS301"/>
      <c r="HYT301"/>
      <c r="HYU301"/>
      <c r="HYV301"/>
      <c r="HYW301"/>
      <c r="HYX301"/>
      <c r="HYY301"/>
      <c r="HYZ301"/>
      <c r="HZA301"/>
      <c r="HZB301"/>
      <c r="HZC301"/>
      <c r="HZD301"/>
      <c r="HZE301"/>
      <c r="HZF301"/>
      <c r="HZG301"/>
      <c r="HZH301"/>
      <c r="HZI301"/>
      <c r="HZJ301"/>
      <c r="HZK301"/>
      <c r="HZL301"/>
      <c r="HZM301"/>
      <c r="HZN301"/>
      <c r="HZO301"/>
      <c r="HZP301"/>
      <c r="HZQ301"/>
      <c r="HZR301"/>
      <c r="HZS301"/>
      <c r="HZT301"/>
      <c r="HZU301"/>
      <c r="HZV301"/>
      <c r="HZW301"/>
      <c r="HZX301"/>
      <c r="HZY301"/>
      <c r="HZZ301"/>
      <c r="IAA301"/>
      <c r="IAB301"/>
      <c r="IAC301"/>
      <c r="IAD301"/>
      <c r="IAE301"/>
      <c r="IAF301"/>
      <c r="IAG301"/>
      <c r="IAH301"/>
      <c r="IAI301"/>
      <c r="IAJ301"/>
      <c r="IAK301"/>
      <c r="IAL301"/>
      <c r="IAM301"/>
      <c r="IAN301"/>
      <c r="IAO301"/>
      <c r="IAP301"/>
      <c r="IAQ301"/>
      <c r="IAR301"/>
      <c r="IAS301"/>
      <c r="IAT301"/>
      <c r="IAU301"/>
      <c r="IAV301"/>
      <c r="IAW301"/>
      <c r="IAX301"/>
      <c r="IAY301"/>
      <c r="IAZ301"/>
      <c r="IBA301"/>
      <c r="IBB301"/>
      <c r="IBC301"/>
      <c r="IBD301"/>
      <c r="IBE301"/>
      <c r="IBF301"/>
      <c r="IBG301"/>
      <c r="IBH301"/>
      <c r="IBI301"/>
      <c r="IBJ301"/>
      <c r="IBK301"/>
      <c r="IBL301"/>
      <c r="IBM301"/>
      <c r="IBN301"/>
      <c r="IBO301"/>
      <c r="IBP301"/>
      <c r="IBQ301"/>
      <c r="IBR301"/>
      <c r="IBS301"/>
      <c r="IBT301"/>
      <c r="IBU301"/>
      <c r="IBV301"/>
      <c r="IBW301"/>
      <c r="IBX301"/>
      <c r="IBY301"/>
      <c r="IBZ301"/>
      <c r="ICA301"/>
      <c r="ICB301"/>
      <c r="ICC301"/>
      <c r="ICD301"/>
      <c r="ICE301"/>
      <c r="ICF301"/>
      <c r="ICG301"/>
      <c r="ICH301"/>
      <c r="ICI301"/>
      <c r="ICJ301"/>
      <c r="ICK301"/>
      <c r="ICL301"/>
      <c r="ICM301"/>
      <c r="ICN301"/>
      <c r="ICO301"/>
      <c r="ICP301"/>
      <c r="ICQ301"/>
      <c r="ICR301"/>
      <c r="ICS301"/>
      <c r="ICT301"/>
      <c r="ICU301"/>
      <c r="ICV301"/>
      <c r="ICW301"/>
      <c r="ICX301"/>
      <c r="ICY301"/>
      <c r="ICZ301"/>
      <c r="IDA301"/>
      <c r="IDB301"/>
      <c r="IDC301"/>
      <c r="IDD301"/>
      <c r="IDE301"/>
      <c r="IDF301"/>
      <c r="IDG301"/>
      <c r="IDH301"/>
      <c r="IDI301"/>
      <c r="IDJ301"/>
      <c r="IDK301"/>
      <c r="IDL301"/>
      <c r="IDM301"/>
      <c r="IDN301"/>
      <c r="IDO301"/>
      <c r="IDP301"/>
      <c r="IDQ301"/>
      <c r="IDR301"/>
      <c r="IDS301"/>
      <c r="IDT301"/>
      <c r="IDU301"/>
      <c r="IDV301"/>
      <c r="IDW301"/>
      <c r="IDX301"/>
      <c r="IDY301"/>
      <c r="IDZ301"/>
      <c r="IEA301"/>
      <c r="IEB301"/>
      <c r="IEC301"/>
      <c r="IED301"/>
      <c r="IEE301"/>
      <c r="IEF301"/>
      <c r="IEG301"/>
      <c r="IEH301"/>
      <c r="IEI301"/>
      <c r="IEJ301"/>
      <c r="IEK301"/>
      <c r="IEL301"/>
      <c r="IEM301"/>
      <c r="IEN301"/>
      <c r="IEO301"/>
      <c r="IEP301"/>
      <c r="IEQ301"/>
      <c r="IER301"/>
      <c r="IES301"/>
      <c r="IET301"/>
      <c r="IEU301"/>
      <c r="IEV301"/>
      <c r="IEW301"/>
      <c r="IEX301"/>
      <c r="IEY301"/>
      <c r="IEZ301"/>
      <c r="IFA301"/>
      <c r="IFB301"/>
      <c r="IFC301"/>
      <c r="IFD301"/>
      <c r="IFE301"/>
      <c r="IFF301"/>
      <c r="IFG301"/>
      <c r="IFH301"/>
      <c r="IFI301"/>
      <c r="IFJ301"/>
      <c r="IFK301"/>
      <c r="IFL301"/>
      <c r="IFM301"/>
      <c r="IFN301"/>
      <c r="IFO301"/>
      <c r="IFP301"/>
      <c r="IFQ301"/>
      <c r="IFR301"/>
      <c r="IFS301"/>
      <c r="IFT301"/>
      <c r="IFU301"/>
      <c r="IFV301"/>
      <c r="IFW301"/>
      <c r="IFX301"/>
      <c r="IFY301"/>
      <c r="IFZ301"/>
      <c r="IGA301"/>
      <c r="IGB301"/>
      <c r="IGC301"/>
      <c r="IGD301"/>
      <c r="IGE301"/>
      <c r="IGF301"/>
      <c r="IGG301"/>
      <c r="IGH301"/>
      <c r="IGI301"/>
      <c r="IGJ301"/>
      <c r="IGK301"/>
      <c r="IGL301"/>
      <c r="IGM301"/>
      <c r="IGN301"/>
      <c r="IGO301"/>
      <c r="IGP301"/>
      <c r="IGQ301"/>
      <c r="IGR301"/>
      <c r="IGS301"/>
      <c r="IGT301"/>
      <c r="IGU301"/>
      <c r="IGV301"/>
      <c r="IGW301"/>
      <c r="IGX301"/>
      <c r="IGY301"/>
      <c r="IGZ301"/>
      <c r="IHA301"/>
      <c r="IHB301"/>
      <c r="IHC301"/>
      <c r="IHD301"/>
      <c r="IHE301"/>
      <c r="IHF301"/>
      <c r="IHG301"/>
      <c r="IHH301"/>
      <c r="IHI301"/>
      <c r="IHJ301"/>
      <c r="IHK301"/>
      <c r="IHL301"/>
      <c r="IHM301"/>
      <c r="IHN301"/>
      <c r="IHO301"/>
      <c r="IHP301"/>
      <c r="IHQ301"/>
      <c r="IHR301"/>
      <c r="IHS301"/>
      <c r="IHT301"/>
      <c r="IHU301"/>
      <c r="IHV301"/>
      <c r="IHW301"/>
      <c r="IHX301"/>
      <c r="IHY301"/>
      <c r="IHZ301"/>
      <c r="IIA301"/>
      <c r="IIB301"/>
      <c r="IIC301"/>
      <c r="IID301"/>
      <c r="IIE301"/>
      <c r="IIF301"/>
      <c r="IIG301"/>
      <c r="IIH301"/>
      <c r="III301"/>
      <c r="IIJ301"/>
      <c r="IIK301"/>
      <c r="IIL301"/>
      <c r="IIM301"/>
      <c r="IIN301"/>
      <c r="IIO301"/>
      <c r="IIP301"/>
      <c r="IIQ301"/>
      <c r="IIR301"/>
      <c r="IIS301"/>
      <c r="IIT301"/>
      <c r="IIU301"/>
      <c r="IIV301"/>
      <c r="IIW301"/>
      <c r="IIX301"/>
      <c r="IIY301"/>
      <c r="IIZ301"/>
      <c r="IJA301"/>
      <c r="IJB301"/>
      <c r="IJC301"/>
      <c r="IJD301"/>
      <c r="IJE301"/>
      <c r="IJF301"/>
      <c r="IJG301"/>
      <c r="IJH301"/>
      <c r="IJI301"/>
      <c r="IJJ301"/>
      <c r="IJK301"/>
      <c r="IJL301"/>
      <c r="IJM301"/>
      <c r="IJN301"/>
      <c r="IJO301"/>
      <c r="IJP301"/>
      <c r="IJQ301"/>
      <c r="IJR301"/>
      <c r="IJS301"/>
      <c r="IJT301"/>
      <c r="IJU301"/>
      <c r="IJV301"/>
      <c r="IJW301"/>
      <c r="IJX301"/>
      <c r="IJY301"/>
      <c r="IJZ301"/>
      <c r="IKA301"/>
      <c r="IKB301"/>
      <c r="IKC301"/>
      <c r="IKD301"/>
      <c r="IKE301"/>
      <c r="IKF301"/>
      <c r="IKG301"/>
      <c r="IKH301"/>
      <c r="IKI301"/>
      <c r="IKJ301"/>
      <c r="IKK301"/>
      <c r="IKL301"/>
      <c r="IKM301"/>
      <c r="IKN301"/>
      <c r="IKO301"/>
      <c r="IKP301"/>
      <c r="IKQ301"/>
      <c r="IKR301"/>
      <c r="IKS301"/>
      <c r="IKT301"/>
      <c r="IKU301"/>
      <c r="IKV301"/>
      <c r="IKW301"/>
      <c r="IKX301"/>
      <c r="IKY301"/>
      <c r="IKZ301"/>
      <c r="ILA301"/>
      <c r="ILB301"/>
      <c r="ILC301"/>
      <c r="ILD301"/>
      <c r="ILE301"/>
      <c r="ILF301"/>
      <c r="ILG301"/>
      <c r="ILH301"/>
      <c r="ILI301"/>
      <c r="ILJ301"/>
      <c r="ILK301"/>
      <c r="ILL301"/>
      <c r="ILM301"/>
      <c r="ILN301"/>
      <c r="ILO301"/>
      <c r="ILP301"/>
      <c r="ILQ301"/>
      <c r="ILR301"/>
      <c r="ILS301"/>
      <c r="ILT301"/>
      <c r="ILU301"/>
      <c r="ILV301"/>
      <c r="ILW301"/>
      <c r="ILX301"/>
      <c r="ILY301"/>
      <c r="ILZ301"/>
      <c r="IMA301"/>
      <c r="IMB301"/>
      <c r="IMC301"/>
      <c r="IMD301"/>
      <c r="IME301"/>
      <c r="IMF301"/>
      <c r="IMG301"/>
      <c r="IMH301"/>
      <c r="IMI301"/>
      <c r="IMJ301"/>
      <c r="IMK301"/>
      <c r="IML301"/>
      <c r="IMM301"/>
      <c r="IMN301"/>
      <c r="IMO301"/>
      <c r="IMP301"/>
      <c r="IMQ301"/>
      <c r="IMR301"/>
      <c r="IMS301"/>
      <c r="IMT301"/>
      <c r="IMU301"/>
      <c r="IMV301"/>
      <c r="IMW301"/>
      <c r="IMX301"/>
      <c r="IMY301"/>
      <c r="IMZ301"/>
      <c r="INA301"/>
      <c r="INB301"/>
      <c r="INC301"/>
      <c r="IND301"/>
      <c r="INE301"/>
      <c r="INF301"/>
      <c r="ING301"/>
      <c r="INH301"/>
      <c r="INI301"/>
      <c r="INJ301"/>
      <c r="INK301"/>
      <c r="INL301"/>
      <c r="INM301"/>
      <c r="INN301"/>
      <c r="INO301"/>
      <c r="INP301"/>
      <c r="INQ301"/>
      <c r="INR301"/>
      <c r="INS301"/>
      <c r="INT301"/>
      <c r="INU301"/>
      <c r="INV301"/>
      <c r="INW301"/>
      <c r="INX301"/>
      <c r="INY301"/>
      <c r="INZ301"/>
      <c r="IOA301"/>
      <c r="IOB301"/>
      <c r="IOC301"/>
      <c r="IOD301"/>
      <c r="IOE301"/>
      <c r="IOF301"/>
      <c r="IOG301"/>
      <c r="IOH301"/>
      <c r="IOI301"/>
      <c r="IOJ301"/>
      <c r="IOK301"/>
      <c r="IOL301"/>
      <c r="IOM301"/>
      <c r="ION301"/>
      <c r="IOO301"/>
      <c r="IOP301"/>
      <c r="IOQ301"/>
      <c r="IOR301"/>
      <c r="IOS301"/>
      <c r="IOT301"/>
      <c r="IOU301"/>
      <c r="IOV301"/>
      <c r="IOW301"/>
      <c r="IOX301"/>
      <c r="IOY301"/>
      <c r="IOZ301"/>
      <c r="IPA301"/>
      <c r="IPB301"/>
      <c r="IPC301"/>
      <c r="IPD301"/>
      <c r="IPE301"/>
      <c r="IPF301"/>
      <c r="IPG301"/>
      <c r="IPH301"/>
      <c r="IPI301"/>
      <c r="IPJ301"/>
      <c r="IPK301"/>
      <c r="IPL301"/>
      <c r="IPM301"/>
      <c r="IPN301"/>
      <c r="IPO301"/>
      <c r="IPP301"/>
      <c r="IPQ301"/>
      <c r="IPR301"/>
      <c r="IPS301"/>
      <c r="IPT301"/>
      <c r="IPU301"/>
      <c r="IPV301"/>
      <c r="IPW301"/>
      <c r="IPX301"/>
      <c r="IPY301"/>
      <c r="IPZ301"/>
      <c r="IQA301"/>
      <c r="IQB301"/>
      <c r="IQC301"/>
      <c r="IQD301"/>
      <c r="IQE301"/>
      <c r="IQF301"/>
      <c r="IQG301"/>
      <c r="IQH301"/>
      <c r="IQI301"/>
      <c r="IQJ301"/>
      <c r="IQK301"/>
      <c r="IQL301"/>
      <c r="IQM301"/>
      <c r="IQN301"/>
      <c r="IQO301"/>
      <c r="IQP301"/>
      <c r="IQQ301"/>
      <c r="IQR301"/>
      <c r="IQS301"/>
      <c r="IQT301"/>
      <c r="IQU301"/>
      <c r="IQV301"/>
      <c r="IQW301"/>
      <c r="IQX301"/>
      <c r="IQY301"/>
      <c r="IQZ301"/>
      <c r="IRA301"/>
      <c r="IRB301"/>
      <c r="IRC301"/>
      <c r="IRD301"/>
      <c r="IRE301"/>
      <c r="IRF301"/>
      <c r="IRG301"/>
      <c r="IRH301"/>
      <c r="IRI301"/>
      <c r="IRJ301"/>
      <c r="IRK301"/>
      <c r="IRL301"/>
      <c r="IRM301"/>
      <c r="IRN301"/>
      <c r="IRO301"/>
      <c r="IRP301"/>
      <c r="IRQ301"/>
      <c r="IRR301"/>
      <c r="IRS301"/>
      <c r="IRT301"/>
      <c r="IRU301"/>
      <c r="IRV301"/>
      <c r="IRW301"/>
      <c r="IRX301"/>
      <c r="IRY301"/>
      <c r="IRZ301"/>
      <c r="ISA301"/>
      <c r="ISB301"/>
      <c r="ISC301"/>
      <c r="ISD301"/>
      <c r="ISE301"/>
      <c r="ISF301"/>
      <c r="ISG301"/>
      <c r="ISH301"/>
      <c r="ISI301"/>
      <c r="ISJ301"/>
      <c r="ISK301"/>
      <c r="ISL301"/>
      <c r="ISM301"/>
      <c r="ISN301"/>
      <c r="ISO301"/>
      <c r="ISP301"/>
      <c r="ISQ301"/>
      <c r="ISR301"/>
      <c r="ISS301"/>
      <c r="IST301"/>
      <c r="ISU301"/>
      <c r="ISV301"/>
      <c r="ISW301"/>
      <c r="ISX301"/>
      <c r="ISY301"/>
      <c r="ISZ301"/>
      <c r="ITA301"/>
      <c r="ITB301"/>
      <c r="ITC301"/>
      <c r="ITD301"/>
      <c r="ITE301"/>
      <c r="ITF301"/>
      <c r="ITG301"/>
      <c r="ITH301"/>
      <c r="ITI301"/>
      <c r="ITJ301"/>
      <c r="ITK301"/>
      <c r="ITL301"/>
      <c r="ITM301"/>
      <c r="ITN301"/>
      <c r="ITO301"/>
      <c r="ITP301"/>
      <c r="ITQ301"/>
      <c r="ITR301"/>
      <c r="ITS301"/>
      <c r="ITT301"/>
      <c r="ITU301"/>
      <c r="ITV301"/>
      <c r="ITW301"/>
      <c r="ITX301"/>
      <c r="ITY301"/>
      <c r="ITZ301"/>
      <c r="IUA301"/>
      <c r="IUB301"/>
      <c r="IUC301"/>
      <c r="IUD301"/>
      <c r="IUE301"/>
      <c r="IUF301"/>
      <c r="IUG301"/>
      <c r="IUH301"/>
      <c r="IUI301"/>
      <c r="IUJ301"/>
      <c r="IUK301"/>
      <c r="IUL301"/>
      <c r="IUM301"/>
      <c r="IUN301"/>
      <c r="IUO301"/>
      <c r="IUP301"/>
      <c r="IUQ301"/>
      <c r="IUR301"/>
      <c r="IUS301"/>
      <c r="IUT301"/>
      <c r="IUU301"/>
      <c r="IUV301"/>
      <c r="IUW301"/>
      <c r="IUX301"/>
      <c r="IUY301"/>
      <c r="IUZ301"/>
      <c r="IVA301"/>
      <c r="IVB301"/>
      <c r="IVC301"/>
      <c r="IVD301"/>
      <c r="IVE301"/>
      <c r="IVF301"/>
      <c r="IVG301"/>
      <c r="IVH301"/>
      <c r="IVI301"/>
      <c r="IVJ301"/>
      <c r="IVK301"/>
      <c r="IVL301"/>
      <c r="IVM301"/>
      <c r="IVN301"/>
      <c r="IVO301"/>
      <c r="IVP301"/>
      <c r="IVQ301"/>
      <c r="IVR301"/>
      <c r="IVS301"/>
      <c r="IVT301"/>
      <c r="IVU301"/>
      <c r="IVV301"/>
      <c r="IVW301"/>
      <c r="IVX301"/>
      <c r="IVY301"/>
      <c r="IVZ301"/>
      <c r="IWA301"/>
      <c r="IWB301"/>
      <c r="IWC301"/>
      <c r="IWD301"/>
      <c r="IWE301"/>
      <c r="IWF301"/>
      <c r="IWG301"/>
      <c r="IWH301"/>
      <c r="IWI301"/>
      <c r="IWJ301"/>
      <c r="IWK301"/>
      <c r="IWL301"/>
      <c r="IWM301"/>
      <c r="IWN301"/>
      <c r="IWO301"/>
      <c r="IWP301"/>
      <c r="IWQ301"/>
      <c r="IWR301"/>
      <c r="IWS301"/>
      <c r="IWT301"/>
      <c r="IWU301"/>
      <c r="IWV301"/>
      <c r="IWW301"/>
      <c r="IWX301"/>
      <c r="IWY301"/>
      <c r="IWZ301"/>
      <c r="IXA301"/>
      <c r="IXB301"/>
      <c r="IXC301"/>
      <c r="IXD301"/>
      <c r="IXE301"/>
      <c r="IXF301"/>
      <c r="IXG301"/>
      <c r="IXH301"/>
      <c r="IXI301"/>
      <c r="IXJ301"/>
      <c r="IXK301"/>
      <c r="IXL301"/>
      <c r="IXM301"/>
      <c r="IXN301"/>
      <c r="IXO301"/>
      <c r="IXP301"/>
      <c r="IXQ301"/>
      <c r="IXR301"/>
      <c r="IXS301"/>
      <c r="IXT301"/>
      <c r="IXU301"/>
      <c r="IXV301"/>
      <c r="IXW301"/>
      <c r="IXX301"/>
      <c r="IXY301"/>
      <c r="IXZ301"/>
      <c r="IYA301"/>
      <c r="IYB301"/>
      <c r="IYC301"/>
      <c r="IYD301"/>
      <c r="IYE301"/>
      <c r="IYF301"/>
      <c r="IYG301"/>
      <c r="IYH301"/>
      <c r="IYI301"/>
      <c r="IYJ301"/>
      <c r="IYK301"/>
      <c r="IYL301"/>
      <c r="IYM301"/>
      <c r="IYN301"/>
      <c r="IYO301"/>
      <c r="IYP301"/>
      <c r="IYQ301"/>
      <c r="IYR301"/>
      <c r="IYS301"/>
      <c r="IYT301"/>
      <c r="IYU301"/>
      <c r="IYV301"/>
      <c r="IYW301"/>
      <c r="IYX301"/>
      <c r="IYY301"/>
      <c r="IYZ301"/>
      <c r="IZA301"/>
      <c r="IZB301"/>
      <c r="IZC301"/>
      <c r="IZD301"/>
      <c r="IZE301"/>
      <c r="IZF301"/>
      <c r="IZG301"/>
      <c r="IZH301"/>
      <c r="IZI301"/>
      <c r="IZJ301"/>
      <c r="IZK301"/>
      <c r="IZL301"/>
      <c r="IZM301"/>
      <c r="IZN301"/>
      <c r="IZO301"/>
      <c r="IZP301"/>
      <c r="IZQ301"/>
      <c r="IZR301"/>
      <c r="IZS301"/>
      <c r="IZT301"/>
      <c r="IZU301"/>
      <c r="IZV301"/>
      <c r="IZW301"/>
      <c r="IZX301"/>
      <c r="IZY301"/>
      <c r="IZZ301"/>
      <c r="JAA301"/>
      <c r="JAB301"/>
      <c r="JAC301"/>
      <c r="JAD301"/>
      <c r="JAE301"/>
      <c r="JAF301"/>
      <c r="JAG301"/>
      <c r="JAH301"/>
      <c r="JAI301"/>
      <c r="JAJ301"/>
      <c r="JAK301"/>
      <c r="JAL301"/>
      <c r="JAM301"/>
      <c r="JAN301"/>
      <c r="JAO301"/>
      <c r="JAP301"/>
      <c r="JAQ301"/>
      <c r="JAR301"/>
      <c r="JAS301"/>
      <c r="JAT301"/>
      <c r="JAU301"/>
      <c r="JAV301"/>
      <c r="JAW301"/>
      <c r="JAX301"/>
      <c r="JAY301"/>
      <c r="JAZ301"/>
      <c r="JBA301"/>
      <c r="JBB301"/>
      <c r="JBC301"/>
      <c r="JBD301"/>
      <c r="JBE301"/>
      <c r="JBF301"/>
      <c r="JBG301"/>
      <c r="JBH301"/>
      <c r="JBI301"/>
      <c r="JBJ301"/>
      <c r="JBK301"/>
      <c r="JBL301"/>
      <c r="JBM301"/>
      <c r="JBN301"/>
      <c r="JBO301"/>
      <c r="JBP301"/>
      <c r="JBQ301"/>
      <c r="JBR301"/>
      <c r="JBS301"/>
      <c r="JBT301"/>
      <c r="JBU301"/>
      <c r="JBV301"/>
      <c r="JBW301"/>
      <c r="JBX301"/>
      <c r="JBY301"/>
      <c r="JBZ301"/>
      <c r="JCA301"/>
      <c r="JCB301"/>
      <c r="JCC301"/>
      <c r="JCD301"/>
      <c r="JCE301"/>
      <c r="JCF301"/>
      <c r="JCG301"/>
      <c r="JCH301"/>
      <c r="JCI301"/>
      <c r="JCJ301"/>
      <c r="JCK301"/>
      <c r="JCL301"/>
      <c r="JCM301"/>
      <c r="JCN301"/>
      <c r="JCO301"/>
      <c r="JCP301"/>
      <c r="JCQ301"/>
      <c r="JCR301"/>
      <c r="JCS301"/>
      <c r="JCT301"/>
      <c r="JCU301"/>
      <c r="JCV301"/>
      <c r="JCW301"/>
      <c r="JCX301"/>
      <c r="JCY301"/>
      <c r="JCZ301"/>
      <c r="JDA301"/>
      <c r="JDB301"/>
      <c r="JDC301"/>
      <c r="JDD301"/>
      <c r="JDE301"/>
      <c r="JDF301"/>
      <c r="JDG301"/>
      <c r="JDH301"/>
      <c r="JDI301"/>
      <c r="JDJ301"/>
      <c r="JDK301"/>
      <c r="JDL301"/>
      <c r="JDM301"/>
      <c r="JDN301"/>
      <c r="JDO301"/>
      <c r="JDP301"/>
      <c r="JDQ301"/>
      <c r="JDR301"/>
      <c r="JDS301"/>
      <c r="JDT301"/>
      <c r="JDU301"/>
      <c r="JDV301"/>
      <c r="JDW301"/>
      <c r="JDX301"/>
      <c r="JDY301"/>
      <c r="JDZ301"/>
      <c r="JEA301"/>
      <c r="JEB301"/>
      <c r="JEC301"/>
      <c r="JED301"/>
      <c r="JEE301"/>
      <c r="JEF301"/>
      <c r="JEG301"/>
      <c r="JEH301"/>
      <c r="JEI301"/>
      <c r="JEJ301"/>
      <c r="JEK301"/>
      <c r="JEL301"/>
      <c r="JEM301"/>
      <c r="JEN301"/>
      <c r="JEO301"/>
      <c r="JEP301"/>
      <c r="JEQ301"/>
      <c r="JER301"/>
      <c r="JES301"/>
      <c r="JET301"/>
      <c r="JEU301"/>
      <c r="JEV301"/>
      <c r="JEW301"/>
      <c r="JEX301"/>
      <c r="JEY301"/>
      <c r="JEZ301"/>
      <c r="JFA301"/>
      <c r="JFB301"/>
      <c r="JFC301"/>
      <c r="JFD301"/>
      <c r="JFE301"/>
      <c r="JFF301"/>
      <c r="JFG301"/>
      <c r="JFH301"/>
      <c r="JFI301"/>
      <c r="JFJ301"/>
      <c r="JFK301"/>
      <c r="JFL301"/>
      <c r="JFM301"/>
      <c r="JFN301"/>
      <c r="JFO301"/>
      <c r="JFP301"/>
      <c r="JFQ301"/>
      <c r="JFR301"/>
      <c r="JFS301"/>
      <c r="JFT301"/>
      <c r="JFU301"/>
      <c r="JFV301"/>
      <c r="JFW301"/>
      <c r="JFX301"/>
      <c r="JFY301"/>
      <c r="JFZ301"/>
      <c r="JGA301"/>
      <c r="JGB301"/>
      <c r="JGC301"/>
      <c r="JGD301"/>
      <c r="JGE301"/>
      <c r="JGF301"/>
      <c r="JGG301"/>
      <c r="JGH301"/>
      <c r="JGI301"/>
      <c r="JGJ301"/>
      <c r="JGK301"/>
      <c r="JGL301"/>
      <c r="JGM301"/>
      <c r="JGN301"/>
      <c r="JGO301"/>
      <c r="JGP301"/>
      <c r="JGQ301"/>
      <c r="JGR301"/>
      <c r="JGS301"/>
      <c r="JGT301"/>
      <c r="JGU301"/>
      <c r="JGV301"/>
      <c r="JGW301"/>
      <c r="JGX301"/>
      <c r="JGY301"/>
      <c r="JGZ301"/>
      <c r="JHA301"/>
      <c r="JHB301"/>
      <c r="JHC301"/>
      <c r="JHD301"/>
      <c r="JHE301"/>
      <c r="JHF301"/>
      <c r="JHG301"/>
      <c r="JHH301"/>
      <c r="JHI301"/>
      <c r="JHJ301"/>
      <c r="JHK301"/>
      <c r="JHL301"/>
      <c r="JHM301"/>
      <c r="JHN301"/>
      <c r="JHO301"/>
      <c r="JHP301"/>
      <c r="JHQ301"/>
      <c r="JHR301"/>
      <c r="JHS301"/>
      <c r="JHT301"/>
      <c r="JHU301"/>
      <c r="JHV301"/>
      <c r="JHW301"/>
      <c r="JHX301"/>
      <c r="JHY301"/>
      <c r="JHZ301"/>
      <c r="JIA301"/>
      <c r="JIB301"/>
      <c r="JIC301"/>
      <c r="JID301"/>
      <c r="JIE301"/>
      <c r="JIF301"/>
      <c r="JIG301"/>
      <c r="JIH301"/>
      <c r="JII301"/>
      <c r="JIJ301"/>
      <c r="JIK301"/>
      <c r="JIL301"/>
      <c r="JIM301"/>
      <c r="JIN301"/>
      <c r="JIO301"/>
      <c r="JIP301"/>
      <c r="JIQ301"/>
      <c r="JIR301"/>
      <c r="JIS301"/>
      <c r="JIT301"/>
      <c r="JIU301"/>
      <c r="JIV301"/>
      <c r="JIW301"/>
      <c r="JIX301"/>
      <c r="JIY301"/>
      <c r="JIZ301"/>
      <c r="JJA301"/>
      <c r="JJB301"/>
      <c r="JJC301"/>
      <c r="JJD301"/>
      <c r="JJE301"/>
      <c r="JJF301"/>
      <c r="JJG301"/>
      <c r="JJH301"/>
      <c r="JJI301"/>
      <c r="JJJ301"/>
      <c r="JJK301"/>
      <c r="JJL301"/>
      <c r="JJM301"/>
      <c r="JJN301"/>
      <c r="JJO301"/>
      <c r="JJP301"/>
      <c r="JJQ301"/>
      <c r="JJR301"/>
      <c r="JJS301"/>
      <c r="JJT301"/>
      <c r="JJU301"/>
      <c r="JJV301"/>
      <c r="JJW301"/>
      <c r="JJX301"/>
      <c r="JJY301"/>
      <c r="JJZ301"/>
      <c r="JKA301"/>
      <c r="JKB301"/>
      <c r="JKC301"/>
      <c r="JKD301"/>
      <c r="JKE301"/>
      <c r="JKF301"/>
      <c r="JKG301"/>
      <c r="JKH301"/>
      <c r="JKI301"/>
      <c r="JKJ301"/>
      <c r="JKK301"/>
      <c r="JKL301"/>
      <c r="JKM301"/>
      <c r="JKN301"/>
      <c r="JKO301"/>
      <c r="JKP301"/>
      <c r="JKQ301"/>
      <c r="JKR301"/>
      <c r="JKS301"/>
      <c r="JKT301"/>
      <c r="JKU301"/>
      <c r="JKV301"/>
      <c r="JKW301"/>
      <c r="JKX301"/>
      <c r="JKY301"/>
      <c r="JKZ301"/>
      <c r="JLA301"/>
      <c r="JLB301"/>
      <c r="JLC301"/>
      <c r="JLD301"/>
      <c r="JLE301"/>
      <c r="JLF301"/>
      <c r="JLG301"/>
      <c r="JLH301"/>
      <c r="JLI301"/>
      <c r="JLJ301"/>
      <c r="JLK301"/>
      <c r="JLL301"/>
      <c r="JLM301"/>
      <c r="JLN301"/>
      <c r="JLO301"/>
      <c r="JLP301"/>
      <c r="JLQ301"/>
      <c r="JLR301"/>
      <c r="JLS301"/>
      <c r="JLT301"/>
      <c r="JLU301"/>
      <c r="JLV301"/>
      <c r="JLW301"/>
      <c r="JLX301"/>
      <c r="JLY301"/>
      <c r="JLZ301"/>
      <c r="JMA301"/>
      <c r="JMB301"/>
      <c r="JMC301"/>
      <c r="JMD301"/>
      <c r="JME301"/>
      <c r="JMF301"/>
      <c r="JMG301"/>
      <c r="JMH301"/>
      <c r="JMI301"/>
      <c r="JMJ301"/>
      <c r="JMK301"/>
      <c r="JML301"/>
      <c r="JMM301"/>
      <c r="JMN301"/>
      <c r="JMO301"/>
      <c r="JMP301"/>
      <c r="JMQ301"/>
      <c r="JMR301"/>
      <c r="JMS301"/>
      <c r="JMT301"/>
      <c r="JMU301"/>
      <c r="JMV301"/>
      <c r="JMW301"/>
      <c r="JMX301"/>
      <c r="JMY301"/>
      <c r="JMZ301"/>
      <c r="JNA301"/>
      <c r="JNB301"/>
      <c r="JNC301"/>
      <c r="JND301"/>
      <c r="JNE301"/>
      <c r="JNF301"/>
      <c r="JNG301"/>
      <c r="JNH301"/>
      <c r="JNI301"/>
      <c r="JNJ301"/>
      <c r="JNK301"/>
      <c r="JNL301"/>
      <c r="JNM301"/>
      <c r="JNN301"/>
      <c r="JNO301"/>
      <c r="JNP301"/>
      <c r="JNQ301"/>
      <c r="JNR301"/>
      <c r="JNS301"/>
      <c r="JNT301"/>
      <c r="JNU301"/>
      <c r="JNV301"/>
      <c r="JNW301"/>
      <c r="JNX301"/>
      <c r="JNY301"/>
      <c r="JNZ301"/>
      <c r="JOA301"/>
      <c r="JOB301"/>
      <c r="JOC301"/>
      <c r="JOD301"/>
      <c r="JOE301"/>
      <c r="JOF301"/>
      <c r="JOG301"/>
      <c r="JOH301"/>
      <c r="JOI301"/>
      <c r="JOJ301"/>
      <c r="JOK301"/>
      <c r="JOL301"/>
      <c r="JOM301"/>
      <c r="JON301"/>
      <c r="JOO301"/>
      <c r="JOP301"/>
      <c r="JOQ301"/>
      <c r="JOR301"/>
      <c r="JOS301"/>
      <c r="JOT301"/>
      <c r="JOU301"/>
      <c r="JOV301"/>
      <c r="JOW301"/>
      <c r="JOX301"/>
      <c r="JOY301"/>
      <c r="JOZ301"/>
      <c r="JPA301"/>
      <c r="JPB301"/>
      <c r="JPC301"/>
      <c r="JPD301"/>
      <c r="JPE301"/>
      <c r="JPF301"/>
      <c r="JPG301"/>
      <c r="JPH301"/>
      <c r="JPI301"/>
      <c r="JPJ301"/>
      <c r="JPK301"/>
      <c r="JPL301"/>
      <c r="JPM301"/>
      <c r="JPN301"/>
      <c r="JPO301"/>
      <c r="JPP301"/>
      <c r="JPQ301"/>
      <c r="JPR301"/>
      <c r="JPS301"/>
      <c r="JPT301"/>
      <c r="JPU301"/>
      <c r="JPV301"/>
      <c r="JPW301"/>
      <c r="JPX301"/>
      <c r="JPY301"/>
      <c r="JPZ301"/>
      <c r="JQA301"/>
      <c r="JQB301"/>
      <c r="JQC301"/>
      <c r="JQD301"/>
      <c r="JQE301"/>
      <c r="JQF301"/>
      <c r="JQG301"/>
      <c r="JQH301"/>
      <c r="JQI301"/>
      <c r="JQJ301"/>
      <c r="JQK301"/>
      <c r="JQL301"/>
      <c r="JQM301"/>
      <c r="JQN301"/>
      <c r="JQO301"/>
      <c r="JQP301"/>
      <c r="JQQ301"/>
      <c r="JQR301"/>
      <c r="JQS301"/>
      <c r="JQT301"/>
      <c r="JQU301"/>
      <c r="JQV301"/>
      <c r="JQW301"/>
      <c r="JQX301"/>
      <c r="JQY301"/>
      <c r="JQZ301"/>
      <c r="JRA301"/>
      <c r="JRB301"/>
      <c r="JRC301"/>
      <c r="JRD301"/>
      <c r="JRE301"/>
      <c r="JRF301"/>
      <c r="JRG301"/>
      <c r="JRH301"/>
      <c r="JRI301"/>
      <c r="JRJ301"/>
      <c r="JRK301"/>
      <c r="JRL301"/>
      <c r="JRM301"/>
      <c r="JRN301"/>
      <c r="JRO301"/>
      <c r="JRP301"/>
      <c r="JRQ301"/>
      <c r="JRR301"/>
      <c r="JRS301"/>
      <c r="JRT301"/>
      <c r="JRU301"/>
      <c r="JRV301"/>
      <c r="JRW301"/>
      <c r="JRX301"/>
      <c r="JRY301"/>
      <c r="JRZ301"/>
      <c r="JSA301"/>
      <c r="JSB301"/>
      <c r="JSC301"/>
      <c r="JSD301"/>
      <c r="JSE301"/>
      <c r="JSF301"/>
      <c r="JSG301"/>
      <c r="JSH301"/>
      <c r="JSI301"/>
      <c r="JSJ301"/>
      <c r="JSK301"/>
      <c r="JSL301"/>
      <c r="JSM301"/>
      <c r="JSN301"/>
      <c r="JSO301"/>
      <c r="JSP301"/>
      <c r="JSQ301"/>
      <c r="JSR301"/>
      <c r="JSS301"/>
      <c r="JST301"/>
      <c r="JSU301"/>
      <c r="JSV301"/>
      <c r="JSW301"/>
      <c r="JSX301"/>
      <c r="JSY301"/>
      <c r="JSZ301"/>
      <c r="JTA301"/>
      <c r="JTB301"/>
      <c r="JTC301"/>
      <c r="JTD301"/>
      <c r="JTE301"/>
      <c r="JTF301"/>
      <c r="JTG301"/>
      <c r="JTH301"/>
      <c r="JTI301"/>
      <c r="JTJ301"/>
      <c r="JTK301"/>
      <c r="JTL301"/>
      <c r="JTM301"/>
      <c r="JTN301"/>
      <c r="JTO301"/>
      <c r="JTP301"/>
      <c r="JTQ301"/>
      <c r="JTR301"/>
      <c r="JTS301"/>
      <c r="JTT301"/>
      <c r="JTU301"/>
      <c r="JTV301"/>
      <c r="JTW301"/>
      <c r="JTX301"/>
      <c r="JTY301"/>
      <c r="JTZ301"/>
      <c r="JUA301"/>
      <c r="JUB301"/>
      <c r="JUC301"/>
      <c r="JUD301"/>
      <c r="JUE301"/>
      <c r="JUF301"/>
      <c r="JUG301"/>
      <c r="JUH301"/>
      <c r="JUI301"/>
      <c r="JUJ301"/>
      <c r="JUK301"/>
      <c r="JUL301"/>
      <c r="JUM301"/>
      <c r="JUN301"/>
      <c r="JUO301"/>
      <c r="JUP301"/>
      <c r="JUQ301"/>
      <c r="JUR301"/>
      <c r="JUS301"/>
      <c r="JUT301"/>
      <c r="JUU301"/>
      <c r="JUV301"/>
      <c r="JUW301"/>
      <c r="JUX301"/>
      <c r="JUY301"/>
      <c r="JUZ301"/>
      <c r="JVA301"/>
      <c r="JVB301"/>
      <c r="JVC301"/>
      <c r="JVD301"/>
      <c r="JVE301"/>
      <c r="JVF301"/>
      <c r="JVG301"/>
      <c r="JVH301"/>
      <c r="JVI301"/>
      <c r="JVJ301"/>
      <c r="JVK301"/>
      <c r="JVL301"/>
      <c r="JVM301"/>
      <c r="JVN301"/>
      <c r="JVO301"/>
      <c r="JVP301"/>
      <c r="JVQ301"/>
      <c r="JVR301"/>
      <c r="JVS301"/>
      <c r="JVT301"/>
      <c r="JVU301"/>
      <c r="JVV301"/>
      <c r="JVW301"/>
      <c r="JVX301"/>
      <c r="JVY301"/>
      <c r="JVZ301"/>
      <c r="JWA301"/>
      <c r="JWB301"/>
      <c r="JWC301"/>
      <c r="JWD301"/>
      <c r="JWE301"/>
      <c r="JWF301"/>
      <c r="JWG301"/>
      <c r="JWH301"/>
      <c r="JWI301"/>
      <c r="JWJ301"/>
      <c r="JWK301"/>
      <c r="JWL301"/>
      <c r="JWM301"/>
      <c r="JWN301"/>
      <c r="JWO301"/>
      <c r="JWP301"/>
      <c r="JWQ301"/>
      <c r="JWR301"/>
      <c r="JWS301"/>
      <c r="JWT301"/>
      <c r="JWU301"/>
      <c r="JWV301"/>
      <c r="JWW301"/>
      <c r="JWX301"/>
      <c r="JWY301"/>
      <c r="JWZ301"/>
      <c r="JXA301"/>
      <c r="JXB301"/>
      <c r="JXC301"/>
      <c r="JXD301"/>
      <c r="JXE301"/>
      <c r="JXF301"/>
      <c r="JXG301"/>
      <c r="JXH301"/>
      <c r="JXI301"/>
      <c r="JXJ301"/>
      <c r="JXK301"/>
      <c r="JXL301"/>
      <c r="JXM301"/>
      <c r="JXN301"/>
      <c r="JXO301"/>
      <c r="JXP301"/>
      <c r="JXQ301"/>
      <c r="JXR301"/>
      <c r="JXS301"/>
      <c r="JXT301"/>
      <c r="JXU301"/>
      <c r="JXV301"/>
      <c r="JXW301"/>
      <c r="JXX301"/>
      <c r="JXY301"/>
      <c r="JXZ301"/>
      <c r="JYA301"/>
      <c r="JYB301"/>
      <c r="JYC301"/>
      <c r="JYD301"/>
      <c r="JYE301"/>
      <c r="JYF301"/>
      <c r="JYG301"/>
      <c r="JYH301"/>
      <c r="JYI301"/>
      <c r="JYJ301"/>
      <c r="JYK301"/>
      <c r="JYL301"/>
      <c r="JYM301"/>
      <c r="JYN301"/>
      <c r="JYO301"/>
      <c r="JYP301"/>
      <c r="JYQ301"/>
      <c r="JYR301"/>
      <c r="JYS301"/>
      <c r="JYT301"/>
      <c r="JYU301"/>
      <c r="JYV301"/>
      <c r="JYW301"/>
      <c r="JYX301"/>
      <c r="JYY301"/>
      <c r="JYZ301"/>
      <c r="JZA301"/>
      <c r="JZB301"/>
      <c r="JZC301"/>
      <c r="JZD301"/>
      <c r="JZE301"/>
      <c r="JZF301"/>
      <c r="JZG301"/>
      <c r="JZH301"/>
      <c r="JZI301"/>
      <c r="JZJ301"/>
      <c r="JZK301"/>
      <c r="JZL301"/>
      <c r="JZM301"/>
      <c r="JZN301"/>
      <c r="JZO301"/>
      <c r="JZP301"/>
      <c r="JZQ301"/>
      <c r="JZR301"/>
      <c r="JZS301"/>
      <c r="JZT301"/>
      <c r="JZU301"/>
      <c r="JZV301"/>
      <c r="JZW301"/>
      <c r="JZX301"/>
      <c r="JZY301"/>
      <c r="JZZ301"/>
      <c r="KAA301"/>
      <c r="KAB301"/>
      <c r="KAC301"/>
      <c r="KAD301"/>
      <c r="KAE301"/>
      <c r="KAF301"/>
      <c r="KAG301"/>
      <c r="KAH301"/>
      <c r="KAI301"/>
      <c r="KAJ301"/>
      <c r="KAK301"/>
      <c r="KAL301"/>
      <c r="KAM301"/>
      <c r="KAN301"/>
      <c r="KAO301"/>
      <c r="KAP301"/>
      <c r="KAQ301"/>
      <c r="KAR301"/>
      <c r="KAS301"/>
      <c r="KAT301"/>
      <c r="KAU301"/>
      <c r="KAV301"/>
      <c r="KAW301"/>
      <c r="KAX301"/>
      <c r="KAY301"/>
      <c r="KAZ301"/>
      <c r="KBA301"/>
      <c r="KBB301"/>
      <c r="KBC301"/>
      <c r="KBD301"/>
      <c r="KBE301"/>
      <c r="KBF301"/>
      <c r="KBG301"/>
      <c r="KBH301"/>
      <c r="KBI301"/>
      <c r="KBJ301"/>
      <c r="KBK301"/>
      <c r="KBL301"/>
      <c r="KBM301"/>
      <c r="KBN301"/>
      <c r="KBO301"/>
      <c r="KBP301"/>
      <c r="KBQ301"/>
      <c r="KBR301"/>
      <c r="KBS301"/>
      <c r="KBT301"/>
      <c r="KBU301"/>
      <c r="KBV301"/>
      <c r="KBW301"/>
      <c r="KBX301"/>
      <c r="KBY301"/>
      <c r="KBZ301"/>
      <c r="KCA301"/>
      <c r="KCB301"/>
      <c r="KCC301"/>
      <c r="KCD301"/>
      <c r="KCE301"/>
      <c r="KCF301"/>
      <c r="KCG301"/>
      <c r="KCH301"/>
      <c r="KCI301"/>
      <c r="KCJ301"/>
      <c r="KCK301"/>
      <c r="KCL301"/>
      <c r="KCM301"/>
      <c r="KCN301"/>
      <c r="KCO301"/>
      <c r="KCP301"/>
      <c r="KCQ301"/>
      <c r="KCR301"/>
      <c r="KCS301"/>
      <c r="KCT301"/>
      <c r="KCU301"/>
      <c r="KCV301"/>
      <c r="KCW301"/>
      <c r="KCX301"/>
      <c r="KCY301"/>
      <c r="KCZ301"/>
      <c r="KDA301"/>
      <c r="KDB301"/>
      <c r="KDC301"/>
      <c r="KDD301"/>
      <c r="KDE301"/>
      <c r="KDF301"/>
      <c r="KDG301"/>
      <c r="KDH301"/>
      <c r="KDI301"/>
      <c r="KDJ301"/>
      <c r="KDK301"/>
      <c r="KDL301"/>
      <c r="KDM301"/>
      <c r="KDN301"/>
      <c r="KDO301"/>
      <c r="KDP301"/>
      <c r="KDQ301"/>
      <c r="KDR301"/>
      <c r="KDS301"/>
      <c r="KDT301"/>
      <c r="KDU301"/>
      <c r="KDV301"/>
      <c r="KDW301"/>
      <c r="KDX301"/>
      <c r="KDY301"/>
      <c r="KDZ301"/>
      <c r="KEA301"/>
      <c r="KEB301"/>
      <c r="KEC301"/>
      <c r="KED301"/>
      <c r="KEE301"/>
      <c r="KEF301"/>
      <c r="KEG301"/>
      <c r="KEH301"/>
      <c r="KEI301"/>
      <c r="KEJ301"/>
      <c r="KEK301"/>
      <c r="KEL301"/>
      <c r="KEM301"/>
      <c r="KEN301"/>
      <c r="KEO301"/>
      <c r="KEP301"/>
      <c r="KEQ301"/>
      <c r="KER301"/>
      <c r="KES301"/>
      <c r="KET301"/>
      <c r="KEU301"/>
      <c r="KEV301"/>
      <c r="KEW301"/>
      <c r="KEX301"/>
      <c r="KEY301"/>
      <c r="KEZ301"/>
      <c r="KFA301"/>
      <c r="KFB301"/>
      <c r="KFC301"/>
      <c r="KFD301"/>
      <c r="KFE301"/>
      <c r="KFF301"/>
      <c r="KFG301"/>
      <c r="KFH301"/>
      <c r="KFI301"/>
      <c r="KFJ301"/>
      <c r="KFK301"/>
      <c r="KFL301"/>
      <c r="KFM301"/>
      <c r="KFN301"/>
      <c r="KFO301"/>
      <c r="KFP301"/>
      <c r="KFQ301"/>
      <c r="KFR301"/>
      <c r="KFS301"/>
      <c r="KFT301"/>
      <c r="KFU301"/>
      <c r="KFV301"/>
      <c r="KFW301"/>
      <c r="KFX301"/>
      <c r="KFY301"/>
      <c r="KFZ301"/>
      <c r="KGA301"/>
      <c r="KGB301"/>
      <c r="KGC301"/>
      <c r="KGD301"/>
      <c r="KGE301"/>
      <c r="KGF301"/>
      <c r="KGG301"/>
      <c r="KGH301"/>
      <c r="KGI301"/>
      <c r="KGJ301"/>
      <c r="KGK301"/>
      <c r="KGL301"/>
      <c r="KGM301"/>
      <c r="KGN301"/>
      <c r="KGO301"/>
      <c r="KGP301"/>
      <c r="KGQ301"/>
      <c r="KGR301"/>
      <c r="KGS301"/>
      <c r="KGT301"/>
      <c r="KGU301"/>
      <c r="KGV301"/>
      <c r="KGW301"/>
      <c r="KGX301"/>
      <c r="KGY301"/>
      <c r="KGZ301"/>
      <c r="KHA301"/>
      <c r="KHB301"/>
      <c r="KHC301"/>
      <c r="KHD301"/>
      <c r="KHE301"/>
      <c r="KHF301"/>
      <c r="KHG301"/>
      <c r="KHH301"/>
      <c r="KHI301"/>
      <c r="KHJ301"/>
      <c r="KHK301"/>
      <c r="KHL301"/>
      <c r="KHM301"/>
      <c r="KHN301"/>
      <c r="KHO301"/>
      <c r="KHP301"/>
      <c r="KHQ301"/>
      <c r="KHR301"/>
      <c r="KHS301"/>
      <c r="KHT301"/>
      <c r="KHU301"/>
      <c r="KHV301"/>
      <c r="KHW301"/>
      <c r="KHX301"/>
      <c r="KHY301"/>
      <c r="KHZ301"/>
      <c r="KIA301"/>
      <c r="KIB301"/>
      <c r="KIC301"/>
      <c r="KID301"/>
      <c r="KIE301"/>
      <c r="KIF301"/>
      <c r="KIG301"/>
      <c r="KIH301"/>
      <c r="KII301"/>
      <c r="KIJ301"/>
      <c r="KIK301"/>
      <c r="KIL301"/>
      <c r="KIM301"/>
      <c r="KIN301"/>
      <c r="KIO301"/>
      <c r="KIP301"/>
      <c r="KIQ301"/>
      <c r="KIR301"/>
      <c r="KIS301"/>
      <c r="KIT301"/>
      <c r="KIU301"/>
      <c r="KIV301"/>
      <c r="KIW301"/>
      <c r="KIX301"/>
      <c r="KIY301"/>
      <c r="KIZ301"/>
      <c r="KJA301"/>
      <c r="KJB301"/>
      <c r="KJC301"/>
      <c r="KJD301"/>
      <c r="KJE301"/>
      <c r="KJF301"/>
      <c r="KJG301"/>
      <c r="KJH301"/>
      <c r="KJI301"/>
      <c r="KJJ301"/>
      <c r="KJK301"/>
      <c r="KJL301"/>
      <c r="KJM301"/>
      <c r="KJN301"/>
      <c r="KJO301"/>
      <c r="KJP301"/>
      <c r="KJQ301"/>
      <c r="KJR301"/>
      <c r="KJS301"/>
      <c r="KJT301"/>
      <c r="KJU301"/>
      <c r="KJV301"/>
      <c r="KJW301"/>
      <c r="KJX301"/>
      <c r="KJY301"/>
      <c r="KJZ301"/>
      <c r="KKA301"/>
      <c r="KKB301"/>
      <c r="KKC301"/>
      <c r="KKD301"/>
      <c r="KKE301"/>
      <c r="KKF301"/>
      <c r="KKG301"/>
      <c r="KKH301"/>
      <c r="KKI301"/>
      <c r="KKJ301"/>
      <c r="KKK301"/>
      <c r="KKL301"/>
      <c r="KKM301"/>
      <c r="KKN301"/>
      <c r="KKO301"/>
      <c r="KKP301"/>
      <c r="KKQ301"/>
      <c r="KKR301"/>
      <c r="KKS301"/>
      <c r="KKT301"/>
      <c r="KKU301"/>
      <c r="KKV301"/>
      <c r="KKW301"/>
      <c r="KKX301"/>
      <c r="KKY301"/>
      <c r="KKZ301"/>
      <c r="KLA301"/>
      <c r="KLB301"/>
      <c r="KLC301"/>
      <c r="KLD301"/>
      <c r="KLE301"/>
      <c r="KLF301"/>
      <c r="KLG301"/>
      <c r="KLH301"/>
      <c r="KLI301"/>
      <c r="KLJ301"/>
      <c r="KLK301"/>
      <c r="KLL301"/>
      <c r="KLM301"/>
      <c r="KLN301"/>
      <c r="KLO301"/>
      <c r="KLP301"/>
      <c r="KLQ301"/>
      <c r="KLR301"/>
      <c r="KLS301"/>
      <c r="KLT301"/>
      <c r="KLU301"/>
      <c r="KLV301"/>
      <c r="KLW301"/>
      <c r="KLX301"/>
      <c r="KLY301"/>
      <c r="KLZ301"/>
      <c r="KMA301"/>
      <c r="KMB301"/>
      <c r="KMC301"/>
      <c r="KMD301"/>
      <c r="KME301"/>
      <c r="KMF301"/>
      <c r="KMG301"/>
      <c r="KMH301"/>
      <c r="KMI301"/>
      <c r="KMJ301"/>
      <c r="KMK301"/>
      <c r="KML301"/>
      <c r="KMM301"/>
      <c r="KMN301"/>
      <c r="KMO301"/>
      <c r="KMP301"/>
      <c r="KMQ301"/>
      <c r="KMR301"/>
      <c r="KMS301"/>
      <c r="KMT301"/>
      <c r="KMU301"/>
      <c r="KMV301"/>
      <c r="KMW301"/>
      <c r="KMX301"/>
      <c r="KMY301"/>
      <c r="KMZ301"/>
      <c r="KNA301"/>
      <c r="KNB301"/>
      <c r="KNC301"/>
      <c r="KND301"/>
      <c r="KNE301"/>
      <c r="KNF301"/>
      <c r="KNG301"/>
      <c r="KNH301"/>
      <c r="KNI301"/>
      <c r="KNJ301"/>
      <c r="KNK301"/>
      <c r="KNL301"/>
      <c r="KNM301"/>
      <c r="KNN301"/>
      <c r="KNO301"/>
      <c r="KNP301"/>
      <c r="KNQ301"/>
      <c r="KNR301"/>
      <c r="KNS301"/>
      <c r="KNT301"/>
      <c r="KNU301"/>
      <c r="KNV301"/>
      <c r="KNW301"/>
      <c r="KNX301"/>
      <c r="KNY301"/>
      <c r="KNZ301"/>
      <c r="KOA301"/>
      <c r="KOB301"/>
      <c r="KOC301"/>
      <c r="KOD301"/>
      <c r="KOE301"/>
      <c r="KOF301"/>
      <c r="KOG301"/>
      <c r="KOH301"/>
      <c r="KOI301"/>
      <c r="KOJ301"/>
      <c r="KOK301"/>
      <c r="KOL301"/>
      <c r="KOM301"/>
      <c r="KON301"/>
      <c r="KOO301"/>
      <c r="KOP301"/>
      <c r="KOQ301"/>
      <c r="KOR301"/>
      <c r="KOS301"/>
      <c r="KOT301"/>
      <c r="KOU301"/>
      <c r="KOV301"/>
      <c r="KOW301"/>
      <c r="KOX301"/>
      <c r="KOY301"/>
      <c r="KOZ301"/>
      <c r="KPA301"/>
      <c r="KPB301"/>
      <c r="KPC301"/>
      <c r="KPD301"/>
      <c r="KPE301"/>
      <c r="KPF301"/>
      <c r="KPG301"/>
      <c r="KPH301"/>
      <c r="KPI301"/>
      <c r="KPJ301"/>
      <c r="KPK301"/>
      <c r="KPL301"/>
      <c r="KPM301"/>
      <c r="KPN301"/>
      <c r="KPO301"/>
      <c r="KPP301"/>
      <c r="KPQ301"/>
      <c r="KPR301"/>
      <c r="KPS301"/>
      <c r="KPT301"/>
      <c r="KPU301"/>
      <c r="KPV301"/>
      <c r="KPW301"/>
      <c r="KPX301"/>
      <c r="KPY301"/>
      <c r="KPZ301"/>
      <c r="KQA301"/>
      <c r="KQB301"/>
      <c r="KQC301"/>
      <c r="KQD301"/>
      <c r="KQE301"/>
      <c r="KQF301"/>
      <c r="KQG301"/>
      <c r="KQH301"/>
      <c r="KQI301"/>
      <c r="KQJ301"/>
      <c r="KQK301"/>
      <c r="KQL301"/>
      <c r="KQM301"/>
      <c r="KQN301"/>
      <c r="KQO301"/>
      <c r="KQP301"/>
      <c r="KQQ301"/>
      <c r="KQR301"/>
      <c r="KQS301"/>
      <c r="KQT301"/>
      <c r="KQU301"/>
      <c r="KQV301"/>
      <c r="KQW301"/>
      <c r="KQX301"/>
      <c r="KQY301"/>
      <c r="KQZ301"/>
      <c r="KRA301"/>
      <c r="KRB301"/>
      <c r="KRC301"/>
      <c r="KRD301"/>
      <c r="KRE301"/>
      <c r="KRF301"/>
      <c r="KRG301"/>
      <c r="KRH301"/>
      <c r="KRI301"/>
      <c r="KRJ301"/>
      <c r="KRK301"/>
      <c r="KRL301"/>
      <c r="KRM301"/>
      <c r="KRN301"/>
      <c r="KRO301"/>
      <c r="KRP301"/>
      <c r="KRQ301"/>
      <c r="KRR301"/>
      <c r="KRS301"/>
      <c r="KRT301"/>
      <c r="KRU301"/>
      <c r="KRV301"/>
      <c r="KRW301"/>
      <c r="KRX301"/>
      <c r="KRY301"/>
      <c r="KRZ301"/>
      <c r="KSA301"/>
      <c r="KSB301"/>
      <c r="KSC301"/>
      <c r="KSD301"/>
      <c r="KSE301"/>
      <c r="KSF301"/>
      <c r="KSG301"/>
      <c r="KSH301"/>
      <c r="KSI301"/>
      <c r="KSJ301"/>
      <c r="KSK301"/>
      <c r="KSL301"/>
      <c r="KSM301"/>
      <c r="KSN301"/>
      <c r="KSO301"/>
      <c r="KSP301"/>
      <c r="KSQ301"/>
      <c r="KSR301"/>
      <c r="KSS301"/>
      <c r="KST301"/>
      <c r="KSU301"/>
      <c r="KSV301"/>
      <c r="KSW301"/>
      <c r="KSX301"/>
      <c r="KSY301"/>
      <c r="KSZ301"/>
      <c r="KTA301"/>
      <c r="KTB301"/>
      <c r="KTC301"/>
      <c r="KTD301"/>
      <c r="KTE301"/>
      <c r="KTF301"/>
      <c r="KTG301"/>
      <c r="KTH301"/>
      <c r="KTI301"/>
      <c r="KTJ301"/>
      <c r="KTK301"/>
      <c r="KTL301"/>
      <c r="KTM301"/>
      <c r="KTN301"/>
      <c r="KTO301"/>
      <c r="KTP301"/>
      <c r="KTQ301"/>
      <c r="KTR301"/>
      <c r="KTS301"/>
      <c r="KTT301"/>
      <c r="KTU301"/>
      <c r="KTV301"/>
      <c r="KTW301"/>
      <c r="KTX301"/>
      <c r="KTY301"/>
      <c r="KTZ301"/>
      <c r="KUA301"/>
      <c r="KUB301"/>
      <c r="KUC301"/>
      <c r="KUD301"/>
      <c r="KUE301"/>
      <c r="KUF301"/>
      <c r="KUG301"/>
      <c r="KUH301"/>
      <c r="KUI301"/>
      <c r="KUJ301"/>
      <c r="KUK301"/>
      <c r="KUL301"/>
      <c r="KUM301"/>
      <c r="KUN301"/>
      <c r="KUO301"/>
      <c r="KUP301"/>
      <c r="KUQ301"/>
      <c r="KUR301"/>
      <c r="KUS301"/>
      <c r="KUT301"/>
      <c r="KUU301"/>
      <c r="KUV301"/>
      <c r="KUW301"/>
      <c r="KUX301"/>
      <c r="KUY301"/>
      <c r="KUZ301"/>
      <c r="KVA301"/>
      <c r="KVB301"/>
      <c r="KVC301"/>
      <c r="KVD301"/>
      <c r="KVE301"/>
      <c r="KVF301"/>
      <c r="KVG301"/>
      <c r="KVH301"/>
      <c r="KVI301"/>
      <c r="KVJ301"/>
      <c r="KVK301"/>
      <c r="KVL301"/>
      <c r="KVM301"/>
      <c r="KVN301"/>
      <c r="KVO301"/>
      <c r="KVP301"/>
      <c r="KVQ301"/>
      <c r="KVR301"/>
      <c r="KVS301"/>
      <c r="KVT301"/>
      <c r="KVU301"/>
      <c r="KVV301"/>
      <c r="KVW301"/>
      <c r="KVX301"/>
      <c r="KVY301"/>
      <c r="KVZ301"/>
      <c r="KWA301"/>
      <c r="KWB301"/>
      <c r="KWC301"/>
      <c r="KWD301"/>
      <c r="KWE301"/>
      <c r="KWF301"/>
      <c r="KWG301"/>
      <c r="KWH301"/>
      <c r="KWI301"/>
      <c r="KWJ301"/>
      <c r="KWK301"/>
      <c r="KWL301"/>
      <c r="KWM301"/>
      <c r="KWN301"/>
      <c r="KWO301"/>
      <c r="KWP301"/>
      <c r="KWQ301"/>
      <c r="KWR301"/>
      <c r="KWS301"/>
      <c r="KWT301"/>
      <c r="KWU301"/>
      <c r="KWV301"/>
      <c r="KWW301"/>
      <c r="KWX301"/>
      <c r="KWY301"/>
      <c r="KWZ301"/>
      <c r="KXA301"/>
      <c r="KXB301"/>
      <c r="KXC301"/>
      <c r="KXD301"/>
      <c r="KXE301"/>
      <c r="KXF301"/>
      <c r="KXG301"/>
      <c r="KXH301"/>
      <c r="KXI301"/>
      <c r="KXJ301"/>
      <c r="KXK301"/>
      <c r="KXL301"/>
      <c r="KXM301"/>
      <c r="KXN301"/>
      <c r="KXO301"/>
      <c r="KXP301"/>
      <c r="KXQ301"/>
      <c r="KXR301"/>
      <c r="KXS301"/>
      <c r="KXT301"/>
      <c r="KXU301"/>
      <c r="KXV301"/>
      <c r="KXW301"/>
      <c r="KXX301"/>
      <c r="KXY301"/>
      <c r="KXZ301"/>
      <c r="KYA301"/>
      <c r="KYB301"/>
      <c r="KYC301"/>
      <c r="KYD301"/>
      <c r="KYE301"/>
      <c r="KYF301"/>
      <c r="KYG301"/>
      <c r="KYH301"/>
      <c r="KYI301"/>
      <c r="KYJ301"/>
      <c r="KYK301"/>
      <c r="KYL301"/>
      <c r="KYM301"/>
      <c r="KYN301"/>
      <c r="KYO301"/>
      <c r="KYP301"/>
      <c r="KYQ301"/>
      <c r="KYR301"/>
      <c r="KYS301"/>
      <c r="KYT301"/>
      <c r="KYU301"/>
      <c r="KYV301"/>
      <c r="KYW301"/>
      <c r="KYX301"/>
      <c r="KYY301"/>
      <c r="KYZ301"/>
      <c r="KZA301"/>
      <c r="KZB301"/>
      <c r="KZC301"/>
      <c r="KZD301"/>
      <c r="KZE301"/>
      <c r="KZF301"/>
      <c r="KZG301"/>
      <c r="KZH301"/>
      <c r="KZI301"/>
      <c r="KZJ301"/>
      <c r="KZK301"/>
      <c r="KZL301"/>
      <c r="KZM301"/>
      <c r="KZN301"/>
      <c r="KZO301"/>
      <c r="KZP301"/>
      <c r="KZQ301"/>
      <c r="KZR301"/>
      <c r="KZS301"/>
      <c r="KZT301"/>
      <c r="KZU301"/>
      <c r="KZV301"/>
      <c r="KZW301"/>
      <c r="KZX301"/>
      <c r="KZY301"/>
      <c r="KZZ301"/>
      <c r="LAA301"/>
      <c r="LAB301"/>
      <c r="LAC301"/>
      <c r="LAD301"/>
      <c r="LAE301"/>
      <c r="LAF301"/>
      <c r="LAG301"/>
      <c r="LAH301"/>
      <c r="LAI301"/>
      <c r="LAJ301"/>
      <c r="LAK301"/>
      <c r="LAL301"/>
      <c r="LAM301"/>
      <c r="LAN301"/>
      <c r="LAO301"/>
      <c r="LAP301"/>
      <c r="LAQ301"/>
      <c r="LAR301"/>
      <c r="LAS301"/>
      <c r="LAT301"/>
      <c r="LAU301"/>
      <c r="LAV301"/>
      <c r="LAW301"/>
      <c r="LAX301"/>
      <c r="LAY301"/>
      <c r="LAZ301"/>
      <c r="LBA301"/>
      <c r="LBB301"/>
      <c r="LBC301"/>
      <c r="LBD301"/>
      <c r="LBE301"/>
      <c r="LBF301"/>
      <c r="LBG301"/>
      <c r="LBH301"/>
      <c r="LBI301"/>
      <c r="LBJ301"/>
      <c r="LBK301"/>
      <c r="LBL301"/>
      <c r="LBM301"/>
      <c r="LBN301"/>
      <c r="LBO301"/>
      <c r="LBP301"/>
      <c r="LBQ301"/>
      <c r="LBR301"/>
      <c r="LBS301"/>
      <c r="LBT301"/>
      <c r="LBU301"/>
      <c r="LBV301"/>
      <c r="LBW301"/>
      <c r="LBX301"/>
      <c r="LBY301"/>
      <c r="LBZ301"/>
      <c r="LCA301"/>
      <c r="LCB301"/>
      <c r="LCC301"/>
      <c r="LCD301"/>
      <c r="LCE301"/>
      <c r="LCF301"/>
      <c r="LCG301"/>
      <c r="LCH301"/>
      <c r="LCI301"/>
      <c r="LCJ301"/>
      <c r="LCK301"/>
      <c r="LCL301"/>
      <c r="LCM301"/>
      <c r="LCN301"/>
      <c r="LCO301"/>
      <c r="LCP301"/>
      <c r="LCQ301"/>
      <c r="LCR301"/>
      <c r="LCS301"/>
      <c r="LCT301"/>
      <c r="LCU301"/>
      <c r="LCV301"/>
      <c r="LCW301"/>
      <c r="LCX301"/>
      <c r="LCY301"/>
      <c r="LCZ301"/>
      <c r="LDA301"/>
      <c r="LDB301"/>
      <c r="LDC301"/>
      <c r="LDD301"/>
      <c r="LDE301"/>
      <c r="LDF301"/>
      <c r="LDG301"/>
      <c r="LDH301"/>
      <c r="LDI301"/>
      <c r="LDJ301"/>
      <c r="LDK301"/>
      <c r="LDL301"/>
      <c r="LDM301"/>
      <c r="LDN301"/>
      <c r="LDO301"/>
      <c r="LDP301"/>
      <c r="LDQ301"/>
      <c r="LDR301"/>
      <c r="LDS301"/>
      <c r="LDT301"/>
      <c r="LDU301"/>
      <c r="LDV301"/>
      <c r="LDW301"/>
      <c r="LDX301"/>
      <c r="LDY301"/>
      <c r="LDZ301"/>
      <c r="LEA301"/>
      <c r="LEB301"/>
      <c r="LEC301"/>
      <c r="LED301"/>
      <c r="LEE301"/>
      <c r="LEF301"/>
      <c r="LEG301"/>
      <c r="LEH301"/>
      <c r="LEI301"/>
      <c r="LEJ301"/>
      <c r="LEK301"/>
      <c r="LEL301"/>
      <c r="LEM301"/>
      <c r="LEN301"/>
      <c r="LEO301"/>
      <c r="LEP301"/>
      <c r="LEQ301"/>
      <c r="LER301"/>
      <c r="LES301"/>
      <c r="LET301"/>
      <c r="LEU301"/>
      <c r="LEV301"/>
      <c r="LEW301"/>
      <c r="LEX301"/>
      <c r="LEY301"/>
      <c r="LEZ301"/>
      <c r="LFA301"/>
      <c r="LFB301"/>
      <c r="LFC301"/>
      <c r="LFD301"/>
      <c r="LFE301"/>
      <c r="LFF301"/>
      <c r="LFG301"/>
      <c r="LFH301"/>
      <c r="LFI301"/>
      <c r="LFJ301"/>
      <c r="LFK301"/>
      <c r="LFL301"/>
      <c r="LFM301"/>
      <c r="LFN301"/>
      <c r="LFO301"/>
      <c r="LFP301"/>
      <c r="LFQ301"/>
      <c r="LFR301"/>
      <c r="LFS301"/>
      <c r="LFT301"/>
      <c r="LFU301"/>
      <c r="LFV301"/>
      <c r="LFW301"/>
      <c r="LFX301"/>
      <c r="LFY301"/>
      <c r="LFZ301"/>
      <c r="LGA301"/>
      <c r="LGB301"/>
      <c r="LGC301"/>
      <c r="LGD301"/>
      <c r="LGE301"/>
      <c r="LGF301"/>
      <c r="LGG301"/>
      <c r="LGH301"/>
      <c r="LGI301"/>
      <c r="LGJ301"/>
      <c r="LGK301"/>
      <c r="LGL301"/>
      <c r="LGM301"/>
      <c r="LGN301"/>
      <c r="LGO301"/>
      <c r="LGP301"/>
      <c r="LGQ301"/>
      <c r="LGR301"/>
      <c r="LGS301"/>
      <c r="LGT301"/>
      <c r="LGU301"/>
      <c r="LGV301"/>
      <c r="LGW301"/>
      <c r="LGX301"/>
      <c r="LGY301"/>
      <c r="LGZ301"/>
      <c r="LHA301"/>
      <c r="LHB301"/>
      <c r="LHC301"/>
      <c r="LHD301"/>
      <c r="LHE301"/>
      <c r="LHF301"/>
      <c r="LHG301"/>
      <c r="LHH301"/>
      <c r="LHI301"/>
      <c r="LHJ301"/>
      <c r="LHK301"/>
      <c r="LHL301"/>
      <c r="LHM301"/>
      <c r="LHN301"/>
      <c r="LHO301"/>
      <c r="LHP301"/>
      <c r="LHQ301"/>
      <c r="LHR301"/>
      <c r="LHS301"/>
      <c r="LHT301"/>
      <c r="LHU301"/>
      <c r="LHV301"/>
      <c r="LHW301"/>
      <c r="LHX301"/>
      <c r="LHY301"/>
      <c r="LHZ301"/>
      <c r="LIA301"/>
      <c r="LIB301"/>
      <c r="LIC301"/>
      <c r="LID301"/>
      <c r="LIE301"/>
      <c r="LIF301"/>
      <c r="LIG301"/>
      <c r="LIH301"/>
      <c r="LII301"/>
      <c r="LIJ301"/>
      <c r="LIK301"/>
      <c r="LIL301"/>
      <c r="LIM301"/>
      <c r="LIN301"/>
      <c r="LIO301"/>
      <c r="LIP301"/>
      <c r="LIQ301"/>
      <c r="LIR301"/>
      <c r="LIS301"/>
      <c r="LIT301"/>
      <c r="LIU301"/>
      <c r="LIV301"/>
      <c r="LIW301"/>
      <c r="LIX301"/>
      <c r="LIY301"/>
      <c r="LIZ301"/>
      <c r="LJA301"/>
      <c r="LJB301"/>
      <c r="LJC301"/>
      <c r="LJD301"/>
      <c r="LJE301"/>
      <c r="LJF301"/>
      <c r="LJG301"/>
      <c r="LJH301"/>
      <c r="LJI301"/>
      <c r="LJJ301"/>
      <c r="LJK301"/>
      <c r="LJL301"/>
      <c r="LJM301"/>
      <c r="LJN301"/>
      <c r="LJO301"/>
      <c r="LJP301"/>
      <c r="LJQ301"/>
      <c r="LJR301"/>
      <c r="LJS301"/>
      <c r="LJT301"/>
      <c r="LJU301"/>
      <c r="LJV301"/>
      <c r="LJW301"/>
      <c r="LJX301"/>
      <c r="LJY301"/>
      <c r="LJZ301"/>
      <c r="LKA301"/>
      <c r="LKB301"/>
      <c r="LKC301"/>
      <c r="LKD301"/>
      <c r="LKE301"/>
      <c r="LKF301"/>
      <c r="LKG301"/>
      <c r="LKH301"/>
      <c r="LKI301"/>
      <c r="LKJ301"/>
      <c r="LKK301"/>
      <c r="LKL301"/>
      <c r="LKM301"/>
      <c r="LKN301"/>
      <c r="LKO301"/>
      <c r="LKP301"/>
      <c r="LKQ301"/>
      <c r="LKR301"/>
      <c r="LKS301"/>
      <c r="LKT301"/>
      <c r="LKU301"/>
      <c r="LKV301"/>
      <c r="LKW301"/>
      <c r="LKX301"/>
      <c r="LKY301"/>
      <c r="LKZ301"/>
      <c r="LLA301"/>
      <c r="LLB301"/>
      <c r="LLC301"/>
      <c r="LLD301"/>
      <c r="LLE301"/>
      <c r="LLF301"/>
      <c r="LLG301"/>
      <c r="LLH301"/>
      <c r="LLI301"/>
      <c r="LLJ301"/>
      <c r="LLK301"/>
      <c r="LLL301"/>
      <c r="LLM301"/>
      <c r="LLN301"/>
      <c r="LLO301"/>
      <c r="LLP301"/>
      <c r="LLQ301"/>
      <c r="LLR301"/>
      <c r="LLS301"/>
      <c r="LLT301"/>
      <c r="LLU301"/>
      <c r="LLV301"/>
      <c r="LLW301"/>
      <c r="LLX301"/>
      <c r="LLY301"/>
      <c r="LLZ301"/>
      <c r="LMA301"/>
      <c r="LMB301"/>
      <c r="LMC301"/>
      <c r="LMD301"/>
      <c r="LME301"/>
      <c r="LMF301"/>
      <c r="LMG301"/>
      <c r="LMH301"/>
      <c r="LMI301"/>
      <c r="LMJ301"/>
      <c r="LMK301"/>
      <c r="LML301"/>
      <c r="LMM301"/>
      <c r="LMN301"/>
      <c r="LMO301"/>
      <c r="LMP301"/>
      <c r="LMQ301"/>
      <c r="LMR301"/>
      <c r="LMS301"/>
      <c r="LMT301"/>
      <c r="LMU301"/>
      <c r="LMV301"/>
      <c r="LMW301"/>
      <c r="LMX301"/>
      <c r="LMY301"/>
      <c r="LMZ301"/>
      <c r="LNA301"/>
      <c r="LNB301"/>
      <c r="LNC301"/>
      <c r="LND301"/>
      <c r="LNE301"/>
      <c r="LNF301"/>
      <c r="LNG301"/>
      <c r="LNH301"/>
      <c r="LNI301"/>
      <c r="LNJ301"/>
      <c r="LNK301"/>
      <c r="LNL301"/>
      <c r="LNM301"/>
      <c r="LNN301"/>
      <c r="LNO301"/>
      <c r="LNP301"/>
      <c r="LNQ301"/>
      <c r="LNR301"/>
      <c r="LNS301"/>
      <c r="LNT301"/>
      <c r="LNU301"/>
      <c r="LNV301"/>
      <c r="LNW301"/>
      <c r="LNX301"/>
      <c r="LNY301"/>
      <c r="LNZ301"/>
      <c r="LOA301"/>
      <c r="LOB301"/>
      <c r="LOC301"/>
      <c r="LOD301"/>
      <c r="LOE301"/>
      <c r="LOF301"/>
      <c r="LOG301"/>
      <c r="LOH301"/>
      <c r="LOI301"/>
      <c r="LOJ301"/>
      <c r="LOK301"/>
      <c r="LOL301"/>
      <c r="LOM301"/>
      <c r="LON301"/>
      <c r="LOO301"/>
      <c r="LOP301"/>
      <c r="LOQ301"/>
      <c r="LOR301"/>
      <c r="LOS301"/>
      <c r="LOT301"/>
      <c r="LOU301"/>
      <c r="LOV301"/>
      <c r="LOW301"/>
      <c r="LOX301"/>
      <c r="LOY301"/>
      <c r="LOZ301"/>
      <c r="LPA301"/>
      <c r="LPB301"/>
      <c r="LPC301"/>
      <c r="LPD301"/>
      <c r="LPE301"/>
      <c r="LPF301"/>
      <c r="LPG301"/>
      <c r="LPH301"/>
      <c r="LPI301"/>
      <c r="LPJ301"/>
      <c r="LPK301"/>
      <c r="LPL301"/>
      <c r="LPM301"/>
      <c r="LPN301"/>
      <c r="LPO301"/>
      <c r="LPP301"/>
      <c r="LPQ301"/>
      <c r="LPR301"/>
      <c r="LPS301"/>
      <c r="LPT301"/>
      <c r="LPU301"/>
      <c r="LPV301"/>
      <c r="LPW301"/>
      <c r="LPX301"/>
      <c r="LPY301"/>
      <c r="LPZ301"/>
      <c r="LQA301"/>
      <c r="LQB301"/>
      <c r="LQC301"/>
      <c r="LQD301"/>
      <c r="LQE301"/>
      <c r="LQF301"/>
      <c r="LQG301"/>
      <c r="LQH301"/>
      <c r="LQI301"/>
      <c r="LQJ301"/>
      <c r="LQK301"/>
      <c r="LQL301"/>
      <c r="LQM301"/>
      <c r="LQN301"/>
      <c r="LQO301"/>
      <c r="LQP301"/>
      <c r="LQQ301"/>
      <c r="LQR301"/>
      <c r="LQS301"/>
      <c r="LQT301"/>
      <c r="LQU301"/>
      <c r="LQV301"/>
      <c r="LQW301"/>
      <c r="LQX301"/>
      <c r="LQY301"/>
      <c r="LQZ301"/>
      <c r="LRA301"/>
      <c r="LRB301"/>
      <c r="LRC301"/>
      <c r="LRD301"/>
      <c r="LRE301"/>
      <c r="LRF301"/>
      <c r="LRG301"/>
      <c r="LRH301"/>
      <c r="LRI301"/>
      <c r="LRJ301"/>
      <c r="LRK301"/>
      <c r="LRL301"/>
      <c r="LRM301"/>
      <c r="LRN301"/>
      <c r="LRO301"/>
      <c r="LRP301"/>
      <c r="LRQ301"/>
      <c r="LRR301"/>
      <c r="LRS301"/>
      <c r="LRT301"/>
      <c r="LRU301"/>
      <c r="LRV301"/>
      <c r="LRW301"/>
      <c r="LRX301"/>
      <c r="LRY301"/>
      <c r="LRZ301"/>
      <c r="LSA301"/>
      <c r="LSB301"/>
      <c r="LSC301"/>
      <c r="LSD301"/>
      <c r="LSE301"/>
      <c r="LSF301"/>
      <c r="LSG301"/>
      <c r="LSH301"/>
      <c r="LSI301"/>
      <c r="LSJ301"/>
      <c r="LSK301"/>
      <c r="LSL301"/>
      <c r="LSM301"/>
      <c r="LSN301"/>
      <c r="LSO301"/>
      <c r="LSP301"/>
      <c r="LSQ301"/>
      <c r="LSR301"/>
      <c r="LSS301"/>
      <c r="LST301"/>
      <c r="LSU301"/>
      <c r="LSV301"/>
      <c r="LSW301"/>
      <c r="LSX301"/>
      <c r="LSY301"/>
      <c r="LSZ301"/>
      <c r="LTA301"/>
      <c r="LTB301"/>
      <c r="LTC301"/>
      <c r="LTD301"/>
      <c r="LTE301"/>
      <c r="LTF301"/>
      <c r="LTG301"/>
      <c r="LTH301"/>
      <c r="LTI301"/>
      <c r="LTJ301"/>
      <c r="LTK301"/>
      <c r="LTL301"/>
      <c r="LTM301"/>
      <c r="LTN301"/>
      <c r="LTO301"/>
      <c r="LTP301"/>
      <c r="LTQ301"/>
      <c r="LTR301"/>
      <c r="LTS301"/>
      <c r="LTT301"/>
      <c r="LTU301"/>
      <c r="LTV301"/>
      <c r="LTW301"/>
      <c r="LTX301"/>
      <c r="LTY301"/>
      <c r="LTZ301"/>
      <c r="LUA301"/>
      <c r="LUB301"/>
      <c r="LUC301"/>
      <c r="LUD301"/>
      <c r="LUE301"/>
      <c r="LUF301"/>
      <c r="LUG301"/>
      <c r="LUH301"/>
      <c r="LUI301"/>
      <c r="LUJ301"/>
      <c r="LUK301"/>
      <c r="LUL301"/>
      <c r="LUM301"/>
      <c r="LUN301"/>
      <c r="LUO301"/>
      <c r="LUP301"/>
      <c r="LUQ301"/>
      <c r="LUR301"/>
      <c r="LUS301"/>
      <c r="LUT301"/>
      <c r="LUU301"/>
      <c r="LUV301"/>
      <c r="LUW301"/>
      <c r="LUX301"/>
      <c r="LUY301"/>
      <c r="LUZ301"/>
      <c r="LVA301"/>
      <c r="LVB301"/>
      <c r="LVC301"/>
      <c r="LVD301"/>
      <c r="LVE301"/>
      <c r="LVF301"/>
      <c r="LVG301"/>
      <c r="LVH301"/>
      <c r="LVI301"/>
      <c r="LVJ301"/>
      <c r="LVK301"/>
      <c r="LVL301"/>
      <c r="LVM301"/>
      <c r="LVN301"/>
      <c r="LVO301"/>
      <c r="LVP301"/>
      <c r="LVQ301"/>
      <c r="LVR301"/>
      <c r="LVS301"/>
      <c r="LVT301"/>
      <c r="LVU301"/>
      <c r="LVV301"/>
      <c r="LVW301"/>
      <c r="LVX301"/>
      <c r="LVY301"/>
      <c r="LVZ301"/>
      <c r="LWA301"/>
      <c r="LWB301"/>
      <c r="LWC301"/>
      <c r="LWD301"/>
      <c r="LWE301"/>
      <c r="LWF301"/>
      <c r="LWG301"/>
      <c r="LWH301"/>
      <c r="LWI301"/>
      <c r="LWJ301"/>
      <c r="LWK301"/>
      <c r="LWL301"/>
      <c r="LWM301"/>
      <c r="LWN301"/>
      <c r="LWO301"/>
      <c r="LWP301"/>
      <c r="LWQ301"/>
      <c r="LWR301"/>
      <c r="LWS301"/>
      <c r="LWT301"/>
      <c r="LWU301"/>
      <c r="LWV301"/>
      <c r="LWW301"/>
      <c r="LWX301"/>
      <c r="LWY301"/>
      <c r="LWZ301"/>
      <c r="LXA301"/>
      <c r="LXB301"/>
      <c r="LXC301"/>
      <c r="LXD301"/>
      <c r="LXE301"/>
      <c r="LXF301"/>
      <c r="LXG301"/>
      <c r="LXH301"/>
      <c r="LXI301"/>
      <c r="LXJ301"/>
      <c r="LXK301"/>
      <c r="LXL301"/>
      <c r="LXM301"/>
      <c r="LXN301"/>
      <c r="LXO301"/>
      <c r="LXP301"/>
      <c r="LXQ301"/>
      <c r="LXR301"/>
      <c r="LXS301"/>
      <c r="LXT301"/>
      <c r="LXU301"/>
      <c r="LXV301"/>
      <c r="LXW301"/>
      <c r="LXX301"/>
      <c r="LXY301"/>
      <c r="LXZ301"/>
      <c r="LYA301"/>
      <c r="LYB301"/>
      <c r="LYC301"/>
      <c r="LYD301"/>
      <c r="LYE301"/>
      <c r="LYF301"/>
      <c r="LYG301"/>
      <c r="LYH301"/>
      <c r="LYI301"/>
      <c r="LYJ301"/>
      <c r="LYK301"/>
      <c r="LYL301"/>
      <c r="LYM301"/>
      <c r="LYN301"/>
      <c r="LYO301"/>
      <c r="LYP301"/>
      <c r="LYQ301"/>
      <c r="LYR301"/>
      <c r="LYS301"/>
      <c r="LYT301"/>
      <c r="LYU301"/>
      <c r="LYV301"/>
      <c r="LYW301"/>
      <c r="LYX301"/>
      <c r="LYY301"/>
      <c r="LYZ301"/>
      <c r="LZA301"/>
      <c r="LZB301"/>
      <c r="LZC301"/>
      <c r="LZD301"/>
      <c r="LZE301"/>
      <c r="LZF301"/>
      <c r="LZG301"/>
      <c r="LZH301"/>
      <c r="LZI301"/>
      <c r="LZJ301"/>
      <c r="LZK301"/>
      <c r="LZL301"/>
      <c r="LZM301"/>
      <c r="LZN301"/>
      <c r="LZO301"/>
      <c r="LZP301"/>
      <c r="LZQ301"/>
      <c r="LZR301"/>
      <c r="LZS301"/>
      <c r="LZT301"/>
      <c r="LZU301"/>
      <c r="LZV301"/>
      <c r="LZW301"/>
      <c r="LZX301"/>
      <c r="LZY301"/>
      <c r="LZZ301"/>
      <c r="MAA301"/>
      <c r="MAB301"/>
      <c r="MAC301"/>
      <c r="MAD301"/>
      <c r="MAE301"/>
      <c r="MAF301"/>
      <c r="MAG301"/>
      <c r="MAH301"/>
      <c r="MAI301"/>
      <c r="MAJ301"/>
      <c r="MAK301"/>
      <c r="MAL301"/>
      <c r="MAM301"/>
      <c r="MAN301"/>
      <c r="MAO301"/>
      <c r="MAP301"/>
      <c r="MAQ301"/>
      <c r="MAR301"/>
      <c r="MAS301"/>
      <c r="MAT301"/>
      <c r="MAU301"/>
      <c r="MAV301"/>
      <c r="MAW301"/>
      <c r="MAX301"/>
      <c r="MAY301"/>
      <c r="MAZ301"/>
      <c r="MBA301"/>
      <c r="MBB301"/>
      <c r="MBC301"/>
      <c r="MBD301"/>
      <c r="MBE301"/>
      <c r="MBF301"/>
      <c r="MBG301"/>
      <c r="MBH301"/>
      <c r="MBI301"/>
      <c r="MBJ301"/>
      <c r="MBK301"/>
      <c r="MBL301"/>
      <c r="MBM301"/>
      <c r="MBN301"/>
      <c r="MBO301"/>
      <c r="MBP301"/>
      <c r="MBQ301"/>
      <c r="MBR301"/>
      <c r="MBS301"/>
      <c r="MBT301"/>
      <c r="MBU301"/>
      <c r="MBV301"/>
      <c r="MBW301"/>
      <c r="MBX301"/>
      <c r="MBY301"/>
      <c r="MBZ301"/>
      <c r="MCA301"/>
      <c r="MCB301"/>
      <c r="MCC301"/>
      <c r="MCD301"/>
      <c r="MCE301"/>
      <c r="MCF301"/>
      <c r="MCG301"/>
      <c r="MCH301"/>
      <c r="MCI301"/>
      <c r="MCJ301"/>
      <c r="MCK301"/>
      <c r="MCL301"/>
      <c r="MCM301"/>
      <c r="MCN301"/>
      <c r="MCO301"/>
      <c r="MCP301"/>
      <c r="MCQ301"/>
      <c r="MCR301"/>
      <c r="MCS301"/>
      <c r="MCT301"/>
      <c r="MCU301"/>
      <c r="MCV301"/>
      <c r="MCW301"/>
      <c r="MCX301"/>
      <c r="MCY301"/>
      <c r="MCZ301"/>
      <c r="MDA301"/>
      <c r="MDB301"/>
      <c r="MDC301"/>
      <c r="MDD301"/>
      <c r="MDE301"/>
      <c r="MDF301"/>
      <c r="MDG301"/>
      <c r="MDH301"/>
      <c r="MDI301"/>
      <c r="MDJ301"/>
      <c r="MDK301"/>
      <c r="MDL301"/>
      <c r="MDM301"/>
      <c r="MDN301"/>
      <c r="MDO301"/>
      <c r="MDP301"/>
      <c r="MDQ301"/>
      <c r="MDR301"/>
      <c r="MDS301"/>
      <c r="MDT301"/>
      <c r="MDU301"/>
      <c r="MDV301"/>
      <c r="MDW301"/>
      <c r="MDX301"/>
      <c r="MDY301"/>
      <c r="MDZ301"/>
      <c r="MEA301"/>
      <c r="MEB301"/>
      <c r="MEC301"/>
      <c r="MED301"/>
      <c r="MEE301"/>
      <c r="MEF301"/>
      <c r="MEG301"/>
      <c r="MEH301"/>
      <c r="MEI301"/>
      <c r="MEJ301"/>
      <c r="MEK301"/>
      <c r="MEL301"/>
      <c r="MEM301"/>
      <c r="MEN301"/>
      <c r="MEO301"/>
      <c r="MEP301"/>
      <c r="MEQ301"/>
      <c r="MER301"/>
      <c r="MES301"/>
      <c r="MET301"/>
      <c r="MEU301"/>
      <c r="MEV301"/>
      <c r="MEW301"/>
      <c r="MEX301"/>
      <c r="MEY301"/>
      <c r="MEZ301"/>
      <c r="MFA301"/>
      <c r="MFB301"/>
      <c r="MFC301"/>
      <c r="MFD301"/>
      <c r="MFE301"/>
      <c r="MFF301"/>
      <c r="MFG301"/>
      <c r="MFH301"/>
      <c r="MFI301"/>
      <c r="MFJ301"/>
      <c r="MFK301"/>
      <c r="MFL301"/>
      <c r="MFM301"/>
      <c r="MFN301"/>
      <c r="MFO301"/>
      <c r="MFP301"/>
      <c r="MFQ301"/>
      <c r="MFR301"/>
      <c r="MFS301"/>
      <c r="MFT301"/>
      <c r="MFU301"/>
      <c r="MFV301"/>
      <c r="MFW301"/>
      <c r="MFX301"/>
      <c r="MFY301"/>
      <c r="MFZ301"/>
      <c r="MGA301"/>
      <c r="MGB301"/>
      <c r="MGC301"/>
      <c r="MGD301"/>
      <c r="MGE301"/>
      <c r="MGF301"/>
      <c r="MGG301"/>
      <c r="MGH301"/>
      <c r="MGI301"/>
      <c r="MGJ301"/>
      <c r="MGK301"/>
      <c r="MGL301"/>
      <c r="MGM301"/>
      <c r="MGN301"/>
      <c r="MGO301"/>
      <c r="MGP301"/>
      <c r="MGQ301"/>
      <c r="MGR301"/>
      <c r="MGS301"/>
      <c r="MGT301"/>
      <c r="MGU301"/>
      <c r="MGV301"/>
      <c r="MGW301"/>
      <c r="MGX301"/>
      <c r="MGY301"/>
      <c r="MGZ301"/>
      <c r="MHA301"/>
      <c r="MHB301"/>
      <c r="MHC301"/>
      <c r="MHD301"/>
      <c r="MHE301"/>
      <c r="MHF301"/>
      <c r="MHG301"/>
      <c r="MHH301"/>
      <c r="MHI301"/>
      <c r="MHJ301"/>
      <c r="MHK301"/>
      <c r="MHL301"/>
      <c r="MHM301"/>
      <c r="MHN301"/>
      <c r="MHO301"/>
      <c r="MHP301"/>
      <c r="MHQ301"/>
      <c r="MHR301"/>
      <c r="MHS301"/>
      <c r="MHT301"/>
      <c r="MHU301"/>
      <c r="MHV301"/>
      <c r="MHW301"/>
      <c r="MHX301"/>
      <c r="MHY301"/>
      <c r="MHZ301"/>
      <c r="MIA301"/>
      <c r="MIB301"/>
      <c r="MIC301"/>
      <c r="MID301"/>
      <c r="MIE301"/>
      <c r="MIF301"/>
      <c r="MIG301"/>
      <c r="MIH301"/>
      <c r="MII301"/>
      <c r="MIJ301"/>
      <c r="MIK301"/>
      <c r="MIL301"/>
      <c r="MIM301"/>
      <c r="MIN301"/>
      <c r="MIO301"/>
      <c r="MIP301"/>
      <c r="MIQ301"/>
      <c r="MIR301"/>
      <c r="MIS301"/>
      <c r="MIT301"/>
      <c r="MIU301"/>
      <c r="MIV301"/>
      <c r="MIW301"/>
      <c r="MIX301"/>
      <c r="MIY301"/>
      <c r="MIZ301"/>
      <c r="MJA301"/>
      <c r="MJB301"/>
      <c r="MJC301"/>
      <c r="MJD301"/>
      <c r="MJE301"/>
      <c r="MJF301"/>
      <c r="MJG301"/>
      <c r="MJH301"/>
      <c r="MJI301"/>
      <c r="MJJ301"/>
      <c r="MJK301"/>
      <c r="MJL301"/>
      <c r="MJM301"/>
      <c r="MJN301"/>
      <c r="MJO301"/>
      <c r="MJP301"/>
      <c r="MJQ301"/>
      <c r="MJR301"/>
      <c r="MJS301"/>
      <c r="MJT301"/>
      <c r="MJU301"/>
      <c r="MJV301"/>
      <c r="MJW301"/>
      <c r="MJX301"/>
      <c r="MJY301"/>
      <c r="MJZ301"/>
      <c r="MKA301"/>
      <c r="MKB301"/>
      <c r="MKC301"/>
      <c r="MKD301"/>
      <c r="MKE301"/>
      <c r="MKF301"/>
      <c r="MKG301"/>
      <c r="MKH301"/>
      <c r="MKI301"/>
      <c r="MKJ301"/>
      <c r="MKK301"/>
      <c r="MKL301"/>
      <c r="MKM301"/>
      <c r="MKN301"/>
      <c r="MKO301"/>
      <c r="MKP301"/>
      <c r="MKQ301"/>
      <c r="MKR301"/>
      <c r="MKS301"/>
      <c r="MKT301"/>
      <c r="MKU301"/>
      <c r="MKV301"/>
      <c r="MKW301"/>
      <c r="MKX301"/>
      <c r="MKY301"/>
      <c r="MKZ301"/>
      <c r="MLA301"/>
      <c r="MLB301"/>
      <c r="MLC301"/>
      <c r="MLD301"/>
      <c r="MLE301"/>
      <c r="MLF301"/>
      <c r="MLG301"/>
      <c r="MLH301"/>
      <c r="MLI301"/>
      <c r="MLJ301"/>
      <c r="MLK301"/>
      <c r="MLL301"/>
      <c r="MLM301"/>
      <c r="MLN301"/>
      <c r="MLO301"/>
      <c r="MLP301"/>
      <c r="MLQ301"/>
      <c r="MLR301"/>
      <c r="MLS301"/>
      <c r="MLT301"/>
      <c r="MLU301"/>
      <c r="MLV301"/>
      <c r="MLW301"/>
      <c r="MLX301"/>
      <c r="MLY301"/>
      <c r="MLZ301"/>
      <c r="MMA301"/>
      <c r="MMB301"/>
      <c r="MMC301"/>
      <c r="MMD301"/>
      <c r="MME301"/>
      <c r="MMF301"/>
      <c r="MMG301"/>
      <c r="MMH301"/>
      <c r="MMI301"/>
      <c r="MMJ301"/>
      <c r="MMK301"/>
      <c r="MML301"/>
      <c r="MMM301"/>
      <c r="MMN301"/>
      <c r="MMO301"/>
      <c r="MMP301"/>
      <c r="MMQ301"/>
      <c r="MMR301"/>
      <c r="MMS301"/>
      <c r="MMT301"/>
      <c r="MMU301"/>
      <c r="MMV301"/>
      <c r="MMW301"/>
      <c r="MMX301"/>
      <c r="MMY301"/>
      <c r="MMZ301"/>
      <c r="MNA301"/>
      <c r="MNB301"/>
      <c r="MNC301"/>
      <c r="MND301"/>
      <c r="MNE301"/>
      <c r="MNF301"/>
      <c r="MNG301"/>
      <c r="MNH301"/>
      <c r="MNI301"/>
      <c r="MNJ301"/>
      <c r="MNK301"/>
      <c r="MNL301"/>
      <c r="MNM301"/>
      <c r="MNN301"/>
      <c r="MNO301"/>
      <c r="MNP301"/>
      <c r="MNQ301"/>
      <c r="MNR301"/>
      <c r="MNS301"/>
      <c r="MNT301"/>
      <c r="MNU301"/>
      <c r="MNV301"/>
      <c r="MNW301"/>
      <c r="MNX301"/>
      <c r="MNY301"/>
      <c r="MNZ301"/>
      <c r="MOA301"/>
      <c r="MOB301"/>
      <c r="MOC301"/>
      <c r="MOD301"/>
      <c r="MOE301"/>
      <c r="MOF301"/>
      <c r="MOG301"/>
      <c r="MOH301"/>
      <c r="MOI301"/>
      <c r="MOJ301"/>
      <c r="MOK301"/>
      <c r="MOL301"/>
      <c r="MOM301"/>
      <c r="MON301"/>
      <c r="MOO301"/>
      <c r="MOP301"/>
      <c r="MOQ301"/>
      <c r="MOR301"/>
      <c r="MOS301"/>
      <c r="MOT301"/>
      <c r="MOU301"/>
      <c r="MOV301"/>
      <c r="MOW301"/>
      <c r="MOX301"/>
      <c r="MOY301"/>
      <c r="MOZ301"/>
      <c r="MPA301"/>
      <c r="MPB301"/>
      <c r="MPC301"/>
      <c r="MPD301"/>
      <c r="MPE301"/>
      <c r="MPF301"/>
      <c r="MPG301"/>
      <c r="MPH301"/>
      <c r="MPI301"/>
      <c r="MPJ301"/>
      <c r="MPK301"/>
      <c r="MPL301"/>
      <c r="MPM301"/>
      <c r="MPN301"/>
      <c r="MPO301"/>
      <c r="MPP301"/>
      <c r="MPQ301"/>
      <c r="MPR301"/>
      <c r="MPS301"/>
      <c r="MPT301"/>
      <c r="MPU301"/>
      <c r="MPV301"/>
      <c r="MPW301"/>
      <c r="MPX301"/>
      <c r="MPY301"/>
      <c r="MPZ301"/>
      <c r="MQA301"/>
      <c r="MQB301"/>
      <c r="MQC301"/>
      <c r="MQD301"/>
      <c r="MQE301"/>
      <c r="MQF301"/>
      <c r="MQG301"/>
      <c r="MQH301"/>
      <c r="MQI301"/>
      <c r="MQJ301"/>
      <c r="MQK301"/>
      <c r="MQL301"/>
      <c r="MQM301"/>
      <c r="MQN301"/>
      <c r="MQO301"/>
      <c r="MQP301"/>
      <c r="MQQ301"/>
      <c r="MQR301"/>
      <c r="MQS301"/>
      <c r="MQT301"/>
      <c r="MQU301"/>
      <c r="MQV301"/>
      <c r="MQW301"/>
      <c r="MQX301"/>
      <c r="MQY301"/>
      <c r="MQZ301"/>
      <c r="MRA301"/>
      <c r="MRB301"/>
      <c r="MRC301"/>
      <c r="MRD301"/>
      <c r="MRE301"/>
      <c r="MRF301"/>
      <c r="MRG301"/>
      <c r="MRH301"/>
      <c r="MRI301"/>
      <c r="MRJ301"/>
      <c r="MRK301"/>
      <c r="MRL301"/>
      <c r="MRM301"/>
      <c r="MRN301"/>
      <c r="MRO301"/>
      <c r="MRP301"/>
      <c r="MRQ301"/>
      <c r="MRR301"/>
      <c r="MRS301"/>
      <c r="MRT301"/>
      <c r="MRU301"/>
      <c r="MRV301"/>
      <c r="MRW301"/>
      <c r="MRX301"/>
      <c r="MRY301"/>
      <c r="MRZ301"/>
      <c r="MSA301"/>
      <c r="MSB301"/>
      <c r="MSC301"/>
      <c r="MSD301"/>
      <c r="MSE301"/>
      <c r="MSF301"/>
      <c r="MSG301"/>
      <c r="MSH301"/>
      <c r="MSI301"/>
      <c r="MSJ301"/>
      <c r="MSK301"/>
      <c r="MSL301"/>
      <c r="MSM301"/>
      <c r="MSN301"/>
      <c r="MSO301"/>
      <c r="MSP301"/>
      <c r="MSQ301"/>
      <c r="MSR301"/>
      <c r="MSS301"/>
      <c r="MST301"/>
      <c r="MSU301"/>
      <c r="MSV301"/>
      <c r="MSW301"/>
      <c r="MSX301"/>
      <c r="MSY301"/>
      <c r="MSZ301"/>
      <c r="MTA301"/>
      <c r="MTB301"/>
      <c r="MTC301"/>
      <c r="MTD301"/>
      <c r="MTE301"/>
      <c r="MTF301"/>
      <c r="MTG301"/>
      <c r="MTH301"/>
      <c r="MTI301"/>
      <c r="MTJ301"/>
      <c r="MTK301"/>
      <c r="MTL301"/>
      <c r="MTM301"/>
      <c r="MTN301"/>
      <c r="MTO301"/>
      <c r="MTP301"/>
      <c r="MTQ301"/>
      <c r="MTR301"/>
      <c r="MTS301"/>
      <c r="MTT301"/>
      <c r="MTU301"/>
      <c r="MTV301"/>
      <c r="MTW301"/>
      <c r="MTX301"/>
      <c r="MTY301"/>
      <c r="MTZ301"/>
      <c r="MUA301"/>
      <c r="MUB301"/>
      <c r="MUC301"/>
      <c r="MUD301"/>
      <c r="MUE301"/>
      <c r="MUF301"/>
      <c r="MUG301"/>
      <c r="MUH301"/>
      <c r="MUI301"/>
      <c r="MUJ301"/>
      <c r="MUK301"/>
      <c r="MUL301"/>
      <c r="MUM301"/>
      <c r="MUN301"/>
      <c r="MUO301"/>
      <c r="MUP301"/>
      <c r="MUQ301"/>
      <c r="MUR301"/>
      <c r="MUS301"/>
      <c r="MUT301"/>
      <c r="MUU301"/>
      <c r="MUV301"/>
      <c r="MUW301"/>
      <c r="MUX301"/>
      <c r="MUY301"/>
      <c r="MUZ301"/>
      <c r="MVA301"/>
      <c r="MVB301"/>
      <c r="MVC301"/>
      <c r="MVD301"/>
      <c r="MVE301"/>
      <c r="MVF301"/>
      <c r="MVG301"/>
      <c r="MVH301"/>
      <c r="MVI301"/>
      <c r="MVJ301"/>
      <c r="MVK301"/>
      <c r="MVL301"/>
      <c r="MVM301"/>
      <c r="MVN301"/>
      <c r="MVO301"/>
      <c r="MVP301"/>
      <c r="MVQ301"/>
      <c r="MVR301"/>
      <c r="MVS301"/>
      <c r="MVT301"/>
      <c r="MVU301"/>
      <c r="MVV301"/>
      <c r="MVW301"/>
      <c r="MVX301"/>
      <c r="MVY301"/>
      <c r="MVZ301"/>
      <c r="MWA301"/>
      <c r="MWB301"/>
      <c r="MWC301"/>
      <c r="MWD301"/>
      <c r="MWE301"/>
      <c r="MWF301"/>
      <c r="MWG301"/>
      <c r="MWH301"/>
      <c r="MWI301"/>
      <c r="MWJ301"/>
      <c r="MWK301"/>
      <c r="MWL301"/>
      <c r="MWM301"/>
      <c r="MWN301"/>
      <c r="MWO301"/>
      <c r="MWP301"/>
      <c r="MWQ301"/>
      <c r="MWR301"/>
      <c r="MWS301"/>
      <c r="MWT301"/>
      <c r="MWU301"/>
      <c r="MWV301"/>
      <c r="MWW301"/>
      <c r="MWX301"/>
      <c r="MWY301"/>
      <c r="MWZ301"/>
      <c r="MXA301"/>
      <c r="MXB301"/>
      <c r="MXC301"/>
      <c r="MXD301"/>
      <c r="MXE301"/>
      <c r="MXF301"/>
      <c r="MXG301"/>
      <c r="MXH301"/>
      <c r="MXI301"/>
      <c r="MXJ301"/>
      <c r="MXK301"/>
      <c r="MXL301"/>
      <c r="MXM301"/>
      <c r="MXN301"/>
      <c r="MXO301"/>
      <c r="MXP301"/>
      <c r="MXQ301"/>
      <c r="MXR301"/>
      <c r="MXS301"/>
      <c r="MXT301"/>
      <c r="MXU301"/>
      <c r="MXV301"/>
      <c r="MXW301"/>
      <c r="MXX301"/>
      <c r="MXY301"/>
      <c r="MXZ301"/>
      <c r="MYA301"/>
      <c r="MYB301"/>
      <c r="MYC301"/>
      <c r="MYD301"/>
      <c r="MYE301"/>
      <c r="MYF301"/>
      <c r="MYG301"/>
      <c r="MYH301"/>
      <c r="MYI301"/>
      <c r="MYJ301"/>
      <c r="MYK301"/>
      <c r="MYL301"/>
      <c r="MYM301"/>
      <c r="MYN301"/>
      <c r="MYO301"/>
      <c r="MYP301"/>
      <c r="MYQ301"/>
      <c r="MYR301"/>
      <c r="MYS301"/>
      <c r="MYT301"/>
      <c r="MYU301"/>
      <c r="MYV301"/>
      <c r="MYW301"/>
      <c r="MYX301"/>
      <c r="MYY301"/>
      <c r="MYZ301"/>
      <c r="MZA301"/>
      <c r="MZB301"/>
      <c r="MZC301"/>
      <c r="MZD301"/>
      <c r="MZE301"/>
      <c r="MZF301"/>
      <c r="MZG301"/>
      <c r="MZH301"/>
      <c r="MZI301"/>
      <c r="MZJ301"/>
      <c r="MZK301"/>
      <c r="MZL301"/>
      <c r="MZM301"/>
      <c r="MZN301"/>
      <c r="MZO301"/>
      <c r="MZP301"/>
      <c r="MZQ301"/>
      <c r="MZR301"/>
      <c r="MZS301"/>
      <c r="MZT301"/>
      <c r="MZU301"/>
      <c r="MZV301"/>
      <c r="MZW301"/>
      <c r="MZX301"/>
      <c r="MZY301"/>
      <c r="MZZ301"/>
      <c r="NAA301"/>
      <c r="NAB301"/>
      <c r="NAC301"/>
      <c r="NAD301"/>
      <c r="NAE301"/>
      <c r="NAF301"/>
      <c r="NAG301"/>
      <c r="NAH301"/>
      <c r="NAI301"/>
      <c r="NAJ301"/>
      <c r="NAK301"/>
      <c r="NAL301"/>
      <c r="NAM301"/>
      <c r="NAN301"/>
      <c r="NAO301"/>
      <c r="NAP301"/>
      <c r="NAQ301"/>
      <c r="NAR301"/>
      <c r="NAS301"/>
      <c r="NAT301"/>
      <c r="NAU301"/>
      <c r="NAV301"/>
      <c r="NAW301"/>
      <c r="NAX301"/>
      <c r="NAY301"/>
      <c r="NAZ301"/>
      <c r="NBA301"/>
      <c r="NBB301"/>
      <c r="NBC301"/>
      <c r="NBD301"/>
      <c r="NBE301"/>
      <c r="NBF301"/>
      <c r="NBG301"/>
      <c r="NBH301"/>
      <c r="NBI301"/>
      <c r="NBJ301"/>
      <c r="NBK301"/>
      <c r="NBL301"/>
      <c r="NBM301"/>
      <c r="NBN301"/>
      <c r="NBO301"/>
      <c r="NBP301"/>
      <c r="NBQ301"/>
      <c r="NBR301"/>
      <c r="NBS301"/>
      <c r="NBT301"/>
      <c r="NBU301"/>
      <c r="NBV301"/>
      <c r="NBW301"/>
      <c r="NBX301"/>
      <c r="NBY301"/>
      <c r="NBZ301"/>
      <c r="NCA301"/>
      <c r="NCB301"/>
      <c r="NCC301"/>
      <c r="NCD301"/>
      <c r="NCE301"/>
      <c r="NCF301"/>
      <c r="NCG301"/>
      <c r="NCH301"/>
      <c r="NCI301"/>
      <c r="NCJ301"/>
      <c r="NCK301"/>
      <c r="NCL301"/>
      <c r="NCM301"/>
      <c r="NCN301"/>
      <c r="NCO301"/>
      <c r="NCP301"/>
      <c r="NCQ301"/>
      <c r="NCR301"/>
      <c r="NCS301"/>
      <c r="NCT301"/>
      <c r="NCU301"/>
      <c r="NCV301"/>
      <c r="NCW301"/>
      <c r="NCX301"/>
      <c r="NCY301"/>
      <c r="NCZ301"/>
      <c r="NDA301"/>
      <c r="NDB301"/>
      <c r="NDC301"/>
      <c r="NDD301"/>
      <c r="NDE301"/>
      <c r="NDF301"/>
      <c r="NDG301"/>
      <c r="NDH301"/>
      <c r="NDI301"/>
      <c r="NDJ301"/>
      <c r="NDK301"/>
      <c r="NDL301"/>
      <c r="NDM301"/>
      <c r="NDN301"/>
      <c r="NDO301"/>
      <c r="NDP301"/>
      <c r="NDQ301"/>
      <c r="NDR301"/>
      <c r="NDS301"/>
      <c r="NDT301"/>
      <c r="NDU301"/>
      <c r="NDV301"/>
      <c r="NDW301"/>
      <c r="NDX301"/>
      <c r="NDY301"/>
      <c r="NDZ301"/>
      <c r="NEA301"/>
      <c r="NEB301"/>
      <c r="NEC301"/>
      <c r="NED301"/>
      <c r="NEE301"/>
      <c r="NEF301"/>
      <c r="NEG301"/>
      <c r="NEH301"/>
      <c r="NEI301"/>
      <c r="NEJ301"/>
      <c r="NEK301"/>
      <c r="NEL301"/>
      <c r="NEM301"/>
      <c r="NEN301"/>
      <c r="NEO301"/>
      <c r="NEP301"/>
      <c r="NEQ301"/>
      <c r="NER301"/>
      <c r="NES301"/>
      <c r="NET301"/>
      <c r="NEU301"/>
      <c r="NEV301"/>
      <c r="NEW301"/>
      <c r="NEX301"/>
      <c r="NEY301"/>
      <c r="NEZ301"/>
      <c r="NFA301"/>
      <c r="NFB301"/>
      <c r="NFC301"/>
      <c r="NFD301"/>
      <c r="NFE301"/>
      <c r="NFF301"/>
      <c r="NFG301"/>
      <c r="NFH301"/>
      <c r="NFI301"/>
      <c r="NFJ301"/>
      <c r="NFK301"/>
      <c r="NFL301"/>
      <c r="NFM301"/>
      <c r="NFN301"/>
      <c r="NFO301"/>
      <c r="NFP301"/>
      <c r="NFQ301"/>
      <c r="NFR301"/>
      <c r="NFS301"/>
      <c r="NFT301"/>
      <c r="NFU301"/>
      <c r="NFV301"/>
      <c r="NFW301"/>
      <c r="NFX301"/>
      <c r="NFY301"/>
      <c r="NFZ301"/>
      <c r="NGA301"/>
      <c r="NGB301"/>
      <c r="NGC301"/>
      <c r="NGD301"/>
      <c r="NGE301"/>
      <c r="NGF301"/>
      <c r="NGG301"/>
      <c r="NGH301"/>
      <c r="NGI301"/>
      <c r="NGJ301"/>
      <c r="NGK301"/>
      <c r="NGL301"/>
      <c r="NGM301"/>
      <c r="NGN301"/>
      <c r="NGO301"/>
      <c r="NGP301"/>
      <c r="NGQ301"/>
      <c r="NGR301"/>
      <c r="NGS301"/>
      <c r="NGT301"/>
      <c r="NGU301"/>
      <c r="NGV301"/>
      <c r="NGW301"/>
      <c r="NGX301"/>
      <c r="NGY301"/>
      <c r="NGZ301"/>
      <c r="NHA301"/>
      <c r="NHB301"/>
      <c r="NHC301"/>
      <c r="NHD301"/>
      <c r="NHE301"/>
      <c r="NHF301"/>
      <c r="NHG301"/>
      <c r="NHH301"/>
      <c r="NHI301"/>
      <c r="NHJ301"/>
      <c r="NHK301"/>
      <c r="NHL301"/>
      <c r="NHM301"/>
      <c r="NHN301"/>
      <c r="NHO301"/>
      <c r="NHP301"/>
      <c r="NHQ301"/>
      <c r="NHR301"/>
      <c r="NHS301"/>
      <c r="NHT301"/>
      <c r="NHU301"/>
      <c r="NHV301"/>
      <c r="NHW301"/>
      <c r="NHX301"/>
      <c r="NHY301"/>
      <c r="NHZ301"/>
      <c r="NIA301"/>
      <c r="NIB301"/>
      <c r="NIC301"/>
      <c r="NID301"/>
      <c r="NIE301"/>
      <c r="NIF301"/>
      <c r="NIG301"/>
      <c r="NIH301"/>
      <c r="NII301"/>
      <c r="NIJ301"/>
      <c r="NIK301"/>
      <c r="NIL301"/>
      <c r="NIM301"/>
      <c r="NIN301"/>
      <c r="NIO301"/>
      <c r="NIP301"/>
      <c r="NIQ301"/>
      <c r="NIR301"/>
      <c r="NIS301"/>
      <c r="NIT301"/>
      <c r="NIU301"/>
      <c r="NIV301"/>
      <c r="NIW301"/>
      <c r="NIX301"/>
      <c r="NIY301"/>
      <c r="NIZ301"/>
      <c r="NJA301"/>
      <c r="NJB301"/>
      <c r="NJC301"/>
      <c r="NJD301"/>
      <c r="NJE301"/>
      <c r="NJF301"/>
      <c r="NJG301"/>
      <c r="NJH301"/>
      <c r="NJI301"/>
      <c r="NJJ301"/>
      <c r="NJK301"/>
      <c r="NJL301"/>
      <c r="NJM301"/>
      <c r="NJN301"/>
      <c r="NJO301"/>
      <c r="NJP301"/>
      <c r="NJQ301"/>
      <c r="NJR301"/>
      <c r="NJS301"/>
      <c r="NJT301"/>
      <c r="NJU301"/>
      <c r="NJV301"/>
      <c r="NJW301"/>
      <c r="NJX301"/>
      <c r="NJY301"/>
      <c r="NJZ301"/>
      <c r="NKA301"/>
      <c r="NKB301"/>
      <c r="NKC301"/>
      <c r="NKD301"/>
      <c r="NKE301"/>
      <c r="NKF301"/>
      <c r="NKG301"/>
      <c r="NKH301"/>
      <c r="NKI301"/>
      <c r="NKJ301"/>
      <c r="NKK301"/>
      <c r="NKL301"/>
      <c r="NKM301"/>
      <c r="NKN301"/>
      <c r="NKO301"/>
      <c r="NKP301"/>
      <c r="NKQ301"/>
      <c r="NKR301"/>
      <c r="NKS301"/>
      <c r="NKT301"/>
      <c r="NKU301"/>
      <c r="NKV301"/>
      <c r="NKW301"/>
      <c r="NKX301"/>
      <c r="NKY301"/>
      <c r="NKZ301"/>
      <c r="NLA301"/>
      <c r="NLB301"/>
      <c r="NLC301"/>
      <c r="NLD301"/>
      <c r="NLE301"/>
      <c r="NLF301"/>
      <c r="NLG301"/>
      <c r="NLH301"/>
      <c r="NLI301"/>
      <c r="NLJ301"/>
      <c r="NLK301"/>
      <c r="NLL301"/>
      <c r="NLM301"/>
      <c r="NLN301"/>
      <c r="NLO301"/>
      <c r="NLP301"/>
      <c r="NLQ301"/>
      <c r="NLR301"/>
      <c r="NLS301"/>
      <c r="NLT301"/>
      <c r="NLU301"/>
      <c r="NLV301"/>
      <c r="NLW301"/>
      <c r="NLX301"/>
      <c r="NLY301"/>
      <c r="NLZ301"/>
      <c r="NMA301"/>
      <c r="NMB301"/>
      <c r="NMC301"/>
      <c r="NMD301"/>
      <c r="NME301"/>
      <c r="NMF301"/>
      <c r="NMG301"/>
      <c r="NMH301"/>
      <c r="NMI301"/>
      <c r="NMJ301"/>
      <c r="NMK301"/>
      <c r="NML301"/>
      <c r="NMM301"/>
      <c r="NMN301"/>
      <c r="NMO301"/>
      <c r="NMP301"/>
      <c r="NMQ301"/>
      <c r="NMR301"/>
      <c r="NMS301"/>
      <c r="NMT301"/>
      <c r="NMU301"/>
      <c r="NMV301"/>
      <c r="NMW301"/>
      <c r="NMX301"/>
      <c r="NMY301"/>
      <c r="NMZ301"/>
      <c r="NNA301"/>
      <c r="NNB301"/>
      <c r="NNC301"/>
      <c r="NND301"/>
      <c r="NNE301"/>
      <c r="NNF301"/>
      <c r="NNG301"/>
      <c r="NNH301"/>
      <c r="NNI301"/>
      <c r="NNJ301"/>
      <c r="NNK301"/>
      <c r="NNL301"/>
      <c r="NNM301"/>
      <c r="NNN301"/>
      <c r="NNO301"/>
      <c r="NNP301"/>
      <c r="NNQ301"/>
      <c r="NNR301"/>
      <c r="NNS301"/>
      <c r="NNT301"/>
      <c r="NNU301"/>
      <c r="NNV301"/>
      <c r="NNW301"/>
      <c r="NNX301"/>
      <c r="NNY301"/>
      <c r="NNZ301"/>
      <c r="NOA301"/>
      <c r="NOB301"/>
      <c r="NOC301"/>
      <c r="NOD301"/>
      <c r="NOE301"/>
      <c r="NOF301"/>
      <c r="NOG301"/>
      <c r="NOH301"/>
      <c r="NOI301"/>
      <c r="NOJ301"/>
      <c r="NOK301"/>
      <c r="NOL301"/>
      <c r="NOM301"/>
      <c r="NON301"/>
      <c r="NOO301"/>
      <c r="NOP301"/>
      <c r="NOQ301"/>
      <c r="NOR301"/>
      <c r="NOS301"/>
      <c r="NOT301"/>
      <c r="NOU301"/>
      <c r="NOV301"/>
      <c r="NOW301"/>
      <c r="NOX301"/>
      <c r="NOY301"/>
      <c r="NOZ301"/>
      <c r="NPA301"/>
      <c r="NPB301"/>
      <c r="NPC301"/>
      <c r="NPD301"/>
      <c r="NPE301"/>
      <c r="NPF301"/>
      <c r="NPG301"/>
      <c r="NPH301"/>
      <c r="NPI301"/>
      <c r="NPJ301"/>
      <c r="NPK301"/>
      <c r="NPL301"/>
      <c r="NPM301"/>
      <c r="NPN301"/>
      <c r="NPO301"/>
      <c r="NPP301"/>
      <c r="NPQ301"/>
      <c r="NPR301"/>
      <c r="NPS301"/>
      <c r="NPT301"/>
      <c r="NPU301"/>
      <c r="NPV301"/>
      <c r="NPW301"/>
      <c r="NPX301"/>
      <c r="NPY301"/>
      <c r="NPZ301"/>
      <c r="NQA301"/>
      <c r="NQB301"/>
      <c r="NQC301"/>
      <c r="NQD301"/>
      <c r="NQE301"/>
      <c r="NQF301"/>
      <c r="NQG301"/>
      <c r="NQH301"/>
      <c r="NQI301"/>
      <c r="NQJ301"/>
      <c r="NQK301"/>
      <c r="NQL301"/>
      <c r="NQM301"/>
      <c r="NQN301"/>
      <c r="NQO301"/>
      <c r="NQP301"/>
      <c r="NQQ301"/>
      <c r="NQR301"/>
      <c r="NQS301"/>
      <c r="NQT301"/>
      <c r="NQU301"/>
      <c r="NQV301"/>
      <c r="NQW301"/>
      <c r="NQX301"/>
      <c r="NQY301"/>
      <c r="NQZ301"/>
      <c r="NRA301"/>
      <c r="NRB301"/>
      <c r="NRC301"/>
      <c r="NRD301"/>
      <c r="NRE301"/>
      <c r="NRF301"/>
      <c r="NRG301"/>
      <c r="NRH301"/>
      <c r="NRI301"/>
      <c r="NRJ301"/>
      <c r="NRK301"/>
      <c r="NRL301"/>
      <c r="NRM301"/>
      <c r="NRN301"/>
      <c r="NRO301"/>
      <c r="NRP301"/>
      <c r="NRQ301"/>
      <c r="NRR301"/>
      <c r="NRS301"/>
      <c r="NRT301"/>
      <c r="NRU301"/>
      <c r="NRV301"/>
      <c r="NRW301"/>
      <c r="NRX301"/>
      <c r="NRY301"/>
      <c r="NRZ301"/>
      <c r="NSA301"/>
      <c r="NSB301"/>
      <c r="NSC301"/>
      <c r="NSD301"/>
      <c r="NSE301"/>
      <c r="NSF301"/>
      <c r="NSG301"/>
      <c r="NSH301"/>
      <c r="NSI301"/>
      <c r="NSJ301"/>
      <c r="NSK301"/>
      <c r="NSL301"/>
      <c r="NSM301"/>
      <c r="NSN301"/>
      <c r="NSO301"/>
      <c r="NSP301"/>
      <c r="NSQ301"/>
      <c r="NSR301"/>
      <c r="NSS301"/>
      <c r="NST301"/>
      <c r="NSU301"/>
      <c r="NSV301"/>
      <c r="NSW301"/>
      <c r="NSX301"/>
      <c r="NSY301"/>
      <c r="NSZ301"/>
      <c r="NTA301"/>
      <c r="NTB301"/>
      <c r="NTC301"/>
      <c r="NTD301"/>
      <c r="NTE301"/>
      <c r="NTF301"/>
      <c r="NTG301"/>
      <c r="NTH301"/>
      <c r="NTI301"/>
      <c r="NTJ301"/>
      <c r="NTK301"/>
      <c r="NTL301"/>
      <c r="NTM301"/>
      <c r="NTN301"/>
      <c r="NTO301"/>
      <c r="NTP301"/>
      <c r="NTQ301"/>
      <c r="NTR301"/>
      <c r="NTS301"/>
      <c r="NTT301"/>
      <c r="NTU301"/>
      <c r="NTV301"/>
      <c r="NTW301"/>
      <c r="NTX301"/>
      <c r="NTY301"/>
      <c r="NTZ301"/>
      <c r="NUA301"/>
      <c r="NUB301"/>
      <c r="NUC301"/>
      <c r="NUD301"/>
      <c r="NUE301"/>
      <c r="NUF301"/>
      <c r="NUG301"/>
      <c r="NUH301"/>
      <c r="NUI301"/>
      <c r="NUJ301"/>
      <c r="NUK301"/>
      <c r="NUL301"/>
      <c r="NUM301"/>
      <c r="NUN301"/>
      <c r="NUO301"/>
      <c r="NUP301"/>
      <c r="NUQ301"/>
      <c r="NUR301"/>
      <c r="NUS301"/>
      <c r="NUT301"/>
      <c r="NUU301"/>
      <c r="NUV301"/>
      <c r="NUW301"/>
      <c r="NUX301"/>
      <c r="NUY301"/>
      <c r="NUZ301"/>
      <c r="NVA301"/>
      <c r="NVB301"/>
      <c r="NVC301"/>
      <c r="NVD301"/>
      <c r="NVE301"/>
      <c r="NVF301"/>
      <c r="NVG301"/>
      <c r="NVH301"/>
      <c r="NVI301"/>
      <c r="NVJ301"/>
      <c r="NVK301"/>
      <c r="NVL301"/>
      <c r="NVM301"/>
      <c r="NVN301"/>
      <c r="NVO301"/>
      <c r="NVP301"/>
      <c r="NVQ301"/>
      <c r="NVR301"/>
      <c r="NVS301"/>
      <c r="NVT301"/>
      <c r="NVU301"/>
      <c r="NVV301"/>
      <c r="NVW301"/>
      <c r="NVX301"/>
      <c r="NVY301"/>
      <c r="NVZ301"/>
      <c r="NWA301"/>
      <c r="NWB301"/>
      <c r="NWC301"/>
      <c r="NWD301"/>
      <c r="NWE301"/>
      <c r="NWF301"/>
      <c r="NWG301"/>
      <c r="NWH301"/>
      <c r="NWI301"/>
      <c r="NWJ301"/>
      <c r="NWK301"/>
      <c r="NWL301"/>
      <c r="NWM301"/>
      <c r="NWN301"/>
      <c r="NWO301"/>
      <c r="NWP301"/>
      <c r="NWQ301"/>
      <c r="NWR301"/>
      <c r="NWS301"/>
      <c r="NWT301"/>
      <c r="NWU301"/>
      <c r="NWV301"/>
      <c r="NWW301"/>
      <c r="NWX301"/>
      <c r="NWY301"/>
      <c r="NWZ301"/>
      <c r="NXA301"/>
      <c r="NXB301"/>
      <c r="NXC301"/>
      <c r="NXD301"/>
      <c r="NXE301"/>
      <c r="NXF301"/>
      <c r="NXG301"/>
      <c r="NXH301"/>
      <c r="NXI301"/>
      <c r="NXJ301"/>
      <c r="NXK301"/>
      <c r="NXL301"/>
      <c r="NXM301"/>
      <c r="NXN301"/>
      <c r="NXO301"/>
      <c r="NXP301"/>
      <c r="NXQ301"/>
      <c r="NXR301"/>
      <c r="NXS301"/>
      <c r="NXT301"/>
      <c r="NXU301"/>
      <c r="NXV301"/>
      <c r="NXW301"/>
      <c r="NXX301"/>
      <c r="NXY301"/>
      <c r="NXZ301"/>
      <c r="NYA301"/>
      <c r="NYB301"/>
      <c r="NYC301"/>
      <c r="NYD301"/>
      <c r="NYE301"/>
      <c r="NYF301"/>
      <c r="NYG301"/>
      <c r="NYH301"/>
      <c r="NYI301"/>
      <c r="NYJ301"/>
      <c r="NYK301"/>
      <c r="NYL301"/>
      <c r="NYM301"/>
      <c r="NYN301"/>
      <c r="NYO301"/>
      <c r="NYP301"/>
      <c r="NYQ301"/>
      <c r="NYR301"/>
      <c r="NYS301"/>
      <c r="NYT301"/>
      <c r="NYU301"/>
      <c r="NYV301"/>
      <c r="NYW301"/>
      <c r="NYX301"/>
      <c r="NYY301"/>
      <c r="NYZ301"/>
      <c r="NZA301"/>
      <c r="NZB301"/>
      <c r="NZC301"/>
      <c r="NZD301"/>
      <c r="NZE301"/>
      <c r="NZF301"/>
      <c r="NZG301"/>
      <c r="NZH301"/>
      <c r="NZI301"/>
      <c r="NZJ301"/>
      <c r="NZK301"/>
      <c r="NZL301"/>
      <c r="NZM301"/>
      <c r="NZN301"/>
      <c r="NZO301"/>
      <c r="NZP301"/>
      <c r="NZQ301"/>
      <c r="NZR301"/>
      <c r="NZS301"/>
      <c r="NZT301"/>
      <c r="NZU301"/>
      <c r="NZV301"/>
      <c r="NZW301"/>
      <c r="NZX301"/>
      <c r="NZY301"/>
      <c r="NZZ301"/>
      <c r="OAA301"/>
      <c r="OAB301"/>
      <c r="OAC301"/>
      <c r="OAD301"/>
      <c r="OAE301"/>
      <c r="OAF301"/>
      <c r="OAG301"/>
      <c r="OAH301"/>
      <c r="OAI301"/>
      <c r="OAJ301"/>
      <c r="OAK301"/>
      <c r="OAL301"/>
      <c r="OAM301"/>
      <c r="OAN301"/>
      <c r="OAO301"/>
      <c r="OAP301"/>
      <c r="OAQ301"/>
      <c r="OAR301"/>
      <c r="OAS301"/>
      <c r="OAT301"/>
      <c r="OAU301"/>
      <c r="OAV301"/>
      <c r="OAW301"/>
      <c r="OAX301"/>
      <c r="OAY301"/>
      <c r="OAZ301"/>
      <c r="OBA301"/>
      <c r="OBB301"/>
      <c r="OBC301"/>
      <c r="OBD301"/>
      <c r="OBE301"/>
      <c r="OBF301"/>
      <c r="OBG301"/>
      <c r="OBH301"/>
      <c r="OBI301"/>
      <c r="OBJ301"/>
      <c r="OBK301"/>
      <c r="OBL301"/>
      <c r="OBM301"/>
      <c r="OBN301"/>
      <c r="OBO301"/>
      <c r="OBP301"/>
      <c r="OBQ301"/>
      <c r="OBR301"/>
      <c r="OBS301"/>
      <c r="OBT301"/>
      <c r="OBU301"/>
      <c r="OBV301"/>
      <c r="OBW301"/>
      <c r="OBX301"/>
      <c r="OBY301"/>
      <c r="OBZ301"/>
      <c r="OCA301"/>
      <c r="OCB301"/>
      <c r="OCC301"/>
      <c r="OCD301"/>
      <c r="OCE301"/>
      <c r="OCF301"/>
      <c r="OCG301"/>
      <c r="OCH301"/>
      <c r="OCI301"/>
      <c r="OCJ301"/>
      <c r="OCK301"/>
      <c r="OCL301"/>
      <c r="OCM301"/>
      <c r="OCN301"/>
      <c r="OCO301"/>
      <c r="OCP301"/>
      <c r="OCQ301"/>
      <c r="OCR301"/>
      <c r="OCS301"/>
      <c r="OCT301"/>
      <c r="OCU301"/>
      <c r="OCV301"/>
      <c r="OCW301"/>
      <c r="OCX301"/>
      <c r="OCY301"/>
      <c r="OCZ301"/>
      <c r="ODA301"/>
      <c r="ODB301"/>
      <c r="ODC301"/>
      <c r="ODD301"/>
      <c r="ODE301"/>
      <c r="ODF301"/>
      <c r="ODG301"/>
      <c r="ODH301"/>
      <c r="ODI301"/>
      <c r="ODJ301"/>
      <c r="ODK301"/>
      <c r="ODL301"/>
      <c r="ODM301"/>
      <c r="ODN301"/>
      <c r="ODO301"/>
      <c r="ODP301"/>
      <c r="ODQ301"/>
      <c r="ODR301"/>
      <c r="ODS301"/>
      <c r="ODT301"/>
      <c r="ODU301"/>
      <c r="ODV301"/>
      <c r="ODW301"/>
      <c r="ODX301"/>
      <c r="ODY301"/>
      <c r="ODZ301"/>
      <c r="OEA301"/>
      <c r="OEB301"/>
      <c r="OEC301"/>
      <c r="OED301"/>
      <c r="OEE301"/>
      <c r="OEF301"/>
      <c r="OEG301"/>
      <c r="OEH301"/>
      <c r="OEI301"/>
      <c r="OEJ301"/>
      <c r="OEK301"/>
      <c r="OEL301"/>
      <c r="OEM301"/>
      <c r="OEN301"/>
      <c r="OEO301"/>
      <c r="OEP301"/>
      <c r="OEQ301"/>
      <c r="OER301"/>
      <c r="OES301"/>
      <c r="OET301"/>
      <c r="OEU301"/>
      <c r="OEV301"/>
      <c r="OEW301"/>
      <c r="OEX301"/>
      <c r="OEY301"/>
      <c r="OEZ301"/>
      <c r="OFA301"/>
      <c r="OFB301"/>
      <c r="OFC301"/>
      <c r="OFD301"/>
      <c r="OFE301"/>
      <c r="OFF301"/>
      <c r="OFG301"/>
      <c r="OFH301"/>
      <c r="OFI301"/>
      <c r="OFJ301"/>
      <c r="OFK301"/>
      <c r="OFL301"/>
      <c r="OFM301"/>
      <c r="OFN301"/>
      <c r="OFO301"/>
      <c r="OFP301"/>
      <c r="OFQ301"/>
      <c r="OFR301"/>
      <c r="OFS301"/>
      <c r="OFT301"/>
      <c r="OFU301"/>
      <c r="OFV301"/>
      <c r="OFW301"/>
      <c r="OFX301"/>
      <c r="OFY301"/>
      <c r="OFZ301"/>
      <c r="OGA301"/>
      <c r="OGB301"/>
      <c r="OGC301"/>
      <c r="OGD301"/>
      <c r="OGE301"/>
      <c r="OGF301"/>
      <c r="OGG301"/>
      <c r="OGH301"/>
      <c r="OGI301"/>
      <c r="OGJ301"/>
      <c r="OGK301"/>
      <c r="OGL301"/>
      <c r="OGM301"/>
      <c r="OGN301"/>
      <c r="OGO301"/>
      <c r="OGP301"/>
      <c r="OGQ301"/>
      <c r="OGR301"/>
      <c r="OGS301"/>
      <c r="OGT301"/>
      <c r="OGU301"/>
      <c r="OGV301"/>
      <c r="OGW301"/>
      <c r="OGX301"/>
      <c r="OGY301"/>
      <c r="OGZ301"/>
      <c r="OHA301"/>
      <c r="OHB301"/>
      <c r="OHC301"/>
      <c r="OHD301"/>
      <c r="OHE301"/>
      <c r="OHF301"/>
      <c r="OHG301"/>
      <c r="OHH301"/>
      <c r="OHI301"/>
      <c r="OHJ301"/>
      <c r="OHK301"/>
      <c r="OHL301"/>
      <c r="OHM301"/>
      <c r="OHN301"/>
      <c r="OHO301"/>
      <c r="OHP301"/>
      <c r="OHQ301"/>
      <c r="OHR301"/>
      <c r="OHS301"/>
      <c r="OHT301"/>
      <c r="OHU301"/>
      <c r="OHV301"/>
      <c r="OHW301"/>
      <c r="OHX301"/>
      <c r="OHY301"/>
      <c r="OHZ301"/>
      <c r="OIA301"/>
      <c r="OIB301"/>
      <c r="OIC301"/>
      <c r="OID301"/>
      <c r="OIE301"/>
      <c r="OIF301"/>
      <c r="OIG301"/>
      <c r="OIH301"/>
      <c r="OII301"/>
      <c r="OIJ301"/>
      <c r="OIK301"/>
      <c r="OIL301"/>
      <c r="OIM301"/>
      <c r="OIN301"/>
      <c r="OIO301"/>
      <c r="OIP301"/>
      <c r="OIQ301"/>
      <c r="OIR301"/>
      <c r="OIS301"/>
      <c r="OIT301"/>
      <c r="OIU301"/>
      <c r="OIV301"/>
      <c r="OIW301"/>
      <c r="OIX301"/>
      <c r="OIY301"/>
      <c r="OIZ301"/>
      <c r="OJA301"/>
      <c r="OJB301"/>
      <c r="OJC301"/>
      <c r="OJD301"/>
      <c r="OJE301"/>
      <c r="OJF301"/>
      <c r="OJG301"/>
      <c r="OJH301"/>
      <c r="OJI301"/>
      <c r="OJJ301"/>
      <c r="OJK301"/>
      <c r="OJL301"/>
      <c r="OJM301"/>
      <c r="OJN301"/>
      <c r="OJO301"/>
      <c r="OJP301"/>
      <c r="OJQ301"/>
      <c r="OJR301"/>
      <c r="OJS301"/>
      <c r="OJT301"/>
      <c r="OJU301"/>
      <c r="OJV301"/>
      <c r="OJW301"/>
      <c r="OJX301"/>
      <c r="OJY301"/>
      <c r="OJZ301"/>
      <c r="OKA301"/>
      <c r="OKB301"/>
      <c r="OKC301"/>
      <c r="OKD301"/>
      <c r="OKE301"/>
      <c r="OKF301"/>
      <c r="OKG301"/>
      <c r="OKH301"/>
      <c r="OKI301"/>
      <c r="OKJ301"/>
      <c r="OKK301"/>
      <c r="OKL301"/>
      <c r="OKM301"/>
      <c r="OKN301"/>
      <c r="OKO301"/>
      <c r="OKP301"/>
      <c r="OKQ301"/>
      <c r="OKR301"/>
      <c r="OKS301"/>
      <c r="OKT301"/>
      <c r="OKU301"/>
      <c r="OKV301"/>
      <c r="OKW301"/>
      <c r="OKX301"/>
      <c r="OKY301"/>
      <c r="OKZ301"/>
      <c r="OLA301"/>
      <c r="OLB301"/>
      <c r="OLC301"/>
      <c r="OLD301"/>
      <c r="OLE301"/>
      <c r="OLF301"/>
      <c r="OLG301"/>
      <c r="OLH301"/>
      <c r="OLI301"/>
      <c r="OLJ301"/>
      <c r="OLK301"/>
      <c r="OLL301"/>
      <c r="OLM301"/>
      <c r="OLN301"/>
      <c r="OLO301"/>
      <c r="OLP301"/>
      <c r="OLQ301"/>
      <c r="OLR301"/>
      <c r="OLS301"/>
      <c r="OLT301"/>
      <c r="OLU301"/>
      <c r="OLV301"/>
      <c r="OLW301"/>
      <c r="OLX301"/>
      <c r="OLY301"/>
      <c r="OLZ301"/>
      <c r="OMA301"/>
      <c r="OMB301"/>
      <c r="OMC301"/>
      <c r="OMD301"/>
      <c r="OME301"/>
      <c r="OMF301"/>
      <c r="OMG301"/>
      <c r="OMH301"/>
      <c r="OMI301"/>
      <c r="OMJ301"/>
      <c r="OMK301"/>
      <c r="OML301"/>
      <c r="OMM301"/>
      <c r="OMN301"/>
      <c r="OMO301"/>
      <c r="OMP301"/>
      <c r="OMQ301"/>
      <c r="OMR301"/>
      <c r="OMS301"/>
      <c r="OMT301"/>
      <c r="OMU301"/>
      <c r="OMV301"/>
      <c r="OMW301"/>
      <c r="OMX301"/>
      <c r="OMY301"/>
      <c r="OMZ301"/>
      <c r="ONA301"/>
      <c r="ONB301"/>
      <c r="ONC301"/>
      <c r="OND301"/>
      <c r="ONE301"/>
      <c r="ONF301"/>
      <c r="ONG301"/>
      <c r="ONH301"/>
      <c r="ONI301"/>
      <c r="ONJ301"/>
      <c r="ONK301"/>
      <c r="ONL301"/>
      <c r="ONM301"/>
      <c r="ONN301"/>
      <c r="ONO301"/>
      <c r="ONP301"/>
      <c r="ONQ301"/>
      <c r="ONR301"/>
      <c r="ONS301"/>
      <c r="ONT301"/>
      <c r="ONU301"/>
      <c r="ONV301"/>
      <c r="ONW301"/>
      <c r="ONX301"/>
      <c r="ONY301"/>
      <c r="ONZ301"/>
      <c r="OOA301"/>
      <c r="OOB301"/>
      <c r="OOC301"/>
      <c r="OOD301"/>
      <c r="OOE301"/>
      <c r="OOF301"/>
      <c r="OOG301"/>
      <c r="OOH301"/>
      <c r="OOI301"/>
      <c r="OOJ301"/>
      <c r="OOK301"/>
      <c r="OOL301"/>
      <c r="OOM301"/>
      <c r="OON301"/>
      <c r="OOO301"/>
      <c r="OOP301"/>
      <c r="OOQ301"/>
      <c r="OOR301"/>
      <c r="OOS301"/>
      <c r="OOT301"/>
      <c r="OOU301"/>
      <c r="OOV301"/>
      <c r="OOW301"/>
      <c r="OOX301"/>
      <c r="OOY301"/>
      <c r="OOZ301"/>
      <c r="OPA301"/>
      <c r="OPB301"/>
      <c r="OPC301"/>
      <c r="OPD301"/>
      <c r="OPE301"/>
      <c r="OPF301"/>
      <c r="OPG301"/>
      <c r="OPH301"/>
      <c r="OPI301"/>
      <c r="OPJ301"/>
      <c r="OPK301"/>
      <c r="OPL301"/>
      <c r="OPM301"/>
      <c r="OPN301"/>
      <c r="OPO301"/>
      <c r="OPP301"/>
      <c r="OPQ301"/>
      <c r="OPR301"/>
      <c r="OPS301"/>
      <c r="OPT301"/>
      <c r="OPU301"/>
      <c r="OPV301"/>
      <c r="OPW301"/>
      <c r="OPX301"/>
      <c r="OPY301"/>
      <c r="OPZ301"/>
      <c r="OQA301"/>
      <c r="OQB301"/>
      <c r="OQC301"/>
      <c r="OQD301"/>
      <c r="OQE301"/>
      <c r="OQF301"/>
      <c r="OQG301"/>
      <c r="OQH301"/>
      <c r="OQI301"/>
      <c r="OQJ301"/>
      <c r="OQK301"/>
      <c r="OQL301"/>
      <c r="OQM301"/>
      <c r="OQN301"/>
      <c r="OQO301"/>
      <c r="OQP301"/>
      <c r="OQQ301"/>
      <c r="OQR301"/>
      <c r="OQS301"/>
      <c r="OQT301"/>
      <c r="OQU301"/>
      <c r="OQV301"/>
      <c r="OQW301"/>
      <c r="OQX301"/>
      <c r="OQY301"/>
      <c r="OQZ301"/>
      <c r="ORA301"/>
      <c r="ORB301"/>
      <c r="ORC301"/>
      <c r="ORD301"/>
      <c r="ORE301"/>
      <c r="ORF301"/>
      <c r="ORG301"/>
      <c r="ORH301"/>
      <c r="ORI301"/>
      <c r="ORJ301"/>
      <c r="ORK301"/>
      <c r="ORL301"/>
      <c r="ORM301"/>
      <c r="ORN301"/>
      <c r="ORO301"/>
      <c r="ORP301"/>
      <c r="ORQ301"/>
      <c r="ORR301"/>
      <c r="ORS301"/>
      <c r="ORT301"/>
      <c r="ORU301"/>
      <c r="ORV301"/>
      <c r="ORW301"/>
      <c r="ORX301"/>
      <c r="ORY301"/>
      <c r="ORZ301"/>
      <c r="OSA301"/>
      <c r="OSB301"/>
      <c r="OSC301"/>
      <c r="OSD301"/>
      <c r="OSE301"/>
      <c r="OSF301"/>
      <c r="OSG301"/>
      <c r="OSH301"/>
      <c r="OSI301"/>
      <c r="OSJ301"/>
      <c r="OSK301"/>
      <c r="OSL301"/>
      <c r="OSM301"/>
      <c r="OSN301"/>
      <c r="OSO301"/>
      <c r="OSP301"/>
      <c r="OSQ301"/>
      <c r="OSR301"/>
      <c r="OSS301"/>
      <c r="OST301"/>
      <c r="OSU301"/>
      <c r="OSV301"/>
      <c r="OSW301"/>
      <c r="OSX301"/>
      <c r="OSY301"/>
      <c r="OSZ301"/>
      <c r="OTA301"/>
      <c r="OTB301"/>
      <c r="OTC301"/>
      <c r="OTD301"/>
      <c r="OTE301"/>
      <c r="OTF301"/>
      <c r="OTG301"/>
      <c r="OTH301"/>
      <c r="OTI301"/>
      <c r="OTJ301"/>
      <c r="OTK301"/>
      <c r="OTL301"/>
      <c r="OTM301"/>
      <c r="OTN301"/>
      <c r="OTO301"/>
      <c r="OTP301"/>
      <c r="OTQ301"/>
      <c r="OTR301"/>
      <c r="OTS301"/>
      <c r="OTT301"/>
      <c r="OTU301"/>
      <c r="OTV301"/>
      <c r="OTW301"/>
      <c r="OTX301"/>
      <c r="OTY301"/>
      <c r="OTZ301"/>
      <c r="OUA301"/>
      <c r="OUB301"/>
      <c r="OUC301"/>
      <c r="OUD301"/>
      <c r="OUE301"/>
      <c r="OUF301"/>
      <c r="OUG301"/>
      <c r="OUH301"/>
      <c r="OUI301"/>
      <c r="OUJ301"/>
      <c r="OUK301"/>
      <c r="OUL301"/>
      <c r="OUM301"/>
      <c r="OUN301"/>
      <c r="OUO301"/>
      <c r="OUP301"/>
      <c r="OUQ301"/>
      <c r="OUR301"/>
      <c r="OUS301"/>
      <c r="OUT301"/>
      <c r="OUU301"/>
      <c r="OUV301"/>
      <c r="OUW301"/>
      <c r="OUX301"/>
      <c r="OUY301"/>
      <c r="OUZ301"/>
      <c r="OVA301"/>
      <c r="OVB301"/>
      <c r="OVC301"/>
      <c r="OVD301"/>
      <c r="OVE301"/>
      <c r="OVF301"/>
      <c r="OVG301"/>
      <c r="OVH301"/>
      <c r="OVI301"/>
      <c r="OVJ301"/>
      <c r="OVK301"/>
      <c r="OVL301"/>
      <c r="OVM301"/>
      <c r="OVN301"/>
      <c r="OVO301"/>
      <c r="OVP301"/>
      <c r="OVQ301"/>
      <c r="OVR301"/>
      <c r="OVS301"/>
      <c r="OVT301"/>
      <c r="OVU301"/>
      <c r="OVV301"/>
      <c r="OVW301"/>
      <c r="OVX301"/>
      <c r="OVY301"/>
      <c r="OVZ301"/>
      <c r="OWA301"/>
      <c r="OWB301"/>
      <c r="OWC301"/>
      <c r="OWD301"/>
      <c r="OWE301"/>
      <c r="OWF301"/>
      <c r="OWG301"/>
      <c r="OWH301"/>
      <c r="OWI301"/>
      <c r="OWJ301"/>
      <c r="OWK301"/>
      <c r="OWL301"/>
      <c r="OWM301"/>
      <c r="OWN301"/>
      <c r="OWO301"/>
      <c r="OWP301"/>
      <c r="OWQ301"/>
      <c r="OWR301"/>
      <c r="OWS301"/>
      <c r="OWT301"/>
      <c r="OWU301"/>
      <c r="OWV301"/>
      <c r="OWW301"/>
      <c r="OWX301"/>
      <c r="OWY301"/>
      <c r="OWZ301"/>
      <c r="OXA301"/>
      <c r="OXB301"/>
      <c r="OXC301"/>
      <c r="OXD301"/>
      <c r="OXE301"/>
      <c r="OXF301"/>
      <c r="OXG301"/>
      <c r="OXH301"/>
      <c r="OXI301"/>
      <c r="OXJ301"/>
      <c r="OXK301"/>
      <c r="OXL301"/>
      <c r="OXM301"/>
      <c r="OXN301"/>
      <c r="OXO301"/>
      <c r="OXP301"/>
      <c r="OXQ301"/>
      <c r="OXR301"/>
      <c r="OXS301"/>
      <c r="OXT301"/>
      <c r="OXU301"/>
      <c r="OXV301"/>
      <c r="OXW301"/>
      <c r="OXX301"/>
      <c r="OXY301"/>
      <c r="OXZ301"/>
      <c r="OYA301"/>
      <c r="OYB301"/>
      <c r="OYC301"/>
      <c r="OYD301"/>
      <c r="OYE301"/>
      <c r="OYF301"/>
      <c r="OYG301"/>
      <c r="OYH301"/>
      <c r="OYI301"/>
      <c r="OYJ301"/>
      <c r="OYK301"/>
      <c r="OYL301"/>
      <c r="OYM301"/>
      <c r="OYN301"/>
      <c r="OYO301"/>
      <c r="OYP301"/>
      <c r="OYQ301"/>
      <c r="OYR301"/>
      <c r="OYS301"/>
      <c r="OYT301"/>
      <c r="OYU301"/>
      <c r="OYV301"/>
      <c r="OYW301"/>
      <c r="OYX301"/>
      <c r="OYY301"/>
      <c r="OYZ301"/>
      <c r="OZA301"/>
      <c r="OZB301"/>
      <c r="OZC301"/>
      <c r="OZD301"/>
      <c r="OZE301"/>
      <c r="OZF301"/>
      <c r="OZG301"/>
      <c r="OZH301"/>
      <c r="OZI301"/>
      <c r="OZJ301"/>
      <c r="OZK301"/>
      <c r="OZL301"/>
      <c r="OZM301"/>
      <c r="OZN301"/>
      <c r="OZO301"/>
      <c r="OZP301"/>
      <c r="OZQ301"/>
      <c r="OZR301"/>
      <c r="OZS301"/>
      <c r="OZT301"/>
      <c r="OZU301"/>
      <c r="OZV301"/>
      <c r="OZW301"/>
      <c r="OZX301"/>
      <c r="OZY301"/>
      <c r="OZZ301"/>
      <c r="PAA301"/>
      <c r="PAB301"/>
      <c r="PAC301"/>
      <c r="PAD301"/>
      <c r="PAE301"/>
      <c r="PAF301"/>
      <c r="PAG301"/>
      <c r="PAH301"/>
      <c r="PAI301"/>
      <c r="PAJ301"/>
      <c r="PAK301"/>
      <c r="PAL301"/>
      <c r="PAM301"/>
      <c r="PAN301"/>
      <c r="PAO301"/>
      <c r="PAP301"/>
      <c r="PAQ301"/>
      <c r="PAR301"/>
      <c r="PAS301"/>
      <c r="PAT301"/>
      <c r="PAU301"/>
      <c r="PAV301"/>
      <c r="PAW301"/>
      <c r="PAX301"/>
      <c r="PAY301"/>
      <c r="PAZ301"/>
      <c r="PBA301"/>
      <c r="PBB301"/>
      <c r="PBC301"/>
      <c r="PBD301"/>
      <c r="PBE301"/>
      <c r="PBF301"/>
      <c r="PBG301"/>
      <c r="PBH301"/>
      <c r="PBI301"/>
      <c r="PBJ301"/>
      <c r="PBK301"/>
      <c r="PBL301"/>
      <c r="PBM301"/>
      <c r="PBN301"/>
      <c r="PBO301"/>
      <c r="PBP301"/>
      <c r="PBQ301"/>
      <c r="PBR301"/>
      <c r="PBS301"/>
      <c r="PBT301"/>
      <c r="PBU301"/>
      <c r="PBV301"/>
      <c r="PBW301"/>
      <c r="PBX301"/>
      <c r="PBY301"/>
      <c r="PBZ301"/>
      <c r="PCA301"/>
      <c r="PCB301"/>
      <c r="PCC301"/>
      <c r="PCD301"/>
      <c r="PCE301"/>
      <c r="PCF301"/>
      <c r="PCG301"/>
      <c r="PCH301"/>
      <c r="PCI301"/>
      <c r="PCJ301"/>
      <c r="PCK301"/>
      <c r="PCL301"/>
      <c r="PCM301"/>
      <c r="PCN301"/>
      <c r="PCO301"/>
      <c r="PCP301"/>
      <c r="PCQ301"/>
      <c r="PCR301"/>
      <c r="PCS301"/>
      <c r="PCT301"/>
      <c r="PCU301"/>
      <c r="PCV301"/>
      <c r="PCW301"/>
      <c r="PCX301"/>
      <c r="PCY301"/>
      <c r="PCZ301"/>
      <c r="PDA301"/>
      <c r="PDB301"/>
      <c r="PDC301"/>
      <c r="PDD301"/>
      <c r="PDE301"/>
      <c r="PDF301"/>
      <c r="PDG301"/>
      <c r="PDH301"/>
      <c r="PDI301"/>
      <c r="PDJ301"/>
      <c r="PDK301"/>
      <c r="PDL301"/>
      <c r="PDM301"/>
      <c r="PDN301"/>
      <c r="PDO301"/>
      <c r="PDP301"/>
      <c r="PDQ301"/>
      <c r="PDR301"/>
      <c r="PDS301"/>
      <c r="PDT301"/>
      <c r="PDU301"/>
      <c r="PDV301"/>
      <c r="PDW301"/>
      <c r="PDX301"/>
      <c r="PDY301"/>
      <c r="PDZ301"/>
      <c r="PEA301"/>
      <c r="PEB301"/>
      <c r="PEC301"/>
      <c r="PED301"/>
      <c r="PEE301"/>
      <c r="PEF301"/>
      <c r="PEG301"/>
      <c r="PEH301"/>
      <c r="PEI301"/>
      <c r="PEJ301"/>
      <c r="PEK301"/>
      <c r="PEL301"/>
      <c r="PEM301"/>
      <c r="PEN301"/>
      <c r="PEO301"/>
      <c r="PEP301"/>
      <c r="PEQ301"/>
      <c r="PER301"/>
      <c r="PES301"/>
      <c r="PET301"/>
      <c r="PEU301"/>
      <c r="PEV301"/>
      <c r="PEW301"/>
      <c r="PEX301"/>
      <c r="PEY301"/>
      <c r="PEZ301"/>
      <c r="PFA301"/>
      <c r="PFB301"/>
      <c r="PFC301"/>
      <c r="PFD301"/>
      <c r="PFE301"/>
      <c r="PFF301"/>
      <c r="PFG301"/>
      <c r="PFH301"/>
      <c r="PFI301"/>
      <c r="PFJ301"/>
      <c r="PFK301"/>
      <c r="PFL301"/>
      <c r="PFM301"/>
      <c r="PFN301"/>
      <c r="PFO301"/>
      <c r="PFP301"/>
      <c r="PFQ301"/>
      <c r="PFR301"/>
      <c r="PFS301"/>
      <c r="PFT301"/>
      <c r="PFU301"/>
      <c r="PFV301"/>
      <c r="PFW301"/>
      <c r="PFX301"/>
      <c r="PFY301"/>
      <c r="PFZ301"/>
      <c r="PGA301"/>
      <c r="PGB301"/>
      <c r="PGC301"/>
      <c r="PGD301"/>
      <c r="PGE301"/>
      <c r="PGF301"/>
      <c r="PGG301"/>
      <c r="PGH301"/>
      <c r="PGI301"/>
      <c r="PGJ301"/>
      <c r="PGK301"/>
      <c r="PGL301"/>
      <c r="PGM301"/>
      <c r="PGN301"/>
      <c r="PGO301"/>
      <c r="PGP301"/>
      <c r="PGQ301"/>
      <c r="PGR301"/>
      <c r="PGS301"/>
      <c r="PGT301"/>
      <c r="PGU301"/>
      <c r="PGV301"/>
      <c r="PGW301"/>
      <c r="PGX301"/>
      <c r="PGY301"/>
      <c r="PGZ301"/>
      <c r="PHA301"/>
      <c r="PHB301"/>
      <c r="PHC301"/>
      <c r="PHD301"/>
      <c r="PHE301"/>
      <c r="PHF301"/>
      <c r="PHG301"/>
      <c r="PHH301"/>
      <c r="PHI301"/>
      <c r="PHJ301"/>
      <c r="PHK301"/>
      <c r="PHL301"/>
      <c r="PHM301"/>
      <c r="PHN301"/>
      <c r="PHO301"/>
      <c r="PHP301"/>
      <c r="PHQ301"/>
      <c r="PHR301"/>
      <c r="PHS301"/>
      <c r="PHT301"/>
      <c r="PHU301"/>
      <c r="PHV301"/>
      <c r="PHW301"/>
      <c r="PHX301"/>
      <c r="PHY301"/>
      <c r="PHZ301"/>
      <c r="PIA301"/>
      <c r="PIB301"/>
      <c r="PIC301"/>
      <c r="PID301"/>
      <c r="PIE301"/>
      <c r="PIF301"/>
      <c r="PIG301"/>
      <c r="PIH301"/>
      <c r="PII301"/>
      <c r="PIJ301"/>
      <c r="PIK301"/>
      <c r="PIL301"/>
      <c r="PIM301"/>
      <c r="PIN301"/>
      <c r="PIO301"/>
      <c r="PIP301"/>
      <c r="PIQ301"/>
      <c r="PIR301"/>
      <c r="PIS301"/>
      <c r="PIT301"/>
      <c r="PIU301"/>
      <c r="PIV301"/>
      <c r="PIW301"/>
      <c r="PIX301"/>
      <c r="PIY301"/>
      <c r="PIZ301"/>
      <c r="PJA301"/>
      <c r="PJB301"/>
      <c r="PJC301"/>
      <c r="PJD301"/>
      <c r="PJE301"/>
      <c r="PJF301"/>
      <c r="PJG301"/>
      <c r="PJH301"/>
      <c r="PJI301"/>
      <c r="PJJ301"/>
      <c r="PJK301"/>
      <c r="PJL301"/>
      <c r="PJM301"/>
      <c r="PJN301"/>
      <c r="PJO301"/>
      <c r="PJP301"/>
      <c r="PJQ301"/>
      <c r="PJR301"/>
      <c r="PJS301"/>
      <c r="PJT301"/>
      <c r="PJU301"/>
      <c r="PJV301"/>
      <c r="PJW301"/>
      <c r="PJX301"/>
      <c r="PJY301"/>
      <c r="PJZ301"/>
      <c r="PKA301"/>
      <c r="PKB301"/>
      <c r="PKC301"/>
      <c r="PKD301"/>
      <c r="PKE301"/>
      <c r="PKF301"/>
      <c r="PKG301"/>
      <c r="PKH301"/>
      <c r="PKI301"/>
      <c r="PKJ301"/>
      <c r="PKK301"/>
      <c r="PKL301"/>
      <c r="PKM301"/>
      <c r="PKN301"/>
      <c r="PKO301"/>
      <c r="PKP301"/>
      <c r="PKQ301"/>
      <c r="PKR301"/>
      <c r="PKS301"/>
      <c r="PKT301"/>
      <c r="PKU301"/>
      <c r="PKV301"/>
      <c r="PKW301"/>
      <c r="PKX301"/>
      <c r="PKY301"/>
      <c r="PKZ301"/>
      <c r="PLA301"/>
      <c r="PLB301"/>
      <c r="PLC301"/>
      <c r="PLD301"/>
      <c r="PLE301"/>
      <c r="PLF301"/>
      <c r="PLG301"/>
      <c r="PLH301"/>
      <c r="PLI301"/>
      <c r="PLJ301"/>
      <c r="PLK301"/>
      <c r="PLL301"/>
      <c r="PLM301"/>
      <c r="PLN301"/>
      <c r="PLO301"/>
      <c r="PLP301"/>
      <c r="PLQ301"/>
      <c r="PLR301"/>
      <c r="PLS301"/>
      <c r="PLT301"/>
      <c r="PLU301"/>
      <c r="PLV301"/>
      <c r="PLW301"/>
      <c r="PLX301"/>
      <c r="PLY301"/>
      <c r="PLZ301"/>
      <c r="PMA301"/>
      <c r="PMB301"/>
      <c r="PMC301"/>
      <c r="PMD301"/>
      <c r="PME301"/>
      <c r="PMF301"/>
      <c r="PMG301"/>
      <c r="PMH301"/>
      <c r="PMI301"/>
      <c r="PMJ301"/>
      <c r="PMK301"/>
      <c r="PML301"/>
      <c r="PMM301"/>
      <c r="PMN301"/>
      <c r="PMO301"/>
      <c r="PMP301"/>
      <c r="PMQ301"/>
      <c r="PMR301"/>
      <c r="PMS301"/>
      <c r="PMT301"/>
      <c r="PMU301"/>
      <c r="PMV301"/>
      <c r="PMW301"/>
      <c r="PMX301"/>
      <c r="PMY301"/>
      <c r="PMZ301"/>
      <c r="PNA301"/>
      <c r="PNB301"/>
      <c r="PNC301"/>
      <c r="PND301"/>
      <c r="PNE301"/>
      <c r="PNF301"/>
      <c r="PNG301"/>
      <c r="PNH301"/>
      <c r="PNI301"/>
      <c r="PNJ301"/>
      <c r="PNK301"/>
      <c r="PNL301"/>
      <c r="PNM301"/>
      <c r="PNN301"/>
      <c r="PNO301"/>
      <c r="PNP301"/>
      <c r="PNQ301"/>
      <c r="PNR301"/>
      <c r="PNS301"/>
      <c r="PNT301"/>
      <c r="PNU301"/>
      <c r="PNV301"/>
      <c r="PNW301"/>
      <c r="PNX301"/>
      <c r="PNY301"/>
      <c r="PNZ301"/>
      <c r="POA301"/>
      <c r="POB301"/>
      <c r="POC301"/>
      <c r="POD301"/>
      <c r="POE301"/>
      <c r="POF301"/>
      <c r="POG301"/>
      <c r="POH301"/>
      <c r="POI301"/>
      <c r="POJ301"/>
      <c r="POK301"/>
      <c r="POL301"/>
      <c r="POM301"/>
      <c r="PON301"/>
      <c r="POO301"/>
      <c r="POP301"/>
      <c r="POQ301"/>
      <c r="POR301"/>
      <c r="POS301"/>
      <c r="POT301"/>
      <c r="POU301"/>
      <c r="POV301"/>
      <c r="POW301"/>
      <c r="POX301"/>
      <c r="POY301"/>
      <c r="POZ301"/>
      <c r="PPA301"/>
      <c r="PPB301"/>
      <c r="PPC301"/>
      <c r="PPD301"/>
      <c r="PPE301"/>
      <c r="PPF301"/>
      <c r="PPG301"/>
      <c r="PPH301"/>
      <c r="PPI301"/>
      <c r="PPJ301"/>
      <c r="PPK301"/>
      <c r="PPL301"/>
      <c r="PPM301"/>
      <c r="PPN301"/>
      <c r="PPO301"/>
      <c r="PPP301"/>
      <c r="PPQ301"/>
      <c r="PPR301"/>
      <c r="PPS301"/>
      <c r="PPT301"/>
      <c r="PPU301"/>
      <c r="PPV301"/>
      <c r="PPW301"/>
      <c r="PPX301"/>
      <c r="PPY301"/>
      <c r="PPZ301"/>
      <c r="PQA301"/>
      <c r="PQB301"/>
      <c r="PQC301"/>
      <c r="PQD301"/>
      <c r="PQE301"/>
      <c r="PQF301"/>
      <c r="PQG301"/>
      <c r="PQH301"/>
      <c r="PQI301"/>
      <c r="PQJ301"/>
      <c r="PQK301"/>
      <c r="PQL301"/>
      <c r="PQM301"/>
      <c r="PQN301"/>
      <c r="PQO301"/>
      <c r="PQP301"/>
      <c r="PQQ301"/>
      <c r="PQR301"/>
      <c r="PQS301"/>
      <c r="PQT301"/>
      <c r="PQU301"/>
      <c r="PQV301"/>
      <c r="PQW301"/>
      <c r="PQX301"/>
      <c r="PQY301"/>
      <c r="PQZ301"/>
      <c r="PRA301"/>
      <c r="PRB301"/>
      <c r="PRC301"/>
      <c r="PRD301"/>
      <c r="PRE301"/>
      <c r="PRF301"/>
      <c r="PRG301"/>
      <c r="PRH301"/>
      <c r="PRI301"/>
      <c r="PRJ301"/>
      <c r="PRK301"/>
      <c r="PRL301"/>
      <c r="PRM301"/>
      <c r="PRN301"/>
      <c r="PRO301"/>
      <c r="PRP301"/>
      <c r="PRQ301"/>
      <c r="PRR301"/>
      <c r="PRS301"/>
      <c r="PRT301"/>
      <c r="PRU301"/>
      <c r="PRV301"/>
      <c r="PRW301"/>
      <c r="PRX301"/>
      <c r="PRY301"/>
      <c r="PRZ301"/>
      <c r="PSA301"/>
      <c r="PSB301"/>
      <c r="PSC301"/>
      <c r="PSD301"/>
      <c r="PSE301"/>
      <c r="PSF301"/>
      <c r="PSG301"/>
      <c r="PSH301"/>
      <c r="PSI301"/>
      <c r="PSJ301"/>
      <c r="PSK301"/>
      <c r="PSL301"/>
      <c r="PSM301"/>
      <c r="PSN301"/>
      <c r="PSO301"/>
      <c r="PSP301"/>
      <c r="PSQ301"/>
      <c r="PSR301"/>
      <c r="PSS301"/>
      <c r="PST301"/>
      <c r="PSU301"/>
      <c r="PSV301"/>
      <c r="PSW301"/>
      <c r="PSX301"/>
      <c r="PSY301"/>
      <c r="PSZ301"/>
      <c r="PTA301"/>
      <c r="PTB301"/>
      <c r="PTC301"/>
      <c r="PTD301"/>
      <c r="PTE301"/>
      <c r="PTF301"/>
      <c r="PTG301"/>
      <c r="PTH301"/>
      <c r="PTI301"/>
      <c r="PTJ301"/>
      <c r="PTK301"/>
      <c r="PTL301"/>
      <c r="PTM301"/>
      <c r="PTN301"/>
      <c r="PTO301"/>
      <c r="PTP301"/>
      <c r="PTQ301"/>
      <c r="PTR301"/>
      <c r="PTS301"/>
      <c r="PTT301"/>
      <c r="PTU301"/>
      <c r="PTV301"/>
      <c r="PTW301"/>
      <c r="PTX301"/>
      <c r="PTY301"/>
      <c r="PTZ301"/>
      <c r="PUA301"/>
      <c r="PUB301"/>
      <c r="PUC301"/>
      <c r="PUD301"/>
      <c r="PUE301"/>
      <c r="PUF301"/>
      <c r="PUG301"/>
      <c r="PUH301"/>
      <c r="PUI301"/>
      <c r="PUJ301"/>
      <c r="PUK301"/>
      <c r="PUL301"/>
      <c r="PUM301"/>
      <c r="PUN301"/>
      <c r="PUO301"/>
      <c r="PUP301"/>
      <c r="PUQ301"/>
      <c r="PUR301"/>
      <c r="PUS301"/>
      <c r="PUT301"/>
      <c r="PUU301"/>
      <c r="PUV301"/>
      <c r="PUW301"/>
      <c r="PUX301"/>
      <c r="PUY301"/>
      <c r="PUZ301"/>
      <c r="PVA301"/>
      <c r="PVB301"/>
      <c r="PVC301"/>
      <c r="PVD301"/>
      <c r="PVE301"/>
      <c r="PVF301"/>
      <c r="PVG301"/>
      <c r="PVH301"/>
      <c r="PVI301"/>
      <c r="PVJ301"/>
      <c r="PVK301"/>
      <c r="PVL301"/>
      <c r="PVM301"/>
      <c r="PVN301"/>
      <c r="PVO301"/>
      <c r="PVP301"/>
      <c r="PVQ301"/>
      <c r="PVR301"/>
      <c r="PVS301"/>
      <c r="PVT301"/>
      <c r="PVU301"/>
      <c r="PVV301"/>
      <c r="PVW301"/>
      <c r="PVX301"/>
      <c r="PVY301"/>
      <c r="PVZ301"/>
      <c r="PWA301"/>
      <c r="PWB301"/>
      <c r="PWC301"/>
      <c r="PWD301"/>
      <c r="PWE301"/>
      <c r="PWF301"/>
      <c r="PWG301"/>
      <c r="PWH301"/>
      <c r="PWI301"/>
      <c r="PWJ301"/>
      <c r="PWK301"/>
      <c r="PWL301"/>
      <c r="PWM301"/>
      <c r="PWN301"/>
      <c r="PWO301"/>
      <c r="PWP301"/>
      <c r="PWQ301"/>
      <c r="PWR301"/>
      <c r="PWS301"/>
      <c r="PWT301"/>
      <c r="PWU301"/>
      <c r="PWV301"/>
      <c r="PWW301"/>
      <c r="PWX301"/>
      <c r="PWY301"/>
      <c r="PWZ301"/>
      <c r="PXA301"/>
      <c r="PXB301"/>
      <c r="PXC301"/>
      <c r="PXD301"/>
      <c r="PXE301"/>
      <c r="PXF301"/>
      <c r="PXG301"/>
      <c r="PXH301"/>
      <c r="PXI301"/>
      <c r="PXJ301"/>
      <c r="PXK301"/>
      <c r="PXL301"/>
      <c r="PXM301"/>
      <c r="PXN301"/>
      <c r="PXO301"/>
      <c r="PXP301"/>
      <c r="PXQ301"/>
      <c r="PXR301"/>
      <c r="PXS301"/>
      <c r="PXT301"/>
      <c r="PXU301"/>
      <c r="PXV301"/>
      <c r="PXW301"/>
      <c r="PXX301"/>
      <c r="PXY301"/>
      <c r="PXZ301"/>
      <c r="PYA301"/>
      <c r="PYB301"/>
      <c r="PYC301"/>
      <c r="PYD301"/>
      <c r="PYE301"/>
      <c r="PYF301"/>
      <c r="PYG301"/>
      <c r="PYH301"/>
      <c r="PYI301"/>
      <c r="PYJ301"/>
      <c r="PYK301"/>
      <c r="PYL301"/>
      <c r="PYM301"/>
      <c r="PYN301"/>
      <c r="PYO301"/>
      <c r="PYP301"/>
      <c r="PYQ301"/>
      <c r="PYR301"/>
      <c r="PYS301"/>
      <c r="PYT301"/>
      <c r="PYU301"/>
      <c r="PYV301"/>
      <c r="PYW301"/>
      <c r="PYX301"/>
      <c r="PYY301"/>
      <c r="PYZ301"/>
      <c r="PZA301"/>
      <c r="PZB301"/>
      <c r="PZC301"/>
      <c r="PZD301"/>
      <c r="PZE301"/>
      <c r="PZF301"/>
      <c r="PZG301"/>
      <c r="PZH301"/>
      <c r="PZI301"/>
      <c r="PZJ301"/>
      <c r="PZK301"/>
      <c r="PZL301"/>
      <c r="PZM301"/>
      <c r="PZN301"/>
      <c r="PZO301"/>
      <c r="PZP301"/>
      <c r="PZQ301"/>
      <c r="PZR301"/>
      <c r="PZS301"/>
      <c r="PZT301"/>
      <c r="PZU301"/>
      <c r="PZV301"/>
      <c r="PZW301"/>
      <c r="PZX301"/>
      <c r="PZY301"/>
      <c r="PZZ301"/>
      <c r="QAA301"/>
      <c r="QAB301"/>
      <c r="QAC301"/>
      <c r="QAD301"/>
      <c r="QAE301"/>
      <c r="QAF301"/>
      <c r="QAG301"/>
      <c r="QAH301"/>
      <c r="QAI301"/>
      <c r="QAJ301"/>
      <c r="QAK301"/>
      <c r="QAL301"/>
      <c r="QAM301"/>
      <c r="QAN301"/>
      <c r="QAO301"/>
      <c r="QAP301"/>
      <c r="QAQ301"/>
      <c r="QAR301"/>
      <c r="QAS301"/>
      <c r="QAT301"/>
      <c r="QAU301"/>
      <c r="QAV301"/>
      <c r="QAW301"/>
      <c r="QAX301"/>
      <c r="QAY301"/>
      <c r="QAZ301"/>
      <c r="QBA301"/>
      <c r="QBB301"/>
      <c r="QBC301"/>
      <c r="QBD301"/>
      <c r="QBE301"/>
      <c r="QBF301"/>
      <c r="QBG301"/>
      <c r="QBH301"/>
      <c r="QBI301"/>
      <c r="QBJ301"/>
      <c r="QBK301"/>
      <c r="QBL301"/>
      <c r="QBM301"/>
      <c r="QBN301"/>
      <c r="QBO301"/>
      <c r="QBP301"/>
      <c r="QBQ301"/>
      <c r="QBR301"/>
      <c r="QBS301"/>
      <c r="QBT301"/>
      <c r="QBU301"/>
      <c r="QBV301"/>
      <c r="QBW301"/>
      <c r="QBX301"/>
      <c r="QBY301"/>
      <c r="QBZ301"/>
      <c r="QCA301"/>
      <c r="QCB301"/>
      <c r="QCC301"/>
      <c r="QCD301"/>
      <c r="QCE301"/>
      <c r="QCF301"/>
      <c r="QCG301"/>
      <c r="QCH301"/>
      <c r="QCI301"/>
      <c r="QCJ301"/>
      <c r="QCK301"/>
      <c r="QCL301"/>
      <c r="QCM301"/>
      <c r="QCN301"/>
      <c r="QCO301"/>
      <c r="QCP301"/>
      <c r="QCQ301"/>
      <c r="QCR301"/>
      <c r="QCS301"/>
      <c r="QCT301"/>
      <c r="QCU301"/>
      <c r="QCV301"/>
      <c r="QCW301"/>
      <c r="QCX301"/>
      <c r="QCY301"/>
      <c r="QCZ301"/>
      <c r="QDA301"/>
      <c r="QDB301"/>
      <c r="QDC301"/>
      <c r="QDD301"/>
      <c r="QDE301"/>
      <c r="QDF301"/>
      <c r="QDG301"/>
      <c r="QDH301"/>
      <c r="QDI301"/>
      <c r="QDJ301"/>
      <c r="QDK301"/>
      <c r="QDL301"/>
      <c r="QDM301"/>
      <c r="QDN301"/>
      <c r="QDO301"/>
      <c r="QDP301"/>
      <c r="QDQ301"/>
      <c r="QDR301"/>
      <c r="QDS301"/>
      <c r="QDT301"/>
      <c r="QDU301"/>
      <c r="QDV301"/>
      <c r="QDW301"/>
      <c r="QDX301"/>
      <c r="QDY301"/>
      <c r="QDZ301"/>
      <c r="QEA301"/>
      <c r="QEB301"/>
      <c r="QEC301"/>
      <c r="QED301"/>
      <c r="QEE301"/>
      <c r="QEF301"/>
      <c r="QEG301"/>
      <c r="QEH301"/>
      <c r="QEI301"/>
      <c r="QEJ301"/>
      <c r="QEK301"/>
      <c r="QEL301"/>
      <c r="QEM301"/>
      <c r="QEN301"/>
      <c r="QEO301"/>
      <c r="QEP301"/>
      <c r="QEQ301"/>
      <c r="QER301"/>
      <c r="QES301"/>
      <c r="QET301"/>
      <c r="QEU301"/>
      <c r="QEV301"/>
      <c r="QEW301"/>
      <c r="QEX301"/>
      <c r="QEY301"/>
      <c r="QEZ301"/>
      <c r="QFA301"/>
      <c r="QFB301"/>
      <c r="QFC301"/>
      <c r="QFD301"/>
      <c r="QFE301"/>
      <c r="QFF301"/>
      <c r="QFG301"/>
      <c r="QFH301"/>
      <c r="QFI301"/>
      <c r="QFJ301"/>
      <c r="QFK301"/>
      <c r="QFL301"/>
      <c r="QFM301"/>
      <c r="QFN301"/>
      <c r="QFO301"/>
      <c r="QFP301"/>
      <c r="QFQ301"/>
      <c r="QFR301"/>
      <c r="QFS301"/>
      <c r="QFT301"/>
      <c r="QFU301"/>
      <c r="QFV301"/>
      <c r="QFW301"/>
      <c r="QFX301"/>
      <c r="QFY301"/>
      <c r="QFZ301"/>
      <c r="QGA301"/>
      <c r="QGB301"/>
      <c r="QGC301"/>
      <c r="QGD301"/>
      <c r="QGE301"/>
      <c r="QGF301"/>
      <c r="QGG301"/>
      <c r="QGH301"/>
      <c r="QGI301"/>
      <c r="QGJ301"/>
      <c r="QGK301"/>
      <c r="QGL301"/>
      <c r="QGM301"/>
      <c r="QGN301"/>
      <c r="QGO301"/>
      <c r="QGP301"/>
      <c r="QGQ301"/>
      <c r="QGR301"/>
      <c r="QGS301"/>
      <c r="QGT301"/>
      <c r="QGU301"/>
      <c r="QGV301"/>
      <c r="QGW301"/>
      <c r="QGX301"/>
      <c r="QGY301"/>
      <c r="QGZ301"/>
      <c r="QHA301"/>
      <c r="QHB301"/>
      <c r="QHC301"/>
      <c r="QHD301"/>
      <c r="QHE301"/>
      <c r="QHF301"/>
      <c r="QHG301"/>
      <c r="QHH301"/>
      <c r="QHI301"/>
      <c r="QHJ301"/>
      <c r="QHK301"/>
      <c r="QHL301"/>
      <c r="QHM301"/>
      <c r="QHN301"/>
      <c r="QHO301"/>
      <c r="QHP301"/>
      <c r="QHQ301"/>
      <c r="QHR301"/>
      <c r="QHS301"/>
      <c r="QHT301"/>
      <c r="QHU301"/>
      <c r="QHV301"/>
      <c r="QHW301"/>
      <c r="QHX301"/>
      <c r="QHY301"/>
      <c r="QHZ301"/>
      <c r="QIA301"/>
      <c r="QIB301"/>
      <c r="QIC301"/>
      <c r="QID301"/>
      <c r="QIE301"/>
      <c r="QIF301"/>
      <c r="QIG301"/>
      <c r="QIH301"/>
      <c r="QII301"/>
      <c r="QIJ301"/>
      <c r="QIK301"/>
      <c r="QIL301"/>
      <c r="QIM301"/>
      <c r="QIN301"/>
      <c r="QIO301"/>
      <c r="QIP301"/>
      <c r="QIQ301"/>
      <c r="QIR301"/>
      <c r="QIS301"/>
      <c r="QIT301"/>
      <c r="QIU301"/>
      <c r="QIV301"/>
      <c r="QIW301"/>
      <c r="QIX301"/>
      <c r="QIY301"/>
      <c r="QIZ301"/>
      <c r="QJA301"/>
      <c r="QJB301"/>
      <c r="QJC301"/>
      <c r="QJD301"/>
      <c r="QJE301"/>
      <c r="QJF301"/>
      <c r="QJG301"/>
      <c r="QJH301"/>
      <c r="QJI301"/>
      <c r="QJJ301"/>
      <c r="QJK301"/>
      <c r="QJL301"/>
      <c r="QJM301"/>
      <c r="QJN301"/>
      <c r="QJO301"/>
      <c r="QJP301"/>
      <c r="QJQ301"/>
      <c r="QJR301"/>
      <c r="QJS301"/>
      <c r="QJT301"/>
      <c r="QJU301"/>
      <c r="QJV301"/>
      <c r="QJW301"/>
      <c r="QJX301"/>
      <c r="QJY301"/>
      <c r="QJZ301"/>
      <c r="QKA301"/>
      <c r="QKB301"/>
      <c r="QKC301"/>
      <c r="QKD301"/>
      <c r="QKE301"/>
      <c r="QKF301"/>
      <c r="QKG301"/>
      <c r="QKH301"/>
      <c r="QKI301"/>
      <c r="QKJ301"/>
      <c r="QKK301"/>
      <c r="QKL301"/>
      <c r="QKM301"/>
      <c r="QKN301"/>
      <c r="QKO301"/>
      <c r="QKP301"/>
      <c r="QKQ301"/>
      <c r="QKR301"/>
      <c r="QKS301"/>
      <c r="QKT301"/>
      <c r="QKU301"/>
      <c r="QKV301"/>
      <c r="QKW301"/>
      <c r="QKX301"/>
      <c r="QKY301"/>
      <c r="QKZ301"/>
      <c r="QLA301"/>
      <c r="QLB301"/>
      <c r="QLC301"/>
      <c r="QLD301"/>
      <c r="QLE301"/>
      <c r="QLF301"/>
      <c r="QLG301"/>
      <c r="QLH301"/>
      <c r="QLI301"/>
      <c r="QLJ301"/>
      <c r="QLK301"/>
      <c r="QLL301"/>
      <c r="QLM301"/>
      <c r="QLN301"/>
      <c r="QLO301"/>
      <c r="QLP301"/>
      <c r="QLQ301"/>
      <c r="QLR301"/>
      <c r="QLS301"/>
      <c r="QLT301"/>
      <c r="QLU301"/>
      <c r="QLV301"/>
      <c r="QLW301"/>
      <c r="QLX301"/>
      <c r="QLY301"/>
      <c r="QLZ301"/>
      <c r="QMA301"/>
      <c r="QMB301"/>
      <c r="QMC301"/>
      <c r="QMD301"/>
      <c r="QME301"/>
      <c r="QMF301"/>
      <c r="QMG301"/>
      <c r="QMH301"/>
      <c r="QMI301"/>
      <c r="QMJ301"/>
      <c r="QMK301"/>
      <c r="QML301"/>
      <c r="QMM301"/>
      <c r="QMN301"/>
      <c r="QMO301"/>
      <c r="QMP301"/>
      <c r="QMQ301"/>
      <c r="QMR301"/>
      <c r="QMS301"/>
      <c r="QMT301"/>
      <c r="QMU301"/>
      <c r="QMV301"/>
      <c r="QMW301"/>
      <c r="QMX301"/>
      <c r="QMY301"/>
      <c r="QMZ301"/>
      <c r="QNA301"/>
      <c r="QNB301"/>
      <c r="QNC301"/>
      <c r="QND301"/>
      <c r="QNE301"/>
      <c r="QNF301"/>
      <c r="QNG301"/>
      <c r="QNH301"/>
      <c r="QNI301"/>
      <c r="QNJ301"/>
      <c r="QNK301"/>
      <c r="QNL301"/>
      <c r="QNM301"/>
      <c r="QNN301"/>
      <c r="QNO301"/>
      <c r="QNP301"/>
      <c r="QNQ301"/>
      <c r="QNR301"/>
      <c r="QNS301"/>
      <c r="QNT301"/>
      <c r="QNU301"/>
      <c r="QNV301"/>
      <c r="QNW301"/>
      <c r="QNX301"/>
      <c r="QNY301"/>
      <c r="QNZ301"/>
      <c r="QOA301"/>
      <c r="QOB301"/>
      <c r="QOC301"/>
      <c r="QOD301"/>
      <c r="QOE301"/>
      <c r="QOF301"/>
      <c r="QOG301"/>
      <c r="QOH301"/>
      <c r="QOI301"/>
      <c r="QOJ301"/>
      <c r="QOK301"/>
      <c r="QOL301"/>
      <c r="QOM301"/>
      <c r="QON301"/>
      <c r="QOO301"/>
      <c r="QOP301"/>
      <c r="QOQ301"/>
      <c r="QOR301"/>
      <c r="QOS301"/>
      <c r="QOT301"/>
      <c r="QOU301"/>
      <c r="QOV301"/>
      <c r="QOW301"/>
      <c r="QOX301"/>
      <c r="QOY301"/>
      <c r="QOZ301"/>
      <c r="QPA301"/>
      <c r="QPB301"/>
      <c r="QPC301"/>
      <c r="QPD301"/>
      <c r="QPE301"/>
      <c r="QPF301"/>
      <c r="QPG301"/>
      <c r="QPH301"/>
      <c r="QPI301"/>
      <c r="QPJ301"/>
      <c r="QPK301"/>
      <c r="QPL301"/>
      <c r="QPM301"/>
      <c r="QPN301"/>
      <c r="QPO301"/>
      <c r="QPP301"/>
      <c r="QPQ301"/>
      <c r="QPR301"/>
      <c r="QPS301"/>
      <c r="QPT301"/>
      <c r="QPU301"/>
      <c r="QPV301"/>
      <c r="QPW301"/>
      <c r="QPX301"/>
      <c r="QPY301"/>
      <c r="QPZ301"/>
      <c r="QQA301"/>
      <c r="QQB301"/>
      <c r="QQC301"/>
      <c r="QQD301"/>
      <c r="QQE301"/>
      <c r="QQF301"/>
      <c r="QQG301"/>
      <c r="QQH301"/>
      <c r="QQI301"/>
      <c r="QQJ301"/>
      <c r="QQK301"/>
      <c r="QQL301"/>
      <c r="QQM301"/>
      <c r="QQN301"/>
      <c r="QQO301"/>
      <c r="QQP301"/>
      <c r="QQQ301"/>
      <c r="QQR301"/>
      <c r="QQS301"/>
      <c r="QQT301"/>
      <c r="QQU301"/>
      <c r="QQV301"/>
      <c r="QQW301"/>
      <c r="QQX301"/>
      <c r="QQY301"/>
      <c r="QQZ301"/>
      <c r="QRA301"/>
      <c r="QRB301"/>
      <c r="QRC301"/>
      <c r="QRD301"/>
      <c r="QRE301"/>
      <c r="QRF301"/>
      <c r="QRG301"/>
      <c r="QRH301"/>
      <c r="QRI301"/>
      <c r="QRJ301"/>
      <c r="QRK301"/>
      <c r="QRL301"/>
      <c r="QRM301"/>
      <c r="QRN301"/>
      <c r="QRO301"/>
      <c r="QRP301"/>
      <c r="QRQ301"/>
      <c r="QRR301"/>
      <c r="QRS301"/>
      <c r="QRT301"/>
      <c r="QRU301"/>
      <c r="QRV301"/>
      <c r="QRW301"/>
      <c r="QRX301"/>
      <c r="QRY301"/>
      <c r="QRZ301"/>
      <c r="QSA301"/>
      <c r="QSB301"/>
      <c r="QSC301"/>
      <c r="QSD301"/>
      <c r="QSE301"/>
      <c r="QSF301"/>
      <c r="QSG301"/>
      <c r="QSH301"/>
      <c r="QSI301"/>
      <c r="QSJ301"/>
      <c r="QSK301"/>
      <c r="QSL301"/>
      <c r="QSM301"/>
      <c r="QSN301"/>
      <c r="QSO301"/>
      <c r="QSP301"/>
      <c r="QSQ301"/>
      <c r="QSR301"/>
      <c r="QSS301"/>
      <c r="QST301"/>
      <c r="QSU301"/>
      <c r="QSV301"/>
      <c r="QSW301"/>
      <c r="QSX301"/>
      <c r="QSY301"/>
      <c r="QSZ301"/>
      <c r="QTA301"/>
      <c r="QTB301"/>
      <c r="QTC301"/>
      <c r="QTD301"/>
      <c r="QTE301"/>
      <c r="QTF301"/>
      <c r="QTG301"/>
      <c r="QTH301"/>
      <c r="QTI301"/>
      <c r="QTJ301"/>
      <c r="QTK301"/>
      <c r="QTL301"/>
      <c r="QTM301"/>
      <c r="QTN301"/>
      <c r="QTO301"/>
      <c r="QTP301"/>
      <c r="QTQ301"/>
      <c r="QTR301"/>
      <c r="QTS301"/>
      <c r="QTT301"/>
      <c r="QTU301"/>
      <c r="QTV301"/>
      <c r="QTW301"/>
      <c r="QTX301"/>
      <c r="QTY301"/>
      <c r="QTZ301"/>
      <c r="QUA301"/>
      <c r="QUB301"/>
      <c r="QUC301"/>
      <c r="QUD301"/>
      <c r="QUE301"/>
      <c r="QUF301"/>
      <c r="QUG301"/>
      <c r="QUH301"/>
      <c r="QUI301"/>
      <c r="QUJ301"/>
      <c r="QUK301"/>
      <c r="QUL301"/>
      <c r="QUM301"/>
      <c r="QUN301"/>
      <c r="QUO301"/>
      <c r="QUP301"/>
      <c r="QUQ301"/>
      <c r="QUR301"/>
      <c r="QUS301"/>
      <c r="QUT301"/>
      <c r="QUU301"/>
      <c r="QUV301"/>
      <c r="QUW301"/>
      <c r="QUX301"/>
      <c r="QUY301"/>
      <c r="QUZ301"/>
      <c r="QVA301"/>
      <c r="QVB301"/>
      <c r="QVC301"/>
      <c r="QVD301"/>
      <c r="QVE301"/>
      <c r="QVF301"/>
      <c r="QVG301"/>
      <c r="QVH301"/>
      <c r="QVI301"/>
      <c r="QVJ301"/>
      <c r="QVK301"/>
      <c r="QVL301"/>
      <c r="QVM301"/>
      <c r="QVN301"/>
      <c r="QVO301"/>
      <c r="QVP301"/>
      <c r="QVQ301"/>
      <c r="QVR301"/>
      <c r="QVS301"/>
      <c r="QVT301"/>
      <c r="QVU301"/>
      <c r="QVV301"/>
      <c r="QVW301"/>
      <c r="QVX301"/>
      <c r="QVY301"/>
      <c r="QVZ301"/>
      <c r="QWA301"/>
      <c r="QWB301"/>
      <c r="QWC301"/>
      <c r="QWD301"/>
      <c r="QWE301"/>
      <c r="QWF301"/>
      <c r="QWG301"/>
      <c r="QWH301"/>
      <c r="QWI301"/>
      <c r="QWJ301"/>
      <c r="QWK301"/>
      <c r="QWL301"/>
      <c r="QWM301"/>
      <c r="QWN301"/>
      <c r="QWO301"/>
      <c r="QWP301"/>
      <c r="QWQ301"/>
      <c r="QWR301"/>
      <c r="QWS301"/>
      <c r="QWT301"/>
      <c r="QWU301"/>
      <c r="QWV301"/>
      <c r="QWW301"/>
      <c r="QWX301"/>
      <c r="QWY301"/>
      <c r="QWZ301"/>
      <c r="QXA301"/>
      <c r="QXB301"/>
      <c r="QXC301"/>
      <c r="QXD301"/>
      <c r="QXE301"/>
      <c r="QXF301"/>
      <c r="QXG301"/>
      <c r="QXH301"/>
      <c r="QXI301"/>
      <c r="QXJ301"/>
      <c r="QXK301"/>
      <c r="QXL301"/>
      <c r="QXM301"/>
      <c r="QXN301"/>
      <c r="QXO301"/>
      <c r="QXP301"/>
      <c r="QXQ301"/>
      <c r="QXR301"/>
      <c r="QXS301"/>
      <c r="QXT301"/>
      <c r="QXU301"/>
      <c r="QXV301"/>
      <c r="QXW301"/>
      <c r="QXX301"/>
      <c r="QXY301"/>
      <c r="QXZ301"/>
      <c r="QYA301"/>
      <c r="QYB301"/>
      <c r="QYC301"/>
      <c r="QYD301"/>
      <c r="QYE301"/>
      <c r="QYF301"/>
      <c r="QYG301"/>
      <c r="QYH301"/>
      <c r="QYI301"/>
      <c r="QYJ301"/>
      <c r="QYK301"/>
      <c r="QYL301"/>
      <c r="QYM301"/>
      <c r="QYN301"/>
      <c r="QYO301"/>
      <c r="QYP301"/>
      <c r="QYQ301"/>
      <c r="QYR301"/>
      <c r="QYS301"/>
      <c r="QYT301"/>
      <c r="QYU301"/>
      <c r="QYV301"/>
      <c r="QYW301"/>
      <c r="QYX301"/>
      <c r="QYY301"/>
      <c r="QYZ301"/>
      <c r="QZA301"/>
      <c r="QZB301"/>
      <c r="QZC301"/>
      <c r="QZD301"/>
      <c r="QZE301"/>
      <c r="QZF301"/>
      <c r="QZG301"/>
      <c r="QZH301"/>
      <c r="QZI301"/>
      <c r="QZJ301"/>
      <c r="QZK301"/>
      <c r="QZL301"/>
      <c r="QZM301"/>
      <c r="QZN301"/>
      <c r="QZO301"/>
      <c r="QZP301"/>
      <c r="QZQ301"/>
      <c r="QZR301"/>
      <c r="QZS301"/>
      <c r="QZT301"/>
      <c r="QZU301"/>
      <c r="QZV301"/>
      <c r="QZW301"/>
      <c r="QZX301"/>
      <c r="QZY301"/>
      <c r="QZZ301"/>
      <c r="RAA301"/>
      <c r="RAB301"/>
      <c r="RAC301"/>
      <c r="RAD301"/>
      <c r="RAE301"/>
      <c r="RAF301"/>
      <c r="RAG301"/>
      <c r="RAH301"/>
      <c r="RAI301"/>
      <c r="RAJ301"/>
      <c r="RAK301"/>
      <c r="RAL301"/>
      <c r="RAM301"/>
      <c r="RAN301"/>
      <c r="RAO301"/>
      <c r="RAP301"/>
      <c r="RAQ301"/>
      <c r="RAR301"/>
      <c r="RAS301"/>
      <c r="RAT301"/>
      <c r="RAU301"/>
      <c r="RAV301"/>
      <c r="RAW301"/>
      <c r="RAX301"/>
      <c r="RAY301"/>
      <c r="RAZ301"/>
      <c r="RBA301"/>
      <c r="RBB301"/>
      <c r="RBC301"/>
      <c r="RBD301"/>
      <c r="RBE301"/>
      <c r="RBF301"/>
      <c r="RBG301"/>
      <c r="RBH301"/>
      <c r="RBI301"/>
      <c r="RBJ301"/>
      <c r="RBK301"/>
      <c r="RBL301"/>
      <c r="RBM301"/>
      <c r="RBN301"/>
      <c r="RBO301"/>
      <c r="RBP301"/>
      <c r="RBQ301"/>
      <c r="RBR301"/>
      <c r="RBS301"/>
      <c r="RBT301"/>
      <c r="RBU301"/>
      <c r="RBV301"/>
      <c r="RBW301"/>
      <c r="RBX301"/>
      <c r="RBY301"/>
      <c r="RBZ301"/>
      <c r="RCA301"/>
      <c r="RCB301"/>
      <c r="RCC301"/>
      <c r="RCD301"/>
      <c r="RCE301"/>
      <c r="RCF301"/>
      <c r="RCG301"/>
      <c r="RCH301"/>
      <c r="RCI301"/>
      <c r="RCJ301"/>
      <c r="RCK301"/>
      <c r="RCL301"/>
      <c r="RCM301"/>
      <c r="RCN301"/>
      <c r="RCO301"/>
      <c r="RCP301"/>
      <c r="RCQ301"/>
      <c r="RCR301"/>
      <c r="RCS301"/>
      <c r="RCT301"/>
      <c r="RCU301"/>
      <c r="RCV301"/>
      <c r="RCW301"/>
      <c r="RCX301"/>
      <c r="RCY301"/>
      <c r="RCZ301"/>
      <c r="RDA301"/>
      <c r="RDB301"/>
      <c r="RDC301"/>
      <c r="RDD301"/>
      <c r="RDE301"/>
      <c r="RDF301"/>
      <c r="RDG301"/>
      <c r="RDH301"/>
      <c r="RDI301"/>
      <c r="RDJ301"/>
      <c r="RDK301"/>
      <c r="RDL301"/>
      <c r="RDM301"/>
      <c r="RDN301"/>
      <c r="RDO301"/>
      <c r="RDP301"/>
      <c r="RDQ301"/>
      <c r="RDR301"/>
      <c r="RDS301"/>
      <c r="RDT301"/>
      <c r="RDU301"/>
      <c r="RDV301"/>
      <c r="RDW301"/>
      <c r="RDX301"/>
      <c r="RDY301"/>
      <c r="RDZ301"/>
      <c r="REA301"/>
      <c r="REB301"/>
      <c r="REC301"/>
      <c r="RED301"/>
      <c r="REE301"/>
      <c r="REF301"/>
      <c r="REG301"/>
      <c r="REH301"/>
      <c r="REI301"/>
      <c r="REJ301"/>
      <c r="REK301"/>
      <c r="REL301"/>
      <c r="REM301"/>
      <c r="REN301"/>
      <c r="REO301"/>
      <c r="REP301"/>
      <c r="REQ301"/>
      <c r="RER301"/>
      <c r="RES301"/>
      <c r="RET301"/>
      <c r="REU301"/>
      <c r="REV301"/>
      <c r="REW301"/>
      <c r="REX301"/>
      <c r="REY301"/>
      <c r="REZ301"/>
      <c r="RFA301"/>
      <c r="RFB301"/>
      <c r="RFC301"/>
      <c r="RFD301"/>
      <c r="RFE301"/>
      <c r="RFF301"/>
      <c r="RFG301"/>
      <c r="RFH301"/>
      <c r="RFI301"/>
      <c r="RFJ301"/>
      <c r="RFK301"/>
      <c r="RFL301"/>
      <c r="RFM301"/>
      <c r="RFN301"/>
      <c r="RFO301"/>
      <c r="RFP301"/>
      <c r="RFQ301"/>
      <c r="RFR301"/>
      <c r="RFS301"/>
      <c r="RFT301"/>
      <c r="RFU301"/>
      <c r="RFV301"/>
      <c r="RFW301"/>
      <c r="RFX301"/>
      <c r="RFY301"/>
      <c r="RFZ301"/>
      <c r="RGA301"/>
      <c r="RGB301"/>
      <c r="RGC301"/>
      <c r="RGD301"/>
      <c r="RGE301"/>
      <c r="RGF301"/>
      <c r="RGG301"/>
      <c r="RGH301"/>
      <c r="RGI301"/>
      <c r="RGJ301"/>
      <c r="RGK301"/>
      <c r="RGL301"/>
      <c r="RGM301"/>
      <c r="RGN301"/>
      <c r="RGO301"/>
      <c r="RGP301"/>
      <c r="RGQ301"/>
      <c r="RGR301"/>
      <c r="RGS301"/>
      <c r="RGT301"/>
      <c r="RGU301"/>
      <c r="RGV301"/>
      <c r="RGW301"/>
      <c r="RGX301"/>
      <c r="RGY301"/>
      <c r="RGZ301"/>
      <c r="RHA301"/>
      <c r="RHB301"/>
      <c r="RHC301"/>
      <c r="RHD301"/>
      <c r="RHE301"/>
      <c r="RHF301"/>
      <c r="RHG301"/>
      <c r="RHH301"/>
      <c r="RHI301"/>
      <c r="RHJ301"/>
      <c r="RHK301"/>
      <c r="RHL301"/>
      <c r="RHM301"/>
      <c r="RHN301"/>
      <c r="RHO301"/>
      <c r="RHP301"/>
      <c r="RHQ301"/>
      <c r="RHR301"/>
      <c r="RHS301"/>
      <c r="RHT301"/>
      <c r="RHU301"/>
      <c r="RHV301"/>
      <c r="RHW301"/>
      <c r="RHX301"/>
      <c r="RHY301"/>
      <c r="RHZ301"/>
      <c r="RIA301"/>
      <c r="RIB301"/>
      <c r="RIC301"/>
      <c r="RID301"/>
      <c r="RIE301"/>
      <c r="RIF301"/>
      <c r="RIG301"/>
      <c r="RIH301"/>
      <c r="RII301"/>
      <c r="RIJ301"/>
      <c r="RIK301"/>
      <c r="RIL301"/>
      <c r="RIM301"/>
      <c r="RIN301"/>
      <c r="RIO301"/>
      <c r="RIP301"/>
      <c r="RIQ301"/>
      <c r="RIR301"/>
      <c r="RIS301"/>
      <c r="RIT301"/>
      <c r="RIU301"/>
      <c r="RIV301"/>
      <c r="RIW301"/>
      <c r="RIX301"/>
      <c r="RIY301"/>
      <c r="RIZ301"/>
      <c r="RJA301"/>
      <c r="RJB301"/>
      <c r="RJC301"/>
      <c r="RJD301"/>
      <c r="RJE301"/>
      <c r="RJF301"/>
      <c r="RJG301"/>
      <c r="RJH301"/>
      <c r="RJI301"/>
      <c r="RJJ301"/>
      <c r="RJK301"/>
      <c r="RJL301"/>
      <c r="RJM301"/>
      <c r="RJN301"/>
      <c r="RJO301"/>
      <c r="RJP301"/>
      <c r="RJQ301"/>
      <c r="RJR301"/>
      <c r="RJS301"/>
      <c r="RJT301"/>
      <c r="RJU301"/>
      <c r="RJV301"/>
      <c r="RJW301"/>
      <c r="RJX301"/>
      <c r="RJY301"/>
      <c r="RJZ301"/>
      <c r="RKA301"/>
      <c r="RKB301"/>
      <c r="RKC301"/>
      <c r="RKD301"/>
      <c r="RKE301"/>
      <c r="RKF301"/>
      <c r="RKG301"/>
      <c r="RKH301"/>
      <c r="RKI301"/>
      <c r="RKJ301"/>
      <c r="RKK301"/>
      <c r="RKL301"/>
      <c r="RKM301"/>
      <c r="RKN301"/>
      <c r="RKO301"/>
      <c r="RKP301"/>
      <c r="RKQ301"/>
      <c r="RKR301"/>
      <c r="RKS301"/>
      <c r="RKT301"/>
      <c r="RKU301"/>
      <c r="RKV301"/>
      <c r="RKW301"/>
      <c r="RKX301"/>
      <c r="RKY301"/>
      <c r="RKZ301"/>
      <c r="RLA301"/>
      <c r="RLB301"/>
      <c r="RLC301"/>
      <c r="RLD301"/>
      <c r="RLE301"/>
      <c r="RLF301"/>
      <c r="RLG301"/>
      <c r="RLH301"/>
      <c r="RLI301"/>
      <c r="RLJ301"/>
      <c r="RLK301"/>
      <c r="RLL301"/>
      <c r="RLM301"/>
      <c r="RLN301"/>
      <c r="RLO301"/>
      <c r="RLP301"/>
      <c r="RLQ301"/>
      <c r="RLR301"/>
      <c r="RLS301"/>
      <c r="RLT301"/>
      <c r="RLU301"/>
      <c r="RLV301"/>
      <c r="RLW301"/>
      <c r="RLX301"/>
      <c r="RLY301"/>
      <c r="RLZ301"/>
      <c r="RMA301"/>
      <c r="RMB301"/>
      <c r="RMC301"/>
      <c r="RMD301"/>
      <c r="RME301"/>
      <c r="RMF301"/>
      <c r="RMG301"/>
      <c r="RMH301"/>
      <c r="RMI301"/>
      <c r="RMJ301"/>
      <c r="RMK301"/>
      <c r="RML301"/>
      <c r="RMM301"/>
      <c r="RMN301"/>
      <c r="RMO301"/>
      <c r="RMP301"/>
      <c r="RMQ301"/>
      <c r="RMR301"/>
      <c r="RMS301"/>
      <c r="RMT301"/>
      <c r="RMU301"/>
      <c r="RMV301"/>
      <c r="RMW301"/>
      <c r="RMX301"/>
      <c r="RMY301"/>
      <c r="RMZ301"/>
      <c r="RNA301"/>
      <c r="RNB301"/>
      <c r="RNC301"/>
      <c r="RND301"/>
      <c r="RNE301"/>
      <c r="RNF301"/>
      <c r="RNG301"/>
      <c r="RNH301"/>
      <c r="RNI301"/>
      <c r="RNJ301"/>
      <c r="RNK301"/>
      <c r="RNL301"/>
      <c r="RNM301"/>
      <c r="RNN301"/>
      <c r="RNO301"/>
      <c r="RNP301"/>
      <c r="RNQ301"/>
      <c r="RNR301"/>
      <c r="RNS301"/>
      <c r="RNT301"/>
      <c r="RNU301"/>
      <c r="RNV301"/>
      <c r="RNW301"/>
      <c r="RNX301"/>
      <c r="RNY301"/>
      <c r="RNZ301"/>
      <c r="ROA301"/>
      <c r="ROB301"/>
      <c r="ROC301"/>
      <c r="ROD301"/>
      <c r="ROE301"/>
      <c r="ROF301"/>
      <c r="ROG301"/>
      <c r="ROH301"/>
      <c r="ROI301"/>
      <c r="ROJ301"/>
      <c r="ROK301"/>
      <c r="ROL301"/>
      <c r="ROM301"/>
      <c r="RON301"/>
      <c r="ROO301"/>
      <c r="ROP301"/>
      <c r="ROQ301"/>
      <c r="ROR301"/>
      <c r="ROS301"/>
      <c r="ROT301"/>
      <c r="ROU301"/>
      <c r="ROV301"/>
      <c r="ROW301"/>
      <c r="ROX301"/>
      <c r="ROY301"/>
      <c r="ROZ301"/>
      <c r="RPA301"/>
      <c r="RPB301"/>
      <c r="RPC301"/>
      <c r="RPD301"/>
      <c r="RPE301"/>
      <c r="RPF301"/>
      <c r="RPG301"/>
      <c r="RPH301"/>
      <c r="RPI301"/>
      <c r="RPJ301"/>
      <c r="RPK301"/>
      <c r="RPL301"/>
      <c r="RPM301"/>
      <c r="RPN301"/>
      <c r="RPO301"/>
      <c r="RPP301"/>
      <c r="RPQ301"/>
      <c r="RPR301"/>
      <c r="RPS301"/>
      <c r="RPT301"/>
      <c r="RPU301"/>
      <c r="RPV301"/>
      <c r="RPW301"/>
      <c r="RPX301"/>
      <c r="RPY301"/>
      <c r="RPZ301"/>
      <c r="RQA301"/>
      <c r="RQB301"/>
      <c r="RQC301"/>
      <c r="RQD301"/>
      <c r="RQE301"/>
      <c r="RQF301"/>
      <c r="RQG301"/>
      <c r="RQH301"/>
      <c r="RQI301"/>
      <c r="RQJ301"/>
      <c r="RQK301"/>
      <c r="RQL301"/>
      <c r="RQM301"/>
      <c r="RQN301"/>
      <c r="RQO301"/>
      <c r="RQP301"/>
      <c r="RQQ301"/>
      <c r="RQR301"/>
      <c r="RQS301"/>
      <c r="RQT301"/>
      <c r="RQU301"/>
      <c r="RQV301"/>
      <c r="RQW301"/>
      <c r="RQX301"/>
      <c r="RQY301"/>
      <c r="RQZ301"/>
      <c r="RRA301"/>
      <c r="RRB301"/>
      <c r="RRC301"/>
      <c r="RRD301"/>
      <c r="RRE301"/>
      <c r="RRF301"/>
      <c r="RRG301"/>
      <c r="RRH301"/>
      <c r="RRI301"/>
      <c r="RRJ301"/>
      <c r="RRK301"/>
      <c r="RRL301"/>
      <c r="RRM301"/>
      <c r="RRN301"/>
      <c r="RRO301"/>
      <c r="RRP301"/>
      <c r="RRQ301"/>
      <c r="RRR301"/>
      <c r="RRS301"/>
      <c r="RRT301"/>
      <c r="RRU301"/>
      <c r="RRV301"/>
      <c r="RRW301"/>
      <c r="RRX301"/>
      <c r="RRY301"/>
      <c r="RRZ301"/>
      <c r="RSA301"/>
      <c r="RSB301"/>
      <c r="RSC301"/>
      <c r="RSD301"/>
      <c r="RSE301"/>
      <c r="RSF301"/>
      <c r="RSG301"/>
      <c r="RSH301"/>
      <c r="RSI301"/>
      <c r="RSJ301"/>
      <c r="RSK301"/>
      <c r="RSL301"/>
      <c r="RSM301"/>
      <c r="RSN301"/>
      <c r="RSO301"/>
      <c r="RSP301"/>
      <c r="RSQ301"/>
      <c r="RSR301"/>
      <c r="RSS301"/>
      <c r="RST301"/>
      <c r="RSU301"/>
      <c r="RSV301"/>
      <c r="RSW301"/>
      <c r="RSX301"/>
      <c r="RSY301"/>
      <c r="RSZ301"/>
      <c r="RTA301"/>
      <c r="RTB301"/>
      <c r="RTC301"/>
      <c r="RTD301"/>
      <c r="RTE301"/>
      <c r="RTF301"/>
      <c r="RTG301"/>
      <c r="RTH301"/>
      <c r="RTI301"/>
      <c r="RTJ301"/>
      <c r="RTK301"/>
      <c r="RTL301"/>
      <c r="RTM301"/>
      <c r="RTN301"/>
      <c r="RTO301"/>
      <c r="RTP301"/>
      <c r="RTQ301"/>
      <c r="RTR301"/>
      <c r="RTS301"/>
      <c r="RTT301"/>
      <c r="RTU301"/>
      <c r="RTV301"/>
      <c r="RTW301"/>
      <c r="RTX301"/>
      <c r="RTY301"/>
      <c r="RTZ301"/>
      <c r="RUA301"/>
      <c r="RUB301"/>
      <c r="RUC301"/>
      <c r="RUD301"/>
      <c r="RUE301"/>
      <c r="RUF301"/>
      <c r="RUG301"/>
      <c r="RUH301"/>
      <c r="RUI301"/>
      <c r="RUJ301"/>
      <c r="RUK301"/>
      <c r="RUL301"/>
      <c r="RUM301"/>
      <c r="RUN301"/>
      <c r="RUO301"/>
      <c r="RUP301"/>
      <c r="RUQ301"/>
      <c r="RUR301"/>
      <c r="RUS301"/>
      <c r="RUT301"/>
      <c r="RUU301"/>
      <c r="RUV301"/>
      <c r="RUW301"/>
      <c r="RUX301"/>
      <c r="RUY301"/>
      <c r="RUZ301"/>
      <c r="RVA301"/>
      <c r="RVB301"/>
      <c r="RVC301"/>
      <c r="RVD301"/>
      <c r="RVE301"/>
      <c r="RVF301"/>
      <c r="RVG301"/>
      <c r="RVH301"/>
      <c r="RVI301"/>
      <c r="RVJ301"/>
      <c r="RVK301"/>
      <c r="RVL301"/>
      <c r="RVM301"/>
      <c r="RVN301"/>
      <c r="RVO301"/>
      <c r="RVP301"/>
      <c r="RVQ301"/>
      <c r="RVR301"/>
      <c r="RVS301"/>
      <c r="RVT301"/>
      <c r="RVU301"/>
      <c r="RVV301"/>
      <c r="RVW301"/>
      <c r="RVX301"/>
      <c r="RVY301"/>
      <c r="RVZ301"/>
      <c r="RWA301"/>
      <c r="RWB301"/>
      <c r="RWC301"/>
      <c r="RWD301"/>
      <c r="RWE301"/>
      <c r="RWF301"/>
      <c r="RWG301"/>
      <c r="RWH301"/>
      <c r="RWI301"/>
      <c r="RWJ301"/>
      <c r="RWK301"/>
      <c r="RWL301"/>
      <c r="RWM301"/>
      <c r="RWN301"/>
      <c r="RWO301"/>
      <c r="RWP301"/>
      <c r="RWQ301"/>
      <c r="RWR301"/>
      <c r="RWS301"/>
      <c r="RWT301"/>
      <c r="RWU301"/>
      <c r="RWV301"/>
      <c r="RWW301"/>
      <c r="RWX301"/>
      <c r="RWY301"/>
      <c r="RWZ301"/>
      <c r="RXA301"/>
      <c r="RXB301"/>
      <c r="RXC301"/>
      <c r="RXD301"/>
      <c r="RXE301"/>
      <c r="RXF301"/>
      <c r="RXG301"/>
      <c r="RXH301"/>
      <c r="RXI301"/>
      <c r="RXJ301"/>
      <c r="RXK301"/>
      <c r="RXL301"/>
      <c r="RXM301"/>
      <c r="RXN301"/>
      <c r="RXO301"/>
      <c r="RXP301"/>
      <c r="RXQ301"/>
      <c r="RXR301"/>
      <c r="RXS301"/>
      <c r="RXT301"/>
      <c r="RXU301"/>
      <c r="RXV301"/>
      <c r="RXW301"/>
      <c r="RXX301"/>
      <c r="RXY301"/>
      <c r="RXZ301"/>
      <c r="RYA301"/>
      <c r="RYB301"/>
      <c r="RYC301"/>
      <c r="RYD301"/>
      <c r="RYE301"/>
      <c r="RYF301"/>
      <c r="RYG301"/>
      <c r="RYH301"/>
      <c r="RYI301"/>
      <c r="RYJ301"/>
      <c r="RYK301"/>
      <c r="RYL301"/>
      <c r="RYM301"/>
      <c r="RYN301"/>
      <c r="RYO301"/>
      <c r="RYP301"/>
      <c r="RYQ301"/>
      <c r="RYR301"/>
      <c r="RYS301"/>
      <c r="RYT301"/>
      <c r="RYU301"/>
      <c r="RYV301"/>
      <c r="RYW301"/>
      <c r="RYX301"/>
      <c r="RYY301"/>
      <c r="RYZ301"/>
      <c r="RZA301"/>
      <c r="RZB301"/>
      <c r="RZC301"/>
      <c r="RZD301"/>
      <c r="RZE301"/>
      <c r="RZF301"/>
      <c r="RZG301"/>
      <c r="RZH301"/>
      <c r="RZI301"/>
      <c r="RZJ301"/>
      <c r="RZK301"/>
      <c r="RZL301"/>
      <c r="RZM301"/>
      <c r="RZN301"/>
      <c r="RZO301"/>
      <c r="RZP301"/>
      <c r="RZQ301"/>
      <c r="RZR301"/>
      <c r="RZS301"/>
      <c r="RZT301"/>
      <c r="RZU301"/>
      <c r="RZV301"/>
      <c r="RZW301"/>
      <c r="RZX301"/>
      <c r="RZY301"/>
      <c r="RZZ301"/>
      <c r="SAA301"/>
      <c r="SAB301"/>
      <c r="SAC301"/>
      <c r="SAD301"/>
      <c r="SAE301"/>
      <c r="SAF301"/>
      <c r="SAG301"/>
      <c r="SAH301"/>
      <c r="SAI301"/>
      <c r="SAJ301"/>
      <c r="SAK301"/>
      <c r="SAL301"/>
      <c r="SAM301"/>
      <c r="SAN301"/>
      <c r="SAO301"/>
      <c r="SAP301"/>
      <c r="SAQ301"/>
      <c r="SAR301"/>
      <c r="SAS301"/>
      <c r="SAT301"/>
      <c r="SAU301"/>
      <c r="SAV301"/>
      <c r="SAW301"/>
      <c r="SAX301"/>
      <c r="SAY301"/>
      <c r="SAZ301"/>
      <c r="SBA301"/>
      <c r="SBB301"/>
      <c r="SBC301"/>
      <c r="SBD301"/>
      <c r="SBE301"/>
      <c r="SBF301"/>
      <c r="SBG301"/>
      <c r="SBH301"/>
      <c r="SBI301"/>
      <c r="SBJ301"/>
      <c r="SBK301"/>
      <c r="SBL301"/>
      <c r="SBM301"/>
      <c r="SBN301"/>
      <c r="SBO301"/>
      <c r="SBP301"/>
      <c r="SBQ301"/>
      <c r="SBR301"/>
      <c r="SBS301"/>
      <c r="SBT301"/>
      <c r="SBU301"/>
      <c r="SBV301"/>
      <c r="SBW301"/>
      <c r="SBX301"/>
      <c r="SBY301"/>
      <c r="SBZ301"/>
      <c r="SCA301"/>
      <c r="SCB301"/>
      <c r="SCC301"/>
      <c r="SCD301"/>
      <c r="SCE301"/>
      <c r="SCF301"/>
      <c r="SCG301"/>
      <c r="SCH301"/>
      <c r="SCI301"/>
      <c r="SCJ301"/>
      <c r="SCK301"/>
      <c r="SCL301"/>
      <c r="SCM301"/>
      <c r="SCN301"/>
      <c r="SCO301"/>
      <c r="SCP301"/>
      <c r="SCQ301"/>
      <c r="SCR301"/>
      <c r="SCS301"/>
      <c r="SCT301"/>
      <c r="SCU301"/>
      <c r="SCV301"/>
      <c r="SCW301"/>
      <c r="SCX301"/>
      <c r="SCY301"/>
      <c r="SCZ301"/>
      <c r="SDA301"/>
      <c r="SDB301"/>
      <c r="SDC301"/>
      <c r="SDD301"/>
      <c r="SDE301"/>
      <c r="SDF301"/>
      <c r="SDG301"/>
      <c r="SDH301"/>
      <c r="SDI301"/>
      <c r="SDJ301"/>
      <c r="SDK301"/>
      <c r="SDL301"/>
      <c r="SDM301"/>
      <c r="SDN301"/>
      <c r="SDO301"/>
      <c r="SDP301"/>
      <c r="SDQ301"/>
      <c r="SDR301"/>
      <c r="SDS301"/>
      <c r="SDT301"/>
      <c r="SDU301"/>
      <c r="SDV301"/>
      <c r="SDW301"/>
      <c r="SDX301"/>
      <c r="SDY301"/>
      <c r="SDZ301"/>
      <c r="SEA301"/>
      <c r="SEB301"/>
      <c r="SEC301"/>
      <c r="SED301"/>
      <c r="SEE301"/>
      <c r="SEF301"/>
      <c r="SEG301"/>
      <c r="SEH301"/>
      <c r="SEI301"/>
      <c r="SEJ301"/>
      <c r="SEK301"/>
      <c r="SEL301"/>
      <c r="SEM301"/>
      <c r="SEN301"/>
      <c r="SEO301"/>
      <c r="SEP301"/>
      <c r="SEQ301"/>
      <c r="SER301"/>
      <c r="SES301"/>
      <c r="SET301"/>
      <c r="SEU301"/>
      <c r="SEV301"/>
      <c r="SEW301"/>
      <c r="SEX301"/>
      <c r="SEY301"/>
      <c r="SEZ301"/>
      <c r="SFA301"/>
      <c r="SFB301"/>
      <c r="SFC301"/>
      <c r="SFD301"/>
      <c r="SFE301"/>
      <c r="SFF301"/>
      <c r="SFG301"/>
      <c r="SFH301"/>
      <c r="SFI301"/>
      <c r="SFJ301"/>
      <c r="SFK301"/>
      <c r="SFL301"/>
      <c r="SFM301"/>
      <c r="SFN301"/>
      <c r="SFO301"/>
      <c r="SFP301"/>
      <c r="SFQ301"/>
      <c r="SFR301"/>
      <c r="SFS301"/>
      <c r="SFT301"/>
      <c r="SFU301"/>
      <c r="SFV301"/>
      <c r="SFW301"/>
      <c r="SFX301"/>
      <c r="SFY301"/>
      <c r="SFZ301"/>
      <c r="SGA301"/>
      <c r="SGB301"/>
      <c r="SGC301"/>
      <c r="SGD301"/>
      <c r="SGE301"/>
      <c r="SGF301"/>
      <c r="SGG301"/>
      <c r="SGH301"/>
      <c r="SGI301"/>
      <c r="SGJ301"/>
      <c r="SGK301"/>
      <c r="SGL301"/>
      <c r="SGM301"/>
      <c r="SGN301"/>
      <c r="SGO301"/>
      <c r="SGP301"/>
      <c r="SGQ301"/>
      <c r="SGR301"/>
      <c r="SGS301"/>
      <c r="SGT301"/>
      <c r="SGU301"/>
      <c r="SGV301"/>
      <c r="SGW301"/>
      <c r="SGX301"/>
      <c r="SGY301"/>
      <c r="SGZ301"/>
      <c r="SHA301"/>
      <c r="SHB301"/>
      <c r="SHC301"/>
      <c r="SHD301"/>
      <c r="SHE301"/>
      <c r="SHF301"/>
      <c r="SHG301"/>
      <c r="SHH301"/>
      <c r="SHI301"/>
      <c r="SHJ301"/>
      <c r="SHK301"/>
      <c r="SHL301"/>
      <c r="SHM301"/>
      <c r="SHN301"/>
      <c r="SHO301"/>
      <c r="SHP301"/>
      <c r="SHQ301"/>
      <c r="SHR301"/>
      <c r="SHS301"/>
      <c r="SHT301"/>
      <c r="SHU301"/>
      <c r="SHV301"/>
      <c r="SHW301"/>
      <c r="SHX301"/>
      <c r="SHY301"/>
      <c r="SHZ301"/>
      <c r="SIA301"/>
      <c r="SIB301"/>
      <c r="SIC301"/>
      <c r="SID301"/>
      <c r="SIE301"/>
      <c r="SIF301"/>
      <c r="SIG301"/>
      <c r="SIH301"/>
      <c r="SII301"/>
      <c r="SIJ301"/>
      <c r="SIK301"/>
      <c r="SIL301"/>
      <c r="SIM301"/>
      <c r="SIN301"/>
      <c r="SIO301"/>
      <c r="SIP301"/>
      <c r="SIQ301"/>
      <c r="SIR301"/>
      <c r="SIS301"/>
      <c r="SIT301"/>
      <c r="SIU301"/>
      <c r="SIV301"/>
      <c r="SIW301"/>
      <c r="SIX301"/>
      <c r="SIY301"/>
      <c r="SIZ301"/>
      <c r="SJA301"/>
      <c r="SJB301"/>
      <c r="SJC301"/>
      <c r="SJD301"/>
      <c r="SJE301"/>
      <c r="SJF301"/>
      <c r="SJG301"/>
      <c r="SJH301"/>
      <c r="SJI301"/>
      <c r="SJJ301"/>
      <c r="SJK301"/>
      <c r="SJL301"/>
      <c r="SJM301"/>
      <c r="SJN301"/>
      <c r="SJO301"/>
      <c r="SJP301"/>
      <c r="SJQ301"/>
      <c r="SJR301"/>
      <c r="SJS301"/>
      <c r="SJT301"/>
      <c r="SJU301"/>
      <c r="SJV301"/>
      <c r="SJW301"/>
      <c r="SJX301"/>
      <c r="SJY301"/>
      <c r="SJZ301"/>
      <c r="SKA301"/>
      <c r="SKB301"/>
      <c r="SKC301"/>
      <c r="SKD301"/>
      <c r="SKE301"/>
      <c r="SKF301"/>
      <c r="SKG301"/>
      <c r="SKH301"/>
      <c r="SKI301"/>
      <c r="SKJ301"/>
      <c r="SKK301"/>
      <c r="SKL301"/>
      <c r="SKM301"/>
      <c r="SKN301"/>
      <c r="SKO301"/>
      <c r="SKP301"/>
      <c r="SKQ301"/>
      <c r="SKR301"/>
      <c r="SKS301"/>
      <c r="SKT301"/>
      <c r="SKU301"/>
      <c r="SKV301"/>
      <c r="SKW301"/>
      <c r="SKX301"/>
      <c r="SKY301"/>
      <c r="SKZ301"/>
      <c r="SLA301"/>
      <c r="SLB301"/>
      <c r="SLC301"/>
      <c r="SLD301"/>
      <c r="SLE301"/>
      <c r="SLF301"/>
      <c r="SLG301"/>
      <c r="SLH301"/>
      <c r="SLI301"/>
      <c r="SLJ301"/>
      <c r="SLK301"/>
      <c r="SLL301"/>
      <c r="SLM301"/>
      <c r="SLN301"/>
      <c r="SLO301"/>
      <c r="SLP301"/>
      <c r="SLQ301"/>
      <c r="SLR301"/>
      <c r="SLS301"/>
      <c r="SLT301"/>
      <c r="SLU301"/>
      <c r="SLV301"/>
      <c r="SLW301"/>
      <c r="SLX301"/>
      <c r="SLY301"/>
      <c r="SLZ301"/>
      <c r="SMA301"/>
      <c r="SMB301"/>
      <c r="SMC301"/>
      <c r="SMD301"/>
      <c r="SME301"/>
      <c r="SMF301"/>
      <c r="SMG301"/>
      <c r="SMH301"/>
      <c r="SMI301"/>
      <c r="SMJ301"/>
      <c r="SMK301"/>
      <c r="SML301"/>
      <c r="SMM301"/>
      <c r="SMN301"/>
      <c r="SMO301"/>
      <c r="SMP301"/>
      <c r="SMQ301"/>
      <c r="SMR301"/>
      <c r="SMS301"/>
      <c r="SMT301"/>
      <c r="SMU301"/>
      <c r="SMV301"/>
      <c r="SMW301"/>
      <c r="SMX301"/>
      <c r="SMY301"/>
      <c r="SMZ301"/>
      <c r="SNA301"/>
      <c r="SNB301"/>
      <c r="SNC301"/>
      <c r="SND301"/>
      <c r="SNE301"/>
      <c r="SNF301"/>
      <c r="SNG301"/>
      <c r="SNH301"/>
      <c r="SNI301"/>
      <c r="SNJ301"/>
      <c r="SNK301"/>
      <c r="SNL301"/>
      <c r="SNM301"/>
      <c r="SNN301"/>
      <c r="SNO301"/>
      <c r="SNP301"/>
      <c r="SNQ301"/>
      <c r="SNR301"/>
      <c r="SNS301"/>
      <c r="SNT301"/>
      <c r="SNU301"/>
      <c r="SNV301"/>
      <c r="SNW301"/>
      <c r="SNX301"/>
      <c r="SNY301"/>
      <c r="SNZ301"/>
      <c r="SOA301"/>
      <c r="SOB301"/>
      <c r="SOC301"/>
      <c r="SOD301"/>
      <c r="SOE301"/>
      <c r="SOF301"/>
      <c r="SOG301"/>
      <c r="SOH301"/>
      <c r="SOI301"/>
      <c r="SOJ301"/>
      <c r="SOK301"/>
      <c r="SOL301"/>
      <c r="SOM301"/>
      <c r="SON301"/>
      <c r="SOO301"/>
      <c r="SOP301"/>
      <c r="SOQ301"/>
      <c r="SOR301"/>
      <c r="SOS301"/>
      <c r="SOT301"/>
      <c r="SOU301"/>
      <c r="SOV301"/>
      <c r="SOW301"/>
      <c r="SOX301"/>
      <c r="SOY301"/>
      <c r="SOZ301"/>
      <c r="SPA301"/>
      <c r="SPB301"/>
      <c r="SPC301"/>
      <c r="SPD301"/>
      <c r="SPE301"/>
      <c r="SPF301"/>
      <c r="SPG301"/>
      <c r="SPH301"/>
      <c r="SPI301"/>
      <c r="SPJ301"/>
      <c r="SPK301"/>
      <c r="SPL301"/>
      <c r="SPM301"/>
      <c r="SPN301"/>
      <c r="SPO301"/>
      <c r="SPP301"/>
      <c r="SPQ301"/>
      <c r="SPR301"/>
      <c r="SPS301"/>
      <c r="SPT301"/>
      <c r="SPU301"/>
      <c r="SPV301"/>
      <c r="SPW301"/>
      <c r="SPX301"/>
      <c r="SPY301"/>
      <c r="SPZ301"/>
      <c r="SQA301"/>
      <c r="SQB301"/>
      <c r="SQC301"/>
      <c r="SQD301"/>
      <c r="SQE301"/>
      <c r="SQF301"/>
      <c r="SQG301"/>
      <c r="SQH301"/>
      <c r="SQI301"/>
      <c r="SQJ301"/>
      <c r="SQK301"/>
      <c r="SQL301"/>
      <c r="SQM301"/>
      <c r="SQN301"/>
      <c r="SQO301"/>
      <c r="SQP301"/>
      <c r="SQQ301"/>
      <c r="SQR301"/>
      <c r="SQS301"/>
      <c r="SQT301"/>
      <c r="SQU301"/>
      <c r="SQV301"/>
      <c r="SQW301"/>
      <c r="SQX301"/>
      <c r="SQY301"/>
      <c r="SQZ301"/>
      <c r="SRA301"/>
      <c r="SRB301"/>
      <c r="SRC301"/>
      <c r="SRD301"/>
      <c r="SRE301"/>
      <c r="SRF301"/>
      <c r="SRG301"/>
      <c r="SRH301"/>
      <c r="SRI301"/>
      <c r="SRJ301"/>
      <c r="SRK301"/>
      <c r="SRL301"/>
      <c r="SRM301"/>
      <c r="SRN301"/>
      <c r="SRO301"/>
      <c r="SRP301"/>
      <c r="SRQ301"/>
      <c r="SRR301"/>
      <c r="SRS301"/>
      <c r="SRT301"/>
      <c r="SRU301"/>
      <c r="SRV301"/>
      <c r="SRW301"/>
      <c r="SRX301"/>
      <c r="SRY301"/>
      <c r="SRZ301"/>
      <c r="SSA301"/>
      <c r="SSB301"/>
      <c r="SSC301"/>
      <c r="SSD301"/>
      <c r="SSE301"/>
      <c r="SSF301"/>
      <c r="SSG301"/>
      <c r="SSH301"/>
      <c r="SSI301"/>
      <c r="SSJ301"/>
      <c r="SSK301"/>
      <c r="SSL301"/>
      <c r="SSM301"/>
      <c r="SSN301"/>
      <c r="SSO301"/>
      <c r="SSP301"/>
      <c r="SSQ301"/>
      <c r="SSR301"/>
      <c r="SSS301"/>
      <c r="SST301"/>
      <c r="SSU301"/>
      <c r="SSV301"/>
      <c r="SSW301"/>
      <c r="SSX301"/>
      <c r="SSY301"/>
      <c r="SSZ301"/>
      <c r="STA301"/>
      <c r="STB301"/>
      <c r="STC301"/>
      <c r="STD301"/>
      <c r="STE301"/>
      <c r="STF301"/>
      <c r="STG301"/>
      <c r="STH301"/>
      <c r="STI301"/>
      <c r="STJ301"/>
      <c r="STK301"/>
      <c r="STL301"/>
      <c r="STM301"/>
      <c r="STN301"/>
      <c r="STO301"/>
      <c r="STP301"/>
      <c r="STQ301"/>
      <c r="STR301"/>
      <c r="STS301"/>
      <c r="STT301"/>
      <c r="STU301"/>
      <c r="STV301"/>
      <c r="STW301"/>
      <c r="STX301"/>
      <c r="STY301"/>
      <c r="STZ301"/>
      <c r="SUA301"/>
      <c r="SUB301"/>
      <c r="SUC301"/>
      <c r="SUD301"/>
      <c r="SUE301"/>
      <c r="SUF301"/>
      <c r="SUG301"/>
      <c r="SUH301"/>
      <c r="SUI301"/>
      <c r="SUJ301"/>
      <c r="SUK301"/>
      <c r="SUL301"/>
      <c r="SUM301"/>
      <c r="SUN301"/>
      <c r="SUO301"/>
      <c r="SUP301"/>
      <c r="SUQ301"/>
      <c r="SUR301"/>
      <c r="SUS301"/>
      <c r="SUT301"/>
      <c r="SUU301"/>
      <c r="SUV301"/>
      <c r="SUW301"/>
      <c r="SUX301"/>
      <c r="SUY301"/>
      <c r="SUZ301"/>
      <c r="SVA301"/>
      <c r="SVB301"/>
      <c r="SVC301"/>
      <c r="SVD301"/>
      <c r="SVE301"/>
      <c r="SVF301"/>
      <c r="SVG301"/>
      <c r="SVH301"/>
      <c r="SVI301"/>
      <c r="SVJ301"/>
      <c r="SVK301"/>
      <c r="SVL301"/>
      <c r="SVM301"/>
      <c r="SVN301"/>
      <c r="SVO301"/>
      <c r="SVP301"/>
      <c r="SVQ301"/>
      <c r="SVR301"/>
      <c r="SVS301"/>
      <c r="SVT301"/>
      <c r="SVU301"/>
      <c r="SVV301"/>
      <c r="SVW301"/>
      <c r="SVX301"/>
      <c r="SVY301"/>
      <c r="SVZ301"/>
      <c r="SWA301"/>
      <c r="SWB301"/>
      <c r="SWC301"/>
      <c r="SWD301"/>
      <c r="SWE301"/>
      <c r="SWF301"/>
      <c r="SWG301"/>
      <c r="SWH301"/>
      <c r="SWI301"/>
      <c r="SWJ301"/>
      <c r="SWK301"/>
      <c r="SWL301"/>
      <c r="SWM301"/>
      <c r="SWN301"/>
      <c r="SWO301"/>
      <c r="SWP301"/>
      <c r="SWQ301"/>
      <c r="SWR301"/>
      <c r="SWS301"/>
      <c r="SWT301"/>
      <c r="SWU301"/>
      <c r="SWV301"/>
      <c r="SWW301"/>
      <c r="SWX301"/>
      <c r="SWY301"/>
      <c r="SWZ301"/>
      <c r="SXA301"/>
      <c r="SXB301"/>
      <c r="SXC301"/>
      <c r="SXD301"/>
      <c r="SXE301"/>
      <c r="SXF301"/>
      <c r="SXG301"/>
      <c r="SXH301"/>
      <c r="SXI301"/>
      <c r="SXJ301"/>
      <c r="SXK301"/>
      <c r="SXL301"/>
      <c r="SXM301"/>
      <c r="SXN301"/>
      <c r="SXO301"/>
      <c r="SXP301"/>
      <c r="SXQ301"/>
      <c r="SXR301"/>
      <c r="SXS301"/>
      <c r="SXT301"/>
      <c r="SXU301"/>
      <c r="SXV301"/>
      <c r="SXW301"/>
      <c r="SXX301"/>
      <c r="SXY301"/>
      <c r="SXZ301"/>
      <c r="SYA301"/>
      <c r="SYB301"/>
      <c r="SYC301"/>
      <c r="SYD301"/>
      <c r="SYE301"/>
      <c r="SYF301"/>
      <c r="SYG301"/>
      <c r="SYH301"/>
      <c r="SYI301"/>
      <c r="SYJ301"/>
      <c r="SYK301"/>
      <c r="SYL301"/>
      <c r="SYM301"/>
      <c r="SYN301"/>
      <c r="SYO301"/>
      <c r="SYP301"/>
      <c r="SYQ301"/>
      <c r="SYR301"/>
      <c r="SYS301"/>
      <c r="SYT301"/>
      <c r="SYU301"/>
      <c r="SYV301"/>
      <c r="SYW301"/>
      <c r="SYX301"/>
      <c r="SYY301"/>
      <c r="SYZ301"/>
      <c r="SZA301"/>
      <c r="SZB301"/>
      <c r="SZC301"/>
      <c r="SZD301"/>
      <c r="SZE301"/>
      <c r="SZF301"/>
      <c r="SZG301"/>
      <c r="SZH301"/>
      <c r="SZI301"/>
      <c r="SZJ301"/>
      <c r="SZK301"/>
      <c r="SZL301"/>
      <c r="SZM301"/>
      <c r="SZN301"/>
      <c r="SZO301"/>
      <c r="SZP301"/>
      <c r="SZQ301"/>
      <c r="SZR301"/>
      <c r="SZS301"/>
      <c r="SZT301"/>
      <c r="SZU301"/>
      <c r="SZV301"/>
      <c r="SZW301"/>
      <c r="SZX301"/>
      <c r="SZY301"/>
      <c r="SZZ301"/>
      <c r="TAA301"/>
      <c r="TAB301"/>
      <c r="TAC301"/>
      <c r="TAD301"/>
      <c r="TAE301"/>
      <c r="TAF301"/>
      <c r="TAG301"/>
      <c r="TAH301"/>
      <c r="TAI301"/>
      <c r="TAJ301"/>
      <c r="TAK301"/>
      <c r="TAL301"/>
      <c r="TAM301"/>
      <c r="TAN301"/>
      <c r="TAO301"/>
      <c r="TAP301"/>
      <c r="TAQ301"/>
      <c r="TAR301"/>
      <c r="TAS301"/>
      <c r="TAT301"/>
      <c r="TAU301"/>
      <c r="TAV301"/>
      <c r="TAW301"/>
      <c r="TAX301"/>
      <c r="TAY301"/>
      <c r="TAZ301"/>
      <c r="TBA301"/>
      <c r="TBB301"/>
      <c r="TBC301"/>
      <c r="TBD301"/>
      <c r="TBE301"/>
      <c r="TBF301"/>
      <c r="TBG301"/>
      <c r="TBH301"/>
      <c r="TBI301"/>
      <c r="TBJ301"/>
      <c r="TBK301"/>
      <c r="TBL301"/>
      <c r="TBM301"/>
      <c r="TBN301"/>
      <c r="TBO301"/>
      <c r="TBP301"/>
      <c r="TBQ301"/>
      <c r="TBR301"/>
      <c r="TBS301"/>
      <c r="TBT301"/>
      <c r="TBU301"/>
      <c r="TBV301"/>
      <c r="TBW301"/>
      <c r="TBX301"/>
      <c r="TBY301"/>
      <c r="TBZ301"/>
      <c r="TCA301"/>
      <c r="TCB301"/>
      <c r="TCC301"/>
      <c r="TCD301"/>
      <c r="TCE301"/>
      <c r="TCF301"/>
      <c r="TCG301"/>
      <c r="TCH301"/>
      <c r="TCI301"/>
      <c r="TCJ301"/>
      <c r="TCK301"/>
      <c r="TCL301"/>
      <c r="TCM301"/>
      <c r="TCN301"/>
      <c r="TCO301"/>
      <c r="TCP301"/>
      <c r="TCQ301"/>
      <c r="TCR301"/>
      <c r="TCS301"/>
      <c r="TCT301"/>
      <c r="TCU301"/>
      <c r="TCV301"/>
      <c r="TCW301"/>
      <c r="TCX301"/>
      <c r="TCY301"/>
      <c r="TCZ301"/>
      <c r="TDA301"/>
      <c r="TDB301"/>
      <c r="TDC301"/>
      <c r="TDD301"/>
      <c r="TDE301"/>
      <c r="TDF301"/>
      <c r="TDG301"/>
      <c r="TDH301"/>
      <c r="TDI301"/>
      <c r="TDJ301"/>
      <c r="TDK301"/>
      <c r="TDL301"/>
      <c r="TDM301"/>
      <c r="TDN301"/>
      <c r="TDO301"/>
      <c r="TDP301"/>
      <c r="TDQ301"/>
      <c r="TDR301"/>
      <c r="TDS301"/>
      <c r="TDT301"/>
      <c r="TDU301"/>
      <c r="TDV301"/>
      <c r="TDW301"/>
      <c r="TDX301"/>
      <c r="TDY301"/>
      <c r="TDZ301"/>
      <c r="TEA301"/>
      <c r="TEB301"/>
      <c r="TEC301"/>
      <c r="TED301"/>
      <c r="TEE301"/>
      <c r="TEF301"/>
      <c r="TEG301"/>
      <c r="TEH301"/>
      <c r="TEI301"/>
      <c r="TEJ301"/>
      <c r="TEK301"/>
      <c r="TEL301"/>
      <c r="TEM301"/>
      <c r="TEN301"/>
      <c r="TEO301"/>
      <c r="TEP301"/>
      <c r="TEQ301"/>
      <c r="TER301"/>
      <c r="TES301"/>
      <c r="TET301"/>
      <c r="TEU301"/>
      <c r="TEV301"/>
      <c r="TEW301"/>
      <c r="TEX301"/>
      <c r="TEY301"/>
      <c r="TEZ301"/>
      <c r="TFA301"/>
      <c r="TFB301"/>
      <c r="TFC301"/>
      <c r="TFD301"/>
      <c r="TFE301"/>
      <c r="TFF301"/>
      <c r="TFG301"/>
      <c r="TFH301"/>
      <c r="TFI301"/>
      <c r="TFJ301"/>
      <c r="TFK301"/>
      <c r="TFL301"/>
      <c r="TFM301"/>
      <c r="TFN301"/>
      <c r="TFO301"/>
      <c r="TFP301"/>
      <c r="TFQ301"/>
      <c r="TFR301"/>
      <c r="TFS301"/>
      <c r="TFT301"/>
      <c r="TFU301"/>
      <c r="TFV301"/>
      <c r="TFW301"/>
      <c r="TFX301"/>
      <c r="TFY301"/>
      <c r="TFZ301"/>
      <c r="TGA301"/>
      <c r="TGB301"/>
      <c r="TGC301"/>
      <c r="TGD301"/>
      <c r="TGE301"/>
      <c r="TGF301"/>
      <c r="TGG301"/>
      <c r="TGH301"/>
      <c r="TGI301"/>
      <c r="TGJ301"/>
      <c r="TGK301"/>
      <c r="TGL301"/>
      <c r="TGM301"/>
      <c r="TGN301"/>
      <c r="TGO301"/>
      <c r="TGP301"/>
      <c r="TGQ301"/>
      <c r="TGR301"/>
      <c r="TGS301"/>
      <c r="TGT301"/>
      <c r="TGU301"/>
      <c r="TGV301"/>
      <c r="TGW301"/>
      <c r="TGX301"/>
      <c r="TGY301"/>
      <c r="TGZ301"/>
      <c r="THA301"/>
      <c r="THB301"/>
      <c r="THC301"/>
      <c r="THD301"/>
      <c r="THE301"/>
      <c r="THF301"/>
      <c r="THG301"/>
      <c r="THH301"/>
      <c r="THI301"/>
      <c r="THJ301"/>
      <c r="THK301"/>
      <c r="THL301"/>
      <c r="THM301"/>
      <c r="THN301"/>
      <c r="THO301"/>
      <c r="THP301"/>
      <c r="THQ301"/>
      <c r="THR301"/>
      <c r="THS301"/>
      <c r="THT301"/>
      <c r="THU301"/>
      <c r="THV301"/>
      <c r="THW301"/>
      <c r="THX301"/>
      <c r="THY301"/>
      <c r="THZ301"/>
      <c r="TIA301"/>
      <c r="TIB301"/>
      <c r="TIC301"/>
      <c r="TID301"/>
      <c r="TIE301"/>
      <c r="TIF301"/>
      <c r="TIG301"/>
      <c r="TIH301"/>
      <c r="TII301"/>
      <c r="TIJ301"/>
      <c r="TIK301"/>
      <c r="TIL301"/>
      <c r="TIM301"/>
      <c r="TIN301"/>
      <c r="TIO301"/>
      <c r="TIP301"/>
      <c r="TIQ301"/>
      <c r="TIR301"/>
      <c r="TIS301"/>
      <c r="TIT301"/>
      <c r="TIU301"/>
      <c r="TIV301"/>
      <c r="TIW301"/>
      <c r="TIX301"/>
      <c r="TIY301"/>
      <c r="TIZ301"/>
      <c r="TJA301"/>
      <c r="TJB301"/>
      <c r="TJC301"/>
      <c r="TJD301"/>
      <c r="TJE301"/>
      <c r="TJF301"/>
      <c r="TJG301"/>
      <c r="TJH301"/>
      <c r="TJI301"/>
      <c r="TJJ301"/>
      <c r="TJK301"/>
      <c r="TJL301"/>
      <c r="TJM301"/>
      <c r="TJN301"/>
      <c r="TJO301"/>
      <c r="TJP301"/>
      <c r="TJQ301"/>
      <c r="TJR301"/>
      <c r="TJS301"/>
      <c r="TJT301"/>
      <c r="TJU301"/>
      <c r="TJV301"/>
      <c r="TJW301"/>
      <c r="TJX301"/>
      <c r="TJY301"/>
      <c r="TJZ301"/>
      <c r="TKA301"/>
      <c r="TKB301"/>
      <c r="TKC301"/>
      <c r="TKD301"/>
      <c r="TKE301"/>
      <c r="TKF301"/>
      <c r="TKG301"/>
      <c r="TKH301"/>
      <c r="TKI301"/>
      <c r="TKJ301"/>
      <c r="TKK301"/>
      <c r="TKL301"/>
      <c r="TKM301"/>
      <c r="TKN301"/>
      <c r="TKO301"/>
      <c r="TKP301"/>
      <c r="TKQ301"/>
      <c r="TKR301"/>
      <c r="TKS301"/>
      <c r="TKT301"/>
      <c r="TKU301"/>
      <c r="TKV301"/>
      <c r="TKW301"/>
      <c r="TKX301"/>
      <c r="TKY301"/>
      <c r="TKZ301"/>
      <c r="TLA301"/>
      <c r="TLB301"/>
      <c r="TLC301"/>
      <c r="TLD301"/>
      <c r="TLE301"/>
      <c r="TLF301"/>
      <c r="TLG301"/>
      <c r="TLH301"/>
      <c r="TLI301"/>
      <c r="TLJ301"/>
      <c r="TLK301"/>
      <c r="TLL301"/>
      <c r="TLM301"/>
      <c r="TLN301"/>
      <c r="TLO301"/>
      <c r="TLP301"/>
      <c r="TLQ301"/>
      <c r="TLR301"/>
      <c r="TLS301"/>
      <c r="TLT301"/>
      <c r="TLU301"/>
      <c r="TLV301"/>
      <c r="TLW301"/>
      <c r="TLX301"/>
      <c r="TLY301"/>
      <c r="TLZ301"/>
      <c r="TMA301"/>
      <c r="TMB301"/>
      <c r="TMC301"/>
      <c r="TMD301"/>
      <c r="TME301"/>
      <c r="TMF301"/>
      <c r="TMG301"/>
      <c r="TMH301"/>
      <c r="TMI301"/>
      <c r="TMJ301"/>
      <c r="TMK301"/>
      <c r="TML301"/>
      <c r="TMM301"/>
      <c r="TMN301"/>
      <c r="TMO301"/>
      <c r="TMP301"/>
      <c r="TMQ301"/>
      <c r="TMR301"/>
      <c r="TMS301"/>
      <c r="TMT301"/>
      <c r="TMU301"/>
      <c r="TMV301"/>
      <c r="TMW301"/>
      <c r="TMX301"/>
      <c r="TMY301"/>
      <c r="TMZ301"/>
      <c r="TNA301"/>
      <c r="TNB301"/>
      <c r="TNC301"/>
      <c r="TND301"/>
      <c r="TNE301"/>
      <c r="TNF301"/>
      <c r="TNG301"/>
      <c r="TNH301"/>
      <c r="TNI301"/>
      <c r="TNJ301"/>
      <c r="TNK301"/>
      <c r="TNL301"/>
      <c r="TNM301"/>
      <c r="TNN301"/>
      <c r="TNO301"/>
      <c r="TNP301"/>
      <c r="TNQ301"/>
      <c r="TNR301"/>
      <c r="TNS301"/>
      <c r="TNT301"/>
      <c r="TNU301"/>
      <c r="TNV301"/>
      <c r="TNW301"/>
      <c r="TNX301"/>
      <c r="TNY301"/>
      <c r="TNZ301"/>
      <c r="TOA301"/>
      <c r="TOB301"/>
      <c r="TOC301"/>
      <c r="TOD301"/>
      <c r="TOE301"/>
      <c r="TOF301"/>
      <c r="TOG301"/>
      <c r="TOH301"/>
      <c r="TOI301"/>
      <c r="TOJ301"/>
      <c r="TOK301"/>
      <c r="TOL301"/>
      <c r="TOM301"/>
      <c r="TON301"/>
      <c r="TOO301"/>
      <c r="TOP301"/>
      <c r="TOQ301"/>
      <c r="TOR301"/>
      <c r="TOS301"/>
      <c r="TOT301"/>
      <c r="TOU301"/>
      <c r="TOV301"/>
      <c r="TOW301"/>
      <c r="TOX301"/>
      <c r="TOY301"/>
      <c r="TOZ301"/>
      <c r="TPA301"/>
      <c r="TPB301"/>
      <c r="TPC301"/>
      <c r="TPD301"/>
      <c r="TPE301"/>
      <c r="TPF301"/>
      <c r="TPG301"/>
      <c r="TPH301"/>
      <c r="TPI301"/>
      <c r="TPJ301"/>
      <c r="TPK301"/>
      <c r="TPL301"/>
      <c r="TPM301"/>
      <c r="TPN301"/>
      <c r="TPO301"/>
      <c r="TPP301"/>
      <c r="TPQ301"/>
      <c r="TPR301"/>
      <c r="TPS301"/>
      <c r="TPT301"/>
      <c r="TPU301"/>
      <c r="TPV301"/>
      <c r="TPW301"/>
      <c r="TPX301"/>
      <c r="TPY301"/>
      <c r="TPZ301"/>
      <c r="TQA301"/>
      <c r="TQB301"/>
      <c r="TQC301"/>
      <c r="TQD301"/>
      <c r="TQE301"/>
      <c r="TQF301"/>
      <c r="TQG301"/>
      <c r="TQH301"/>
      <c r="TQI301"/>
      <c r="TQJ301"/>
      <c r="TQK301"/>
      <c r="TQL301"/>
      <c r="TQM301"/>
      <c r="TQN301"/>
      <c r="TQO301"/>
      <c r="TQP301"/>
      <c r="TQQ301"/>
      <c r="TQR301"/>
      <c r="TQS301"/>
      <c r="TQT301"/>
      <c r="TQU301"/>
      <c r="TQV301"/>
      <c r="TQW301"/>
      <c r="TQX301"/>
      <c r="TQY301"/>
      <c r="TQZ301"/>
      <c r="TRA301"/>
      <c r="TRB301"/>
      <c r="TRC301"/>
      <c r="TRD301"/>
      <c r="TRE301"/>
      <c r="TRF301"/>
      <c r="TRG301"/>
      <c r="TRH301"/>
      <c r="TRI301"/>
      <c r="TRJ301"/>
      <c r="TRK301"/>
      <c r="TRL301"/>
      <c r="TRM301"/>
      <c r="TRN301"/>
      <c r="TRO301"/>
      <c r="TRP301"/>
      <c r="TRQ301"/>
      <c r="TRR301"/>
      <c r="TRS301"/>
      <c r="TRT301"/>
      <c r="TRU301"/>
      <c r="TRV301"/>
      <c r="TRW301"/>
      <c r="TRX301"/>
      <c r="TRY301"/>
      <c r="TRZ301"/>
      <c r="TSA301"/>
      <c r="TSB301"/>
      <c r="TSC301"/>
      <c r="TSD301"/>
      <c r="TSE301"/>
      <c r="TSF301"/>
      <c r="TSG301"/>
      <c r="TSH301"/>
      <c r="TSI301"/>
      <c r="TSJ301"/>
      <c r="TSK301"/>
      <c r="TSL301"/>
      <c r="TSM301"/>
      <c r="TSN301"/>
      <c r="TSO301"/>
      <c r="TSP301"/>
      <c r="TSQ301"/>
      <c r="TSR301"/>
      <c r="TSS301"/>
      <c r="TST301"/>
      <c r="TSU301"/>
      <c r="TSV301"/>
      <c r="TSW301"/>
      <c r="TSX301"/>
      <c r="TSY301"/>
      <c r="TSZ301"/>
      <c r="TTA301"/>
      <c r="TTB301"/>
      <c r="TTC301"/>
      <c r="TTD301"/>
      <c r="TTE301"/>
      <c r="TTF301"/>
      <c r="TTG301"/>
      <c r="TTH301"/>
      <c r="TTI301"/>
      <c r="TTJ301"/>
      <c r="TTK301"/>
      <c r="TTL301"/>
      <c r="TTM301"/>
      <c r="TTN301"/>
      <c r="TTO301"/>
      <c r="TTP301"/>
      <c r="TTQ301"/>
      <c r="TTR301"/>
      <c r="TTS301"/>
      <c r="TTT301"/>
      <c r="TTU301"/>
      <c r="TTV301"/>
      <c r="TTW301"/>
      <c r="TTX301"/>
      <c r="TTY301"/>
      <c r="TTZ301"/>
      <c r="TUA301"/>
      <c r="TUB301"/>
      <c r="TUC301"/>
      <c r="TUD301"/>
      <c r="TUE301"/>
      <c r="TUF301"/>
      <c r="TUG301"/>
      <c r="TUH301"/>
      <c r="TUI301"/>
      <c r="TUJ301"/>
      <c r="TUK301"/>
      <c r="TUL301"/>
      <c r="TUM301"/>
      <c r="TUN301"/>
      <c r="TUO301"/>
      <c r="TUP301"/>
      <c r="TUQ301"/>
      <c r="TUR301"/>
      <c r="TUS301"/>
      <c r="TUT301"/>
      <c r="TUU301"/>
      <c r="TUV301"/>
      <c r="TUW301"/>
      <c r="TUX301"/>
      <c r="TUY301"/>
      <c r="TUZ301"/>
      <c r="TVA301"/>
      <c r="TVB301"/>
      <c r="TVC301"/>
      <c r="TVD301"/>
      <c r="TVE301"/>
      <c r="TVF301"/>
      <c r="TVG301"/>
      <c r="TVH301"/>
      <c r="TVI301"/>
      <c r="TVJ301"/>
      <c r="TVK301"/>
      <c r="TVL301"/>
      <c r="TVM301"/>
      <c r="TVN301"/>
      <c r="TVO301"/>
      <c r="TVP301"/>
      <c r="TVQ301"/>
      <c r="TVR301"/>
      <c r="TVS301"/>
      <c r="TVT301"/>
      <c r="TVU301"/>
      <c r="TVV301"/>
      <c r="TVW301"/>
      <c r="TVX301"/>
      <c r="TVY301"/>
      <c r="TVZ301"/>
      <c r="TWA301"/>
      <c r="TWB301"/>
      <c r="TWC301"/>
      <c r="TWD301"/>
      <c r="TWE301"/>
      <c r="TWF301"/>
      <c r="TWG301"/>
      <c r="TWH301"/>
      <c r="TWI301"/>
      <c r="TWJ301"/>
      <c r="TWK301"/>
      <c r="TWL301"/>
      <c r="TWM301"/>
      <c r="TWN301"/>
      <c r="TWO301"/>
      <c r="TWP301"/>
      <c r="TWQ301"/>
      <c r="TWR301"/>
      <c r="TWS301"/>
      <c r="TWT301"/>
      <c r="TWU301"/>
      <c r="TWV301"/>
      <c r="TWW301"/>
      <c r="TWX301"/>
      <c r="TWY301"/>
      <c r="TWZ301"/>
      <c r="TXA301"/>
      <c r="TXB301"/>
      <c r="TXC301"/>
      <c r="TXD301"/>
      <c r="TXE301"/>
      <c r="TXF301"/>
      <c r="TXG301"/>
      <c r="TXH301"/>
      <c r="TXI301"/>
      <c r="TXJ301"/>
      <c r="TXK301"/>
      <c r="TXL301"/>
      <c r="TXM301"/>
      <c r="TXN301"/>
      <c r="TXO301"/>
      <c r="TXP301"/>
      <c r="TXQ301"/>
      <c r="TXR301"/>
      <c r="TXS301"/>
      <c r="TXT301"/>
      <c r="TXU301"/>
      <c r="TXV301"/>
      <c r="TXW301"/>
      <c r="TXX301"/>
      <c r="TXY301"/>
      <c r="TXZ301"/>
      <c r="TYA301"/>
      <c r="TYB301"/>
      <c r="TYC301"/>
      <c r="TYD301"/>
      <c r="TYE301"/>
      <c r="TYF301"/>
      <c r="TYG301"/>
      <c r="TYH301"/>
      <c r="TYI301"/>
      <c r="TYJ301"/>
      <c r="TYK301"/>
      <c r="TYL301"/>
      <c r="TYM301"/>
      <c r="TYN301"/>
      <c r="TYO301"/>
      <c r="TYP301"/>
      <c r="TYQ301"/>
      <c r="TYR301"/>
      <c r="TYS301"/>
      <c r="TYT301"/>
      <c r="TYU301"/>
      <c r="TYV301"/>
      <c r="TYW301"/>
      <c r="TYX301"/>
      <c r="TYY301"/>
      <c r="TYZ301"/>
      <c r="TZA301"/>
      <c r="TZB301"/>
      <c r="TZC301"/>
      <c r="TZD301"/>
      <c r="TZE301"/>
      <c r="TZF301"/>
      <c r="TZG301"/>
      <c r="TZH301"/>
      <c r="TZI301"/>
      <c r="TZJ301"/>
      <c r="TZK301"/>
      <c r="TZL301"/>
      <c r="TZM301"/>
      <c r="TZN301"/>
      <c r="TZO301"/>
      <c r="TZP301"/>
      <c r="TZQ301"/>
      <c r="TZR301"/>
      <c r="TZS301"/>
      <c r="TZT301"/>
      <c r="TZU301"/>
      <c r="TZV301"/>
      <c r="TZW301"/>
      <c r="TZX301"/>
      <c r="TZY301"/>
      <c r="TZZ301"/>
      <c r="UAA301"/>
      <c r="UAB301"/>
      <c r="UAC301"/>
      <c r="UAD301"/>
      <c r="UAE301"/>
      <c r="UAF301"/>
      <c r="UAG301"/>
      <c r="UAH301"/>
      <c r="UAI301"/>
      <c r="UAJ301"/>
      <c r="UAK301"/>
      <c r="UAL301"/>
      <c r="UAM301"/>
      <c r="UAN301"/>
      <c r="UAO301"/>
      <c r="UAP301"/>
      <c r="UAQ301"/>
      <c r="UAR301"/>
      <c r="UAS301"/>
      <c r="UAT301"/>
      <c r="UAU301"/>
      <c r="UAV301"/>
      <c r="UAW301"/>
      <c r="UAX301"/>
      <c r="UAY301"/>
      <c r="UAZ301"/>
      <c r="UBA301"/>
      <c r="UBB301"/>
      <c r="UBC301"/>
      <c r="UBD301"/>
      <c r="UBE301"/>
      <c r="UBF301"/>
      <c r="UBG301"/>
      <c r="UBH301"/>
      <c r="UBI301"/>
      <c r="UBJ301"/>
      <c r="UBK301"/>
      <c r="UBL301"/>
      <c r="UBM301"/>
      <c r="UBN301"/>
      <c r="UBO301"/>
      <c r="UBP301"/>
      <c r="UBQ301"/>
      <c r="UBR301"/>
      <c r="UBS301"/>
      <c r="UBT301"/>
      <c r="UBU301"/>
      <c r="UBV301"/>
      <c r="UBW301"/>
      <c r="UBX301"/>
      <c r="UBY301"/>
      <c r="UBZ301"/>
      <c r="UCA301"/>
      <c r="UCB301"/>
      <c r="UCC301"/>
      <c r="UCD301"/>
      <c r="UCE301"/>
      <c r="UCF301"/>
      <c r="UCG301"/>
      <c r="UCH301"/>
      <c r="UCI301"/>
      <c r="UCJ301"/>
      <c r="UCK301"/>
      <c r="UCL301"/>
      <c r="UCM301"/>
      <c r="UCN301"/>
      <c r="UCO301"/>
      <c r="UCP301"/>
      <c r="UCQ301"/>
      <c r="UCR301"/>
      <c r="UCS301"/>
      <c r="UCT301"/>
      <c r="UCU301"/>
      <c r="UCV301"/>
      <c r="UCW301"/>
      <c r="UCX301"/>
      <c r="UCY301"/>
      <c r="UCZ301"/>
      <c r="UDA301"/>
      <c r="UDB301"/>
      <c r="UDC301"/>
      <c r="UDD301"/>
      <c r="UDE301"/>
      <c r="UDF301"/>
      <c r="UDG301"/>
      <c r="UDH301"/>
      <c r="UDI301"/>
      <c r="UDJ301"/>
      <c r="UDK301"/>
      <c r="UDL301"/>
      <c r="UDM301"/>
      <c r="UDN301"/>
      <c r="UDO301"/>
      <c r="UDP301"/>
      <c r="UDQ301"/>
      <c r="UDR301"/>
      <c r="UDS301"/>
      <c r="UDT301"/>
      <c r="UDU301"/>
      <c r="UDV301"/>
      <c r="UDW301"/>
      <c r="UDX301"/>
      <c r="UDY301"/>
      <c r="UDZ301"/>
      <c r="UEA301"/>
      <c r="UEB301"/>
      <c r="UEC301"/>
      <c r="UED301"/>
      <c r="UEE301"/>
      <c r="UEF301"/>
      <c r="UEG301"/>
      <c r="UEH301"/>
      <c r="UEI301"/>
      <c r="UEJ301"/>
      <c r="UEK301"/>
      <c r="UEL301"/>
      <c r="UEM301"/>
      <c r="UEN301"/>
      <c r="UEO301"/>
      <c r="UEP301"/>
      <c r="UEQ301"/>
      <c r="UER301"/>
      <c r="UES301"/>
      <c r="UET301"/>
      <c r="UEU301"/>
      <c r="UEV301"/>
      <c r="UEW301"/>
      <c r="UEX301"/>
      <c r="UEY301"/>
      <c r="UEZ301"/>
      <c r="UFA301"/>
      <c r="UFB301"/>
      <c r="UFC301"/>
      <c r="UFD301"/>
      <c r="UFE301"/>
      <c r="UFF301"/>
      <c r="UFG301"/>
      <c r="UFH301"/>
      <c r="UFI301"/>
      <c r="UFJ301"/>
      <c r="UFK301"/>
      <c r="UFL301"/>
      <c r="UFM301"/>
      <c r="UFN301"/>
      <c r="UFO301"/>
      <c r="UFP301"/>
      <c r="UFQ301"/>
      <c r="UFR301"/>
      <c r="UFS301"/>
      <c r="UFT301"/>
      <c r="UFU301"/>
      <c r="UFV301"/>
      <c r="UFW301"/>
      <c r="UFX301"/>
      <c r="UFY301"/>
      <c r="UFZ301"/>
      <c r="UGA301"/>
      <c r="UGB301"/>
      <c r="UGC301"/>
      <c r="UGD301"/>
      <c r="UGE301"/>
      <c r="UGF301"/>
      <c r="UGG301"/>
      <c r="UGH301"/>
      <c r="UGI301"/>
      <c r="UGJ301"/>
      <c r="UGK301"/>
      <c r="UGL301"/>
      <c r="UGM301"/>
      <c r="UGN301"/>
      <c r="UGO301"/>
      <c r="UGP301"/>
      <c r="UGQ301"/>
      <c r="UGR301"/>
      <c r="UGS301"/>
      <c r="UGT301"/>
      <c r="UGU301"/>
      <c r="UGV301"/>
      <c r="UGW301"/>
      <c r="UGX301"/>
      <c r="UGY301"/>
      <c r="UGZ301"/>
      <c r="UHA301"/>
      <c r="UHB301"/>
      <c r="UHC301"/>
      <c r="UHD301"/>
      <c r="UHE301"/>
      <c r="UHF301"/>
      <c r="UHG301"/>
      <c r="UHH301"/>
      <c r="UHI301"/>
      <c r="UHJ301"/>
      <c r="UHK301"/>
      <c r="UHL301"/>
      <c r="UHM301"/>
      <c r="UHN301"/>
      <c r="UHO301"/>
      <c r="UHP301"/>
      <c r="UHQ301"/>
      <c r="UHR301"/>
      <c r="UHS301"/>
      <c r="UHT301"/>
      <c r="UHU301"/>
      <c r="UHV301"/>
      <c r="UHW301"/>
      <c r="UHX301"/>
      <c r="UHY301"/>
      <c r="UHZ301"/>
      <c r="UIA301"/>
      <c r="UIB301"/>
      <c r="UIC301"/>
      <c r="UID301"/>
      <c r="UIE301"/>
      <c r="UIF301"/>
      <c r="UIG301"/>
      <c r="UIH301"/>
      <c r="UII301"/>
      <c r="UIJ301"/>
      <c r="UIK301"/>
      <c r="UIL301"/>
      <c r="UIM301"/>
      <c r="UIN301"/>
      <c r="UIO301"/>
      <c r="UIP301"/>
      <c r="UIQ301"/>
      <c r="UIR301"/>
      <c r="UIS301"/>
      <c r="UIT301"/>
      <c r="UIU301"/>
      <c r="UIV301"/>
      <c r="UIW301"/>
      <c r="UIX301"/>
      <c r="UIY301"/>
      <c r="UIZ301"/>
      <c r="UJA301"/>
      <c r="UJB301"/>
      <c r="UJC301"/>
      <c r="UJD301"/>
      <c r="UJE301"/>
      <c r="UJF301"/>
      <c r="UJG301"/>
      <c r="UJH301"/>
      <c r="UJI301"/>
      <c r="UJJ301"/>
      <c r="UJK301"/>
      <c r="UJL301"/>
      <c r="UJM301"/>
      <c r="UJN301"/>
      <c r="UJO301"/>
      <c r="UJP301"/>
      <c r="UJQ301"/>
      <c r="UJR301"/>
      <c r="UJS301"/>
      <c r="UJT301"/>
      <c r="UJU301"/>
      <c r="UJV301"/>
      <c r="UJW301"/>
      <c r="UJX301"/>
      <c r="UJY301"/>
      <c r="UJZ301"/>
      <c r="UKA301"/>
      <c r="UKB301"/>
      <c r="UKC301"/>
      <c r="UKD301"/>
      <c r="UKE301"/>
      <c r="UKF301"/>
      <c r="UKG301"/>
      <c r="UKH301"/>
      <c r="UKI301"/>
      <c r="UKJ301"/>
      <c r="UKK301"/>
      <c r="UKL301"/>
      <c r="UKM301"/>
      <c r="UKN301"/>
      <c r="UKO301"/>
      <c r="UKP301"/>
      <c r="UKQ301"/>
      <c r="UKR301"/>
      <c r="UKS301"/>
      <c r="UKT301"/>
      <c r="UKU301"/>
      <c r="UKV301"/>
      <c r="UKW301"/>
      <c r="UKX301"/>
      <c r="UKY301"/>
      <c r="UKZ301"/>
      <c r="ULA301"/>
      <c r="ULB301"/>
      <c r="ULC301"/>
      <c r="ULD301"/>
      <c r="ULE301"/>
      <c r="ULF301"/>
      <c r="ULG301"/>
      <c r="ULH301"/>
      <c r="ULI301"/>
      <c r="ULJ301"/>
      <c r="ULK301"/>
      <c r="ULL301"/>
      <c r="ULM301"/>
      <c r="ULN301"/>
      <c r="ULO301"/>
      <c r="ULP301"/>
      <c r="ULQ301"/>
      <c r="ULR301"/>
      <c r="ULS301"/>
      <c r="ULT301"/>
      <c r="ULU301"/>
      <c r="ULV301"/>
      <c r="ULW301"/>
      <c r="ULX301"/>
      <c r="ULY301"/>
      <c r="ULZ301"/>
      <c r="UMA301"/>
      <c r="UMB301"/>
      <c r="UMC301"/>
      <c r="UMD301"/>
      <c r="UME301"/>
      <c r="UMF301"/>
      <c r="UMG301"/>
      <c r="UMH301"/>
      <c r="UMI301"/>
      <c r="UMJ301"/>
      <c r="UMK301"/>
      <c r="UML301"/>
      <c r="UMM301"/>
      <c r="UMN301"/>
      <c r="UMO301"/>
      <c r="UMP301"/>
      <c r="UMQ301"/>
      <c r="UMR301"/>
      <c r="UMS301"/>
      <c r="UMT301"/>
      <c r="UMU301"/>
      <c r="UMV301"/>
      <c r="UMW301"/>
      <c r="UMX301"/>
      <c r="UMY301"/>
      <c r="UMZ301"/>
      <c r="UNA301"/>
      <c r="UNB301"/>
      <c r="UNC301"/>
      <c r="UND301"/>
      <c r="UNE301"/>
      <c r="UNF301"/>
      <c r="UNG301"/>
      <c r="UNH301"/>
      <c r="UNI301"/>
      <c r="UNJ301"/>
      <c r="UNK301"/>
      <c r="UNL301"/>
      <c r="UNM301"/>
      <c r="UNN301"/>
      <c r="UNO301"/>
      <c r="UNP301"/>
      <c r="UNQ301"/>
      <c r="UNR301"/>
      <c r="UNS301"/>
      <c r="UNT301"/>
      <c r="UNU301"/>
      <c r="UNV301"/>
      <c r="UNW301"/>
      <c r="UNX301"/>
      <c r="UNY301"/>
      <c r="UNZ301"/>
      <c r="UOA301"/>
      <c r="UOB301"/>
      <c r="UOC301"/>
      <c r="UOD301"/>
      <c r="UOE301"/>
      <c r="UOF301"/>
      <c r="UOG301"/>
      <c r="UOH301"/>
      <c r="UOI301"/>
      <c r="UOJ301"/>
      <c r="UOK301"/>
      <c r="UOL301"/>
      <c r="UOM301"/>
      <c r="UON301"/>
      <c r="UOO301"/>
      <c r="UOP301"/>
      <c r="UOQ301"/>
      <c r="UOR301"/>
      <c r="UOS301"/>
      <c r="UOT301"/>
      <c r="UOU301"/>
      <c r="UOV301"/>
      <c r="UOW301"/>
      <c r="UOX301"/>
      <c r="UOY301"/>
      <c r="UOZ301"/>
      <c r="UPA301"/>
      <c r="UPB301"/>
      <c r="UPC301"/>
      <c r="UPD301"/>
      <c r="UPE301"/>
      <c r="UPF301"/>
      <c r="UPG301"/>
      <c r="UPH301"/>
      <c r="UPI301"/>
      <c r="UPJ301"/>
      <c r="UPK301"/>
      <c r="UPL301"/>
      <c r="UPM301"/>
      <c r="UPN301"/>
      <c r="UPO301"/>
      <c r="UPP301"/>
      <c r="UPQ301"/>
      <c r="UPR301"/>
      <c r="UPS301"/>
      <c r="UPT301"/>
      <c r="UPU301"/>
      <c r="UPV301"/>
      <c r="UPW301"/>
      <c r="UPX301"/>
      <c r="UPY301"/>
      <c r="UPZ301"/>
      <c r="UQA301"/>
      <c r="UQB301"/>
      <c r="UQC301"/>
      <c r="UQD301"/>
      <c r="UQE301"/>
      <c r="UQF301"/>
      <c r="UQG301"/>
      <c r="UQH301"/>
      <c r="UQI301"/>
      <c r="UQJ301"/>
      <c r="UQK301"/>
      <c r="UQL301"/>
      <c r="UQM301"/>
      <c r="UQN301"/>
      <c r="UQO301"/>
      <c r="UQP301"/>
      <c r="UQQ301"/>
      <c r="UQR301"/>
      <c r="UQS301"/>
      <c r="UQT301"/>
      <c r="UQU301"/>
      <c r="UQV301"/>
      <c r="UQW301"/>
      <c r="UQX301"/>
      <c r="UQY301"/>
      <c r="UQZ301"/>
      <c r="URA301"/>
      <c r="URB301"/>
      <c r="URC301"/>
      <c r="URD301"/>
      <c r="URE301"/>
      <c r="URF301"/>
      <c r="URG301"/>
      <c r="URH301"/>
      <c r="URI301"/>
      <c r="URJ301"/>
      <c r="URK301"/>
      <c r="URL301"/>
      <c r="URM301"/>
      <c r="URN301"/>
      <c r="URO301"/>
      <c r="URP301"/>
      <c r="URQ301"/>
      <c r="URR301"/>
      <c r="URS301"/>
      <c r="URT301"/>
      <c r="URU301"/>
      <c r="URV301"/>
      <c r="URW301"/>
      <c r="URX301"/>
      <c r="URY301"/>
      <c r="URZ301"/>
      <c r="USA301"/>
      <c r="USB301"/>
      <c r="USC301"/>
      <c r="USD301"/>
      <c r="USE301"/>
      <c r="USF301"/>
      <c r="USG301"/>
      <c r="USH301"/>
      <c r="USI301"/>
      <c r="USJ301"/>
      <c r="USK301"/>
      <c r="USL301"/>
      <c r="USM301"/>
      <c r="USN301"/>
      <c r="USO301"/>
      <c r="USP301"/>
      <c r="USQ301"/>
      <c r="USR301"/>
      <c r="USS301"/>
      <c r="UST301"/>
      <c r="USU301"/>
      <c r="USV301"/>
      <c r="USW301"/>
      <c r="USX301"/>
      <c r="USY301"/>
      <c r="USZ301"/>
      <c r="UTA301"/>
      <c r="UTB301"/>
      <c r="UTC301"/>
      <c r="UTD301"/>
      <c r="UTE301"/>
      <c r="UTF301"/>
      <c r="UTG301"/>
      <c r="UTH301"/>
      <c r="UTI301"/>
      <c r="UTJ301"/>
      <c r="UTK301"/>
      <c r="UTL301"/>
      <c r="UTM301"/>
      <c r="UTN301"/>
      <c r="UTO301"/>
      <c r="UTP301"/>
      <c r="UTQ301"/>
      <c r="UTR301"/>
      <c r="UTS301"/>
      <c r="UTT301"/>
      <c r="UTU301"/>
      <c r="UTV301"/>
      <c r="UTW301"/>
      <c r="UTX301"/>
      <c r="UTY301"/>
      <c r="UTZ301"/>
      <c r="UUA301"/>
      <c r="UUB301"/>
      <c r="UUC301"/>
      <c r="UUD301"/>
      <c r="UUE301"/>
      <c r="UUF301"/>
      <c r="UUG301"/>
      <c r="UUH301"/>
      <c r="UUI301"/>
      <c r="UUJ301"/>
      <c r="UUK301"/>
      <c r="UUL301"/>
      <c r="UUM301"/>
      <c r="UUN301"/>
      <c r="UUO301"/>
      <c r="UUP301"/>
      <c r="UUQ301"/>
      <c r="UUR301"/>
      <c r="UUS301"/>
      <c r="UUT301"/>
      <c r="UUU301"/>
      <c r="UUV301"/>
      <c r="UUW301"/>
      <c r="UUX301"/>
      <c r="UUY301"/>
      <c r="UUZ301"/>
      <c r="UVA301"/>
      <c r="UVB301"/>
      <c r="UVC301"/>
      <c r="UVD301"/>
      <c r="UVE301"/>
      <c r="UVF301"/>
      <c r="UVG301"/>
      <c r="UVH301"/>
      <c r="UVI301"/>
      <c r="UVJ301"/>
      <c r="UVK301"/>
      <c r="UVL301"/>
      <c r="UVM301"/>
      <c r="UVN301"/>
      <c r="UVO301"/>
      <c r="UVP301"/>
      <c r="UVQ301"/>
      <c r="UVR301"/>
      <c r="UVS301"/>
      <c r="UVT301"/>
      <c r="UVU301"/>
      <c r="UVV301"/>
      <c r="UVW301"/>
      <c r="UVX301"/>
      <c r="UVY301"/>
      <c r="UVZ301"/>
      <c r="UWA301"/>
      <c r="UWB301"/>
      <c r="UWC301"/>
      <c r="UWD301"/>
      <c r="UWE301"/>
      <c r="UWF301"/>
      <c r="UWG301"/>
      <c r="UWH301"/>
      <c r="UWI301"/>
      <c r="UWJ301"/>
      <c r="UWK301"/>
      <c r="UWL301"/>
      <c r="UWM301"/>
      <c r="UWN301"/>
      <c r="UWO301"/>
      <c r="UWP301"/>
      <c r="UWQ301"/>
      <c r="UWR301"/>
      <c r="UWS301"/>
      <c r="UWT301"/>
      <c r="UWU301"/>
      <c r="UWV301"/>
      <c r="UWW301"/>
      <c r="UWX301"/>
      <c r="UWY301"/>
      <c r="UWZ301"/>
      <c r="UXA301"/>
      <c r="UXB301"/>
      <c r="UXC301"/>
      <c r="UXD301"/>
      <c r="UXE301"/>
      <c r="UXF301"/>
      <c r="UXG301"/>
      <c r="UXH301"/>
      <c r="UXI301"/>
      <c r="UXJ301"/>
      <c r="UXK301"/>
      <c r="UXL301"/>
      <c r="UXM301"/>
      <c r="UXN301"/>
      <c r="UXO301"/>
      <c r="UXP301"/>
      <c r="UXQ301"/>
      <c r="UXR301"/>
      <c r="UXS301"/>
      <c r="UXT301"/>
      <c r="UXU301"/>
      <c r="UXV301"/>
      <c r="UXW301"/>
      <c r="UXX301"/>
      <c r="UXY301"/>
      <c r="UXZ301"/>
      <c r="UYA301"/>
      <c r="UYB301"/>
      <c r="UYC301"/>
      <c r="UYD301"/>
      <c r="UYE301"/>
      <c r="UYF301"/>
      <c r="UYG301"/>
      <c r="UYH301"/>
      <c r="UYI301"/>
      <c r="UYJ301"/>
      <c r="UYK301"/>
      <c r="UYL301"/>
      <c r="UYM301"/>
      <c r="UYN301"/>
      <c r="UYO301"/>
      <c r="UYP301"/>
      <c r="UYQ301"/>
      <c r="UYR301"/>
      <c r="UYS301"/>
      <c r="UYT301"/>
      <c r="UYU301"/>
      <c r="UYV301"/>
      <c r="UYW301"/>
      <c r="UYX301"/>
      <c r="UYY301"/>
      <c r="UYZ301"/>
      <c r="UZA301"/>
      <c r="UZB301"/>
      <c r="UZC301"/>
      <c r="UZD301"/>
      <c r="UZE301"/>
      <c r="UZF301"/>
      <c r="UZG301"/>
      <c r="UZH301"/>
      <c r="UZI301"/>
      <c r="UZJ301"/>
      <c r="UZK301"/>
      <c r="UZL301"/>
      <c r="UZM301"/>
      <c r="UZN301"/>
      <c r="UZO301"/>
      <c r="UZP301"/>
      <c r="UZQ301"/>
      <c r="UZR301"/>
      <c r="UZS301"/>
      <c r="UZT301"/>
      <c r="UZU301"/>
      <c r="UZV301"/>
      <c r="UZW301"/>
      <c r="UZX301"/>
      <c r="UZY301"/>
      <c r="UZZ301"/>
      <c r="VAA301"/>
      <c r="VAB301"/>
      <c r="VAC301"/>
      <c r="VAD301"/>
      <c r="VAE301"/>
      <c r="VAF301"/>
      <c r="VAG301"/>
      <c r="VAH301"/>
      <c r="VAI301"/>
      <c r="VAJ301"/>
      <c r="VAK301"/>
      <c r="VAL301"/>
      <c r="VAM301"/>
      <c r="VAN301"/>
      <c r="VAO301"/>
      <c r="VAP301"/>
      <c r="VAQ301"/>
      <c r="VAR301"/>
      <c r="VAS301"/>
      <c r="VAT301"/>
      <c r="VAU301"/>
      <c r="VAV301"/>
      <c r="VAW301"/>
      <c r="VAX301"/>
      <c r="VAY301"/>
      <c r="VAZ301"/>
      <c r="VBA301"/>
      <c r="VBB301"/>
      <c r="VBC301"/>
      <c r="VBD301"/>
      <c r="VBE301"/>
      <c r="VBF301"/>
      <c r="VBG301"/>
      <c r="VBH301"/>
      <c r="VBI301"/>
      <c r="VBJ301"/>
      <c r="VBK301"/>
      <c r="VBL301"/>
      <c r="VBM301"/>
      <c r="VBN301"/>
      <c r="VBO301"/>
      <c r="VBP301"/>
      <c r="VBQ301"/>
      <c r="VBR301"/>
      <c r="VBS301"/>
      <c r="VBT301"/>
      <c r="VBU301"/>
      <c r="VBV301"/>
      <c r="VBW301"/>
      <c r="VBX301"/>
      <c r="VBY301"/>
      <c r="VBZ301"/>
      <c r="VCA301"/>
      <c r="VCB301"/>
      <c r="VCC301"/>
      <c r="VCD301"/>
      <c r="VCE301"/>
      <c r="VCF301"/>
      <c r="VCG301"/>
      <c r="VCH301"/>
      <c r="VCI301"/>
      <c r="VCJ301"/>
      <c r="VCK301"/>
      <c r="VCL301"/>
      <c r="VCM301"/>
      <c r="VCN301"/>
      <c r="VCO301"/>
      <c r="VCP301"/>
      <c r="VCQ301"/>
      <c r="VCR301"/>
      <c r="VCS301"/>
      <c r="VCT301"/>
      <c r="VCU301"/>
      <c r="VCV301"/>
      <c r="VCW301"/>
      <c r="VCX301"/>
      <c r="VCY301"/>
      <c r="VCZ301"/>
      <c r="VDA301"/>
      <c r="VDB301"/>
      <c r="VDC301"/>
      <c r="VDD301"/>
      <c r="VDE301"/>
      <c r="VDF301"/>
      <c r="VDG301"/>
      <c r="VDH301"/>
      <c r="VDI301"/>
      <c r="VDJ301"/>
      <c r="VDK301"/>
      <c r="VDL301"/>
      <c r="VDM301"/>
      <c r="VDN301"/>
      <c r="VDO301"/>
      <c r="VDP301"/>
      <c r="VDQ301"/>
      <c r="VDR301"/>
      <c r="VDS301"/>
      <c r="VDT301"/>
      <c r="VDU301"/>
      <c r="VDV301"/>
      <c r="VDW301"/>
      <c r="VDX301"/>
      <c r="VDY301"/>
      <c r="VDZ301"/>
      <c r="VEA301"/>
      <c r="VEB301"/>
      <c r="VEC301"/>
      <c r="VED301"/>
      <c r="VEE301"/>
      <c r="VEF301"/>
      <c r="VEG301"/>
      <c r="VEH301"/>
      <c r="VEI301"/>
      <c r="VEJ301"/>
      <c r="VEK301"/>
      <c r="VEL301"/>
      <c r="VEM301"/>
      <c r="VEN301"/>
      <c r="VEO301"/>
      <c r="VEP301"/>
      <c r="VEQ301"/>
      <c r="VER301"/>
      <c r="VES301"/>
      <c r="VET301"/>
      <c r="VEU301"/>
      <c r="VEV301"/>
      <c r="VEW301"/>
      <c r="VEX301"/>
      <c r="VEY301"/>
      <c r="VEZ301"/>
      <c r="VFA301"/>
      <c r="VFB301"/>
      <c r="VFC301"/>
      <c r="VFD301"/>
      <c r="VFE301"/>
      <c r="VFF301"/>
      <c r="VFG301"/>
      <c r="VFH301"/>
      <c r="VFI301"/>
      <c r="VFJ301"/>
      <c r="VFK301"/>
      <c r="VFL301"/>
      <c r="VFM301"/>
      <c r="VFN301"/>
      <c r="VFO301"/>
      <c r="VFP301"/>
      <c r="VFQ301"/>
      <c r="VFR301"/>
      <c r="VFS301"/>
      <c r="VFT301"/>
      <c r="VFU301"/>
      <c r="VFV301"/>
      <c r="VFW301"/>
      <c r="VFX301"/>
      <c r="VFY301"/>
      <c r="VFZ301"/>
      <c r="VGA301"/>
      <c r="VGB301"/>
      <c r="VGC301"/>
      <c r="VGD301"/>
      <c r="VGE301"/>
      <c r="VGF301"/>
      <c r="VGG301"/>
      <c r="VGH301"/>
      <c r="VGI301"/>
      <c r="VGJ301"/>
      <c r="VGK301"/>
      <c r="VGL301"/>
      <c r="VGM301"/>
      <c r="VGN301"/>
      <c r="VGO301"/>
      <c r="VGP301"/>
      <c r="VGQ301"/>
      <c r="VGR301"/>
      <c r="VGS301"/>
      <c r="VGT301"/>
      <c r="VGU301"/>
      <c r="VGV301"/>
      <c r="VGW301"/>
      <c r="VGX301"/>
      <c r="VGY301"/>
      <c r="VGZ301"/>
      <c r="VHA301"/>
      <c r="VHB301"/>
      <c r="VHC301"/>
      <c r="VHD301"/>
      <c r="VHE301"/>
      <c r="VHF301"/>
      <c r="VHG301"/>
      <c r="VHH301"/>
      <c r="VHI301"/>
      <c r="VHJ301"/>
      <c r="VHK301"/>
      <c r="VHL301"/>
      <c r="VHM301"/>
      <c r="VHN301"/>
      <c r="VHO301"/>
      <c r="VHP301"/>
      <c r="VHQ301"/>
      <c r="VHR301"/>
      <c r="VHS301"/>
      <c r="VHT301"/>
      <c r="VHU301"/>
      <c r="VHV301"/>
      <c r="VHW301"/>
      <c r="VHX301"/>
      <c r="VHY301"/>
      <c r="VHZ301"/>
      <c r="VIA301"/>
      <c r="VIB301"/>
      <c r="VIC301"/>
      <c r="VID301"/>
      <c r="VIE301"/>
      <c r="VIF301"/>
      <c r="VIG301"/>
      <c r="VIH301"/>
      <c r="VII301"/>
      <c r="VIJ301"/>
      <c r="VIK301"/>
      <c r="VIL301"/>
      <c r="VIM301"/>
      <c r="VIN301"/>
      <c r="VIO301"/>
      <c r="VIP301"/>
      <c r="VIQ301"/>
      <c r="VIR301"/>
      <c r="VIS301"/>
      <c r="VIT301"/>
      <c r="VIU301"/>
      <c r="VIV301"/>
      <c r="VIW301"/>
      <c r="VIX301"/>
      <c r="VIY301"/>
      <c r="VIZ301"/>
      <c r="VJA301"/>
      <c r="VJB301"/>
      <c r="VJC301"/>
      <c r="VJD301"/>
      <c r="VJE301"/>
      <c r="VJF301"/>
      <c r="VJG301"/>
      <c r="VJH301"/>
      <c r="VJI301"/>
      <c r="VJJ301"/>
      <c r="VJK301"/>
      <c r="VJL301"/>
      <c r="VJM301"/>
      <c r="VJN301"/>
      <c r="VJO301"/>
      <c r="VJP301"/>
      <c r="VJQ301"/>
      <c r="VJR301"/>
      <c r="VJS301"/>
      <c r="VJT301"/>
      <c r="VJU301"/>
      <c r="VJV301"/>
      <c r="VJW301"/>
      <c r="VJX301"/>
      <c r="VJY301"/>
      <c r="VJZ301"/>
      <c r="VKA301"/>
      <c r="VKB301"/>
      <c r="VKC301"/>
      <c r="VKD301"/>
      <c r="VKE301"/>
      <c r="VKF301"/>
      <c r="VKG301"/>
      <c r="VKH301"/>
      <c r="VKI301"/>
      <c r="VKJ301"/>
      <c r="VKK301"/>
      <c r="VKL301"/>
      <c r="VKM301"/>
      <c r="VKN301"/>
      <c r="VKO301"/>
      <c r="VKP301"/>
      <c r="VKQ301"/>
      <c r="VKR301"/>
      <c r="VKS301"/>
      <c r="VKT301"/>
      <c r="VKU301"/>
      <c r="VKV301"/>
      <c r="VKW301"/>
      <c r="VKX301"/>
      <c r="VKY301"/>
      <c r="VKZ301"/>
      <c r="VLA301"/>
      <c r="VLB301"/>
      <c r="VLC301"/>
      <c r="VLD301"/>
      <c r="VLE301"/>
      <c r="VLF301"/>
      <c r="VLG301"/>
      <c r="VLH301"/>
      <c r="VLI301"/>
      <c r="VLJ301"/>
      <c r="VLK301"/>
      <c r="VLL301"/>
      <c r="VLM301"/>
      <c r="VLN301"/>
      <c r="VLO301"/>
      <c r="VLP301"/>
      <c r="VLQ301"/>
      <c r="VLR301"/>
      <c r="VLS301"/>
      <c r="VLT301"/>
      <c r="VLU301"/>
      <c r="VLV301"/>
      <c r="VLW301"/>
      <c r="VLX301"/>
      <c r="VLY301"/>
      <c r="VLZ301"/>
      <c r="VMA301"/>
      <c r="VMB301"/>
      <c r="VMC301"/>
      <c r="VMD301"/>
      <c r="VME301"/>
      <c r="VMF301"/>
      <c r="VMG301"/>
      <c r="VMH301"/>
      <c r="VMI301"/>
      <c r="VMJ301"/>
      <c r="VMK301"/>
      <c r="VML301"/>
      <c r="VMM301"/>
      <c r="VMN301"/>
      <c r="VMO301"/>
      <c r="VMP301"/>
      <c r="VMQ301"/>
      <c r="VMR301"/>
      <c r="VMS301"/>
      <c r="VMT301"/>
      <c r="VMU301"/>
      <c r="VMV301"/>
      <c r="VMW301"/>
      <c r="VMX301"/>
      <c r="VMY301"/>
      <c r="VMZ301"/>
      <c r="VNA301"/>
      <c r="VNB301"/>
      <c r="VNC301"/>
      <c r="VND301"/>
      <c r="VNE301"/>
      <c r="VNF301"/>
      <c r="VNG301"/>
      <c r="VNH301"/>
      <c r="VNI301"/>
      <c r="VNJ301"/>
      <c r="VNK301"/>
      <c r="VNL301"/>
      <c r="VNM301"/>
      <c r="VNN301"/>
      <c r="VNO301"/>
      <c r="VNP301"/>
      <c r="VNQ301"/>
      <c r="VNR301"/>
      <c r="VNS301"/>
      <c r="VNT301"/>
      <c r="VNU301"/>
      <c r="VNV301"/>
      <c r="VNW301"/>
      <c r="VNX301"/>
      <c r="VNY301"/>
      <c r="VNZ301"/>
      <c r="VOA301"/>
      <c r="VOB301"/>
      <c r="VOC301"/>
      <c r="VOD301"/>
      <c r="VOE301"/>
      <c r="VOF301"/>
      <c r="VOG301"/>
      <c r="VOH301"/>
      <c r="VOI301"/>
      <c r="VOJ301"/>
      <c r="VOK301"/>
      <c r="VOL301"/>
      <c r="VOM301"/>
      <c r="VON301"/>
      <c r="VOO301"/>
      <c r="VOP301"/>
      <c r="VOQ301"/>
      <c r="VOR301"/>
      <c r="VOS301"/>
      <c r="VOT301"/>
      <c r="VOU301"/>
      <c r="VOV301"/>
      <c r="VOW301"/>
      <c r="VOX301"/>
      <c r="VOY301"/>
      <c r="VOZ301"/>
      <c r="VPA301"/>
      <c r="VPB301"/>
      <c r="VPC301"/>
      <c r="VPD301"/>
      <c r="VPE301"/>
      <c r="VPF301"/>
      <c r="VPG301"/>
      <c r="VPH301"/>
      <c r="VPI301"/>
      <c r="VPJ301"/>
      <c r="VPK301"/>
      <c r="VPL301"/>
      <c r="VPM301"/>
      <c r="VPN301"/>
      <c r="VPO301"/>
      <c r="VPP301"/>
      <c r="VPQ301"/>
      <c r="VPR301"/>
      <c r="VPS301"/>
      <c r="VPT301"/>
      <c r="VPU301"/>
      <c r="VPV301"/>
      <c r="VPW301"/>
      <c r="VPX301"/>
      <c r="VPY301"/>
      <c r="VPZ301"/>
      <c r="VQA301"/>
      <c r="VQB301"/>
      <c r="VQC301"/>
      <c r="VQD301"/>
      <c r="VQE301"/>
      <c r="VQF301"/>
      <c r="VQG301"/>
      <c r="VQH301"/>
      <c r="VQI301"/>
      <c r="VQJ301"/>
      <c r="VQK301"/>
      <c r="VQL301"/>
      <c r="VQM301"/>
      <c r="VQN301"/>
      <c r="VQO301"/>
      <c r="VQP301"/>
      <c r="VQQ301"/>
      <c r="VQR301"/>
      <c r="VQS301"/>
      <c r="VQT301"/>
      <c r="VQU301"/>
      <c r="VQV301"/>
      <c r="VQW301"/>
      <c r="VQX301"/>
      <c r="VQY301"/>
      <c r="VQZ301"/>
      <c r="VRA301"/>
      <c r="VRB301"/>
      <c r="VRC301"/>
      <c r="VRD301"/>
      <c r="VRE301"/>
      <c r="VRF301"/>
      <c r="VRG301"/>
      <c r="VRH301"/>
      <c r="VRI301"/>
      <c r="VRJ301"/>
      <c r="VRK301"/>
      <c r="VRL301"/>
      <c r="VRM301"/>
      <c r="VRN301"/>
      <c r="VRO301"/>
      <c r="VRP301"/>
      <c r="VRQ301"/>
      <c r="VRR301"/>
      <c r="VRS301"/>
      <c r="VRT301"/>
      <c r="VRU301"/>
      <c r="VRV301"/>
      <c r="VRW301"/>
      <c r="VRX301"/>
      <c r="VRY301"/>
      <c r="VRZ301"/>
      <c r="VSA301"/>
      <c r="VSB301"/>
      <c r="VSC301"/>
      <c r="VSD301"/>
      <c r="VSE301"/>
      <c r="VSF301"/>
      <c r="VSG301"/>
      <c r="VSH301"/>
      <c r="VSI301"/>
      <c r="VSJ301"/>
      <c r="VSK301"/>
      <c r="VSL301"/>
      <c r="VSM301"/>
      <c r="VSN301"/>
      <c r="VSO301"/>
      <c r="VSP301"/>
      <c r="VSQ301"/>
      <c r="VSR301"/>
      <c r="VSS301"/>
      <c r="VST301"/>
      <c r="VSU301"/>
      <c r="VSV301"/>
      <c r="VSW301"/>
      <c r="VSX301"/>
      <c r="VSY301"/>
      <c r="VSZ301"/>
      <c r="VTA301"/>
      <c r="VTB301"/>
      <c r="VTC301"/>
      <c r="VTD301"/>
      <c r="VTE301"/>
      <c r="VTF301"/>
      <c r="VTG301"/>
      <c r="VTH301"/>
      <c r="VTI301"/>
      <c r="VTJ301"/>
      <c r="VTK301"/>
      <c r="VTL301"/>
      <c r="VTM301"/>
      <c r="VTN301"/>
      <c r="VTO301"/>
      <c r="VTP301"/>
      <c r="VTQ301"/>
      <c r="VTR301"/>
      <c r="VTS301"/>
      <c r="VTT301"/>
      <c r="VTU301"/>
      <c r="VTV301"/>
      <c r="VTW301"/>
      <c r="VTX301"/>
      <c r="VTY301"/>
      <c r="VTZ301"/>
      <c r="VUA301"/>
      <c r="VUB301"/>
      <c r="VUC301"/>
      <c r="VUD301"/>
      <c r="VUE301"/>
      <c r="VUF301"/>
      <c r="VUG301"/>
      <c r="VUH301"/>
      <c r="VUI301"/>
      <c r="VUJ301"/>
      <c r="VUK301"/>
      <c r="VUL301"/>
      <c r="VUM301"/>
      <c r="VUN301"/>
      <c r="VUO301"/>
      <c r="VUP301"/>
      <c r="VUQ301"/>
      <c r="VUR301"/>
      <c r="VUS301"/>
      <c r="VUT301"/>
      <c r="VUU301"/>
      <c r="VUV301"/>
      <c r="VUW301"/>
      <c r="VUX301"/>
      <c r="VUY301"/>
      <c r="VUZ301"/>
      <c r="VVA301"/>
      <c r="VVB301"/>
      <c r="VVC301"/>
      <c r="VVD301"/>
      <c r="VVE301"/>
      <c r="VVF301"/>
      <c r="VVG301"/>
      <c r="VVH301"/>
      <c r="VVI301"/>
      <c r="VVJ301"/>
      <c r="VVK301"/>
      <c r="VVL301"/>
      <c r="VVM301"/>
      <c r="VVN301"/>
      <c r="VVO301"/>
      <c r="VVP301"/>
      <c r="VVQ301"/>
      <c r="VVR301"/>
      <c r="VVS301"/>
      <c r="VVT301"/>
      <c r="VVU301"/>
      <c r="VVV301"/>
      <c r="VVW301"/>
      <c r="VVX301"/>
      <c r="VVY301"/>
      <c r="VVZ301"/>
      <c r="VWA301"/>
      <c r="VWB301"/>
      <c r="VWC301"/>
      <c r="VWD301"/>
      <c r="VWE301"/>
      <c r="VWF301"/>
      <c r="VWG301"/>
      <c r="VWH301"/>
      <c r="VWI301"/>
      <c r="VWJ301"/>
      <c r="VWK301"/>
      <c r="VWL301"/>
      <c r="VWM301"/>
      <c r="VWN301"/>
      <c r="VWO301"/>
      <c r="VWP301"/>
      <c r="VWQ301"/>
      <c r="VWR301"/>
      <c r="VWS301"/>
      <c r="VWT301"/>
      <c r="VWU301"/>
      <c r="VWV301"/>
      <c r="VWW301"/>
      <c r="VWX301"/>
      <c r="VWY301"/>
      <c r="VWZ301"/>
      <c r="VXA301"/>
      <c r="VXB301"/>
      <c r="VXC301"/>
      <c r="VXD301"/>
      <c r="VXE301"/>
      <c r="VXF301"/>
      <c r="VXG301"/>
      <c r="VXH301"/>
      <c r="VXI301"/>
      <c r="VXJ301"/>
      <c r="VXK301"/>
      <c r="VXL301"/>
      <c r="VXM301"/>
      <c r="VXN301"/>
      <c r="VXO301"/>
      <c r="VXP301"/>
      <c r="VXQ301"/>
      <c r="VXR301"/>
      <c r="VXS301"/>
      <c r="VXT301"/>
      <c r="VXU301"/>
      <c r="VXV301"/>
      <c r="VXW301"/>
      <c r="VXX301"/>
      <c r="VXY301"/>
      <c r="VXZ301"/>
      <c r="VYA301"/>
      <c r="VYB301"/>
      <c r="VYC301"/>
      <c r="VYD301"/>
      <c r="VYE301"/>
      <c r="VYF301"/>
      <c r="VYG301"/>
      <c r="VYH301"/>
      <c r="VYI301"/>
      <c r="VYJ301"/>
      <c r="VYK301"/>
      <c r="VYL301"/>
      <c r="VYM301"/>
      <c r="VYN301"/>
      <c r="VYO301"/>
      <c r="VYP301"/>
      <c r="VYQ301"/>
      <c r="VYR301"/>
      <c r="VYS301"/>
      <c r="VYT301"/>
      <c r="VYU301"/>
      <c r="VYV301"/>
      <c r="VYW301"/>
      <c r="VYX301"/>
      <c r="VYY301"/>
      <c r="VYZ301"/>
      <c r="VZA301"/>
      <c r="VZB301"/>
      <c r="VZC301"/>
      <c r="VZD301"/>
      <c r="VZE301"/>
      <c r="VZF301"/>
      <c r="VZG301"/>
      <c r="VZH301"/>
      <c r="VZI301"/>
      <c r="VZJ301"/>
      <c r="VZK301"/>
      <c r="VZL301"/>
      <c r="VZM301"/>
      <c r="VZN301"/>
      <c r="VZO301"/>
      <c r="VZP301"/>
      <c r="VZQ301"/>
      <c r="VZR301"/>
      <c r="VZS301"/>
      <c r="VZT301"/>
      <c r="VZU301"/>
      <c r="VZV301"/>
      <c r="VZW301"/>
      <c r="VZX301"/>
      <c r="VZY301"/>
      <c r="VZZ301"/>
      <c r="WAA301"/>
      <c r="WAB301"/>
      <c r="WAC301"/>
      <c r="WAD301"/>
      <c r="WAE301"/>
      <c r="WAF301"/>
      <c r="WAG301"/>
      <c r="WAH301"/>
      <c r="WAI301"/>
      <c r="WAJ301"/>
      <c r="WAK301"/>
      <c r="WAL301"/>
      <c r="WAM301"/>
      <c r="WAN301"/>
      <c r="WAO301"/>
      <c r="WAP301"/>
      <c r="WAQ301"/>
      <c r="WAR301"/>
      <c r="WAS301"/>
      <c r="WAT301"/>
      <c r="WAU301"/>
      <c r="WAV301"/>
      <c r="WAW301"/>
      <c r="WAX301"/>
      <c r="WAY301"/>
      <c r="WAZ301"/>
      <c r="WBA301"/>
      <c r="WBB301"/>
      <c r="WBC301"/>
      <c r="WBD301"/>
      <c r="WBE301"/>
      <c r="WBF301"/>
      <c r="WBG301"/>
      <c r="WBH301"/>
      <c r="WBI301"/>
      <c r="WBJ301"/>
      <c r="WBK301"/>
      <c r="WBL301"/>
      <c r="WBM301"/>
      <c r="WBN301"/>
      <c r="WBO301"/>
      <c r="WBP301"/>
      <c r="WBQ301"/>
      <c r="WBR301"/>
      <c r="WBS301"/>
      <c r="WBT301"/>
      <c r="WBU301"/>
      <c r="WBV301"/>
      <c r="WBW301"/>
      <c r="WBX301"/>
      <c r="WBY301"/>
      <c r="WBZ301"/>
      <c r="WCA301"/>
      <c r="WCB301"/>
      <c r="WCC301"/>
      <c r="WCD301"/>
      <c r="WCE301"/>
      <c r="WCF301"/>
      <c r="WCG301"/>
      <c r="WCH301"/>
      <c r="WCI301"/>
      <c r="WCJ301"/>
      <c r="WCK301"/>
      <c r="WCL301"/>
      <c r="WCM301"/>
      <c r="WCN301"/>
      <c r="WCO301"/>
      <c r="WCP301"/>
      <c r="WCQ301"/>
      <c r="WCR301"/>
      <c r="WCS301"/>
      <c r="WCT301"/>
      <c r="WCU301"/>
      <c r="WCV301"/>
      <c r="WCW301"/>
      <c r="WCX301"/>
      <c r="WCY301"/>
      <c r="WCZ301"/>
      <c r="WDA301"/>
      <c r="WDB301"/>
      <c r="WDC301"/>
      <c r="WDD301"/>
      <c r="WDE301"/>
      <c r="WDF301"/>
      <c r="WDG301"/>
      <c r="WDH301"/>
      <c r="WDI301"/>
      <c r="WDJ301"/>
      <c r="WDK301"/>
      <c r="WDL301"/>
      <c r="WDM301"/>
      <c r="WDN301"/>
      <c r="WDO301"/>
      <c r="WDP301"/>
      <c r="WDQ301"/>
      <c r="WDR301"/>
      <c r="WDS301"/>
      <c r="WDT301"/>
      <c r="WDU301"/>
      <c r="WDV301"/>
      <c r="WDW301"/>
      <c r="WDX301"/>
      <c r="WDY301"/>
      <c r="WDZ301"/>
      <c r="WEA301"/>
      <c r="WEB301"/>
      <c r="WEC301"/>
      <c r="WED301"/>
      <c r="WEE301"/>
      <c r="WEF301"/>
      <c r="WEG301"/>
      <c r="WEH301"/>
      <c r="WEI301"/>
      <c r="WEJ301"/>
      <c r="WEK301"/>
      <c r="WEL301"/>
      <c r="WEM301"/>
      <c r="WEN301"/>
      <c r="WEO301"/>
      <c r="WEP301"/>
      <c r="WEQ301"/>
      <c r="WER301"/>
      <c r="WES301"/>
      <c r="WET301"/>
      <c r="WEU301"/>
      <c r="WEV301"/>
      <c r="WEW301"/>
      <c r="WEX301"/>
      <c r="WEY301"/>
      <c r="WEZ301"/>
      <c r="WFA301"/>
      <c r="WFB301"/>
      <c r="WFC301"/>
      <c r="WFD301"/>
      <c r="WFE301"/>
      <c r="WFF301"/>
      <c r="WFG301"/>
      <c r="WFH301"/>
      <c r="WFI301"/>
      <c r="WFJ301"/>
      <c r="WFK301"/>
      <c r="WFL301"/>
      <c r="WFM301"/>
      <c r="WFN301"/>
      <c r="WFO301"/>
      <c r="WFP301"/>
      <c r="WFQ301"/>
      <c r="WFR301"/>
      <c r="WFS301"/>
      <c r="WFT301"/>
      <c r="WFU301"/>
      <c r="WFV301"/>
      <c r="WFW301"/>
      <c r="WFX301"/>
      <c r="WFY301"/>
      <c r="WFZ301"/>
      <c r="WGA301"/>
      <c r="WGB301"/>
      <c r="WGC301"/>
      <c r="WGD301"/>
      <c r="WGE301"/>
      <c r="WGF301"/>
      <c r="WGG301"/>
      <c r="WGH301"/>
      <c r="WGI301"/>
      <c r="WGJ301"/>
      <c r="WGK301"/>
      <c r="WGL301"/>
      <c r="WGM301"/>
      <c r="WGN301"/>
      <c r="WGO301"/>
      <c r="WGP301"/>
      <c r="WGQ301"/>
      <c r="WGR301"/>
      <c r="WGS301"/>
      <c r="WGT301"/>
      <c r="WGU301"/>
      <c r="WGV301"/>
      <c r="WGW301"/>
      <c r="WGX301"/>
      <c r="WGY301"/>
      <c r="WGZ301"/>
      <c r="WHA301"/>
      <c r="WHB301"/>
      <c r="WHC301"/>
      <c r="WHD301"/>
      <c r="WHE301"/>
      <c r="WHF301"/>
      <c r="WHG301"/>
      <c r="WHH301"/>
      <c r="WHI301"/>
      <c r="WHJ301"/>
      <c r="WHK301"/>
      <c r="WHL301"/>
      <c r="WHM301"/>
      <c r="WHN301"/>
      <c r="WHO301"/>
      <c r="WHP301"/>
      <c r="WHQ301"/>
      <c r="WHR301"/>
      <c r="WHS301"/>
      <c r="WHT301"/>
      <c r="WHU301"/>
      <c r="WHV301"/>
      <c r="WHW301"/>
      <c r="WHX301"/>
      <c r="WHY301"/>
      <c r="WHZ301"/>
      <c r="WIA301"/>
      <c r="WIB301"/>
      <c r="WIC301"/>
      <c r="WID301"/>
      <c r="WIE301"/>
      <c r="WIF301"/>
      <c r="WIG301"/>
      <c r="WIH301"/>
      <c r="WII301"/>
      <c r="WIJ301"/>
      <c r="WIK301"/>
      <c r="WIL301"/>
      <c r="WIM301"/>
      <c r="WIN301"/>
      <c r="WIO301"/>
      <c r="WIP301"/>
      <c r="WIQ301"/>
      <c r="WIR301"/>
      <c r="WIS301"/>
      <c r="WIT301"/>
      <c r="WIU301"/>
      <c r="WIV301"/>
      <c r="WIW301"/>
      <c r="WIX301"/>
      <c r="WIY301"/>
      <c r="WIZ301"/>
      <c r="WJA301"/>
      <c r="WJB301"/>
      <c r="WJC301"/>
      <c r="WJD301"/>
      <c r="WJE301"/>
      <c r="WJF301"/>
      <c r="WJG301"/>
      <c r="WJH301"/>
      <c r="WJI301"/>
      <c r="WJJ301"/>
      <c r="WJK301"/>
      <c r="WJL301"/>
      <c r="WJM301"/>
      <c r="WJN301"/>
      <c r="WJO301"/>
      <c r="WJP301"/>
      <c r="WJQ301"/>
      <c r="WJR301"/>
      <c r="WJS301"/>
      <c r="WJT301"/>
      <c r="WJU301"/>
      <c r="WJV301"/>
      <c r="WJW301"/>
      <c r="WJX301"/>
      <c r="WJY301"/>
      <c r="WJZ301"/>
      <c r="WKA301"/>
      <c r="WKB301"/>
      <c r="WKC301"/>
      <c r="WKD301"/>
      <c r="WKE301"/>
      <c r="WKF301"/>
      <c r="WKG301"/>
      <c r="WKH301"/>
      <c r="WKI301"/>
      <c r="WKJ301"/>
      <c r="WKK301"/>
      <c r="WKL301"/>
      <c r="WKM301"/>
      <c r="WKN301"/>
      <c r="WKO301"/>
      <c r="WKP301"/>
      <c r="WKQ301"/>
      <c r="WKR301"/>
      <c r="WKS301"/>
      <c r="WKT301"/>
      <c r="WKU301"/>
      <c r="WKV301"/>
      <c r="WKW301"/>
      <c r="WKX301"/>
      <c r="WKY301"/>
      <c r="WKZ301"/>
      <c r="WLA301"/>
      <c r="WLB301"/>
      <c r="WLC301"/>
      <c r="WLD301"/>
      <c r="WLE301"/>
      <c r="WLF301"/>
      <c r="WLG301"/>
      <c r="WLH301"/>
      <c r="WLI301"/>
      <c r="WLJ301"/>
      <c r="WLK301"/>
      <c r="WLL301"/>
      <c r="WLM301"/>
      <c r="WLN301"/>
      <c r="WLO301"/>
      <c r="WLP301"/>
      <c r="WLQ301"/>
      <c r="WLR301"/>
      <c r="WLS301"/>
      <c r="WLT301"/>
      <c r="WLU301"/>
      <c r="WLV301"/>
      <c r="WLW301"/>
      <c r="WLX301"/>
      <c r="WLY301"/>
      <c r="WLZ301"/>
      <c r="WMA301"/>
      <c r="WMB301"/>
      <c r="WMC301"/>
      <c r="WMD301"/>
      <c r="WME301"/>
      <c r="WMF301"/>
      <c r="WMG301"/>
      <c r="WMH301"/>
      <c r="WMI301"/>
      <c r="WMJ301"/>
      <c r="WMK301"/>
      <c r="WML301"/>
      <c r="WMM301"/>
      <c r="WMN301"/>
      <c r="WMO301"/>
      <c r="WMP301"/>
      <c r="WMQ301"/>
      <c r="WMR301"/>
      <c r="WMS301"/>
      <c r="WMT301"/>
      <c r="WMU301"/>
      <c r="WMV301"/>
      <c r="WMW301"/>
      <c r="WMX301"/>
      <c r="WMY301"/>
      <c r="WMZ301"/>
      <c r="WNA301"/>
      <c r="WNB301"/>
      <c r="WNC301"/>
      <c r="WND301"/>
      <c r="WNE301"/>
      <c r="WNF301"/>
      <c r="WNG301"/>
      <c r="WNH301"/>
      <c r="WNI301"/>
      <c r="WNJ301"/>
      <c r="WNK301"/>
      <c r="WNL301"/>
      <c r="WNM301"/>
      <c r="WNN301"/>
      <c r="WNO301"/>
      <c r="WNP301"/>
      <c r="WNQ301"/>
      <c r="WNR301"/>
      <c r="WNS301"/>
      <c r="WNT301"/>
      <c r="WNU301"/>
      <c r="WNV301"/>
      <c r="WNW301"/>
      <c r="WNX301"/>
      <c r="WNY301"/>
      <c r="WNZ301"/>
      <c r="WOA301"/>
      <c r="WOB301"/>
      <c r="WOC301"/>
      <c r="WOD301"/>
      <c r="WOE301"/>
      <c r="WOF301"/>
      <c r="WOG301"/>
      <c r="WOH301"/>
      <c r="WOI301"/>
      <c r="WOJ301"/>
      <c r="WOK301"/>
      <c r="WOL301"/>
      <c r="WOM301"/>
      <c r="WON301"/>
      <c r="WOO301"/>
      <c r="WOP301"/>
      <c r="WOQ301"/>
      <c r="WOR301"/>
      <c r="WOS301"/>
      <c r="WOT301"/>
      <c r="WOU301"/>
      <c r="WOV301"/>
      <c r="WOW301"/>
      <c r="WOX301"/>
      <c r="WOY301"/>
      <c r="WOZ301"/>
      <c r="WPA301"/>
      <c r="WPB301"/>
      <c r="WPC301"/>
      <c r="WPD301"/>
      <c r="WPE301"/>
      <c r="WPF301"/>
      <c r="WPG301"/>
      <c r="WPH301"/>
      <c r="WPI301"/>
      <c r="WPJ301"/>
      <c r="WPK301"/>
      <c r="WPL301"/>
      <c r="WPM301"/>
      <c r="WPN301"/>
      <c r="WPO301"/>
      <c r="WPP301"/>
      <c r="WPQ301"/>
      <c r="WPR301"/>
      <c r="WPS301"/>
      <c r="WPT301"/>
      <c r="WPU301"/>
      <c r="WPV301"/>
      <c r="WPW301"/>
      <c r="WPX301"/>
      <c r="WPY301"/>
      <c r="WPZ301"/>
      <c r="WQA301"/>
      <c r="WQB301"/>
      <c r="WQC301"/>
      <c r="WQD301"/>
      <c r="WQE301"/>
      <c r="WQF301"/>
      <c r="WQG301"/>
      <c r="WQH301"/>
      <c r="WQI301"/>
      <c r="WQJ301"/>
      <c r="WQK301"/>
      <c r="WQL301"/>
      <c r="WQM301"/>
      <c r="WQN301"/>
      <c r="WQO301"/>
      <c r="WQP301"/>
      <c r="WQQ301"/>
      <c r="WQR301"/>
      <c r="WQS301"/>
      <c r="WQT301"/>
      <c r="WQU301"/>
      <c r="WQV301"/>
      <c r="WQW301"/>
      <c r="WQX301"/>
      <c r="WQY301"/>
      <c r="WQZ301"/>
      <c r="WRA301"/>
      <c r="WRB301"/>
      <c r="WRC301"/>
      <c r="WRD301"/>
      <c r="WRE301"/>
      <c r="WRF301"/>
      <c r="WRG301"/>
      <c r="WRH301"/>
      <c r="WRI301"/>
      <c r="WRJ301"/>
      <c r="WRK301"/>
      <c r="WRL301"/>
      <c r="WRM301"/>
      <c r="WRN301"/>
      <c r="WRO301"/>
      <c r="WRP301"/>
      <c r="WRQ301"/>
      <c r="WRR301"/>
      <c r="WRS301"/>
      <c r="WRT301"/>
      <c r="WRU301"/>
      <c r="WRV301"/>
      <c r="WRW301"/>
      <c r="WRX301"/>
      <c r="WRY301"/>
      <c r="WRZ301"/>
      <c r="WSA301"/>
      <c r="WSB301"/>
      <c r="WSC301"/>
      <c r="WSD301"/>
      <c r="WSE301"/>
      <c r="WSF301"/>
      <c r="WSG301"/>
      <c r="WSH301"/>
      <c r="WSI301"/>
      <c r="WSJ301"/>
      <c r="WSK301"/>
      <c r="WSL301"/>
      <c r="WSM301"/>
      <c r="WSN301"/>
      <c r="WSO301"/>
      <c r="WSP301"/>
      <c r="WSQ301"/>
      <c r="WSR301"/>
      <c r="WSS301"/>
      <c r="WST301"/>
      <c r="WSU301"/>
      <c r="WSV301"/>
      <c r="WSW301"/>
      <c r="WSX301"/>
      <c r="WSY301"/>
      <c r="WSZ301"/>
      <c r="WTA301"/>
      <c r="WTB301"/>
      <c r="WTC301"/>
      <c r="WTD301"/>
      <c r="WTE301"/>
      <c r="WTF301"/>
      <c r="WTG301"/>
      <c r="WTH301"/>
      <c r="WTI301"/>
      <c r="WTJ301"/>
      <c r="WTK301"/>
      <c r="WTL301"/>
      <c r="WTM301"/>
      <c r="WTN301"/>
      <c r="WTO301"/>
      <c r="WTP301"/>
      <c r="WTQ301"/>
      <c r="WTR301"/>
      <c r="WTS301"/>
      <c r="WTT301"/>
      <c r="WTU301"/>
      <c r="WTV301"/>
      <c r="WTW301"/>
      <c r="WTX301"/>
      <c r="WTY301"/>
      <c r="WTZ301"/>
      <c r="WUA301"/>
      <c r="WUB301"/>
      <c r="WUC301"/>
      <c r="WUD301"/>
      <c r="WUE301"/>
      <c r="WUF301"/>
      <c r="WUG301"/>
      <c r="WUH301"/>
      <c r="WUI301"/>
      <c r="WUJ301"/>
      <c r="WUK301"/>
      <c r="WUL301"/>
      <c r="WUM301"/>
      <c r="WUN301"/>
      <c r="WUO301"/>
      <c r="WUP301"/>
      <c r="WUQ301"/>
      <c r="WUR301"/>
      <c r="WUS301"/>
      <c r="WUT301"/>
      <c r="WUU301"/>
      <c r="WUV301"/>
      <c r="WUW301"/>
      <c r="WUX301"/>
      <c r="WUY301"/>
      <c r="WUZ301"/>
      <c r="WVA301"/>
      <c r="WVB301"/>
      <c r="WVC301"/>
      <c r="WVD301"/>
      <c r="WVE301"/>
      <c r="WVF301"/>
      <c r="WVG301"/>
      <c r="WVH301"/>
      <c r="WVI301"/>
      <c r="WVJ301"/>
      <c r="WVK301"/>
      <c r="WVL301"/>
      <c r="WVM301"/>
      <c r="WVN301"/>
      <c r="WVO301"/>
      <c r="WVP301"/>
      <c r="WVQ301"/>
      <c r="WVR301"/>
      <c r="WVS301"/>
      <c r="WVT301"/>
      <c r="WVU301"/>
      <c r="WVV301"/>
      <c r="WVW301"/>
      <c r="WVX301"/>
      <c r="WVY301"/>
      <c r="WVZ301"/>
      <c r="WWA301"/>
      <c r="WWB301"/>
      <c r="WWC301"/>
    </row>
    <row r="302" spans="1:16149" s="78" customFormat="1">
      <c r="A302" s="72"/>
      <c r="B302" s="698"/>
      <c r="C302" s="596"/>
      <c r="D302" s="168"/>
      <c r="E302" s="72"/>
      <c r="F302" s="161"/>
      <c r="G302" s="52"/>
      <c r="H302" s="52"/>
      <c r="I302" s="52"/>
      <c r="J302" s="52"/>
      <c r="K302" s="52"/>
      <c r="L302" s="52"/>
      <c r="M302" s="52"/>
      <c r="N302" s="84"/>
      <c r="O302" s="83"/>
      <c r="P302" s="83"/>
      <c r="Q302" s="52"/>
      <c r="R302" s="52"/>
      <c r="S302" s="91"/>
      <c r="T302" s="275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  <c r="ABW302"/>
      <c r="ABX302"/>
      <c r="ABY302"/>
      <c r="ABZ302"/>
      <c r="ACA302"/>
      <c r="ACB302"/>
      <c r="ACC302"/>
      <c r="ACD302"/>
      <c r="ACE302"/>
      <c r="ACF302"/>
      <c r="ACG302"/>
      <c r="ACH302"/>
      <c r="ACI302"/>
      <c r="ACJ302"/>
      <c r="ACK302"/>
      <c r="ACL302"/>
      <c r="ACM302"/>
      <c r="ACN302"/>
      <c r="ACO302"/>
      <c r="ACP302"/>
      <c r="ACQ302"/>
      <c r="ACR302"/>
      <c r="ACS302"/>
      <c r="ACT302"/>
      <c r="ACU302"/>
      <c r="ACV302"/>
      <c r="ACW302"/>
      <c r="ACX302"/>
      <c r="ACY302"/>
      <c r="ACZ302"/>
      <c r="ADA302"/>
      <c r="ADB302"/>
      <c r="ADC302"/>
      <c r="ADD302"/>
      <c r="ADE302"/>
      <c r="ADF302"/>
      <c r="ADG302"/>
      <c r="ADH302"/>
      <c r="ADI302"/>
      <c r="ADJ302"/>
      <c r="ADK302"/>
      <c r="ADL302"/>
      <c r="ADM302"/>
      <c r="ADN302"/>
      <c r="ADO302"/>
      <c r="ADP302"/>
      <c r="ADQ302"/>
      <c r="ADR302"/>
      <c r="ADS302"/>
      <c r="ADT302"/>
      <c r="ADU302"/>
      <c r="ADV302"/>
      <c r="ADW302"/>
      <c r="ADX302"/>
      <c r="ADY302"/>
      <c r="ADZ302"/>
      <c r="AEA302"/>
      <c r="AEB302"/>
      <c r="AEC302"/>
      <c r="AED302"/>
      <c r="AEE302"/>
      <c r="AEF302"/>
      <c r="AEG302"/>
      <c r="AEH302"/>
      <c r="AEI302"/>
      <c r="AEJ302"/>
      <c r="AEK302"/>
      <c r="AEL302"/>
      <c r="AEM302"/>
      <c r="AEN302"/>
      <c r="AEO302"/>
      <c r="AEP302"/>
      <c r="AEQ302"/>
      <c r="AER302"/>
      <c r="AES302"/>
      <c r="AET302"/>
      <c r="AEU302"/>
      <c r="AEV302"/>
      <c r="AEW302"/>
      <c r="AEX302"/>
      <c r="AEY302"/>
      <c r="AEZ302"/>
      <c r="AFA302"/>
      <c r="AFB302"/>
      <c r="AFC302"/>
      <c r="AFD302"/>
      <c r="AFE302"/>
      <c r="AFF302"/>
      <c r="AFG302"/>
      <c r="AFH302"/>
      <c r="AFI302"/>
      <c r="AFJ302"/>
      <c r="AFK302"/>
      <c r="AFL302"/>
      <c r="AFM302"/>
      <c r="AFN302"/>
      <c r="AFO302"/>
      <c r="AFP302"/>
      <c r="AFQ302"/>
      <c r="AFR302"/>
      <c r="AFS302"/>
      <c r="AFT302"/>
      <c r="AFU302"/>
      <c r="AFV302"/>
      <c r="AFW302"/>
      <c r="AFX302"/>
      <c r="AFY302"/>
      <c r="AFZ302"/>
      <c r="AGA302"/>
      <c r="AGB302"/>
      <c r="AGC302"/>
      <c r="AGD302"/>
      <c r="AGE302"/>
      <c r="AGF302"/>
      <c r="AGG302"/>
      <c r="AGH302"/>
      <c r="AGI302"/>
      <c r="AGJ302"/>
      <c r="AGK302"/>
      <c r="AGL302"/>
      <c r="AGM302"/>
      <c r="AGN302"/>
      <c r="AGO302"/>
      <c r="AGP302"/>
      <c r="AGQ302"/>
      <c r="AGR302"/>
      <c r="AGS302"/>
      <c r="AGT302"/>
      <c r="AGU302"/>
      <c r="AGV302"/>
      <c r="AGW302"/>
      <c r="AGX302"/>
      <c r="AGY302"/>
      <c r="AGZ302"/>
      <c r="AHA302"/>
      <c r="AHB302"/>
      <c r="AHC302"/>
      <c r="AHD302"/>
      <c r="AHE302"/>
      <c r="AHF302"/>
      <c r="AHG302"/>
      <c r="AHH302"/>
      <c r="AHI302"/>
      <c r="AHJ302"/>
      <c r="AHK302"/>
      <c r="AHL302"/>
      <c r="AHM302"/>
      <c r="AHN302"/>
      <c r="AHO302"/>
      <c r="AHP302"/>
      <c r="AHQ302"/>
      <c r="AHR302"/>
      <c r="AHS302"/>
      <c r="AHT302"/>
      <c r="AHU302"/>
      <c r="AHV302"/>
      <c r="AHW302"/>
      <c r="AHX302"/>
      <c r="AHY302"/>
      <c r="AHZ302"/>
      <c r="AIA302"/>
      <c r="AIB302"/>
      <c r="AIC302"/>
      <c r="AID302"/>
      <c r="AIE302"/>
      <c r="AIF302"/>
      <c r="AIG302"/>
      <c r="AIH302"/>
      <c r="AII302"/>
      <c r="AIJ302"/>
      <c r="AIK302"/>
      <c r="AIL302"/>
      <c r="AIM302"/>
      <c r="AIN302"/>
      <c r="AIO302"/>
      <c r="AIP302"/>
      <c r="AIQ302"/>
      <c r="AIR302"/>
      <c r="AIS302"/>
      <c r="AIT302"/>
      <c r="AIU302"/>
      <c r="AIV302"/>
      <c r="AIW302"/>
      <c r="AIX302"/>
      <c r="AIY302"/>
      <c r="AIZ302"/>
      <c r="AJA302"/>
      <c r="AJB302"/>
      <c r="AJC302"/>
      <c r="AJD302"/>
      <c r="AJE302"/>
      <c r="AJF302"/>
      <c r="AJG302"/>
      <c r="AJH302"/>
      <c r="AJI302"/>
      <c r="AJJ302"/>
      <c r="AJK302"/>
      <c r="AJL302"/>
      <c r="AJM302"/>
      <c r="AJN302"/>
      <c r="AJO302"/>
      <c r="AJP302"/>
      <c r="AJQ302"/>
      <c r="AJR302"/>
      <c r="AJS302"/>
      <c r="AJT302"/>
      <c r="AJU302"/>
      <c r="AJV302"/>
      <c r="AJW302"/>
      <c r="AJX302"/>
      <c r="AJY302"/>
      <c r="AJZ302"/>
      <c r="AKA302"/>
      <c r="AKB302"/>
      <c r="AKC302"/>
      <c r="AKD302"/>
      <c r="AKE302"/>
      <c r="AKF302"/>
      <c r="AKG302"/>
      <c r="AKH302"/>
      <c r="AKI302"/>
      <c r="AKJ302"/>
      <c r="AKK302"/>
      <c r="AKL302"/>
      <c r="AKM302"/>
      <c r="AKN302"/>
      <c r="AKO302"/>
      <c r="AKP302"/>
      <c r="AKQ302"/>
      <c r="AKR302"/>
      <c r="AKS302"/>
      <c r="AKT302"/>
      <c r="AKU302"/>
      <c r="AKV302"/>
      <c r="AKW302"/>
      <c r="AKX302"/>
      <c r="AKY302"/>
      <c r="AKZ302"/>
      <c r="ALA302"/>
      <c r="ALB302"/>
      <c r="ALC302"/>
      <c r="ALD302"/>
      <c r="ALE302"/>
      <c r="ALF302"/>
      <c r="ALG302"/>
      <c r="ALH302"/>
      <c r="ALI302"/>
      <c r="ALJ302"/>
      <c r="ALK302"/>
      <c r="ALL302"/>
      <c r="ALM302"/>
      <c r="ALN302"/>
      <c r="ALO302"/>
      <c r="ALP302"/>
      <c r="ALQ302"/>
      <c r="ALR302"/>
      <c r="ALS302"/>
      <c r="ALT302"/>
      <c r="ALU302"/>
      <c r="ALV302"/>
      <c r="ALW302"/>
      <c r="ALX302"/>
      <c r="ALY302"/>
      <c r="ALZ302"/>
      <c r="AMA302"/>
      <c r="AMB302"/>
      <c r="AMC302"/>
      <c r="AMD302"/>
      <c r="AME302"/>
      <c r="AMF302"/>
      <c r="AMG302"/>
      <c r="AMH302"/>
      <c r="AMI302"/>
      <c r="AMJ302"/>
      <c r="AMK302"/>
      <c r="AML302"/>
      <c r="AMM302"/>
      <c r="AMN302"/>
      <c r="AMO302"/>
      <c r="AMP302"/>
      <c r="AMQ302"/>
      <c r="AMR302"/>
      <c r="AMS302"/>
      <c r="AMT302"/>
      <c r="AMU302"/>
      <c r="AMV302"/>
      <c r="AMW302"/>
      <c r="AMX302"/>
      <c r="AMY302"/>
      <c r="AMZ302"/>
      <c r="ANA302"/>
      <c r="ANB302"/>
      <c r="ANC302"/>
      <c r="AND302"/>
      <c r="ANE302"/>
      <c r="ANF302"/>
      <c r="ANG302"/>
      <c r="ANH302"/>
      <c r="ANI302"/>
      <c r="ANJ302"/>
      <c r="ANK302"/>
      <c r="ANL302"/>
      <c r="ANM302"/>
      <c r="ANN302"/>
      <c r="ANO302"/>
      <c r="ANP302"/>
      <c r="ANQ302"/>
      <c r="ANR302"/>
      <c r="ANS302"/>
      <c r="ANT302"/>
      <c r="ANU302"/>
      <c r="ANV302"/>
      <c r="ANW302"/>
      <c r="ANX302"/>
      <c r="ANY302"/>
      <c r="ANZ302"/>
      <c r="AOA302"/>
      <c r="AOB302"/>
      <c r="AOC302"/>
      <c r="AOD302"/>
      <c r="AOE302"/>
      <c r="AOF302"/>
      <c r="AOG302"/>
      <c r="AOH302"/>
      <c r="AOI302"/>
      <c r="AOJ302"/>
      <c r="AOK302"/>
      <c r="AOL302"/>
      <c r="AOM302"/>
      <c r="AON302"/>
      <c r="AOO302"/>
      <c r="AOP302"/>
      <c r="AOQ302"/>
      <c r="AOR302"/>
      <c r="AOS302"/>
      <c r="AOT302"/>
      <c r="AOU302"/>
      <c r="AOV302"/>
      <c r="AOW302"/>
      <c r="AOX302"/>
      <c r="AOY302"/>
      <c r="AOZ302"/>
      <c r="APA302"/>
      <c r="APB302"/>
      <c r="APC302"/>
      <c r="APD302"/>
      <c r="APE302"/>
      <c r="APF302"/>
      <c r="APG302"/>
      <c r="APH302"/>
      <c r="API302"/>
      <c r="APJ302"/>
      <c r="APK302"/>
      <c r="APL302"/>
      <c r="APM302"/>
      <c r="APN302"/>
      <c r="APO302"/>
      <c r="APP302"/>
      <c r="APQ302"/>
      <c r="APR302"/>
      <c r="APS302"/>
      <c r="APT302"/>
      <c r="APU302"/>
      <c r="APV302"/>
      <c r="APW302"/>
      <c r="APX302"/>
      <c r="APY302"/>
      <c r="APZ302"/>
      <c r="AQA302"/>
      <c r="AQB302"/>
      <c r="AQC302"/>
      <c r="AQD302"/>
      <c r="AQE302"/>
      <c r="AQF302"/>
      <c r="AQG302"/>
      <c r="AQH302"/>
      <c r="AQI302"/>
      <c r="AQJ302"/>
      <c r="AQK302"/>
      <c r="AQL302"/>
      <c r="AQM302"/>
      <c r="AQN302"/>
      <c r="AQO302"/>
      <c r="AQP302"/>
      <c r="AQQ302"/>
      <c r="AQR302"/>
      <c r="AQS302"/>
      <c r="AQT302"/>
      <c r="AQU302"/>
      <c r="AQV302"/>
      <c r="AQW302"/>
      <c r="AQX302"/>
      <c r="AQY302"/>
      <c r="AQZ302"/>
      <c r="ARA302"/>
      <c r="ARB302"/>
      <c r="ARC302"/>
      <c r="ARD302"/>
      <c r="ARE302"/>
      <c r="ARF302"/>
      <c r="ARG302"/>
      <c r="ARH302"/>
      <c r="ARI302"/>
      <c r="ARJ302"/>
      <c r="ARK302"/>
      <c r="ARL302"/>
      <c r="ARM302"/>
      <c r="ARN302"/>
      <c r="ARO302"/>
      <c r="ARP302"/>
      <c r="ARQ302"/>
      <c r="ARR302"/>
      <c r="ARS302"/>
      <c r="ART302"/>
      <c r="ARU302"/>
      <c r="ARV302"/>
      <c r="ARW302"/>
      <c r="ARX302"/>
      <c r="ARY302"/>
      <c r="ARZ302"/>
      <c r="ASA302"/>
      <c r="ASB302"/>
      <c r="ASC302"/>
      <c r="ASD302"/>
      <c r="ASE302"/>
      <c r="ASF302"/>
      <c r="ASG302"/>
      <c r="ASH302"/>
      <c r="ASI302"/>
      <c r="ASJ302"/>
      <c r="ASK302"/>
      <c r="ASL302"/>
      <c r="ASM302"/>
      <c r="ASN302"/>
      <c r="ASO302"/>
      <c r="ASP302"/>
      <c r="ASQ302"/>
      <c r="ASR302"/>
      <c r="ASS302"/>
      <c r="AST302"/>
      <c r="ASU302"/>
      <c r="ASV302"/>
      <c r="ASW302"/>
      <c r="ASX302"/>
      <c r="ASY302"/>
      <c r="ASZ302"/>
      <c r="ATA302"/>
      <c r="ATB302"/>
      <c r="ATC302"/>
      <c r="ATD302"/>
      <c r="ATE302"/>
      <c r="ATF302"/>
      <c r="ATG302"/>
      <c r="ATH302"/>
      <c r="ATI302"/>
      <c r="ATJ302"/>
      <c r="ATK302"/>
      <c r="ATL302"/>
      <c r="ATM302"/>
      <c r="ATN302"/>
      <c r="ATO302"/>
      <c r="ATP302"/>
      <c r="ATQ302"/>
      <c r="ATR302"/>
      <c r="ATS302"/>
      <c r="ATT302"/>
      <c r="ATU302"/>
      <c r="ATV302"/>
      <c r="ATW302"/>
      <c r="ATX302"/>
      <c r="ATY302"/>
      <c r="ATZ302"/>
      <c r="AUA302"/>
      <c r="AUB302"/>
      <c r="AUC302"/>
      <c r="AUD302"/>
      <c r="AUE302"/>
      <c r="AUF302"/>
      <c r="AUG302"/>
      <c r="AUH302"/>
      <c r="AUI302"/>
      <c r="AUJ302"/>
      <c r="AUK302"/>
      <c r="AUL302"/>
      <c r="AUM302"/>
      <c r="AUN302"/>
      <c r="AUO302"/>
      <c r="AUP302"/>
      <c r="AUQ302"/>
      <c r="AUR302"/>
      <c r="AUS302"/>
      <c r="AUT302"/>
      <c r="AUU302"/>
      <c r="AUV302"/>
      <c r="AUW302"/>
      <c r="AUX302"/>
      <c r="AUY302"/>
      <c r="AUZ302"/>
      <c r="AVA302"/>
      <c r="AVB302"/>
      <c r="AVC302"/>
      <c r="AVD302"/>
      <c r="AVE302"/>
      <c r="AVF302"/>
      <c r="AVG302"/>
      <c r="AVH302"/>
      <c r="AVI302"/>
      <c r="AVJ302"/>
      <c r="AVK302"/>
      <c r="AVL302"/>
      <c r="AVM302"/>
      <c r="AVN302"/>
      <c r="AVO302"/>
      <c r="AVP302"/>
      <c r="AVQ302"/>
      <c r="AVR302"/>
      <c r="AVS302"/>
      <c r="AVT302"/>
      <c r="AVU302"/>
      <c r="AVV302"/>
      <c r="AVW302"/>
      <c r="AVX302"/>
      <c r="AVY302"/>
      <c r="AVZ302"/>
      <c r="AWA302"/>
      <c r="AWB302"/>
      <c r="AWC302"/>
      <c r="AWD302"/>
      <c r="AWE302"/>
      <c r="AWF302"/>
      <c r="AWG302"/>
      <c r="AWH302"/>
      <c r="AWI302"/>
      <c r="AWJ302"/>
      <c r="AWK302"/>
      <c r="AWL302"/>
      <c r="AWM302"/>
      <c r="AWN302"/>
      <c r="AWO302"/>
      <c r="AWP302"/>
      <c r="AWQ302"/>
      <c r="AWR302"/>
      <c r="AWS302"/>
      <c r="AWT302"/>
      <c r="AWU302"/>
      <c r="AWV302"/>
      <c r="AWW302"/>
      <c r="AWX302"/>
      <c r="AWY302"/>
      <c r="AWZ302"/>
      <c r="AXA302"/>
      <c r="AXB302"/>
      <c r="AXC302"/>
      <c r="AXD302"/>
      <c r="AXE302"/>
      <c r="AXF302"/>
      <c r="AXG302"/>
      <c r="AXH302"/>
      <c r="AXI302"/>
      <c r="AXJ302"/>
      <c r="AXK302"/>
      <c r="AXL302"/>
      <c r="AXM302"/>
      <c r="AXN302"/>
      <c r="AXO302"/>
      <c r="AXP302"/>
      <c r="AXQ302"/>
      <c r="AXR302"/>
      <c r="AXS302"/>
      <c r="AXT302"/>
      <c r="AXU302"/>
      <c r="AXV302"/>
      <c r="AXW302"/>
      <c r="AXX302"/>
      <c r="AXY302"/>
      <c r="AXZ302"/>
      <c r="AYA302"/>
      <c r="AYB302"/>
      <c r="AYC302"/>
      <c r="AYD302"/>
      <c r="AYE302"/>
      <c r="AYF302"/>
      <c r="AYG302"/>
      <c r="AYH302"/>
      <c r="AYI302"/>
      <c r="AYJ302"/>
      <c r="AYK302"/>
      <c r="AYL302"/>
      <c r="AYM302"/>
      <c r="AYN302"/>
      <c r="AYO302"/>
      <c r="AYP302"/>
      <c r="AYQ302"/>
      <c r="AYR302"/>
      <c r="AYS302"/>
      <c r="AYT302"/>
      <c r="AYU302"/>
      <c r="AYV302"/>
      <c r="AYW302"/>
      <c r="AYX302"/>
      <c r="AYY302"/>
      <c r="AYZ302"/>
      <c r="AZA302"/>
      <c r="AZB302"/>
      <c r="AZC302"/>
      <c r="AZD302"/>
      <c r="AZE302"/>
      <c r="AZF302"/>
      <c r="AZG302"/>
      <c r="AZH302"/>
      <c r="AZI302"/>
      <c r="AZJ302"/>
      <c r="AZK302"/>
      <c r="AZL302"/>
      <c r="AZM302"/>
      <c r="AZN302"/>
      <c r="AZO302"/>
      <c r="AZP302"/>
      <c r="AZQ302"/>
      <c r="AZR302"/>
      <c r="AZS302"/>
      <c r="AZT302"/>
      <c r="AZU302"/>
      <c r="AZV302"/>
      <c r="AZW302"/>
      <c r="AZX302"/>
      <c r="AZY302"/>
      <c r="AZZ302"/>
      <c r="BAA302"/>
      <c r="BAB302"/>
      <c r="BAC302"/>
      <c r="BAD302"/>
      <c r="BAE302"/>
      <c r="BAF302"/>
      <c r="BAG302"/>
      <c r="BAH302"/>
      <c r="BAI302"/>
      <c r="BAJ302"/>
      <c r="BAK302"/>
      <c r="BAL302"/>
      <c r="BAM302"/>
      <c r="BAN302"/>
      <c r="BAO302"/>
      <c r="BAP302"/>
      <c r="BAQ302"/>
      <c r="BAR302"/>
      <c r="BAS302"/>
      <c r="BAT302"/>
      <c r="BAU302"/>
      <c r="BAV302"/>
      <c r="BAW302"/>
      <c r="BAX302"/>
      <c r="BAY302"/>
      <c r="BAZ302"/>
      <c r="BBA302"/>
      <c r="BBB302"/>
      <c r="BBC302"/>
      <c r="BBD302"/>
      <c r="BBE302"/>
      <c r="BBF302"/>
      <c r="BBG302"/>
      <c r="BBH302"/>
      <c r="BBI302"/>
      <c r="BBJ302"/>
      <c r="BBK302"/>
      <c r="BBL302"/>
      <c r="BBM302"/>
      <c r="BBN302"/>
      <c r="BBO302"/>
      <c r="BBP302"/>
      <c r="BBQ302"/>
      <c r="BBR302"/>
      <c r="BBS302"/>
      <c r="BBT302"/>
      <c r="BBU302"/>
      <c r="BBV302"/>
      <c r="BBW302"/>
      <c r="BBX302"/>
      <c r="BBY302"/>
      <c r="BBZ302"/>
      <c r="BCA302"/>
      <c r="BCB302"/>
      <c r="BCC302"/>
      <c r="BCD302"/>
      <c r="BCE302"/>
      <c r="BCF302"/>
      <c r="BCG302"/>
      <c r="BCH302"/>
      <c r="BCI302"/>
      <c r="BCJ302"/>
      <c r="BCK302"/>
      <c r="BCL302"/>
      <c r="BCM302"/>
      <c r="BCN302"/>
      <c r="BCO302"/>
      <c r="BCP302"/>
      <c r="BCQ302"/>
      <c r="BCR302"/>
      <c r="BCS302"/>
      <c r="BCT302"/>
      <c r="BCU302"/>
      <c r="BCV302"/>
      <c r="BCW302"/>
      <c r="BCX302"/>
      <c r="BCY302"/>
      <c r="BCZ302"/>
      <c r="BDA302"/>
      <c r="BDB302"/>
      <c r="BDC302"/>
      <c r="BDD302"/>
      <c r="BDE302"/>
      <c r="BDF302"/>
      <c r="BDG302"/>
      <c r="BDH302"/>
      <c r="BDI302"/>
      <c r="BDJ302"/>
      <c r="BDK302"/>
      <c r="BDL302"/>
      <c r="BDM302"/>
      <c r="BDN302"/>
      <c r="BDO302"/>
      <c r="BDP302"/>
      <c r="BDQ302"/>
      <c r="BDR302"/>
      <c r="BDS302"/>
      <c r="BDT302"/>
      <c r="BDU302"/>
      <c r="BDV302"/>
      <c r="BDW302"/>
      <c r="BDX302"/>
      <c r="BDY302"/>
      <c r="BDZ302"/>
      <c r="BEA302"/>
      <c r="BEB302"/>
      <c r="BEC302"/>
      <c r="BED302"/>
      <c r="BEE302"/>
      <c r="BEF302"/>
      <c r="BEG302"/>
      <c r="BEH302"/>
      <c r="BEI302"/>
      <c r="BEJ302"/>
      <c r="BEK302"/>
      <c r="BEL302"/>
      <c r="BEM302"/>
      <c r="BEN302"/>
      <c r="BEO302"/>
      <c r="BEP302"/>
      <c r="BEQ302"/>
      <c r="BER302"/>
      <c r="BES302"/>
      <c r="BET302"/>
      <c r="BEU302"/>
      <c r="BEV302"/>
      <c r="BEW302"/>
      <c r="BEX302"/>
      <c r="BEY302"/>
      <c r="BEZ302"/>
      <c r="BFA302"/>
      <c r="BFB302"/>
      <c r="BFC302"/>
      <c r="BFD302"/>
      <c r="BFE302"/>
      <c r="BFF302"/>
      <c r="BFG302"/>
      <c r="BFH302"/>
      <c r="BFI302"/>
      <c r="BFJ302"/>
      <c r="BFK302"/>
      <c r="BFL302"/>
      <c r="BFM302"/>
      <c r="BFN302"/>
      <c r="BFO302"/>
      <c r="BFP302"/>
      <c r="BFQ302"/>
      <c r="BFR302"/>
      <c r="BFS302"/>
      <c r="BFT302"/>
      <c r="BFU302"/>
      <c r="BFV302"/>
      <c r="BFW302"/>
      <c r="BFX302"/>
      <c r="BFY302"/>
      <c r="BFZ302"/>
      <c r="BGA302"/>
      <c r="BGB302"/>
      <c r="BGC302"/>
      <c r="BGD302"/>
      <c r="BGE302"/>
      <c r="BGF302"/>
      <c r="BGG302"/>
      <c r="BGH302"/>
      <c r="BGI302"/>
      <c r="BGJ302"/>
      <c r="BGK302"/>
      <c r="BGL302"/>
      <c r="BGM302"/>
      <c r="BGN302"/>
      <c r="BGO302"/>
      <c r="BGP302"/>
      <c r="BGQ302"/>
      <c r="BGR302"/>
      <c r="BGS302"/>
      <c r="BGT302"/>
      <c r="BGU302"/>
      <c r="BGV302"/>
      <c r="BGW302"/>
      <c r="BGX302"/>
      <c r="BGY302"/>
      <c r="BGZ302"/>
      <c r="BHA302"/>
      <c r="BHB302"/>
      <c r="BHC302"/>
      <c r="BHD302"/>
      <c r="BHE302"/>
      <c r="BHF302"/>
      <c r="BHG302"/>
      <c r="BHH302"/>
      <c r="BHI302"/>
      <c r="BHJ302"/>
      <c r="BHK302"/>
      <c r="BHL302"/>
      <c r="BHM302"/>
      <c r="BHN302"/>
      <c r="BHO302"/>
      <c r="BHP302"/>
      <c r="BHQ302"/>
      <c r="BHR302"/>
      <c r="BHS302"/>
      <c r="BHT302"/>
      <c r="BHU302"/>
      <c r="BHV302"/>
      <c r="BHW302"/>
      <c r="BHX302"/>
      <c r="BHY302"/>
      <c r="BHZ302"/>
      <c r="BIA302"/>
      <c r="BIB302"/>
      <c r="BIC302"/>
      <c r="BID302"/>
      <c r="BIE302"/>
      <c r="BIF302"/>
      <c r="BIG302"/>
      <c r="BIH302"/>
      <c r="BII302"/>
      <c r="BIJ302"/>
      <c r="BIK302"/>
      <c r="BIL302"/>
      <c r="BIM302"/>
      <c r="BIN302"/>
      <c r="BIO302"/>
      <c r="BIP302"/>
      <c r="BIQ302"/>
      <c r="BIR302"/>
      <c r="BIS302"/>
      <c r="BIT302"/>
      <c r="BIU302"/>
      <c r="BIV302"/>
      <c r="BIW302"/>
      <c r="BIX302"/>
      <c r="BIY302"/>
      <c r="BIZ302"/>
      <c r="BJA302"/>
      <c r="BJB302"/>
      <c r="BJC302"/>
      <c r="BJD302"/>
      <c r="BJE302"/>
      <c r="BJF302"/>
      <c r="BJG302"/>
      <c r="BJH302"/>
      <c r="BJI302"/>
      <c r="BJJ302"/>
      <c r="BJK302"/>
      <c r="BJL302"/>
      <c r="BJM302"/>
      <c r="BJN302"/>
      <c r="BJO302"/>
      <c r="BJP302"/>
      <c r="BJQ302"/>
      <c r="BJR302"/>
      <c r="BJS302"/>
      <c r="BJT302"/>
      <c r="BJU302"/>
      <c r="BJV302"/>
      <c r="BJW302"/>
      <c r="BJX302"/>
      <c r="BJY302"/>
      <c r="BJZ302"/>
      <c r="BKA302"/>
      <c r="BKB302"/>
      <c r="BKC302"/>
      <c r="BKD302"/>
      <c r="BKE302"/>
      <c r="BKF302"/>
      <c r="BKG302"/>
      <c r="BKH302"/>
      <c r="BKI302"/>
      <c r="BKJ302"/>
      <c r="BKK302"/>
      <c r="BKL302"/>
      <c r="BKM302"/>
      <c r="BKN302"/>
      <c r="BKO302"/>
      <c r="BKP302"/>
      <c r="BKQ302"/>
      <c r="BKR302"/>
      <c r="BKS302"/>
      <c r="BKT302"/>
      <c r="BKU302"/>
      <c r="BKV302"/>
      <c r="BKW302"/>
      <c r="BKX302"/>
      <c r="BKY302"/>
      <c r="BKZ302"/>
      <c r="BLA302"/>
      <c r="BLB302"/>
      <c r="BLC302"/>
      <c r="BLD302"/>
      <c r="BLE302"/>
      <c r="BLF302"/>
      <c r="BLG302"/>
      <c r="BLH302"/>
      <c r="BLI302"/>
      <c r="BLJ302"/>
      <c r="BLK302"/>
      <c r="BLL302"/>
      <c r="BLM302"/>
      <c r="BLN302"/>
      <c r="BLO302"/>
      <c r="BLP302"/>
      <c r="BLQ302"/>
      <c r="BLR302"/>
      <c r="BLS302"/>
      <c r="BLT302"/>
      <c r="BLU302"/>
      <c r="BLV302"/>
      <c r="BLW302"/>
      <c r="BLX302"/>
      <c r="BLY302"/>
      <c r="BLZ302"/>
      <c r="BMA302"/>
      <c r="BMB302"/>
      <c r="BMC302"/>
      <c r="BMD302"/>
      <c r="BME302"/>
      <c r="BMF302"/>
      <c r="BMG302"/>
      <c r="BMH302"/>
      <c r="BMI302"/>
      <c r="BMJ302"/>
      <c r="BMK302"/>
      <c r="BML302"/>
      <c r="BMM302"/>
      <c r="BMN302"/>
      <c r="BMO302"/>
      <c r="BMP302"/>
      <c r="BMQ302"/>
      <c r="BMR302"/>
      <c r="BMS302"/>
      <c r="BMT302"/>
      <c r="BMU302"/>
      <c r="BMV302"/>
      <c r="BMW302"/>
      <c r="BMX302"/>
      <c r="BMY302"/>
      <c r="BMZ302"/>
      <c r="BNA302"/>
      <c r="BNB302"/>
      <c r="BNC302"/>
      <c r="BND302"/>
      <c r="BNE302"/>
      <c r="BNF302"/>
      <c r="BNG302"/>
      <c r="BNH302"/>
      <c r="BNI302"/>
      <c r="BNJ302"/>
      <c r="BNK302"/>
      <c r="BNL302"/>
      <c r="BNM302"/>
      <c r="BNN302"/>
      <c r="BNO302"/>
      <c r="BNP302"/>
      <c r="BNQ302"/>
      <c r="BNR302"/>
      <c r="BNS302"/>
      <c r="BNT302"/>
      <c r="BNU302"/>
      <c r="BNV302"/>
      <c r="BNW302"/>
      <c r="BNX302"/>
      <c r="BNY302"/>
      <c r="BNZ302"/>
      <c r="BOA302"/>
      <c r="BOB302"/>
      <c r="BOC302"/>
      <c r="BOD302"/>
      <c r="BOE302"/>
      <c r="BOF302"/>
      <c r="BOG302"/>
      <c r="BOH302"/>
      <c r="BOI302"/>
      <c r="BOJ302"/>
      <c r="BOK302"/>
      <c r="BOL302"/>
      <c r="BOM302"/>
      <c r="BON302"/>
      <c r="BOO302"/>
      <c r="BOP302"/>
      <c r="BOQ302"/>
      <c r="BOR302"/>
      <c r="BOS302"/>
      <c r="BOT302"/>
      <c r="BOU302"/>
      <c r="BOV302"/>
      <c r="BOW302"/>
      <c r="BOX302"/>
      <c r="BOY302"/>
      <c r="BOZ302"/>
      <c r="BPA302"/>
      <c r="BPB302"/>
      <c r="BPC302"/>
      <c r="BPD302"/>
      <c r="BPE302"/>
      <c r="BPF302"/>
      <c r="BPG302"/>
      <c r="BPH302"/>
      <c r="BPI302"/>
      <c r="BPJ302"/>
      <c r="BPK302"/>
      <c r="BPL302"/>
      <c r="BPM302"/>
      <c r="BPN302"/>
      <c r="BPO302"/>
      <c r="BPP302"/>
      <c r="BPQ302"/>
      <c r="BPR302"/>
      <c r="BPS302"/>
      <c r="BPT302"/>
      <c r="BPU302"/>
      <c r="BPV302"/>
      <c r="BPW302"/>
      <c r="BPX302"/>
      <c r="BPY302"/>
      <c r="BPZ302"/>
      <c r="BQA302"/>
      <c r="BQB302"/>
      <c r="BQC302"/>
      <c r="BQD302"/>
      <c r="BQE302"/>
      <c r="BQF302"/>
      <c r="BQG302"/>
      <c r="BQH302"/>
      <c r="BQI302"/>
      <c r="BQJ302"/>
      <c r="BQK302"/>
      <c r="BQL302"/>
      <c r="BQM302"/>
      <c r="BQN302"/>
      <c r="BQO302"/>
      <c r="BQP302"/>
      <c r="BQQ302"/>
      <c r="BQR302"/>
      <c r="BQS302"/>
      <c r="BQT302"/>
      <c r="BQU302"/>
      <c r="BQV302"/>
      <c r="BQW302"/>
      <c r="BQX302"/>
      <c r="BQY302"/>
      <c r="BQZ302"/>
      <c r="BRA302"/>
      <c r="BRB302"/>
      <c r="BRC302"/>
      <c r="BRD302"/>
      <c r="BRE302"/>
      <c r="BRF302"/>
      <c r="BRG302"/>
      <c r="BRH302"/>
      <c r="BRI302"/>
      <c r="BRJ302"/>
      <c r="BRK302"/>
      <c r="BRL302"/>
      <c r="BRM302"/>
      <c r="BRN302"/>
      <c r="BRO302"/>
      <c r="BRP302"/>
      <c r="BRQ302"/>
      <c r="BRR302"/>
      <c r="BRS302"/>
      <c r="BRT302"/>
      <c r="BRU302"/>
      <c r="BRV302"/>
      <c r="BRW302"/>
      <c r="BRX302"/>
      <c r="BRY302"/>
      <c r="BRZ302"/>
      <c r="BSA302"/>
      <c r="BSB302"/>
      <c r="BSC302"/>
      <c r="BSD302"/>
      <c r="BSE302"/>
      <c r="BSF302"/>
      <c r="BSG302"/>
      <c r="BSH302"/>
      <c r="BSI302"/>
      <c r="BSJ302"/>
      <c r="BSK302"/>
      <c r="BSL302"/>
      <c r="BSM302"/>
      <c r="BSN302"/>
      <c r="BSO302"/>
      <c r="BSP302"/>
      <c r="BSQ302"/>
      <c r="BSR302"/>
      <c r="BSS302"/>
      <c r="BST302"/>
      <c r="BSU302"/>
      <c r="BSV302"/>
      <c r="BSW302"/>
      <c r="BSX302"/>
      <c r="BSY302"/>
      <c r="BSZ302"/>
      <c r="BTA302"/>
      <c r="BTB302"/>
      <c r="BTC302"/>
      <c r="BTD302"/>
      <c r="BTE302"/>
      <c r="BTF302"/>
      <c r="BTG302"/>
      <c r="BTH302"/>
      <c r="BTI302"/>
      <c r="BTJ302"/>
      <c r="BTK302"/>
      <c r="BTL302"/>
      <c r="BTM302"/>
      <c r="BTN302"/>
      <c r="BTO302"/>
      <c r="BTP302"/>
      <c r="BTQ302"/>
      <c r="BTR302"/>
      <c r="BTS302"/>
      <c r="BTT302"/>
      <c r="BTU302"/>
      <c r="BTV302"/>
      <c r="BTW302"/>
      <c r="BTX302"/>
      <c r="BTY302"/>
      <c r="BTZ302"/>
      <c r="BUA302"/>
      <c r="BUB302"/>
      <c r="BUC302"/>
      <c r="BUD302"/>
      <c r="BUE302"/>
      <c r="BUF302"/>
      <c r="BUG302"/>
      <c r="BUH302"/>
      <c r="BUI302"/>
      <c r="BUJ302"/>
      <c r="BUK302"/>
      <c r="BUL302"/>
      <c r="BUM302"/>
      <c r="BUN302"/>
      <c r="BUO302"/>
      <c r="BUP302"/>
      <c r="BUQ302"/>
      <c r="BUR302"/>
      <c r="BUS302"/>
      <c r="BUT302"/>
      <c r="BUU302"/>
      <c r="BUV302"/>
      <c r="BUW302"/>
      <c r="BUX302"/>
      <c r="BUY302"/>
      <c r="BUZ302"/>
      <c r="BVA302"/>
      <c r="BVB302"/>
      <c r="BVC302"/>
      <c r="BVD302"/>
      <c r="BVE302"/>
      <c r="BVF302"/>
      <c r="BVG302"/>
      <c r="BVH302"/>
      <c r="BVI302"/>
      <c r="BVJ302"/>
      <c r="BVK302"/>
      <c r="BVL302"/>
      <c r="BVM302"/>
      <c r="BVN302"/>
      <c r="BVO302"/>
      <c r="BVP302"/>
      <c r="BVQ302"/>
      <c r="BVR302"/>
      <c r="BVS302"/>
      <c r="BVT302"/>
      <c r="BVU302"/>
      <c r="BVV302"/>
      <c r="BVW302"/>
      <c r="BVX302"/>
      <c r="BVY302"/>
      <c r="BVZ302"/>
      <c r="BWA302"/>
      <c r="BWB302"/>
      <c r="BWC302"/>
      <c r="BWD302"/>
      <c r="BWE302"/>
      <c r="BWF302"/>
      <c r="BWG302"/>
      <c r="BWH302"/>
      <c r="BWI302"/>
      <c r="BWJ302"/>
      <c r="BWK302"/>
      <c r="BWL302"/>
      <c r="BWM302"/>
      <c r="BWN302"/>
      <c r="BWO302"/>
      <c r="BWP302"/>
      <c r="BWQ302"/>
      <c r="BWR302"/>
      <c r="BWS302"/>
      <c r="BWT302"/>
      <c r="BWU302"/>
      <c r="BWV302"/>
      <c r="BWW302"/>
      <c r="BWX302"/>
      <c r="BWY302"/>
      <c r="BWZ302"/>
      <c r="BXA302"/>
      <c r="BXB302"/>
      <c r="BXC302"/>
      <c r="BXD302"/>
      <c r="BXE302"/>
      <c r="BXF302"/>
      <c r="BXG302"/>
      <c r="BXH302"/>
      <c r="BXI302"/>
      <c r="BXJ302"/>
      <c r="BXK302"/>
      <c r="BXL302"/>
      <c r="BXM302"/>
      <c r="BXN302"/>
      <c r="BXO302"/>
      <c r="BXP302"/>
      <c r="BXQ302"/>
      <c r="BXR302"/>
      <c r="BXS302"/>
      <c r="BXT302"/>
      <c r="BXU302"/>
      <c r="BXV302"/>
      <c r="BXW302"/>
      <c r="BXX302"/>
      <c r="BXY302"/>
      <c r="BXZ302"/>
      <c r="BYA302"/>
      <c r="BYB302"/>
      <c r="BYC302"/>
      <c r="BYD302"/>
      <c r="BYE302"/>
      <c r="BYF302"/>
      <c r="BYG302"/>
      <c r="BYH302"/>
      <c r="BYI302"/>
      <c r="BYJ302"/>
      <c r="BYK302"/>
      <c r="BYL302"/>
      <c r="BYM302"/>
      <c r="BYN302"/>
      <c r="BYO302"/>
      <c r="BYP302"/>
      <c r="BYQ302"/>
      <c r="BYR302"/>
      <c r="BYS302"/>
      <c r="BYT302"/>
      <c r="BYU302"/>
      <c r="BYV302"/>
      <c r="BYW302"/>
      <c r="BYX302"/>
      <c r="BYY302"/>
      <c r="BYZ302"/>
      <c r="BZA302"/>
      <c r="BZB302"/>
      <c r="BZC302"/>
      <c r="BZD302"/>
      <c r="BZE302"/>
      <c r="BZF302"/>
      <c r="BZG302"/>
      <c r="BZH302"/>
      <c r="BZI302"/>
      <c r="BZJ302"/>
      <c r="BZK302"/>
      <c r="BZL302"/>
      <c r="BZM302"/>
      <c r="BZN302"/>
      <c r="BZO302"/>
      <c r="BZP302"/>
      <c r="BZQ302"/>
      <c r="BZR302"/>
      <c r="BZS302"/>
      <c r="BZT302"/>
      <c r="BZU302"/>
      <c r="BZV302"/>
      <c r="BZW302"/>
      <c r="BZX302"/>
      <c r="BZY302"/>
      <c r="BZZ302"/>
      <c r="CAA302"/>
      <c r="CAB302"/>
      <c r="CAC302"/>
      <c r="CAD302"/>
      <c r="CAE302"/>
      <c r="CAF302"/>
      <c r="CAG302"/>
      <c r="CAH302"/>
      <c r="CAI302"/>
      <c r="CAJ302"/>
      <c r="CAK302"/>
      <c r="CAL302"/>
      <c r="CAM302"/>
      <c r="CAN302"/>
      <c r="CAO302"/>
      <c r="CAP302"/>
      <c r="CAQ302"/>
      <c r="CAR302"/>
      <c r="CAS302"/>
      <c r="CAT302"/>
      <c r="CAU302"/>
      <c r="CAV302"/>
      <c r="CAW302"/>
      <c r="CAX302"/>
      <c r="CAY302"/>
      <c r="CAZ302"/>
      <c r="CBA302"/>
      <c r="CBB302"/>
      <c r="CBC302"/>
      <c r="CBD302"/>
      <c r="CBE302"/>
      <c r="CBF302"/>
      <c r="CBG302"/>
      <c r="CBH302"/>
      <c r="CBI302"/>
      <c r="CBJ302"/>
      <c r="CBK302"/>
      <c r="CBL302"/>
      <c r="CBM302"/>
      <c r="CBN302"/>
      <c r="CBO302"/>
      <c r="CBP302"/>
      <c r="CBQ302"/>
      <c r="CBR302"/>
      <c r="CBS302"/>
      <c r="CBT302"/>
      <c r="CBU302"/>
      <c r="CBV302"/>
      <c r="CBW302"/>
      <c r="CBX302"/>
      <c r="CBY302"/>
      <c r="CBZ302"/>
      <c r="CCA302"/>
      <c r="CCB302"/>
      <c r="CCC302"/>
      <c r="CCD302"/>
      <c r="CCE302"/>
      <c r="CCF302"/>
      <c r="CCG302"/>
      <c r="CCH302"/>
      <c r="CCI302"/>
      <c r="CCJ302"/>
      <c r="CCK302"/>
      <c r="CCL302"/>
      <c r="CCM302"/>
      <c r="CCN302"/>
      <c r="CCO302"/>
      <c r="CCP302"/>
      <c r="CCQ302"/>
      <c r="CCR302"/>
      <c r="CCS302"/>
      <c r="CCT302"/>
      <c r="CCU302"/>
      <c r="CCV302"/>
      <c r="CCW302"/>
      <c r="CCX302"/>
      <c r="CCY302"/>
      <c r="CCZ302"/>
      <c r="CDA302"/>
      <c r="CDB302"/>
      <c r="CDC302"/>
      <c r="CDD302"/>
      <c r="CDE302"/>
      <c r="CDF302"/>
      <c r="CDG302"/>
      <c r="CDH302"/>
      <c r="CDI302"/>
      <c r="CDJ302"/>
      <c r="CDK302"/>
      <c r="CDL302"/>
      <c r="CDM302"/>
      <c r="CDN302"/>
      <c r="CDO302"/>
      <c r="CDP302"/>
      <c r="CDQ302"/>
      <c r="CDR302"/>
      <c r="CDS302"/>
      <c r="CDT302"/>
      <c r="CDU302"/>
      <c r="CDV302"/>
      <c r="CDW302"/>
      <c r="CDX302"/>
      <c r="CDY302"/>
      <c r="CDZ302"/>
      <c r="CEA302"/>
      <c r="CEB302"/>
      <c r="CEC302"/>
      <c r="CED302"/>
      <c r="CEE302"/>
      <c r="CEF302"/>
      <c r="CEG302"/>
      <c r="CEH302"/>
      <c r="CEI302"/>
      <c r="CEJ302"/>
      <c r="CEK302"/>
      <c r="CEL302"/>
      <c r="CEM302"/>
      <c r="CEN302"/>
      <c r="CEO302"/>
      <c r="CEP302"/>
      <c r="CEQ302"/>
      <c r="CER302"/>
      <c r="CES302"/>
      <c r="CET302"/>
      <c r="CEU302"/>
      <c r="CEV302"/>
      <c r="CEW302"/>
      <c r="CEX302"/>
      <c r="CEY302"/>
      <c r="CEZ302"/>
      <c r="CFA302"/>
      <c r="CFB302"/>
      <c r="CFC302"/>
      <c r="CFD302"/>
      <c r="CFE302"/>
      <c r="CFF302"/>
      <c r="CFG302"/>
      <c r="CFH302"/>
      <c r="CFI302"/>
      <c r="CFJ302"/>
      <c r="CFK302"/>
      <c r="CFL302"/>
      <c r="CFM302"/>
      <c r="CFN302"/>
      <c r="CFO302"/>
      <c r="CFP302"/>
      <c r="CFQ302"/>
      <c r="CFR302"/>
      <c r="CFS302"/>
      <c r="CFT302"/>
      <c r="CFU302"/>
      <c r="CFV302"/>
      <c r="CFW302"/>
      <c r="CFX302"/>
      <c r="CFY302"/>
      <c r="CFZ302"/>
      <c r="CGA302"/>
      <c r="CGB302"/>
      <c r="CGC302"/>
      <c r="CGD302"/>
      <c r="CGE302"/>
      <c r="CGF302"/>
      <c r="CGG302"/>
      <c r="CGH302"/>
      <c r="CGI302"/>
      <c r="CGJ302"/>
      <c r="CGK302"/>
      <c r="CGL302"/>
      <c r="CGM302"/>
      <c r="CGN302"/>
      <c r="CGO302"/>
      <c r="CGP302"/>
      <c r="CGQ302"/>
      <c r="CGR302"/>
      <c r="CGS302"/>
      <c r="CGT302"/>
      <c r="CGU302"/>
      <c r="CGV302"/>
      <c r="CGW302"/>
      <c r="CGX302"/>
      <c r="CGY302"/>
      <c r="CGZ302"/>
      <c r="CHA302"/>
      <c r="CHB302"/>
      <c r="CHC302"/>
      <c r="CHD302"/>
      <c r="CHE302"/>
      <c r="CHF302"/>
      <c r="CHG302"/>
      <c r="CHH302"/>
      <c r="CHI302"/>
      <c r="CHJ302"/>
      <c r="CHK302"/>
      <c r="CHL302"/>
      <c r="CHM302"/>
      <c r="CHN302"/>
      <c r="CHO302"/>
      <c r="CHP302"/>
      <c r="CHQ302"/>
      <c r="CHR302"/>
      <c r="CHS302"/>
      <c r="CHT302"/>
      <c r="CHU302"/>
      <c r="CHV302"/>
      <c r="CHW302"/>
      <c r="CHX302"/>
      <c r="CHY302"/>
      <c r="CHZ302"/>
      <c r="CIA302"/>
      <c r="CIB302"/>
      <c r="CIC302"/>
      <c r="CID302"/>
      <c r="CIE302"/>
      <c r="CIF302"/>
      <c r="CIG302"/>
      <c r="CIH302"/>
      <c r="CII302"/>
      <c r="CIJ302"/>
      <c r="CIK302"/>
      <c r="CIL302"/>
      <c r="CIM302"/>
      <c r="CIN302"/>
      <c r="CIO302"/>
      <c r="CIP302"/>
      <c r="CIQ302"/>
      <c r="CIR302"/>
      <c r="CIS302"/>
      <c r="CIT302"/>
      <c r="CIU302"/>
      <c r="CIV302"/>
      <c r="CIW302"/>
      <c r="CIX302"/>
      <c r="CIY302"/>
      <c r="CIZ302"/>
      <c r="CJA302"/>
      <c r="CJB302"/>
      <c r="CJC302"/>
      <c r="CJD302"/>
      <c r="CJE302"/>
      <c r="CJF302"/>
      <c r="CJG302"/>
      <c r="CJH302"/>
      <c r="CJI302"/>
      <c r="CJJ302"/>
      <c r="CJK302"/>
      <c r="CJL302"/>
      <c r="CJM302"/>
      <c r="CJN302"/>
      <c r="CJO302"/>
      <c r="CJP302"/>
      <c r="CJQ302"/>
      <c r="CJR302"/>
      <c r="CJS302"/>
      <c r="CJT302"/>
      <c r="CJU302"/>
      <c r="CJV302"/>
      <c r="CJW302"/>
      <c r="CJX302"/>
      <c r="CJY302"/>
      <c r="CJZ302"/>
      <c r="CKA302"/>
      <c r="CKB302"/>
      <c r="CKC302"/>
      <c r="CKD302"/>
      <c r="CKE302"/>
      <c r="CKF302"/>
      <c r="CKG302"/>
      <c r="CKH302"/>
      <c r="CKI302"/>
      <c r="CKJ302"/>
      <c r="CKK302"/>
      <c r="CKL302"/>
      <c r="CKM302"/>
      <c r="CKN302"/>
      <c r="CKO302"/>
      <c r="CKP302"/>
      <c r="CKQ302"/>
      <c r="CKR302"/>
      <c r="CKS302"/>
      <c r="CKT302"/>
      <c r="CKU302"/>
      <c r="CKV302"/>
      <c r="CKW302"/>
      <c r="CKX302"/>
      <c r="CKY302"/>
      <c r="CKZ302"/>
      <c r="CLA302"/>
      <c r="CLB302"/>
      <c r="CLC302"/>
      <c r="CLD302"/>
      <c r="CLE302"/>
      <c r="CLF302"/>
      <c r="CLG302"/>
      <c r="CLH302"/>
      <c r="CLI302"/>
      <c r="CLJ302"/>
      <c r="CLK302"/>
      <c r="CLL302"/>
      <c r="CLM302"/>
      <c r="CLN302"/>
      <c r="CLO302"/>
      <c r="CLP302"/>
      <c r="CLQ302"/>
      <c r="CLR302"/>
      <c r="CLS302"/>
      <c r="CLT302"/>
      <c r="CLU302"/>
      <c r="CLV302"/>
      <c r="CLW302"/>
      <c r="CLX302"/>
      <c r="CLY302"/>
      <c r="CLZ302"/>
      <c r="CMA302"/>
      <c r="CMB302"/>
      <c r="CMC302"/>
      <c r="CMD302"/>
      <c r="CME302"/>
      <c r="CMF302"/>
      <c r="CMG302"/>
      <c r="CMH302"/>
      <c r="CMI302"/>
      <c r="CMJ302"/>
      <c r="CMK302"/>
      <c r="CML302"/>
      <c r="CMM302"/>
      <c r="CMN302"/>
      <c r="CMO302"/>
      <c r="CMP302"/>
      <c r="CMQ302"/>
      <c r="CMR302"/>
      <c r="CMS302"/>
      <c r="CMT302"/>
      <c r="CMU302"/>
      <c r="CMV302"/>
      <c r="CMW302"/>
      <c r="CMX302"/>
      <c r="CMY302"/>
      <c r="CMZ302"/>
      <c r="CNA302"/>
      <c r="CNB302"/>
      <c r="CNC302"/>
      <c r="CND302"/>
      <c r="CNE302"/>
      <c r="CNF302"/>
      <c r="CNG302"/>
      <c r="CNH302"/>
      <c r="CNI302"/>
      <c r="CNJ302"/>
      <c r="CNK302"/>
      <c r="CNL302"/>
      <c r="CNM302"/>
      <c r="CNN302"/>
      <c r="CNO302"/>
      <c r="CNP302"/>
      <c r="CNQ302"/>
      <c r="CNR302"/>
      <c r="CNS302"/>
      <c r="CNT302"/>
      <c r="CNU302"/>
      <c r="CNV302"/>
      <c r="CNW302"/>
      <c r="CNX302"/>
      <c r="CNY302"/>
      <c r="CNZ302"/>
      <c r="COA302"/>
      <c r="COB302"/>
      <c r="COC302"/>
      <c r="COD302"/>
      <c r="COE302"/>
      <c r="COF302"/>
      <c r="COG302"/>
      <c r="COH302"/>
      <c r="COI302"/>
      <c r="COJ302"/>
      <c r="COK302"/>
      <c r="COL302"/>
      <c r="COM302"/>
      <c r="CON302"/>
      <c r="COO302"/>
      <c r="COP302"/>
      <c r="COQ302"/>
      <c r="COR302"/>
      <c r="COS302"/>
      <c r="COT302"/>
      <c r="COU302"/>
      <c r="COV302"/>
      <c r="COW302"/>
      <c r="COX302"/>
      <c r="COY302"/>
      <c r="COZ302"/>
      <c r="CPA302"/>
      <c r="CPB302"/>
      <c r="CPC302"/>
      <c r="CPD302"/>
      <c r="CPE302"/>
      <c r="CPF302"/>
      <c r="CPG302"/>
      <c r="CPH302"/>
      <c r="CPI302"/>
      <c r="CPJ302"/>
      <c r="CPK302"/>
      <c r="CPL302"/>
      <c r="CPM302"/>
      <c r="CPN302"/>
      <c r="CPO302"/>
      <c r="CPP302"/>
      <c r="CPQ302"/>
      <c r="CPR302"/>
      <c r="CPS302"/>
      <c r="CPT302"/>
      <c r="CPU302"/>
      <c r="CPV302"/>
      <c r="CPW302"/>
      <c r="CPX302"/>
      <c r="CPY302"/>
      <c r="CPZ302"/>
      <c r="CQA302"/>
      <c r="CQB302"/>
      <c r="CQC302"/>
      <c r="CQD302"/>
      <c r="CQE302"/>
      <c r="CQF302"/>
      <c r="CQG302"/>
      <c r="CQH302"/>
      <c r="CQI302"/>
      <c r="CQJ302"/>
      <c r="CQK302"/>
      <c r="CQL302"/>
      <c r="CQM302"/>
      <c r="CQN302"/>
      <c r="CQO302"/>
      <c r="CQP302"/>
      <c r="CQQ302"/>
      <c r="CQR302"/>
      <c r="CQS302"/>
      <c r="CQT302"/>
      <c r="CQU302"/>
      <c r="CQV302"/>
      <c r="CQW302"/>
      <c r="CQX302"/>
      <c r="CQY302"/>
      <c r="CQZ302"/>
      <c r="CRA302"/>
      <c r="CRB302"/>
      <c r="CRC302"/>
      <c r="CRD302"/>
      <c r="CRE302"/>
      <c r="CRF302"/>
      <c r="CRG302"/>
      <c r="CRH302"/>
      <c r="CRI302"/>
      <c r="CRJ302"/>
      <c r="CRK302"/>
      <c r="CRL302"/>
      <c r="CRM302"/>
      <c r="CRN302"/>
      <c r="CRO302"/>
      <c r="CRP302"/>
      <c r="CRQ302"/>
      <c r="CRR302"/>
      <c r="CRS302"/>
      <c r="CRT302"/>
      <c r="CRU302"/>
      <c r="CRV302"/>
      <c r="CRW302"/>
      <c r="CRX302"/>
      <c r="CRY302"/>
      <c r="CRZ302"/>
      <c r="CSA302"/>
      <c r="CSB302"/>
      <c r="CSC302"/>
      <c r="CSD302"/>
      <c r="CSE302"/>
      <c r="CSF302"/>
      <c r="CSG302"/>
      <c r="CSH302"/>
      <c r="CSI302"/>
      <c r="CSJ302"/>
      <c r="CSK302"/>
      <c r="CSL302"/>
      <c r="CSM302"/>
      <c r="CSN302"/>
      <c r="CSO302"/>
      <c r="CSP302"/>
      <c r="CSQ302"/>
      <c r="CSR302"/>
      <c r="CSS302"/>
      <c r="CST302"/>
      <c r="CSU302"/>
      <c r="CSV302"/>
      <c r="CSW302"/>
      <c r="CSX302"/>
      <c r="CSY302"/>
      <c r="CSZ302"/>
      <c r="CTA302"/>
      <c r="CTB302"/>
      <c r="CTC302"/>
      <c r="CTD302"/>
      <c r="CTE302"/>
      <c r="CTF302"/>
      <c r="CTG302"/>
      <c r="CTH302"/>
      <c r="CTI302"/>
      <c r="CTJ302"/>
      <c r="CTK302"/>
      <c r="CTL302"/>
      <c r="CTM302"/>
      <c r="CTN302"/>
      <c r="CTO302"/>
      <c r="CTP302"/>
      <c r="CTQ302"/>
      <c r="CTR302"/>
      <c r="CTS302"/>
      <c r="CTT302"/>
      <c r="CTU302"/>
      <c r="CTV302"/>
      <c r="CTW302"/>
      <c r="CTX302"/>
      <c r="CTY302"/>
      <c r="CTZ302"/>
      <c r="CUA302"/>
      <c r="CUB302"/>
      <c r="CUC302"/>
      <c r="CUD302"/>
      <c r="CUE302"/>
      <c r="CUF302"/>
      <c r="CUG302"/>
      <c r="CUH302"/>
      <c r="CUI302"/>
      <c r="CUJ302"/>
      <c r="CUK302"/>
      <c r="CUL302"/>
      <c r="CUM302"/>
      <c r="CUN302"/>
      <c r="CUO302"/>
      <c r="CUP302"/>
      <c r="CUQ302"/>
      <c r="CUR302"/>
      <c r="CUS302"/>
      <c r="CUT302"/>
      <c r="CUU302"/>
      <c r="CUV302"/>
      <c r="CUW302"/>
      <c r="CUX302"/>
      <c r="CUY302"/>
      <c r="CUZ302"/>
      <c r="CVA302"/>
      <c r="CVB302"/>
      <c r="CVC302"/>
      <c r="CVD302"/>
      <c r="CVE302"/>
      <c r="CVF302"/>
      <c r="CVG302"/>
      <c r="CVH302"/>
      <c r="CVI302"/>
      <c r="CVJ302"/>
      <c r="CVK302"/>
      <c r="CVL302"/>
      <c r="CVM302"/>
      <c r="CVN302"/>
      <c r="CVO302"/>
      <c r="CVP302"/>
      <c r="CVQ302"/>
      <c r="CVR302"/>
      <c r="CVS302"/>
      <c r="CVT302"/>
      <c r="CVU302"/>
      <c r="CVV302"/>
      <c r="CVW302"/>
      <c r="CVX302"/>
      <c r="CVY302"/>
      <c r="CVZ302"/>
      <c r="CWA302"/>
      <c r="CWB302"/>
      <c r="CWC302"/>
      <c r="CWD302"/>
      <c r="CWE302"/>
      <c r="CWF302"/>
      <c r="CWG302"/>
      <c r="CWH302"/>
      <c r="CWI302"/>
      <c r="CWJ302"/>
      <c r="CWK302"/>
      <c r="CWL302"/>
      <c r="CWM302"/>
      <c r="CWN302"/>
      <c r="CWO302"/>
      <c r="CWP302"/>
      <c r="CWQ302"/>
      <c r="CWR302"/>
      <c r="CWS302"/>
      <c r="CWT302"/>
      <c r="CWU302"/>
      <c r="CWV302"/>
      <c r="CWW302"/>
      <c r="CWX302"/>
      <c r="CWY302"/>
      <c r="CWZ302"/>
      <c r="CXA302"/>
      <c r="CXB302"/>
      <c r="CXC302"/>
      <c r="CXD302"/>
      <c r="CXE302"/>
      <c r="CXF302"/>
      <c r="CXG302"/>
      <c r="CXH302"/>
      <c r="CXI302"/>
      <c r="CXJ302"/>
      <c r="CXK302"/>
      <c r="CXL302"/>
      <c r="CXM302"/>
      <c r="CXN302"/>
      <c r="CXO302"/>
      <c r="CXP302"/>
      <c r="CXQ302"/>
      <c r="CXR302"/>
      <c r="CXS302"/>
      <c r="CXT302"/>
      <c r="CXU302"/>
      <c r="CXV302"/>
      <c r="CXW302"/>
      <c r="CXX302"/>
      <c r="CXY302"/>
      <c r="CXZ302"/>
      <c r="CYA302"/>
      <c r="CYB302"/>
      <c r="CYC302"/>
      <c r="CYD302"/>
      <c r="CYE302"/>
      <c r="CYF302"/>
      <c r="CYG302"/>
      <c r="CYH302"/>
      <c r="CYI302"/>
      <c r="CYJ302"/>
      <c r="CYK302"/>
      <c r="CYL302"/>
      <c r="CYM302"/>
      <c r="CYN302"/>
      <c r="CYO302"/>
      <c r="CYP302"/>
      <c r="CYQ302"/>
      <c r="CYR302"/>
      <c r="CYS302"/>
      <c r="CYT302"/>
      <c r="CYU302"/>
      <c r="CYV302"/>
      <c r="CYW302"/>
      <c r="CYX302"/>
      <c r="CYY302"/>
      <c r="CYZ302"/>
      <c r="CZA302"/>
      <c r="CZB302"/>
      <c r="CZC302"/>
      <c r="CZD302"/>
      <c r="CZE302"/>
      <c r="CZF302"/>
      <c r="CZG302"/>
      <c r="CZH302"/>
      <c r="CZI302"/>
      <c r="CZJ302"/>
      <c r="CZK302"/>
      <c r="CZL302"/>
      <c r="CZM302"/>
      <c r="CZN302"/>
      <c r="CZO302"/>
      <c r="CZP302"/>
      <c r="CZQ302"/>
      <c r="CZR302"/>
      <c r="CZS302"/>
      <c r="CZT302"/>
      <c r="CZU302"/>
      <c r="CZV302"/>
      <c r="CZW302"/>
      <c r="CZX302"/>
      <c r="CZY302"/>
      <c r="CZZ302"/>
      <c r="DAA302"/>
      <c r="DAB302"/>
      <c r="DAC302"/>
      <c r="DAD302"/>
      <c r="DAE302"/>
      <c r="DAF302"/>
      <c r="DAG302"/>
      <c r="DAH302"/>
      <c r="DAI302"/>
      <c r="DAJ302"/>
      <c r="DAK302"/>
      <c r="DAL302"/>
      <c r="DAM302"/>
      <c r="DAN302"/>
      <c r="DAO302"/>
      <c r="DAP302"/>
      <c r="DAQ302"/>
      <c r="DAR302"/>
      <c r="DAS302"/>
      <c r="DAT302"/>
      <c r="DAU302"/>
      <c r="DAV302"/>
      <c r="DAW302"/>
      <c r="DAX302"/>
      <c r="DAY302"/>
      <c r="DAZ302"/>
      <c r="DBA302"/>
      <c r="DBB302"/>
      <c r="DBC302"/>
      <c r="DBD302"/>
      <c r="DBE302"/>
      <c r="DBF302"/>
      <c r="DBG302"/>
      <c r="DBH302"/>
      <c r="DBI302"/>
      <c r="DBJ302"/>
      <c r="DBK302"/>
      <c r="DBL302"/>
      <c r="DBM302"/>
      <c r="DBN302"/>
      <c r="DBO302"/>
      <c r="DBP302"/>
      <c r="DBQ302"/>
      <c r="DBR302"/>
      <c r="DBS302"/>
      <c r="DBT302"/>
      <c r="DBU302"/>
      <c r="DBV302"/>
      <c r="DBW302"/>
      <c r="DBX302"/>
      <c r="DBY302"/>
      <c r="DBZ302"/>
      <c r="DCA302"/>
      <c r="DCB302"/>
      <c r="DCC302"/>
      <c r="DCD302"/>
      <c r="DCE302"/>
      <c r="DCF302"/>
      <c r="DCG302"/>
      <c r="DCH302"/>
      <c r="DCI302"/>
      <c r="DCJ302"/>
      <c r="DCK302"/>
      <c r="DCL302"/>
      <c r="DCM302"/>
      <c r="DCN302"/>
      <c r="DCO302"/>
      <c r="DCP302"/>
      <c r="DCQ302"/>
      <c r="DCR302"/>
      <c r="DCS302"/>
      <c r="DCT302"/>
      <c r="DCU302"/>
      <c r="DCV302"/>
      <c r="DCW302"/>
      <c r="DCX302"/>
      <c r="DCY302"/>
      <c r="DCZ302"/>
      <c r="DDA302"/>
      <c r="DDB302"/>
      <c r="DDC302"/>
      <c r="DDD302"/>
      <c r="DDE302"/>
      <c r="DDF302"/>
      <c r="DDG302"/>
      <c r="DDH302"/>
      <c r="DDI302"/>
      <c r="DDJ302"/>
      <c r="DDK302"/>
      <c r="DDL302"/>
      <c r="DDM302"/>
      <c r="DDN302"/>
      <c r="DDO302"/>
      <c r="DDP302"/>
      <c r="DDQ302"/>
      <c r="DDR302"/>
      <c r="DDS302"/>
      <c r="DDT302"/>
      <c r="DDU302"/>
      <c r="DDV302"/>
      <c r="DDW302"/>
      <c r="DDX302"/>
      <c r="DDY302"/>
      <c r="DDZ302"/>
      <c r="DEA302"/>
      <c r="DEB302"/>
      <c r="DEC302"/>
      <c r="DED302"/>
      <c r="DEE302"/>
      <c r="DEF302"/>
      <c r="DEG302"/>
      <c r="DEH302"/>
      <c r="DEI302"/>
      <c r="DEJ302"/>
      <c r="DEK302"/>
      <c r="DEL302"/>
      <c r="DEM302"/>
      <c r="DEN302"/>
      <c r="DEO302"/>
      <c r="DEP302"/>
      <c r="DEQ302"/>
      <c r="DER302"/>
      <c r="DES302"/>
      <c r="DET302"/>
      <c r="DEU302"/>
      <c r="DEV302"/>
      <c r="DEW302"/>
      <c r="DEX302"/>
      <c r="DEY302"/>
      <c r="DEZ302"/>
      <c r="DFA302"/>
      <c r="DFB302"/>
      <c r="DFC302"/>
      <c r="DFD302"/>
      <c r="DFE302"/>
      <c r="DFF302"/>
      <c r="DFG302"/>
      <c r="DFH302"/>
      <c r="DFI302"/>
      <c r="DFJ302"/>
      <c r="DFK302"/>
      <c r="DFL302"/>
      <c r="DFM302"/>
      <c r="DFN302"/>
      <c r="DFO302"/>
      <c r="DFP302"/>
      <c r="DFQ302"/>
      <c r="DFR302"/>
      <c r="DFS302"/>
      <c r="DFT302"/>
      <c r="DFU302"/>
      <c r="DFV302"/>
      <c r="DFW302"/>
      <c r="DFX302"/>
      <c r="DFY302"/>
      <c r="DFZ302"/>
      <c r="DGA302"/>
      <c r="DGB302"/>
      <c r="DGC302"/>
      <c r="DGD302"/>
      <c r="DGE302"/>
      <c r="DGF302"/>
      <c r="DGG302"/>
      <c r="DGH302"/>
      <c r="DGI302"/>
      <c r="DGJ302"/>
      <c r="DGK302"/>
      <c r="DGL302"/>
      <c r="DGM302"/>
      <c r="DGN302"/>
      <c r="DGO302"/>
      <c r="DGP302"/>
      <c r="DGQ302"/>
      <c r="DGR302"/>
      <c r="DGS302"/>
      <c r="DGT302"/>
      <c r="DGU302"/>
      <c r="DGV302"/>
      <c r="DGW302"/>
      <c r="DGX302"/>
      <c r="DGY302"/>
      <c r="DGZ302"/>
      <c r="DHA302"/>
      <c r="DHB302"/>
      <c r="DHC302"/>
      <c r="DHD302"/>
      <c r="DHE302"/>
      <c r="DHF302"/>
      <c r="DHG302"/>
      <c r="DHH302"/>
      <c r="DHI302"/>
      <c r="DHJ302"/>
      <c r="DHK302"/>
      <c r="DHL302"/>
      <c r="DHM302"/>
      <c r="DHN302"/>
      <c r="DHO302"/>
      <c r="DHP302"/>
      <c r="DHQ302"/>
      <c r="DHR302"/>
      <c r="DHS302"/>
      <c r="DHT302"/>
      <c r="DHU302"/>
      <c r="DHV302"/>
      <c r="DHW302"/>
      <c r="DHX302"/>
      <c r="DHY302"/>
      <c r="DHZ302"/>
      <c r="DIA302"/>
      <c r="DIB302"/>
      <c r="DIC302"/>
      <c r="DID302"/>
      <c r="DIE302"/>
      <c r="DIF302"/>
      <c r="DIG302"/>
      <c r="DIH302"/>
      <c r="DII302"/>
      <c r="DIJ302"/>
      <c r="DIK302"/>
      <c r="DIL302"/>
      <c r="DIM302"/>
      <c r="DIN302"/>
      <c r="DIO302"/>
      <c r="DIP302"/>
      <c r="DIQ302"/>
      <c r="DIR302"/>
      <c r="DIS302"/>
      <c r="DIT302"/>
      <c r="DIU302"/>
      <c r="DIV302"/>
      <c r="DIW302"/>
      <c r="DIX302"/>
      <c r="DIY302"/>
      <c r="DIZ302"/>
      <c r="DJA302"/>
      <c r="DJB302"/>
      <c r="DJC302"/>
      <c r="DJD302"/>
      <c r="DJE302"/>
      <c r="DJF302"/>
      <c r="DJG302"/>
      <c r="DJH302"/>
      <c r="DJI302"/>
      <c r="DJJ302"/>
      <c r="DJK302"/>
      <c r="DJL302"/>
      <c r="DJM302"/>
      <c r="DJN302"/>
      <c r="DJO302"/>
      <c r="DJP302"/>
      <c r="DJQ302"/>
      <c r="DJR302"/>
      <c r="DJS302"/>
      <c r="DJT302"/>
      <c r="DJU302"/>
      <c r="DJV302"/>
      <c r="DJW302"/>
      <c r="DJX302"/>
      <c r="DJY302"/>
      <c r="DJZ302"/>
      <c r="DKA302"/>
      <c r="DKB302"/>
      <c r="DKC302"/>
      <c r="DKD302"/>
      <c r="DKE302"/>
      <c r="DKF302"/>
      <c r="DKG302"/>
      <c r="DKH302"/>
      <c r="DKI302"/>
      <c r="DKJ302"/>
      <c r="DKK302"/>
      <c r="DKL302"/>
      <c r="DKM302"/>
      <c r="DKN302"/>
      <c r="DKO302"/>
      <c r="DKP302"/>
      <c r="DKQ302"/>
      <c r="DKR302"/>
      <c r="DKS302"/>
      <c r="DKT302"/>
      <c r="DKU302"/>
      <c r="DKV302"/>
      <c r="DKW302"/>
      <c r="DKX302"/>
      <c r="DKY302"/>
      <c r="DKZ302"/>
      <c r="DLA302"/>
      <c r="DLB302"/>
      <c r="DLC302"/>
      <c r="DLD302"/>
      <c r="DLE302"/>
      <c r="DLF302"/>
      <c r="DLG302"/>
      <c r="DLH302"/>
      <c r="DLI302"/>
      <c r="DLJ302"/>
      <c r="DLK302"/>
      <c r="DLL302"/>
      <c r="DLM302"/>
      <c r="DLN302"/>
      <c r="DLO302"/>
      <c r="DLP302"/>
      <c r="DLQ302"/>
      <c r="DLR302"/>
      <c r="DLS302"/>
      <c r="DLT302"/>
      <c r="DLU302"/>
      <c r="DLV302"/>
      <c r="DLW302"/>
      <c r="DLX302"/>
      <c r="DLY302"/>
      <c r="DLZ302"/>
      <c r="DMA302"/>
      <c r="DMB302"/>
      <c r="DMC302"/>
      <c r="DMD302"/>
      <c r="DME302"/>
      <c r="DMF302"/>
      <c r="DMG302"/>
      <c r="DMH302"/>
      <c r="DMI302"/>
      <c r="DMJ302"/>
      <c r="DMK302"/>
      <c r="DML302"/>
      <c r="DMM302"/>
      <c r="DMN302"/>
      <c r="DMO302"/>
      <c r="DMP302"/>
      <c r="DMQ302"/>
      <c r="DMR302"/>
      <c r="DMS302"/>
      <c r="DMT302"/>
      <c r="DMU302"/>
      <c r="DMV302"/>
      <c r="DMW302"/>
      <c r="DMX302"/>
      <c r="DMY302"/>
      <c r="DMZ302"/>
      <c r="DNA302"/>
      <c r="DNB302"/>
      <c r="DNC302"/>
      <c r="DND302"/>
      <c r="DNE302"/>
      <c r="DNF302"/>
      <c r="DNG302"/>
      <c r="DNH302"/>
      <c r="DNI302"/>
      <c r="DNJ302"/>
      <c r="DNK302"/>
      <c r="DNL302"/>
      <c r="DNM302"/>
      <c r="DNN302"/>
      <c r="DNO302"/>
      <c r="DNP302"/>
      <c r="DNQ302"/>
      <c r="DNR302"/>
      <c r="DNS302"/>
      <c r="DNT302"/>
      <c r="DNU302"/>
      <c r="DNV302"/>
      <c r="DNW302"/>
      <c r="DNX302"/>
      <c r="DNY302"/>
      <c r="DNZ302"/>
      <c r="DOA302"/>
      <c r="DOB302"/>
      <c r="DOC302"/>
      <c r="DOD302"/>
      <c r="DOE302"/>
      <c r="DOF302"/>
      <c r="DOG302"/>
      <c r="DOH302"/>
      <c r="DOI302"/>
      <c r="DOJ302"/>
      <c r="DOK302"/>
      <c r="DOL302"/>
      <c r="DOM302"/>
      <c r="DON302"/>
      <c r="DOO302"/>
      <c r="DOP302"/>
      <c r="DOQ302"/>
      <c r="DOR302"/>
      <c r="DOS302"/>
      <c r="DOT302"/>
      <c r="DOU302"/>
      <c r="DOV302"/>
      <c r="DOW302"/>
      <c r="DOX302"/>
      <c r="DOY302"/>
      <c r="DOZ302"/>
      <c r="DPA302"/>
      <c r="DPB302"/>
      <c r="DPC302"/>
      <c r="DPD302"/>
      <c r="DPE302"/>
      <c r="DPF302"/>
      <c r="DPG302"/>
      <c r="DPH302"/>
      <c r="DPI302"/>
      <c r="DPJ302"/>
      <c r="DPK302"/>
      <c r="DPL302"/>
      <c r="DPM302"/>
      <c r="DPN302"/>
      <c r="DPO302"/>
      <c r="DPP302"/>
      <c r="DPQ302"/>
      <c r="DPR302"/>
      <c r="DPS302"/>
      <c r="DPT302"/>
      <c r="DPU302"/>
      <c r="DPV302"/>
      <c r="DPW302"/>
      <c r="DPX302"/>
      <c r="DPY302"/>
      <c r="DPZ302"/>
      <c r="DQA302"/>
      <c r="DQB302"/>
      <c r="DQC302"/>
      <c r="DQD302"/>
      <c r="DQE302"/>
      <c r="DQF302"/>
      <c r="DQG302"/>
      <c r="DQH302"/>
      <c r="DQI302"/>
      <c r="DQJ302"/>
      <c r="DQK302"/>
      <c r="DQL302"/>
      <c r="DQM302"/>
      <c r="DQN302"/>
      <c r="DQO302"/>
      <c r="DQP302"/>
      <c r="DQQ302"/>
      <c r="DQR302"/>
      <c r="DQS302"/>
      <c r="DQT302"/>
      <c r="DQU302"/>
      <c r="DQV302"/>
      <c r="DQW302"/>
      <c r="DQX302"/>
      <c r="DQY302"/>
      <c r="DQZ302"/>
      <c r="DRA302"/>
      <c r="DRB302"/>
      <c r="DRC302"/>
      <c r="DRD302"/>
      <c r="DRE302"/>
      <c r="DRF302"/>
      <c r="DRG302"/>
      <c r="DRH302"/>
      <c r="DRI302"/>
      <c r="DRJ302"/>
      <c r="DRK302"/>
      <c r="DRL302"/>
      <c r="DRM302"/>
      <c r="DRN302"/>
      <c r="DRO302"/>
      <c r="DRP302"/>
      <c r="DRQ302"/>
      <c r="DRR302"/>
      <c r="DRS302"/>
      <c r="DRT302"/>
      <c r="DRU302"/>
      <c r="DRV302"/>
      <c r="DRW302"/>
      <c r="DRX302"/>
      <c r="DRY302"/>
      <c r="DRZ302"/>
      <c r="DSA302"/>
      <c r="DSB302"/>
      <c r="DSC302"/>
      <c r="DSD302"/>
      <c r="DSE302"/>
      <c r="DSF302"/>
      <c r="DSG302"/>
      <c r="DSH302"/>
      <c r="DSI302"/>
      <c r="DSJ302"/>
      <c r="DSK302"/>
      <c r="DSL302"/>
      <c r="DSM302"/>
      <c r="DSN302"/>
      <c r="DSO302"/>
      <c r="DSP302"/>
      <c r="DSQ302"/>
      <c r="DSR302"/>
      <c r="DSS302"/>
      <c r="DST302"/>
      <c r="DSU302"/>
      <c r="DSV302"/>
      <c r="DSW302"/>
      <c r="DSX302"/>
      <c r="DSY302"/>
      <c r="DSZ302"/>
      <c r="DTA302"/>
      <c r="DTB302"/>
      <c r="DTC302"/>
      <c r="DTD302"/>
      <c r="DTE302"/>
      <c r="DTF302"/>
      <c r="DTG302"/>
      <c r="DTH302"/>
      <c r="DTI302"/>
      <c r="DTJ302"/>
      <c r="DTK302"/>
      <c r="DTL302"/>
      <c r="DTM302"/>
      <c r="DTN302"/>
      <c r="DTO302"/>
      <c r="DTP302"/>
      <c r="DTQ302"/>
      <c r="DTR302"/>
      <c r="DTS302"/>
      <c r="DTT302"/>
      <c r="DTU302"/>
      <c r="DTV302"/>
      <c r="DTW302"/>
      <c r="DTX302"/>
      <c r="DTY302"/>
      <c r="DTZ302"/>
      <c r="DUA302"/>
      <c r="DUB302"/>
      <c r="DUC302"/>
      <c r="DUD302"/>
      <c r="DUE302"/>
      <c r="DUF302"/>
      <c r="DUG302"/>
      <c r="DUH302"/>
      <c r="DUI302"/>
      <c r="DUJ302"/>
      <c r="DUK302"/>
      <c r="DUL302"/>
      <c r="DUM302"/>
      <c r="DUN302"/>
      <c r="DUO302"/>
      <c r="DUP302"/>
      <c r="DUQ302"/>
      <c r="DUR302"/>
      <c r="DUS302"/>
      <c r="DUT302"/>
      <c r="DUU302"/>
      <c r="DUV302"/>
      <c r="DUW302"/>
      <c r="DUX302"/>
      <c r="DUY302"/>
      <c r="DUZ302"/>
      <c r="DVA302"/>
      <c r="DVB302"/>
      <c r="DVC302"/>
      <c r="DVD302"/>
      <c r="DVE302"/>
      <c r="DVF302"/>
      <c r="DVG302"/>
      <c r="DVH302"/>
      <c r="DVI302"/>
      <c r="DVJ302"/>
      <c r="DVK302"/>
      <c r="DVL302"/>
      <c r="DVM302"/>
      <c r="DVN302"/>
      <c r="DVO302"/>
      <c r="DVP302"/>
      <c r="DVQ302"/>
      <c r="DVR302"/>
      <c r="DVS302"/>
      <c r="DVT302"/>
      <c r="DVU302"/>
      <c r="DVV302"/>
      <c r="DVW302"/>
      <c r="DVX302"/>
      <c r="DVY302"/>
      <c r="DVZ302"/>
      <c r="DWA302"/>
      <c r="DWB302"/>
      <c r="DWC302"/>
      <c r="DWD302"/>
      <c r="DWE302"/>
      <c r="DWF302"/>
      <c r="DWG302"/>
      <c r="DWH302"/>
      <c r="DWI302"/>
      <c r="DWJ302"/>
      <c r="DWK302"/>
      <c r="DWL302"/>
      <c r="DWM302"/>
      <c r="DWN302"/>
      <c r="DWO302"/>
      <c r="DWP302"/>
      <c r="DWQ302"/>
      <c r="DWR302"/>
      <c r="DWS302"/>
      <c r="DWT302"/>
      <c r="DWU302"/>
      <c r="DWV302"/>
      <c r="DWW302"/>
      <c r="DWX302"/>
      <c r="DWY302"/>
      <c r="DWZ302"/>
      <c r="DXA302"/>
      <c r="DXB302"/>
      <c r="DXC302"/>
      <c r="DXD302"/>
      <c r="DXE302"/>
      <c r="DXF302"/>
      <c r="DXG302"/>
      <c r="DXH302"/>
      <c r="DXI302"/>
      <c r="DXJ302"/>
      <c r="DXK302"/>
      <c r="DXL302"/>
      <c r="DXM302"/>
      <c r="DXN302"/>
      <c r="DXO302"/>
      <c r="DXP302"/>
      <c r="DXQ302"/>
      <c r="DXR302"/>
      <c r="DXS302"/>
      <c r="DXT302"/>
      <c r="DXU302"/>
      <c r="DXV302"/>
      <c r="DXW302"/>
      <c r="DXX302"/>
      <c r="DXY302"/>
      <c r="DXZ302"/>
      <c r="DYA302"/>
      <c r="DYB302"/>
      <c r="DYC302"/>
      <c r="DYD302"/>
      <c r="DYE302"/>
      <c r="DYF302"/>
      <c r="DYG302"/>
      <c r="DYH302"/>
      <c r="DYI302"/>
      <c r="DYJ302"/>
      <c r="DYK302"/>
      <c r="DYL302"/>
      <c r="DYM302"/>
      <c r="DYN302"/>
      <c r="DYO302"/>
      <c r="DYP302"/>
      <c r="DYQ302"/>
      <c r="DYR302"/>
      <c r="DYS302"/>
      <c r="DYT302"/>
      <c r="DYU302"/>
      <c r="DYV302"/>
      <c r="DYW302"/>
      <c r="DYX302"/>
      <c r="DYY302"/>
      <c r="DYZ302"/>
      <c r="DZA302"/>
      <c r="DZB302"/>
      <c r="DZC302"/>
      <c r="DZD302"/>
      <c r="DZE302"/>
      <c r="DZF302"/>
      <c r="DZG302"/>
      <c r="DZH302"/>
      <c r="DZI302"/>
      <c r="DZJ302"/>
      <c r="DZK302"/>
      <c r="DZL302"/>
      <c r="DZM302"/>
      <c r="DZN302"/>
      <c r="DZO302"/>
      <c r="DZP302"/>
      <c r="DZQ302"/>
      <c r="DZR302"/>
      <c r="DZS302"/>
      <c r="DZT302"/>
      <c r="DZU302"/>
      <c r="DZV302"/>
      <c r="DZW302"/>
      <c r="DZX302"/>
      <c r="DZY302"/>
      <c r="DZZ302"/>
      <c r="EAA302"/>
      <c r="EAB302"/>
      <c r="EAC302"/>
      <c r="EAD302"/>
      <c r="EAE302"/>
      <c r="EAF302"/>
      <c r="EAG302"/>
      <c r="EAH302"/>
      <c r="EAI302"/>
      <c r="EAJ302"/>
      <c r="EAK302"/>
      <c r="EAL302"/>
      <c r="EAM302"/>
      <c r="EAN302"/>
      <c r="EAO302"/>
      <c r="EAP302"/>
      <c r="EAQ302"/>
      <c r="EAR302"/>
      <c r="EAS302"/>
      <c r="EAT302"/>
      <c r="EAU302"/>
      <c r="EAV302"/>
      <c r="EAW302"/>
      <c r="EAX302"/>
      <c r="EAY302"/>
      <c r="EAZ302"/>
      <c r="EBA302"/>
      <c r="EBB302"/>
      <c r="EBC302"/>
      <c r="EBD302"/>
      <c r="EBE302"/>
      <c r="EBF302"/>
      <c r="EBG302"/>
      <c r="EBH302"/>
      <c r="EBI302"/>
      <c r="EBJ302"/>
      <c r="EBK302"/>
      <c r="EBL302"/>
      <c r="EBM302"/>
      <c r="EBN302"/>
      <c r="EBO302"/>
      <c r="EBP302"/>
      <c r="EBQ302"/>
      <c r="EBR302"/>
      <c r="EBS302"/>
      <c r="EBT302"/>
      <c r="EBU302"/>
      <c r="EBV302"/>
      <c r="EBW302"/>
      <c r="EBX302"/>
      <c r="EBY302"/>
      <c r="EBZ302"/>
      <c r="ECA302"/>
      <c r="ECB302"/>
      <c r="ECC302"/>
      <c r="ECD302"/>
      <c r="ECE302"/>
      <c r="ECF302"/>
      <c r="ECG302"/>
      <c r="ECH302"/>
      <c r="ECI302"/>
      <c r="ECJ302"/>
      <c r="ECK302"/>
      <c r="ECL302"/>
      <c r="ECM302"/>
      <c r="ECN302"/>
      <c r="ECO302"/>
      <c r="ECP302"/>
      <c r="ECQ302"/>
      <c r="ECR302"/>
      <c r="ECS302"/>
      <c r="ECT302"/>
      <c r="ECU302"/>
      <c r="ECV302"/>
      <c r="ECW302"/>
      <c r="ECX302"/>
      <c r="ECY302"/>
      <c r="ECZ302"/>
      <c r="EDA302"/>
      <c r="EDB302"/>
      <c r="EDC302"/>
      <c r="EDD302"/>
      <c r="EDE302"/>
      <c r="EDF302"/>
      <c r="EDG302"/>
      <c r="EDH302"/>
      <c r="EDI302"/>
      <c r="EDJ302"/>
      <c r="EDK302"/>
      <c r="EDL302"/>
      <c r="EDM302"/>
      <c r="EDN302"/>
      <c r="EDO302"/>
      <c r="EDP302"/>
      <c r="EDQ302"/>
      <c r="EDR302"/>
      <c r="EDS302"/>
      <c r="EDT302"/>
      <c r="EDU302"/>
      <c r="EDV302"/>
      <c r="EDW302"/>
      <c r="EDX302"/>
      <c r="EDY302"/>
      <c r="EDZ302"/>
      <c r="EEA302"/>
      <c r="EEB302"/>
      <c r="EEC302"/>
      <c r="EED302"/>
      <c r="EEE302"/>
      <c r="EEF302"/>
      <c r="EEG302"/>
      <c r="EEH302"/>
      <c r="EEI302"/>
      <c r="EEJ302"/>
      <c r="EEK302"/>
      <c r="EEL302"/>
      <c r="EEM302"/>
      <c r="EEN302"/>
      <c r="EEO302"/>
      <c r="EEP302"/>
      <c r="EEQ302"/>
      <c r="EER302"/>
      <c r="EES302"/>
      <c r="EET302"/>
      <c r="EEU302"/>
      <c r="EEV302"/>
      <c r="EEW302"/>
      <c r="EEX302"/>
      <c r="EEY302"/>
      <c r="EEZ302"/>
      <c r="EFA302"/>
      <c r="EFB302"/>
      <c r="EFC302"/>
      <c r="EFD302"/>
      <c r="EFE302"/>
      <c r="EFF302"/>
      <c r="EFG302"/>
      <c r="EFH302"/>
      <c r="EFI302"/>
      <c r="EFJ302"/>
      <c r="EFK302"/>
      <c r="EFL302"/>
      <c r="EFM302"/>
      <c r="EFN302"/>
      <c r="EFO302"/>
      <c r="EFP302"/>
      <c r="EFQ302"/>
      <c r="EFR302"/>
      <c r="EFS302"/>
      <c r="EFT302"/>
      <c r="EFU302"/>
      <c r="EFV302"/>
      <c r="EFW302"/>
      <c r="EFX302"/>
      <c r="EFY302"/>
      <c r="EFZ302"/>
      <c r="EGA302"/>
      <c r="EGB302"/>
      <c r="EGC302"/>
      <c r="EGD302"/>
      <c r="EGE302"/>
      <c r="EGF302"/>
      <c r="EGG302"/>
      <c r="EGH302"/>
      <c r="EGI302"/>
      <c r="EGJ302"/>
      <c r="EGK302"/>
      <c r="EGL302"/>
      <c r="EGM302"/>
      <c r="EGN302"/>
      <c r="EGO302"/>
      <c r="EGP302"/>
      <c r="EGQ302"/>
      <c r="EGR302"/>
      <c r="EGS302"/>
      <c r="EGT302"/>
      <c r="EGU302"/>
      <c r="EGV302"/>
      <c r="EGW302"/>
      <c r="EGX302"/>
      <c r="EGY302"/>
      <c r="EGZ302"/>
      <c r="EHA302"/>
      <c r="EHB302"/>
      <c r="EHC302"/>
      <c r="EHD302"/>
      <c r="EHE302"/>
      <c r="EHF302"/>
      <c r="EHG302"/>
      <c r="EHH302"/>
      <c r="EHI302"/>
      <c r="EHJ302"/>
      <c r="EHK302"/>
      <c r="EHL302"/>
      <c r="EHM302"/>
      <c r="EHN302"/>
      <c r="EHO302"/>
      <c r="EHP302"/>
      <c r="EHQ302"/>
      <c r="EHR302"/>
      <c r="EHS302"/>
      <c r="EHT302"/>
      <c r="EHU302"/>
      <c r="EHV302"/>
      <c r="EHW302"/>
      <c r="EHX302"/>
      <c r="EHY302"/>
      <c r="EHZ302"/>
      <c r="EIA302"/>
      <c r="EIB302"/>
      <c r="EIC302"/>
      <c r="EID302"/>
      <c r="EIE302"/>
      <c r="EIF302"/>
      <c r="EIG302"/>
      <c r="EIH302"/>
      <c r="EII302"/>
      <c r="EIJ302"/>
      <c r="EIK302"/>
      <c r="EIL302"/>
      <c r="EIM302"/>
      <c r="EIN302"/>
      <c r="EIO302"/>
      <c r="EIP302"/>
      <c r="EIQ302"/>
      <c r="EIR302"/>
      <c r="EIS302"/>
      <c r="EIT302"/>
      <c r="EIU302"/>
      <c r="EIV302"/>
      <c r="EIW302"/>
      <c r="EIX302"/>
      <c r="EIY302"/>
      <c r="EIZ302"/>
      <c r="EJA302"/>
      <c r="EJB302"/>
      <c r="EJC302"/>
      <c r="EJD302"/>
      <c r="EJE302"/>
      <c r="EJF302"/>
      <c r="EJG302"/>
      <c r="EJH302"/>
      <c r="EJI302"/>
      <c r="EJJ302"/>
      <c r="EJK302"/>
      <c r="EJL302"/>
      <c r="EJM302"/>
      <c r="EJN302"/>
      <c r="EJO302"/>
      <c r="EJP302"/>
      <c r="EJQ302"/>
      <c r="EJR302"/>
      <c r="EJS302"/>
      <c r="EJT302"/>
      <c r="EJU302"/>
      <c r="EJV302"/>
      <c r="EJW302"/>
      <c r="EJX302"/>
      <c r="EJY302"/>
      <c r="EJZ302"/>
      <c r="EKA302"/>
      <c r="EKB302"/>
      <c r="EKC302"/>
      <c r="EKD302"/>
      <c r="EKE302"/>
      <c r="EKF302"/>
      <c r="EKG302"/>
      <c r="EKH302"/>
      <c r="EKI302"/>
      <c r="EKJ302"/>
      <c r="EKK302"/>
      <c r="EKL302"/>
      <c r="EKM302"/>
      <c r="EKN302"/>
      <c r="EKO302"/>
      <c r="EKP302"/>
      <c r="EKQ302"/>
      <c r="EKR302"/>
      <c r="EKS302"/>
      <c r="EKT302"/>
      <c r="EKU302"/>
      <c r="EKV302"/>
      <c r="EKW302"/>
      <c r="EKX302"/>
      <c r="EKY302"/>
      <c r="EKZ302"/>
      <c r="ELA302"/>
      <c r="ELB302"/>
      <c r="ELC302"/>
      <c r="ELD302"/>
      <c r="ELE302"/>
      <c r="ELF302"/>
      <c r="ELG302"/>
      <c r="ELH302"/>
      <c r="ELI302"/>
      <c r="ELJ302"/>
      <c r="ELK302"/>
      <c r="ELL302"/>
      <c r="ELM302"/>
      <c r="ELN302"/>
      <c r="ELO302"/>
      <c r="ELP302"/>
      <c r="ELQ302"/>
      <c r="ELR302"/>
      <c r="ELS302"/>
      <c r="ELT302"/>
      <c r="ELU302"/>
      <c r="ELV302"/>
      <c r="ELW302"/>
      <c r="ELX302"/>
      <c r="ELY302"/>
      <c r="ELZ302"/>
      <c r="EMA302"/>
      <c r="EMB302"/>
      <c r="EMC302"/>
      <c r="EMD302"/>
      <c r="EME302"/>
      <c r="EMF302"/>
      <c r="EMG302"/>
      <c r="EMH302"/>
      <c r="EMI302"/>
      <c r="EMJ302"/>
      <c r="EMK302"/>
      <c r="EML302"/>
      <c r="EMM302"/>
      <c r="EMN302"/>
      <c r="EMO302"/>
      <c r="EMP302"/>
      <c r="EMQ302"/>
      <c r="EMR302"/>
      <c r="EMS302"/>
      <c r="EMT302"/>
      <c r="EMU302"/>
      <c r="EMV302"/>
      <c r="EMW302"/>
      <c r="EMX302"/>
      <c r="EMY302"/>
      <c r="EMZ302"/>
      <c r="ENA302"/>
      <c r="ENB302"/>
      <c r="ENC302"/>
      <c r="END302"/>
      <c r="ENE302"/>
      <c r="ENF302"/>
      <c r="ENG302"/>
      <c r="ENH302"/>
      <c r="ENI302"/>
      <c r="ENJ302"/>
      <c r="ENK302"/>
      <c r="ENL302"/>
      <c r="ENM302"/>
      <c r="ENN302"/>
      <c r="ENO302"/>
      <c r="ENP302"/>
      <c r="ENQ302"/>
      <c r="ENR302"/>
      <c r="ENS302"/>
      <c r="ENT302"/>
      <c r="ENU302"/>
      <c r="ENV302"/>
      <c r="ENW302"/>
      <c r="ENX302"/>
      <c r="ENY302"/>
      <c r="ENZ302"/>
      <c r="EOA302"/>
      <c r="EOB302"/>
      <c r="EOC302"/>
      <c r="EOD302"/>
      <c r="EOE302"/>
      <c r="EOF302"/>
      <c r="EOG302"/>
      <c r="EOH302"/>
      <c r="EOI302"/>
      <c r="EOJ302"/>
      <c r="EOK302"/>
      <c r="EOL302"/>
      <c r="EOM302"/>
      <c r="EON302"/>
      <c r="EOO302"/>
      <c r="EOP302"/>
      <c r="EOQ302"/>
      <c r="EOR302"/>
      <c r="EOS302"/>
      <c r="EOT302"/>
      <c r="EOU302"/>
      <c r="EOV302"/>
      <c r="EOW302"/>
      <c r="EOX302"/>
      <c r="EOY302"/>
      <c r="EOZ302"/>
      <c r="EPA302"/>
      <c r="EPB302"/>
      <c r="EPC302"/>
      <c r="EPD302"/>
      <c r="EPE302"/>
      <c r="EPF302"/>
      <c r="EPG302"/>
      <c r="EPH302"/>
      <c r="EPI302"/>
      <c r="EPJ302"/>
      <c r="EPK302"/>
      <c r="EPL302"/>
      <c r="EPM302"/>
      <c r="EPN302"/>
      <c r="EPO302"/>
      <c r="EPP302"/>
      <c r="EPQ302"/>
      <c r="EPR302"/>
      <c r="EPS302"/>
      <c r="EPT302"/>
      <c r="EPU302"/>
      <c r="EPV302"/>
      <c r="EPW302"/>
      <c r="EPX302"/>
      <c r="EPY302"/>
      <c r="EPZ302"/>
      <c r="EQA302"/>
      <c r="EQB302"/>
      <c r="EQC302"/>
      <c r="EQD302"/>
      <c r="EQE302"/>
      <c r="EQF302"/>
      <c r="EQG302"/>
      <c r="EQH302"/>
      <c r="EQI302"/>
      <c r="EQJ302"/>
      <c r="EQK302"/>
      <c r="EQL302"/>
      <c r="EQM302"/>
      <c r="EQN302"/>
      <c r="EQO302"/>
      <c r="EQP302"/>
      <c r="EQQ302"/>
      <c r="EQR302"/>
      <c r="EQS302"/>
      <c r="EQT302"/>
      <c r="EQU302"/>
      <c r="EQV302"/>
      <c r="EQW302"/>
      <c r="EQX302"/>
      <c r="EQY302"/>
      <c r="EQZ302"/>
      <c r="ERA302"/>
      <c r="ERB302"/>
      <c r="ERC302"/>
      <c r="ERD302"/>
      <c r="ERE302"/>
      <c r="ERF302"/>
      <c r="ERG302"/>
      <c r="ERH302"/>
      <c r="ERI302"/>
      <c r="ERJ302"/>
      <c r="ERK302"/>
      <c r="ERL302"/>
      <c r="ERM302"/>
      <c r="ERN302"/>
      <c r="ERO302"/>
      <c r="ERP302"/>
      <c r="ERQ302"/>
      <c r="ERR302"/>
      <c r="ERS302"/>
      <c r="ERT302"/>
      <c r="ERU302"/>
      <c r="ERV302"/>
      <c r="ERW302"/>
      <c r="ERX302"/>
      <c r="ERY302"/>
      <c r="ERZ302"/>
      <c r="ESA302"/>
      <c r="ESB302"/>
      <c r="ESC302"/>
      <c r="ESD302"/>
      <c r="ESE302"/>
      <c r="ESF302"/>
      <c r="ESG302"/>
      <c r="ESH302"/>
      <c r="ESI302"/>
      <c r="ESJ302"/>
      <c r="ESK302"/>
      <c r="ESL302"/>
      <c r="ESM302"/>
      <c r="ESN302"/>
      <c r="ESO302"/>
      <c r="ESP302"/>
      <c r="ESQ302"/>
      <c r="ESR302"/>
      <c r="ESS302"/>
      <c r="EST302"/>
      <c r="ESU302"/>
      <c r="ESV302"/>
      <c r="ESW302"/>
      <c r="ESX302"/>
      <c r="ESY302"/>
      <c r="ESZ302"/>
      <c r="ETA302"/>
      <c r="ETB302"/>
      <c r="ETC302"/>
      <c r="ETD302"/>
      <c r="ETE302"/>
      <c r="ETF302"/>
      <c r="ETG302"/>
      <c r="ETH302"/>
      <c r="ETI302"/>
      <c r="ETJ302"/>
      <c r="ETK302"/>
      <c r="ETL302"/>
      <c r="ETM302"/>
      <c r="ETN302"/>
      <c r="ETO302"/>
      <c r="ETP302"/>
      <c r="ETQ302"/>
      <c r="ETR302"/>
      <c r="ETS302"/>
      <c r="ETT302"/>
      <c r="ETU302"/>
      <c r="ETV302"/>
      <c r="ETW302"/>
      <c r="ETX302"/>
      <c r="ETY302"/>
      <c r="ETZ302"/>
      <c r="EUA302"/>
      <c r="EUB302"/>
      <c r="EUC302"/>
      <c r="EUD302"/>
      <c r="EUE302"/>
      <c r="EUF302"/>
      <c r="EUG302"/>
      <c r="EUH302"/>
      <c r="EUI302"/>
      <c r="EUJ302"/>
      <c r="EUK302"/>
      <c r="EUL302"/>
      <c r="EUM302"/>
      <c r="EUN302"/>
      <c r="EUO302"/>
      <c r="EUP302"/>
      <c r="EUQ302"/>
      <c r="EUR302"/>
      <c r="EUS302"/>
      <c r="EUT302"/>
      <c r="EUU302"/>
      <c r="EUV302"/>
      <c r="EUW302"/>
      <c r="EUX302"/>
      <c r="EUY302"/>
      <c r="EUZ302"/>
      <c r="EVA302"/>
      <c r="EVB302"/>
      <c r="EVC302"/>
      <c r="EVD302"/>
      <c r="EVE302"/>
      <c r="EVF302"/>
      <c r="EVG302"/>
      <c r="EVH302"/>
      <c r="EVI302"/>
      <c r="EVJ302"/>
      <c r="EVK302"/>
      <c r="EVL302"/>
      <c r="EVM302"/>
      <c r="EVN302"/>
      <c r="EVO302"/>
      <c r="EVP302"/>
      <c r="EVQ302"/>
      <c r="EVR302"/>
      <c r="EVS302"/>
      <c r="EVT302"/>
      <c r="EVU302"/>
      <c r="EVV302"/>
      <c r="EVW302"/>
      <c r="EVX302"/>
      <c r="EVY302"/>
      <c r="EVZ302"/>
      <c r="EWA302"/>
      <c r="EWB302"/>
      <c r="EWC302"/>
      <c r="EWD302"/>
      <c r="EWE302"/>
      <c r="EWF302"/>
      <c r="EWG302"/>
      <c r="EWH302"/>
      <c r="EWI302"/>
      <c r="EWJ302"/>
      <c r="EWK302"/>
      <c r="EWL302"/>
      <c r="EWM302"/>
      <c r="EWN302"/>
      <c r="EWO302"/>
      <c r="EWP302"/>
      <c r="EWQ302"/>
      <c r="EWR302"/>
      <c r="EWS302"/>
      <c r="EWT302"/>
      <c r="EWU302"/>
      <c r="EWV302"/>
      <c r="EWW302"/>
      <c r="EWX302"/>
      <c r="EWY302"/>
      <c r="EWZ302"/>
      <c r="EXA302"/>
      <c r="EXB302"/>
      <c r="EXC302"/>
      <c r="EXD302"/>
      <c r="EXE302"/>
      <c r="EXF302"/>
      <c r="EXG302"/>
      <c r="EXH302"/>
      <c r="EXI302"/>
      <c r="EXJ302"/>
      <c r="EXK302"/>
      <c r="EXL302"/>
      <c r="EXM302"/>
      <c r="EXN302"/>
      <c r="EXO302"/>
      <c r="EXP302"/>
      <c r="EXQ302"/>
      <c r="EXR302"/>
      <c r="EXS302"/>
      <c r="EXT302"/>
      <c r="EXU302"/>
      <c r="EXV302"/>
      <c r="EXW302"/>
      <c r="EXX302"/>
      <c r="EXY302"/>
      <c r="EXZ302"/>
      <c r="EYA302"/>
      <c r="EYB302"/>
      <c r="EYC302"/>
      <c r="EYD302"/>
      <c r="EYE302"/>
      <c r="EYF302"/>
      <c r="EYG302"/>
      <c r="EYH302"/>
      <c r="EYI302"/>
      <c r="EYJ302"/>
      <c r="EYK302"/>
      <c r="EYL302"/>
      <c r="EYM302"/>
      <c r="EYN302"/>
      <c r="EYO302"/>
      <c r="EYP302"/>
      <c r="EYQ302"/>
      <c r="EYR302"/>
      <c r="EYS302"/>
      <c r="EYT302"/>
      <c r="EYU302"/>
      <c r="EYV302"/>
      <c r="EYW302"/>
      <c r="EYX302"/>
      <c r="EYY302"/>
      <c r="EYZ302"/>
      <c r="EZA302"/>
      <c r="EZB302"/>
      <c r="EZC302"/>
      <c r="EZD302"/>
      <c r="EZE302"/>
      <c r="EZF302"/>
      <c r="EZG302"/>
      <c r="EZH302"/>
      <c r="EZI302"/>
      <c r="EZJ302"/>
      <c r="EZK302"/>
      <c r="EZL302"/>
      <c r="EZM302"/>
      <c r="EZN302"/>
      <c r="EZO302"/>
      <c r="EZP302"/>
      <c r="EZQ302"/>
      <c r="EZR302"/>
      <c r="EZS302"/>
      <c r="EZT302"/>
      <c r="EZU302"/>
      <c r="EZV302"/>
      <c r="EZW302"/>
      <c r="EZX302"/>
      <c r="EZY302"/>
      <c r="EZZ302"/>
      <c r="FAA302"/>
      <c r="FAB302"/>
      <c r="FAC302"/>
      <c r="FAD302"/>
      <c r="FAE302"/>
      <c r="FAF302"/>
      <c r="FAG302"/>
      <c r="FAH302"/>
      <c r="FAI302"/>
      <c r="FAJ302"/>
      <c r="FAK302"/>
      <c r="FAL302"/>
      <c r="FAM302"/>
      <c r="FAN302"/>
      <c r="FAO302"/>
      <c r="FAP302"/>
      <c r="FAQ302"/>
      <c r="FAR302"/>
      <c r="FAS302"/>
      <c r="FAT302"/>
      <c r="FAU302"/>
      <c r="FAV302"/>
      <c r="FAW302"/>
      <c r="FAX302"/>
      <c r="FAY302"/>
      <c r="FAZ302"/>
      <c r="FBA302"/>
      <c r="FBB302"/>
      <c r="FBC302"/>
      <c r="FBD302"/>
      <c r="FBE302"/>
      <c r="FBF302"/>
      <c r="FBG302"/>
      <c r="FBH302"/>
      <c r="FBI302"/>
      <c r="FBJ302"/>
      <c r="FBK302"/>
      <c r="FBL302"/>
      <c r="FBM302"/>
      <c r="FBN302"/>
      <c r="FBO302"/>
      <c r="FBP302"/>
      <c r="FBQ302"/>
      <c r="FBR302"/>
      <c r="FBS302"/>
      <c r="FBT302"/>
      <c r="FBU302"/>
      <c r="FBV302"/>
      <c r="FBW302"/>
      <c r="FBX302"/>
      <c r="FBY302"/>
      <c r="FBZ302"/>
      <c r="FCA302"/>
      <c r="FCB302"/>
      <c r="FCC302"/>
      <c r="FCD302"/>
      <c r="FCE302"/>
      <c r="FCF302"/>
      <c r="FCG302"/>
      <c r="FCH302"/>
      <c r="FCI302"/>
      <c r="FCJ302"/>
      <c r="FCK302"/>
      <c r="FCL302"/>
      <c r="FCM302"/>
      <c r="FCN302"/>
      <c r="FCO302"/>
      <c r="FCP302"/>
      <c r="FCQ302"/>
      <c r="FCR302"/>
      <c r="FCS302"/>
      <c r="FCT302"/>
      <c r="FCU302"/>
      <c r="FCV302"/>
      <c r="FCW302"/>
      <c r="FCX302"/>
      <c r="FCY302"/>
      <c r="FCZ302"/>
      <c r="FDA302"/>
      <c r="FDB302"/>
      <c r="FDC302"/>
      <c r="FDD302"/>
      <c r="FDE302"/>
      <c r="FDF302"/>
      <c r="FDG302"/>
      <c r="FDH302"/>
      <c r="FDI302"/>
      <c r="FDJ302"/>
      <c r="FDK302"/>
      <c r="FDL302"/>
      <c r="FDM302"/>
      <c r="FDN302"/>
      <c r="FDO302"/>
      <c r="FDP302"/>
      <c r="FDQ302"/>
      <c r="FDR302"/>
      <c r="FDS302"/>
      <c r="FDT302"/>
      <c r="FDU302"/>
      <c r="FDV302"/>
      <c r="FDW302"/>
      <c r="FDX302"/>
      <c r="FDY302"/>
      <c r="FDZ302"/>
      <c r="FEA302"/>
      <c r="FEB302"/>
      <c r="FEC302"/>
      <c r="FED302"/>
      <c r="FEE302"/>
      <c r="FEF302"/>
      <c r="FEG302"/>
      <c r="FEH302"/>
      <c r="FEI302"/>
      <c r="FEJ302"/>
      <c r="FEK302"/>
      <c r="FEL302"/>
      <c r="FEM302"/>
      <c r="FEN302"/>
      <c r="FEO302"/>
      <c r="FEP302"/>
      <c r="FEQ302"/>
      <c r="FER302"/>
      <c r="FES302"/>
      <c r="FET302"/>
      <c r="FEU302"/>
      <c r="FEV302"/>
      <c r="FEW302"/>
      <c r="FEX302"/>
      <c r="FEY302"/>
      <c r="FEZ302"/>
      <c r="FFA302"/>
      <c r="FFB302"/>
      <c r="FFC302"/>
      <c r="FFD302"/>
      <c r="FFE302"/>
      <c r="FFF302"/>
      <c r="FFG302"/>
      <c r="FFH302"/>
      <c r="FFI302"/>
      <c r="FFJ302"/>
      <c r="FFK302"/>
      <c r="FFL302"/>
      <c r="FFM302"/>
      <c r="FFN302"/>
      <c r="FFO302"/>
      <c r="FFP302"/>
      <c r="FFQ302"/>
      <c r="FFR302"/>
      <c r="FFS302"/>
      <c r="FFT302"/>
      <c r="FFU302"/>
      <c r="FFV302"/>
      <c r="FFW302"/>
      <c r="FFX302"/>
      <c r="FFY302"/>
      <c r="FFZ302"/>
      <c r="FGA302"/>
      <c r="FGB302"/>
      <c r="FGC302"/>
      <c r="FGD302"/>
      <c r="FGE302"/>
      <c r="FGF302"/>
      <c r="FGG302"/>
      <c r="FGH302"/>
      <c r="FGI302"/>
      <c r="FGJ302"/>
      <c r="FGK302"/>
      <c r="FGL302"/>
      <c r="FGM302"/>
      <c r="FGN302"/>
      <c r="FGO302"/>
      <c r="FGP302"/>
      <c r="FGQ302"/>
      <c r="FGR302"/>
      <c r="FGS302"/>
      <c r="FGT302"/>
      <c r="FGU302"/>
      <c r="FGV302"/>
      <c r="FGW302"/>
      <c r="FGX302"/>
      <c r="FGY302"/>
      <c r="FGZ302"/>
      <c r="FHA302"/>
      <c r="FHB302"/>
      <c r="FHC302"/>
      <c r="FHD302"/>
      <c r="FHE302"/>
      <c r="FHF302"/>
      <c r="FHG302"/>
      <c r="FHH302"/>
      <c r="FHI302"/>
      <c r="FHJ302"/>
      <c r="FHK302"/>
      <c r="FHL302"/>
      <c r="FHM302"/>
      <c r="FHN302"/>
      <c r="FHO302"/>
      <c r="FHP302"/>
      <c r="FHQ302"/>
      <c r="FHR302"/>
      <c r="FHS302"/>
      <c r="FHT302"/>
      <c r="FHU302"/>
      <c r="FHV302"/>
      <c r="FHW302"/>
      <c r="FHX302"/>
      <c r="FHY302"/>
      <c r="FHZ302"/>
      <c r="FIA302"/>
      <c r="FIB302"/>
      <c r="FIC302"/>
      <c r="FID302"/>
      <c r="FIE302"/>
      <c r="FIF302"/>
      <c r="FIG302"/>
      <c r="FIH302"/>
      <c r="FII302"/>
      <c r="FIJ302"/>
      <c r="FIK302"/>
      <c r="FIL302"/>
      <c r="FIM302"/>
      <c r="FIN302"/>
      <c r="FIO302"/>
      <c r="FIP302"/>
      <c r="FIQ302"/>
      <c r="FIR302"/>
      <c r="FIS302"/>
      <c r="FIT302"/>
      <c r="FIU302"/>
      <c r="FIV302"/>
      <c r="FIW302"/>
      <c r="FIX302"/>
      <c r="FIY302"/>
      <c r="FIZ302"/>
      <c r="FJA302"/>
      <c r="FJB302"/>
      <c r="FJC302"/>
      <c r="FJD302"/>
      <c r="FJE302"/>
      <c r="FJF302"/>
      <c r="FJG302"/>
      <c r="FJH302"/>
      <c r="FJI302"/>
      <c r="FJJ302"/>
      <c r="FJK302"/>
      <c r="FJL302"/>
      <c r="FJM302"/>
      <c r="FJN302"/>
      <c r="FJO302"/>
      <c r="FJP302"/>
      <c r="FJQ302"/>
      <c r="FJR302"/>
      <c r="FJS302"/>
      <c r="FJT302"/>
      <c r="FJU302"/>
      <c r="FJV302"/>
      <c r="FJW302"/>
      <c r="FJX302"/>
      <c r="FJY302"/>
      <c r="FJZ302"/>
      <c r="FKA302"/>
      <c r="FKB302"/>
      <c r="FKC302"/>
      <c r="FKD302"/>
      <c r="FKE302"/>
      <c r="FKF302"/>
      <c r="FKG302"/>
      <c r="FKH302"/>
      <c r="FKI302"/>
      <c r="FKJ302"/>
      <c r="FKK302"/>
      <c r="FKL302"/>
      <c r="FKM302"/>
      <c r="FKN302"/>
      <c r="FKO302"/>
      <c r="FKP302"/>
      <c r="FKQ302"/>
      <c r="FKR302"/>
      <c r="FKS302"/>
      <c r="FKT302"/>
      <c r="FKU302"/>
      <c r="FKV302"/>
      <c r="FKW302"/>
      <c r="FKX302"/>
      <c r="FKY302"/>
      <c r="FKZ302"/>
      <c r="FLA302"/>
      <c r="FLB302"/>
      <c r="FLC302"/>
      <c r="FLD302"/>
      <c r="FLE302"/>
      <c r="FLF302"/>
      <c r="FLG302"/>
      <c r="FLH302"/>
      <c r="FLI302"/>
      <c r="FLJ302"/>
      <c r="FLK302"/>
      <c r="FLL302"/>
      <c r="FLM302"/>
      <c r="FLN302"/>
      <c r="FLO302"/>
      <c r="FLP302"/>
      <c r="FLQ302"/>
      <c r="FLR302"/>
      <c r="FLS302"/>
      <c r="FLT302"/>
      <c r="FLU302"/>
      <c r="FLV302"/>
      <c r="FLW302"/>
      <c r="FLX302"/>
      <c r="FLY302"/>
      <c r="FLZ302"/>
      <c r="FMA302"/>
      <c r="FMB302"/>
      <c r="FMC302"/>
      <c r="FMD302"/>
      <c r="FME302"/>
      <c r="FMF302"/>
      <c r="FMG302"/>
      <c r="FMH302"/>
      <c r="FMI302"/>
      <c r="FMJ302"/>
      <c r="FMK302"/>
      <c r="FML302"/>
      <c r="FMM302"/>
      <c r="FMN302"/>
      <c r="FMO302"/>
      <c r="FMP302"/>
      <c r="FMQ302"/>
      <c r="FMR302"/>
      <c r="FMS302"/>
      <c r="FMT302"/>
      <c r="FMU302"/>
      <c r="FMV302"/>
      <c r="FMW302"/>
      <c r="FMX302"/>
      <c r="FMY302"/>
      <c r="FMZ302"/>
      <c r="FNA302"/>
      <c r="FNB302"/>
      <c r="FNC302"/>
      <c r="FND302"/>
      <c r="FNE302"/>
      <c r="FNF302"/>
      <c r="FNG302"/>
      <c r="FNH302"/>
      <c r="FNI302"/>
      <c r="FNJ302"/>
      <c r="FNK302"/>
      <c r="FNL302"/>
      <c r="FNM302"/>
      <c r="FNN302"/>
      <c r="FNO302"/>
      <c r="FNP302"/>
      <c r="FNQ302"/>
      <c r="FNR302"/>
      <c r="FNS302"/>
      <c r="FNT302"/>
      <c r="FNU302"/>
      <c r="FNV302"/>
      <c r="FNW302"/>
      <c r="FNX302"/>
      <c r="FNY302"/>
      <c r="FNZ302"/>
      <c r="FOA302"/>
      <c r="FOB302"/>
      <c r="FOC302"/>
      <c r="FOD302"/>
      <c r="FOE302"/>
      <c r="FOF302"/>
      <c r="FOG302"/>
      <c r="FOH302"/>
      <c r="FOI302"/>
      <c r="FOJ302"/>
      <c r="FOK302"/>
      <c r="FOL302"/>
      <c r="FOM302"/>
      <c r="FON302"/>
      <c r="FOO302"/>
      <c r="FOP302"/>
      <c r="FOQ302"/>
      <c r="FOR302"/>
      <c r="FOS302"/>
      <c r="FOT302"/>
      <c r="FOU302"/>
      <c r="FOV302"/>
      <c r="FOW302"/>
      <c r="FOX302"/>
      <c r="FOY302"/>
      <c r="FOZ302"/>
      <c r="FPA302"/>
      <c r="FPB302"/>
      <c r="FPC302"/>
      <c r="FPD302"/>
      <c r="FPE302"/>
      <c r="FPF302"/>
      <c r="FPG302"/>
      <c r="FPH302"/>
      <c r="FPI302"/>
      <c r="FPJ302"/>
      <c r="FPK302"/>
      <c r="FPL302"/>
      <c r="FPM302"/>
      <c r="FPN302"/>
      <c r="FPO302"/>
      <c r="FPP302"/>
      <c r="FPQ302"/>
      <c r="FPR302"/>
      <c r="FPS302"/>
      <c r="FPT302"/>
      <c r="FPU302"/>
      <c r="FPV302"/>
      <c r="FPW302"/>
      <c r="FPX302"/>
      <c r="FPY302"/>
      <c r="FPZ302"/>
      <c r="FQA302"/>
      <c r="FQB302"/>
      <c r="FQC302"/>
      <c r="FQD302"/>
      <c r="FQE302"/>
      <c r="FQF302"/>
      <c r="FQG302"/>
      <c r="FQH302"/>
      <c r="FQI302"/>
      <c r="FQJ302"/>
      <c r="FQK302"/>
      <c r="FQL302"/>
      <c r="FQM302"/>
      <c r="FQN302"/>
      <c r="FQO302"/>
      <c r="FQP302"/>
      <c r="FQQ302"/>
      <c r="FQR302"/>
      <c r="FQS302"/>
      <c r="FQT302"/>
      <c r="FQU302"/>
      <c r="FQV302"/>
      <c r="FQW302"/>
      <c r="FQX302"/>
      <c r="FQY302"/>
      <c r="FQZ302"/>
      <c r="FRA302"/>
      <c r="FRB302"/>
      <c r="FRC302"/>
      <c r="FRD302"/>
      <c r="FRE302"/>
      <c r="FRF302"/>
      <c r="FRG302"/>
      <c r="FRH302"/>
      <c r="FRI302"/>
      <c r="FRJ302"/>
      <c r="FRK302"/>
      <c r="FRL302"/>
      <c r="FRM302"/>
      <c r="FRN302"/>
      <c r="FRO302"/>
      <c r="FRP302"/>
      <c r="FRQ302"/>
      <c r="FRR302"/>
      <c r="FRS302"/>
      <c r="FRT302"/>
      <c r="FRU302"/>
      <c r="FRV302"/>
      <c r="FRW302"/>
      <c r="FRX302"/>
      <c r="FRY302"/>
      <c r="FRZ302"/>
      <c r="FSA302"/>
      <c r="FSB302"/>
      <c r="FSC302"/>
      <c r="FSD302"/>
      <c r="FSE302"/>
      <c r="FSF302"/>
      <c r="FSG302"/>
      <c r="FSH302"/>
      <c r="FSI302"/>
      <c r="FSJ302"/>
      <c r="FSK302"/>
      <c r="FSL302"/>
      <c r="FSM302"/>
      <c r="FSN302"/>
      <c r="FSO302"/>
      <c r="FSP302"/>
      <c r="FSQ302"/>
      <c r="FSR302"/>
      <c r="FSS302"/>
      <c r="FST302"/>
      <c r="FSU302"/>
      <c r="FSV302"/>
      <c r="FSW302"/>
      <c r="FSX302"/>
      <c r="FSY302"/>
      <c r="FSZ302"/>
      <c r="FTA302"/>
      <c r="FTB302"/>
      <c r="FTC302"/>
      <c r="FTD302"/>
      <c r="FTE302"/>
      <c r="FTF302"/>
      <c r="FTG302"/>
      <c r="FTH302"/>
      <c r="FTI302"/>
      <c r="FTJ302"/>
      <c r="FTK302"/>
      <c r="FTL302"/>
      <c r="FTM302"/>
      <c r="FTN302"/>
      <c r="FTO302"/>
      <c r="FTP302"/>
      <c r="FTQ302"/>
      <c r="FTR302"/>
      <c r="FTS302"/>
      <c r="FTT302"/>
      <c r="FTU302"/>
      <c r="FTV302"/>
      <c r="FTW302"/>
      <c r="FTX302"/>
      <c r="FTY302"/>
      <c r="FTZ302"/>
      <c r="FUA302"/>
      <c r="FUB302"/>
      <c r="FUC302"/>
      <c r="FUD302"/>
      <c r="FUE302"/>
      <c r="FUF302"/>
      <c r="FUG302"/>
      <c r="FUH302"/>
      <c r="FUI302"/>
      <c r="FUJ302"/>
      <c r="FUK302"/>
      <c r="FUL302"/>
      <c r="FUM302"/>
      <c r="FUN302"/>
      <c r="FUO302"/>
      <c r="FUP302"/>
      <c r="FUQ302"/>
      <c r="FUR302"/>
      <c r="FUS302"/>
      <c r="FUT302"/>
      <c r="FUU302"/>
      <c r="FUV302"/>
      <c r="FUW302"/>
      <c r="FUX302"/>
      <c r="FUY302"/>
      <c r="FUZ302"/>
      <c r="FVA302"/>
      <c r="FVB302"/>
      <c r="FVC302"/>
      <c r="FVD302"/>
      <c r="FVE302"/>
      <c r="FVF302"/>
      <c r="FVG302"/>
      <c r="FVH302"/>
      <c r="FVI302"/>
      <c r="FVJ302"/>
      <c r="FVK302"/>
      <c r="FVL302"/>
      <c r="FVM302"/>
      <c r="FVN302"/>
      <c r="FVO302"/>
      <c r="FVP302"/>
      <c r="FVQ302"/>
      <c r="FVR302"/>
      <c r="FVS302"/>
      <c r="FVT302"/>
      <c r="FVU302"/>
      <c r="FVV302"/>
      <c r="FVW302"/>
      <c r="FVX302"/>
      <c r="FVY302"/>
      <c r="FVZ302"/>
      <c r="FWA302"/>
      <c r="FWB302"/>
      <c r="FWC302"/>
      <c r="FWD302"/>
      <c r="FWE302"/>
      <c r="FWF302"/>
      <c r="FWG302"/>
      <c r="FWH302"/>
      <c r="FWI302"/>
      <c r="FWJ302"/>
      <c r="FWK302"/>
      <c r="FWL302"/>
      <c r="FWM302"/>
      <c r="FWN302"/>
      <c r="FWO302"/>
      <c r="FWP302"/>
      <c r="FWQ302"/>
      <c r="FWR302"/>
      <c r="FWS302"/>
      <c r="FWT302"/>
      <c r="FWU302"/>
      <c r="FWV302"/>
      <c r="FWW302"/>
      <c r="FWX302"/>
      <c r="FWY302"/>
      <c r="FWZ302"/>
      <c r="FXA302"/>
      <c r="FXB302"/>
      <c r="FXC302"/>
      <c r="FXD302"/>
      <c r="FXE302"/>
      <c r="FXF302"/>
      <c r="FXG302"/>
      <c r="FXH302"/>
      <c r="FXI302"/>
      <c r="FXJ302"/>
      <c r="FXK302"/>
      <c r="FXL302"/>
      <c r="FXM302"/>
      <c r="FXN302"/>
      <c r="FXO302"/>
      <c r="FXP302"/>
      <c r="FXQ302"/>
      <c r="FXR302"/>
      <c r="FXS302"/>
      <c r="FXT302"/>
      <c r="FXU302"/>
      <c r="FXV302"/>
      <c r="FXW302"/>
      <c r="FXX302"/>
      <c r="FXY302"/>
      <c r="FXZ302"/>
      <c r="FYA302"/>
      <c r="FYB302"/>
      <c r="FYC302"/>
      <c r="FYD302"/>
      <c r="FYE302"/>
      <c r="FYF302"/>
      <c r="FYG302"/>
      <c r="FYH302"/>
      <c r="FYI302"/>
      <c r="FYJ302"/>
      <c r="FYK302"/>
      <c r="FYL302"/>
      <c r="FYM302"/>
      <c r="FYN302"/>
      <c r="FYO302"/>
      <c r="FYP302"/>
      <c r="FYQ302"/>
      <c r="FYR302"/>
      <c r="FYS302"/>
      <c r="FYT302"/>
      <c r="FYU302"/>
      <c r="FYV302"/>
      <c r="FYW302"/>
      <c r="FYX302"/>
      <c r="FYY302"/>
      <c r="FYZ302"/>
      <c r="FZA302"/>
      <c r="FZB302"/>
      <c r="FZC302"/>
      <c r="FZD302"/>
      <c r="FZE302"/>
      <c r="FZF302"/>
      <c r="FZG302"/>
      <c r="FZH302"/>
      <c r="FZI302"/>
      <c r="FZJ302"/>
      <c r="FZK302"/>
      <c r="FZL302"/>
      <c r="FZM302"/>
      <c r="FZN302"/>
      <c r="FZO302"/>
      <c r="FZP302"/>
      <c r="FZQ302"/>
      <c r="FZR302"/>
      <c r="FZS302"/>
      <c r="FZT302"/>
      <c r="FZU302"/>
      <c r="FZV302"/>
      <c r="FZW302"/>
      <c r="FZX302"/>
      <c r="FZY302"/>
      <c r="FZZ302"/>
      <c r="GAA302"/>
      <c r="GAB302"/>
      <c r="GAC302"/>
      <c r="GAD302"/>
      <c r="GAE302"/>
      <c r="GAF302"/>
      <c r="GAG302"/>
      <c r="GAH302"/>
      <c r="GAI302"/>
      <c r="GAJ302"/>
      <c r="GAK302"/>
      <c r="GAL302"/>
      <c r="GAM302"/>
      <c r="GAN302"/>
      <c r="GAO302"/>
      <c r="GAP302"/>
      <c r="GAQ302"/>
      <c r="GAR302"/>
      <c r="GAS302"/>
      <c r="GAT302"/>
      <c r="GAU302"/>
      <c r="GAV302"/>
      <c r="GAW302"/>
      <c r="GAX302"/>
      <c r="GAY302"/>
      <c r="GAZ302"/>
      <c r="GBA302"/>
      <c r="GBB302"/>
      <c r="GBC302"/>
      <c r="GBD302"/>
      <c r="GBE302"/>
      <c r="GBF302"/>
      <c r="GBG302"/>
      <c r="GBH302"/>
      <c r="GBI302"/>
      <c r="GBJ302"/>
      <c r="GBK302"/>
      <c r="GBL302"/>
      <c r="GBM302"/>
      <c r="GBN302"/>
      <c r="GBO302"/>
      <c r="GBP302"/>
      <c r="GBQ302"/>
      <c r="GBR302"/>
      <c r="GBS302"/>
      <c r="GBT302"/>
      <c r="GBU302"/>
      <c r="GBV302"/>
      <c r="GBW302"/>
      <c r="GBX302"/>
      <c r="GBY302"/>
      <c r="GBZ302"/>
      <c r="GCA302"/>
      <c r="GCB302"/>
      <c r="GCC302"/>
      <c r="GCD302"/>
      <c r="GCE302"/>
      <c r="GCF302"/>
      <c r="GCG302"/>
      <c r="GCH302"/>
      <c r="GCI302"/>
      <c r="GCJ302"/>
      <c r="GCK302"/>
      <c r="GCL302"/>
      <c r="GCM302"/>
      <c r="GCN302"/>
      <c r="GCO302"/>
      <c r="GCP302"/>
      <c r="GCQ302"/>
      <c r="GCR302"/>
      <c r="GCS302"/>
      <c r="GCT302"/>
      <c r="GCU302"/>
      <c r="GCV302"/>
      <c r="GCW302"/>
      <c r="GCX302"/>
      <c r="GCY302"/>
      <c r="GCZ302"/>
      <c r="GDA302"/>
      <c r="GDB302"/>
      <c r="GDC302"/>
      <c r="GDD302"/>
      <c r="GDE302"/>
      <c r="GDF302"/>
      <c r="GDG302"/>
      <c r="GDH302"/>
      <c r="GDI302"/>
      <c r="GDJ302"/>
      <c r="GDK302"/>
      <c r="GDL302"/>
      <c r="GDM302"/>
      <c r="GDN302"/>
      <c r="GDO302"/>
      <c r="GDP302"/>
      <c r="GDQ302"/>
      <c r="GDR302"/>
      <c r="GDS302"/>
      <c r="GDT302"/>
      <c r="GDU302"/>
      <c r="GDV302"/>
      <c r="GDW302"/>
      <c r="GDX302"/>
      <c r="GDY302"/>
      <c r="GDZ302"/>
      <c r="GEA302"/>
      <c r="GEB302"/>
      <c r="GEC302"/>
      <c r="GED302"/>
      <c r="GEE302"/>
      <c r="GEF302"/>
      <c r="GEG302"/>
      <c r="GEH302"/>
      <c r="GEI302"/>
      <c r="GEJ302"/>
      <c r="GEK302"/>
      <c r="GEL302"/>
      <c r="GEM302"/>
      <c r="GEN302"/>
      <c r="GEO302"/>
      <c r="GEP302"/>
      <c r="GEQ302"/>
      <c r="GER302"/>
      <c r="GES302"/>
      <c r="GET302"/>
      <c r="GEU302"/>
      <c r="GEV302"/>
      <c r="GEW302"/>
      <c r="GEX302"/>
      <c r="GEY302"/>
      <c r="GEZ302"/>
      <c r="GFA302"/>
      <c r="GFB302"/>
      <c r="GFC302"/>
      <c r="GFD302"/>
      <c r="GFE302"/>
      <c r="GFF302"/>
      <c r="GFG302"/>
      <c r="GFH302"/>
      <c r="GFI302"/>
      <c r="GFJ302"/>
      <c r="GFK302"/>
      <c r="GFL302"/>
      <c r="GFM302"/>
      <c r="GFN302"/>
      <c r="GFO302"/>
      <c r="GFP302"/>
      <c r="GFQ302"/>
      <c r="GFR302"/>
      <c r="GFS302"/>
      <c r="GFT302"/>
      <c r="GFU302"/>
      <c r="GFV302"/>
      <c r="GFW302"/>
      <c r="GFX302"/>
      <c r="GFY302"/>
      <c r="GFZ302"/>
      <c r="GGA302"/>
      <c r="GGB302"/>
      <c r="GGC302"/>
      <c r="GGD302"/>
      <c r="GGE302"/>
      <c r="GGF302"/>
      <c r="GGG302"/>
      <c r="GGH302"/>
      <c r="GGI302"/>
      <c r="GGJ302"/>
      <c r="GGK302"/>
      <c r="GGL302"/>
      <c r="GGM302"/>
      <c r="GGN302"/>
      <c r="GGO302"/>
      <c r="GGP302"/>
      <c r="GGQ302"/>
      <c r="GGR302"/>
      <c r="GGS302"/>
      <c r="GGT302"/>
      <c r="GGU302"/>
      <c r="GGV302"/>
      <c r="GGW302"/>
      <c r="GGX302"/>
      <c r="GGY302"/>
      <c r="GGZ302"/>
      <c r="GHA302"/>
      <c r="GHB302"/>
      <c r="GHC302"/>
      <c r="GHD302"/>
      <c r="GHE302"/>
      <c r="GHF302"/>
      <c r="GHG302"/>
      <c r="GHH302"/>
      <c r="GHI302"/>
      <c r="GHJ302"/>
      <c r="GHK302"/>
      <c r="GHL302"/>
      <c r="GHM302"/>
      <c r="GHN302"/>
      <c r="GHO302"/>
      <c r="GHP302"/>
      <c r="GHQ302"/>
      <c r="GHR302"/>
      <c r="GHS302"/>
      <c r="GHT302"/>
      <c r="GHU302"/>
      <c r="GHV302"/>
      <c r="GHW302"/>
      <c r="GHX302"/>
      <c r="GHY302"/>
      <c r="GHZ302"/>
      <c r="GIA302"/>
      <c r="GIB302"/>
      <c r="GIC302"/>
      <c r="GID302"/>
      <c r="GIE302"/>
      <c r="GIF302"/>
      <c r="GIG302"/>
      <c r="GIH302"/>
      <c r="GII302"/>
      <c r="GIJ302"/>
      <c r="GIK302"/>
      <c r="GIL302"/>
      <c r="GIM302"/>
      <c r="GIN302"/>
      <c r="GIO302"/>
      <c r="GIP302"/>
      <c r="GIQ302"/>
      <c r="GIR302"/>
      <c r="GIS302"/>
      <c r="GIT302"/>
      <c r="GIU302"/>
      <c r="GIV302"/>
      <c r="GIW302"/>
      <c r="GIX302"/>
      <c r="GIY302"/>
      <c r="GIZ302"/>
      <c r="GJA302"/>
      <c r="GJB302"/>
      <c r="GJC302"/>
      <c r="GJD302"/>
      <c r="GJE302"/>
      <c r="GJF302"/>
      <c r="GJG302"/>
      <c r="GJH302"/>
      <c r="GJI302"/>
      <c r="GJJ302"/>
      <c r="GJK302"/>
      <c r="GJL302"/>
      <c r="GJM302"/>
      <c r="GJN302"/>
      <c r="GJO302"/>
      <c r="GJP302"/>
      <c r="GJQ302"/>
      <c r="GJR302"/>
      <c r="GJS302"/>
      <c r="GJT302"/>
      <c r="GJU302"/>
      <c r="GJV302"/>
      <c r="GJW302"/>
      <c r="GJX302"/>
      <c r="GJY302"/>
      <c r="GJZ302"/>
      <c r="GKA302"/>
      <c r="GKB302"/>
      <c r="GKC302"/>
      <c r="GKD302"/>
      <c r="GKE302"/>
      <c r="GKF302"/>
      <c r="GKG302"/>
      <c r="GKH302"/>
      <c r="GKI302"/>
      <c r="GKJ302"/>
      <c r="GKK302"/>
      <c r="GKL302"/>
      <c r="GKM302"/>
      <c r="GKN302"/>
      <c r="GKO302"/>
      <c r="GKP302"/>
      <c r="GKQ302"/>
      <c r="GKR302"/>
      <c r="GKS302"/>
      <c r="GKT302"/>
      <c r="GKU302"/>
      <c r="GKV302"/>
      <c r="GKW302"/>
      <c r="GKX302"/>
      <c r="GKY302"/>
      <c r="GKZ302"/>
      <c r="GLA302"/>
      <c r="GLB302"/>
      <c r="GLC302"/>
      <c r="GLD302"/>
      <c r="GLE302"/>
      <c r="GLF302"/>
      <c r="GLG302"/>
      <c r="GLH302"/>
      <c r="GLI302"/>
      <c r="GLJ302"/>
      <c r="GLK302"/>
      <c r="GLL302"/>
      <c r="GLM302"/>
      <c r="GLN302"/>
      <c r="GLO302"/>
      <c r="GLP302"/>
      <c r="GLQ302"/>
      <c r="GLR302"/>
      <c r="GLS302"/>
      <c r="GLT302"/>
      <c r="GLU302"/>
      <c r="GLV302"/>
      <c r="GLW302"/>
      <c r="GLX302"/>
      <c r="GLY302"/>
      <c r="GLZ302"/>
      <c r="GMA302"/>
      <c r="GMB302"/>
      <c r="GMC302"/>
      <c r="GMD302"/>
      <c r="GME302"/>
      <c r="GMF302"/>
      <c r="GMG302"/>
      <c r="GMH302"/>
      <c r="GMI302"/>
      <c r="GMJ302"/>
      <c r="GMK302"/>
      <c r="GML302"/>
      <c r="GMM302"/>
      <c r="GMN302"/>
      <c r="GMO302"/>
      <c r="GMP302"/>
      <c r="GMQ302"/>
      <c r="GMR302"/>
      <c r="GMS302"/>
      <c r="GMT302"/>
      <c r="GMU302"/>
      <c r="GMV302"/>
      <c r="GMW302"/>
      <c r="GMX302"/>
      <c r="GMY302"/>
      <c r="GMZ302"/>
      <c r="GNA302"/>
      <c r="GNB302"/>
      <c r="GNC302"/>
      <c r="GND302"/>
      <c r="GNE302"/>
      <c r="GNF302"/>
      <c r="GNG302"/>
      <c r="GNH302"/>
      <c r="GNI302"/>
      <c r="GNJ302"/>
      <c r="GNK302"/>
      <c r="GNL302"/>
      <c r="GNM302"/>
      <c r="GNN302"/>
      <c r="GNO302"/>
      <c r="GNP302"/>
      <c r="GNQ302"/>
      <c r="GNR302"/>
      <c r="GNS302"/>
      <c r="GNT302"/>
      <c r="GNU302"/>
      <c r="GNV302"/>
      <c r="GNW302"/>
      <c r="GNX302"/>
      <c r="GNY302"/>
      <c r="GNZ302"/>
      <c r="GOA302"/>
      <c r="GOB302"/>
      <c r="GOC302"/>
      <c r="GOD302"/>
      <c r="GOE302"/>
      <c r="GOF302"/>
      <c r="GOG302"/>
      <c r="GOH302"/>
      <c r="GOI302"/>
      <c r="GOJ302"/>
      <c r="GOK302"/>
      <c r="GOL302"/>
      <c r="GOM302"/>
      <c r="GON302"/>
      <c r="GOO302"/>
      <c r="GOP302"/>
      <c r="GOQ302"/>
      <c r="GOR302"/>
      <c r="GOS302"/>
      <c r="GOT302"/>
      <c r="GOU302"/>
      <c r="GOV302"/>
      <c r="GOW302"/>
      <c r="GOX302"/>
      <c r="GOY302"/>
      <c r="GOZ302"/>
      <c r="GPA302"/>
      <c r="GPB302"/>
      <c r="GPC302"/>
      <c r="GPD302"/>
      <c r="GPE302"/>
      <c r="GPF302"/>
      <c r="GPG302"/>
      <c r="GPH302"/>
      <c r="GPI302"/>
      <c r="GPJ302"/>
      <c r="GPK302"/>
      <c r="GPL302"/>
      <c r="GPM302"/>
      <c r="GPN302"/>
      <c r="GPO302"/>
      <c r="GPP302"/>
      <c r="GPQ302"/>
      <c r="GPR302"/>
      <c r="GPS302"/>
      <c r="GPT302"/>
      <c r="GPU302"/>
      <c r="GPV302"/>
      <c r="GPW302"/>
      <c r="GPX302"/>
      <c r="GPY302"/>
      <c r="GPZ302"/>
      <c r="GQA302"/>
      <c r="GQB302"/>
      <c r="GQC302"/>
      <c r="GQD302"/>
      <c r="GQE302"/>
      <c r="GQF302"/>
      <c r="GQG302"/>
      <c r="GQH302"/>
      <c r="GQI302"/>
      <c r="GQJ302"/>
      <c r="GQK302"/>
      <c r="GQL302"/>
      <c r="GQM302"/>
      <c r="GQN302"/>
      <c r="GQO302"/>
      <c r="GQP302"/>
      <c r="GQQ302"/>
      <c r="GQR302"/>
      <c r="GQS302"/>
      <c r="GQT302"/>
      <c r="GQU302"/>
      <c r="GQV302"/>
      <c r="GQW302"/>
      <c r="GQX302"/>
      <c r="GQY302"/>
      <c r="GQZ302"/>
      <c r="GRA302"/>
      <c r="GRB302"/>
      <c r="GRC302"/>
      <c r="GRD302"/>
      <c r="GRE302"/>
      <c r="GRF302"/>
      <c r="GRG302"/>
      <c r="GRH302"/>
      <c r="GRI302"/>
      <c r="GRJ302"/>
      <c r="GRK302"/>
      <c r="GRL302"/>
      <c r="GRM302"/>
      <c r="GRN302"/>
      <c r="GRO302"/>
      <c r="GRP302"/>
      <c r="GRQ302"/>
      <c r="GRR302"/>
      <c r="GRS302"/>
      <c r="GRT302"/>
      <c r="GRU302"/>
      <c r="GRV302"/>
      <c r="GRW302"/>
      <c r="GRX302"/>
      <c r="GRY302"/>
      <c r="GRZ302"/>
      <c r="GSA302"/>
      <c r="GSB302"/>
      <c r="GSC302"/>
      <c r="GSD302"/>
      <c r="GSE302"/>
      <c r="GSF302"/>
      <c r="GSG302"/>
      <c r="GSH302"/>
      <c r="GSI302"/>
      <c r="GSJ302"/>
      <c r="GSK302"/>
      <c r="GSL302"/>
      <c r="GSM302"/>
      <c r="GSN302"/>
      <c r="GSO302"/>
      <c r="GSP302"/>
      <c r="GSQ302"/>
      <c r="GSR302"/>
      <c r="GSS302"/>
      <c r="GST302"/>
      <c r="GSU302"/>
      <c r="GSV302"/>
      <c r="GSW302"/>
      <c r="GSX302"/>
      <c r="GSY302"/>
      <c r="GSZ302"/>
      <c r="GTA302"/>
      <c r="GTB302"/>
      <c r="GTC302"/>
      <c r="GTD302"/>
      <c r="GTE302"/>
      <c r="GTF302"/>
      <c r="GTG302"/>
      <c r="GTH302"/>
      <c r="GTI302"/>
      <c r="GTJ302"/>
      <c r="GTK302"/>
      <c r="GTL302"/>
      <c r="GTM302"/>
      <c r="GTN302"/>
      <c r="GTO302"/>
      <c r="GTP302"/>
      <c r="GTQ302"/>
      <c r="GTR302"/>
      <c r="GTS302"/>
      <c r="GTT302"/>
      <c r="GTU302"/>
      <c r="GTV302"/>
      <c r="GTW302"/>
      <c r="GTX302"/>
      <c r="GTY302"/>
      <c r="GTZ302"/>
      <c r="GUA302"/>
      <c r="GUB302"/>
      <c r="GUC302"/>
      <c r="GUD302"/>
      <c r="GUE302"/>
      <c r="GUF302"/>
      <c r="GUG302"/>
      <c r="GUH302"/>
      <c r="GUI302"/>
      <c r="GUJ302"/>
      <c r="GUK302"/>
      <c r="GUL302"/>
      <c r="GUM302"/>
      <c r="GUN302"/>
      <c r="GUO302"/>
      <c r="GUP302"/>
      <c r="GUQ302"/>
      <c r="GUR302"/>
      <c r="GUS302"/>
      <c r="GUT302"/>
      <c r="GUU302"/>
      <c r="GUV302"/>
      <c r="GUW302"/>
      <c r="GUX302"/>
      <c r="GUY302"/>
      <c r="GUZ302"/>
      <c r="GVA302"/>
      <c r="GVB302"/>
      <c r="GVC302"/>
      <c r="GVD302"/>
      <c r="GVE302"/>
      <c r="GVF302"/>
      <c r="GVG302"/>
      <c r="GVH302"/>
      <c r="GVI302"/>
      <c r="GVJ302"/>
      <c r="GVK302"/>
      <c r="GVL302"/>
      <c r="GVM302"/>
      <c r="GVN302"/>
      <c r="GVO302"/>
      <c r="GVP302"/>
      <c r="GVQ302"/>
      <c r="GVR302"/>
      <c r="GVS302"/>
      <c r="GVT302"/>
      <c r="GVU302"/>
      <c r="GVV302"/>
      <c r="GVW302"/>
      <c r="GVX302"/>
      <c r="GVY302"/>
      <c r="GVZ302"/>
      <c r="GWA302"/>
      <c r="GWB302"/>
      <c r="GWC302"/>
      <c r="GWD302"/>
      <c r="GWE302"/>
      <c r="GWF302"/>
      <c r="GWG302"/>
      <c r="GWH302"/>
      <c r="GWI302"/>
      <c r="GWJ302"/>
      <c r="GWK302"/>
      <c r="GWL302"/>
      <c r="GWM302"/>
      <c r="GWN302"/>
      <c r="GWO302"/>
      <c r="GWP302"/>
      <c r="GWQ302"/>
      <c r="GWR302"/>
      <c r="GWS302"/>
      <c r="GWT302"/>
      <c r="GWU302"/>
      <c r="GWV302"/>
      <c r="GWW302"/>
      <c r="GWX302"/>
      <c r="GWY302"/>
      <c r="GWZ302"/>
      <c r="GXA302"/>
      <c r="GXB302"/>
      <c r="GXC302"/>
      <c r="GXD302"/>
      <c r="GXE302"/>
      <c r="GXF302"/>
      <c r="GXG302"/>
      <c r="GXH302"/>
      <c r="GXI302"/>
      <c r="GXJ302"/>
      <c r="GXK302"/>
      <c r="GXL302"/>
      <c r="GXM302"/>
      <c r="GXN302"/>
      <c r="GXO302"/>
      <c r="GXP302"/>
      <c r="GXQ302"/>
      <c r="GXR302"/>
      <c r="GXS302"/>
      <c r="GXT302"/>
      <c r="GXU302"/>
      <c r="GXV302"/>
      <c r="GXW302"/>
      <c r="GXX302"/>
      <c r="GXY302"/>
      <c r="GXZ302"/>
      <c r="GYA302"/>
      <c r="GYB302"/>
      <c r="GYC302"/>
      <c r="GYD302"/>
      <c r="GYE302"/>
      <c r="GYF302"/>
      <c r="GYG302"/>
      <c r="GYH302"/>
      <c r="GYI302"/>
      <c r="GYJ302"/>
      <c r="GYK302"/>
      <c r="GYL302"/>
      <c r="GYM302"/>
      <c r="GYN302"/>
      <c r="GYO302"/>
      <c r="GYP302"/>
      <c r="GYQ302"/>
      <c r="GYR302"/>
      <c r="GYS302"/>
      <c r="GYT302"/>
      <c r="GYU302"/>
      <c r="GYV302"/>
      <c r="GYW302"/>
      <c r="GYX302"/>
      <c r="GYY302"/>
      <c r="GYZ302"/>
      <c r="GZA302"/>
      <c r="GZB302"/>
      <c r="GZC302"/>
      <c r="GZD302"/>
      <c r="GZE302"/>
      <c r="GZF302"/>
      <c r="GZG302"/>
      <c r="GZH302"/>
      <c r="GZI302"/>
      <c r="GZJ302"/>
      <c r="GZK302"/>
      <c r="GZL302"/>
      <c r="GZM302"/>
      <c r="GZN302"/>
      <c r="GZO302"/>
      <c r="GZP302"/>
      <c r="GZQ302"/>
      <c r="GZR302"/>
      <c r="GZS302"/>
      <c r="GZT302"/>
      <c r="GZU302"/>
      <c r="GZV302"/>
      <c r="GZW302"/>
      <c r="GZX302"/>
      <c r="GZY302"/>
      <c r="GZZ302"/>
      <c r="HAA302"/>
      <c r="HAB302"/>
      <c r="HAC302"/>
      <c r="HAD302"/>
      <c r="HAE302"/>
      <c r="HAF302"/>
      <c r="HAG302"/>
      <c r="HAH302"/>
      <c r="HAI302"/>
      <c r="HAJ302"/>
      <c r="HAK302"/>
      <c r="HAL302"/>
      <c r="HAM302"/>
      <c r="HAN302"/>
      <c r="HAO302"/>
      <c r="HAP302"/>
      <c r="HAQ302"/>
      <c r="HAR302"/>
      <c r="HAS302"/>
      <c r="HAT302"/>
      <c r="HAU302"/>
      <c r="HAV302"/>
      <c r="HAW302"/>
      <c r="HAX302"/>
      <c r="HAY302"/>
      <c r="HAZ302"/>
      <c r="HBA302"/>
      <c r="HBB302"/>
      <c r="HBC302"/>
      <c r="HBD302"/>
      <c r="HBE302"/>
      <c r="HBF302"/>
      <c r="HBG302"/>
      <c r="HBH302"/>
      <c r="HBI302"/>
      <c r="HBJ302"/>
      <c r="HBK302"/>
      <c r="HBL302"/>
      <c r="HBM302"/>
      <c r="HBN302"/>
      <c r="HBO302"/>
      <c r="HBP302"/>
      <c r="HBQ302"/>
      <c r="HBR302"/>
      <c r="HBS302"/>
      <c r="HBT302"/>
      <c r="HBU302"/>
      <c r="HBV302"/>
      <c r="HBW302"/>
      <c r="HBX302"/>
      <c r="HBY302"/>
      <c r="HBZ302"/>
      <c r="HCA302"/>
      <c r="HCB302"/>
      <c r="HCC302"/>
      <c r="HCD302"/>
      <c r="HCE302"/>
      <c r="HCF302"/>
      <c r="HCG302"/>
      <c r="HCH302"/>
      <c r="HCI302"/>
      <c r="HCJ302"/>
      <c r="HCK302"/>
      <c r="HCL302"/>
      <c r="HCM302"/>
      <c r="HCN302"/>
      <c r="HCO302"/>
      <c r="HCP302"/>
      <c r="HCQ302"/>
      <c r="HCR302"/>
      <c r="HCS302"/>
      <c r="HCT302"/>
      <c r="HCU302"/>
      <c r="HCV302"/>
      <c r="HCW302"/>
      <c r="HCX302"/>
      <c r="HCY302"/>
      <c r="HCZ302"/>
      <c r="HDA302"/>
      <c r="HDB302"/>
      <c r="HDC302"/>
      <c r="HDD302"/>
      <c r="HDE302"/>
      <c r="HDF302"/>
      <c r="HDG302"/>
      <c r="HDH302"/>
      <c r="HDI302"/>
      <c r="HDJ302"/>
      <c r="HDK302"/>
      <c r="HDL302"/>
      <c r="HDM302"/>
      <c r="HDN302"/>
      <c r="HDO302"/>
      <c r="HDP302"/>
      <c r="HDQ302"/>
      <c r="HDR302"/>
      <c r="HDS302"/>
      <c r="HDT302"/>
      <c r="HDU302"/>
      <c r="HDV302"/>
      <c r="HDW302"/>
      <c r="HDX302"/>
      <c r="HDY302"/>
      <c r="HDZ302"/>
      <c r="HEA302"/>
      <c r="HEB302"/>
      <c r="HEC302"/>
      <c r="HED302"/>
      <c r="HEE302"/>
      <c r="HEF302"/>
      <c r="HEG302"/>
      <c r="HEH302"/>
      <c r="HEI302"/>
      <c r="HEJ302"/>
      <c r="HEK302"/>
      <c r="HEL302"/>
      <c r="HEM302"/>
      <c r="HEN302"/>
      <c r="HEO302"/>
      <c r="HEP302"/>
      <c r="HEQ302"/>
      <c r="HER302"/>
      <c r="HES302"/>
      <c r="HET302"/>
      <c r="HEU302"/>
      <c r="HEV302"/>
      <c r="HEW302"/>
      <c r="HEX302"/>
      <c r="HEY302"/>
      <c r="HEZ302"/>
      <c r="HFA302"/>
      <c r="HFB302"/>
      <c r="HFC302"/>
      <c r="HFD302"/>
      <c r="HFE302"/>
      <c r="HFF302"/>
      <c r="HFG302"/>
      <c r="HFH302"/>
      <c r="HFI302"/>
      <c r="HFJ302"/>
      <c r="HFK302"/>
      <c r="HFL302"/>
      <c r="HFM302"/>
      <c r="HFN302"/>
      <c r="HFO302"/>
      <c r="HFP302"/>
      <c r="HFQ302"/>
      <c r="HFR302"/>
      <c r="HFS302"/>
      <c r="HFT302"/>
      <c r="HFU302"/>
      <c r="HFV302"/>
      <c r="HFW302"/>
      <c r="HFX302"/>
      <c r="HFY302"/>
      <c r="HFZ302"/>
      <c r="HGA302"/>
      <c r="HGB302"/>
      <c r="HGC302"/>
      <c r="HGD302"/>
      <c r="HGE302"/>
      <c r="HGF302"/>
      <c r="HGG302"/>
      <c r="HGH302"/>
      <c r="HGI302"/>
      <c r="HGJ302"/>
      <c r="HGK302"/>
      <c r="HGL302"/>
      <c r="HGM302"/>
      <c r="HGN302"/>
      <c r="HGO302"/>
      <c r="HGP302"/>
      <c r="HGQ302"/>
      <c r="HGR302"/>
      <c r="HGS302"/>
      <c r="HGT302"/>
      <c r="HGU302"/>
      <c r="HGV302"/>
      <c r="HGW302"/>
      <c r="HGX302"/>
      <c r="HGY302"/>
      <c r="HGZ302"/>
      <c r="HHA302"/>
      <c r="HHB302"/>
      <c r="HHC302"/>
      <c r="HHD302"/>
      <c r="HHE302"/>
      <c r="HHF302"/>
      <c r="HHG302"/>
      <c r="HHH302"/>
      <c r="HHI302"/>
      <c r="HHJ302"/>
      <c r="HHK302"/>
      <c r="HHL302"/>
      <c r="HHM302"/>
      <c r="HHN302"/>
      <c r="HHO302"/>
      <c r="HHP302"/>
      <c r="HHQ302"/>
      <c r="HHR302"/>
      <c r="HHS302"/>
      <c r="HHT302"/>
      <c r="HHU302"/>
      <c r="HHV302"/>
      <c r="HHW302"/>
      <c r="HHX302"/>
      <c r="HHY302"/>
      <c r="HHZ302"/>
      <c r="HIA302"/>
      <c r="HIB302"/>
      <c r="HIC302"/>
      <c r="HID302"/>
      <c r="HIE302"/>
      <c r="HIF302"/>
      <c r="HIG302"/>
      <c r="HIH302"/>
      <c r="HII302"/>
      <c r="HIJ302"/>
      <c r="HIK302"/>
      <c r="HIL302"/>
      <c r="HIM302"/>
      <c r="HIN302"/>
      <c r="HIO302"/>
      <c r="HIP302"/>
      <c r="HIQ302"/>
      <c r="HIR302"/>
      <c r="HIS302"/>
      <c r="HIT302"/>
      <c r="HIU302"/>
      <c r="HIV302"/>
      <c r="HIW302"/>
      <c r="HIX302"/>
      <c r="HIY302"/>
      <c r="HIZ302"/>
      <c r="HJA302"/>
      <c r="HJB302"/>
      <c r="HJC302"/>
      <c r="HJD302"/>
      <c r="HJE302"/>
      <c r="HJF302"/>
      <c r="HJG302"/>
      <c r="HJH302"/>
      <c r="HJI302"/>
      <c r="HJJ302"/>
      <c r="HJK302"/>
      <c r="HJL302"/>
      <c r="HJM302"/>
      <c r="HJN302"/>
      <c r="HJO302"/>
      <c r="HJP302"/>
      <c r="HJQ302"/>
      <c r="HJR302"/>
      <c r="HJS302"/>
      <c r="HJT302"/>
      <c r="HJU302"/>
      <c r="HJV302"/>
      <c r="HJW302"/>
      <c r="HJX302"/>
      <c r="HJY302"/>
      <c r="HJZ302"/>
      <c r="HKA302"/>
      <c r="HKB302"/>
      <c r="HKC302"/>
      <c r="HKD302"/>
      <c r="HKE302"/>
      <c r="HKF302"/>
      <c r="HKG302"/>
      <c r="HKH302"/>
      <c r="HKI302"/>
      <c r="HKJ302"/>
      <c r="HKK302"/>
      <c r="HKL302"/>
      <c r="HKM302"/>
      <c r="HKN302"/>
      <c r="HKO302"/>
      <c r="HKP302"/>
      <c r="HKQ302"/>
      <c r="HKR302"/>
      <c r="HKS302"/>
      <c r="HKT302"/>
      <c r="HKU302"/>
      <c r="HKV302"/>
      <c r="HKW302"/>
      <c r="HKX302"/>
      <c r="HKY302"/>
      <c r="HKZ302"/>
      <c r="HLA302"/>
      <c r="HLB302"/>
      <c r="HLC302"/>
      <c r="HLD302"/>
      <c r="HLE302"/>
      <c r="HLF302"/>
      <c r="HLG302"/>
      <c r="HLH302"/>
      <c r="HLI302"/>
      <c r="HLJ302"/>
      <c r="HLK302"/>
      <c r="HLL302"/>
      <c r="HLM302"/>
      <c r="HLN302"/>
      <c r="HLO302"/>
      <c r="HLP302"/>
      <c r="HLQ302"/>
      <c r="HLR302"/>
      <c r="HLS302"/>
      <c r="HLT302"/>
      <c r="HLU302"/>
      <c r="HLV302"/>
      <c r="HLW302"/>
      <c r="HLX302"/>
      <c r="HLY302"/>
      <c r="HLZ302"/>
      <c r="HMA302"/>
      <c r="HMB302"/>
      <c r="HMC302"/>
      <c r="HMD302"/>
      <c r="HME302"/>
      <c r="HMF302"/>
      <c r="HMG302"/>
      <c r="HMH302"/>
      <c r="HMI302"/>
      <c r="HMJ302"/>
      <c r="HMK302"/>
      <c r="HML302"/>
      <c r="HMM302"/>
      <c r="HMN302"/>
      <c r="HMO302"/>
      <c r="HMP302"/>
      <c r="HMQ302"/>
      <c r="HMR302"/>
      <c r="HMS302"/>
      <c r="HMT302"/>
      <c r="HMU302"/>
      <c r="HMV302"/>
      <c r="HMW302"/>
      <c r="HMX302"/>
      <c r="HMY302"/>
      <c r="HMZ302"/>
      <c r="HNA302"/>
      <c r="HNB302"/>
      <c r="HNC302"/>
      <c r="HND302"/>
      <c r="HNE302"/>
      <c r="HNF302"/>
      <c r="HNG302"/>
      <c r="HNH302"/>
      <c r="HNI302"/>
      <c r="HNJ302"/>
      <c r="HNK302"/>
      <c r="HNL302"/>
      <c r="HNM302"/>
      <c r="HNN302"/>
      <c r="HNO302"/>
      <c r="HNP302"/>
      <c r="HNQ302"/>
      <c r="HNR302"/>
      <c r="HNS302"/>
      <c r="HNT302"/>
      <c r="HNU302"/>
      <c r="HNV302"/>
      <c r="HNW302"/>
      <c r="HNX302"/>
      <c r="HNY302"/>
      <c r="HNZ302"/>
      <c r="HOA302"/>
      <c r="HOB302"/>
      <c r="HOC302"/>
      <c r="HOD302"/>
      <c r="HOE302"/>
      <c r="HOF302"/>
      <c r="HOG302"/>
      <c r="HOH302"/>
      <c r="HOI302"/>
      <c r="HOJ302"/>
      <c r="HOK302"/>
      <c r="HOL302"/>
      <c r="HOM302"/>
      <c r="HON302"/>
      <c r="HOO302"/>
      <c r="HOP302"/>
      <c r="HOQ302"/>
      <c r="HOR302"/>
      <c r="HOS302"/>
      <c r="HOT302"/>
      <c r="HOU302"/>
      <c r="HOV302"/>
      <c r="HOW302"/>
      <c r="HOX302"/>
      <c r="HOY302"/>
      <c r="HOZ302"/>
      <c r="HPA302"/>
      <c r="HPB302"/>
      <c r="HPC302"/>
      <c r="HPD302"/>
      <c r="HPE302"/>
      <c r="HPF302"/>
      <c r="HPG302"/>
      <c r="HPH302"/>
      <c r="HPI302"/>
      <c r="HPJ302"/>
      <c r="HPK302"/>
      <c r="HPL302"/>
      <c r="HPM302"/>
      <c r="HPN302"/>
      <c r="HPO302"/>
      <c r="HPP302"/>
      <c r="HPQ302"/>
      <c r="HPR302"/>
      <c r="HPS302"/>
      <c r="HPT302"/>
      <c r="HPU302"/>
      <c r="HPV302"/>
      <c r="HPW302"/>
      <c r="HPX302"/>
      <c r="HPY302"/>
      <c r="HPZ302"/>
      <c r="HQA302"/>
      <c r="HQB302"/>
      <c r="HQC302"/>
      <c r="HQD302"/>
      <c r="HQE302"/>
      <c r="HQF302"/>
      <c r="HQG302"/>
      <c r="HQH302"/>
      <c r="HQI302"/>
      <c r="HQJ302"/>
      <c r="HQK302"/>
      <c r="HQL302"/>
      <c r="HQM302"/>
      <c r="HQN302"/>
      <c r="HQO302"/>
      <c r="HQP302"/>
      <c r="HQQ302"/>
      <c r="HQR302"/>
      <c r="HQS302"/>
      <c r="HQT302"/>
      <c r="HQU302"/>
      <c r="HQV302"/>
      <c r="HQW302"/>
      <c r="HQX302"/>
      <c r="HQY302"/>
      <c r="HQZ302"/>
      <c r="HRA302"/>
      <c r="HRB302"/>
      <c r="HRC302"/>
      <c r="HRD302"/>
      <c r="HRE302"/>
      <c r="HRF302"/>
      <c r="HRG302"/>
      <c r="HRH302"/>
      <c r="HRI302"/>
      <c r="HRJ302"/>
      <c r="HRK302"/>
      <c r="HRL302"/>
      <c r="HRM302"/>
      <c r="HRN302"/>
      <c r="HRO302"/>
      <c r="HRP302"/>
      <c r="HRQ302"/>
      <c r="HRR302"/>
      <c r="HRS302"/>
      <c r="HRT302"/>
      <c r="HRU302"/>
      <c r="HRV302"/>
      <c r="HRW302"/>
      <c r="HRX302"/>
      <c r="HRY302"/>
      <c r="HRZ302"/>
      <c r="HSA302"/>
      <c r="HSB302"/>
      <c r="HSC302"/>
      <c r="HSD302"/>
      <c r="HSE302"/>
      <c r="HSF302"/>
      <c r="HSG302"/>
      <c r="HSH302"/>
      <c r="HSI302"/>
      <c r="HSJ302"/>
      <c r="HSK302"/>
      <c r="HSL302"/>
      <c r="HSM302"/>
      <c r="HSN302"/>
      <c r="HSO302"/>
      <c r="HSP302"/>
      <c r="HSQ302"/>
      <c r="HSR302"/>
      <c r="HSS302"/>
      <c r="HST302"/>
      <c r="HSU302"/>
      <c r="HSV302"/>
      <c r="HSW302"/>
      <c r="HSX302"/>
      <c r="HSY302"/>
      <c r="HSZ302"/>
      <c r="HTA302"/>
      <c r="HTB302"/>
      <c r="HTC302"/>
      <c r="HTD302"/>
      <c r="HTE302"/>
      <c r="HTF302"/>
      <c r="HTG302"/>
      <c r="HTH302"/>
      <c r="HTI302"/>
      <c r="HTJ302"/>
      <c r="HTK302"/>
      <c r="HTL302"/>
      <c r="HTM302"/>
      <c r="HTN302"/>
      <c r="HTO302"/>
      <c r="HTP302"/>
      <c r="HTQ302"/>
      <c r="HTR302"/>
      <c r="HTS302"/>
      <c r="HTT302"/>
      <c r="HTU302"/>
      <c r="HTV302"/>
      <c r="HTW302"/>
      <c r="HTX302"/>
      <c r="HTY302"/>
      <c r="HTZ302"/>
      <c r="HUA302"/>
      <c r="HUB302"/>
      <c r="HUC302"/>
      <c r="HUD302"/>
      <c r="HUE302"/>
      <c r="HUF302"/>
      <c r="HUG302"/>
      <c r="HUH302"/>
      <c r="HUI302"/>
      <c r="HUJ302"/>
      <c r="HUK302"/>
      <c r="HUL302"/>
      <c r="HUM302"/>
      <c r="HUN302"/>
      <c r="HUO302"/>
      <c r="HUP302"/>
      <c r="HUQ302"/>
      <c r="HUR302"/>
      <c r="HUS302"/>
      <c r="HUT302"/>
      <c r="HUU302"/>
      <c r="HUV302"/>
      <c r="HUW302"/>
      <c r="HUX302"/>
      <c r="HUY302"/>
      <c r="HUZ302"/>
      <c r="HVA302"/>
      <c r="HVB302"/>
      <c r="HVC302"/>
      <c r="HVD302"/>
      <c r="HVE302"/>
      <c r="HVF302"/>
      <c r="HVG302"/>
      <c r="HVH302"/>
      <c r="HVI302"/>
      <c r="HVJ302"/>
      <c r="HVK302"/>
      <c r="HVL302"/>
      <c r="HVM302"/>
      <c r="HVN302"/>
      <c r="HVO302"/>
      <c r="HVP302"/>
      <c r="HVQ302"/>
      <c r="HVR302"/>
      <c r="HVS302"/>
      <c r="HVT302"/>
      <c r="HVU302"/>
      <c r="HVV302"/>
      <c r="HVW302"/>
      <c r="HVX302"/>
      <c r="HVY302"/>
      <c r="HVZ302"/>
      <c r="HWA302"/>
      <c r="HWB302"/>
      <c r="HWC302"/>
      <c r="HWD302"/>
      <c r="HWE302"/>
      <c r="HWF302"/>
      <c r="HWG302"/>
      <c r="HWH302"/>
      <c r="HWI302"/>
      <c r="HWJ302"/>
      <c r="HWK302"/>
      <c r="HWL302"/>
      <c r="HWM302"/>
      <c r="HWN302"/>
      <c r="HWO302"/>
      <c r="HWP302"/>
      <c r="HWQ302"/>
      <c r="HWR302"/>
      <c r="HWS302"/>
      <c r="HWT302"/>
      <c r="HWU302"/>
      <c r="HWV302"/>
      <c r="HWW302"/>
      <c r="HWX302"/>
      <c r="HWY302"/>
      <c r="HWZ302"/>
      <c r="HXA302"/>
      <c r="HXB302"/>
      <c r="HXC302"/>
      <c r="HXD302"/>
      <c r="HXE302"/>
      <c r="HXF302"/>
      <c r="HXG302"/>
      <c r="HXH302"/>
      <c r="HXI302"/>
      <c r="HXJ302"/>
      <c r="HXK302"/>
      <c r="HXL302"/>
      <c r="HXM302"/>
      <c r="HXN302"/>
      <c r="HXO302"/>
      <c r="HXP302"/>
      <c r="HXQ302"/>
      <c r="HXR302"/>
      <c r="HXS302"/>
      <c r="HXT302"/>
      <c r="HXU302"/>
      <c r="HXV302"/>
      <c r="HXW302"/>
      <c r="HXX302"/>
      <c r="HXY302"/>
      <c r="HXZ302"/>
      <c r="HYA302"/>
      <c r="HYB302"/>
      <c r="HYC302"/>
      <c r="HYD302"/>
      <c r="HYE302"/>
      <c r="HYF302"/>
      <c r="HYG302"/>
      <c r="HYH302"/>
      <c r="HYI302"/>
      <c r="HYJ302"/>
      <c r="HYK302"/>
      <c r="HYL302"/>
      <c r="HYM302"/>
      <c r="HYN302"/>
      <c r="HYO302"/>
      <c r="HYP302"/>
      <c r="HYQ302"/>
      <c r="HYR302"/>
      <c r="HYS302"/>
      <c r="HYT302"/>
      <c r="HYU302"/>
      <c r="HYV302"/>
      <c r="HYW302"/>
      <c r="HYX302"/>
      <c r="HYY302"/>
      <c r="HYZ302"/>
      <c r="HZA302"/>
      <c r="HZB302"/>
      <c r="HZC302"/>
      <c r="HZD302"/>
      <c r="HZE302"/>
      <c r="HZF302"/>
      <c r="HZG302"/>
      <c r="HZH302"/>
      <c r="HZI302"/>
      <c r="HZJ302"/>
      <c r="HZK302"/>
      <c r="HZL302"/>
      <c r="HZM302"/>
      <c r="HZN302"/>
      <c r="HZO302"/>
      <c r="HZP302"/>
      <c r="HZQ302"/>
      <c r="HZR302"/>
      <c r="HZS302"/>
      <c r="HZT302"/>
      <c r="HZU302"/>
      <c r="HZV302"/>
      <c r="HZW302"/>
      <c r="HZX302"/>
      <c r="HZY302"/>
      <c r="HZZ302"/>
      <c r="IAA302"/>
      <c r="IAB302"/>
      <c r="IAC302"/>
      <c r="IAD302"/>
      <c r="IAE302"/>
      <c r="IAF302"/>
      <c r="IAG302"/>
      <c r="IAH302"/>
      <c r="IAI302"/>
      <c r="IAJ302"/>
      <c r="IAK302"/>
      <c r="IAL302"/>
      <c r="IAM302"/>
      <c r="IAN302"/>
      <c r="IAO302"/>
      <c r="IAP302"/>
      <c r="IAQ302"/>
      <c r="IAR302"/>
      <c r="IAS302"/>
      <c r="IAT302"/>
      <c r="IAU302"/>
      <c r="IAV302"/>
      <c r="IAW302"/>
      <c r="IAX302"/>
      <c r="IAY302"/>
      <c r="IAZ302"/>
      <c r="IBA302"/>
      <c r="IBB302"/>
      <c r="IBC302"/>
      <c r="IBD302"/>
      <c r="IBE302"/>
      <c r="IBF302"/>
      <c r="IBG302"/>
      <c r="IBH302"/>
      <c r="IBI302"/>
      <c r="IBJ302"/>
      <c r="IBK302"/>
      <c r="IBL302"/>
      <c r="IBM302"/>
      <c r="IBN302"/>
      <c r="IBO302"/>
      <c r="IBP302"/>
      <c r="IBQ302"/>
      <c r="IBR302"/>
      <c r="IBS302"/>
      <c r="IBT302"/>
      <c r="IBU302"/>
      <c r="IBV302"/>
      <c r="IBW302"/>
      <c r="IBX302"/>
      <c r="IBY302"/>
      <c r="IBZ302"/>
      <c r="ICA302"/>
      <c r="ICB302"/>
      <c r="ICC302"/>
      <c r="ICD302"/>
      <c r="ICE302"/>
      <c r="ICF302"/>
      <c r="ICG302"/>
      <c r="ICH302"/>
      <c r="ICI302"/>
      <c r="ICJ302"/>
      <c r="ICK302"/>
      <c r="ICL302"/>
      <c r="ICM302"/>
      <c r="ICN302"/>
      <c r="ICO302"/>
      <c r="ICP302"/>
      <c r="ICQ302"/>
      <c r="ICR302"/>
      <c r="ICS302"/>
      <c r="ICT302"/>
      <c r="ICU302"/>
      <c r="ICV302"/>
      <c r="ICW302"/>
      <c r="ICX302"/>
      <c r="ICY302"/>
      <c r="ICZ302"/>
      <c r="IDA302"/>
      <c r="IDB302"/>
      <c r="IDC302"/>
      <c r="IDD302"/>
      <c r="IDE302"/>
      <c r="IDF302"/>
      <c r="IDG302"/>
      <c r="IDH302"/>
      <c r="IDI302"/>
      <c r="IDJ302"/>
      <c r="IDK302"/>
      <c r="IDL302"/>
      <c r="IDM302"/>
      <c r="IDN302"/>
      <c r="IDO302"/>
      <c r="IDP302"/>
      <c r="IDQ302"/>
      <c r="IDR302"/>
      <c r="IDS302"/>
      <c r="IDT302"/>
      <c r="IDU302"/>
      <c r="IDV302"/>
      <c r="IDW302"/>
      <c r="IDX302"/>
      <c r="IDY302"/>
      <c r="IDZ302"/>
      <c r="IEA302"/>
      <c r="IEB302"/>
      <c r="IEC302"/>
      <c r="IED302"/>
      <c r="IEE302"/>
      <c r="IEF302"/>
      <c r="IEG302"/>
      <c r="IEH302"/>
      <c r="IEI302"/>
      <c r="IEJ302"/>
      <c r="IEK302"/>
      <c r="IEL302"/>
      <c r="IEM302"/>
      <c r="IEN302"/>
      <c r="IEO302"/>
      <c r="IEP302"/>
      <c r="IEQ302"/>
      <c r="IER302"/>
      <c r="IES302"/>
      <c r="IET302"/>
      <c r="IEU302"/>
      <c r="IEV302"/>
      <c r="IEW302"/>
      <c r="IEX302"/>
      <c r="IEY302"/>
      <c r="IEZ302"/>
      <c r="IFA302"/>
      <c r="IFB302"/>
      <c r="IFC302"/>
      <c r="IFD302"/>
      <c r="IFE302"/>
      <c r="IFF302"/>
      <c r="IFG302"/>
      <c r="IFH302"/>
      <c r="IFI302"/>
      <c r="IFJ302"/>
      <c r="IFK302"/>
      <c r="IFL302"/>
      <c r="IFM302"/>
      <c r="IFN302"/>
      <c r="IFO302"/>
      <c r="IFP302"/>
      <c r="IFQ302"/>
      <c r="IFR302"/>
      <c r="IFS302"/>
      <c r="IFT302"/>
      <c r="IFU302"/>
      <c r="IFV302"/>
      <c r="IFW302"/>
      <c r="IFX302"/>
      <c r="IFY302"/>
      <c r="IFZ302"/>
      <c r="IGA302"/>
      <c r="IGB302"/>
      <c r="IGC302"/>
      <c r="IGD302"/>
      <c r="IGE302"/>
      <c r="IGF302"/>
      <c r="IGG302"/>
      <c r="IGH302"/>
      <c r="IGI302"/>
      <c r="IGJ302"/>
      <c r="IGK302"/>
      <c r="IGL302"/>
      <c r="IGM302"/>
      <c r="IGN302"/>
      <c r="IGO302"/>
      <c r="IGP302"/>
      <c r="IGQ302"/>
      <c r="IGR302"/>
      <c r="IGS302"/>
      <c r="IGT302"/>
      <c r="IGU302"/>
      <c r="IGV302"/>
      <c r="IGW302"/>
      <c r="IGX302"/>
      <c r="IGY302"/>
      <c r="IGZ302"/>
      <c r="IHA302"/>
      <c r="IHB302"/>
      <c r="IHC302"/>
      <c r="IHD302"/>
      <c r="IHE302"/>
      <c r="IHF302"/>
      <c r="IHG302"/>
      <c r="IHH302"/>
      <c r="IHI302"/>
      <c r="IHJ302"/>
      <c r="IHK302"/>
      <c r="IHL302"/>
      <c r="IHM302"/>
      <c r="IHN302"/>
      <c r="IHO302"/>
      <c r="IHP302"/>
      <c r="IHQ302"/>
      <c r="IHR302"/>
      <c r="IHS302"/>
      <c r="IHT302"/>
      <c r="IHU302"/>
      <c r="IHV302"/>
      <c r="IHW302"/>
      <c r="IHX302"/>
      <c r="IHY302"/>
      <c r="IHZ302"/>
      <c r="IIA302"/>
      <c r="IIB302"/>
      <c r="IIC302"/>
      <c r="IID302"/>
      <c r="IIE302"/>
      <c r="IIF302"/>
      <c r="IIG302"/>
      <c r="IIH302"/>
      <c r="III302"/>
      <c r="IIJ302"/>
      <c r="IIK302"/>
      <c r="IIL302"/>
      <c r="IIM302"/>
      <c r="IIN302"/>
      <c r="IIO302"/>
      <c r="IIP302"/>
      <c r="IIQ302"/>
      <c r="IIR302"/>
      <c r="IIS302"/>
      <c r="IIT302"/>
      <c r="IIU302"/>
      <c r="IIV302"/>
      <c r="IIW302"/>
      <c r="IIX302"/>
      <c r="IIY302"/>
      <c r="IIZ302"/>
      <c r="IJA302"/>
      <c r="IJB302"/>
      <c r="IJC302"/>
      <c r="IJD302"/>
      <c r="IJE302"/>
      <c r="IJF302"/>
      <c r="IJG302"/>
      <c r="IJH302"/>
      <c r="IJI302"/>
      <c r="IJJ302"/>
      <c r="IJK302"/>
      <c r="IJL302"/>
      <c r="IJM302"/>
      <c r="IJN302"/>
      <c r="IJO302"/>
      <c r="IJP302"/>
      <c r="IJQ302"/>
      <c r="IJR302"/>
      <c r="IJS302"/>
      <c r="IJT302"/>
      <c r="IJU302"/>
      <c r="IJV302"/>
      <c r="IJW302"/>
      <c r="IJX302"/>
      <c r="IJY302"/>
      <c r="IJZ302"/>
      <c r="IKA302"/>
      <c r="IKB302"/>
      <c r="IKC302"/>
      <c r="IKD302"/>
      <c r="IKE302"/>
      <c r="IKF302"/>
      <c r="IKG302"/>
      <c r="IKH302"/>
      <c r="IKI302"/>
      <c r="IKJ302"/>
      <c r="IKK302"/>
      <c r="IKL302"/>
      <c r="IKM302"/>
      <c r="IKN302"/>
      <c r="IKO302"/>
      <c r="IKP302"/>
      <c r="IKQ302"/>
      <c r="IKR302"/>
      <c r="IKS302"/>
      <c r="IKT302"/>
      <c r="IKU302"/>
      <c r="IKV302"/>
      <c r="IKW302"/>
      <c r="IKX302"/>
      <c r="IKY302"/>
      <c r="IKZ302"/>
      <c r="ILA302"/>
      <c r="ILB302"/>
      <c r="ILC302"/>
      <c r="ILD302"/>
      <c r="ILE302"/>
      <c r="ILF302"/>
      <c r="ILG302"/>
      <c r="ILH302"/>
      <c r="ILI302"/>
      <c r="ILJ302"/>
      <c r="ILK302"/>
      <c r="ILL302"/>
      <c r="ILM302"/>
      <c r="ILN302"/>
      <c r="ILO302"/>
      <c r="ILP302"/>
      <c r="ILQ302"/>
      <c r="ILR302"/>
      <c r="ILS302"/>
      <c r="ILT302"/>
      <c r="ILU302"/>
      <c r="ILV302"/>
      <c r="ILW302"/>
      <c r="ILX302"/>
      <c r="ILY302"/>
      <c r="ILZ302"/>
      <c r="IMA302"/>
      <c r="IMB302"/>
      <c r="IMC302"/>
      <c r="IMD302"/>
      <c r="IME302"/>
      <c r="IMF302"/>
      <c r="IMG302"/>
      <c r="IMH302"/>
      <c r="IMI302"/>
      <c r="IMJ302"/>
      <c r="IMK302"/>
      <c r="IML302"/>
      <c r="IMM302"/>
      <c r="IMN302"/>
      <c r="IMO302"/>
      <c r="IMP302"/>
      <c r="IMQ302"/>
      <c r="IMR302"/>
      <c r="IMS302"/>
      <c r="IMT302"/>
      <c r="IMU302"/>
      <c r="IMV302"/>
      <c r="IMW302"/>
      <c r="IMX302"/>
      <c r="IMY302"/>
      <c r="IMZ302"/>
      <c r="INA302"/>
      <c r="INB302"/>
      <c r="INC302"/>
      <c r="IND302"/>
      <c r="INE302"/>
      <c r="INF302"/>
      <c r="ING302"/>
      <c r="INH302"/>
      <c r="INI302"/>
      <c r="INJ302"/>
      <c r="INK302"/>
      <c r="INL302"/>
      <c r="INM302"/>
      <c r="INN302"/>
      <c r="INO302"/>
      <c r="INP302"/>
      <c r="INQ302"/>
      <c r="INR302"/>
      <c r="INS302"/>
      <c r="INT302"/>
      <c r="INU302"/>
      <c r="INV302"/>
      <c r="INW302"/>
      <c r="INX302"/>
      <c r="INY302"/>
      <c r="INZ302"/>
      <c r="IOA302"/>
      <c r="IOB302"/>
      <c r="IOC302"/>
      <c r="IOD302"/>
      <c r="IOE302"/>
      <c r="IOF302"/>
      <c r="IOG302"/>
      <c r="IOH302"/>
      <c r="IOI302"/>
      <c r="IOJ302"/>
      <c r="IOK302"/>
      <c r="IOL302"/>
      <c r="IOM302"/>
      <c r="ION302"/>
      <c r="IOO302"/>
      <c r="IOP302"/>
      <c r="IOQ302"/>
      <c r="IOR302"/>
      <c r="IOS302"/>
      <c r="IOT302"/>
      <c r="IOU302"/>
      <c r="IOV302"/>
      <c r="IOW302"/>
      <c r="IOX302"/>
      <c r="IOY302"/>
      <c r="IOZ302"/>
      <c r="IPA302"/>
      <c r="IPB302"/>
      <c r="IPC302"/>
      <c r="IPD302"/>
      <c r="IPE302"/>
      <c r="IPF302"/>
      <c r="IPG302"/>
      <c r="IPH302"/>
      <c r="IPI302"/>
      <c r="IPJ302"/>
      <c r="IPK302"/>
      <c r="IPL302"/>
      <c r="IPM302"/>
      <c r="IPN302"/>
      <c r="IPO302"/>
      <c r="IPP302"/>
      <c r="IPQ302"/>
      <c r="IPR302"/>
      <c r="IPS302"/>
      <c r="IPT302"/>
      <c r="IPU302"/>
      <c r="IPV302"/>
      <c r="IPW302"/>
      <c r="IPX302"/>
      <c r="IPY302"/>
      <c r="IPZ302"/>
      <c r="IQA302"/>
      <c r="IQB302"/>
      <c r="IQC302"/>
      <c r="IQD302"/>
      <c r="IQE302"/>
      <c r="IQF302"/>
      <c r="IQG302"/>
      <c r="IQH302"/>
      <c r="IQI302"/>
      <c r="IQJ302"/>
      <c r="IQK302"/>
      <c r="IQL302"/>
      <c r="IQM302"/>
      <c r="IQN302"/>
      <c r="IQO302"/>
      <c r="IQP302"/>
      <c r="IQQ302"/>
      <c r="IQR302"/>
      <c r="IQS302"/>
      <c r="IQT302"/>
      <c r="IQU302"/>
      <c r="IQV302"/>
      <c r="IQW302"/>
      <c r="IQX302"/>
      <c r="IQY302"/>
      <c r="IQZ302"/>
      <c r="IRA302"/>
      <c r="IRB302"/>
      <c r="IRC302"/>
      <c r="IRD302"/>
      <c r="IRE302"/>
      <c r="IRF302"/>
      <c r="IRG302"/>
      <c r="IRH302"/>
      <c r="IRI302"/>
      <c r="IRJ302"/>
      <c r="IRK302"/>
      <c r="IRL302"/>
      <c r="IRM302"/>
      <c r="IRN302"/>
      <c r="IRO302"/>
      <c r="IRP302"/>
      <c r="IRQ302"/>
      <c r="IRR302"/>
      <c r="IRS302"/>
      <c r="IRT302"/>
      <c r="IRU302"/>
      <c r="IRV302"/>
      <c r="IRW302"/>
      <c r="IRX302"/>
      <c r="IRY302"/>
      <c r="IRZ302"/>
      <c r="ISA302"/>
      <c r="ISB302"/>
      <c r="ISC302"/>
      <c r="ISD302"/>
      <c r="ISE302"/>
      <c r="ISF302"/>
      <c r="ISG302"/>
      <c r="ISH302"/>
      <c r="ISI302"/>
      <c r="ISJ302"/>
      <c r="ISK302"/>
      <c r="ISL302"/>
      <c r="ISM302"/>
      <c r="ISN302"/>
      <c r="ISO302"/>
      <c r="ISP302"/>
      <c r="ISQ302"/>
      <c r="ISR302"/>
      <c r="ISS302"/>
      <c r="IST302"/>
      <c r="ISU302"/>
      <c r="ISV302"/>
      <c r="ISW302"/>
      <c r="ISX302"/>
      <c r="ISY302"/>
      <c r="ISZ302"/>
      <c r="ITA302"/>
      <c r="ITB302"/>
      <c r="ITC302"/>
      <c r="ITD302"/>
      <c r="ITE302"/>
      <c r="ITF302"/>
      <c r="ITG302"/>
      <c r="ITH302"/>
      <c r="ITI302"/>
      <c r="ITJ302"/>
      <c r="ITK302"/>
      <c r="ITL302"/>
      <c r="ITM302"/>
      <c r="ITN302"/>
      <c r="ITO302"/>
      <c r="ITP302"/>
      <c r="ITQ302"/>
      <c r="ITR302"/>
      <c r="ITS302"/>
      <c r="ITT302"/>
      <c r="ITU302"/>
      <c r="ITV302"/>
      <c r="ITW302"/>
      <c r="ITX302"/>
      <c r="ITY302"/>
      <c r="ITZ302"/>
      <c r="IUA302"/>
      <c r="IUB302"/>
      <c r="IUC302"/>
      <c r="IUD302"/>
      <c r="IUE302"/>
      <c r="IUF302"/>
      <c r="IUG302"/>
      <c r="IUH302"/>
      <c r="IUI302"/>
      <c r="IUJ302"/>
      <c r="IUK302"/>
      <c r="IUL302"/>
      <c r="IUM302"/>
      <c r="IUN302"/>
      <c r="IUO302"/>
      <c r="IUP302"/>
      <c r="IUQ302"/>
      <c r="IUR302"/>
      <c r="IUS302"/>
      <c r="IUT302"/>
      <c r="IUU302"/>
      <c r="IUV302"/>
      <c r="IUW302"/>
      <c r="IUX302"/>
      <c r="IUY302"/>
      <c r="IUZ302"/>
      <c r="IVA302"/>
      <c r="IVB302"/>
      <c r="IVC302"/>
      <c r="IVD302"/>
      <c r="IVE302"/>
      <c r="IVF302"/>
      <c r="IVG302"/>
      <c r="IVH302"/>
      <c r="IVI302"/>
      <c r="IVJ302"/>
      <c r="IVK302"/>
      <c r="IVL302"/>
      <c r="IVM302"/>
      <c r="IVN302"/>
      <c r="IVO302"/>
      <c r="IVP302"/>
      <c r="IVQ302"/>
      <c r="IVR302"/>
      <c r="IVS302"/>
      <c r="IVT302"/>
      <c r="IVU302"/>
      <c r="IVV302"/>
      <c r="IVW302"/>
      <c r="IVX302"/>
      <c r="IVY302"/>
      <c r="IVZ302"/>
      <c r="IWA302"/>
      <c r="IWB302"/>
      <c r="IWC302"/>
      <c r="IWD302"/>
      <c r="IWE302"/>
      <c r="IWF302"/>
      <c r="IWG302"/>
      <c r="IWH302"/>
      <c r="IWI302"/>
      <c r="IWJ302"/>
      <c r="IWK302"/>
      <c r="IWL302"/>
      <c r="IWM302"/>
      <c r="IWN302"/>
      <c r="IWO302"/>
      <c r="IWP302"/>
      <c r="IWQ302"/>
      <c r="IWR302"/>
      <c r="IWS302"/>
      <c r="IWT302"/>
      <c r="IWU302"/>
      <c r="IWV302"/>
      <c r="IWW302"/>
      <c r="IWX302"/>
      <c r="IWY302"/>
      <c r="IWZ302"/>
      <c r="IXA302"/>
      <c r="IXB302"/>
      <c r="IXC302"/>
      <c r="IXD302"/>
      <c r="IXE302"/>
      <c r="IXF302"/>
      <c r="IXG302"/>
      <c r="IXH302"/>
      <c r="IXI302"/>
      <c r="IXJ302"/>
      <c r="IXK302"/>
      <c r="IXL302"/>
      <c r="IXM302"/>
      <c r="IXN302"/>
      <c r="IXO302"/>
      <c r="IXP302"/>
      <c r="IXQ302"/>
      <c r="IXR302"/>
      <c r="IXS302"/>
      <c r="IXT302"/>
      <c r="IXU302"/>
      <c r="IXV302"/>
      <c r="IXW302"/>
      <c r="IXX302"/>
      <c r="IXY302"/>
      <c r="IXZ302"/>
      <c r="IYA302"/>
      <c r="IYB302"/>
      <c r="IYC302"/>
      <c r="IYD302"/>
      <c r="IYE302"/>
      <c r="IYF302"/>
      <c r="IYG302"/>
      <c r="IYH302"/>
      <c r="IYI302"/>
      <c r="IYJ302"/>
      <c r="IYK302"/>
      <c r="IYL302"/>
      <c r="IYM302"/>
      <c r="IYN302"/>
      <c r="IYO302"/>
      <c r="IYP302"/>
      <c r="IYQ302"/>
      <c r="IYR302"/>
      <c r="IYS302"/>
      <c r="IYT302"/>
      <c r="IYU302"/>
      <c r="IYV302"/>
      <c r="IYW302"/>
      <c r="IYX302"/>
      <c r="IYY302"/>
      <c r="IYZ302"/>
      <c r="IZA302"/>
      <c r="IZB302"/>
      <c r="IZC302"/>
      <c r="IZD302"/>
      <c r="IZE302"/>
      <c r="IZF302"/>
      <c r="IZG302"/>
      <c r="IZH302"/>
      <c r="IZI302"/>
      <c r="IZJ302"/>
      <c r="IZK302"/>
      <c r="IZL302"/>
      <c r="IZM302"/>
      <c r="IZN302"/>
      <c r="IZO302"/>
      <c r="IZP302"/>
      <c r="IZQ302"/>
      <c r="IZR302"/>
      <c r="IZS302"/>
      <c r="IZT302"/>
      <c r="IZU302"/>
      <c r="IZV302"/>
      <c r="IZW302"/>
      <c r="IZX302"/>
      <c r="IZY302"/>
      <c r="IZZ302"/>
      <c r="JAA302"/>
      <c r="JAB302"/>
      <c r="JAC302"/>
      <c r="JAD302"/>
      <c r="JAE302"/>
      <c r="JAF302"/>
      <c r="JAG302"/>
      <c r="JAH302"/>
      <c r="JAI302"/>
      <c r="JAJ302"/>
      <c r="JAK302"/>
      <c r="JAL302"/>
      <c r="JAM302"/>
      <c r="JAN302"/>
      <c r="JAO302"/>
      <c r="JAP302"/>
      <c r="JAQ302"/>
      <c r="JAR302"/>
      <c r="JAS302"/>
      <c r="JAT302"/>
      <c r="JAU302"/>
      <c r="JAV302"/>
      <c r="JAW302"/>
      <c r="JAX302"/>
      <c r="JAY302"/>
      <c r="JAZ302"/>
      <c r="JBA302"/>
      <c r="JBB302"/>
      <c r="JBC302"/>
      <c r="JBD302"/>
      <c r="JBE302"/>
      <c r="JBF302"/>
      <c r="JBG302"/>
      <c r="JBH302"/>
      <c r="JBI302"/>
      <c r="JBJ302"/>
      <c r="JBK302"/>
      <c r="JBL302"/>
      <c r="JBM302"/>
      <c r="JBN302"/>
      <c r="JBO302"/>
      <c r="JBP302"/>
      <c r="JBQ302"/>
      <c r="JBR302"/>
      <c r="JBS302"/>
      <c r="JBT302"/>
      <c r="JBU302"/>
      <c r="JBV302"/>
      <c r="JBW302"/>
      <c r="JBX302"/>
      <c r="JBY302"/>
      <c r="JBZ302"/>
      <c r="JCA302"/>
      <c r="JCB302"/>
      <c r="JCC302"/>
      <c r="JCD302"/>
      <c r="JCE302"/>
      <c r="JCF302"/>
      <c r="JCG302"/>
      <c r="JCH302"/>
      <c r="JCI302"/>
      <c r="JCJ302"/>
      <c r="JCK302"/>
      <c r="JCL302"/>
      <c r="JCM302"/>
      <c r="JCN302"/>
      <c r="JCO302"/>
      <c r="JCP302"/>
      <c r="JCQ302"/>
      <c r="JCR302"/>
      <c r="JCS302"/>
      <c r="JCT302"/>
      <c r="JCU302"/>
      <c r="JCV302"/>
      <c r="JCW302"/>
      <c r="JCX302"/>
      <c r="JCY302"/>
      <c r="JCZ302"/>
      <c r="JDA302"/>
      <c r="JDB302"/>
      <c r="JDC302"/>
      <c r="JDD302"/>
      <c r="JDE302"/>
      <c r="JDF302"/>
      <c r="JDG302"/>
      <c r="JDH302"/>
      <c r="JDI302"/>
      <c r="JDJ302"/>
      <c r="JDK302"/>
      <c r="JDL302"/>
      <c r="JDM302"/>
      <c r="JDN302"/>
      <c r="JDO302"/>
      <c r="JDP302"/>
      <c r="JDQ302"/>
      <c r="JDR302"/>
      <c r="JDS302"/>
      <c r="JDT302"/>
      <c r="JDU302"/>
      <c r="JDV302"/>
      <c r="JDW302"/>
      <c r="JDX302"/>
      <c r="JDY302"/>
      <c r="JDZ302"/>
      <c r="JEA302"/>
      <c r="JEB302"/>
      <c r="JEC302"/>
      <c r="JED302"/>
      <c r="JEE302"/>
      <c r="JEF302"/>
      <c r="JEG302"/>
      <c r="JEH302"/>
      <c r="JEI302"/>
      <c r="JEJ302"/>
      <c r="JEK302"/>
      <c r="JEL302"/>
      <c r="JEM302"/>
      <c r="JEN302"/>
      <c r="JEO302"/>
      <c r="JEP302"/>
      <c r="JEQ302"/>
      <c r="JER302"/>
      <c r="JES302"/>
      <c r="JET302"/>
      <c r="JEU302"/>
      <c r="JEV302"/>
      <c r="JEW302"/>
      <c r="JEX302"/>
      <c r="JEY302"/>
      <c r="JEZ302"/>
      <c r="JFA302"/>
      <c r="JFB302"/>
      <c r="JFC302"/>
      <c r="JFD302"/>
      <c r="JFE302"/>
      <c r="JFF302"/>
      <c r="JFG302"/>
      <c r="JFH302"/>
      <c r="JFI302"/>
      <c r="JFJ302"/>
      <c r="JFK302"/>
      <c r="JFL302"/>
      <c r="JFM302"/>
      <c r="JFN302"/>
      <c r="JFO302"/>
      <c r="JFP302"/>
      <c r="JFQ302"/>
      <c r="JFR302"/>
      <c r="JFS302"/>
      <c r="JFT302"/>
      <c r="JFU302"/>
      <c r="JFV302"/>
      <c r="JFW302"/>
      <c r="JFX302"/>
      <c r="JFY302"/>
      <c r="JFZ302"/>
      <c r="JGA302"/>
      <c r="JGB302"/>
      <c r="JGC302"/>
      <c r="JGD302"/>
      <c r="JGE302"/>
      <c r="JGF302"/>
      <c r="JGG302"/>
      <c r="JGH302"/>
      <c r="JGI302"/>
      <c r="JGJ302"/>
      <c r="JGK302"/>
      <c r="JGL302"/>
      <c r="JGM302"/>
      <c r="JGN302"/>
      <c r="JGO302"/>
      <c r="JGP302"/>
      <c r="JGQ302"/>
      <c r="JGR302"/>
      <c r="JGS302"/>
      <c r="JGT302"/>
      <c r="JGU302"/>
      <c r="JGV302"/>
      <c r="JGW302"/>
      <c r="JGX302"/>
      <c r="JGY302"/>
      <c r="JGZ302"/>
      <c r="JHA302"/>
      <c r="JHB302"/>
      <c r="JHC302"/>
      <c r="JHD302"/>
      <c r="JHE302"/>
      <c r="JHF302"/>
      <c r="JHG302"/>
      <c r="JHH302"/>
      <c r="JHI302"/>
      <c r="JHJ302"/>
      <c r="JHK302"/>
      <c r="JHL302"/>
      <c r="JHM302"/>
      <c r="JHN302"/>
      <c r="JHO302"/>
      <c r="JHP302"/>
      <c r="JHQ302"/>
      <c r="JHR302"/>
      <c r="JHS302"/>
      <c r="JHT302"/>
      <c r="JHU302"/>
      <c r="JHV302"/>
      <c r="JHW302"/>
      <c r="JHX302"/>
      <c r="JHY302"/>
      <c r="JHZ302"/>
      <c r="JIA302"/>
      <c r="JIB302"/>
      <c r="JIC302"/>
      <c r="JID302"/>
      <c r="JIE302"/>
      <c r="JIF302"/>
      <c r="JIG302"/>
      <c r="JIH302"/>
      <c r="JII302"/>
      <c r="JIJ302"/>
      <c r="JIK302"/>
      <c r="JIL302"/>
      <c r="JIM302"/>
      <c r="JIN302"/>
      <c r="JIO302"/>
      <c r="JIP302"/>
      <c r="JIQ302"/>
      <c r="JIR302"/>
      <c r="JIS302"/>
      <c r="JIT302"/>
      <c r="JIU302"/>
      <c r="JIV302"/>
      <c r="JIW302"/>
      <c r="JIX302"/>
      <c r="JIY302"/>
      <c r="JIZ302"/>
      <c r="JJA302"/>
      <c r="JJB302"/>
      <c r="JJC302"/>
      <c r="JJD302"/>
      <c r="JJE302"/>
      <c r="JJF302"/>
      <c r="JJG302"/>
      <c r="JJH302"/>
      <c r="JJI302"/>
      <c r="JJJ302"/>
      <c r="JJK302"/>
      <c r="JJL302"/>
      <c r="JJM302"/>
      <c r="JJN302"/>
      <c r="JJO302"/>
      <c r="JJP302"/>
      <c r="JJQ302"/>
      <c r="JJR302"/>
      <c r="JJS302"/>
      <c r="JJT302"/>
      <c r="JJU302"/>
      <c r="JJV302"/>
      <c r="JJW302"/>
      <c r="JJX302"/>
      <c r="JJY302"/>
      <c r="JJZ302"/>
      <c r="JKA302"/>
      <c r="JKB302"/>
      <c r="JKC302"/>
      <c r="JKD302"/>
      <c r="JKE302"/>
      <c r="JKF302"/>
      <c r="JKG302"/>
      <c r="JKH302"/>
      <c r="JKI302"/>
      <c r="JKJ302"/>
      <c r="JKK302"/>
      <c r="JKL302"/>
      <c r="JKM302"/>
      <c r="JKN302"/>
      <c r="JKO302"/>
      <c r="JKP302"/>
      <c r="JKQ302"/>
      <c r="JKR302"/>
      <c r="JKS302"/>
      <c r="JKT302"/>
      <c r="JKU302"/>
      <c r="JKV302"/>
      <c r="JKW302"/>
      <c r="JKX302"/>
      <c r="JKY302"/>
      <c r="JKZ302"/>
      <c r="JLA302"/>
      <c r="JLB302"/>
      <c r="JLC302"/>
      <c r="JLD302"/>
      <c r="JLE302"/>
      <c r="JLF302"/>
      <c r="JLG302"/>
      <c r="JLH302"/>
      <c r="JLI302"/>
      <c r="JLJ302"/>
      <c r="JLK302"/>
      <c r="JLL302"/>
      <c r="JLM302"/>
      <c r="JLN302"/>
      <c r="JLO302"/>
      <c r="JLP302"/>
      <c r="JLQ302"/>
      <c r="JLR302"/>
      <c r="JLS302"/>
      <c r="JLT302"/>
      <c r="JLU302"/>
      <c r="JLV302"/>
      <c r="JLW302"/>
      <c r="JLX302"/>
      <c r="JLY302"/>
      <c r="JLZ302"/>
      <c r="JMA302"/>
      <c r="JMB302"/>
      <c r="JMC302"/>
      <c r="JMD302"/>
      <c r="JME302"/>
      <c r="JMF302"/>
      <c r="JMG302"/>
      <c r="JMH302"/>
      <c r="JMI302"/>
      <c r="JMJ302"/>
      <c r="JMK302"/>
      <c r="JML302"/>
      <c r="JMM302"/>
      <c r="JMN302"/>
      <c r="JMO302"/>
      <c r="JMP302"/>
      <c r="JMQ302"/>
      <c r="JMR302"/>
      <c r="JMS302"/>
      <c r="JMT302"/>
      <c r="JMU302"/>
      <c r="JMV302"/>
      <c r="JMW302"/>
      <c r="JMX302"/>
      <c r="JMY302"/>
      <c r="JMZ302"/>
      <c r="JNA302"/>
      <c r="JNB302"/>
      <c r="JNC302"/>
      <c r="JND302"/>
      <c r="JNE302"/>
      <c r="JNF302"/>
      <c r="JNG302"/>
      <c r="JNH302"/>
      <c r="JNI302"/>
      <c r="JNJ302"/>
      <c r="JNK302"/>
      <c r="JNL302"/>
      <c r="JNM302"/>
      <c r="JNN302"/>
      <c r="JNO302"/>
      <c r="JNP302"/>
      <c r="JNQ302"/>
      <c r="JNR302"/>
      <c r="JNS302"/>
      <c r="JNT302"/>
      <c r="JNU302"/>
      <c r="JNV302"/>
      <c r="JNW302"/>
      <c r="JNX302"/>
      <c r="JNY302"/>
      <c r="JNZ302"/>
      <c r="JOA302"/>
      <c r="JOB302"/>
      <c r="JOC302"/>
      <c r="JOD302"/>
      <c r="JOE302"/>
      <c r="JOF302"/>
      <c r="JOG302"/>
      <c r="JOH302"/>
      <c r="JOI302"/>
      <c r="JOJ302"/>
      <c r="JOK302"/>
      <c r="JOL302"/>
      <c r="JOM302"/>
      <c r="JON302"/>
      <c r="JOO302"/>
      <c r="JOP302"/>
      <c r="JOQ302"/>
      <c r="JOR302"/>
      <c r="JOS302"/>
      <c r="JOT302"/>
      <c r="JOU302"/>
      <c r="JOV302"/>
      <c r="JOW302"/>
      <c r="JOX302"/>
      <c r="JOY302"/>
      <c r="JOZ302"/>
      <c r="JPA302"/>
      <c r="JPB302"/>
      <c r="JPC302"/>
      <c r="JPD302"/>
      <c r="JPE302"/>
      <c r="JPF302"/>
      <c r="JPG302"/>
      <c r="JPH302"/>
      <c r="JPI302"/>
      <c r="JPJ302"/>
      <c r="JPK302"/>
      <c r="JPL302"/>
      <c r="JPM302"/>
      <c r="JPN302"/>
      <c r="JPO302"/>
      <c r="JPP302"/>
      <c r="JPQ302"/>
      <c r="JPR302"/>
      <c r="JPS302"/>
      <c r="JPT302"/>
      <c r="JPU302"/>
      <c r="JPV302"/>
      <c r="JPW302"/>
      <c r="JPX302"/>
      <c r="JPY302"/>
      <c r="JPZ302"/>
      <c r="JQA302"/>
      <c r="JQB302"/>
      <c r="JQC302"/>
      <c r="JQD302"/>
      <c r="JQE302"/>
      <c r="JQF302"/>
      <c r="JQG302"/>
      <c r="JQH302"/>
      <c r="JQI302"/>
      <c r="JQJ302"/>
      <c r="JQK302"/>
      <c r="JQL302"/>
      <c r="JQM302"/>
      <c r="JQN302"/>
      <c r="JQO302"/>
      <c r="JQP302"/>
      <c r="JQQ302"/>
      <c r="JQR302"/>
      <c r="JQS302"/>
      <c r="JQT302"/>
      <c r="JQU302"/>
      <c r="JQV302"/>
      <c r="JQW302"/>
      <c r="JQX302"/>
      <c r="JQY302"/>
      <c r="JQZ302"/>
      <c r="JRA302"/>
      <c r="JRB302"/>
      <c r="JRC302"/>
      <c r="JRD302"/>
      <c r="JRE302"/>
      <c r="JRF302"/>
      <c r="JRG302"/>
      <c r="JRH302"/>
      <c r="JRI302"/>
      <c r="JRJ302"/>
      <c r="JRK302"/>
      <c r="JRL302"/>
      <c r="JRM302"/>
      <c r="JRN302"/>
      <c r="JRO302"/>
      <c r="JRP302"/>
      <c r="JRQ302"/>
      <c r="JRR302"/>
      <c r="JRS302"/>
      <c r="JRT302"/>
      <c r="JRU302"/>
      <c r="JRV302"/>
      <c r="JRW302"/>
      <c r="JRX302"/>
      <c r="JRY302"/>
      <c r="JRZ302"/>
      <c r="JSA302"/>
      <c r="JSB302"/>
      <c r="JSC302"/>
      <c r="JSD302"/>
      <c r="JSE302"/>
      <c r="JSF302"/>
      <c r="JSG302"/>
      <c r="JSH302"/>
      <c r="JSI302"/>
      <c r="JSJ302"/>
      <c r="JSK302"/>
      <c r="JSL302"/>
      <c r="JSM302"/>
      <c r="JSN302"/>
      <c r="JSO302"/>
      <c r="JSP302"/>
      <c r="JSQ302"/>
      <c r="JSR302"/>
      <c r="JSS302"/>
      <c r="JST302"/>
      <c r="JSU302"/>
      <c r="JSV302"/>
      <c r="JSW302"/>
      <c r="JSX302"/>
      <c r="JSY302"/>
      <c r="JSZ302"/>
      <c r="JTA302"/>
      <c r="JTB302"/>
      <c r="JTC302"/>
      <c r="JTD302"/>
      <c r="JTE302"/>
      <c r="JTF302"/>
      <c r="JTG302"/>
      <c r="JTH302"/>
      <c r="JTI302"/>
      <c r="JTJ302"/>
      <c r="JTK302"/>
      <c r="JTL302"/>
      <c r="JTM302"/>
      <c r="JTN302"/>
      <c r="JTO302"/>
      <c r="JTP302"/>
      <c r="JTQ302"/>
      <c r="JTR302"/>
      <c r="JTS302"/>
      <c r="JTT302"/>
      <c r="JTU302"/>
      <c r="JTV302"/>
      <c r="JTW302"/>
      <c r="JTX302"/>
      <c r="JTY302"/>
      <c r="JTZ302"/>
      <c r="JUA302"/>
      <c r="JUB302"/>
      <c r="JUC302"/>
      <c r="JUD302"/>
      <c r="JUE302"/>
      <c r="JUF302"/>
      <c r="JUG302"/>
      <c r="JUH302"/>
      <c r="JUI302"/>
      <c r="JUJ302"/>
      <c r="JUK302"/>
      <c r="JUL302"/>
      <c r="JUM302"/>
      <c r="JUN302"/>
      <c r="JUO302"/>
      <c r="JUP302"/>
      <c r="JUQ302"/>
      <c r="JUR302"/>
      <c r="JUS302"/>
      <c r="JUT302"/>
      <c r="JUU302"/>
      <c r="JUV302"/>
      <c r="JUW302"/>
      <c r="JUX302"/>
      <c r="JUY302"/>
      <c r="JUZ302"/>
      <c r="JVA302"/>
      <c r="JVB302"/>
      <c r="JVC302"/>
      <c r="JVD302"/>
      <c r="JVE302"/>
      <c r="JVF302"/>
      <c r="JVG302"/>
      <c r="JVH302"/>
      <c r="JVI302"/>
      <c r="JVJ302"/>
      <c r="JVK302"/>
      <c r="JVL302"/>
      <c r="JVM302"/>
      <c r="JVN302"/>
      <c r="JVO302"/>
      <c r="JVP302"/>
      <c r="JVQ302"/>
      <c r="JVR302"/>
      <c r="JVS302"/>
      <c r="JVT302"/>
      <c r="JVU302"/>
      <c r="JVV302"/>
      <c r="JVW302"/>
      <c r="JVX302"/>
      <c r="JVY302"/>
      <c r="JVZ302"/>
      <c r="JWA302"/>
      <c r="JWB302"/>
      <c r="JWC302"/>
      <c r="JWD302"/>
      <c r="JWE302"/>
      <c r="JWF302"/>
      <c r="JWG302"/>
      <c r="JWH302"/>
      <c r="JWI302"/>
      <c r="JWJ302"/>
      <c r="JWK302"/>
      <c r="JWL302"/>
      <c r="JWM302"/>
      <c r="JWN302"/>
      <c r="JWO302"/>
      <c r="JWP302"/>
      <c r="JWQ302"/>
      <c r="JWR302"/>
      <c r="JWS302"/>
      <c r="JWT302"/>
      <c r="JWU302"/>
      <c r="JWV302"/>
      <c r="JWW302"/>
      <c r="JWX302"/>
      <c r="JWY302"/>
      <c r="JWZ302"/>
      <c r="JXA302"/>
      <c r="JXB302"/>
      <c r="JXC302"/>
      <c r="JXD302"/>
      <c r="JXE302"/>
      <c r="JXF302"/>
      <c r="JXG302"/>
      <c r="JXH302"/>
      <c r="JXI302"/>
      <c r="JXJ302"/>
      <c r="JXK302"/>
      <c r="JXL302"/>
      <c r="JXM302"/>
      <c r="JXN302"/>
      <c r="JXO302"/>
      <c r="JXP302"/>
      <c r="JXQ302"/>
      <c r="JXR302"/>
      <c r="JXS302"/>
      <c r="JXT302"/>
      <c r="JXU302"/>
      <c r="JXV302"/>
      <c r="JXW302"/>
      <c r="JXX302"/>
      <c r="JXY302"/>
      <c r="JXZ302"/>
      <c r="JYA302"/>
      <c r="JYB302"/>
      <c r="JYC302"/>
      <c r="JYD302"/>
      <c r="JYE302"/>
      <c r="JYF302"/>
      <c r="JYG302"/>
      <c r="JYH302"/>
      <c r="JYI302"/>
      <c r="JYJ302"/>
      <c r="JYK302"/>
      <c r="JYL302"/>
      <c r="JYM302"/>
      <c r="JYN302"/>
      <c r="JYO302"/>
      <c r="JYP302"/>
      <c r="JYQ302"/>
      <c r="JYR302"/>
      <c r="JYS302"/>
      <c r="JYT302"/>
      <c r="JYU302"/>
      <c r="JYV302"/>
      <c r="JYW302"/>
      <c r="JYX302"/>
      <c r="JYY302"/>
      <c r="JYZ302"/>
      <c r="JZA302"/>
      <c r="JZB302"/>
      <c r="JZC302"/>
      <c r="JZD302"/>
      <c r="JZE302"/>
      <c r="JZF302"/>
      <c r="JZG302"/>
      <c r="JZH302"/>
      <c r="JZI302"/>
      <c r="JZJ302"/>
      <c r="JZK302"/>
      <c r="JZL302"/>
      <c r="JZM302"/>
      <c r="JZN302"/>
      <c r="JZO302"/>
      <c r="JZP302"/>
      <c r="JZQ302"/>
      <c r="JZR302"/>
      <c r="JZS302"/>
      <c r="JZT302"/>
      <c r="JZU302"/>
      <c r="JZV302"/>
      <c r="JZW302"/>
      <c r="JZX302"/>
      <c r="JZY302"/>
      <c r="JZZ302"/>
      <c r="KAA302"/>
      <c r="KAB302"/>
      <c r="KAC302"/>
      <c r="KAD302"/>
      <c r="KAE302"/>
      <c r="KAF302"/>
      <c r="KAG302"/>
      <c r="KAH302"/>
      <c r="KAI302"/>
      <c r="KAJ302"/>
      <c r="KAK302"/>
      <c r="KAL302"/>
      <c r="KAM302"/>
      <c r="KAN302"/>
      <c r="KAO302"/>
      <c r="KAP302"/>
      <c r="KAQ302"/>
      <c r="KAR302"/>
      <c r="KAS302"/>
      <c r="KAT302"/>
      <c r="KAU302"/>
      <c r="KAV302"/>
      <c r="KAW302"/>
      <c r="KAX302"/>
      <c r="KAY302"/>
      <c r="KAZ302"/>
      <c r="KBA302"/>
      <c r="KBB302"/>
      <c r="KBC302"/>
      <c r="KBD302"/>
      <c r="KBE302"/>
      <c r="KBF302"/>
      <c r="KBG302"/>
      <c r="KBH302"/>
      <c r="KBI302"/>
      <c r="KBJ302"/>
      <c r="KBK302"/>
      <c r="KBL302"/>
      <c r="KBM302"/>
      <c r="KBN302"/>
      <c r="KBO302"/>
      <c r="KBP302"/>
      <c r="KBQ302"/>
      <c r="KBR302"/>
      <c r="KBS302"/>
      <c r="KBT302"/>
      <c r="KBU302"/>
      <c r="KBV302"/>
      <c r="KBW302"/>
      <c r="KBX302"/>
      <c r="KBY302"/>
      <c r="KBZ302"/>
      <c r="KCA302"/>
      <c r="KCB302"/>
      <c r="KCC302"/>
      <c r="KCD302"/>
      <c r="KCE302"/>
      <c r="KCF302"/>
      <c r="KCG302"/>
      <c r="KCH302"/>
      <c r="KCI302"/>
      <c r="KCJ302"/>
      <c r="KCK302"/>
      <c r="KCL302"/>
      <c r="KCM302"/>
      <c r="KCN302"/>
      <c r="KCO302"/>
      <c r="KCP302"/>
      <c r="KCQ302"/>
      <c r="KCR302"/>
      <c r="KCS302"/>
      <c r="KCT302"/>
      <c r="KCU302"/>
      <c r="KCV302"/>
      <c r="KCW302"/>
      <c r="KCX302"/>
      <c r="KCY302"/>
      <c r="KCZ302"/>
      <c r="KDA302"/>
      <c r="KDB302"/>
      <c r="KDC302"/>
      <c r="KDD302"/>
      <c r="KDE302"/>
      <c r="KDF302"/>
      <c r="KDG302"/>
      <c r="KDH302"/>
      <c r="KDI302"/>
      <c r="KDJ302"/>
      <c r="KDK302"/>
      <c r="KDL302"/>
      <c r="KDM302"/>
      <c r="KDN302"/>
      <c r="KDO302"/>
      <c r="KDP302"/>
      <c r="KDQ302"/>
      <c r="KDR302"/>
      <c r="KDS302"/>
      <c r="KDT302"/>
      <c r="KDU302"/>
      <c r="KDV302"/>
      <c r="KDW302"/>
      <c r="KDX302"/>
      <c r="KDY302"/>
      <c r="KDZ302"/>
      <c r="KEA302"/>
      <c r="KEB302"/>
      <c r="KEC302"/>
      <c r="KED302"/>
      <c r="KEE302"/>
      <c r="KEF302"/>
      <c r="KEG302"/>
      <c r="KEH302"/>
      <c r="KEI302"/>
      <c r="KEJ302"/>
      <c r="KEK302"/>
      <c r="KEL302"/>
      <c r="KEM302"/>
      <c r="KEN302"/>
      <c r="KEO302"/>
      <c r="KEP302"/>
      <c r="KEQ302"/>
      <c r="KER302"/>
      <c r="KES302"/>
      <c r="KET302"/>
      <c r="KEU302"/>
      <c r="KEV302"/>
      <c r="KEW302"/>
      <c r="KEX302"/>
      <c r="KEY302"/>
      <c r="KEZ302"/>
      <c r="KFA302"/>
      <c r="KFB302"/>
      <c r="KFC302"/>
      <c r="KFD302"/>
      <c r="KFE302"/>
      <c r="KFF302"/>
      <c r="KFG302"/>
      <c r="KFH302"/>
      <c r="KFI302"/>
      <c r="KFJ302"/>
      <c r="KFK302"/>
      <c r="KFL302"/>
      <c r="KFM302"/>
      <c r="KFN302"/>
      <c r="KFO302"/>
      <c r="KFP302"/>
      <c r="KFQ302"/>
      <c r="KFR302"/>
      <c r="KFS302"/>
      <c r="KFT302"/>
      <c r="KFU302"/>
      <c r="KFV302"/>
      <c r="KFW302"/>
      <c r="KFX302"/>
      <c r="KFY302"/>
      <c r="KFZ302"/>
      <c r="KGA302"/>
      <c r="KGB302"/>
      <c r="KGC302"/>
      <c r="KGD302"/>
      <c r="KGE302"/>
      <c r="KGF302"/>
      <c r="KGG302"/>
      <c r="KGH302"/>
      <c r="KGI302"/>
      <c r="KGJ302"/>
      <c r="KGK302"/>
      <c r="KGL302"/>
      <c r="KGM302"/>
      <c r="KGN302"/>
      <c r="KGO302"/>
      <c r="KGP302"/>
      <c r="KGQ302"/>
      <c r="KGR302"/>
      <c r="KGS302"/>
      <c r="KGT302"/>
      <c r="KGU302"/>
      <c r="KGV302"/>
      <c r="KGW302"/>
      <c r="KGX302"/>
      <c r="KGY302"/>
      <c r="KGZ302"/>
      <c r="KHA302"/>
      <c r="KHB302"/>
      <c r="KHC302"/>
      <c r="KHD302"/>
      <c r="KHE302"/>
      <c r="KHF302"/>
      <c r="KHG302"/>
      <c r="KHH302"/>
      <c r="KHI302"/>
      <c r="KHJ302"/>
      <c r="KHK302"/>
      <c r="KHL302"/>
      <c r="KHM302"/>
      <c r="KHN302"/>
      <c r="KHO302"/>
      <c r="KHP302"/>
      <c r="KHQ302"/>
      <c r="KHR302"/>
      <c r="KHS302"/>
      <c r="KHT302"/>
      <c r="KHU302"/>
      <c r="KHV302"/>
      <c r="KHW302"/>
      <c r="KHX302"/>
      <c r="KHY302"/>
      <c r="KHZ302"/>
      <c r="KIA302"/>
      <c r="KIB302"/>
      <c r="KIC302"/>
      <c r="KID302"/>
      <c r="KIE302"/>
      <c r="KIF302"/>
      <c r="KIG302"/>
      <c r="KIH302"/>
      <c r="KII302"/>
      <c r="KIJ302"/>
      <c r="KIK302"/>
      <c r="KIL302"/>
      <c r="KIM302"/>
      <c r="KIN302"/>
      <c r="KIO302"/>
      <c r="KIP302"/>
      <c r="KIQ302"/>
      <c r="KIR302"/>
      <c r="KIS302"/>
      <c r="KIT302"/>
      <c r="KIU302"/>
      <c r="KIV302"/>
      <c r="KIW302"/>
      <c r="KIX302"/>
      <c r="KIY302"/>
      <c r="KIZ302"/>
      <c r="KJA302"/>
      <c r="KJB302"/>
      <c r="KJC302"/>
      <c r="KJD302"/>
      <c r="KJE302"/>
      <c r="KJF302"/>
      <c r="KJG302"/>
      <c r="KJH302"/>
      <c r="KJI302"/>
      <c r="KJJ302"/>
      <c r="KJK302"/>
      <c r="KJL302"/>
      <c r="KJM302"/>
      <c r="KJN302"/>
      <c r="KJO302"/>
      <c r="KJP302"/>
      <c r="KJQ302"/>
      <c r="KJR302"/>
      <c r="KJS302"/>
      <c r="KJT302"/>
      <c r="KJU302"/>
      <c r="KJV302"/>
      <c r="KJW302"/>
      <c r="KJX302"/>
      <c r="KJY302"/>
      <c r="KJZ302"/>
      <c r="KKA302"/>
      <c r="KKB302"/>
      <c r="KKC302"/>
      <c r="KKD302"/>
      <c r="KKE302"/>
      <c r="KKF302"/>
      <c r="KKG302"/>
      <c r="KKH302"/>
      <c r="KKI302"/>
      <c r="KKJ302"/>
      <c r="KKK302"/>
      <c r="KKL302"/>
      <c r="KKM302"/>
      <c r="KKN302"/>
      <c r="KKO302"/>
      <c r="KKP302"/>
      <c r="KKQ302"/>
      <c r="KKR302"/>
      <c r="KKS302"/>
      <c r="KKT302"/>
      <c r="KKU302"/>
      <c r="KKV302"/>
      <c r="KKW302"/>
      <c r="KKX302"/>
      <c r="KKY302"/>
      <c r="KKZ302"/>
      <c r="KLA302"/>
      <c r="KLB302"/>
      <c r="KLC302"/>
      <c r="KLD302"/>
      <c r="KLE302"/>
      <c r="KLF302"/>
      <c r="KLG302"/>
      <c r="KLH302"/>
      <c r="KLI302"/>
      <c r="KLJ302"/>
      <c r="KLK302"/>
      <c r="KLL302"/>
      <c r="KLM302"/>
      <c r="KLN302"/>
      <c r="KLO302"/>
      <c r="KLP302"/>
      <c r="KLQ302"/>
      <c r="KLR302"/>
      <c r="KLS302"/>
      <c r="KLT302"/>
      <c r="KLU302"/>
      <c r="KLV302"/>
      <c r="KLW302"/>
      <c r="KLX302"/>
      <c r="KLY302"/>
      <c r="KLZ302"/>
      <c r="KMA302"/>
      <c r="KMB302"/>
      <c r="KMC302"/>
      <c r="KMD302"/>
      <c r="KME302"/>
      <c r="KMF302"/>
      <c r="KMG302"/>
      <c r="KMH302"/>
      <c r="KMI302"/>
      <c r="KMJ302"/>
      <c r="KMK302"/>
      <c r="KML302"/>
      <c r="KMM302"/>
      <c r="KMN302"/>
      <c r="KMO302"/>
      <c r="KMP302"/>
      <c r="KMQ302"/>
      <c r="KMR302"/>
      <c r="KMS302"/>
      <c r="KMT302"/>
      <c r="KMU302"/>
      <c r="KMV302"/>
      <c r="KMW302"/>
      <c r="KMX302"/>
      <c r="KMY302"/>
      <c r="KMZ302"/>
      <c r="KNA302"/>
      <c r="KNB302"/>
      <c r="KNC302"/>
      <c r="KND302"/>
      <c r="KNE302"/>
      <c r="KNF302"/>
      <c r="KNG302"/>
      <c r="KNH302"/>
      <c r="KNI302"/>
      <c r="KNJ302"/>
      <c r="KNK302"/>
      <c r="KNL302"/>
      <c r="KNM302"/>
      <c r="KNN302"/>
      <c r="KNO302"/>
      <c r="KNP302"/>
      <c r="KNQ302"/>
      <c r="KNR302"/>
      <c r="KNS302"/>
      <c r="KNT302"/>
      <c r="KNU302"/>
      <c r="KNV302"/>
      <c r="KNW302"/>
      <c r="KNX302"/>
      <c r="KNY302"/>
      <c r="KNZ302"/>
      <c r="KOA302"/>
      <c r="KOB302"/>
      <c r="KOC302"/>
      <c r="KOD302"/>
      <c r="KOE302"/>
      <c r="KOF302"/>
      <c r="KOG302"/>
      <c r="KOH302"/>
      <c r="KOI302"/>
      <c r="KOJ302"/>
      <c r="KOK302"/>
      <c r="KOL302"/>
      <c r="KOM302"/>
      <c r="KON302"/>
      <c r="KOO302"/>
      <c r="KOP302"/>
      <c r="KOQ302"/>
      <c r="KOR302"/>
      <c r="KOS302"/>
      <c r="KOT302"/>
      <c r="KOU302"/>
      <c r="KOV302"/>
      <c r="KOW302"/>
      <c r="KOX302"/>
      <c r="KOY302"/>
      <c r="KOZ302"/>
      <c r="KPA302"/>
      <c r="KPB302"/>
      <c r="KPC302"/>
      <c r="KPD302"/>
      <c r="KPE302"/>
      <c r="KPF302"/>
      <c r="KPG302"/>
      <c r="KPH302"/>
      <c r="KPI302"/>
      <c r="KPJ302"/>
      <c r="KPK302"/>
      <c r="KPL302"/>
      <c r="KPM302"/>
      <c r="KPN302"/>
      <c r="KPO302"/>
      <c r="KPP302"/>
      <c r="KPQ302"/>
      <c r="KPR302"/>
      <c r="KPS302"/>
      <c r="KPT302"/>
      <c r="KPU302"/>
      <c r="KPV302"/>
      <c r="KPW302"/>
      <c r="KPX302"/>
      <c r="KPY302"/>
      <c r="KPZ302"/>
      <c r="KQA302"/>
      <c r="KQB302"/>
      <c r="KQC302"/>
      <c r="KQD302"/>
      <c r="KQE302"/>
      <c r="KQF302"/>
      <c r="KQG302"/>
      <c r="KQH302"/>
      <c r="KQI302"/>
      <c r="KQJ302"/>
      <c r="KQK302"/>
      <c r="KQL302"/>
      <c r="KQM302"/>
      <c r="KQN302"/>
      <c r="KQO302"/>
      <c r="KQP302"/>
      <c r="KQQ302"/>
      <c r="KQR302"/>
      <c r="KQS302"/>
      <c r="KQT302"/>
      <c r="KQU302"/>
      <c r="KQV302"/>
      <c r="KQW302"/>
      <c r="KQX302"/>
      <c r="KQY302"/>
      <c r="KQZ302"/>
      <c r="KRA302"/>
      <c r="KRB302"/>
      <c r="KRC302"/>
      <c r="KRD302"/>
      <c r="KRE302"/>
      <c r="KRF302"/>
      <c r="KRG302"/>
      <c r="KRH302"/>
      <c r="KRI302"/>
      <c r="KRJ302"/>
      <c r="KRK302"/>
      <c r="KRL302"/>
      <c r="KRM302"/>
      <c r="KRN302"/>
      <c r="KRO302"/>
      <c r="KRP302"/>
      <c r="KRQ302"/>
      <c r="KRR302"/>
      <c r="KRS302"/>
      <c r="KRT302"/>
      <c r="KRU302"/>
      <c r="KRV302"/>
      <c r="KRW302"/>
      <c r="KRX302"/>
      <c r="KRY302"/>
      <c r="KRZ302"/>
      <c r="KSA302"/>
      <c r="KSB302"/>
      <c r="KSC302"/>
      <c r="KSD302"/>
      <c r="KSE302"/>
      <c r="KSF302"/>
      <c r="KSG302"/>
      <c r="KSH302"/>
      <c r="KSI302"/>
      <c r="KSJ302"/>
      <c r="KSK302"/>
      <c r="KSL302"/>
      <c r="KSM302"/>
      <c r="KSN302"/>
      <c r="KSO302"/>
      <c r="KSP302"/>
      <c r="KSQ302"/>
      <c r="KSR302"/>
      <c r="KSS302"/>
      <c r="KST302"/>
      <c r="KSU302"/>
      <c r="KSV302"/>
      <c r="KSW302"/>
      <c r="KSX302"/>
      <c r="KSY302"/>
      <c r="KSZ302"/>
      <c r="KTA302"/>
      <c r="KTB302"/>
      <c r="KTC302"/>
      <c r="KTD302"/>
      <c r="KTE302"/>
      <c r="KTF302"/>
      <c r="KTG302"/>
      <c r="KTH302"/>
      <c r="KTI302"/>
      <c r="KTJ302"/>
      <c r="KTK302"/>
      <c r="KTL302"/>
      <c r="KTM302"/>
      <c r="KTN302"/>
      <c r="KTO302"/>
      <c r="KTP302"/>
      <c r="KTQ302"/>
      <c r="KTR302"/>
      <c r="KTS302"/>
      <c r="KTT302"/>
      <c r="KTU302"/>
      <c r="KTV302"/>
      <c r="KTW302"/>
      <c r="KTX302"/>
      <c r="KTY302"/>
      <c r="KTZ302"/>
      <c r="KUA302"/>
      <c r="KUB302"/>
      <c r="KUC302"/>
      <c r="KUD302"/>
      <c r="KUE302"/>
      <c r="KUF302"/>
      <c r="KUG302"/>
      <c r="KUH302"/>
      <c r="KUI302"/>
      <c r="KUJ302"/>
      <c r="KUK302"/>
      <c r="KUL302"/>
      <c r="KUM302"/>
      <c r="KUN302"/>
      <c r="KUO302"/>
      <c r="KUP302"/>
      <c r="KUQ302"/>
      <c r="KUR302"/>
      <c r="KUS302"/>
      <c r="KUT302"/>
      <c r="KUU302"/>
      <c r="KUV302"/>
      <c r="KUW302"/>
      <c r="KUX302"/>
      <c r="KUY302"/>
      <c r="KUZ302"/>
      <c r="KVA302"/>
      <c r="KVB302"/>
      <c r="KVC302"/>
      <c r="KVD302"/>
      <c r="KVE302"/>
      <c r="KVF302"/>
      <c r="KVG302"/>
      <c r="KVH302"/>
      <c r="KVI302"/>
      <c r="KVJ302"/>
      <c r="KVK302"/>
      <c r="KVL302"/>
      <c r="KVM302"/>
      <c r="KVN302"/>
      <c r="KVO302"/>
      <c r="KVP302"/>
      <c r="KVQ302"/>
      <c r="KVR302"/>
      <c r="KVS302"/>
      <c r="KVT302"/>
      <c r="KVU302"/>
      <c r="KVV302"/>
      <c r="KVW302"/>
      <c r="KVX302"/>
      <c r="KVY302"/>
      <c r="KVZ302"/>
      <c r="KWA302"/>
      <c r="KWB302"/>
      <c r="KWC302"/>
      <c r="KWD302"/>
      <c r="KWE302"/>
      <c r="KWF302"/>
      <c r="KWG302"/>
      <c r="KWH302"/>
      <c r="KWI302"/>
      <c r="KWJ302"/>
      <c r="KWK302"/>
      <c r="KWL302"/>
      <c r="KWM302"/>
      <c r="KWN302"/>
      <c r="KWO302"/>
      <c r="KWP302"/>
      <c r="KWQ302"/>
      <c r="KWR302"/>
      <c r="KWS302"/>
      <c r="KWT302"/>
      <c r="KWU302"/>
      <c r="KWV302"/>
      <c r="KWW302"/>
      <c r="KWX302"/>
      <c r="KWY302"/>
      <c r="KWZ302"/>
      <c r="KXA302"/>
      <c r="KXB302"/>
      <c r="KXC302"/>
      <c r="KXD302"/>
      <c r="KXE302"/>
      <c r="KXF302"/>
      <c r="KXG302"/>
      <c r="KXH302"/>
      <c r="KXI302"/>
      <c r="KXJ302"/>
      <c r="KXK302"/>
      <c r="KXL302"/>
      <c r="KXM302"/>
      <c r="KXN302"/>
      <c r="KXO302"/>
      <c r="KXP302"/>
      <c r="KXQ302"/>
      <c r="KXR302"/>
      <c r="KXS302"/>
      <c r="KXT302"/>
      <c r="KXU302"/>
      <c r="KXV302"/>
      <c r="KXW302"/>
      <c r="KXX302"/>
      <c r="KXY302"/>
      <c r="KXZ302"/>
      <c r="KYA302"/>
      <c r="KYB302"/>
      <c r="KYC302"/>
      <c r="KYD302"/>
      <c r="KYE302"/>
      <c r="KYF302"/>
      <c r="KYG302"/>
      <c r="KYH302"/>
      <c r="KYI302"/>
      <c r="KYJ302"/>
      <c r="KYK302"/>
      <c r="KYL302"/>
      <c r="KYM302"/>
      <c r="KYN302"/>
      <c r="KYO302"/>
      <c r="KYP302"/>
      <c r="KYQ302"/>
      <c r="KYR302"/>
      <c r="KYS302"/>
      <c r="KYT302"/>
      <c r="KYU302"/>
      <c r="KYV302"/>
      <c r="KYW302"/>
      <c r="KYX302"/>
      <c r="KYY302"/>
      <c r="KYZ302"/>
      <c r="KZA302"/>
      <c r="KZB302"/>
      <c r="KZC302"/>
      <c r="KZD302"/>
      <c r="KZE302"/>
      <c r="KZF302"/>
      <c r="KZG302"/>
      <c r="KZH302"/>
      <c r="KZI302"/>
      <c r="KZJ302"/>
      <c r="KZK302"/>
      <c r="KZL302"/>
      <c r="KZM302"/>
      <c r="KZN302"/>
      <c r="KZO302"/>
      <c r="KZP302"/>
      <c r="KZQ302"/>
      <c r="KZR302"/>
      <c r="KZS302"/>
      <c r="KZT302"/>
      <c r="KZU302"/>
      <c r="KZV302"/>
      <c r="KZW302"/>
      <c r="KZX302"/>
      <c r="KZY302"/>
      <c r="KZZ302"/>
      <c r="LAA302"/>
      <c r="LAB302"/>
      <c r="LAC302"/>
      <c r="LAD302"/>
      <c r="LAE302"/>
      <c r="LAF302"/>
      <c r="LAG302"/>
      <c r="LAH302"/>
      <c r="LAI302"/>
      <c r="LAJ302"/>
      <c r="LAK302"/>
      <c r="LAL302"/>
      <c r="LAM302"/>
      <c r="LAN302"/>
      <c r="LAO302"/>
      <c r="LAP302"/>
      <c r="LAQ302"/>
      <c r="LAR302"/>
      <c r="LAS302"/>
      <c r="LAT302"/>
      <c r="LAU302"/>
      <c r="LAV302"/>
      <c r="LAW302"/>
      <c r="LAX302"/>
      <c r="LAY302"/>
      <c r="LAZ302"/>
      <c r="LBA302"/>
      <c r="LBB302"/>
      <c r="LBC302"/>
      <c r="LBD302"/>
      <c r="LBE302"/>
      <c r="LBF302"/>
      <c r="LBG302"/>
      <c r="LBH302"/>
      <c r="LBI302"/>
      <c r="LBJ302"/>
      <c r="LBK302"/>
      <c r="LBL302"/>
      <c r="LBM302"/>
      <c r="LBN302"/>
      <c r="LBO302"/>
      <c r="LBP302"/>
      <c r="LBQ302"/>
      <c r="LBR302"/>
      <c r="LBS302"/>
      <c r="LBT302"/>
      <c r="LBU302"/>
      <c r="LBV302"/>
      <c r="LBW302"/>
      <c r="LBX302"/>
      <c r="LBY302"/>
      <c r="LBZ302"/>
      <c r="LCA302"/>
      <c r="LCB302"/>
      <c r="LCC302"/>
      <c r="LCD302"/>
      <c r="LCE302"/>
      <c r="LCF302"/>
      <c r="LCG302"/>
      <c r="LCH302"/>
      <c r="LCI302"/>
      <c r="LCJ302"/>
      <c r="LCK302"/>
      <c r="LCL302"/>
      <c r="LCM302"/>
      <c r="LCN302"/>
      <c r="LCO302"/>
      <c r="LCP302"/>
      <c r="LCQ302"/>
      <c r="LCR302"/>
      <c r="LCS302"/>
      <c r="LCT302"/>
      <c r="LCU302"/>
      <c r="LCV302"/>
      <c r="LCW302"/>
      <c r="LCX302"/>
      <c r="LCY302"/>
      <c r="LCZ302"/>
      <c r="LDA302"/>
      <c r="LDB302"/>
      <c r="LDC302"/>
      <c r="LDD302"/>
      <c r="LDE302"/>
      <c r="LDF302"/>
      <c r="LDG302"/>
      <c r="LDH302"/>
      <c r="LDI302"/>
      <c r="LDJ302"/>
      <c r="LDK302"/>
      <c r="LDL302"/>
      <c r="LDM302"/>
      <c r="LDN302"/>
      <c r="LDO302"/>
      <c r="LDP302"/>
      <c r="LDQ302"/>
      <c r="LDR302"/>
      <c r="LDS302"/>
      <c r="LDT302"/>
      <c r="LDU302"/>
      <c r="LDV302"/>
      <c r="LDW302"/>
      <c r="LDX302"/>
      <c r="LDY302"/>
      <c r="LDZ302"/>
      <c r="LEA302"/>
      <c r="LEB302"/>
      <c r="LEC302"/>
      <c r="LED302"/>
      <c r="LEE302"/>
      <c r="LEF302"/>
      <c r="LEG302"/>
      <c r="LEH302"/>
      <c r="LEI302"/>
      <c r="LEJ302"/>
      <c r="LEK302"/>
      <c r="LEL302"/>
      <c r="LEM302"/>
      <c r="LEN302"/>
      <c r="LEO302"/>
      <c r="LEP302"/>
      <c r="LEQ302"/>
      <c r="LER302"/>
      <c r="LES302"/>
      <c r="LET302"/>
      <c r="LEU302"/>
      <c r="LEV302"/>
      <c r="LEW302"/>
      <c r="LEX302"/>
      <c r="LEY302"/>
      <c r="LEZ302"/>
      <c r="LFA302"/>
      <c r="LFB302"/>
      <c r="LFC302"/>
      <c r="LFD302"/>
      <c r="LFE302"/>
      <c r="LFF302"/>
      <c r="LFG302"/>
      <c r="LFH302"/>
      <c r="LFI302"/>
      <c r="LFJ302"/>
      <c r="LFK302"/>
      <c r="LFL302"/>
      <c r="LFM302"/>
      <c r="LFN302"/>
      <c r="LFO302"/>
      <c r="LFP302"/>
      <c r="LFQ302"/>
      <c r="LFR302"/>
      <c r="LFS302"/>
      <c r="LFT302"/>
      <c r="LFU302"/>
      <c r="LFV302"/>
      <c r="LFW302"/>
      <c r="LFX302"/>
      <c r="LFY302"/>
      <c r="LFZ302"/>
      <c r="LGA302"/>
      <c r="LGB302"/>
      <c r="LGC302"/>
      <c r="LGD302"/>
      <c r="LGE302"/>
      <c r="LGF302"/>
      <c r="LGG302"/>
      <c r="LGH302"/>
      <c r="LGI302"/>
      <c r="LGJ302"/>
      <c r="LGK302"/>
      <c r="LGL302"/>
      <c r="LGM302"/>
      <c r="LGN302"/>
      <c r="LGO302"/>
      <c r="LGP302"/>
      <c r="LGQ302"/>
      <c r="LGR302"/>
      <c r="LGS302"/>
      <c r="LGT302"/>
      <c r="LGU302"/>
      <c r="LGV302"/>
      <c r="LGW302"/>
      <c r="LGX302"/>
      <c r="LGY302"/>
      <c r="LGZ302"/>
      <c r="LHA302"/>
      <c r="LHB302"/>
      <c r="LHC302"/>
      <c r="LHD302"/>
      <c r="LHE302"/>
      <c r="LHF302"/>
      <c r="LHG302"/>
      <c r="LHH302"/>
      <c r="LHI302"/>
      <c r="LHJ302"/>
      <c r="LHK302"/>
      <c r="LHL302"/>
      <c r="LHM302"/>
      <c r="LHN302"/>
      <c r="LHO302"/>
      <c r="LHP302"/>
      <c r="LHQ302"/>
      <c r="LHR302"/>
      <c r="LHS302"/>
      <c r="LHT302"/>
      <c r="LHU302"/>
      <c r="LHV302"/>
      <c r="LHW302"/>
      <c r="LHX302"/>
      <c r="LHY302"/>
      <c r="LHZ302"/>
      <c r="LIA302"/>
      <c r="LIB302"/>
      <c r="LIC302"/>
      <c r="LID302"/>
      <c r="LIE302"/>
      <c r="LIF302"/>
      <c r="LIG302"/>
      <c r="LIH302"/>
      <c r="LII302"/>
      <c r="LIJ302"/>
      <c r="LIK302"/>
      <c r="LIL302"/>
      <c r="LIM302"/>
      <c r="LIN302"/>
      <c r="LIO302"/>
      <c r="LIP302"/>
      <c r="LIQ302"/>
      <c r="LIR302"/>
      <c r="LIS302"/>
      <c r="LIT302"/>
      <c r="LIU302"/>
      <c r="LIV302"/>
      <c r="LIW302"/>
      <c r="LIX302"/>
      <c r="LIY302"/>
      <c r="LIZ302"/>
      <c r="LJA302"/>
      <c r="LJB302"/>
      <c r="LJC302"/>
      <c r="LJD302"/>
      <c r="LJE302"/>
      <c r="LJF302"/>
      <c r="LJG302"/>
      <c r="LJH302"/>
      <c r="LJI302"/>
      <c r="LJJ302"/>
      <c r="LJK302"/>
      <c r="LJL302"/>
      <c r="LJM302"/>
      <c r="LJN302"/>
      <c r="LJO302"/>
      <c r="LJP302"/>
      <c r="LJQ302"/>
      <c r="LJR302"/>
      <c r="LJS302"/>
      <c r="LJT302"/>
      <c r="LJU302"/>
      <c r="LJV302"/>
      <c r="LJW302"/>
      <c r="LJX302"/>
      <c r="LJY302"/>
      <c r="LJZ302"/>
      <c r="LKA302"/>
      <c r="LKB302"/>
      <c r="LKC302"/>
      <c r="LKD302"/>
      <c r="LKE302"/>
      <c r="LKF302"/>
      <c r="LKG302"/>
      <c r="LKH302"/>
      <c r="LKI302"/>
      <c r="LKJ302"/>
      <c r="LKK302"/>
      <c r="LKL302"/>
      <c r="LKM302"/>
      <c r="LKN302"/>
      <c r="LKO302"/>
      <c r="LKP302"/>
      <c r="LKQ302"/>
      <c r="LKR302"/>
      <c r="LKS302"/>
      <c r="LKT302"/>
      <c r="LKU302"/>
      <c r="LKV302"/>
      <c r="LKW302"/>
      <c r="LKX302"/>
      <c r="LKY302"/>
      <c r="LKZ302"/>
      <c r="LLA302"/>
      <c r="LLB302"/>
      <c r="LLC302"/>
      <c r="LLD302"/>
      <c r="LLE302"/>
      <c r="LLF302"/>
      <c r="LLG302"/>
      <c r="LLH302"/>
      <c r="LLI302"/>
      <c r="LLJ302"/>
      <c r="LLK302"/>
      <c r="LLL302"/>
      <c r="LLM302"/>
      <c r="LLN302"/>
      <c r="LLO302"/>
      <c r="LLP302"/>
      <c r="LLQ302"/>
      <c r="LLR302"/>
      <c r="LLS302"/>
      <c r="LLT302"/>
      <c r="LLU302"/>
      <c r="LLV302"/>
      <c r="LLW302"/>
      <c r="LLX302"/>
      <c r="LLY302"/>
      <c r="LLZ302"/>
      <c r="LMA302"/>
      <c r="LMB302"/>
      <c r="LMC302"/>
      <c r="LMD302"/>
      <c r="LME302"/>
      <c r="LMF302"/>
      <c r="LMG302"/>
      <c r="LMH302"/>
      <c r="LMI302"/>
      <c r="LMJ302"/>
      <c r="LMK302"/>
      <c r="LML302"/>
      <c r="LMM302"/>
      <c r="LMN302"/>
      <c r="LMO302"/>
      <c r="LMP302"/>
      <c r="LMQ302"/>
      <c r="LMR302"/>
      <c r="LMS302"/>
      <c r="LMT302"/>
      <c r="LMU302"/>
      <c r="LMV302"/>
      <c r="LMW302"/>
      <c r="LMX302"/>
      <c r="LMY302"/>
      <c r="LMZ302"/>
      <c r="LNA302"/>
      <c r="LNB302"/>
      <c r="LNC302"/>
      <c r="LND302"/>
      <c r="LNE302"/>
      <c r="LNF302"/>
      <c r="LNG302"/>
      <c r="LNH302"/>
      <c r="LNI302"/>
      <c r="LNJ302"/>
      <c r="LNK302"/>
      <c r="LNL302"/>
      <c r="LNM302"/>
      <c r="LNN302"/>
      <c r="LNO302"/>
      <c r="LNP302"/>
      <c r="LNQ302"/>
      <c r="LNR302"/>
      <c r="LNS302"/>
      <c r="LNT302"/>
      <c r="LNU302"/>
      <c r="LNV302"/>
      <c r="LNW302"/>
      <c r="LNX302"/>
      <c r="LNY302"/>
      <c r="LNZ302"/>
      <c r="LOA302"/>
      <c r="LOB302"/>
      <c r="LOC302"/>
      <c r="LOD302"/>
      <c r="LOE302"/>
      <c r="LOF302"/>
      <c r="LOG302"/>
      <c r="LOH302"/>
      <c r="LOI302"/>
      <c r="LOJ302"/>
      <c r="LOK302"/>
      <c r="LOL302"/>
      <c r="LOM302"/>
      <c r="LON302"/>
      <c r="LOO302"/>
      <c r="LOP302"/>
      <c r="LOQ302"/>
      <c r="LOR302"/>
      <c r="LOS302"/>
      <c r="LOT302"/>
      <c r="LOU302"/>
      <c r="LOV302"/>
      <c r="LOW302"/>
      <c r="LOX302"/>
      <c r="LOY302"/>
      <c r="LOZ302"/>
      <c r="LPA302"/>
      <c r="LPB302"/>
      <c r="LPC302"/>
      <c r="LPD302"/>
      <c r="LPE302"/>
      <c r="LPF302"/>
      <c r="LPG302"/>
      <c r="LPH302"/>
      <c r="LPI302"/>
      <c r="LPJ302"/>
      <c r="LPK302"/>
      <c r="LPL302"/>
      <c r="LPM302"/>
      <c r="LPN302"/>
      <c r="LPO302"/>
      <c r="LPP302"/>
      <c r="LPQ302"/>
      <c r="LPR302"/>
      <c r="LPS302"/>
      <c r="LPT302"/>
      <c r="LPU302"/>
      <c r="LPV302"/>
      <c r="LPW302"/>
      <c r="LPX302"/>
      <c r="LPY302"/>
      <c r="LPZ302"/>
      <c r="LQA302"/>
      <c r="LQB302"/>
      <c r="LQC302"/>
      <c r="LQD302"/>
      <c r="LQE302"/>
      <c r="LQF302"/>
      <c r="LQG302"/>
      <c r="LQH302"/>
      <c r="LQI302"/>
      <c r="LQJ302"/>
      <c r="LQK302"/>
      <c r="LQL302"/>
      <c r="LQM302"/>
      <c r="LQN302"/>
      <c r="LQO302"/>
      <c r="LQP302"/>
      <c r="LQQ302"/>
      <c r="LQR302"/>
      <c r="LQS302"/>
      <c r="LQT302"/>
      <c r="LQU302"/>
      <c r="LQV302"/>
      <c r="LQW302"/>
      <c r="LQX302"/>
      <c r="LQY302"/>
      <c r="LQZ302"/>
      <c r="LRA302"/>
      <c r="LRB302"/>
      <c r="LRC302"/>
      <c r="LRD302"/>
      <c r="LRE302"/>
      <c r="LRF302"/>
      <c r="LRG302"/>
      <c r="LRH302"/>
      <c r="LRI302"/>
      <c r="LRJ302"/>
      <c r="LRK302"/>
      <c r="LRL302"/>
      <c r="LRM302"/>
      <c r="LRN302"/>
      <c r="LRO302"/>
      <c r="LRP302"/>
      <c r="LRQ302"/>
      <c r="LRR302"/>
      <c r="LRS302"/>
      <c r="LRT302"/>
      <c r="LRU302"/>
      <c r="LRV302"/>
      <c r="LRW302"/>
      <c r="LRX302"/>
      <c r="LRY302"/>
      <c r="LRZ302"/>
      <c r="LSA302"/>
      <c r="LSB302"/>
      <c r="LSC302"/>
      <c r="LSD302"/>
      <c r="LSE302"/>
      <c r="LSF302"/>
      <c r="LSG302"/>
      <c r="LSH302"/>
      <c r="LSI302"/>
      <c r="LSJ302"/>
      <c r="LSK302"/>
      <c r="LSL302"/>
      <c r="LSM302"/>
      <c r="LSN302"/>
      <c r="LSO302"/>
      <c r="LSP302"/>
      <c r="LSQ302"/>
      <c r="LSR302"/>
      <c r="LSS302"/>
      <c r="LST302"/>
      <c r="LSU302"/>
      <c r="LSV302"/>
      <c r="LSW302"/>
      <c r="LSX302"/>
      <c r="LSY302"/>
      <c r="LSZ302"/>
      <c r="LTA302"/>
      <c r="LTB302"/>
      <c r="LTC302"/>
      <c r="LTD302"/>
      <c r="LTE302"/>
      <c r="LTF302"/>
      <c r="LTG302"/>
      <c r="LTH302"/>
      <c r="LTI302"/>
      <c r="LTJ302"/>
      <c r="LTK302"/>
      <c r="LTL302"/>
      <c r="LTM302"/>
      <c r="LTN302"/>
      <c r="LTO302"/>
      <c r="LTP302"/>
      <c r="LTQ302"/>
      <c r="LTR302"/>
      <c r="LTS302"/>
      <c r="LTT302"/>
      <c r="LTU302"/>
      <c r="LTV302"/>
      <c r="LTW302"/>
      <c r="LTX302"/>
      <c r="LTY302"/>
      <c r="LTZ302"/>
      <c r="LUA302"/>
      <c r="LUB302"/>
      <c r="LUC302"/>
      <c r="LUD302"/>
      <c r="LUE302"/>
      <c r="LUF302"/>
      <c r="LUG302"/>
      <c r="LUH302"/>
      <c r="LUI302"/>
      <c r="LUJ302"/>
      <c r="LUK302"/>
      <c r="LUL302"/>
      <c r="LUM302"/>
      <c r="LUN302"/>
      <c r="LUO302"/>
      <c r="LUP302"/>
      <c r="LUQ302"/>
      <c r="LUR302"/>
      <c r="LUS302"/>
      <c r="LUT302"/>
      <c r="LUU302"/>
      <c r="LUV302"/>
      <c r="LUW302"/>
      <c r="LUX302"/>
      <c r="LUY302"/>
      <c r="LUZ302"/>
      <c r="LVA302"/>
      <c r="LVB302"/>
      <c r="LVC302"/>
      <c r="LVD302"/>
      <c r="LVE302"/>
      <c r="LVF302"/>
      <c r="LVG302"/>
      <c r="LVH302"/>
      <c r="LVI302"/>
      <c r="LVJ302"/>
      <c r="LVK302"/>
      <c r="LVL302"/>
      <c r="LVM302"/>
      <c r="LVN302"/>
      <c r="LVO302"/>
      <c r="LVP302"/>
      <c r="LVQ302"/>
      <c r="LVR302"/>
      <c r="LVS302"/>
      <c r="LVT302"/>
      <c r="LVU302"/>
      <c r="LVV302"/>
      <c r="LVW302"/>
      <c r="LVX302"/>
      <c r="LVY302"/>
      <c r="LVZ302"/>
      <c r="LWA302"/>
      <c r="LWB302"/>
      <c r="LWC302"/>
      <c r="LWD302"/>
      <c r="LWE302"/>
      <c r="LWF302"/>
      <c r="LWG302"/>
      <c r="LWH302"/>
      <c r="LWI302"/>
      <c r="LWJ302"/>
      <c r="LWK302"/>
      <c r="LWL302"/>
      <c r="LWM302"/>
      <c r="LWN302"/>
      <c r="LWO302"/>
      <c r="LWP302"/>
      <c r="LWQ302"/>
      <c r="LWR302"/>
      <c r="LWS302"/>
      <c r="LWT302"/>
      <c r="LWU302"/>
      <c r="LWV302"/>
      <c r="LWW302"/>
      <c r="LWX302"/>
      <c r="LWY302"/>
      <c r="LWZ302"/>
      <c r="LXA302"/>
      <c r="LXB302"/>
      <c r="LXC302"/>
      <c r="LXD302"/>
      <c r="LXE302"/>
      <c r="LXF302"/>
      <c r="LXG302"/>
      <c r="LXH302"/>
      <c r="LXI302"/>
      <c r="LXJ302"/>
      <c r="LXK302"/>
      <c r="LXL302"/>
      <c r="LXM302"/>
      <c r="LXN302"/>
      <c r="LXO302"/>
      <c r="LXP302"/>
      <c r="LXQ302"/>
      <c r="LXR302"/>
      <c r="LXS302"/>
      <c r="LXT302"/>
      <c r="LXU302"/>
      <c r="LXV302"/>
      <c r="LXW302"/>
      <c r="LXX302"/>
      <c r="LXY302"/>
      <c r="LXZ302"/>
      <c r="LYA302"/>
      <c r="LYB302"/>
      <c r="LYC302"/>
      <c r="LYD302"/>
      <c r="LYE302"/>
      <c r="LYF302"/>
      <c r="LYG302"/>
      <c r="LYH302"/>
      <c r="LYI302"/>
      <c r="LYJ302"/>
      <c r="LYK302"/>
      <c r="LYL302"/>
      <c r="LYM302"/>
      <c r="LYN302"/>
      <c r="LYO302"/>
      <c r="LYP302"/>
      <c r="LYQ302"/>
      <c r="LYR302"/>
      <c r="LYS302"/>
      <c r="LYT302"/>
      <c r="LYU302"/>
      <c r="LYV302"/>
      <c r="LYW302"/>
      <c r="LYX302"/>
      <c r="LYY302"/>
      <c r="LYZ302"/>
      <c r="LZA302"/>
      <c r="LZB302"/>
      <c r="LZC302"/>
      <c r="LZD302"/>
      <c r="LZE302"/>
      <c r="LZF302"/>
      <c r="LZG302"/>
      <c r="LZH302"/>
      <c r="LZI302"/>
      <c r="LZJ302"/>
      <c r="LZK302"/>
      <c r="LZL302"/>
      <c r="LZM302"/>
      <c r="LZN302"/>
      <c r="LZO302"/>
      <c r="LZP302"/>
      <c r="LZQ302"/>
      <c r="LZR302"/>
      <c r="LZS302"/>
      <c r="LZT302"/>
      <c r="LZU302"/>
      <c r="LZV302"/>
      <c r="LZW302"/>
      <c r="LZX302"/>
      <c r="LZY302"/>
      <c r="LZZ302"/>
      <c r="MAA302"/>
      <c r="MAB302"/>
      <c r="MAC302"/>
      <c r="MAD302"/>
      <c r="MAE302"/>
      <c r="MAF302"/>
      <c r="MAG302"/>
      <c r="MAH302"/>
      <c r="MAI302"/>
      <c r="MAJ302"/>
      <c r="MAK302"/>
      <c r="MAL302"/>
      <c r="MAM302"/>
      <c r="MAN302"/>
      <c r="MAO302"/>
      <c r="MAP302"/>
      <c r="MAQ302"/>
      <c r="MAR302"/>
      <c r="MAS302"/>
      <c r="MAT302"/>
      <c r="MAU302"/>
      <c r="MAV302"/>
      <c r="MAW302"/>
      <c r="MAX302"/>
      <c r="MAY302"/>
      <c r="MAZ302"/>
      <c r="MBA302"/>
      <c r="MBB302"/>
      <c r="MBC302"/>
      <c r="MBD302"/>
      <c r="MBE302"/>
      <c r="MBF302"/>
      <c r="MBG302"/>
      <c r="MBH302"/>
      <c r="MBI302"/>
      <c r="MBJ302"/>
      <c r="MBK302"/>
      <c r="MBL302"/>
      <c r="MBM302"/>
      <c r="MBN302"/>
      <c r="MBO302"/>
      <c r="MBP302"/>
      <c r="MBQ302"/>
      <c r="MBR302"/>
      <c r="MBS302"/>
      <c r="MBT302"/>
      <c r="MBU302"/>
      <c r="MBV302"/>
      <c r="MBW302"/>
      <c r="MBX302"/>
      <c r="MBY302"/>
      <c r="MBZ302"/>
      <c r="MCA302"/>
      <c r="MCB302"/>
      <c r="MCC302"/>
      <c r="MCD302"/>
      <c r="MCE302"/>
      <c r="MCF302"/>
      <c r="MCG302"/>
      <c r="MCH302"/>
      <c r="MCI302"/>
      <c r="MCJ302"/>
      <c r="MCK302"/>
      <c r="MCL302"/>
      <c r="MCM302"/>
      <c r="MCN302"/>
      <c r="MCO302"/>
      <c r="MCP302"/>
      <c r="MCQ302"/>
      <c r="MCR302"/>
      <c r="MCS302"/>
      <c r="MCT302"/>
      <c r="MCU302"/>
      <c r="MCV302"/>
      <c r="MCW302"/>
      <c r="MCX302"/>
      <c r="MCY302"/>
      <c r="MCZ302"/>
      <c r="MDA302"/>
      <c r="MDB302"/>
      <c r="MDC302"/>
      <c r="MDD302"/>
      <c r="MDE302"/>
      <c r="MDF302"/>
      <c r="MDG302"/>
      <c r="MDH302"/>
      <c r="MDI302"/>
      <c r="MDJ302"/>
      <c r="MDK302"/>
      <c r="MDL302"/>
      <c r="MDM302"/>
      <c r="MDN302"/>
      <c r="MDO302"/>
      <c r="MDP302"/>
      <c r="MDQ302"/>
      <c r="MDR302"/>
      <c r="MDS302"/>
      <c r="MDT302"/>
      <c r="MDU302"/>
      <c r="MDV302"/>
      <c r="MDW302"/>
      <c r="MDX302"/>
      <c r="MDY302"/>
      <c r="MDZ302"/>
      <c r="MEA302"/>
      <c r="MEB302"/>
      <c r="MEC302"/>
      <c r="MED302"/>
      <c r="MEE302"/>
      <c r="MEF302"/>
      <c r="MEG302"/>
      <c r="MEH302"/>
      <c r="MEI302"/>
      <c r="MEJ302"/>
      <c r="MEK302"/>
      <c r="MEL302"/>
      <c r="MEM302"/>
      <c r="MEN302"/>
      <c r="MEO302"/>
      <c r="MEP302"/>
      <c r="MEQ302"/>
      <c r="MER302"/>
      <c r="MES302"/>
      <c r="MET302"/>
      <c r="MEU302"/>
      <c r="MEV302"/>
      <c r="MEW302"/>
      <c r="MEX302"/>
      <c r="MEY302"/>
      <c r="MEZ302"/>
      <c r="MFA302"/>
      <c r="MFB302"/>
      <c r="MFC302"/>
      <c r="MFD302"/>
      <c r="MFE302"/>
      <c r="MFF302"/>
      <c r="MFG302"/>
      <c r="MFH302"/>
      <c r="MFI302"/>
      <c r="MFJ302"/>
      <c r="MFK302"/>
      <c r="MFL302"/>
      <c r="MFM302"/>
      <c r="MFN302"/>
      <c r="MFO302"/>
      <c r="MFP302"/>
      <c r="MFQ302"/>
      <c r="MFR302"/>
      <c r="MFS302"/>
      <c r="MFT302"/>
      <c r="MFU302"/>
      <c r="MFV302"/>
      <c r="MFW302"/>
      <c r="MFX302"/>
      <c r="MFY302"/>
      <c r="MFZ302"/>
      <c r="MGA302"/>
      <c r="MGB302"/>
      <c r="MGC302"/>
      <c r="MGD302"/>
      <c r="MGE302"/>
      <c r="MGF302"/>
      <c r="MGG302"/>
      <c r="MGH302"/>
      <c r="MGI302"/>
      <c r="MGJ302"/>
      <c r="MGK302"/>
      <c r="MGL302"/>
      <c r="MGM302"/>
      <c r="MGN302"/>
      <c r="MGO302"/>
      <c r="MGP302"/>
      <c r="MGQ302"/>
      <c r="MGR302"/>
      <c r="MGS302"/>
      <c r="MGT302"/>
      <c r="MGU302"/>
      <c r="MGV302"/>
      <c r="MGW302"/>
      <c r="MGX302"/>
      <c r="MGY302"/>
      <c r="MGZ302"/>
      <c r="MHA302"/>
      <c r="MHB302"/>
      <c r="MHC302"/>
      <c r="MHD302"/>
      <c r="MHE302"/>
      <c r="MHF302"/>
      <c r="MHG302"/>
      <c r="MHH302"/>
      <c r="MHI302"/>
      <c r="MHJ302"/>
      <c r="MHK302"/>
      <c r="MHL302"/>
      <c r="MHM302"/>
      <c r="MHN302"/>
      <c r="MHO302"/>
      <c r="MHP302"/>
      <c r="MHQ302"/>
      <c r="MHR302"/>
      <c r="MHS302"/>
      <c r="MHT302"/>
      <c r="MHU302"/>
      <c r="MHV302"/>
      <c r="MHW302"/>
      <c r="MHX302"/>
      <c r="MHY302"/>
      <c r="MHZ302"/>
      <c r="MIA302"/>
      <c r="MIB302"/>
      <c r="MIC302"/>
      <c r="MID302"/>
      <c r="MIE302"/>
      <c r="MIF302"/>
      <c r="MIG302"/>
      <c r="MIH302"/>
      <c r="MII302"/>
      <c r="MIJ302"/>
      <c r="MIK302"/>
      <c r="MIL302"/>
      <c r="MIM302"/>
      <c r="MIN302"/>
      <c r="MIO302"/>
      <c r="MIP302"/>
      <c r="MIQ302"/>
      <c r="MIR302"/>
      <c r="MIS302"/>
      <c r="MIT302"/>
      <c r="MIU302"/>
      <c r="MIV302"/>
      <c r="MIW302"/>
      <c r="MIX302"/>
      <c r="MIY302"/>
      <c r="MIZ302"/>
      <c r="MJA302"/>
      <c r="MJB302"/>
      <c r="MJC302"/>
      <c r="MJD302"/>
      <c r="MJE302"/>
      <c r="MJF302"/>
      <c r="MJG302"/>
      <c r="MJH302"/>
      <c r="MJI302"/>
      <c r="MJJ302"/>
      <c r="MJK302"/>
      <c r="MJL302"/>
      <c r="MJM302"/>
      <c r="MJN302"/>
      <c r="MJO302"/>
      <c r="MJP302"/>
      <c r="MJQ302"/>
      <c r="MJR302"/>
      <c r="MJS302"/>
      <c r="MJT302"/>
      <c r="MJU302"/>
      <c r="MJV302"/>
      <c r="MJW302"/>
      <c r="MJX302"/>
      <c r="MJY302"/>
      <c r="MJZ302"/>
      <c r="MKA302"/>
      <c r="MKB302"/>
      <c r="MKC302"/>
      <c r="MKD302"/>
      <c r="MKE302"/>
      <c r="MKF302"/>
      <c r="MKG302"/>
      <c r="MKH302"/>
      <c r="MKI302"/>
      <c r="MKJ302"/>
      <c r="MKK302"/>
      <c r="MKL302"/>
      <c r="MKM302"/>
      <c r="MKN302"/>
      <c r="MKO302"/>
      <c r="MKP302"/>
      <c r="MKQ302"/>
      <c r="MKR302"/>
      <c r="MKS302"/>
      <c r="MKT302"/>
      <c r="MKU302"/>
      <c r="MKV302"/>
      <c r="MKW302"/>
      <c r="MKX302"/>
      <c r="MKY302"/>
      <c r="MKZ302"/>
      <c r="MLA302"/>
      <c r="MLB302"/>
      <c r="MLC302"/>
      <c r="MLD302"/>
      <c r="MLE302"/>
      <c r="MLF302"/>
      <c r="MLG302"/>
      <c r="MLH302"/>
      <c r="MLI302"/>
      <c r="MLJ302"/>
      <c r="MLK302"/>
      <c r="MLL302"/>
      <c r="MLM302"/>
      <c r="MLN302"/>
      <c r="MLO302"/>
      <c r="MLP302"/>
      <c r="MLQ302"/>
      <c r="MLR302"/>
      <c r="MLS302"/>
      <c r="MLT302"/>
      <c r="MLU302"/>
      <c r="MLV302"/>
      <c r="MLW302"/>
      <c r="MLX302"/>
      <c r="MLY302"/>
      <c r="MLZ302"/>
      <c r="MMA302"/>
      <c r="MMB302"/>
      <c r="MMC302"/>
      <c r="MMD302"/>
      <c r="MME302"/>
      <c r="MMF302"/>
      <c r="MMG302"/>
      <c r="MMH302"/>
      <c r="MMI302"/>
      <c r="MMJ302"/>
      <c r="MMK302"/>
      <c r="MML302"/>
      <c r="MMM302"/>
      <c r="MMN302"/>
      <c r="MMO302"/>
      <c r="MMP302"/>
      <c r="MMQ302"/>
      <c r="MMR302"/>
      <c r="MMS302"/>
      <c r="MMT302"/>
      <c r="MMU302"/>
      <c r="MMV302"/>
      <c r="MMW302"/>
      <c r="MMX302"/>
      <c r="MMY302"/>
      <c r="MMZ302"/>
      <c r="MNA302"/>
      <c r="MNB302"/>
      <c r="MNC302"/>
      <c r="MND302"/>
      <c r="MNE302"/>
      <c r="MNF302"/>
      <c r="MNG302"/>
      <c r="MNH302"/>
      <c r="MNI302"/>
      <c r="MNJ302"/>
      <c r="MNK302"/>
      <c r="MNL302"/>
      <c r="MNM302"/>
      <c r="MNN302"/>
      <c r="MNO302"/>
      <c r="MNP302"/>
      <c r="MNQ302"/>
      <c r="MNR302"/>
      <c r="MNS302"/>
      <c r="MNT302"/>
      <c r="MNU302"/>
      <c r="MNV302"/>
      <c r="MNW302"/>
      <c r="MNX302"/>
      <c r="MNY302"/>
      <c r="MNZ302"/>
      <c r="MOA302"/>
      <c r="MOB302"/>
      <c r="MOC302"/>
      <c r="MOD302"/>
      <c r="MOE302"/>
      <c r="MOF302"/>
      <c r="MOG302"/>
      <c r="MOH302"/>
      <c r="MOI302"/>
      <c r="MOJ302"/>
      <c r="MOK302"/>
      <c r="MOL302"/>
      <c r="MOM302"/>
      <c r="MON302"/>
      <c r="MOO302"/>
      <c r="MOP302"/>
      <c r="MOQ302"/>
      <c r="MOR302"/>
      <c r="MOS302"/>
      <c r="MOT302"/>
      <c r="MOU302"/>
      <c r="MOV302"/>
      <c r="MOW302"/>
      <c r="MOX302"/>
      <c r="MOY302"/>
      <c r="MOZ302"/>
      <c r="MPA302"/>
      <c r="MPB302"/>
      <c r="MPC302"/>
      <c r="MPD302"/>
      <c r="MPE302"/>
      <c r="MPF302"/>
      <c r="MPG302"/>
      <c r="MPH302"/>
      <c r="MPI302"/>
      <c r="MPJ302"/>
      <c r="MPK302"/>
      <c r="MPL302"/>
      <c r="MPM302"/>
      <c r="MPN302"/>
      <c r="MPO302"/>
      <c r="MPP302"/>
      <c r="MPQ302"/>
      <c r="MPR302"/>
      <c r="MPS302"/>
      <c r="MPT302"/>
      <c r="MPU302"/>
      <c r="MPV302"/>
      <c r="MPW302"/>
      <c r="MPX302"/>
      <c r="MPY302"/>
      <c r="MPZ302"/>
      <c r="MQA302"/>
      <c r="MQB302"/>
      <c r="MQC302"/>
      <c r="MQD302"/>
      <c r="MQE302"/>
      <c r="MQF302"/>
      <c r="MQG302"/>
      <c r="MQH302"/>
      <c r="MQI302"/>
      <c r="MQJ302"/>
      <c r="MQK302"/>
      <c r="MQL302"/>
      <c r="MQM302"/>
      <c r="MQN302"/>
      <c r="MQO302"/>
      <c r="MQP302"/>
      <c r="MQQ302"/>
      <c r="MQR302"/>
      <c r="MQS302"/>
      <c r="MQT302"/>
      <c r="MQU302"/>
      <c r="MQV302"/>
      <c r="MQW302"/>
      <c r="MQX302"/>
      <c r="MQY302"/>
      <c r="MQZ302"/>
      <c r="MRA302"/>
      <c r="MRB302"/>
      <c r="MRC302"/>
      <c r="MRD302"/>
      <c r="MRE302"/>
      <c r="MRF302"/>
      <c r="MRG302"/>
      <c r="MRH302"/>
      <c r="MRI302"/>
      <c r="MRJ302"/>
      <c r="MRK302"/>
      <c r="MRL302"/>
      <c r="MRM302"/>
      <c r="MRN302"/>
      <c r="MRO302"/>
      <c r="MRP302"/>
      <c r="MRQ302"/>
      <c r="MRR302"/>
      <c r="MRS302"/>
      <c r="MRT302"/>
      <c r="MRU302"/>
      <c r="MRV302"/>
      <c r="MRW302"/>
      <c r="MRX302"/>
      <c r="MRY302"/>
      <c r="MRZ302"/>
      <c r="MSA302"/>
      <c r="MSB302"/>
      <c r="MSC302"/>
      <c r="MSD302"/>
      <c r="MSE302"/>
      <c r="MSF302"/>
      <c r="MSG302"/>
      <c r="MSH302"/>
      <c r="MSI302"/>
      <c r="MSJ302"/>
      <c r="MSK302"/>
      <c r="MSL302"/>
      <c r="MSM302"/>
      <c r="MSN302"/>
      <c r="MSO302"/>
      <c r="MSP302"/>
      <c r="MSQ302"/>
      <c r="MSR302"/>
      <c r="MSS302"/>
      <c r="MST302"/>
      <c r="MSU302"/>
      <c r="MSV302"/>
      <c r="MSW302"/>
      <c r="MSX302"/>
      <c r="MSY302"/>
      <c r="MSZ302"/>
      <c r="MTA302"/>
      <c r="MTB302"/>
      <c r="MTC302"/>
      <c r="MTD302"/>
      <c r="MTE302"/>
      <c r="MTF302"/>
      <c r="MTG302"/>
      <c r="MTH302"/>
      <c r="MTI302"/>
      <c r="MTJ302"/>
      <c r="MTK302"/>
      <c r="MTL302"/>
      <c r="MTM302"/>
      <c r="MTN302"/>
      <c r="MTO302"/>
      <c r="MTP302"/>
      <c r="MTQ302"/>
      <c r="MTR302"/>
      <c r="MTS302"/>
      <c r="MTT302"/>
      <c r="MTU302"/>
      <c r="MTV302"/>
      <c r="MTW302"/>
      <c r="MTX302"/>
      <c r="MTY302"/>
      <c r="MTZ302"/>
      <c r="MUA302"/>
      <c r="MUB302"/>
      <c r="MUC302"/>
      <c r="MUD302"/>
      <c r="MUE302"/>
      <c r="MUF302"/>
      <c r="MUG302"/>
      <c r="MUH302"/>
      <c r="MUI302"/>
      <c r="MUJ302"/>
      <c r="MUK302"/>
      <c r="MUL302"/>
      <c r="MUM302"/>
      <c r="MUN302"/>
      <c r="MUO302"/>
      <c r="MUP302"/>
      <c r="MUQ302"/>
      <c r="MUR302"/>
      <c r="MUS302"/>
      <c r="MUT302"/>
      <c r="MUU302"/>
      <c r="MUV302"/>
      <c r="MUW302"/>
      <c r="MUX302"/>
      <c r="MUY302"/>
      <c r="MUZ302"/>
      <c r="MVA302"/>
      <c r="MVB302"/>
      <c r="MVC302"/>
      <c r="MVD302"/>
      <c r="MVE302"/>
      <c r="MVF302"/>
      <c r="MVG302"/>
      <c r="MVH302"/>
      <c r="MVI302"/>
      <c r="MVJ302"/>
      <c r="MVK302"/>
      <c r="MVL302"/>
      <c r="MVM302"/>
      <c r="MVN302"/>
      <c r="MVO302"/>
      <c r="MVP302"/>
      <c r="MVQ302"/>
      <c r="MVR302"/>
      <c r="MVS302"/>
      <c r="MVT302"/>
      <c r="MVU302"/>
      <c r="MVV302"/>
      <c r="MVW302"/>
      <c r="MVX302"/>
      <c r="MVY302"/>
      <c r="MVZ302"/>
      <c r="MWA302"/>
      <c r="MWB302"/>
      <c r="MWC302"/>
      <c r="MWD302"/>
      <c r="MWE302"/>
      <c r="MWF302"/>
      <c r="MWG302"/>
      <c r="MWH302"/>
      <c r="MWI302"/>
      <c r="MWJ302"/>
      <c r="MWK302"/>
      <c r="MWL302"/>
      <c r="MWM302"/>
      <c r="MWN302"/>
      <c r="MWO302"/>
      <c r="MWP302"/>
      <c r="MWQ302"/>
      <c r="MWR302"/>
      <c r="MWS302"/>
      <c r="MWT302"/>
      <c r="MWU302"/>
      <c r="MWV302"/>
      <c r="MWW302"/>
      <c r="MWX302"/>
      <c r="MWY302"/>
      <c r="MWZ302"/>
      <c r="MXA302"/>
      <c r="MXB302"/>
      <c r="MXC302"/>
      <c r="MXD302"/>
      <c r="MXE302"/>
      <c r="MXF302"/>
      <c r="MXG302"/>
      <c r="MXH302"/>
      <c r="MXI302"/>
      <c r="MXJ302"/>
      <c r="MXK302"/>
      <c r="MXL302"/>
      <c r="MXM302"/>
      <c r="MXN302"/>
      <c r="MXO302"/>
      <c r="MXP302"/>
      <c r="MXQ302"/>
      <c r="MXR302"/>
      <c r="MXS302"/>
      <c r="MXT302"/>
      <c r="MXU302"/>
      <c r="MXV302"/>
      <c r="MXW302"/>
      <c r="MXX302"/>
      <c r="MXY302"/>
      <c r="MXZ302"/>
      <c r="MYA302"/>
      <c r="MYB302"/>
      <c r="MYC302"/>
      <c r="MYD302"/>
      <c r="MYE302"/>
      <c r="MYF302"/>
      <c r="MYG302"/>
      <c r="MYH302"/>
      <c r="MYI302"/>
      <c r="MYJ302"/>
      <c r="MYK302"/>
      <c r="MYL302"/>
      <c r="MYM302"/>
      <c r="MYN302"/>
      <c r="MYO302"/>
      <c r="MYP302"/>
      <c r="MYQ302"/>
      <c r="MYR302"/>
      <c r="MYS302"/>
      <c r="MYT302"/>
      <c r="MYU302"/>
      <c r="MYV302"/>
      <c r="MYW302"/>
      <c r="MYX302"/>
      <c r="MYY302"/>
      <c r="MYZ302"/>
      <c r="MZA302"/>
      <c r="MZB302"/>
      <c r="MZC302"/>
      <c r="MZD302"/>
      <c r="MZE302"/>
      <c r="MZF302"/>
      <c r="MZG302"/>
      <c r="MZH302"/>
      <c r="MZI302"/>
      <c r="MZJ302"/>
      <c r="MZK302"/>
      <c r="MZL302"/>
      <c r="MZM302"/>
      <c r="MZN302"/>
      <c r="MZO302"/>
      <c r="MZP302"/>
      <c r="MZQ302"/>
      <c r="MZR302"/>
      <c r="MZS302"/>
      <c r="MZT302"/>
      <c r="MZU302"/>
      <c r="MZV302"/>
      <c r="MZW302"/>
      <c r="MZX302"/>
      <c r="MZY302"/>
      <c r="MZZ302"/>
      <c r="NAA302"/>
      <c r="NAB302"/>
      <c r="NAC302"/>
      <c r="NAD302"/>
      <c r="NAE302"/>
      <c r="NAF302"/>
      <c r="NAG302"/>
      <c r="NAH302"/>
      <c r="NAI302"/>
      <c r="NAJ302"/>
      <c r="NAK302"/>
      <c r="NAL302"/>
      <c r="NAM302"/>
      <c r="NAN302"/>
      <c r="NAO302"/>
      <c r="NAP302"/>
      <c r="NAQ302"/>
      <c r="NAR302"/>
      <c r="NAS302"/>
      <c r="NAT302"/>
      <c r="NAU302"/>
      <c r="NAV302"/>
      <c r="NAW302"/>
      <c r="NAX302"/>
      <c r="NAY302"/>
      <c r="NAZ302"/>
      <c r="NBA302"/>
      <c r="NBB302"/>
      <c r="NBC302"/>
      <c r="NBD302"/>
      <c r="NBE302"/>
      <c r="NBF302"/>
      <c r="NBG302"/>
      <c r="NBH302"/>
      <c r="NBI302"/>
      <c r="NBJ302"/>
      <c r="NBK302"/>
      <c r="NBL302"/>
      <c r="NBM302"/>
      <c r="NBN302"/>
      <c r="NBO302"/>
      <c r="NBP302"/>
      <c r="NBQ302"/>
      <c r="NBR302"/>
      <c r="NBS302"/>
      <c r="NBT302"/>
      <c r="NBU302"/>
      <c r="NBV302"/>
      <c r="NBW302"/>
      <c r="NBX302"/>
      <c r="NBY302"/>
      <c r="NBZ302"/>
      <c r="NCA302"/>
      <c r="NCB302"/>
      <c r="NCC302"/>
      <c r="NCD302"/>
      <c r="NCE302"/>
      <c r="NCF302"/>
      <c r="NCG302"/>
      <c r="NCH302"/>
      <c r="NCI302"/>
      <c r="NCJ302"/>
      <c r="NCK302"/>
      <c r="NCL302"/>
      <c r="NCM302"/>
      <c r="NCN302"/>
      <c r="NCO302"/>
      <c r="NCP302"/>
      <c r="NCQ302"/>
      <c r="NCR302"/>
      <c r="NCS302"/>
      <c r="NCT302"/>
      <c r="NCU302"/>
      <c r="NCV302"/>
      <c r="NCW302"/>
      <c r="NCX302"/>
      <c r="NCY302"/>
      <c r="NCZ302"/>
      <c r="NDA302"/>
      <c r="NDB302"/>
      <c r="NDC302"/>
      <c r="NDD302"/>
      <c r="NDE302"/>
      <c r="NDF302"/>
      <c r="NDG302"/>
      <c r="NDH302"/>
      <c r="NDI302"/>
      <c r="NDJ302"/>
      <c r="NDK302"/>
      <c r="NDL302"/>
      <c r="NDM302"/>
      <c r="NDN302"/>
      <c r="NDO302"/>
      <c r="NDP302"/>
      <c r="NDQ302"/>
      <c r="NDR302"/>
      <c r="NDS302"/>
      <c r="NDT302"/>
      <c r="NDU302"/>
      <c r="NDV302"/>
      <c r="NDW302"/>
      <c r="NDX302"/>
      <c r="NDY302"/>
      <c r="NDZ302"/>
      <c r="NEA302"/>
      <c r="NEB302"/>
      <c r="NEC302"/>
      <c r="NED302"/>
      <c r="NEE302"/>
      <c r="NEF302"/>
      <c r="NEG302"/>
      <c r="NEH302"/>
      <c r="NEI302"/>
      <c r="NEJ302"/>
      <c r="NEK302"/>
      <c r="NEL302"/>
      <c r="NEM302"/>
      <c r="NEN302"/>
      <c r="NEO302"/>
      <c r="NEP302"/>
      <c r="NEQ302"/>
      <c r="NER302"/>
      <c r="NES302"/>
      <c r="NET302"/>
      <c r="NEU302"/>
      <c r="NEV302"/>
      <c r="NEW302"/>
      <c r="NEX302"/>
      <c r="NEY302"/>
      <c r="NEZ302"/>
      <c r="NFA302"/>
      <c r="NFB302"/>
      <c r="NFC302"/>
      <c r="NFD302"/>
      <c r="NFE302"/>
      <c r="NFF302"/>
      <c r="NFG302"/>
      <c r="NFH302"/>
      <c r="NFI302"/>
      <c r="NFJ302"/>
      <c r="NFK302"/>
      <c r="NFL302"/>
      <c r="NFM302"/>
      <c r="NFN302"/>
      <c r="NFO302"/>
      <c r="NFP302"/>
      <c r="NFQ302"/>
      <c r="NFR302"/>
      <c r="NFS302"/>
      <c r="NFT302"/>
      <c r="NFU302"/>
      <c r="NFV302"/>
      <c r="NFW302"/>
      <c r="NFX302"/>
      <c r="NFY302"/>
      <c r="NFZ302"/>
      <c r="NGA302"/>
      <c r="NGB302"/>
      <c r="NGC302"/>
      <c r="NGD302"/>
      <c r="NGE302"/>
      <c r="NGF302"/>
      <c r="NGG302"/>
      <c r="NGH302"/>
      <c r="NGI302"/>
      <c r="NGJ302"/>
      <c r="NGK302"/>
      <c r="NGL302"/>
      <c r="NGM302"/>
      <c r="NGN302"/>
      <c r="NGO302"/>
      <c r="NGP302"/>
      <c r="NGQ302"/>
      <c r="NGR302"/>
      <c r="NGS302"/>
      <c r="NGT302"/>
      <c r="NGU302"/>
      <c r="NGV302"/>
      <c r="NGW302"/>
      <c r="NGX302"/>
      <c r="NGY302"/>
      <c r="NGZ302"/>
      <c r="NHA302"/>
      <c r="NHB302"/>
      <c r="NHC302"/>
      <c r="NHD302"/>
      <c r="NHE302"/>
      <c r="NHF302"/>
      <c r="NHG302"/>
      <c r="NHH302"/>
      <c r="NHI302"/>
      <c r="NHJ302"/>
      <c r="NHK302"/>
      <c r="NHL302"/>
      <c r="NHM302"/>
      <c r="NHN302"/>
      <c r="NHO302"/>
      <c r="NHP302"/>
      <c r="NHQ302"/>
      <c r="NHR302"/>
      <c r="NHS302"/>
      <c r="NHT302"/>
      <c r="NHU302"/>
      <c r="NHV302"/>
      <c r="NHW302"/>
      <c r="NHX302"/>
      <c r="NHY302"/>
      <c r="NHZ302"/>
      <c r="NIA302"/>
      <c r="NIB302"/>
      <c r="NIC302"/>
      <c r="NID302"/>
      <c r="NIE302"/>
      <c r="NIF302"/>
      <c r="NIG302"/>
      <c r="NIH302"/>
      <c r="NII302"/>
      <c r="NIJ302"/>
      <c r="NIK302"/>
      <c r="NIL302"/>
      <c r="NIM302"/>
      <c r="NIN302"/>
      <c r="NIO302"/>
      <c r="NIP302"/>
      <c r="NIQ302"/>
      <c r="NIR302"/>
      <c r="NIS302"/>
      <c r="NIT302"/>
      <c r="NIU302"/>
      <c r="NIV302"/>
      <c r="NIW302"/>
      <c r="NIX302"/>
      <c r="NIY302"/>
      <c r="NIZ302"/>
      <c r="NJA302"/>
      <c r="NJB302"/>
      <c r="NJC302"/>
      <c r="NJD302"/>
      <c r="NJE302"/>
      <c r="NJF302"/>
      <c r="NJG302"/>
      <c r="NJH302"/>
      <c r="NJI302"/>
      <c r="NJJ302"/>
      <c r="NJK302"/>
      <c r="NJL302"/>
      <c r="NJM302"/>
      <c r="NJN302"/>
      <c r="NJO302"/>
      <c r="NJP302"/>
      <c r="NJQ302"/>
      <c r="NJR302"/>
      <c r="NJS302"/>
      <c r="NJT302"/>
      <c r="NJU302"/>
      <c r="NJV302"/>
      <c r="NJW302"/>
      <c r="NJX302"/>
      <c r="NJY302"/>
      <c r="NJZ302"/>
      <c r="NKA302"/>
      <c r="NKB302"/>
      <c r="NKC302"/>
      <c r="NKD302"/>
      <c r="NKE302"/>
      <c r="NKF302"/>
      <c r="NKG302"/>
      <c r="NKH302"/>
      <c r="NKI302"/>
      <c r="NKJ302"/>
      <c r="NKK302"/>
      <c r="NKL302"/>
      <c r="NKM302"/>
      <c r="NKN302"/>
      <c r="NKO302"/>
      <c r="NKP302"/>
      <c r="NKQ302"/>
      <c r="NKR302"/>
      <c r="NKS302"/>
      <c r="NKT302"/>
      <c r="NKU302"/>
      <c r="NKV302"/>
      <c r="NKW302"/>
      <c r="NKX302"/>
      <c r="NKY302"/>
      <c r="NKZ302"/>
      <c r="NLA302"/>
      <c r="NLB302"/>
      <c r="NLC302"/>
      <c r="NLD302"/>
      <c r="NLE302"/>
      <c r="NLF302"/>
      <c r="NLG302"/>
      <c r="NLH302"/>
      <c r="NLI302"/>
      <c r="NLJ302"/>
      <c r="NLK302"/>
      <c r="NLL302"/>
      <c r="NLM302"/>
      <c r="NLN302"/>
      <c r="NLO302"/>
      <c r="NLP302"/>
      <c r="NLQ302"/>
      <c r="NLR302"/>
      <c r="NLS302"/>
      <c r="NLT302"/>
      <c r="NLU302"/>
      <c r="NLV302"/>
      <c r="NLW302"/>
      <c r="NLX302"/>
      <c r="NLY302"/>
      <c r="NLZ302"/>
      <c r="NMA302"/>
      <c r="NMB302"/>
      <c r="NMC302"/>
      <c r="NMD302"/>
      <c r="NME302"/>
      <c r="NMF302"/>
      <c r="NMG302"/>
      <c r="NMH302"/>
      <c r="NMI302"/>
      <c r="NMJ302"/>
      <c r="NMK302"/>
      <c r="NML302"/>
      <c r="NMM302"/>
      <c r="NMN302"/>
      <c r="NMO302"/>
      <c r="NMP302"/>
      <c r="NMQ302"/>
      <c r="NMR302"/>
      <c r="NMS302"/>
      <c r="NMT302"/>
      <c r="NMU302"/>
      <c r="NMV302"/>
      <c r="NMW302"/>
      <c r="NMX302"/>
      <c r="NMY302"/>
      <c r="NMZ302"/>
      <c r="NNA302"/>
      <c r="NNB302"/>
      <c r="NNC302"/>
      <c r="NND302"/>
      <c r="NNE302"/>
      <c r="NNF302"/>
      <c r="NNG302"/>
      <c r="NNH302"/>
      <c r="NNI302"/>
      <c r="NNJ302"/>
      <c r="NNK302"/>
      <c r="NNL302"/>
      <c r="NNM302"/>
      <c r="NNN302"/>
      <c r="NNO302"/>
      <c r="NNP302"/>
      <c r="NNQ302"/>
      <c r="NNR302"/>
      <c r="NNS302"/>
      <c r="NNT302"/>
      <c r="NNU302"/>
      <c r="NNV302"/>
      <c r="NNW302"/>
      <c r="NNX302"/>
      <c r="NNY302"/>
      <c r="NNZ302"/>
      <c r="NOA302"/>
      <c r="NOB302"/>
      <c r="NOC302"/>
      <c r="NOD302"/>
      <c r="NOE302"/>
      <c r="NOF302"/>
      <c r="NOG302"/>
      <c r="NOH302"/>
      <c r="NOI302"/>
      <c r="NOJ302"/>
      <c r="NOK302"/>
      <c r="NOL302"/>
      <c r="NOM302"/>
      <c r="NON302"/>
      <c r="NOO302"/>
      <c r="NOP302"/>
      <c r="NOQ302"/>
      <c r="NOR302"/>
      <c r="NOS302"/>
      <c r="NOT302"/>
      <c r="NOU302"/>
      <c r="NOV302"/>
      <c r="NOW302"/>
      <c r="NOX302"/>
      <c r="NOY302"/>
      <c r="NOZ302"/>
      <c r="NPA302"/>
      <c r="NPB302"/>
      <c r="NPC302"/>
      <c r="NPD302"/>
      <c r="NPE302"/>
      <c r="NPF302"/>
      <c r="NPG302"/>
      <c r="NPH302"/>
      <c r="NPI302"/>
      <c r="NPJ302"/>
      <c r="NPK302"/>
      <c r="NPL302"/>
      <c r="NPM302"/>
      <c r="NPN302"/>
      <c r="NPO302"/>
      <c r="NPP302"/>
      <c r="NPQ302"/>
      <c r="NPR302"/>
      <c r="NPS302"/>
      <c r="NPT302"/>
      <c r="NPU302"/>
      <c r="NPV302"/>
      <c r="NPW302"/>
      <c r="NPX302"/>
      <c r="NPY302"/>
      <c r="NPZ302"/>
      <c r="NQA302"/>
      <c r="NQB302"/>
      <c r="NQC302"/>
      <c r="NQD302"/>
      <c r="NQE302"/>
      <c r="NQF302"/>
      <c r="NQG302"/>
      <c r="NQH302"/>
      <c r="NQI302"/>
      <c r="NQJ302"/>
      <c r="NQK302"/>
      <c r="NQL302"/>
      <c r="NQM302"/>
      <c r="NQN302"/>
      <c r="NQO302"/>
      <c r="NQP302"/>
      <c r="NQQ302"/>
      <c r="NQR302"/>
      <c r="NQS302"/>
      <c r="NQT302"/>
      <c r="NQU302"/>
      <c r="NQV302"/>
      <c r="NQW302"/>
      <c r="NQX302"/>
      <c r="NQY302"/>
      <c r="NQZ302"/>
      <c r="NRA302"/>
      <c r="NRB302"/>
      <c r="NRC302"/>
      <c r="NRD302"/>
      <c r="NRE302"/>
      <c r="NRF302"/>
      <c r="NRG302"/>
      <c r="NRH302"/>
      <c r="NRI302"/>
      <c r="NRJ302"/>
      <c r="NRK302"/>
      <c r="NRL302"/>
      <c r="NRM302"/>
      <c r="NRN302"/>
      <c r="NRO302"/>
      <c r="NRP302"/>
      <c r="NRQ302"/>
      <c r="NRR302"/>
      <c r="NRS302"/>
      <c r="NRT302"/>
      <c r="NRU302"/>
      <c r="NRV302"/>
      <c r="NRW302"/>
      <c r="NRX302"/>
      <c r="NRY302"/>
      <c r="NRZ302"/>
      <c r="NSA302"/>
      <c r="NSB302"/>
      <c r="NSC302"/>
      <c r="NSD302"/>
      <c r="NSE302"/>
      <c r="NSF302"/>
      <c r="NSG302"/>
      <c r="NSH302"/>
      <c r="NSI302"/>
      <c r="NSJ302"/>
      <c r="NSK302"/>
      <c r="NSL302"/>
      <c r="NSM302"/>
      <c r="NSN302"/>
      <c r="NSO302"/>
      <c r="NSP302"/>
      <c r="NSQ302"/>
      <c r="NSR302"/>
      <c r="NSS302"/>
      <c r="NST302"/>
      <c r="NSU302"/>
      <c r="NSV302"/>
      <c r="NSW302"/>
      <c r="NSX302"/>
      <c r="NSY302"/>
      <c r="NSZ302"/>
      <c r="NTA302"/>
      <c r="NTB302"/>
      <c r="NTC302"/>
      <c r="NTD302"/>
      <c r="NTE302"/>
      <c r="NTF302"/>
      <c r="NTG302"/>
      <c r="NTH302"/>
      <c r="NTI302"/>
      <c r="NTJ302"/>
      <c r="NTK302"/>
      <c r="NTL302"/>
      <c r="NTM302"/>
      <c r="NTN302"/>
      <c r="NTO302"/>
      <c r="NTP302"/>
      <c r="NTQ302"/>
      <c r="NTR302"/>
      <c r="NTS302"/>
      <c r="NTT302"/>
      <c r="NTU302"/>
      <c r="NTV302"/>
      <c r="NTW302"/>
      <c r="NTX302"/>
      <c r="NTY302"/>
      <c r="NTZ302"/>
      <c r="NUA302"/>
      <c r="NUB302"/>
      <c r="NUC302"/>
      <c r="NUD302"/>
      <c r="NUE302"/>
      <c r="NUF302"/>
      <c r="NUG302"/>
      <c r="NUH302"/>
      <c r="NUI302"/>
      <c r="NUJ302"/>
      <c r="NUK302"/>
      <c r="NUL302"/>
      <c r="NUM302"/>
      <c r="NUN302"/>
      <c r="NUO302"/>
      <c r="NUP302"/>
      <c r="NUQ302"/>
      <c r="NUR302"/>
      <c r="NUS302"/>
      <c r="NUT302"/>
      <c r="NUU302"/>
      <c r="NUV302"/>
      <c r="NUW302"/>
      <c r="NUX302"/>
      <c r="NUY302"/>
      <c r="NUZ302"/>
      <c r="NVA302"/>
      <c r="NVB302"/>
      <c r="NVC302"/>
      <c r="NVD302"/>
      <c r="NVE302"/>
      <c r="NVF302"/>
      <c r="NVG302"/>
      <c r="NVH302"/>
      <c r="NVI302"/>
      <c r="NVJ302"/>
      <c r="NVK302"/>
      <c r="NVL302"/>
      <c r="NVM302"/>
      <c r="NVN302"/>
      <c r="NVO302"/>
      <c r="NVP302"/>
      <c r="NVQ302"/>
      <c r="NVR302"/>
      <c r="NVS302"/>
      <c r="NVT302"/>
      <c r="NVU302"/>
      <c r="NVV302"/>
      <c r="NVW302"/>
      <c r="NVX302"/>
      <c r="NVY302"/>
      <c r="NVZ302"/>
      <c r="NWA302"/>
      <c r="NWB302"/>
      <c r="NWC302"/>
      <c r="NWD302"/>
      <c r="NWE302"/>
      <c r="NWF302"/>
      <c r="NWG302"/>
      <c r="NWH302"/>
      <c r="NWI302"/>
      <c r="NWJ302"/>
      <c r="NWK302"/>
      <c r="NWL302"/>
      <c r="NWM302"/>
      <c r="NWN302"/>
      <c r="NWO302"/>
      <c r="NWP302"/>
      <c r="NWQ302"/>
      <c r="NWR302"/>
      <c r="NWS302"/>
      <c r="NWT302"/>
      <c r="NWU302"/>
      <c r="NWV302"/>
      <c r="NWW302"/>
      <c r="NWX302"/>
      <c r="NWY302"/>
      <c r="NWZ302"/>
      <c r="NXA302"/>
      <c r="NXB302"/>
      <c r="NXC302"/>
      <c r="NXD302"/>
      <c r="NXE302"/>
      <c r="NXF302"/>
      <c r="NXG302"/>
      <c r="NXH302"/>
      <c r="NXI302"/>
      <c r="NXJ302"/>
      <c r="NXK302"/>
      <c r="NXL302"/>
      <c r="NXM302"/>
      <c r="NXN302"/>
      <c r="NXO302"/>
      <c r="NXP302"/>
      <c r="NXQ302"/>
      <c r="NXR302"/>
      <c r="NXS302"/>
      <c r="NXT302"/>
      <c r="NXU302"/>
      <c r="NXV302"/>
      <c r="NXW302"/>
      <c r="NXX302"/>
      <c r="NXY302"/>
      <c r="NXZ302"/>
      <c r="NYA302"/>
      <c r="NYB302"/>
      <c r="NYC302"/>
      <c r="NYD302"/>
      <c r="NYE302"/>
      <c r="NYF302"/>
      <c r="NYG302"/>
      <c r="NYH302"/>
      <c r="NYI302"/>
      <c r="NYJ302"/>
      <c r="NYK302"/>
      <c r="NYL302"/>
      <c r="NYM302"/>
      <c r="NYN302"/>
      <c r="NYO302"/>
      <c r="NYP302"/>
      <c r="NYQ302"/>
      <c r="NYR302"/>
      <c r="NYS302"/>
      <c r="NYT302"/>
      <c r="NYU302"/>
      <c r="NYV302"/>
      <c r="NYW302"/>
      <c r="NYX302"/>
      <c r="NYY302"/>
      <c r="NYZ302"/>
      <c r="NZA302"/>
      <c r="NZB302"/>
      <c r="NZC302"/>
      <c r="NZD302"/>
      <c r="NZE302"/>
      <c r="NZF302"/>
      <c r="NZG302"/>
      <c r="NZH302"/>
      <c r="NZI302"/>
      <c r="NZJ302"/>
      <c r="NZK302"/>
      <c r="NZL302"/>
      <c r="NZM302"/>
      <c r="NZN302"/>
      <c r="NZO302"/>
      <c r="NZP302"/>
      <c r="NZQ302"/>
      <c r="NZR302"/>
      <c r="NZS302"/>
      <c r="NZT302"/>
      <c r="NZU302"/>
      <c r="NZV302"/>
      <c r="NZW302"/>
      <c r="NZX302"/>
      <c r="NZY302"/>
      <c r="NZZ302"/>
      <c r="OAA302"/>
      <c r="OAB302"/>
      <c r="OAC302"/>
      <c r="OAD302"/>
      <c r="OAE302"/>
      <c r="OAF302"/>
      <c r="OAG302"/>
      <c r="OAH302"/>
      <c r="OAI302"/>
      <c r="OAJ302"/>
      <c r="OAK302"/>
      <c r="OAL302"/>
      <c r="OAM302"/>
      <c r="OAN302"/>
      <c r="OAO302"/>
      <c r="OAP302"/>
      <c r="OAQ302"/>
      <c r="OAR302"/>
      <c r="OAS302"/>
      <c r="OAT302"/>
      <c r="OAU302"/>
      <c r="OAV302"/>
      <c r="OAW302"/>
      <c r="OAX302"/>
      <c r="OAY302"/>
      <c r="OAZ302"/>
      <c r="OBA302"/>
      <c r="OBB302"/>
      <c r="OBC302"/>
      <c r="OBD302"/>
      <c r="OBE302"/>
      <c r="OBF302"/>
      <c r="OBG302"/>
      <c r="OBH302"/>
      <c r="OBI302"/>
      <c r="OBJ302"/>
      <c r="OBK302"/>
      <c r="OBL302"/>
      <c r="OBM302"/>
      <c r="OBN302"/>
      <c r="OBO302"/>
      <c r="OBP302"/>
      <c r="OBQ302"/>
      <c r="OBR302"/>
      <c r="OBS302"/>
      <c r="OBT302"/>
      <c r="OBU302"/>
      <c r="OBV302"/>
      <c r="OBW302"/>
      <c r="OBX302"/>
      <c r="OBY302"/>
      <c r="OBZ302"/>
      <c r="OCA302"/>
      <c r="OCB302"/>
      <c r="OCC302"/>
      <c r="OCD302"/>
      <c r="OCE302"/>
      <c r="OCF302"/>
      <c r="OCG302"/>
      <c r="OCH302"/>
      <c r="OCI302"/>
      <c r="OCJ302"/>
      <c r="OCK302"/>
      <c r="OCL302"/>
      <c r="OCM302"/>
      <c r="OCN302"/>
      <c r="OCO302"/>
      <c r="OCP302"/>
      <c r="OCQ302"/>
      <c r="OCR302"/>
      <c r="OCS302"/>
      <c r="OCT302"/>
      <c r="OCU302"/>
      <c r="OCV302"/>
      <c r="OCW302"/>
      <c r="OCX302"/>
      <c r="OCY302"/>
      <c r="OCZ302"/>
      <c r="ODA302"/>
      <c r="ODB302"/>
      <c r="ODC302"/>
      <c r="ODD302"/>
      <c r="ODE302"/>
      <c r="ODF302"/>
      <c r="ODG302"/>
      <c r="ODH302"/>
      <c r="ODI302"/>
      <c r="ODJ302"/>
      <c r="ODK302"/>
      <c r="ODL302"/>
      <c r="ODM302"/>
      <c r="ODN302"/>
      <c r="ODO302"/>
      <c r="ODP302"/>
      <c r="ODQ302"/>
      <c r="ODR302"/>
      <c r="ODS302"/>
      <c r="ODT302"/>
      <c r="ODU302"/>
      <c r="ODV302"/>
      <c r="ODW302"/>
      <c r="ODX302"/>
      <c r="ODY302"/>
      <c r="ODZ302"/>
      <c r="OEA302"/>
      <c r="OEB302"/>
      <c r="OEC302"/>
      <c r="OED302"/>
      <c r="OEE302"/>
      <c r="OEF302"/>
      <c r="OEG302"/>
      <c r="OEH302"/>
      <c r="OEI302"/>
      <c r="OEJ302"/>
      <c r="OEK302"/>
      <c r="OEL302"/>
      <c r="OEM302"/>
      <c r="OEN302"/>
      <c r="OEO302"/>
      <c r="OEP302"/>
      <c r="OEQ302"/>
      <c r="OER302"/>
      <c r="OES302"/>
      <c r="OET302"/>
      <c r="OEU302"/>
      <c r="OEV302"/>
      <c r="OEW302"/>
      <c r="OEX302"/>
      <c r="OEY302"/>
      <c r="OEZ302"/>
      <c r="OFA302"/>
      <c r="OFB302"/>
      <c r="OFC302"/>
      <c r="OFD302"/>
      <c r="OFE302"/>
      <c r="OFF302"/>
      <c r="OFG302"/>
      <c r="OFH302"/>
      <c r="OFI302"/>
      <c r="OFJ302"/>
      <c r="OFK302"/>
      <c r="OFL302"/>
      <c r="OFM302"/>
      <c r="OFN302"/>
      <c r="OFO302"/>
      <c r="OFP302"/>
      <c r="OFQ302"/>
      <c r="OFR302"/>
      <c r="OFS302"/>
      <c r="OFT302"/>
      <c r="OFU302"/>
      <c r="OFV302"/>
      <c r="OFW302"/>
      <c r="OFX302"/>
      <c r="OFY302"/>
      <c r="OFZ302"/>
      <c r="OGA302"/>
      <c r="OGB302"/>
      <c r="OGC302"/>
      <c r="OGD302"/>
      <c r="OGE302"/>
      <c r="OGF302"/>
      <c r="OGG302"/>
      <c r="OGH302"/>
      <c r="OGI302"/>
      <c r="OGJ302"/>
      <c r="OGK302"/>
      <c r="OGL302"/>
      <c r="OGM302"/>
      <c r="OGN302"/>
      <c r="OGO302"/>
      <c r="OGP302"/>
      <c r="OGQ302"/>
      <c r="OGR302"/>
      <c r="OGS302"/>
      <c r="OGT302"/>
      <c r="OGU302"/>
      <c r="OGV302"/>
      <c r="OGW302"/>
      <c r="OGX302"/>
      <c r="OGY302"/>
      <c r="OGZ302"/>
      <c r="OHA302"/>
      <c r="OHB302"/>
      <c r="OHC302"/>
      <c r="OHD302"/>
      <c r="OHE302"/>
      <c r="OHF302"/>
      <c r="OHG302"/>
      <c r="OHH302"/>
      <c r="OHI302"/>
      <c r="OHJ302"/>
      <c r="OHK302"/>
      <c r="OHL302"/>
      <c r="OHM302"/>
      <c r="OHN302"/>
      <c r="OHO302"/>
      <c r="OHP302"/>
      <c r="OHQ302"/>
      <c r="OHR302"/>
      <c r="OHS302"/>
      <c r="OHT302"/>
      <c r="OHU302"/>
      <c r="OHV302"/>
      <c r="OHW302"/>
      <c r="OHX302"/>
      <c r="OHY302"/>
      <c r="OHZ302"/>
      <c r="OIA302"/>
      <c r="OIB302"/>
      <c r="OIC302"/>
      <c r="OID302"/>
      <c r="OIE302"/>
      <c r="OIF302"/>
      <c r="OIG302"/>
      <c r="OIH302"/>
      <c r="OII302"/>
      <c r="OIJ302"/>
      <c r="OIK302"/>
      <c r="OIL302"/>
      <c r="OIM302"/>
      <c r="OIN302"/>
      <c r="OIO302"/>
      <c r="OIP302"/>
      <c r="OIQ302"/>
      <c r="OIR302"/>
      <c r="OIS302"/>
      <c r="OIT302"/>
      <c r="OIU302"/>
      <c r="OIV302"/>
      <c r="OIW302"/>
      <c r="OIX302"/>
      <c r="OIY302"/>
      <c r="OIZ302"/>
      <c r="OJA302"/>
      <c r="OJB302"/>
      <c r="OJC302"/>
      <c r="OJD302"/>
      <c r="OJE302"/>
      <c r="OJF302"/>
      <c r="OJG302"/>
      <c r="OJH302"/>
      <c r="OJI302"/>
      <c r="OJJ302"/>
      <c r="OJK302"/>
      <c r="OJL302"/>
      <c r="OJM302"/>
      <c r="OJN302"/>
      <c r="OJO302"/>
      <c r="OJP302"/>
      <c r="OJQ302"/>
      <c r="OJR302"/>
      <c r="OJS302"/>
      <c r="OJT302"/>
      <c r="OJU302"/>
      <c r="OJV302"/>
      <c r="OJW302"/>
      <c r="OJX302"/>
      <c r="OJY302"/>
      <c r="OJZ302"/>
      <c r="OKA302"/>
      <c r="OKB302"/>
      <c r="OKC302"/>
      <c r="OKD302"/>
      <c r="OKE302"/>
      <c r="OKF302"/>
      <c r="OKG302"/>
      <c r="OKH302"/>
      <c r="OKI302"/>
      <c r="OKJ302"/>
      <c r="OKK302"/>
      <c r="OKL302"/>
      <c r="OKM302"/>
      <c r="OKN302"/>
      <c r="OKO302"/>
      <c r="OKP302"/>
      <c r="OKQ302"/>
      <c r="OKR302"/>
      <c r="OKS302"/>
      <c r="OKT302"/>
      <c r="OKU302"/>
      <c r="OKV302"/>
      <c r="OKW302"/>
      <c r="OKX302"/>
      <c r="OKY302"/>
      <c r="OKZ302"/>
      <c r="OLA302"/>
      <c r="OLB302"/>
      <c r="OLC302"/>
      <c r="OLD302"/>
      <c r="OLE302"/>
      <c r="OLF302"/>
      <c r="OLG302"/>
      <c r="OLH302"/>
      <c r="OLI302"/>
      <c r="OLJ302"/>
      <c r="OLK302"/>
      <c r="OLL302"/>
      <c r="OLM302"/>
      <c r="OLN302"/>
      <c r="OLO302"/>
      <c r="OLP302"/>
      <c r="OLQ302"/>
      <c r="OLR302"/>
      <c r="OLS302"/>
      <c r="OLT302"/>
      <c r="OLU302"/>
      <c r="OLV302"/>
      <c r="OLW302"/>
      <c r="OLX302"/>
      <c r="OLY302"/>
      <c r="OLZ302"/>
      <c r="OMA302"/>
      <c r="OMB302"/>
      <c r="OMC302"/>
      <c r="OMD302"/>
      <c r="OME302"/>
      <c r="OMF302"/>
      <c r="OMG302"/>
      <c r="OMH302"/>
      <c r="OMI302"/>
      <c r="OMJ302"/>
      <c r="OMK302"/>
      <c r="OML302"/>
      <c r="OMM302"/>
      <c r="OMN302"/>
      <c r="OMO302"/>
      <c r="OMP302"/>
      <c r="OMQ302"/>
      <c r="OMR302"/>
      <c r="OMS302"/>
      <c r="OMT302"/>
      <c r="OMU302"/>
      <c r="OMV302"/>
      <c r="OMW302"/>
      <c r="OMX302"/>
      <c r="OMY302"/>
      <c r="OMZ302"/>
      <c r="ONA302"/>
      <c r="ONB302"/>
      <c r="ONC302"/>
      <c r="OND302"/>
      <c r="ONE302"/>
      <c r="ONF302"/>
      <c r="ONG302"/>
      <c r="ONH302"/>
      <c r="ONI302"/>
      <c r="ONJ302"/>
      <c r="ONK302"/>
      <c r="ONL302"/>
      <c r="ONM302"/>
      <c r="ONN302"/>
      <c r="ONO302"/>
      <c r="ONP302"/>
      <c r="ONQ302"/>
      <c r="ONR302"/>
      <c r="ONS302"/>
      <c r="ONT302"/>
      <c r="ONU302"/>
      <c r="ONV302"/>
      <c r="ONW302"/>
      <c r="ONX302"/>
      <c r="ONY302"/>
      <c r="ONZ302"/>
      <c r="OOA302"/>
      <c r="OOB302"/>
      <c r="OOC302"/>
      <c r="OOD302"/>
      <c r="OOE302"/>
      <c r="OOF302"/>
      <c r="OOG302"/>
      <c r="OOH302"/>
      <c r="OOI302"/>
      <c r="OOJ302"/>
      <c r="OOK302"/>
      <c r="OOL302"/>
      <c r="OOM302"/>
      <c r="OON302"/>
      <c r="OOO302"/>
      <c r="OOP302"/>
      <c r="OOQ302"/>
      <c r="OOR302"/>
      <c r="OOS302"/>
      <c r="OOT302"/>
      <c r="OOU302"/>
      <c r="OOV302"/>
      <c r="OOW302"/>
      <c r="OOX302"/>
      <c r="OOY302"/>
      <c r="OOZ302"/>
      <c r="OPA302"/>
      <c r="OPB302"/>
      <c r="OPC302"/>
      <c r="OPD302"/>
      <c r="OPE302"/>
      <c r="OPF302"/>
      <c r="OPG302"/>
      <c r="OPH302"/>
      <c r="OPI302"/>
      <c r="OPJ302"/>
      <c r="OPK302"/>
      <c r="OPL302"/>
      <c r="OPM302"/>
      <c r="OPN302"/>
      <c r="OPO302"/>
      <c r="OPP302"/>
      <c r="OPQ302"/>
      <c r="OPR302"/>
      <c r="OPS302"/>
      <c r="OPT302"/>
      <c r="OPU302"/>
      <c r="OPV302"/>
      <c r="OPW302"/>
      <c r="OPX302"/>
      <c r="OPY302"/>
      <c r="OPZ302"/>
      <c r="OQA302"/>
      <c r="OQB302"/>
      <c r="OQC302"/>
      <c r="OQD302"/>
      <c r="OQE302"/>
      <c r="OQF302"/>
      <c r="OQG302"/>
      <c r="OQH302"/>
      <c r="OQI302"/>
      <c r="OQJ302"/>
      <c r="OQK302"/>
      <c r="OQL302"/>
      <c r="OQM302"/>
      <c r="OQN302"/>
      <c r="OQO302"/>
      <c r="OQP302"/>
      <c r="OQQ302"/>
      <c r="OQR302"/>
      <c r="OQS302"/>
      <c r="OQT302"/>
      <c r="OQU302"/>
      <c r="OQV302"/>
      <c r="OQW302"/>
      <c r="OQX302"/>
      <c r="OQY302"/>
      <c r="OQZ302"/>
      <c r="ORA302"/>
      <c r="ORB302"/>
      <c r="ORC302"/>
      <c r="ORD302"/>
      <c r="ORE302"/>
      <c r="ORF302"/>
      <c r="ORG302"/>
      <c r="ORH302"/>
      <c r="ORI302"/>
      <c r="ORJ302"/>
      <c r="ORK302"/>
      <c r="ORL302"/>
      <c r="ORM302"/>
      <c r="ORN302"/>
      <c r="ORO302"/>
      <c r="ORP302"/>
      <c r="ORQ302"/>
      <c r="ORR302"/>
      <c r="ORS302"/>
      <c r="ORT302"/>
      <c r="ORU302"/>
      <c r="ORV302"/>
      <c r="ORW302"/>
      <c r="ORX302"/>
      <c r="ORY302"/>
      <c r="ORZ302"/>
      <c r="OSA302"/>
      <c r="OSB302"/>
      <c r="OSC302"/>
      <c r="OSD302"/>
      <c r="OSE302"/>
      <c r="OSF302"/>
      <c r="OSG302"/>
      <c r="OSH302"/>
      <c r="OSI302"/>
      <c r="OSJ302"/>
      <c r="OSK302"/>
      <c r="OSL302"/>
      <c r="OSM302"/>
      <c r="OSN302"/>
      <c r="OSO302"/>
      <c r="OSP302"/>
      <c r="OSQ302"/>
      <c r="OSR302"/>
      <c r="OSS302"/>
      <c r="OST302"/>
      <c r="OSU302"/>
      <c r="OSV302"/>
      <c r="OSW302"/>
      <c r="OSX302"/>
      <c r="OSY302"/>
      <c r="OSZ302"/>
      <c r="OTA302"/>
      <c r="OTB302"/>
      <c r="OTC302"/>
      <c r="OTD302"/>
      <c r="OTE302"/>
      <c r="OTF302"/>
      <c r="OTG302"/>
      <c r="OTH302"/>
      <c r="OTI302"/>
      <c r="OTJ302"/>
      <c r="OTK302"/>
      <c r="OTL302"/>
      <c r="OTM302"/>
      <c r="OTN302"/>
      <c r="OTO302"/>
      <c r="OTP302"/>
      <c r="OTQ302"/>
      <c r="OTR302"/>
      <c r="OTS302"/>
      <c r="OTT302"/>
      <c r="OTU302"/>
      <c r="OTV302"/>
      <c r="OTW302"/>
      <c r="OTX302"/>
      <c r="OTY302"/>
      <c r="OTZ302"/>
      <c r="OUA302"/>
      <c r="OUB302"/>
      <c r="OUC302"/>
      <c r="OUD302"/>
      <c r="OUE302"/>
      <c r="OUF302"/>
      <c r="OUG302"/>
      <c r="OUH302"/>
      <c r="OUI302"/>
      <c r="OUJ302"/>
      <c r="OUK302"/>
      <c r="OUL302"/>
      <c r="OUM302"/>
      <c r="OUN302"/>
      <c r="OUO302"/>
      <c r="OUP302"/>
      <c r="OUQ302"/>
      <c r="OUR302"/>
      <c r="OUS302"/>
      <c r="OUT302"/>
      <c r="OUU302"/>
      <c r="OUV302"/>
      <c r="OUW302"/>
      <c r="OUX302"/>
      <c r="OUY302"/>
      <c r="OUZ302"/>
      <c r="OVA302"/>
      <c r="OVB302"/>
      <c r="OVC302"/>
      <c r="OVD302"/>
      <c r="OVE302"/>
      <c r="OVF302"/>
      <c r="OVG302"/>
      <c r="OVH302"/>
      <c r="OVI302"/>
      <c r="OVJ302"/>
      <c r="OVK302"/>
      <c r="OVL302"/>
      <c r="OVM302"/>
      <c r="OVN302"/>
      <c r="OVO302"/>
      <c r="OVP302"/>
      <c r="OVQ302"/>
      <c r="OVR302"/>
      <c r="OVS302"/>
      <c r="OVT302"/>
      <c r="OVU302"/>
      <c r="OVV302"/>
      <c r="OVW302"/>
      <c r="OVX302"/>
      <c r="OVY302"/>
      <c r="OVZ302"/>
      <c r="OWA302"/>
      <c r="OWB302"/>
      <c r="OWC302"/>
      <c r="OWD302"/>
      <c r="OWE302"/>
      <c r="OWF302"/>
      <c r="OWG302"/>
      <c r="OWH302"/>
      <c r="OWI302"/>
      <c r="OWJ302"/>
      <c r="OWK302"/>
      <c r="OWL302"/>
      <c r="OWM302"/>
      <c r="OWN302"/>
      <c r="OWO302"/>
      <c r="OWP302"/>
      <c r="OWQ302"/>
      <c r="OWR302"/>
      <c r="OWS302"/>
      <c r="OWT302"/>
      <c r="OWU302"/>
      <c r="OWV302"/>
      <c r="OWW302"/>
      <c r="OWX302"/>
      <c r="OWY302"/>
      <c r="OWZ302"/>
      <c r="OXA302"/>
      <c r="OXB302"/>
      <c r="OXC302"/>
      <c r="OXD302"/>
      <c r="OXE302"/>
      <c r="OXF302"/>
      <c r="OXG302"/>
      <c r="OXH302"/>
      <c r="OXI302"/>
      <c r="OXJ302"/>
      <c r="OXK302"/>
      <c r="OXL302"/>
      <c r="OXM302"/>
      <c r="OXN302"/>
      <c r="OXO302"/>
      <c r="OXP302"/>
      <c r="OXQ302"/>
      <c r="OXR302"/>
      <c r="OXS302"/>
      <c r="OXT302"/>
      <c r="OXU302"/>
      <c r="OXV302"/>
      <c r="OXW302"/>
      <c r="OXX302"/>
      <c r="OXY302"/>
      <c r="OXZ302"/>
      <c r="OYA302"/>
      <c r="OYB302"/>
      <c r="OYC302"/>
      <c r="OYD302"/>
      <c r="OYE302"/>
      <c r="OYF302"/>
      <c r="OYG302"/>
      <c r="OYH302"/>
      <c r="OYI302"/>
      <c r="OYJ302"/>
      <c r="OYK302"/>
      <c r="OYL302"/>
      <c r="OYM302"/>
      <c r="OYN302"/>
      <c r="OYO302"/>
      <c r="OYP302"/>
      <c r="OYQ302"/>
      <c r="OYR302"/>
      <c r="OYS302"/>
      <c r="OYT302"/>
      <c r="OYU302"/>
      <c r="OYV302"/>
      <c r="OYW302"/>
      <c r="OYX302"/>
      <c r="OYY302"/>
      <c r="OYZ302"/>
      <c r="OZA302"/>
      <c r="OZB302"/>
      <c r="OZC302"/>
      <c r="OZD302"/>
      <c r="OZE302"/>
      <c r="OZF302"/>
      <c r="OZG302"/>
      <c r="OZH302"/>
      <c r="OZI302"/>
      <c r="OZJ302"/>
      <c r="OZK302"/>
      <c r="OZL302"/>
      <c r="OZM302"/>
      <c r="OZN302"/>
      <c r="OZO302"/>
      <c r="OZP302"/>
      <c r="OZQ302"/>
      <c r="OZR302"/>
      <c r="OZS302"/>
      <c r="OZT302"/>
      <c r="OZU302"/>
      <c r="OZV302"/>
      <c r="OZW302"/>
      <c r="OZX302"/>
      <c r="OZY302"/>
      <c r="OZZ302"/>
      <c r="PAA302"/>
      <c r="PAB302"/>
      <c r="PAC302"/>
      <c r="PAD302"/>
      <c r="PAE302"/>
      <c r="PAF302"/>
      <c r="PAG302"/>
      <c r="PAH302"/>
      <c r="PAI302"/>
      <c r="PAJ302"/>
      <c r="PAK302"/>
      <c r="PAL302"/>
      <c r="PAM302"/>
      <c r="PAN302"/>
      <c r="PAO302"/>
      <c r="PAP302"/>
      <c r="PAQ302"/>
      <c r="PAR302"/>
      <c r="PAS302"/>
      <c r="PAT302"/>
      <c r="PAU302"/>
      <c r="PAV302"/>
      <c r="PAW302"/>
      <c r="PAX302"/>
      <c r="PAY302"/>
      <c r="PAZ302"/>
      <c r="PBA302"/>
      <c r="PBB302"/>
      <c r="PBC302"/>
      <c r="PBD302"/>
      <c r="PBE302"/>
      <c r="PBF302"/>
      <c r="PBG302"/>
      <c r="PBH302"/>
      <c r="PBI302"/>
      <c r="PBJ302"/>
      <c r="PBK302"/>
      <c r="PBL302"/>
      <c r="PBM302"/>
      <c r="PBN302"/>
      <c r="PBO302"/>
      <c r="PBP302"/>
      <c r="PBQ302"/>
      <c r="PBR302"/>
      <c r="PBS302"/>
      <c r="PBT302"/>
      <c r="PBU302"/>
      <c r="PBV302"/>
      <c r="PBW302"/>
      <c r="PBX302"/>
      <c r="PBY302"/>
      <c r="PBZ302"/>
      <c r="PCA302"/>
      <c r="PCB302"/>
      <c r="PCC302"/>
      <c r="PCD302"/>
      <c r="PCE302"/>
      <c r="PCF302"/>
      <c r="PCG302"/>
      <c r="PCH302"/>
      <c r="PCI302"/>
      <c r="PCJ302"/>
      <c r="PCK302"/>
      <c r="PCL302"/>
      <c r="PCM302"/>
      <c r="PCN302"/>
      <c r="PCO302"/>
      <c r="PCP302"/>
      <c r="PCQ302"/>
      <c r="PCR302"/>
      <c r="PCS302"/>
      <c r="PCT302"/>
      <c r="PCU302"/>
      <c r="PCV302"/>
      <c r="PCW302"/>
      <c r="PCX302"/>
      <c r="PCY302"/>
      <c r="PCZ302"/>
      <c r="PDA302"/>
      <c r="PDB302"/>
      <c r="PDC302"/>
      <c r="PDD302"/>
      <c r="PDE302"/>
      <c r="PDF302"/>
      <c r="PDG302"/>
      <c r="PDH302"/>
      <c r="PDI302"/>
      <c r="PDJ302"/>
      <c r="PDK302"/>
      <c r="PDL302"/>
      <c r="PDM302"/>
      <c r="PDN302"/>
      <c r="PDO302"/>
      <c r="PDP302"/>
      <c r="PDQ302"/>
      <c r="PDR302"/>
      <c r="PDS302"/>
      <c r="PDT302"/>
      <c r="PDU302"/>
      <c r="PDV302"/>
      <c r="PDW302"/>
      <c r="PDX302"/>
      <c r="PDY302"/>
      <c r="PDZ302"/>
      <c r="PEA302"/>
      <c r="PEB302"/>
      <c r="PEC302"/>
      <c r="PED302"/>
      <c r="PEE302"/>
      <c r="PEF302"/>
      <c r="PEG302"/>
      <c r="PEH302"/>
      <c r="PEI302"/>
      <c r="PEJ302"/>
      <c r="PEK302"/>
      <c r="PEL302"/>
      <c r="PEM302"/>
      <c r="PEN302"/>
      <c r="PEO302"/>
      <c r="PEP302"/>
      <c r="PEQ302"/>
      <c r="PER302"/>
      <c r="PES302"/>
      <c r="PET302"/>
      <c r="PEU302"/>
      <c r="PEV302"/>
      <c r="PEW302"/>
      <c r="PEX302"/>
      <c r="PEY302"/>
      <c r="PEZ302"/>
      <c r="PFA302"/>
      <c r="PFB302"/>
      <c r="PFC302"/>
      <c r="PFD302"/>
      <c r="PFE302"/>
      <c r="PFF302"/>
      <c r="PFG302"/>
      <c r="PFH302"/>
      <c r="PFI302"/>
      <c r="PFJ302"/>
      <c r="PFK302"/>
      <c r="PFL302"/>
      <c r="PFM302"/>
      <c r="PFN302"/>
      <c r="PFO302"/>
      <c r="PFP302"/>
      <c r="PFQ302"/>
      <c r="PFR302"/>
      <c r="PFS302"/>
      <c r="PFT302"/>
      <c r="PFU302"/>
      <c r="PFV302"/>
      <c r="PFW302"/>
      <c r="PFX302"/>
      <c r="PFY302"/>
      <c r="PFZ302"/>
      <c r="PGA302"/>
      <c r="PGB302"/>
      <c r="PGC302"/>
      <c r="PGD302"/>
      <c r="PGE302"/>
      <c r="PGF302"/>
      <c r="PGG302"/>
      <c r="PGH302"/>
      <c r="PGI302"/>
      <c r="PGJ302"/>
      <c r="PGK302"/>
      <c r="PGL302"/>
      <c r="PGM302"/>
      <c r="PGN302"/>
      <c r="PGO302"/>
      <c r="PGP302"/>
      <c r="PGQ302"/>
      <c r="PGR302"/>
      <c r="PGS302"/>
      <c r="PGT302"/>
      <c r="PGU302"/>
      <c r="PGV302"/>
      <c r="PGW302"/>
      <c r="PGX302"/>
      <c r="PGY302"/>
      <c r="PGZ302"/>
      <c r="PHA302"/>
      <c r="PHB302"/>
      <c r="PHC302"/>
      <c r="PHD302"/>
      <c r="PHE302"/>
      <c r="PHF302"/>
      <c r="PHG302"/>
      <c r="PHH302"/>
      <c r="PHI302"/>
      <c r="PHJ302"/>
      <c r="PHK302"/>
      <c r="PHL302"/>
      <c r="PHM302"/>
      <c r="PHN302"/>
      <c r="PHO302"/>
      <c r="PHP302"/>
      <c r="PHQ302"/>
      <c r="PHR302"/>
      <c r="PHS302"/>
      <c r="PHT302"/>
      <c r="PHU302"/>
      <c r="PHV302"/>
      <c r="PHW302"/>
      <c r="PHX302"/>
      <c r="PHY302"/>
      <c r="PHZ302"/>
      <c r="PIA302"/>
      <c r="PIB302"/>
      <c r="PIC302"/>
      <c r="PID302"/>
      <c r="PIE302"/>
      <c r="PIF302"/>
      <c r="PIG302"/>
      <c r="PIH302"/>
      <c r="PII302"/>
      <c r="PIJ302"/>
      <c r="PIK302"/>
      <c r="PIL302"/>
      <c r="PIM302"/>
      <c r="PIN302"/>
      <c r="PIO302"/>
      <c r="PIP302"/>
      <c r="PIQ302"/>
      <c r="PIR302"/>
      <c r="PIS302"/>
      <c r="PIT302"/>
      <c r="PIU302"/>
      <c r="PIV302"/>
      <c r="PIW302"/>
      <c r="PIX302"/>
      <c r="PIY302"/>
      <c r="PIZ302"/>
      <c r="PJA302"/>
      <c r="PJB302"/>
      <c r="PJC302"/>
      <c r="PJD302"/>
      <c r="PJE302"/>
      <c r="PJF302"/>
      <c r="PJG302"/>
      <c r="PJH302"/>
      <c r="PJI302"/>
      <c r="PJJ302"/>
      <c r="PJK302"/>
      <c r="PJL302"/>
      <c r="PJM302"/>
      <c r="PJN302"/>
      <c r="PJO302"/>
      <c r="PJP302"/>
      <c r="PJQ302"/>
      <c r="PJR302"/>
      <c r="PJS302"/>
      <c r="PJT302"/>
      <c r="PJU302"/>
      <c r="PJV302"/>
      <c r="PJW302"/>
      <c r="PJX302"/>
      <c r="PJY302"/>
      <c r="PJZ302"/>
      <c r="PKA302"/>
      <c r="PKB302"/>
      <c r="PKC302"/>
      <c r="PKD302"/>
      <c r="PKE302"/>
      <c r="PKF302"/>
      <c r="PKG302"/>
      <c r="PKH302"/>
      <c r="PKI302"/>
      <c r="PKJ302"/>
      <c r="PKK302"/>
      <c r="PKL302"/>
      <c r="PKM302"/>
      <c r="PKN302"/>
      <c r="PKO302"/>
      <c r="PKP302"/>
      <c r="PKQ302"/>
      <c r="PKR302"/>
      <c r="PKS302"/>
      <c r="PKT302"/>
      <c r="PKU302"/>
      <c r="PKV302"/>
      <c r="PKW302"/>
      <c r="PKX302"/>
      <c r="PKY302"/>
      <c r="PKZ302"/>
      <c r="PLA302"/>
      <c r="PLB302"/>
      <c r="PLC302"/>
      <c r="PLD302"/>
      <c r="PLE302"/>
      <c r="PLF302"/>
      <c r="PLG302"/>
      <c r="PLH302"/>
      <c r="PLI302"/>
      <c r="PLJ302"/>
      <c r="PLK302"/>
      <c r="PLL302"/>
      <c r="PLM302"/>
      <c r="PLN302"/>
      <c r="PLO302"/>
      <c r="PLP302"/>
      <c r="PLQ302"/>
      <c r="PLR302"/>
      <c r="PLS302"/>
      <c r="PLT302"/>
      <c r="PLU302"/>
      <c r="PLV302"/>
      <c r="PLW302"/>
      <c r="PLX302"/>
      <c r="PLY302"/>
      <c r="PLZ302"/>
      <c r="PMA302"/>
      <c r="PMB302"/>
      <c r="PMC302"/>
      <c r="PMD302"/>
      <c r="PME302"/>
      <c r="PMF302"/>
      <c r="PMG302"/>
      <c r="PMH302"/>
      <c r="PMI302"/>
      <c r="PMJ302"/>
      <c r="PMK302"/>
      <c r="PML302"/>
      <c r="PMM302"/>
      <c r="PMN302"/>
      <c r="PMO302"/>
      <c r="PMP302"/>
      <c r="PMQ302"/>
      <c r="PMR302"/>
      <c r="PMS302"/>
      <c r="PMT302"/>
      <c r="PMU302"/>
      <c r="PMV302"/>
      <c r="PMW302"/>
      <c r="PMX302"/>
      <c r="PMY302"/>
      <c r="PMZ302"/>
      <c r="PNA302"/>
      <c r="PNB302"/>
      <c r="PNC302"/>
      <c r="PND302"/>
      <c r="PNE302"/>
      <c r="PNF302"/>
      <c r="PNG302"/>
      <c r="PNH302"/>
      <c r="PNI302"/>
      <c r="PNJ302"/>
      <c r="PNK302"/>
      <c r="PNL302"/>
      <c r="PNM302"/>
      <c r="PNN302"/>
      <c r="PNO302"/>
      <c r="PNP302"/>
      <c r="PNQ302"/>
      <c r="PNR302"/>
      <c r="PNS302"/>
      <c r="PNT302"/>
      <c r="PNU302"/>
      <c r="PNV302"/>
      <c r="PNW302"/>
      <c r="PNX302"/>
      <c r="PNY302"/>
      <c r="PNZ302"/>
      <c r="POA302"/>
      <c r="POB302"/>
      <c r="POC302"/>
      <c r="POD302"/>
      <c r="POE302"/>
      <c r="POF302"/>
      <c r="POG302"/>
      <c r="POH302"/>
      <c r="POI302"/>
      <c r="POJ302"/>
      <c r="POK302"/>
      <c r="POL302"/>
      <c r="POM302"/>
      <c r="PON302"/>
      <c r="POO302"/>
      <c r="POP302"/>
      <c r="POQ302"/>
      <c r="POR302"/>
      <c r="POS302"/>
      <c r="POT302"/>
      <c r="POU302"/>
      <c r="POV302"/>
      <c r="POW302"/>
      <c r="POX302"/>
      <c r="POY302"/>
      <c r="POZ302"/>
      <c r="PPA302"/>
      <c r="PPB302"/>
      <c r="PPC302"/>
      <c r="PPD302"/>
      <c r="PPE302"/>
      <c r="PPF302"/>
      <c r="PPG302"/>
      <c r="PPH302"/>
      <c r="PPI302"/>
      <c r="PPJ302"/>
      <c r="PPK302"/>
      <c r="PPL302"/>
      <c r="PPM302"/>
      <c r="PPN302"/>
      <c r="PPO302"/>
      <c r="PPP302"/>
      <c r="PPQ302"/>
      <c r="PPR302"/>
      <c r="PPS302"/>
      <c r="PPT302"/>
      <c r="PPU302"/>
      <c r="PPV302"/>
      <c r="PPW302"/>
      <c r="PPX302"/>
      <c r="PPY302"/>
      <c r="PPZ302"/>
      <c r="PQA302"/>
      <c r="PQB302"/>
      <c r="PQC302"/>
      <c r="PQD302"/>
      <c r="PQE302"/>
      <c r="PQF302"/>
      <c r="PQG302"/>
      <c r="PQH302"/>
      <c r="PQI302"/>
      <c r="PQJ302"/>
      <c r="PQK302"/>
      <c r="PQL302"/>
      <c r="PQM302"/>
      <c r="PQN302"/>
      <c r="PQO302"/>
      <c r="PQP302"/>
      <c r="PQQ302"/>
      <c r="PQR302"/>
      <c r="PQS302"/>
      <c r="PQT302"/>
      <c r="PQU302"/>
      <c r="PQV302"/>
      <c r="PQW302"/>
      <c r="PQX302"/>
      <c r="PQY302"/>
      <c r="PQZ302"/>
      <c r="PRA302"/>
      <c r="PRB302"/>
      <c r="PRC302"/>
      <c r="PRD302"/>
      <c r="PRE302"/>
      <c r="PRF302"/>
      <c r="PRG302"/>
      <c r="PRH302"/>
      <c r="PRI302"/>
      <c r="PRJ302"/>
      <c r="PRK302"/>
      <c r="PRL302"/>
      <c r="PRM302"/>
      <c r="PRN302"/>
      <c r="PRO302"/>
      <c r="PRP302"/>
      <c r="PRQ302"/>
      <c r="PRR302"/>
      <c r="PRS302"/>
      <c r="PRT302"/>
      <c r="PRU302"/>
      <c r="PRV302"/>
      <c r="PRW302"/>
      <c r="PRX302"/>
      <c r="PRY302"/>
      <c r="PRZ302"/>
      <c r="PSA302"/>
      <c r="PSB302"/>
      <c r="PSC302"/>
      <c r="PSD302"/>
      <c r="PSE302"/>
      <c r="PSF302"/>
      <c r="PSG302"/>
      <c r="PSH302"/>
      <c r="PSI302"/>
      <c r="PSJ302"/>
      <c r="PSK302"/>
      <c r="PSL302"/>
      <c r="PSM302"/>
      <c r="PSN302"/>
      <c r="PSO302"/>
      <c r="PSP302"/>
      <c r="PSQ302"/>
      <c r="PSR302"/>
      <c r="PSS302"/>
      <c r="PST302"/>
      <c r="PSU302"/>
      <c r="PSV302"/>
      <c r="PSW302"/>
      <c r="PSX302"/>
      <c r="PSY302"/>
      <c r="PSZ302"/>
      <c r="PTA302"/>
      <c r="PTB302"/>
      <c r="PTC302"/>
      <c r="PTD302"/>
      <c r="PTE302"/>
      <c r="PTF302"/>
      <c r="PTG302"/>
      <c r="PTH302"/>
      <c r="PTI302"/>
      <c r="PTJ302"/>
      <c r="PTK302"/>
      <c r="PTL302"/>
      <c r="PTM302"/>
      <c r="PTN302"/>
      <c r="PTO302"/>
      <c r="PTP302"/>
      <c r="PTQ302"/>
      <c r="PTR302"/>
      <c r="PTS302"/>
      <c r="PTT302"/>
      <c r="PTU302"/>
      <c r="PTV302"/>
      <c r="PTW302"/>
      <c r="PTX302"/>
      <c r="PTY302"/>
      <c r="PTZ302"/>
      <c r="PUA302"/>
      <c r="PUB302"/>
      <c r="PUC302"/>
      <c r="PUD302"/>
      <c r="PUE302"/>
      <c r="PUF302"/>
      <c r="PUG302"/>
      <c r="PUH302"/>
      <c r="PUI302"/>
      <c r="PUJ302"/>
      <c r="PUK302"/>
      <c r="PUL302"/>
      <c r="PUM302"/>
      <c r="PUN302"/>
      <c r="PUO302"/>
      <c r="PUP302"/>
      <c r="PUQ302"/>
      <c r="PUR302"/>
      <c r="PUS302"/>
      <c r="PUT302"/>
      <c r="PUU302"/>
      <c r="PUV302"/>
      <c r="PUW302"/>
      <c r="PUX302"/>
      <c r="PUY302"/>
      <c r="PUZ302"/>
      <c r="PVA302"/>
      <c r="PVB302"/>
      <c r="PVC302"/>
      <c r="PVD302"/>
      <c r="PVE302"/>
      <c r="PVF302"/>
      <c r="PVG302"/>
      <c r="PVH302"/>
      <c r="PVI302"/>
      <c r="PVJ302"/>
      <c r="PVK302"/>
      <c r="PVL302"/>
      <c r="PVM302"/>
      <c r="PVN302"/>
      <c r="PVO302"/>
      <c r="PVP302"/>
      <c r="PVQ302"/>
      <c r="PVR302"/>
      <c r="PVS302"/>
      <c r="PVT302"/>
      <c r="PVU302"/>
      <c r="PVV302"/>
      <c r="PVW302"/>
      <c r="PVX302"/>
      <c r="PVY302"/>
      <c r="PVZ302"/>
      <c r="PWA302"/>
      <c r="PWB302"/>
      <c r="PWC302"/>
      <c r="PWD302"/>
      <c r="PWE302"/>
      <c r="PWF302"/>
      <c r="PWG302"/>
      <c r="PWH302"/>
      <c r="PWI302"/>
      <c r="PWJ302"/>
      <c r="PWK302"/>
      <c r="PWL302"/>
      <c r="PWM302"/>
      <c r="PWN302"/>
      <c r="PWO302"/>
      <c r="PWP302"/>
      <c r="PWQ302"/>
      <c r="PWR302"/>
      <c r="PWS302"/>
      <c r="PWT302"/>
      <c r="PWU302"/>
      <c r="PWV302"/>
      <c r="PWW302"/>
      <c r="PWX302"/>
      <c r="PWY302"/>
      <c r="PWZ302"/>
      <c r="PXA302"/>
      <c r="PXB302"/>
      <c r="PXC302"/>
      <c r="PXD302"/>
      <c r="PXE302"/>
      <c r="PXF302"/>
      <c r="PXG302"/>
      <c r="PXH302"/>
      <c r="PXI302"/>
      <c r="PXJ302"/>
      <c r="PXK302"/>
      <c r="PXL302"/>
      <c r="PXM302"/>
      <c r="PXN302"/>
      <c r="PXO302"/>
      <c r="PXP302"/>
      <c r="PXQ302"/>
      <c r="PXR302"/>
      <c r="PXS302"/>
      <c r="PXT302"/>
      <c r="PXU302"/>
      <c r="PXV302"/>
      <c r="PXW302"/>
      <c r="PXX302"/>
      <c r="PXY302"/>
      <c r="PXZ302"/>
      <c r="PYA302"/>
      <c r="PYB302"/>
      <c r="PYC302"/>
      <c r="PYD302"/>
      <c r="PYE302"/>
      <c r="PYF302"/>
      <c r="PYG302"/>
      <c r="PYH302"/>
      <c r="PYI302"/>
      <c r="PYJ302"/>
      <c r="PYK302"/>
      <c r="PYL302"/>
      <c r="PYM302"/>
      <c r="PYN302"/>
      <c r="PYO302"/>
      <c r="PYP302"/>
      <c r="PYQ302"/>
      <c r="PYR302"/>
      <c r="PYS302"/>
      <c r="PYT302"/>
      <c r="PYU302"/>
      <c r="PYV302"/>
      <c r="PYW302"/>
      <c r="PYX302"/>
      <c r="PYY302"/>
      <c r="PYZ302"/>
      <c r="PZA302"/>
      <c r="PZB302"/>
      <c r="PZC302"/>
      <c r="PZD302"/>
      <c r="PZE302"/>
      <c r="PZF302"/>
      <c r="PZG302"/>
      <c r="PZH302"/>
      <c r="PZI302"/>
      <c r="PZJ302"/>
      <c r="PZK302"/>
      <c r="PZL302"/>
      <c r="PZM302"/>
      <c r="PZN302"/>
      <c r="PZO302"/>
      <c r="PZP302"/>
      <c r="PZQ302"/>
      <c r="PZR302"/>
      <c r="PZS302"/>
      <c r="PZT302"/>
      <c r="PZU302"/>
      <c r="PZV302"/>
      <c r="PZW302"/>
      <c r="PZX302"/>
      <c r="PZY302"/>
      <c r="PZZ302"/>
      <c r="QAA302"/>
      <c r="QAB302"/>
      <c r="QAC302"/>
      <c r="QAD302"/>
      <c r="QAE302"/>
      <c r="QAF302"/>
      <c r="QAG302"/>
      <c r="QAH302"/>
      <c r="QAI302"/>
      <c r="QAJ302"/>
      <c r="QAK302"/>
      <c r="QAL302"/>
      <c r="QAM302"/>
      <c r="QAN302"/>
      <c r="QAO302"/>
      <c r="QAP302"/>
      <c r="QAQ302"/>
      <c r="QAR302"/>
      <c r="QAS302"/>
      <c r="QAT302"/>
      <c r="QAU302"/>
      <c r="QAV302"/>
      <c r="QAW302"/>
      <c r="QAX302"/>
      <c r="QAY302"/>
      <c r="QAZ302"/>
      <c r="QBA302"/>
      <c r="QBB302"/>
      <c r="QBC302"/>
      <c r="QBD302"/>
      <c r="QBE302"/>
      <c r="QBF302"/>
      <c r="QBG302"/>
      <c r="QBH302"/>
      <c r="QBI302"/>
      <c r="QBJ302"/>
      <c r="QBK302"/>
      <c r="QBL302"/>
      <c r="QBM302"/>
      <c r="QBN302"/>
      <c r="QBO302"/>
      <c r="QBP302"/>
      <c r="QBQ302"/>
      <c r="QBR302"/>
      <c r="QBS302"/>
      <c r="QBT302"/>
      <c r="QBU302"/>
      <c r="QBV302"/>
      <c r="QBW302"/>
      <c r="QBX302"/>
      <c r="QBY302"/>
      <c r="QBZ302"/>
      <c r="QCA302"/>
      <c r="QCB302"/>
      <c r="QCC302"/>
      <c r="QCD302"/>
      <c r="QCE302"/>
      <c r="QCF302"/>
      <c r="QCG302"/>
      <c r="QCH302"/>
      <c r="QCI302"/>
      <c r="QCJ302"/>
      <c r="QCK302"/>
      <c r="QCL302"/>
      <c r="QCM302"/>
      <c r="QCN302"/>
      <c r="QCO302"/>
      <c r="QCP302"/>
      <c r="QCQ302"/>
      <c r="QCR302"/>
      <c r="QCS302"/>
      <c r="QCT302"/>
      <c r="QCU302"/>
      <c r="QCV302"/>
      <c r="QCW302"/>
      <c r="QCX302"/>
      <c r="QCY302"/>
      <c r="QCZ302"/>
      <c r="QDA302"/>
      <c r="QDB302"/>
      <c r="QDC302"/>
      <c r="QDD302"/>
      <c r="QDE302"/>
      <c r="QDF302"/>
      <c r="QDG302"/>
      <c r="QDH302"/>
      <c r="QDI302"/>
      <c r="QDJ302"/>
      <c r="QDK302"/>
      <c r="QDL302"/>
      <c r="QDM302"/>
      <c r="QDN302"/>
      <c r="QDO302"/>
      <c r="QDP302"/>
      <c r="QDQ302"/>
      <c r="QDR302"/>
      <c r="QDS302"/>
      <c r="QDT302"/>
      <c r="QDU302"/>
      <c r="QDV302"/>
      <c r="QDW302"/>
      <c r="QDX302"/>
      <c r="QDY302"/>
      <c r="QDZ302"/>
      <c r="QEA302"/>
      <c r="QEB302"/>
      <c r="QEC302"/>
      <c r="QED302"/>
      <c r="QEE302"/>
      <c r="QEF302"/>
      <c r="QEG302"/>
      <c r="QEH302"/>
      <c r="QEI302"/>
      <c r="QEJ302"/>
      <c r="QEK302"/>
      <c r="QEL302"/>
      <c r="QEM302"/>
      <c r="QEN302"/>
      <c r="QEO302"/>
      <c r="QEP302"/>
      <c r="QEQ302"/>
      <c r="QER302"/>
      <c r="QES302"/>
      <c r="QET302"/>
      <c r="QEU302"/>
      <c r="QEV302"/>
      <c r="QEW302"/>
      <c r="QEX302"/>
      <c r="QEY302"/>
      <c r="QEZ302"/>
      <c r="QFA302"/>
      <c r="QFB302"/>
      <c r="QFC302"/>
      <c r="QFD302"/>
      <c r="QFE302"/>
      <c r="QFF302"/>
      <c r="QFG302"/>
      <c r="QFH302"/>
      <c r="QFI302"/>
      <c r="QFJ302"/>
      <c r="QFK302"/>
      <c r="QFL302"/>
      <c r="QFM302"/>
      <c r="QFN302"/>
      <c r="QFO302"/>
      <c r="QFP302"/>
      <c r="QFQ302"/>
      <c r="QFR302"/>
      <c r="QFS302"/>
      <c r="QFT302"/>
      <c r="QFU302"/>
      <c r="QFV302"/>
      <c r="QFW302"/>
      <c r="QFX302"/>
      <c r="QFY302"/>
      <c r="QFZ302"/>
      <c r="QGA302"/>
      <c r="QGB302"/>
      <c r="QGC302"/>
      <c r="QGD302"/>
      <c r="QGE302"/>
      <c r="QGF302"/>
      <c r="QGG302"/>
      <c r="QGH302"/>
      <c r="QGI302"/>
      <c r="QGJ302"/>
      <c r="QGK302"/>
      <c r="QGL302"/>
      <c r="QGM302"/>
      <c r="QGN302"/>
      <c r="QGO302"/>
      <c r="QGP302"/>
      <c r="QGQ302"/>
      <c r="QGR302"/>
      <c r="QGS302"/>
      <c r="QGT302"/>
      <c r="QGU302"/>
      <c r="QGV302"/>
      <c r="QGW302"/>
      <c r="QGX302"/>
      <c r="QGY302"/>
      <c r="QGZ302"/>
      <c r="QHA302"/>
      <c r="QHB302"/>
      <c r="QHC302"/>
      <c r="QHD302"/>
      <c r="QHE302"/>
      <c r="QHF302"/>
      <c r="QHG302"/>
      <c r="QHH302"/>
      <c r="QHI302"/>
      <c r="QHJ302"/>
      <c r="QHK302"/>
      <c r="QHL302"/>
      <c r="QHM302"/>
      <c r="QHN302"/>
      <c r="QHO302"/>
      <c r="QHP302"/>
      <c r="QHQ302"/>
      <c r="QHR302"/>
      <c r="QHS302"/>
      <c r="QHT302"/>
      <c r="QHU302"/>
      <c r="QHV302"/>
      <c r="QHW302"/>
      <c r="QHX302"/>
      <c r="QHY302"/>
      <c r="QHZ302"/>
      <c r="QIA302"/>
      <c r="QIB302"/>
      <c r="QIC302"/>
      <c r="QID302"/>
      <c r="QIE302"/>
      <c r="QIF302"/>
      <c r="QIG302"/>
      <c r="QIH302"/>
      <c r="QII302"/>
      <c r="QIJ302"/>
      <c r="QIK302"/>
      <c r="QIL302"/>
      <c r="QIM302"/>
      <c r="QIN302"/>
      <c r="QIO302"/>
      <c r="QIP302"/>
      <c r="QIQ302"/>
      <c r="QIR302"/>
      <c r="QIS302"/>
      <c r="QIT302"/>
      <c r="QIU302"/>
      <c r="QIV302"/>
      <c r="QIW302"/>
      <c r="QIX302"/>
      <c r="QIY302"/>
      <c r="QIZ302"/>
      <c r="QJA302"/>
      <c r="QJB302"/>
      <c r="QJC302"/>
      <c r="QJD302"/>
      <c r="QJE302"/>
      <c r="QJF302"/>
      <c r="QJG302"/>
      <c r="QJH302"/>
      <c r="QJI302"/>
      <c r="QJJ302"/>
      <c r="QJK302"/>
      <c r="QJL302"/>
      <c r="QJM302"/>
      <c r="QJN302"/>
      <c r="QJO302"/>
      <c r="QJP302"/>
      <c r="QJQ302"/>
      <c r="QJR302"/>
      <c r="QJS302"/>
      <c r="QJT302"/>
      <c r="QJU302"/>
      <c r="QJV302"/>
      <c r="QJW302"/>
      <c r="QJX302"/>
      <c r="QJY302"/>
      <c r="QJZ302"/>
      <c r="QKA302"/>
      <c r="QKB302"/>
      <c r="QKC302"/>
      <c r="QKD302"/>
      <c r="QKE302"/>
      <c r="QKF302"/>
      <c r="QKG302"/>
      <c r="QKH302"/>
      <c r="QKI302"/>
      <c r="QKJ302"/>
      <c r="QKK302"/>
      <c r="QKL302"/>
      <c r="QKM302"/>
      <c r="QKN302"/>
      <c r="QKO302"/>
      <c r="QKP302"/>
      <c r="QKQ302"/>
      <c r="QKR302"/>
      <c r="QKS302"/>
      <c r="QKT302"/>
      <c r="QKU302"/>
      <c r="QKV302"/>
      <c r="QKW302"/>
      <c r="QKX302"/>
      <c r="QKY302"/>
      <c r="QKZ302"/>
      <c r="QLA302"/>
      <c r="QLB302"/>
      <c r="QLC302"/>
      <c r="QLD302"/>
      <c r="QLE302"/>
      <c r="QLF302"/>
      <c r="QLG302"/>
      <c r="QLH302"/>
      <c r="QLI302"/>
      <c r="QLJ302"/>
      <c r="QLK302"/>
      <c r="QLL302"/>
      <c r="QLM302"/>
      <c r="QLN302"/>
      <c r="QLO302"/>
      <c r="QLP302"/>
      <c r="QLQ302"/>
      <c r="QLR302"/>
      <c r="QLS302"/>
      <c r="QLT302"/>
      <c r="QLU302"/>
      <c r="QLV302"/>
      <c r="QLW302"/>
      <c r="QLX302"/>
      <c r="QLY302"/>
      <c r="QLZ302"/>
      <c r="QMA302"/>
      <c r="QMB302"/>
      <c r="QMC302"/>
      <c r="QMD302"/>
      <c r="QME302"/>
      <c r="QMF302"/>
      <c r="QMG302"/>
      <c r="QMH302"/>
      <c r="QMI302"/>
      <c r="QMJ302"/>
      <c r="QMK302"/>
      <c r="QML302"/>
      <c r="QMM302"/>
      <c r="QMN302"/>
      <c r="QMO302"/>
      <c r="QMP302"/>
      <c r="QMQ302"/>
      <c r="QMR302"/>
      <c r="QMS302"/>
      <c r="QMT302"/>
      <c r="QMU302"/>
      <c r="QMV302"/>
      <c r="QMW302"/>
      <c r="QMX302"/>
      <c r="QMY302"/>
      <c r="QMZ302"/>
      <c r="QNA302"/>
      <c r="QNB302"/>
      <c r="QNC302"/>
      <c r="QND302"/>
      <c r="QNE302"/>
      <c r="QNF302"/>
      <c r="QNG302"/>
      <c r="QNH302"/>
      <c r="QNI302"/>
      <c r="QNJ302"/>
      <c r="QNK302"/>
      <c r="QNL302"/>
      <c r="QNM302"/>
      <c r="QNN302"/>
      <c r="QNO302"/>
      <c r="QNP302"/>
      <c r="QNQ302"/>
      <c r="QNR302"/>
      <c r="QNS302"/>
      <c r="QNT302"/>
      <c r="QNU302"/>
      <c r="QNV302"/>
      <c r="QNW302"/>
      <c r="QNX302"/>
      <c r="QNY302"/>
      <c r="QNZ302"/>
      <c r="QOA302"/>
      <c r="QOB302"/>
      <c r="QOC302"/>
      <c r="QOD302"/>
      <c r="QOE302"/>
      <c r="QOF302"/>
      <c r="QOG302"/>
      <c r="QOH302"/>
      <c r="QOI302"/>
      <c r="QOJ302"/>
      <c r="QOK302"/>
      <c r="QOL302"/>
      <c r="QOM302"/>
      <c r="QON302"/>
      <c r="QOO302"/>
      <c r="QOP302"/>
      <c r="QOQ302"/>
      <c r="QOR302"/>
      <c r="QOS302"/>
      <c r="QOT302"/>
      <c r="QOU302"/>
      <c r="QOV302"/>
      <c r="QOW302"/>
      <c r="QOX302"/>
      <c r="QOY302"/>
      <c r="QOZ302"/>
      <c r="QPA302"/>
      <c r="QPB302"/>
      <c r="QPC302"/>
      <c r="QPD302"/>
      <c r="QPE302"/>
      <c r="QPF302"/>
      <c r="QPG302"/>
      <c r="QPH302"/>
      <c r="QPI302"/>
      <c r="QPJ302"/>
      <c r="QPK302"/>
      <c r="QPL302"/>
      <c r="QPM302"/>
      <c r="QPN302"/>
      <c r="QPO302"/>
      <c r="QPP302"/>
      <c r="QPQ302"/>
      <c r="QPR302"/>
      <c r="QPS302"/>
      <c r="QPT302"/>
      <c r="QPU302"/>
      <c r="QPV302"/>
      <c r="QPW302"/>
      <c r="QPX302"/>
      <c r="QPY302"/>
      <c r="QPZ302"/>
      <c r="QQA302"/>
      <c r="QQB302"/>
      <c r="QQC302"/>
      <c r="QQD302"/>
      <c r="QQE302"/>
      <c r="QQF302"/>
      <c r="QQG302"/>
      <c r="QQH302"/>
      <c r="QQI302"/>
      <c r="QQJ302"/>
      <c r="QQK302"/>
      <c r="QQL302"/>
      <c r="QQM302"/>
      <c r="QQN302"/>
      <c r="QQO302"/>
      <c r="QQP302"/>
      <c r="QQQ302"/>
      <c r="QQR302"/>
      <c r="QQS302"/>
      <c r="QQT302"/>
      <c r="QQU302"/>
      <c r="QQV302"/>
      <c r="QQW302"/>
      <c r="QQX302"/>
      <c r="QQY302"/>
      <c r="QQZ302"/>
      <c r="QRA302"/>
      <c r="QRB302"/>
      <c r="QRC302"/>
      <c r="QRD302"/>
      <c r="QRE302"/>
      <c r="QRF302"/>
      <c r="QRG302"/>
      <c r="QRH302"/>
      <c r="QRI302"/>
      <c r="QRJ302"/>
      <c r="QRK302"/>
      <c r="QRL302"/>
      <c r="QRM302"/>
      <c r="QRN302"/>
      <c r="QRO302"/>
      <c r="QRP302"/>
      <c r="QRQ302"/>
      <c r="QRR302"/>
      <c r="QRS302"/>
      <c r="QRT302"/>
      <c r="QRU302"/>
      <c r="QRV302"/>
      <c r="QRW302"/>
      <c r="QRX302"/>
      <c r="QRY302"/>
      <c r="QRZ302"/>
      <c r="QSA302"/>
      <c r="QSB302"/>
      <c r="QSC302"/>
      <c r="QSD302"/>
      <c r="QSE302"/>
      <c r="QSF302"/>
      <c r="QSG302"/>
      <c r="QSH302"/>
      <c r="QSI302"/>
      <c r="QSJ302"/>
      <c r="QSK302"/>
      <c r="QSL302"/>
      <c r="QSM302"/>
      <c r="QSN302"/>
      <c r="QSO302"/>
      <c r="QSP302"/>
      <c r="QSQ302"/>
      <c r="QSR302"/>
      <c r="QSS302"/>
      <c r="QST302"/>
      <c r="QSU302"/>
      <c r="QSV302"/>
      <c r="QSW302"/>
      <c r="QSX302"/>
      <c r="QSY302"/>
      <c r="QSZ302"/>
      <c r="QTA302"/>
      <c r="QTB302"/>
      <c r="QTC302"/>
      <c r="QTD302"/>
      <c r="QTE302"/>
      <c r="QTF302"/>
      <c r="QTG302"/>
      <c r="QTH302"/>
      <c r="QTI302"/>
      <c r="QTJ302"/>
      <c r="QTK302"/>
      <c r="QTL302"/>
      <c r="QTM302"/>
      <c r="QTN302"/>
      <c r="QTO302"/>
      <c r="QTP302"/>
      <c r="QTQ302"/>
      <c r="QTR302"/>
      <c r="QTS302"/>
      <c r="QTT302"/>
      <c r="QTU302"/>
      <c r="QTV302"/>
      <c r="QTW302"/>
      <c r="QTX302"/>
      <c r="QTY302"/>
      <c r="QTZ302"/>
      <c r="QUA302"/>
      <c r="QUB302"/>
      <c r="QUC302"/>
      <c r="QUD302"/>
      <c r="QUE302"/>
      <c r="QUF302"/>
      <c r="QUG302"/>
      <c r="QUH302"/>
      <c r="QUI302"/>
      <c r="QUJ302"/>
      <c r="QUK302"/>
      <c r="QUL302"/>
      <c r="QUM302"/>
      <c r="QUN302"/>
      <c r="QUO302"/>
      <c r="QUP302"/>
      <c r="QUQ302"/>
      <c r="QUR302"/>
      <c r="QUS302"/>
      <c r="QUT302"/>
      <c r="QUU302"/>
      <c r="QUV302"/>
      <c r="QUW302"/>
      <c r="QUX302"/>
      <c r="QUY302"/>
      <c r="QUZ302"/>
      <c r="QVA302"/>
      <c r="QVB302"/>
      <c r="QVC302"/>
      <c r="QVD302"/>
      <c r="QVE302"/>
      <c r="QVF302"/>
      <c r="QVG302"/>
      <c r="QVH302"/>
      <c r="QVI302"/>
      <c r="QVJ302"/>
      <c r="QVK302"/>
      <c r="QVL302"/>
      <c r="QVM302"/>
      <c r="QVN302"/>
      <c r="QVO302"/>
      <c r="QVP302"/>
      <c r="QVQ302"/>
      <c r="QVR302"/>
      <c r="QVS302"/>
      <c r="QVT302"/>
      <c r="QVU302"/>
      <c r="QVV302"/>
      <c r="QVW302"/>
      <c r="QVX302"/>
      <c r="QVY302"/>
      <c r="QVZ302"/>
      <c r="QWA302"/>
      <c r="QWB302"/>
      <c r="QWC302"/>
      <c r="QWD302"/>
      <c r="QWE302"/>
      <c r="QWF302"/>
      <c r="QWG302"/>
      <c r="QWH302"/>
      <c r="QWI302"/>
      <c r="QWJ302"/>
      <c r="QWK302"/>
      <c r="QWL302"/>
      <c r="QWM302"/>
      <c r="QWN302"/>
      <c r="QWO302"/>
      <c r="QWP302"/>
      <c r="QWQ302"/>
      <c r="QWR302"/>
      <c r="QWS302"/>
      <c r="QWT302"/>
      <c r="QWU302"/>
      <c r="QWV302"/>
      <c r="QWW302"/>
      <c r="QWX302"/>
      <c r="QWY302"/>
      <c r="QWZ302"/>
      <c r="QXA302"/>
      <c r="QXB302"/>
      <c r="QXC302"/>
      <c r="QXD302"/>
      <c r="QXE302"/>
      <c r="QXF302"/>
      <c r="QXG302"/>
      <c r="QXH302"/>
      <c r="QXI302"/>
      <c r="QXJ302"/>
      <c r="QXK302"/>
      <c r="QXL302"/>
      <c r="QXM302"/>
      <c r="QXN302"/>
      <c r="QXO302"/>
      <c r="QXP302"/>
      <c r="QXQ302"/>
      <c r="QXR302"/>
      <c r="QXS302"/>
      <c r="QXT302"/>
      <c r="QXU302"/>
      <c r="QXV302"/>
      <c r="QXW302"/>
      <c r="QXX302"/>
      <c r="QXY302"/>
      <c r="QXZ302"/>
      <c r="QYA302"/>
      <c r="QYB302"/>
      <c r="QYC302"/>
      <c r="QYD302"/>
      <c r="QYE302"/>
      <c r="QYF302"/>
      <c r="QYG302"/>
      <c r="QYH302"/>
      <c r="QYI302"/>
      <c r="QYJ302"/>
      <c r="QYK302"/>
      <c r="QYL302"/>
      <c r="QYM302"/>
      <c r="QYN302"/>
      <c r="QYO302"/>
      <c r="QYP302"/>
      <c r="QYQ302"/>
      <c r="QYR302"/>
      <c r="QYS302"/>
      <c r="QYT302"/>
      <c r="QYU302"/>
      <c r="QYV302"/>
      <c r="QYW302"/>
      <c r="QYX302"/>
      <c r="QYY302"/>
      <c r="QYZ302"/>
      <c r="QZA302"/>
      <c r="QZB302"/>
      <c r="QZC302"/>
      <c r="QZD302"/>
      <c r="QZE302"/>
      <c r="QZF302"/>
      <c r="QZG302"/>
      <c r="QZH302"/>
      <c r="QZI302"/>
      <c r="QZJ302"/>
      <c r="QZK302"/>
      <c r="QZL302"/>
      <c r="QZM302"/>
      <c r="QZN302"/>
      <c r="QZO302"/>
      <c r="QZP302"/>
      <c r="QZQ302"/>
      <c r="QZR302"/>
      <c r="QZS302"/>
      <c r="QZT302"/>
      <c r="QZU302"/>
      <c r="QZV302"/>
      <c r="QZW302"/>
      <c r="QZX302"/>
      <c r="QZY302"/>
      <c r="QZZ302"/>
      <c r="RAA302"/>
      <c r="RAB302"/>
      <c r="RAC302"/>
      <c r="RAD302"/>
      <c r="RAE302"/>
      <c r="RAF302"/>
      <c r="RAG302"/>
      <c r="RAH302"/>
      <c r="RAI302"/>
      <c r="RAJ302"/>
      <c r="RAK302"/>
      <c r="RAL302"/>
      <c r="RAM302"/>
      <c r="RAN302"/>
      <c r="RAO302"/>
      <c r="RAP302"/>
      <c r="RAQ302"/>
      <c r="RAR302"/>
      <c r="RAS302"/>
      <c r="RAT302"/>
      <c r="RAU302"/>
      <c r="RAV302"/>
      <c r="RAW302"/>
      <c r="RAX302"/>
      <c r="RAY302"/>
      <c r="RAZ302"/>
      <c r="RBA302"/>
      <c r="RBB302"/>
      <c r="RBC302"/>
      <c r="RBD302"/>
      <c r="RBE302"/>
      <c r="RBF302"/>
      <c r="RBG302"/>
      <c r="RBH302"/>
      <c r="RBI302"/>
      <c r="RBJ302"/>
      <c r="RBK302"/>
      <c r="RBL302"/>
      <c r="RBM302"/>
      <c r="RBN302"/>
      <c r="RBO302"/>
      <c r="RBP302"/>
      <c r="RBQ302"/>
      <c r="RBR302"/>
      <c r="RBS302"/>
      <c r="RBT302"/>
      <c r="RBU302"/>
      <c r="RBV302"/>
      <c r="RBW302"/>
      <c r="RBX302"/>
      <c r="RBY302"/>
      <c r="RBZ302"/>
      <c r="RCA302"/>
      <c r="RCB302"/>
      <c r="RCC302"/>
      <c r="RCD302"/>
      <c r="RCE302"/>
      <c r="RCF302"/>
      <c r="RCG302"/>
      <c r="RCH302"/>
      <c r="RCI302"/>
      <c r="RCJ302"/>
      <c r="RCK302"/>
      <c r="RCL302"/>
      <c r="RCM302"/>
      <c r="RCN302"/>
      <c r="RCO302"/>
      <c r="RCP302"/>
      <c r="RCQ302"/>
      <c r="RCR302"/>
      <c r="RCS302"/>
      <c r="RCT302"/>
      <c r="RCU302"/>
      <c r="RCV302"/>
      <c r="RCW302"/>
      <c r="RCX302"/>
      <c r="RCY302"/>
      <c r="RCZ302"/>
      <c r="RDA302"/>
      <c r="RDB302"/>
      <c r="RDC302"/>
      <c r="RDD302"/>
      <c r="RDE302"/>
      <c r="RDF302"/>
      <c r="RDG302"/>
      <c r="RDH302"/>
      <c r="RDI302"/>
      <c r="RDJ302"/>
      <c r="RDK302"/>
      <c r="RDL302"/>
      <c r="RDM302"/>
      <c r="RDN302"/>
      <c r="RDO302"/>
      <c r="RDP302"/>
      <c r="RDQ302"/>
      <c r="RDR302"/>
      <c r="RDS302"/>
      <c r="RDT302"/>
      <c r="RDU302"/>
      <c r="RDV302"/>
      <c r="RDW302"/>
      <c r="RDX302"/>
      <c r="RDY302"/>
      <c r="RDZ302"/>
      <c r="REA302"/>
      <c r="REB302"/>
      <c r="REC302"/>
      <c r="RED302"/>
      <c r="REE302"/>
      <c r="REF302"/>
      <c r="REG302"/>
      <c r="REH302"/>
      <c r="REI302"/>
      <c r="REJ302"/>
      <c r="REK302"/>
      <c r="REL302"/>
      <c r="REM302"/>
      <c r="REN302"/>
      <c r="REO302"/>
      <c r="REP302"/>
      <c r="REQ302"/>
      <c r="RER302"/>
      <c r="RES302"/>
      <c r="RET302"/>
      <c r="REU302"/>
      <c r="REV302"/>
      <c r="REW302"/>
      <c r="REX302"/>
      <c r="REY302"/>
      <c r="REZ302"/>
      <c r="RFA302"/>
      <c r="RFB302"/>
      <c r="RFC302"/>
      <c r="RFD302"/>
      <c r="RFE302"/>
      <c r="RFF302"/>
      <c r="RFG302"/>
      <c r="RFH302"/>
      <c r="RFI302"/>
      <c r="RFJ302"/>
      <c r="RFK302"/>
      <c r="RFL302"/>
      <c r="RFM302"/>
      <c r="RFN302"/>
      <c r="RFO302"/>
      <c r="RFP302"/>
      <c r="RFQ302"/>
      <c r="RFR302"/>
      <c r="RFS302"/>
      <c r="RFT302"/>
      <c r="RFU302"/>
      <c r="RFV302"/>
      <c r="RFW302"/>
      <c r="RFX302"/>
      <c r="RFY302"/>
      <c r="RFZ302"/>
      <c r="RGA302"/>
      <c r="RGB302"/>
      <c r="RGC302"/>
      <c r="RGD302"/>
      <c r="RGE302"/>
      <c r="RGF302"/>
      <c r="RGG302"/>
      <c r="RGH302"/>
      <c r="RGI302"/>
      <c r="RGJ302"/>
      <c r="RGK302"/>
      <c r="RGL302"/>
      <c r="RGM302"/>
      <c r="RGN302"/>
      <c r="RGO302"/>
      <c r="RGP302"/>
      <c r="RGQ302"/>
      <c r="RGR302"/>
      <c r="RGS302"/>
      <c r="RGT302"/>
      <c r="RGU302"/>
      <c r="RGV302"/>
      <c r="RGW302"/>
      <c r="RGX302"/>
      <c r="RGY302"/>
      <c r="RGZ302"/>
      <c r="RHA302"/>
      <c r="RHB302"/>
      <c r="RHC302"/>
      <c r="RHD302"/>
      <c r="RHE302"/>
      <c r="RHF302"/>
      <c r="RHG302"/>
      <c r="RHH302"/>
      <c r="RHI302"/>
      <c r="RHJ302"/>
      <c r="RHK302"/>
      <c r="RHL302"/>
      <c r="RHM302"/>
      <c r="RHN302"/>
      <c r="RHO302"/>
      <c r="RHP302"/>
      <c r="RHQ302"/>
      <c r="RHR302"/>
      <c r="RHS302"/>
      <c r="RHT302"/>
      <c r="RHU302"/>
      <c r="RHV302"/>
      <c r="RHW302"/>
      <c r="RHX302"/>
      <c r="RHY302"/>
      <c r="RHZ302"/>
      <c r="RIA302"/>
      <c r="RIB302"/>
      <c r="RIC302"/>
      <c r="RID302"/>
      <c r="RIE302"/>
      <c r="RIF302"/>
      <c r="RIG302"/>
      <c r="RIH302"/>
      <c r="RII302"/>
      <c r="RIJ302"/>
      <c r="RIK302"/>
      <c r="RIL302"/>
      <c r="RIM302"/>
      <c r="RIN302"/>
      <c r="RIO302"/>
      <c r="RIP302"/>
      <c r="RIQ302"/>
      <c r="RIR302"/>
      <c r="RIS302"/>
      <c r="RIT302"/>
      <c r="RIU302"/>
      <c r="RIV302"/>
      <c r="RIW302"/>
      <c r="RIX302"/>
      <c r="RIY302"/>
      <c r="RIZ302"/>
      <c r="RJA302"/>
      <c r="RJB302"/>
      <c r="RJC302"/>
      <c r="RJD302"/>
      <c r="RJE302"/>
      <c r="RJF302"/>
      <c r="RJG302"/>
      <c r="RJH302"/>
      <c r="RJI302"/>
      <c r="RJJ302"/>
      <c r="RJK302"/>
      <c r="RJL302"/>
      <c r="RJM302"/>
      <c r="RJN302"/>
      <c r="RJO302"/>
      <c r="RJP302"/>
      <c r="RJQ302"/>
      <c r="RJR302"/>
      <c r="RJS302"/>
      <c r="RJT302"/>
      <c r="RJU302"/>
      <c r="RJV302"/>
      <c r="RJW302"/>
      <c r="RJX302"/>
      <c r="RJY302"/>
      <c r="RJZ302"/>
      <c r="RKA302"/>
      <c r="RKB302"/>
      <c r="RKC302"/>
      <c r="RKD302"/>
      <c r="RKE302"/>
      <c r="RKF302"/>
      <c r="RKG302"/>
      <c r="RKH302"/>
      <c r="RKI302"/>
      <c r="RKJ302"/>
      <c r="RKK302"/>
      <c r="RKL302"/>
      <c r="RKM302"/>
      <c r="RKN302"/>
      <c r="RKO302"/>
      <c r="RKP302"/>
      <c r="RKQ302"/>
      <c r="RKR302"/>
      <c r="RKS302"/>
      <c r="RKT302"/>
      <c r="RKU302"/>
      <c r="RKV302"/>
      <c r="RKW302"/>
      <c r="RKX302"/>
      <c r="RKY302"/>
      <c r="RKZ302"/>
      <c r="RLA302"/>
      <c r="RLB302"/>
      <c r="RLC302"/>
      <c r="RLD302"/>
      <c r="RLE302"/>
      <c r="RLF302"/>
      <c r="RLG302"/>
      <c r="RLH302"/>
      <c r="RLI302"/>
      <c r="RLJ302"/>
      <c r="RLK302"/>
      <c r="RLL302"/>
      <c r="RLM302"/>
      <c r="RLN302"/>
      <c r="RLO302"/>
      <c r="RLP302"/>
      <c r="RLQ302"/>
      <c r="RLR302"/>
      <c r="RLS302"/>
      <c r="RLT302"/>
      <c r="RLU302"/>
      <c r="RLV302"/>
      <c r="RLW302"/>
      <c r="RLX302"/>
      <c r="RLY302"/>
      <c r="RLZ302"/>
      <c r="RMA302"/>
      <c r="RMB302"/>
      <c r="RMC302"/>
      <c r="RMD302"/>
      <c r="RME302"/>
      <c r="RMF302"/>
      <c r="RMG302"/>
      <c r="RMH302"/>
      <c r="RMI302"/>
      <c r="RMJ302"/>
      <c r="RMK302"/>
      <c r="RML302"/>
      <c r="RMM302"/>
      <c r="RMN302"/>
      <c r="RMO302"/>
      <c r="RMP302"/>
      <c r="RMQ302"/>
      <c r="RMR302"/>
      <c r="RMS302"/>
      <c r="RMT302"/>
      <c r="RMU302"/>
      <c r="RMV302"/>
      <c r="RMW302"/>
      <c r="RMX302"/>
      <c r="RMY302"/>
      <c r="RMZ302"/>
      <c r="RNA302"/>
      <c r="RNB302"/>
      <c r="RNC302"/>
      <c r="RND302"/>
      <c r="RNE302"/>
      <c r="RNF302"/>
      <c r="RNG302"/>
      <c r="RNH302"/>
      <c r="RNI302"/>
      <c r="RNJ302"/>
      <c r="RNK302"/>
      <c r="RNL302"/>
      <c r="RNM302"/>
      <c r="RNN302"/>
      <c r="RNO302"/>
      <c r="RNP302"/>
      <c r="RNQ302"/>
      <c r="RNR302"/>
      <c r="RNS302"/>
      <c r="RNT302"/>
      <c r="RNU302"/>
      <c r="RNV302"/>
      <c r="RNW302"/>
      <c r="RNX302"/>
      <c r="RNY302"/>
      <c r="RNZ302"/>
      <c r="ROA302"/>
      <c r="ROB302"/>
      <c r="ROC302"/>
      <c r="ROD302"/>
      <c r="ROE302"/>
      <c r="ROF302"/>
      <c r="ROG302"/>
      <c r="ROH302"/>
      <c r="ROI302"/>
      <c r="ROJ302"/>
      <c r="ROK302"/>
      <c r="ROL302"/>
      <c r="ROM302"/>
      <c r="RON302"/>
      <c r="ROO302"/>
      <c r="ROP302"/>
      <c r="ROQ302"/>
      <c r="ROR302"/>
      <c r="ROS302"/>
      <c r="ROT302"/>
      <c r="ROU302"/>
      <c r="ROV302"/>
      <c r="ROW302"/>
      <c r="ROX302"/>
      <c r="ROY302"/>
      <c r="ROZ302"/>
      <c r="RPA302"/>
      <c r="RPB302"/>
      <c r="RPC302"/>
      <c r="RPD302"/>
      <c r="RPE302"/>
      <c r="RPF302"/>
      <c r="RPG302"/>
      <c r="RPH302"/>
      <c r="RPI302"/>
      <c r="RPJ302"/>
      <c r="RPK302"/>
      <c r="RPL302"/>
      <c r="RPM302"/>
      <c r="RPN302"/>
      <c r="RPO302"/>
      <c r="RPP302"/>
      <c r="RPQ302"/>
      <c r="RPR302"/>
      <c r="RPS302"/>
      <c r="RPT302"/>
      <c r="RPU302"/>
      <c r="RPV302"/>
      <c r="RPW302"/>
      <c r="RPX302"/>
      <c r="RPY302"/>
      <c r="RPZ302"/>
      <c r="RQA302"/>
      <c r="RQB302"/>
      <c r="RQC302"/>
      <c r="RQD302"/>
      <c r="RQE302"/>
      <c r="RQF302"/>
      <c r="RQG302"/>
      <c r="RQH302"/>
      <c r="RQI302"/>
      <c r="RQJ302"/>
      <c r="RQK302"/>
      <c r="RQL302"/>
      <c r="RQM302"/>
      <c r="RQN302"/>
      <c r="RQO302"/>
      <c r="RQP302"/>
      <c r="RQQ302"/>
      <c r="RQR302"/>
      <c r="RQS302"/>
      <c r="RQT302"/>
      <c r="RQU302"/>
      <c r="RQV302"/>
      <c r="RQW302"/>
      <c r="RQX302"/>
      <c r="RQY302"/>
      <c r="RQZ302"/>
      <c r="RRA302"/>
      <c r="RRB302"/>
      <c r="RRC302"/>
      <c r="RRD302"/>
      <c r="RRE302"/>
      <c r="RRF302"/>
      <c r="RRG302"/>
      <c r="RRH302"/>
      <c r="RRI302"/>
      <c r="RRJ302"/>
      <c r="RRK302"/>
      <c r="RRL302"/>
      <c r="RRM302"/>
      <c r="RRN302"/>
      <c r="RRO302"/>
      <c r="RRP302"/>
      <c r="RRQ302"/>
      <c r="RRR302"/>
      <c r="RRS302"/>
      <c r="RRT302"/>
      <c r="RRU302"/>
      <c r="RRV302"/>
      <c r="RRW302"/>
      <c r="RRX302"/>
      <c r="RRY302"/>
      <c r="RRZ302"/>
      <c r="RSA302"/>
      <c r="RSB302"/>
      <c r="RSC302"/>
      <c r="RSD302"/>
      <c r="RSE302"/>
      <c r="RSF302"/>
      <c r="RSG302"/>
      <c r="RSH302"/>
      <c r="RSI302"/>
      <c r="RSJ302"/>
      <c r="RSK302"/>
      <c r="RSL302"/>
      <c r="RSM302"/>
      <c r="RSN302"/>
      <c r="RSO302"/>
      <c r="RSP302"/>
      <c r="RSQ302"/>
      <c r="RSR302"/>
      <c r="RSS302"/>
      <c r="RST302"/>
      <c r="RSU302"/>
      <c r="RSV302"/>
      <c r="RSW302"/>
      <c r="RSX302"/>
      <c r="RSY302"/>
      <c r="RSZ302"/>
      <c r="RTA302"/>
      <c r="RTB302"/>
      <c r="RTC302"/>
      <c r="RTD302"/>
      <c r="RTE302"/>
      <c r="RTF302"/>
      <c r="RTG302"/>
      <c r="RTH302"/>
      <c r="RTI302"/>
      <c r="RTJ302"/>
      <c r="RTK302"/>
      <c r="RTL302"/>
      <c r="RTM302"/>
      <c r="RTN302"/>
      <c r="RTO302"/>
      <c r="RTP302"/>
      <c r="RTQ302"/>
      <c r="RTR302"/>
      <c r="RTS302"/>
      <c r="RTT302"/>
      <c r="RTU302"/>
      <c r="RTV302"/>
      <c r="RTW302"/>
      <c r="RTX302"/>
      <c r="RTY302"/>
      <c r="RTZ302"/>
      <c r="RUA302"/>
      <c r="RUB302"/>
      <c r="RUC302"/>
      <c r="RUD302"/>
      <c r="RUE302"/>
      <c r="RUF302"/>
      <c r="RUG302"/>
      <c r="RUH302"/>
      <c r="RUI302"/>
      <c r="RUJ302"/>
      <c r="RUK302"/>
      <c r="RUL302"/>
      <c r="RUM302"/>
      <c r="RUN302"/>
      <c r="RUO302"/>
      <c r="RUP302"/>
      <c r="RUQ302"/>
      <c r="RUR302"/>
      <c r="RUS302"/>
      <c r="RUT302"/>
      <c r="RUU302"/>
      <c r="RUV302"/>
      <c r="RUW302"/>
      <c r="RUX302"/>
      <c r="RUY302"/>
      <c r="RUZ302"/>
      <c r="RVA302"/>
      <c r="RVB302"/>
      <c r="RVC302"/>
      <c r="RVD302"/>
      <c r="RVE302"/>
      <c r="RVF302"/>
      <c r="RVG302"/>
      <c r="RVH302"/>
      <c r="RVI302"/>
      <c r="RVJ302"/>
      <c r="RVK302"/>
      <c r="RVL302"/>
      <c r="RVM302"/>
      <c r="RVN302"/>
      <c r="RVO302"/>
      <c r="RVP302"/>
      <c r="RVQ302"/>
      <c r="RVR302"/>
      <c r="RVS302"/>
      <c r="RVT302"/>
      <c r="RVU302"/>
      <c r="RVV302"/>
      <c r="RVW302"/>
      <c r="RVX302"/>
      <c r="RVY302"/>
      <c r="RVZ302"/>
      <c r="RWA302"/>
      <c r="RWB302"/>
      <c r="RWC302"/>
      <c r="RWD302"/>
      <c r="RWE302"/>
      <c r="RWF302"/>
      <c r="RWG302"/>
      <c r="RWH302"/>
      <c r="RWI302"/>
      <c r="RWJ302"/>
      <c r="RWK302"/>
      <c r="RWL302"/>
      <c r="RWM302"/>
      <c r="RWN302"/>
      <c r="RWO302"/>
      <c r="RWP302"/>
      <c r="RWQ302"/>
      <c r="RWR302"/>
      <c r="RWS302"/>
      <c r="RWT302"/>
      <c r="RWU302"/>
      <c r="RWV302"/>
      <c r="RWW302"/>
      <c r="RWX302"/>
      <c r="RWY302"/>
      <c r="RWZ302"/>
      <c r="RXA302"/>
      <c r="RXB302"/>
      <c r="RXC302"/>
      <c r="RXD302"/>
      <c r="RXE302"/>
      <c r="RXF302"/>
      <c r="RXG302"/>
      <c r="RXH302"/>
      <c r="RXI302"/>
      <c r="RXJ302"/>
      <c r="RXK302"/>
      <c r="RXL302"/>
      <c r="RXM302"/>
      <c r="RXN302"/>
      <c r="RXO302"/>
      <c r="RXP302"/>
      <c r="RXQ302"/>
      <c r="RXR302"/>
      <c r="RXS302"/>
      <c r="RXT302"/>
      <c r="RXU302"/>
      <c r="RXV302"/>
      <c r="RXW302"/>
      <c r="RXX302"/>
      <c r="RXY302"/>
      <c r="RXZ302"/>
      <c r="RYA302"/>
      <c r="RYB302"/>
      <c r="RYC302"/>
      <c r="RYD302"/>
      <c r="RYE302"/>
      <c r="RYF302"/>
      <c r="RYG302"/>
      <c r="RYH302"/>
      <c r="RYI302"/>
      <c r="RYJ302"/>
      <c r="RYK302"/>
      <c r="RYL302"/>
      <c r="RYM302"/>
      <c r="RYN302"/>
      <c r="RYO302"/>
      <c r="RYP302"/>
      <c r="RYQ302"/>
      <c r="RYR302"/>
      <c r="RYS302"/>
      <c r="RYT302"/>
      <c r="RYU302"/>
      <c r="RYV302"/>
      <c r="RYW302"/>
      <c r="RYX302"/>
      <c r="RYY302"/>
      <c r="RYZ302"/>
      <c r="RZA302"/>
      <c r="RZB302"/>
      <c r="RZC302"/>
      <c r="RZD302"/>
      <c r="RZE302"/>
      <c r="RZF302"/>
      <c r="RZG302"/>
      <c r="RZH302"/>
      <c r="RZI302"/>
      <c r="RZJ302"/>
      <c r="RZK302"/>
      <c r="RZL302"/>
      <c r="RZM302"/>
      <c r="RZN302"/>
      <c r="RZO302"/>
      <c r="RZP302"/>
      <c r="RZQ302"/>
      <c r="RZR302"/>
      <c r="RZS302"/>
      <c r="RZT302"/>
      <c r="RZU302"/>
      <c r="RZV302"/>
      <c r="RZW302"/>
      <c r="RZX302"/>
      <c r="RZY302"/>
      <c r="RZZ302"/>
      <c r="SAA302"/>
      <c r="SAB302"/>
      <c r="SAC302"/>
      <c r="SAD302"/>
      <c r="SAE302"/>
      <c r="SAF302"/>
      <c r="SAG302"/>
      <c r="SAH302"/>
      <c r="SAI302"/>
      <c r="SAJ302"/>
      <c r="SAK302"/>
      <c r="SAL302"/>
      <c r="SAM302"/>
      <c r="SAN302"/>
      <c r="SAO302"/>
      <c r="SAP302"/>
      <c r="SAQ302"/>
      <c r="SAR302"/>
      <c r="SAS302"/>
      <c r="SAT302"/>
      <c r="SAU302"/>
      <c r="SAV302"/>
      <c r="SAW302"/>
      <c r="SAX302"/>
      <c r="SAY302"/>
      <c r="SAZ302"/>
      <c r="SBA302"/>
      <c r="SBB302"/>
      <c r="SBC302"/>
      <c r="SBD302"/>
      <c r="SBE302"/>
      <c r="SBF302"/>
      <c r="SBG302"/>
      <c r="SBH302"/>
      <c r="SBI302"/>
      <c r="SBJ302"/>
      <c r="SBK302"/>
      <c r="SBL302"/>
      <c r="SBM302"/>
      <c r="SBN302"/>
      <c r="SBO302"/>
      <c r="SBP302"/>
      <c r="SBQ302"/>
      <c r="SBR302"/>
      <c r="SBS302"/>
      <c r="SBT302"/>
      <c r="SBU302"/>
      <c r="SBV302"/>
      <c r="SBW302"/>
      <c r="SBX302"/>
      <c r="SBY302"/>
      <c r="SBZ302"/>
      <c r="SCA302"/>
      <c r="SCB302"/>
      <c r="SCC302"/>
      <c r="SCD302"/>
      <c r="SCE302"/>
      <c r="SCF302"/>
      <c r="SCG302"/>
      <c r="SCH302"/>
      <c r="SCI302"/>
      <c r="SCJ302"/>
      <c r="SCK302"/>
      <c r="SCL302"/>
      <c r="SCM302"/>
      <c r="SCN302"/>
      <c r="SCO302"/>
      <c r="SCP302"/>
      <c r="SCQ302"/>
      <c r="SCR302"/>
      <c r="SCS302"/>
      <c r="SCT302"/>
      <c r="SCU302"/>
      <c r="SCV302"/>
      <c r="SCW302"/>
      <c r="SCX302"/>
      <c r="SCY302"/>
      <c r="SCZ302"/>
      <c r="SDA302"/>
      <c r="SDB302"/>
      <c r="SDC302"/>
      <c r="SDD302"/>
      <c r="SDE302"/>
      <c r="SDF302"/>
      <c r="SDG302"/>
      <c r="SDH302"/>
      <c r="SDI302"/>
      <c r="SDJ302"/>
      <c r="SDK302"/>
      <c r="SDL302"/>
      <c r="SDM302"/>
      <c r="SDN302"/>
      <c r="SDO302"/>
      <c r="SDP302"/>
      <c r="SDQ302"/>
      <c r="SDR302"/>
      <c r="SDS302"/>
      <c r="SDT302"/>
      <c r="SDU302"/>
      <c r="SDV302"/>
      <c r="SDW302"/>
      <c r="SDX302"/>
      <c r="SDY302"/>
      <c r="SDZ302"/>
      <c r="SEA302"/>
      <c r="SEB302"/>
      <c r="SEC302"/>
      <c r="SED302"/>
      <c r="SEE302"/>
      <c r="SEF302"/>
      <c r="SEG302"/>
      <c r="SEH302"/>
      <c r="SEI302"/>
      <c r="SEJ302"/>
      <c r="SEK302"/>
      <c r="SEL302"/>
      <c r="SEM302"/>
      <c r="SEN302"/>
      <c r="SEO302"/>
      <c r="SEP302"/>
      <c r="SEQ302"/>
      <c r="SER302"/>
      <c r="SES302"/>
      <c r="SET302"/>
      <c r="SEU302"/>
      <c r="SEV302"/>
      <c r="SEW302"/>
      <c r="SEX302"/>
      <c r="SEY302"/>
      <c r="SEZ302"/>
      <c r="SFA302"/>
      <c r="SFB302"/>
      <c r="SFC302"/>
      <c r="SFD302"/>
      <c r="SFE302"/>
      <c r="SFF302"/>
      <c r="SFG302"/>
      <c r="SFH302"/>
      <c r="SFI302"/>
      <c r="SFJ302"/>
      <c r="SFK302"/>
      <c r="SFL302"/>
      <c r="SFM302"/>
      <c r="SFN302"/>
      <c r="SFO302"/>
      <c r="SFP302"/>
      <c r="SFQ302"/>
      <c r="SFR302"/>
      <c r="SFS302"/>
      <c r="SFT302"/>
      <c r="SFU302"/>
      <c r="SFV302"/>
      <c r="SFW302"/>
      <c r="SFX302"/>
      <c r="SFY302"/>
      <c r="SFZ302"/>
      <c r="SGA302"/>
      <c r="SGB302"/>
      <c r="SGC302"/>
      <c r="SGD302"/>
      <c r="SGE302"/>
      <c r="SGF302"/>
      <c r="SGG302"/>
      <c r="SGH302"/>
      <c r="SGI302"/>
      <c r="SGJ302"/>
      <c r="SGK302"/>
      <c r="SGL302"/>
      <c r="SGM302"/>
      <c r="SGN302"/>
      <c r="SGO302"/>
      <c r="SGP302"/>
      <c r="SGQ302"/>
      <c r="SGR302"/>
      <c r="SGS302"/>
      <c r="SGT302"/>
      <c r="SGU302"/>
      <c r="SGV302"/>
      <c r="SGW302"/>
      <c r="SGX302"/>
      <c r="SGY302"/>
      <c r="SGZ302"/>
      <c r="SHA302"/>
      <c r="SHB302"/>
      <c r="SHC302"/>
      <c r="SHD302"/>
      <c r="SHE302"/>
      <c r="SHF302"/>
      <c r="SHG302"/>
      <c r="SHH302"/>
      <c r="SHI302"/>
      <c r="SHJ302"/>
      <c r="SHK302"/>
      <c r="SHL302"/>
      <c r="SHM302"/>
      <c r="SHN302"/>
      <c r="SHO302"/>
      <c r="SHP302"/>
      <c r="SHQ302"/>
      <c r="SHR302"/>
      <c r="SHS302"/>
      <c r="SHT302"/>
      <c r="SHU302"/>
      <c r="SHV302"/>
      <c r="SHW302"/>
      <c r="SHX302"/>
      <c r="SHY302"/>
      <c r="SHZ302"/>
      <c r="SIA302"/>
      <c r="SIB302"/>
      <c r="SIC302"/>
      <c r="SID302"/>
      <c r="SIE302"/>
      <c r="SIF302"/>
      <c r="SIG302"/>
      <c r="SIH302"/>
      <c r="SII302"/>
      <c r="SIJ302"/>
      <c r="SIK302"/>
      <c r="SIL302"/>
      <c r="SIM302"/>
      <c r="SIN302"/>
      <c r="SIO302"/>
      <c r="SIP302"/>
      <c r="SIQ302"/>
      <c r="SIR302"/>
      <c r="SIS302"/>
      <c r="SIT302"/>
      <c r="SIU302"/>
      <c r="SIV302"/>
      <c r="SIW302"/>
      <c r="SIX302"/>
      <c r="SIY302"/>
      <c r="SIZ302"/>
      <c r="SJA302"/>
      <c r="SJB302"/>
      <c r="SJC302"/>
      <c r="SJD302"/>
      <c r="SJE302"/>
      <c r="SJF302"/>
      <c r="SJG302"/>
      <c r="SJH302"/>
      <c r="SJI302"/>
      <c r="SJJ302"/>
      <c r="SJK302"/>
      <c r="SJL302"/>
      <c r="SJM302"/>
      <c r="SJN302"/>
      <c r="SJO302"/>
      <c r="SJP302"/>
      <c r="SJQ302"/>
      <c r="SJR302"/>
      <c r="SJS302"/>
      <c r="SJT302"/>
      <c r="SJU302"/>
      <c r="SJV302"/>
      <c r="SJW302"/>
      <c r="SJX302"/>
      <c r="SJY302"/>
      <c r="SJZ302"/>
      <c r="SKA302"/>
      <c r="SKB302"/>
      <c r="SKC302"/>
      <c r="SKD302"/>
      <c r="SKE302"/>
      <c r="SKF302"/>
      <c r="SKG302"/>
      <c r="SKH302"/>
      <c r="SKI302"/>
      <c r="SKJ302"/>
      <c r="SKK302"/>
      <c r="SKL302"/>
      <c r="SKM302"/>
      <c r="SKN302"/>
      <c r="SKO302"/>
      <c r="SKP302"/>
      <c r="SKQ302"/>
      <c r="SKR302"/>
      <c r="SKS302"/>
      <c r="SKT302"/>
      <c r="SKU302"/>
      <c r="SKV302"/>
      <c r="SKW302"/>
      <c r="SKX302"/>
      <c r="SKY302"/>
      <c r="SKZ302"/>
      <c r="SLA302"/>
      <c r="SLB302"/>
      <c r="SLC302"/>
      <c r="SLD302"/>
      <c r="SLE302"/>
      <c r="SLF302"/>
      <c r="SLG302"/>
      <c r="SLH302"/>
      <c r="SLI302"/>
      <c r="SLJ302"/>
      <c r="SLK302"/>
      <c r="SLL302"/>
      <c r="SLM302"/>
      <c r="SLN302"/>
      <c r="SLO302"/>
      <c r="SLP302"/>
      <c r="SLQ302"/>
      <c r="SLR302"/>
      <c r="SLS302"/>
      <c r="SLT302"/>
      <c r="SLU302"/>
      <c r="SLV302"/>
      <c r="SLW302"/>
      <c r="SLX302"/>
      <c r="SLY302"/>
      <c r="SLZ302"/>
      <c r="SMA302"/>
      <c r="SMB302"/>
      <c r="SMC302"/>
      <c r="SMD302"/>
      <c r="SME302"/>
      <c r="SMF302"/>
      <c r="SMG302"/>
      <c r="SMH302"/>
      <c r="SMI302"/>
      <c r="SMJ302"/>
      <c r="SMK302"/>
      <c r="SML302"/>
      <c r="SMM302"/>
      <c r="SMN302"/>
      <c r="SMO302"/>
      <c r="SMP302"/>
      <c r="SMQ302"/>
      <c r="SMR302"/>
      <c r="SMS302"/>
      <c r="SMT302"/>
      <c r="SMU302"/>
      <c r="SMV302"/>
      <c r="SMW302"/>
      <c r="SMX302"/>
      <c r="SMY302"/>
      <c r="SMZ302"/>
      <c r="SNA302"/>
      <c r="SNB302"/>
      <c r="SNC302"/>
      <c r="SND302"/>
      <c r="SNE302"/>
      <c r="SNF302"/>
      <c r="SNG302"/>
      <c r="SNH302"/>
      <c r="SNI302"/>
      <c r="SNJ302"/>
      <c r="SNK302"/>
      <c r="SNL302"/>
      <c r="SNM302"/>
      <c r="SNN302"/>
      <c r="SNO302"/>
      <c r="SNP302"/>
      <c r="SNQ302"/>
      <c r="SNR302"/>
      <c r="SNS302"/>
      <c r="SNT302"/>
      <c r="SNU302"/>
      <c r="SNV302"/>
      <c r="SNW302"/>
      <c r="SNX302"/>
      <c r="SNY302"/>
      <c r="SNZ302"/>
      <c r="SOA302"/>
      <c r="SOB302"/>
      <c r="SOC302"/>
      <c r="SOD302"/>
      <c r="SOE302"/>
      <c r="SOF302"/>
      <c r="SOG302"/>
      <c r="SOH302"/>
      <c r="SOI302"/>
      <c r="SOJ302"/>
      <c r="SOK302"/>
      <c r="SOL302"/>
      <c r="SOM302"/>
      <c r="SON302"/>
      <c r="SOO302"/>
      <c r="SOP302"/>
      <c r="SOQ302"/>
      <c r="SOR302"/>
      <c r="SOS302"/>
      <c r="SOT302"/>
      <c r="SOU302"/>
      <c r="SOV302"/>
      <c r="SOW302"/>
      <c r="SOX302"/>
      <c r="SOY302"/>
      <c r="SOZ302"/>
      <c r="SPA302"/>
      <c r="SPB302"/>
      <c r="SPC302"/>
      <c r="SPD302"/>
      <c r="SPE302"/>
      <c r="SPF302"/>
      <c r="SPG302"/>
      <c r="SPH302"/>
      <c r="SPI302"/>
      <c r="SPJ302"/>
      <c r="SPK302"/>
      <c r="SPL302"/>
      <c r="SPM302"/>
      <c r="SPN302"/>
      <c r="SPO302"/>
      <c r="SPP302"/>
      <c r="SPQ302"/>
      <c r="SPR302"/>
      <c r="SPS302"/>
      <c r="SPT302"/>
      <c r="SPU302"/>
      <c r="SPV302"/>
      <c r="SPW302"/>
      <c r="SPX302"/>
      <c r="SPY302"/>
      <c r="SPZ302"/>
      <c r="SQA302"/>
      <c r="SQB302"/>
      <c r="SQC302"/>
      <c r="SQD302"/>
      <c r="SQE302"/>
      <c r="SQF302"/>
      <c r="SQG302"/>
      <c r="SQH302"/>
      <c r="SQI302"/>
      <c r="SQJ302"/>
      <c r="SQK302"/>
      <c r="SQL302"/>
      <c r="SQM302"/>
      <c r="SQN302"/>
      <c r="SQO302"/>
      <c r="SQP302"/>
      <c r="SQQ302"/>
      <c r="SQR302"/>
      <c r="SQS302"/>
      <c r="SQT302"/>
      <c r="SQU302"/>
      <c r="SQV302"/>
      <c r="SQW302"/>
      <c r="SQX302"/>
      <c r="SQY302"/>
      <c r="SQZ302"/>
      <c r="SRA302"/>
      <c r="SRB302"/>
      <c r="SRC302"/>
      <c r="SRD302"/>
      <c r="SRE302"/>
      <c r="SRF302"/>
      <c r="SRG302"/>
      <c r="SRH302"/>
      <c r="SRI302"/>
      <c r="SRJ302"/>
      <c r="SRK302"/>
      <c r="SRL302"/>
      <c r="SRM302"/>
      <c r="SRN302"/>
      <c r="SRO302"/>
      <c r="SRP302"/>
      <c r="SRQ302"/>
      <c r="SRR302"/>
      <c r="SRS302"/>
      <c r="SRT302"/>
      <c r="SRU302"/>
      <c r="SRV302"/>
      <c r="SRW302"/>
      <c r="SRX302"/>
      <c r="SRY302"/>
      <c r="SRZ302"/>
      <c r="SSA302"/>
      <c r="SSB302"/>
      <c r="SSC302"/>
      <c r="SSD302"/>
      <c r="SSE302"/>
      <c r="SSF302"/>
      <c r="SSG302"/>
      <c r="SSH302"/>
      <c r="SSI302"/>
      <c r="SSJ302"/>
      <c r="SSK302"/>
      <c r="SSL302"/>
      <c r="SSM302"/>
      <c r="SSN302"/>
      <c r="SSO302"/>
      <c r="SSP302"/>
      <c r="SSQ302"/>
      <c r="SSR302"/>
      <c r="SSS302"/>
      <c r="SST302"/>
      <c r="SSU302"/>
      <c r="SSV302"/>
      <c r="SSW302"/>
      <c r="SSX302"/>
      <c r="SSY302"/>
      <c r="SSZ302"/>
      <c r="STA302"/>
      <c r="STB302"/>
      <c r="STC302"/>
      <c r="STD302"/>
      <c r="STE302"/>
      <c r="STF302"/>
      <c r="STG302"/>
      <c r="STH302"/>
      <c r="STI302"/>
      <c r="STJ302"/>
      <c r="STK302"/>
      <c r="STL302"/>
      <c r="STM302"/>
      <c r="STN302"/>
      <c r="STO302"/>
      <c r="STP302"/>
      <c r="STQ302"/>
      <c r="STR302"/>
      <c r="STS302"/>
      <c r="STT302"/>
      <c r="STU302"/>
      <c r="STV302"/>
      <c r="STW302"/>
      <c r="STX302"/>
      <c r="STY302"/>
      <c r="STZ302"/>
      <c r="SUA302"/>
      <c r="SUB302"/>
      <c r="SUC302"/>
      <c r="SUD302"/>
      <c r="SUE302"/>
      <c r="SUF302"/>
      <c r="SUG302"/>
      <c r="SUH302"/>
      <c r="SUI302"/>
      <c r="SUJ302"/>
      <c r="SUK302"/>
      <c r="SUL302"/>
      <c r="SUM302"/>
      <c r="SUN302"/>
      <c r="SUO302"/>
      <c r="SUP302"/>
      <c r="SUQ302"/>
      <c r="SUR302"/>
      <c r="SUS302"/>
      <c r="SUT302"/>
      <c r="SUU302"/>
      <c r="SUV302"/>
      <c r="SUW302"/>
      <c r="SUX302"/>
      <c r="SUY302"/>
      <c r="SUZ302"/>
      <c r="SVA302"/>
      <c r="SVB302"/>
      <c r="SVC302"/>
      <c r="SVD302"/>
      <c r="SVE302"/>
      <c r="SVF302"/>
      <c r="SVG302"/>
      <c r="SVH302"/>
      <c r="SVI302"/>
      <c r="SVJ302"/>
      <c r="SVK302"/>
      <c r="SVL302"/>
      <c r="SVM302"/>
      <c r="SVN302"/>
      <c r="SVO302"/>
      <c r="SVP302"/>
      <c r="SVQ302"/>
      <c r="SVR302"/>
      <c r="SVS302"/>
      <c r="SVT302"/>
      <c r="SVU302"/>
      <c r="SVV302"/>
      <c r="SVW302"/>
      <c r="SVX302"/>
      <c r="SVY302"/>
      <c r="SVZ302"/>
      <c r="SWA302"/>
      <c r="SWB302"/>
      <c r="SWC302"/>
      <c r="SWD302"/>
      <c r="SWE302"/>
      <c r="SWF302"/>
      <c r="SWG302"/>
      <c r="SWH302"/>
      <c r="SWI302"/>
      <c r="SWJ302"/>
      <c r="SWK302"/>
      <c r="SWL302"/>
      <c r="SWM302"/>
      <c r="SWN302"/>
      <c r="SWO302"/>
      <c r="SWP302"/>
      <c r="SWQ302"/>
      <c r="SWR302"/>
      <c r="SWS302"/>
      <c r="SWT302"/>
      <c r="SWU302"/>
      <c r="SWV302"/>
      <c r="SWW302"/>
      <c r="SWX302"/>
      <c r="SWY302"/>
      <c r="SWZ302"/>
      <c r="SXA302"/>
      <c r="SXB302"/>
      <c r="SXC302"/>
      <c r="SXD302"/>
      <c r="SXE302"/>
      <c r="SXF302"/>
      <c r="SXG302"/>
      <c r="SXH302"/>
      <c r="SXI302"/>
      <c r="SXJ302"/>
      <c r="SXK302"/>
      <c r="SXL302"/>
      <c r="SXM302"/>
      <c r="SXN302"/>
      <c r="SXO302"/>
      <c r="SXP302"/>
      <c r="SXQ302"/>
      <c r="SXR302"/>
      <c r="SXS302"/>
      <c r="SXT302"/>
      <c r="SXU302"/>
      <c r="SXV302"/>
      <c r="SXW302"/>
      <c r="SXX302"/>
      <c r="SXY302"/>
      <c r="SXZ302"/>
      <c r="SYA302"/>
      <c r="SYB302"/>
      <c r="SYC302"/>
      <c r="SYD302"/>
      <c r="SYE302"/>
      <c r="SYF302"/>
      <c r="SYG302"/>
      <c r="SYH302"/>
      <c r="SYI302"/>
      <c r="SYJ302"/>
      <c r="SYK302"/>
      <c r="SYL302"/>
      <c r="SYM302"/>
      <c r="SYN302"/>
      <c r="SYO302"/>
      <c r="SYP302"/>
      <c r="SYQ302"/>
      <c r="SYR302"/>
      <c r="SYS302"/>
      <c r="SYT302"/>
      <c r="SYU302"/>
      <c r="SYV302"/>
      <c r="SYW302"/>
      <c r="SYX302"/>
      <c r="SYY302"/>
      <c r="SYZ302"/>
      <c r="SZA302"/>
      <c r="SZB302"/>
      <c r="SZC302"/>
      <c r="SZD302"/>
      <c r="SZE302"/>
      <c r="SZF302"/>
      <c r="SZG302"/>
      <c r="SZH302"/>
      <c r="SZI302"/>
      <c r="SZJ302"/>
      <c r="SZK302"/>
      <c r="SZL302"/>
      <c r="SZM302"/>
      <c r="SZN302"/>
      <c r="SZO302"/>
      <c r="SZP302"/>
      <c r="SZQ302"/>
      <c r="SZR302"/>
      <c r="SZS302"/>
      <c r="SZT302"/>
      <c r="SZU302"/>
      <c r="SZV302"/>
      <c r="SZW302"/>
      <c r="SZX302"/>
      <c r="SZY302"/>
      <c r="SZZ302"/>
      <c r="TAA302"/>
      <c r="TAB302"/>
      <c r="TAC302"/>
      <c r="TAD302"/>
      <c r="TAE302"/>
      <c r="TAF302"/>
      <c r="TAG302"/>
      <c r="TAH302"/>
      <c r="TAI302"/>
      <c r="TAJ302"/>
      <c r="TAK302"/>
      <c r="TAL302"/>
      <c r="TAM302"/>
      <c r="TAN302"/>
      <c r="TAO302"/>
      <c r="TAP302"/>
      <c r="TAQ302"/>
      <c r="TAR302"/>
      <c r="TAS302"/>
      <c r="TAT302"/>
      <c r="TAU302"/>
      <c r="TAV302"/>
      <c r="TAW302"/>
      <c r="TAX302"/>
      <c r="TAY302"/>
      <c r="TAZ302"/>
      <c r="TBA302"/>
      <c r="TBB302"/>
      <c r="TBC302"/>
      <c r="TBD302"/>
      <c r="TBE302"/>
      <c r="TBF302"/>
      <c r="TBG302"/>
      <c r="TBH302"/>
      <c r="TBI302"/>
      <c r="TBJ302"/>
      <c r="TBK302"/>
      <c r="TBL302"/>
      <c r="TBM302"/>
      <c r="TBN302"/>
      <c r="TBO302"/>
      <c r="TBP302"/>
      <c r="TBQ302"/>
      <c r="TBR302"/>
      <c r="TBS302"/>
      <c r="TBT302"/>
      <c r="TBU302"/>
      <c r="TBV302"/>
      <c r="TBW302"/>
      <c r="TBX302"/>
      <c r="TBY302"/>
      <c r="TBZ302"/>
      <c r="TCA302"/>
      <c r="TCB302"/>
      <c r="TCC302"/>
      <c r="TCD302"/>
      <c r="TCE302"/>
      <c r="TCF302"/>
      <c r="TCG302"/>
      <c r="TCH302"/>
      <c r="TCI302"/>
      <c r="TCJ302"/>
      <c r="TCK302"/>
      <c r="TCL302"/>
      <c r="TCM302"/>
      <c r="TCN302"/>
      <c r="TCO302"/>
      <c r="TCP302"/>
      <c r="TCQ302"/>
      <c r="TCR302"/>
      <c r="TCS302"/>
      <c r="TCT302"/>
      <c r="TCU302"/>
      <c r="TCV302"/>
      <c r="TCW302"/>
      <c r="TCX302"/>
      <c r="TCY302"/>
      <c r="TCZ302"/>
      <c r="TDA302"/>
      <c r="TDB302"/>
      <c r="TDC302"/>
      <c r="TDD302"/>
      <c r="TDE302"/>
      <c r="TDF302"/>
      <c r="TDG302"/>
      <c r="TDH302"/>
      <c r="TDI302"/>
      <c r="TDJ302"/>
      <c r="TDK302"/>
      <c r="TDL302"/>
      <c r="TDM302"/>
      <c r="TDN302"/>
      <c r="TDO302"/>
      <c r="TDP302"/>
      <c r="TDQ302"/>
      <c r="TDR302"/>
      <c r="TDS302"/>
      <c r="TDT302"/>
      <c r="TDU302"/>
      <c r="TDV302"/>
      <c r="TDW302"/>
      <c r="TDX302"/>
      <c r="TDY302"/>
      <c r="TDZ302"/>
      <c r="TEA302"/>
      <c r="TEB302"/>
      <c r="TEC302"/>
      <c r="TED302"/>
      <c r="TEE302"/>
      <c r="TEF302"/>
      <c r="TEG302"/>
      <c r="TEH302"/>
      <c r="TEI302"/>
      <c r="TEJ302"/>
      <c r="TEK302"/>
      <c r="TEL302"/>
      <c r="TEM302"/>
      <c r="TEN302"/>
      <c r="TEO302"/>
      <c r="TEP302"/>
      <c r="TEQ302"/>
      <c r="TER302"/>
      <c r="TES302"/>
      <c r="TET302"/>
      <c r="TEU302"/>
      <c r="TEV302"/>
      <c r="TEW302"/>
      <c r="TEX302"/>
      <c r="TEY302"/>
      <c r="TEZ302"/>
      <c r="TFA302"/>
      <c r="TFB302"/>
      <c r="TFC302"/>
      <c r="TFD302"/>
      <c r="TFE302"/>
      <c r="TFF302"/>
      <c r="TFG302"/>
      <c r="TFH302"/>
      <c r="TFI302"/>
      <c r="TFJ302"/>
      <c r="TFK302"/>
      <c r="TFL302"/>
      <c r="TFM302"/>
      <c r="TFN302"/>
      <c r="TFO302"/>
      <c r="TFP302"/>
      <c r="TFQ302"/>
      <c r="TFR302"/>
      <c r="TFS302"/>
      <c r="TFT302"/>
      <c r="TFU302"/>
      <c r="TFV302"/>
      <c r="TFW302"/>
      <c r="TFX302"/>
      <c r="TFY302"/>
      <c r="TFZ302"/>
      <c r="TGA302"/>
      <c r="TGB302"/>
      <c r="TGC302"/>
      <c r="TGD302"/>
      <c r="TGE302"/>
      <c r="TGF302"/>
      <c r="TGG302"/>
      <c r="TGH302"/>
      <c r="TGI302"/>
      <c r="TGJ302"/>
      <c r="TGK302"/>
      <c r="TGL302"/>
      <c r="TGM302"/>
      <c r="TGN302"/>
      <c r="TGO302"/>
      <c r="TGP302"/>
      <c r="TGQ302"/>
      <c r="TGR302"/>
      <c r="TGS302"/>
      <c r="TGT302"/>
      <c r="TGU302"/>
      <c r="TGV302"/>
      <c r="TGW302"/>
      <c r="TGX302"/>
      <c r="TGY302"/>
      <c r="TGZ302"/>
      <c r="THA302"/>
      <c r="THB302"/>
      <c r="THC302"/>
      <c r="THD302"/>
      <c r="THE302"/>
      <c r="THF302"/>
      <c r="THG302"/>
      <c r="THH302"/>
      <c r="THI302"/>
      <c r="THJ302"/>
      <c r="THK302"/>
      <c r="THL302"/>
      <c r="THM302"/>
      <c r="THN302"/>
      <c r="THO302"/>
      <c r="THP302"/>
      <c r="THQ302"/>
      <c r="THR302"/>
      <c r="THS302"/>
      <c r="THT302"/>
      <c r="THU302"/>
      <c r="THV302"/>
      <c r="THW302"/>
      <c r="THX302"/>
      <c r="THY302"/>
      <c r="THZ302"/>
      <c r="TIA302"/>
      <c r="TIB302"/>
      <c r="TIC302"/>
      <c r="TID302"/>
      <c r="TIE302"/>
      <c r="TIF302"/>
      <c r="TIG302"/>
      <c r="TIH302"/>
      <c r="TII302"/>
      <c r="TIJ302"/>
      <c r="TIK302"/>
      <c r="TIL302"/>
      <c r="TIM302"/>
      <c r="TIN302"/>
      <c r="TIO302"/>
      <c r="TIP302"/>
      <c r="TIQ302"/>
      <c r="TIR302"/>
      <c r="TIS302"/>
      <c r="TIT302"/>
      <c r="TIU302"/>
      <c r="TIV302"/>
      <c r="TIW302"/>
      <c r="TIX302"/>
      <c r="TIY302"/>
      <c r="TIZ302"/>
      <c r="TJA302"/>
      <c r="TJB302"/>
      <c r="TJC302"/>
      <c r="TJD302"/>
      <c r="TJE302"/>
      <c r="TJF302"/>
      <c r="TJG302"/>
      <c r="TJH302"/>
      <c r="TJI302"/>
      <c r="TJJ302"/>
      <c r="TJK302"/>
      <c r="TJL302"/>
      <c r="TJM302"/>
      <c r="TJN302"/>
      <c r="TJO302"/>
      <c r="TJP302"/>
      <c r="TJQ302"/>
      <c r="TJR302"/>
      <c r="TJS302"/>
      <c r="TJT302"/>
      <c r="TJU302"/>
      <c r="TJV302"/>
      <c r="TJW302"/>
      <c r="TJX302"/>
      <c r="TJY302"/>
      <c r="TJZ302"/>
      <c r="TKA302"/>
      <c r="TKB302"/>
      <c r="TKC302"/>
      <c r="TKD302"/>
      <c r="TKE302"/>
      <c r="TKF302"/>
      <c r="TKG302"/>
      <c r="TKH302"/>
      <c r="TKI302"/>
      <c r="TKJ302"/>
      <c r="TKK302"/>
      <c r="TKL302"/>
      <c r="TKM302"/>
      <c r="TKN302"/>
      <c r="TKO302"/>
      <c r="TKP302"/>
      <c r="TKQ302"/>
      <c r="TKR302"/>
      <c r="TKS302"/>
      <c r="TKT302"/>
      <c r="TKU302"/>
      <c r="TKV302"/>
      <c r="TKW302"/>
      <c r="TKX302"/>
      <c r="TKY302"/>
      <c r="TKZ302"/>
      <c r="TLA302"/>
      <c r="TLB302"/>
      <c r="TLC302"/>
      <c r="TLD302"/>
      <c r="TLE302"/>
      <c r="TLF302"/>
      <c r="TLG302"/>
      <c r="TLH302"/>
      <c r="TLI302"/>
      <c r="TLJ302"/>
      <c r="TLK302"/>
      <c r="TLL302"/>
      <c r="TLM302"/>
      <c r="TLN302"/>
      <c r="TLO302"/>
      <c r="TLP302"/>
      <c r="TLQ302"/>
      <c r="TLR302"/>
      <c r="TLS302"/>
      <c r="TLT302"/>
      <c r="TLU302"/>
      <c r="TLV302"/>
      <c r="TLW302"/>
      <c r="TLX302"/>
      <c r="TLY302"/>
      <c r="TLZ302"/>
      <c r="TMA302"/>
      <c r="TMB302"/>
      <c r="TMC302"/>
      <c r="TMD302"/>
      <c r="TME302"/>
      <c r="TMF302"/>
      <c r="TMG302"/>
      <c r="TMH302"/>
      <c r="TMI302"/>
      <c r="TMJ302"/>
      <c r="TMK302"/>
      <c r="TML302"/>
      <c r="TMM302"/>
      <c r="TMN302"/>
      <c r="TMO302"/>
      <c r="TMP302"/>
      <c r="TMQ302"/>
      <c r="TMR302"/>
      <c r="TMS302"/>
      <c r="TMT302"/>
      <c r="TMU302"/>
      <c r="TMV302"/>
      <c r="TMW302"/>
      <c r="TMX302"/>
      <c r="TMY302"/>
      <c r="TMZ302"/>
      <c r="TNA302"/>
      <c r="TNB302"/>
      <c r="TNC302"/>
      <c r="TND302"/>
      <c r="TNE302"/>
      <c r="TNF302"/>
      <c r="TNG302"/>
      <c r="TNH302"/>
      <c r="TNI302"/>
      <c r="TNJ302"/>
      <c r="TNK302"/>
      <c r="TNL302"/>
      <c r="TNM302"/>
      <c r="TNN302"/>
      <c r="TNO302"/>
      <c r="TNP302"/>
      <c r="TNQ302"/>
      <c r="TNR302"/>
      <c r="TNS302"/>
      <c r="TNT302"/>
      <c r="TNU302"/>
      <c r="TNV302"/>
      <c r="TNW302"/>
      <c r="TNX302"/>
      <c r="TNY302"/>
      <c r="TNZ302"/>
      <c r="TOA302"/>
      <c r="TOB302"/>
      <c r="TOC302"/>
      <c r="TOD302"/>
      <c r="TOE302"/>
      <c r="TOF302"/>
      <c r="TOG302"/>
      <c r="TOH302"/>
      <c r="TOI302"/>
      <c r="TOJ302"/>
      <c r="TOK302"/>
      <c r="TOL302"/>
      <c r="TOM302"/>
      <c r="TON302"/>
      <c r="TOO302"/>
      <c r="TOP302"/>
      <c r="TOQ302"/>
      <c r="TOR302"/>
      <c r="TOS302"/>
      <c r="TOT302"/>
      <c r="TOU302"/>
      <c r="TOV302"/>
      <c r="TOW302"/>
      <c r="TOX302"/>
      <c r="TOY302"/>
      <c r="TOZ302"/>
      <c r="TPA302"/>
      <c r="TPB302"/>
      <c r="TPC302"/>
      <c r="TPD302"/>
      <c r="TPE302"/>
      <c r="TPF302"/>
      <c r="TPG302"/>
      <c r="TPH302"/>
      <c r="TPI302"/>
      <c r="TPJ302"/>
      <c r="TPK302"/>
      <c r="TPL302"/>
      <c r="TPM302"/>
      <c r="TPN302"/>
      <c r="TPO302"/>
      <c r="TPP302"/>
      <c r="TPQ302"/>
      <c r="TPR302"/>
      <c r="TPS302"/>
      <c r="TPT302"/>
      <c r="TPU302"/>
      <c r="TPV302"/>
      <c r="TPW302"/>
      <c r="TPX302"/>
      <c r="TPY302"/>
      <c r="TPZ302"/>
      <c r="TQA302"/>
      <c r="TQB302"/>
      <c r="TQC302"/>
      <c r="TQD302"/>
      <c r="TQE302"/>
      <c r="TQF302"/>
      <c r="TQG302"/>
      <c r="TQH302"/>
      <c r="TQI302"/>
      <c r="TQJ302"/>
      <c r="TQK302"/>
      <c r="TQL302"/>
      <c r="TQM302"/>
      <c r="TQN302"/>
      <c r="TQO302"/>
      <c r="TQP302"/>
      <c r="TQQ302"/>
      <c r="TQR302"/>
      <c r="TQS302"/>
      <c r="TQT302"/>
      <c r="TQU302"/>
      <c r="TQV302"/>
      <c r="TQW302"/>
      <c r="TQX302"/>
      <c r="TQY302"/>
      <c r="TQZ302"/>
      <c r="TRA302"/>
      <c r="TRB302"/>
      <c r="TRC302"/>
      <c r="TRD302"/>
      <c r="TRE302"/>
      <c r="TRF302"/>
      <c r="TRG302"/>
      <c r="TRH302"/>
      <c r="TRI302"/>
      <c r="TRJ302"/>
      <c r="TRK302"/>
      <c r="TRL302"/>
      <c r="TRM302"/>
      <c r="TRN302"/>
      <c r="TRO302"/>
      <c r="TRP302"/>
      <c r="TRQ302"/>
      <c r="TRR302"/>
      <c r="TRS302"/>
      <c r="TRT302"/>
      <c r="TRU302"/>
      <c r="TRV302"/>
      <c r="TRW302"/>
      <c r="TRX302"/>
      <c r="TRY302"/>
      <c r="TRZ302"/>
      <c r="TSA302"/>
      <c r="TSB302"/>
      <c r="TSC302"/>
      <c r="TSD302"/>
      <c r="TSE302"/>
      <c r="TSF302"/>
      <c r="TSG302"/>
      <c r="TSH302"/>
      <c r="TSI302"/>
      <c r="TSJ302"/>
      <c r="TSK302"/>
      <c r="TSL302"/>
      <c r="TSM302"/>
      <c r="TSN302"/>
      <c r="TSO302"/>
      <c r="TSP302"/>
      <c r="TSQ302"/>
      <c r="TSR302"/>
      <c r="TSS302"/>
      <c r="TST302"/>
      <c r="TSU302"/>
      <c r="TSV302"/>
      <c r="TSW302"/>
      <c r="TSX302"/>
      <c r="TSY302"/>
      <c r="TSZ302"/>
      <c r="TTA302"/>
      <c r="TTB302"/>
      <c r="TTC302"/>
      <c r="TTD302"/>
      <c r="TTE302"/>
      <c r="TTF302"/>
      <c r="TTG302"/>
      <c r="TTH302"/>
      <c r="TTI302"/>
      <c r="TTJ302"/>
      <c r="TTK302"/>
      <c r="TTL302"/>
      <c r="TTM302"/>
      <c r="TTN302"/>
      <c r="TTO302"/>
      <c r="TTP302"/>
      <c r="TTQ302"/>
      <c r="TTR302"/>
      <c r="TTS302"/>
      <c r="TTT302"/>
      <c r="TTU302"/>
      <c r="TTV302"/>
      <c r="TTW302"/>
      <c r="TTX302"/>
      <c r="TTY302"/>
      <c r="TTZ302"/>
      <c r="TUA302"/>
      <c r="TUB302"/>
      <c r="TUC302"/>
      <c r="TUD302"/>
      <c r="TUE302"/>
      <c r="TUF302"/>
      <c r="TUG302"/>
      <c r="TUH302"/>
      <c r="TUI302"/>
      <c r="TUJ302"/>
      <c r="TUK302"/>
      <c r="TUL302"/>
      <c r="TUM302"/>
      <c r="TUN302"/>
      <c r="TUO302"/>
      <c r="TUP302"/>
      <c r="TUQ302"/>
      <c r="TUR302"/>
      <c r="TUS302"/>
      <c r="TUT302"/>
      <c r="TUU302"/>
      <c r="TUV302"/>
      <c r="TUW302"/>
      <c r="TUX302"/>
      <c r="TUY302"/>
      <c r="TUZ302"/>
      <c r="TVA302"/>
      <c r="TVB302"/>
      <c r="TVC302"/>
      <c r="TVD302"/>
      <c r="TVE302"/>
      <c r="TVF302"/>
      <c r="TVG302"/>
      <c r="TVH302"/>
      <c r="TVI302"/>
      <c r="TVJ302"/>
      <c r="TVK302"/>
      <c r="TVL302"/>
      <c r="TVM302"/>
      <c r="TVN302"/>
      <c r="TVO302"/>
      <c r="TVP302"/>
      <c r="TVQ302"/>
      <c r="TVR302"/>
      <c r="TVS302"/>
      <c r="TVT302"/>
      <c r="TVU302"/>
      <c r="TVV302"/>
      <c r="TVW302"/>
      <c r="TVX302"/>
      <c r="TVY302"/>
      <c r="TVZ302"/>
      <c r="TWA302"/>
      <c r="TWB302"/>
      <c r="TWC302"/>
      <c r="TWD302"/>
      <c r="TWE302"/>
      <c r="TWF302"/>
      <c r="TWG302"/>
      <c r="TWH302"/>
      <c r="TWI302"/>
      <c r="TWJ302"/>
      <c r="TWK302"/>
      <c r="TWL302"/>
      <c r="TWM302"/>
      <c r="TWN302"/>
      <c r="TWO302"/>
      <c r="TWP302"/>
      <c r="TWQ302"/>
      <c r="TWR302"/>
      <c r="TWS302"/>
      <c r="TWT302"/>
      <c r="TWU302"/>
      <c r="TWV302"/>
      <c r="TWW302"/>
      <c r="TWX302"/>
      <c r="TWY302"/>
      <c r="TWZ302"/>
      <c r="TXA302"/>
      <c r="TXB302"/>
      <c r="TXC302"/>
      <c r="TXD302"/>
      <c r="TXE302"/>
      <c r="TXF302"/>
      <c r="TXG302"/>
      <c r="TXH302"/>
      <c r="TXI302"/>
      <c r="TXJ302"/>
      <c r="TXK302"/>
      <c r="TXL302"/>
      <c r="TXM302"/>
      <c r="TXN302"/>
      <c r="TXO302"/>
      <c r="TXP302"/>
      <c r="TXQ302"/>
      <c r="TXR302"/>
      <c r="TXS302"/>
      <c r="TXT302"/>
      <c r="TXU302"/>
      <c r="TXV302"/>
      <c r="TXW302"/>
      <c r="TXX302"/>
      <c r="TXY302"/>
      <c r="TXZ302"/>
      <c r="TYA302"/>
      <c r="TYB302"/>
      <c r="TYC302"/>
      <c r="TYD302"/>
      <c r="TYE302"/>
      <c r="TYF302"/>
      <c r="TYG302"/>
      <c r="TYH302"/>
      <c r="TYI302"/>
      <c r="TYJ302"/>
      <c r="TYK302"/>
      <c r="TYL302"/>
      <c r="TYM302"/>
      <c r="TYN302"/>
      <c r="TYO302"/>
      <c r="TYP302"/>
      <c r="TYQ302"/>
      <c r="TYR302"/>
      <c r="TYS302"/>
      <c r="TYT302"/>
      <c r="TYU302"/>
      <c r="TYV302"/>
      <c r="TYW302"/>
      <c r="TYX302"/>
      <c r="TYY302"/>
      <c r="TYZ302"/>
      <c r="TZA302"/>
      <c r="TZB302"/>
      <c r="TZC302"/>
      <c r="TZD302"/>
      <c r="TZE302"/>
      <c r="TZF302"/>
      <c r="TZG302"/>
      <c r="TZH302"/>
      <c r="TZI302"/>
      <c r="TZJ302"/>
      <c r="TZK302"/>
      <c r="TZL302"/>
      <c r="TZM302"/>
      <c r="TZN302"/>
      <c r="TZO302"/>
      <c r="TZP302"/>
      <c r="TZQ302"/>
      <c r="TZR302"/>
      <c r="TZS302"/>
      <c r="TZT302"/>
      <c r="TZU302"/>
      <c r="TZV302"/>
      <c r="TZW302"/>
      <c r="TZX302"/>
      <c r="TZY302"/>
      <c r="TZZ302"/>
      <c r="UAA302"/>
      <c r="UAB302"/>
      <c r="UAC302"/>
      <c r="UAD302"/>
      <c r="UAE302"/>
      <c r="UAF302"/>
      <c r="UAG302"/>
      <c r="UAH302"/>
      <c r="UAI302"/>
      <c r="UAJ302"/>
      <c r="UAK302"/>
      <c r="UAL302"/>
      <c r="UAM302"/>
      <c r="UAN302"/>
      <c r="UAO302"/>
      <c r="UAP302"/>
      <c r="UAQ302"/>
      <c r="UAR302"/>
      <c r="UAS302"/>
      <c r="UAT302"/>
      <c r="UAU302"/>
      <c r="UAV302"/>
      <c r="UAW302"/>
      <c r="UAX302"/>
      <c r="UAY302"/>
      <c r="UAZ302"/>
      <c r="UBA302"/>
      <c r="UBB302"/>
      <c r="UBC302"/>
      <c r="UBD302"/>
      <c r="UBE302"/>
      <c r="UBF302"/>
      <c r="UBG302"/>
      <c r="UBH302"/>
      <c r="UBI302"/>
      <c r="UBJ302"/>
      <c r="UBK302"/>
      <c r="UBL302"/>
      <c r="UBM302"/>
      <c r="UBN302"/>
      <c r="UBO302"/>
      <c r="UBP302"/>
      <c r="UBQ302"/>
      <c r="UBR302"/>
      <c r="UBS302"/>
      <c r="UBT302"/>
      <c r="UBU302"/>
      <c r="UBV302"/>
      <c r="UBW302"/>
      <c r="UBX302"/>
      <c r="UBY302"/>
      <c r="UBZ302"/>
      <c r="UCA302"/>
      <c r="UCB302"/>
      <c r="UCC302"/>
      <c r="UCD302"/>
      <c r="UCE302"/>
      <c r="UCF302"/>
      <c r="UCG302"/>
      <c r="UCH302"/>
      <c r="UCI302"/>
      <c r="UCJ302"/>
      <c r="UCK302"/>
      <c r="UCL302"/>
      <c r="UCM302"/>
      <c r="UCN302"/>
      <c r="UCO302"/>
      <c r="UCP302"/>
      <c r="UCQ302"/>
      <c r="UCR302"/>
      <c r="UCS302"/>
      <c r="UCT302"/>
      <c r="UCU302"/>
      <c r="UCV302"/>
      <c r="UCW302"/>
      <c r="UCX302"/>
      <c r="UCY302"/>
      <c r="UCZ302"/>
      <c r="UDA302"/>
      <c r="UDB302"/>
      <c r="UDC302"/>
      <c r="UDD302"/>
      <c r="UDE302"/>
      <c r="UDF302"/>
      <c r="UDG302"/>
      <c r="UDH302"/>
      <c r="UDI302"/>
      <c r="UDJ302"/>
      <c r="UDK302"/>
      <c r="UDL302"/>
      <c r="UDM302"/>
      <c r="UDN302"/>
      <c r="UDO302"/>
      <c r="UDP302"/>
      <c r="UDQ302"/>
      <c r="UDR302"/>
      <c r="UDS302"/>
      <c r="UDT302"/>
      <c r="UDU302"/>
      <c r="UDV302"/>
      <c r="UDW302"/>
      <c r="UDX302"/>
      <c r="UDY302"/>
      <c r="UDZ302"/>
      <c r="UEA302"/>
      <c r="UEB302"/>
      <c r="UEC302"/>
      <c r="UED302"/>
      <c r="UEE302"/>
      <c r="UEF302"/>
      <c r="UEG302"/>
      <c r="UEH302"/>
      <c r="UEI302"/>
      <c r="UEJ302"/>
      <c r="UEK302"/>
      <c r="UEL302"/>
      <c r="UEM302"/>
      <c r="UEN302"/>
      <c r="UEO302"/>
      <c r="UEP302"/>
      <c r="UEQ302"/>
      <c r="UER302"/>
      <c r="UES302"/>
      <c r="UET302"/>
      <c r="UEU302"/>
      <c r="UEV302"/>
      <c r="UEW302"/>
      <c r="UEX302"/>
      <c r="UEY302"/>
      <c r="UEZ302"/>
      <c r="UFA302"/>
      <c r="UFB302"/>
      <c r="UFC302"/>
      <c r="UFD302"/>
      <c r="UFE302"/>
      <c r="UFF302"/>
      <c r="UFG302"/>
      <c r="UFH302"/>
      <c r="UFI302"/>
      <c r="UFJ302"/>
      <c r="UFK302"/>
      <c r="UFL302"/>
      <c r="UFM302"/>
      <c r="UFN302"/>
      <c r="UFO302"/>
      <c r="UFP302"/>
      <c r="UFQ302"/>
      <c r="UFR302"/>
      <c r="UFS302"/>
      <c r="UFT302"/>
      <c r="UFU302"/>
      <c r="UFV302"/>
      <c r="UFW302"/>
      <c r="UFX302"/>
      <c r="UFY302"/>
      <c r="UFZ302"/>
      <c r="UGA302"/>
      <c r="UGB302"/>
      <c r="UGC302"/>
      <c r="UGD302"/>
      <c r="UGE302"/>
      <c r="UGF302"/>
      <c r="UGG302"/>
      <c r="UGH302"/>
      <c r="UGI302"/>
      <c r="UGJ302"/>
      <c r="UGK302"/>
      <c r="UGL302"/>
      <c r="UGM302"/>
      <c r="UGN302"/>
      <c r="UGO302"/>
      <c r="UGP302"/>
      <c r="UGQ302"/>
      <c r="UGR302"/>
      <c r="UGS302"/>
      <c r="UGT302"/>
      <c r="UGU302"/>
      <c r="UGV302"/>
      <c r="UGW302"/>
      <c r="UGX302"/>
      <c r="UGY302"/>
      <c r="UGZ302"/>
      <c r="UHA302"/>
      <c r="UHB302"/>
      <c r="UHC302"/>
      <c r="UHD302"/>
      <c r="UHE302"/>
      <c r="UHF302"/>
      <c r="UHG302"/>
      <c r="UHH302"/>
      <c r="UHI302"/>
      <c r="UHJ302"/>
      <c r="UHK302"/>
      <c r="UHL302"/>
      <c r="UHM302"/>
      <c r="UHN302"/>
      <c r="UHO302"/>
      <c r="UHP302"/>
      <c r="UHQ302"/>
      <c r="UHR302"/>
      <c r="UHS302"/>
      <c r="UHT302"/>
      <c r="UHU302"/>
      <c r="UHV302"/>
      <c r="UHW302"/>
      <c r="UHX302"/>
      <c r="UHY302"/>
      <c r="UHZ302"/>
      <c r="UIA302"/>
      <c r="UIB302"/>
      <c r="UIC302"/>
      <c r="UID302"/>
      <c r="UIE302"/>
      <c r="UIF302"/>
      <c r="UIG302"/>
      <c r="UIH302"/>
      <c r="UII302"/>
      <c r="UIJ302"/>
      <c r="UIK302"/>
      <c r="UIL302"/>
      <c r="UIM302"/>
      <c r="UIN302"/>
      <c r="UIO302"/>
      <c r="UIP302"/>
      <c r="UIQ302"/>
      <c r="UIR302"/>
      <c r="UIS302"/>
      <c r="UIT302"/>
      <c r="UIU302"/>
      <c r="UIV302"/>
      <c r="UIW302"/>
      <c r="UIX302"/>
      <c r="UIY302"/>
      <c r="UIZ302"/>
      <c r="UJA302"/>
      <c r="UJB302"/>
      <c r="UJC302"/>
      <c r="UJD302"/>
      <c r="UJE302"/>
      <c r="UJF302"/>
      <c r="UJG302"/>
      <c r="UJH302"/>
      <c r="UJI302"/>
      <c r="UJJ302"/>
      <c r="UJK302"/>
      <c r="UJL302"/>
      <c r="UJM302"/>
      <c r="UJN302"/>
      <c r="UJO302"/>
      <c r="UJP302"/>
      <c r="UJQ302"/>
      <c r="UJR302"/>
      <c r="UJS302"/>
      <c r="UJT302"/>
      <c r="UJU302"/>
      <c r="UJV302"/>
      <c r="UJW302"/>
      <c r="UJX302"/>
      <c r="UJY302"/>
      <c r="UJZ302"/>
      <c r="UKA302"/>
      <c r="UKB302"/>
      <c r="UKC302"/>
      <c r="UKD302"/>
      <c r="UKE302"/>
      <c r="UKF302"/>
      <c r="UKG302"/>
      <c r="UKH302"/>
      <c r="UKI302"/>
      <c r="UKJ302"/>
      <c r="UKK302"/>
      <c r="UKL302"/>
      <c r="UKM302"/>
      <c r="UKN302"/>
      <c r="UKO302"/>
      <c r="UKP302"/>
      <c r="UKQ302"/>
      <c r="UKR302"/>
      <c r="UKS302"/>
      <c r="UKT302"/>
      <c r="UKU302"/>
      <c r="UKV302"/>
      <c r="UKW302"/>
      <c r="UKX302"/>
      <c r="UKY302"/>
      <c r="UKZ302"/>
      <c r="ULA302"/>
      <c r="ULB302"/>
      <c r="ULC302"/>
      <c r="ULD302"/>
      <c r="ULE302"/>
      <c r="ULF302"/>
      <c r="ULG302"/>
      <c r="ULH302"/>
      <c r="ULI302"/>
      <c r="ULJ302"/>
      <c r="ULK302"/>
      <c r="ULL302"/>
      <c r="ULM302"/>
      <c r="ULN302"/>
      <c r="ULO302"/>
      <c r="ULP302"/>
      <c r="ULQ302"/>
      <c r="ULR302"/>
      <c r="ULS302"/>
      <c r="ULT302"/>
      <c r="ULU302"/>
      <c r="ULV302"/>
      <c r="ULW302"/>
      <c r="ULX302"/>
      <c r="ULY302"/>
      <c r="ULZ302"/>
      <c r="UMA302"/>
      <c r="UMB302"/>
      <c r="UMC302"/>
      <c r="UMD302"/>
      <c r="UME302"/>
      <c r="UMF302"/>
      <c r="UMG302"/>
      <c r="UMH302"/>
      <c r="UMI302"/>
      <c r="UMJ302"/>
      <c r="UMK302"/>
      <c r="UML302"/>
      <c r="UMM302"/>
      <c r="UMN302"/>
      <c r="UMO302"/>
      <c r="UMP302"/>
      <c r="UMQ302"/>
      <c r="UMR302"/>
      <c r="UMS302"/>
      <c r="UMT302"/>
      <c r="UMU302"/>
      <c r="UMV302"/>
      <c r="UMW302"/>
      <c r="UMX302"/>
      <c r="UMY302"/>
      <c r="UMZ302"/>
      <c r="UNA302"/>
      <c r="UNB302"/>
      <c r="UNC302"/>
      <c r="UND302"/>
      <c r="UNE302"/>
      <c r="UNF302"/>
      <c r="UNG302"/>
      <c r="UNH302"/>
      <c r="UNI302"/>
      <c r="UNJ302"/>
      <c r="UNK302"/>
      <c r="UNL302"/>
      <c r="UNM302"/>
      <c r="UNN302"/>
      <c r="UNO302"/>
      <c r="UNP302"/>
      <c r="UNQ302"/>
      <c r="UNR302"/>
      <c r="UNS302"/>
      <c r="UNT302"/>
      <c r="UNU302"/>
      <c r="UNV302"/>
      <c r="UNW302"/>
      <c r="UNX302"/>
      <c r="UNY302"/>
      <c r="UNZ302"/>
      <c r="UOA302"/>
      <c r="UOB302"/>
      <c r="UOC302"/>
      <c r="UOD302"/>
      <c r="UOE302"/>
      <c r="UOF302"/>
      <c r="UOG302"/>
      <c r="UOH302"/>
      <c r="UOI302"/>
      <c r="UOJ302"/>
      <c r="UOK302"/>
      <c r="UOL302"/>
      <c r="UOM302"/>
      <c r="UON302"/>
      <c r="UOO302"/>
      <c r="UOP302"/>
      <c r="UOQ302"/>
      <c r="UOR302"/>
      <c r="UOS302"/>
      <c r="UOT302"/>
      <c r="UOU302"/>
      <c r="UOV302"/>
      <c r="UOW302"/>
      <c r="UOX302"/>
      <c r="UOY302"/>
      <c r="UOZ302"/>
      <c r="UPA302"/>
      <c r="UPB302"/>
      <c r="UPC302"/>
      <c r="UPD302"/>
      <c r="UPE302"/>
      <c r="UPF302"/>
      <c r="UPG302"/>
      <c r="UPH302"/>
      <c r="UPI302"/>
      <c r="UPJ302"/>
      <c r="UPK302"/>
      <c r="UPL302"/>
      <c r="UPM302"/>
      <c r="UPN302"/>
      <c r="UPO302"/>
      <c r="UPP302"/>
      <c r="UPQ302"/>
      <c r="UPR302"/>
      <c r="UPS302"/>
      <c r="UPT302"/>
      <c r="UPU302"/>
      <c r="UPV302"/>
      <c r="UPW302"/>
      <c r="UPX302"/>
      <c r="UPY302"/>
      <c r="UPZ302"/>
      <c r="UQA302"/>
      <c r="UQB302"/>
      <c r="UQC302"/>
      <c r="UQD302"/>
      <c r="UQE302"/>
      <c r="UQF302"/>
      <c r="UQG302"/>
      <c r="UQH302"/>
      <c r="UQI302"/>
      <c r="UQJ302"/>
      <c r="UQK302"/>
      <c r="UQL302"/>
      <c r="UQM302"/>
      <c r="UQN302"/>
      <c r="UQO302"/>
      <c r="UQP302"/>
      <c r="UQQ302"/>
      <c r="UQR302"/>
      <c r="UQS302"/>
      <c r="UQT302"/>
      <c r="UQU302"/>
      <c r="UQV302"/>
      <c r="UQW302"/>
      <c r="UQX302"/>
      <c r="UQY302"/>
      <c r="UQZ302"/>
      <c r="URA302"/>
      <c r="URB302"/>
      <c r="URC302"/>
      <c r="URD302"/>
      <c r="URE302"/>
      <c r="URF302"/>
      <c r="URG302"/>
      <c r="URH302"/>
      <c r="URI302"/>
      <c r="URJ302"/>
      <c r="URK302"/>
      <c r="URL302"/>
      <c r="URM302"/>
      <c r="URN302"/>
      <c r="URO302"/>
      <c r="URP302"/>
      <c r="URQ302"/>
      <c r="URR302"/>
      <c r="URS302"/>
      <c r="URT302"/>
      <c r="URU302"/>
      <c r="URV302"/>
      <c r="URW302"/>
      <c r="URX302"/>
      <c r="URY302"/>
      <c r="URZ302"/>
      <c r="USA302"/>
      <c r="USB302"/>
      <c r="USC302"/>
      <c r="USD302"/>
      <c r="USE302"/>
      <c r="USF302"/>
      <c r="USG302"/>
      <c r="USH302"/>
      <c r="USI302"/>
      <c r="USJ302"/>
      <c r="USK302"/>
      <c r="USL302"/>
      <c r="USM302"/>
      <c r="USN302"/>
      <c r="USO302"/>
      <c r="USP302"/>
      <c r="USQ302"/>
      <c r="USR302"/>
      <c r="USS302"/>
      <c r="UST302"/>
      <c r="USU302"/>
      <c r="USV302"/>
      <c r="USW302"/>
      <c r="USX302"/>
      <c r="USY302"/>
      <c r="USZ302"/>
      <c r="UTA302"/>
      <c r="UTB302"/>
      <c r="UTC302"/>
      <c r="UTD302"/>
      <c r="UTE302"/>
      <c r="UTF302"/>
      <c r="UTG302"/>
      <c r="UTH302"/>
      <c r="UTI302"/>
      <c r="UTJ302"/>
      <c r="UTK302"/>
      <c r="UTL302"/>
      <c r="UTM302"/>
      <c r="UTN302"/>
      <c r="UTO302"/>
      <c r="UTP302"/>
      <c r="UTQ302"/>
      <c r="UTR302"/>
      <c r="UTS302"/>
      <c r="UTT302"/>
      <c r="UTU302"/>
      <c r="UTV302"/>
      <c r="UTW302"/>
      <c r="UTX302"/>
      <c r="UTY302"/>
      <c r="UTZ302"/>
      <c r="UUA302"/>
      <c r="UUB302"/>
      <c r="UUC302"/>
      <c r="UUD302"/>
      <c r="UUE302"/>
      <c r="UUF302"/>
      <c r="UUG302"/>
      <c r="UUH302"/>
      <c r="UUI302"/>
      <c r="UUJ302"/>
      <c r="UUK302"/>
      <c r="UUL302"/>
      <c r="UUM302"/>
      <c r="UUN302"/>
      <c r="UUO302"/>
      <c r="UUP302"/>
      <c r="UUQ302"/>
      <c r="UUR302"/>
      <c r="UUS302"/>
      <c r="UUT302"/>
      <c r="UUU302"/>
      <c r="UUV302"/>
      <c r="UUW302"/>
      <c r="UUX302"/>
      <c r="UUY302"/>
      <c r="UUZ302"/>
      <c r="UVA302"/>
      <c r="UVB302"/>
      <c r="UVC302"/>
      <c r="UVD302"/>
      <c r="UVE302"/>
      <c r="UVF302"/>
      <c r="UVG302"/>
      <c r="UVH302"/>
      <c r="UVI302"/>
      <c r="UVJ302"/>
      <c r="UVK302"/>
      <c r="UVL302"/>
      <c r="UVM302"/>
      <c r="UVN302"/>
      <c r="UVO302"/>
      <c r="UVP302"/>
      <c r="UVQ302"/>
      <c r="UVR302"/>
      <c r="UVS302"/>
      <c r="UVT302"/>
      <c r="UVU302"/>
      <c r="UVV302"/>
      <c r="UVW302"/>
      <c r="UVX302"/>
      <c r="UVY302"/>
      <c r="UVZ302"/>
      <c r="UWA302"/>
      <c r="UWB302"/>
      <c r="UWC302"/>
      <c r="UWD302"/>
      <c r="UWE302"/>
      <c r="UWF302"/>
      <c r="UWG302"/>
      <c r="UWH302"/>
      <c r="UWI302"/>
      <c r="UWJ302"/>
      <c r="UWK302"/>
      <c r="UWL302"/>
      <c r="UWM302"/>
      <c r="UWN302"/>
      <c r="UWO302"/>
      <c r="UWP302"/>
      <c r="UWQ302"/>
      <c r="UWR302"/>
      <c r="UWS302"/>
      <c r="UWT302"/>
      <c r="UWU302"/>
      <c r="UWV302"/>
      <c r="UWW302"/>
      <c r="UWX302"/>
      <c r="UWY302"/>
      <c r="UWZ302"/>
      <c r="UXA302"/>
      <c r="UXB302"/>
      <c r="UXC302"/>
      <c r="UXD302"/>
      <c r="UXE302"/>
      <c r="UXF302"/>
      <c r="UXG302"/>
      <c r="UXH302"/>
      <c r="UXI302"/>
      <c r="UXJ302"/>
      <c r="UXK302"/>
      <c r="UXL302"/>
      <c r="UXM302"/>
      <c r="UXN302"/>
      <c r="UXO302"/>
      <c r="UXP302"/>
      <c r="UXQ302"/>
      <c r="UXR302"/>
      <c r="UXS302"/>
      <c r="UXT302"/>
      <c r="UXU302"/>
      <c r="UXV302"/>
      <c r="UXW302"/>
      <c r="UXX302"/>
      <c r="UXY302"/>
      <c r="UXZ302"/>
      <c r="UYA302"/>
      <c r="UYB302"/>
      <c r="UYC302"/>
      <c r="UYD302"/>
      <c r="UYE302"/>
      <c r="UYF302"/>
      <c r="UYG302"/>
      <c r="UYH302"/>
      <c r="UYI302"/>
      <c r="UYJ302"/>
      <c r="UYK302"/>
      <c r="UYL302"/>
      <c r="UYM302"/>
      <c r="UYN302"/>
      <c r="UYO302"/>
      <c r="UYP302"/>
      <c r="UYQ302"/>
      <c r="UYR302"/>
      <c r="UYS302"/>
      <c r="UYT302"/>
      <c r="UYU302"/>
      <c r="UYV302"/>
      <c r="UYW302"/>
      <c r="UYX302"/>
      <c r="UYY302"/>
      <c r="UYZ302"/>
      <c r="UZA302"/>
      <c r="UZB302"/>
      <c r="UZC302"/>
      <c r="UZD302"/>
      <c r="UZE302"/>
      <c r="UZF302"/>
      <c r="UZG302"/>
      <c r="UZH302"/>
      <c r="UZI302"/>
      <c r="UZJ302"/>
      <c r="UZK302"/>
      <c r="UZL302"/>
      <c r="UZM302"/>
      <c r="UZN302"/>
      <c r="UZO302"/>
      <c r="UZP302"/>
      <c r="UZQ302"/>
      <c r="UZR302"/>
      <c r="UZS302"/>
      <c r="UZT302"/>
      <c r="UZU302"/>
      <c r="UZV302"/>
      <c r="UZW302"/>
      <c r="UZX302"/>
      <c r="UZY302"/>
      <c r="UZZ302"/>
      <c r="VAA302"/>
      <c r="VAB302"/>
      <c r="VAC302"/>
      <c r="VAD302"/>
      <c r="VAE302"/>
      <c r="VAF302"/>
      <c r="VAG302"/>
      <c r="VAH302"/>
      <c r="VAI302"/>
      <c r="VAJ302"/>
      <c r="VAK302"/>
      <c r="VAL302"/>
      <c r="VAM302"/>
      <c r="VAN302"/>
      <c r="VAO302"/>
      <c r="VAP302"/>
      <c r="VAQ302"/>
      <c r="VAR302"/>
      <c r="VAS302"/>
      <c r="VAT302"/>
      <c r="VAU302"/>
      <c r="VAV302"/>
      <c r="VAW302"/>
      <c r="VAX302"/>
      <c r="VAY302"/>
      <c r="VAZ302"/>
      <c r="VBA302"/>
      <c r="VBB302"/>
      <c r="VBC302"/>
      <c r="VBD302"/>
      <c r="VBE302"/>
      <c r="VBF302"/>
      <c r="VBG302"/>
      <c r="VBH302"/>
      <c r="VBI302"/>
      <c r="VBJ302"/>
      <c r="VBK302"/>
      <c r="VBL302"/>
      <c r="VBM302"/>
      <c r="VBN302"/>
      <c r="VBO302"/>
      <c r="VBP302"/>
      <c r="VBQ302"/>
      <c r="VBR302"/>
      <c r="VBS302"/>
      <c r="VBT302"/>
      <c r="VBU302"/>
      <c r="VBV302"/>
      <c r="VBW302"/>
      <c r="VBX302"/>
      <c r="VBY302"/>
      <c r="VBZ302"/>
      <c r="VCA302"/>
      <c r="VCB302"/>
      <c r="VCC302"/>
      <c r="VCD302"/>
      <c r="VCE302"/>
      <c r="VCF302"/>
      <c r="VCG302"/>
      <c r="VCH302"/>
      <c r="VCI302"/>
      <c r="VCJ302"/>
      <c r="VCK302"/>
      <c r="VCL302"/>
      <c r="VCM302"/>
      <c r="VCN302"/>
      <c r="VCO302"/>
      <c r="VCP302"/>
      <c r="VCQ302"/>
      <c r="VCR302"/>
      <c r="VCS302"/>
      <c r="VCT302"/>
      <c r="VCU302"/>
      <c r="VCV302"/>
      <c r="VCW302"/>
      <c r="VCX302"/>
      <c r="VCY302"/>
      <c r="VCZ302"/>
      <c r="VDA302"/>
      <c r="VDB302"/>
      <c r="VDC302"/>
      <c r="VDD302"/>
      <c r="VDE302"/>
      <c r="VDF302"/>
      <c r="VDG302"/>
      <c r="VDH302"/>
      <c r="VDI302"/>
      <c r="VDJ302"/>
      <c r="VDK302"/>
      <c r="VDL302"/>
      <c r="VDM302"/>
      <c r="VDN302"/>
      <c r="VDO302"/>
      <c r="VDP302"/>
      <c r="VDQ302"/>
      <c r="VDR302"/>
      <c r="VDS302"/>
      <c r="VDT302"/>
      <c r="VDU302"/>
      <c r="VDV302"/>
      <c r="VDW302"/>
      <c r="VDX302"/>
      <c r="VDY302"/>
      <c r="VDZ302"/>
      <c r="VEA302"/>
      <c r="VEB302"/>
      <c r="VEC302"/>
      <c r="VED302"/>
      <c r="VEE302"/>
      <c r="VEF302"/>
      <c r="VEG302"/>
      <c r="VEH302"/>
      <c r="VEI302"/>
      <c r="VEJ302"/>
      <c r="VEK302"/>
      <c r="VEL302"/>
      <c r="VEM302"/>
      <c r="VEN302"/>
      <c r="VEO302"/>
      <c r="VEP302"/>
      <c r="VEQ302"/>
      <c r="VER302"/>
      <c r="VES302"/>
      <c r="VET302"/>
      <c r="VEU302"/>
      <c r="VEV302"/>
      <c r="VEW302"/>
      <c r="VEX302"/>
      <c r="VEY302"/>
      <c r="VEZ302"/>
      <c r="VFA302"/>
      <c r="VFB302"/>
      <c r="VFC302"/>
      <c r="VFD302"/>
      <c r="VFE302"/>
      <c r="VFF302"/>
      <c r="VFG302"/>
      <c r="VFH302"/>
      <c r="VFI302"/>
      <c r="VFJ302"/>
      <c r="VFK302"/>
      <c r="VFL302"/>
      <c r="VFM302"/>
      <c r="VFN302"/>
      <c r="VFO302"/>
      <c r="VFP302"/>
      <c r="VFQ302"/>
      <c r="VFR302"/>
      <c r="VFS302"/>
      <c r="VFT302"/>
      <c r="VFU302"/>
      <c r="VFV302"/>
      <c r="VFW302"/>
      <c r="VFX302"/>
      <c r="VFY302"/>
      <c r="VFZ302"/>
      <c r="VGA302"/>
      <c r="VGB302"/>
      <c r="VGC302"/>
      <c r="VGD302"/>
      <c r="VGE302"/>
      <c r="VGF302"/>
      <c r="VGG302"/>
      <c r="VGH302"/>
      <c r="VGI302"/>
      <c r="VGJ302"/>
      <c r="VGK302"/>
      <c r="VGL302"/>
      <c r="VGM302"/>
      <c r="VGN302"/>
      <c r="VGO302"/>
      <c r="VGP302"/>
      <c r="VGQ302"/>
      <c r="VGR302"/>
      <c r="VGS302"/>
      <c r="VGT302"/>
      <c r="VGU302"/>
      <c r="VGV302"/>
      <c r="VGW302"/>
      <c r="VGX302"/>
      <c r="VGY302"/>
      <c r="VGZ302"/>
      <c r="VHA302"/>
      <c r="VHB302"/>
      <c r="VHC302"/>
      <c r="VHD302"/>
      <c r="VHE302"/>
      <c r="VHF302"/>
      <c r="VHG302"/>
      <c r="VHH302"/>
      <c r="VHI302"/>
      <c r="VHJ302"/>
      <c r="VHK302"/>
      <c r="VHL302"/>
      <c r="VHM302"/>
      <c r="VHN302"/>
      <c r="VHO302"/>
      <c r="VHP302"/>
      <c r="VHQ302"/>
      <c r="VHR302"/>
      <c r="VHS302"/>
      <c r="VHT302"/>
      <c r="VHU302"/>
      <c r="VHV302"/>
      <c r="VHW302"/>
      <c r="VHX302"/>
      <c r="VHY302"/>
      <c r="VHZ302"/>
      <c r="VIA302"/>
      <c r="VIB302"/>
      <c r="VIC302"/>
      <c r="VID302"/>
      <c r="VIE302"/>
      <c r="VIF302"/>
      <c r="VIG302"/>
      <c r="VIH302"/>
      <c r="VII302"/>
      <c r="VIJ302"/>
      <c r="VIK302"/>
      <c r="VIL302"/>
      <c r="VIM302"/>
      <c r="VIN302"/>
      <c r="VIO302"/>
      <c r="VIP302"/>
      <c r="VIQ302"/>
      <c r="VIR302"/>
      <c r="VIS302"/>
      <c r="VIT302"/>
      <c r="VIU302"/>
      <c r="VIV302"/>
      <c r="VIW302"/>
      <c r="VIX302"/>
      <c r="VIY302"/>
      <c r="VIZ302"/>
      <c r="VJA302"/>
      <c r="VJB302"/>
      <c r="VJC302"/>
      <c r="VJD302"/>
      <c r="VJE302"/>
      <c r="VJF302"/>
      <c r="VJG302"/>
      <c r="VJH302"/>
      <c r="VJI302"/>
      <c r="VJJ302"/>
      <c r="VJK302"/>
      <c r="VJL302"/>
      <c r="VJM302"/>
      <c r="VJN302"/>
      <c r="VJO302"/>
      <c r="VJP302"/>
      <c r="VJQ302"/>
      <c r="VJR302"/>
      <c r="VJS302"/>
      <c r="VJT302"/>
      <c r="VJU302"/>
      <c r="VJV302"/>
      <c r="VJW302"/>
      <c r="VJX302"/>
      <c r="VJY302"/>
      <c r="VJZ302"/>
      <c r="VKA302"/>
      <c r="VKB302"/>
      <c r="VKC302"/>
      <c r="VKD302"/>
      <c r="VKE302"/>
      <c r="VKF302"/>
      <c r="VKG302"/>
      <c r="VKH302"/>
      <c r="VKI302"/>
      <c r="VKJ302"/>
      <c r="VKK302"/>
      <c r="VKL302"/>
      <c r="VKM302"/>
      <c r="VKN302"/>
      <c r="VKO302"/>
      <c r="VKP302"/>
      <c r="VKQ302"/>
      <c r="VKR302"/>
      <c r="VKS302"/>
      <c r="VKT302"/>
      <c r="VKU302"/>
      <c r="VKV302"/>
      <c r="VKW302"/>
      <c r="VKX302"/>
      <c r="VKY302"/>
      <c r="VKZ302"/>
      <c r="VLA302"/>
      <c r="VLB302"/>
      <c r="VLC302"/>
      <c r="VLD302"/>
      <c r="VLE302"/>
      <c r="VLF302"/>
      <c r="VLG302"/>
      <c r="VLH302"/>
      <c r="VLI302"/>
      <c r="VLJ302"/>
      <c r="VLK302"/>
      <c r="VLL302"/>
      <c r="VLM302"/>
      <c r="VLN302"/>
      <c r="VLO302"/>
      <c r="VLP302"/>
      <c r="VLQ302"/>
      <c r="VLR302"/>
      <c r="VLS302"/>
      <c r="VLT302"/>
      <c r="VLU302"/>
      <c r="VLV302"/>
      <c r="VLW302"/>
      <c r="VLX302"/>
      <c r="VLY302"/>
      <c r="VLZ302"/>
      <c r="VMA302"/>
      <c r="VMB302"/>
      <c r="VMC302"/>
      <c r="VMD302"/>
      <c r="VME302"/>
      <c r="VMF302"/>
      <c r="VMG302"/>
      <c r="VMH302"/>
      <c r="VMI302"/>
      <c r="VMJ302"/>
      <c r="VMK302"/>
      <c r="VML302"/>
      <c r="VMM302"/>
      <c r="VMN302"/>
      <c r="VMO302"/>
      <c r="VMP302"/>
      <c r="VMQ302"/>
      <c r="VMR302"/>
      <c r="VMS302"/>
      <c r="VMT302"/>
      <c r="VMU302"/>
      <c r="VMV302"/>
      <c r="VMW302"/>
      <c r="VMX302"/>
      <c r="VMY302"/>
      <c r="VMZ302"/>
      <c r="VNA302"/>
      <c r="VNB302"/>
      <c r="VNC302"/>
      <c r="VND302"/>
      <c r="VNE302"/>
      <c r="VNF302"/>
      <c r="VNG302"/>
      <c r="VNH302"/>
      <c r="VNI302"/>
      <c r="VNJ302"/>
      <c r="VNK302"/>
      <c r="VNL302"/>
      <c r="VNM302"/>
      <c r="VNN302"/>
      <c r="VNO302"/>
      <c r="VNP302"/>
      <c r="VNQ302"/>
      <c r="VNR302"/>
      <c r="VNS302"/>
      <c r="VNT302"/>
      <c r="VNU302"/>
      <c r="VNV302"/>
      <c r="VNW302"/>
      <c r="VNX302"/>
      <c r="VNY302"/>
      <c r="VNZ302"/>
      <c r="VOA302"/>
      <c r="VOB302"/>
      <c r="VOC302"/>
      <c r="VOD302"/>
      <c r="VOE302"/>
      <c r="VOF302"/>
      <c r="VOG302"/>
      <c r="VOH302"/>
      <c r="VOI302"/>
      <c r="VOJ302"/>
      <c r="VOK302"/>
      <c r="VOL302"/>
      <c r="VOM302"/>
      <c r="VON302"/>
      <c r="VOO302"/>
      <c r="VOP302"/>
      <c r="VOQ302"/>
      <c r="VOR302"/>
      <c r="VOS302"/>
      <c r="VOT302"/>
      <c r="VOU302"/>
      <c r="VOV302"/>
      <c r="VOW302"/>
      <c r="VOX302"/>
      <c r="VOY302"/>
      <c r="VOZ302"/>
      <c r="VPA302"/>
      <c r="VPB302"/>
      <c r="VPC302"/>
      <c r="VPD302"/>
      <c r="VPE302"/>
      <c r="VPF302"/>
      <c r="VPG302"/>
      <c r="VPH302"/>
      <c r="VPI302"/>
      <c r="VPJ302"/>
      <c r="VPK302"/>
      <c r="VPL302"/>
      <c r="VPM302"/>
      <c r="VPN302"/>
      <c r="VPO302"/>
      <c r="VPP302"/>
      <c r="VPQ302"/>
      <c r="VPR302"/>
      <c r="VPS302"/>
      <c r="VPT302"/>
      <c r="VPU302"/>
      <c r="VPV302"/>
      <c r="VPW302"/>
      <c r="VPX302"/>
      <c r="VPY302"/>
      <c r="VPZ302"/>
      <c r="VQA302"/>
      <c r="VQB302"/>
      <c r="VQC302"/>
      <c r="VQD302"/>
      <c r="VQE302"/>
      <c r="VQF302"/>
      <c r="VQG302"/>
      <c r="VQH302"/>
      <c r="VQI302"/>
      <c r="VQJ302"/>
      <c r="VQK302"/>
      <c r="VQL302"/>
      <c r="VQM302"/>
      <c r="VQN302"/>
      <c r="VQO302"/>
      <c r="VQP302"/>
      <c r="VQQ302"/>
      <c r="VQR302"/>
      <c r="VQS302"/>
      <c r="VQT302"/>
      <c r="VQU302"/>
      <c r="VQV302"/>
      <c r="VQW302"/>
      <c r="VQX302"/>
      <c r="VQY302"/>
      <c r="VQZ302"/>
      <c r="VRA302"/>
      <c r="VRB302"/>
      <c r="VRC302"/>
      <c r="VRD302"/>
      <c r="VRE302"/>
      <c r="VRF302"/>
      <c r="VRG302"/>
      <c r="VRH302"/>
      <c r="VRI302"/>
      <c r="VRJ302"/>
      <c r="VRK302"/>
      <c r="VRL302"/>
      <c r="VRM302"/>
      <c r="VRN302"/>
      <c r="VRO302"/>
      <c r="VRP302"/>
      <c r="VRQ302"/>
      <c r="VRR302"/>
      <c r="VRS302"/>
      <c r="VRT302"/>
      <c r="VRU302"/>
      <c r="VRV302"/>
      <c r="VRW302"/>
      <c r="VRX302"/>
      <c r="VRY302"/>
      <c r="VRZ302"/>
      <c r="VSA302"/>
      <c r="VSB302"/>
      <c r="VSC302"/>
      <c r="VSD302"/>
      <c r="VSE302"/>
      <c r="VSF302"/>
      <c r="VSG302"/>
      <c r="VSH302"/>
      <c r="VSI302"/>
      <c r="VSJ302"/>
      <c r="VSK302"/>
      <c r="VSL302"/>
      <c r="VSM302"/>
      <c r="VSN302"/>
      <c r="VSO302"/>
      <c r="VSP302"/>
      <c r="VSQ302"/>
      <c r="VSR302"/>
      <c r="VSS302"/>
      <c r="VST302"/>
      <c r="VSU302"/>
      <c r="VSV302"/>
      <c r="VSW302"/>
      <c r="VSX302"/>
      <c r="VSY302"/>
      <c r="VSZ302"/>
      <c r="VTA302"/>
      <c r="VTB302"/>
      <c r="VTC302"/>
      <c r="VTD302"/>
      <c r="VTE302"/>
      <c r="VTF302"/>
      <c r="VTG302"/>
      <c r="VTH302"/>
      <c r="VTI302"/>
      <c r="VTJ302"/>
      <c r="VTK302"/>
      <c r="VTL302"/>
      <c r="VTM302"/>
      <c r="VTN302"/>
      <c r="VTO302"/>
      <c r="VTP302"/>
      <c r="VTQ302"/>
      <c r="VTR302"/>
      <c r="VTS302"/>
      <c r="VTT302"/>
      <c r="VTU302"/>
      <c r="VTV302"/>
      <c r="VTW302"/>
      <c r="VTX302"/>
      <c r="VTY302"/>
      <c r="VTZ302"/>
      <c r="VUA302"/>
      <c r="VUB302"/>
      <c r="VUC302"/>
      <c r="VUD302"/>
      <c r="VUE302"/>
      <c r="VUF302"/>
      <c r="VUG302"/>
      <c r="VUH302"/>
      <c r="VUI302"/>
      <c r="VUJ302"/>
      <c r="VUK302"/>
      <c r="VUL302"/>
      <c r="VUM302"/>
      <c r="VUN302"/>
      <c r="VUO302"/>
      <c r="VUP302"/>
      <c r="VUQ302"/>
      <c r="VUR302"/>
      <c r="VUS302"/>
      <c r="VUT302"/>
      <c r="VUU302"/>
      <c r="VUV302"/>
      <c r="VUW302"/>
      <c r="VUX302"/>
      <c r="VUY302"/>
      <c r="VUZ302"/>
      <c r="VVA302"/>
      <c r="VVB302"/>
      <c r="VVC302"/>
      <c r="VVD302"/>
      <c r="VVE302"/>
      <c r="VVF302"/>
      <c r="VVG302"/>
      <c r="VVH302"/>
      <c r="VVI302"/>
      <c r="VVJ302"/>
      <c r="VVK302"/>
      <c r="VVL302"/>
      <c r="VVM302"/>
      <c r="VVN302"/>
      <c r="VVO302"/>
      <c r="VVP302"/>
      <c r="VVQ302"/>
      <c r="VVR302"/>
      <c r="VVS302"/>
      <c r="VVT302"/>
      <c r="VVU302"/>
      <c r="VVV302"/>
      <c r="VVW302"/>
      <c r="VVX302"/>
      <c r="VVY302"/>
      <c r="VVZ302"/>
      <c r="VWA302"/>
      <c r="VWB302"/>
      <c r="VWC302"/>
      <c r="VWD302"/>
      <c r="VWE302"/>
      <c r="VWF302"/>
      <c r="VWG302"/>
      <c r="VWH302"/>
      <c r="VWI302"/>
      <c r="VWJ302"/>
      <c r="VWK302"/>
      <c r="VWL302"/>
      <c r="VWM302"/>
      <c r="VWN302"/>
      <c r="VWO302"/>
      <c r="VWP302"/>
      <c r="VWQ302"/>
      <c r="VWR302"/>
      <c r="VWS302"/>
      <c r="VWT302"/>
      <c r="VWU302"/>
      <c r="VWV302"/>
      <c r="VWW302"/>
      <c r="VWX302"/>
      <c r="VWY302"/>
      <c r="VWZ302"/>
      <c r="VXA302"/>
      <c r="VXB302"/>
      <c r="VXC302"/>
      <c r="VXD302"/>
      <c r="VXE302"/>
      <c r="VXF302"/>
      <c r="VXG302"/>
      <c r="VXH302"/>
      <c r="VXI302"/>
      <c r="VXJ302"/>
      <c r="VXK302"/>
      <c r="VXL302"/>
      <c r="VXM302"/>
      <c r="VXN302"/>
      <c r="VXO302"/>
      <c r="VXP302"/>
      <c r="VXQ302"/>
      <c r="VXR302"/>
      <c r="VXS302"/>
      <c r="VXT302"/>
      <c r="VXU302"/>
      <c r="VXV302"/>
      <c r="VXW302"/>
      <c r="VXX302"/>
      <c r="VXY302"/>
      <c r="VXZ302"/>
      <c r="VYA302"/>
      <c r="VYB302"/>
      <c r="VYC302"/>
      <c r="VYD302"/>
      <c r="VYE302"/>
      <c r="VYF302"/>
      <c r="VYG302"/>
      <c r="VYH302"/>
      <c r="VYI302"/>
      <c r="VYJ302"/>
      <c r="VYK302"/>
      <c r="VYL302"/>
      <c r="VYM302"/>
      <c r="VYN302"/>
      <c r="VYO302"/>
      <c r="VYP302"/>
      <c r="VYQ302"/>
      <c r="VYR302"/>
      <c r="VYS302"/>
      <c r="VYT302"/>
      <c r="VYU302"/>
      <c r="VYV302"/>
      <c r="VYW302"/>
      <c r="VYX302"/>
      <c r="VYY302"/>
      <c r="VYZ302"/>
      <c r="VZA302"/>
      <c r="VZB302"/>
      <c r="VZC302"/>
      <c r="VZD302"/>
      <c r="VZE302"/>
      <c r="VZF302"/>
      <c r="VZG302"/>
      <c r="VZH302"/>
      <c r="VZI302"/>
      <c r="VZJ302"/>
      <c r="VZK302"/>
      <c r="VZL302"/>
      <c r="VZM302"/>
      <c r="VZN302"/>
      <c r="VZO302"/>
      <c r="VZP302"/>
      <c r="VZQ302"/>
      <c r="VZR302"/>
      <c r="VZS302"/>
      <c r="VZT302"/>
      <c r="VZU302"/>
      <c r="VZV302"/>
      <c r="VZW302"/>
      <c r="VZX302"/>
      <c r="VZY302"/>
      <c r="VZZ302"/>
      <c r="WAA302"/>
      <c r="WAB302"/>
      <c r="WAC302"/>
      <c r="WAD302"/>
      <c r="WAE302"/>
      <c r="WAF302"/>
      <c r="WAG302"/>
      <c r="WAH302"/>
      <c r="WAI302"/>
      <c r="WAJ302"/>
      <c r="WAK302"/>
      <c r="WAL302"/>
      <c r="WAM302"/>
      <c r="WAN302"/>
      <c r="WAO302"/>
      <c r="WAP302"/>
      <c r="WAQ302"/>
      <c r="WAR302"/>
      <c r="WAS302"/>
      <c r="WAT302"/>
      <c r="WAU302"/>
      <c r="WAV302"/>
      <c r="WAW302"/>
      <c r="WAX302"/>
      <c r="WAY302"/>
      <c r="WAZ302"/>
      <c r="WBA302"/>
      <c r="WBB302"/>
      <c r="WBC302"/>
      <c r="WBD302"/>
      <c r="WBE302"/>
      <c r="WBF302"/>
      <c r="WBG302"/>
      <c r="WBH302"/>
      <c r="WBI302"/>
      <c r="WBJ302"/>
      <c r="WBK302"/>
      <c r="WBL302"/>
      <c r="WBM302"/>
      <c r="WBN302"/>
      <c r="WBO302"/>
      <c r="WBP302"/>
      <c r="WBQ302"/>
      <c r="WBR302"/>
      <c r="WBS302"/>
      <c r="WBT302"/>
      <c r="WBU302"/>
      <c r="WBV302"/>
      <c r="WBW302"/>
      <c r="WBX302"/>
      <c r="WBY302"/>
      <c r="WBZ302"/>
      <c r="WCA302"/>
      <c r="WCB302"/>
      <c r="WCC302"/>
      <c r="WCD302"/>
      <c r="WCE302"/>
      <c r="WCF302"/>
      <c r="WCG302"/>
      <c r="WCH302"/>
      <c r="WCI302"/>
      <c r="WCJ302"/>
      <c r="WCK302"/>
      <c r="WCL302"/>
      <c r="WCM302"/>
      <c r="WCN302"/>
      <c r="WCO302"/>
      <c r="WCP302"/>
      <c r="WCQ302"/>
      <c r="WCR302"/>
      <c r="WCS302"/>
      <c r="WCT302"/>
      <c r="WCU302"/>
      <c r="WCV302"/>
      <c r="WCW302"/>
      <c r="WCX302"/>
      <c r="WCY302"/>
      <c r="WCZ302"/>
      <c r="WDA302"/>
      <c r="WDB302"/>
      <c r="WDC302"/>
      <c r="WDD302"/>
      <c r="WDE302"/>
      <c r="WDF302"/>
      <c r="WDG302"/>
      <c r="WDH302"/>
      <c r="WDI302"/>
      <c r="WDJ302"/>
      <c r="WDK302"/>
      <c r="WDL302"/>
      <c r="WDM302"/>
      <c r="WDN302"/>
      <c r="WDO302"/>
      <c r="WDP302"/>
      <c r="WDQ302"/>
      <c r="WDR302"/>
      <c r="WDS302"/>
      <c r="WDT302"/>
      <c r="WDU302"/>
      <c r="WDV302"/>
      <c r="WDW302"/>
      <c r="WDX302"/>
      <c r="WDY302"/>
      <c r="WDZ302"/>
      <c r="WEA302"/>
      <c r="WEB302"/>
      <c r="WEC302"/>
      <c r="WED302"/>
      <c r="WEE302"/>
      <c r="WEF302"/>
      <c r="WEG302"/>
      <c r="WEH302"/>
      <c r="WEI302"/>
      <c r="WEJ302"/>
      <c r="WEK302"/>
      <c r="WEL302"/>
      <c r="WEM302"/>
      <c r="WEN302"/>
      <c r="WEO302"/>
      <c r="WEP302"/>
      <c r="WEQ302"/>
      <c r="WER302"/>
      <c r="WES302"/>
      <c r="WET302"/>
      <c r="WEU302"/>
      <c r="WEV302"/>
      <c r="WEW302"/>
      <c r="WEX302"/>
      <c r="WEY302"/>
      <c r="WEZ302"/>
      <c r="WFA302"/>
      <c r="WFB302"/>
      <c r="WFC302"/>
      <c r="WFD302"/>
      <c r="WFE302"/>
      <c r="WFF302"/>
      <c r="WFG302"/>
      <c r="WFH302"/>
      <c r="WFI302"/>
      <c r="WFJ302"/>
      <c r="WFK302"/>
      <c r="WFL302"/>
      <c r="WFM302"/>
      <c r="WFN302"/>
      <c r="WFO302"/>
      <c r="WFP302"/>
      <c r="WFQ302"/>
      <c r="WFR302"/>
      <c r="WFS302"/>
      <c r="WFT302"/>
      <c r="WFU302"/>
      <c r="WFV302"/>
      <c r="WFW302"/>
      <c r="WFX302"/>
      <c r="WFY302"/>
      <c r="WFZ302"/>
      <c r="WGA302"/>
      <c r="WGB302"/>
      <c r="WGC302"/>
      <c r="WGD302"/>
      <c r="WGE302"/>
      <c r="WGF302"/>
      <c r="WGG302"/>
      <c r="WGH302"/>
      <c r="WGI302"/>
      <c r="WGJ302"/>
      <c r="WGK302"/>
      <c r="WGL302"/>
      <c r="WGM302"/>
      <c r="WGN302"/>
      <c r="WGO302"/>
      <c r="WGP302"/>
      <c r="WGQ302"/>
      <c r="WGR302"/>
      <c r="WGS302"/>
      <c r="WGT302"/>
      <c r="WGU302"/>
      <c r="WGV302"/>
      <c r="WGW302"/>
      <c r="WGX302"/>
      <c r="WGY302"/>
      <c r="WGZ302"/>
      <c r="WHA302"/>
      <c r="WHB302"/>
      <c r="WHC302"/>
      <c r="WHD302"/>
      <c r="WHE302"/>
      <c r="WHF302"/>
      <c r="WHG302"/>
      <c r="WHH302"/>
      <c r="WHI302"/>
      <c r="WHJ302"/>
      <c r="WHK302"/>
      <c r="WHL302"/>
      <c r="WHM302"/>
      <c r="WHN302"/>
      <c r="WHO302"/>
      <c r="WHP302"/>
      <c r="WHQ302"/>
      <c r="WHR302"/>
      <c r="WHS302"/>
      <c r="WHT302"/>
      <c r="WHU302"/>
      <c r="WHV302"/>
      <c r="WHW302"/>
      <c r="WHX302"/>
      <c r="WHY302"/>
      <c r="WHZ302"/>
      <c r="WIA302"/>
      <c r="WIB302"/>
      <c r="WIC302"/>
      <c r="WID302"/>
      <c r="WIE302"/>
      <c r="WIF302"/>
      <c r="WIG302"/>
      <c r="WIH302"/>
      <c r="WII302"/>
      <c r="WIJ302"/>
      <c r="WIK302"/>
      <c r="WIL302"/>
      <c r="WIM302"/>
      <c r="WIN302"/>
      <c r="WIO302"/>
      <c r="WIP302"/>
      <c r="WIQ302"/>
      <c r="WIR302"/>
      <c r="WIS302"/>
      <c r="WIT302"/>
      <c r="WIU302"/>
      <c r="WIV302"/>
      <c r="WIW302"/>
      <c r="WIX302"/>
      <c r="WIY302"/>
      <c r="WIZ302"/>
      <c r="WJA302"/>
      <c r="WJB302"/>
      <c r="WJC302"/>
      <c r="WJD302"/>
      <c r="WJE302"/>
      <c r="WJF302"/>
      <c r="WJG302"/>
      <c r="WJH302"/>
      <c r="WJI302"/>
      <c r="WJJ302"/>
      <c r="WJK302"/>
      <c r="WJL302"/>
      <c r="WJM302"/>
      <c r="WJN302"/>
      <c r="WJO302"/>
      <c r="WJP302"/>
      <c r="WJQ302"/>
      <c r="WJR302"/>
      <c r="WJS302"/>
      <c r="WJT302"/>
      <c r="WJU302"/>
      <c r="WJV302"/>
      <c r="WJW302"/>
      <c r="WJX302"/>
      <c r="WJY302"/>
      <c r="WJZ302"/>
      <c r="WKA302"/>
      <c r="WKB302"/>
      <c r="WKC302"/>
      <c r="WKD302"/>
      <c r="WKE302"/>
      <c r="WKF302"/>
      <c r="WKG302"/>
      <c r="WKH302"/>
      <c r="WKI302"/>
      <c r="WKJ302"/>
      <c r="WKK302"/>
      <c r="WKL302"/>
      <c r="WKM302"/>
      <c r="WKN302"/>
      <c r="WKO302"/>
      <c r="WKP302"/>
      <c r="WKQ302"/>
      <c r="WKR302"/>
      <c r="WKS302"/>
      <c r="WKT302"/>
      <c r="WKU302"/>
      <c r="WKV302"/>
      <c r="WKW302"/>
      <c r="WKX302"/>
      <c r="WKY302"/>
      <c r="WKZ302"/>
      <c r="WLA302"/>
      <c r="WLB302"/>
      <c r="WLC302"/>
      <c r="WLD302"/>
      <c r="WLE302"/>
      <c r="WLF302"/>
      <c r="WLG302"/>
      <c r="WLH302"/>
      <c r="WLI302"/>
      <c r="WLJ302"/>
      <c r="WLK302"/>
      <c r="WLL302"/>
      <c r="WLM302"/>
      <c r="WLN302"/>
      <c r="WLO302"/>
      <c r="WLP302"/>
      <c r="WLQ302"/>
      <c r="WLR302"/>
      <c r="WLS302"/>
      <c r="WLT302"/>
      <c r="WLU302"/>
      <c r="WLV302"/>
      <c r="WLW302"/>
      <c r="WLX302"/>
      <c r="WLY302"/>
      <c r="WLZ302"/>
      <c r="WMA302"/>
      <c r="WMB302"/>
      <c r="WMC302"/>
      <c r="WMD302"/>
      <c r="WME302"/>
      <c r="WMF302"/>
      <c r="WMG302"/>
      <c r="WMH302"/>
      <c r="WMI302"/>
      <c r="WMJ302"/>
      <c r="WMK302"/>
      <c r="WML302"/>
      <c r="WMM302"/>
      <c r="WMN302"/>
      <c r="WMO302"/>
      <c r="WMP302"/>
      <c r="WMQ302"/>
      <c r="WMR302"/>
      <c r="WMS302"/>
      <c r="WMT302"/>
      <c r="WMU302"/>
      <c r="WMV302"/>
      <c r="WMW302"/>
      <c r="WMX302"/>
      <c r="WMY302"/>
      <c r="WMZ302"/>
      <c r="WNA302"/>
      <c r="WNB302"/>
      <c r="WNC302"/>
      <c r="WND302"/>
      <c r="WNE302"/>
      <c r="WNF302"/>
      <c r="WNG302"/>
      <c r="WNH302"/>
      <c r="WNI302"/>
      <c r="WNJ302"/>
      <c r="WNK302"/>
      <c r="WNL302"/>
      <c r="WNM302"/>
      <c r="WNN302"/>
      <c r="WNO302"/>
      <c r="WNP302"/>
      <c r="WNQ302"/>
      <c r="WNR302"/>
      <c r="WNS302"/>
      <c r="WNT302"/>
      <c r="WNU302"/>
      <c r="WNV302"/>
      <c r="WNW302"/>
      <c r="WNX302"/>
      <c r="WNY302"/>
      <c r="WNZ302"/>
      <c r="WOA302"/>
      <c r="WOB302"/>
      <c r="WOC302"/>
      <c r="WOD302"/>
      <c r="WOE302"/>
      <c r="WOF302"/>
      <c r="WOG302"/>
      <c r="WOH302"/>
      <c r="WOI302"/>
      <c r="WOJ302"/>
      <c r="WOK302"/>
      <c r="WOL302"/>
      <c r="WOM302"/>
      <c r="WON302"/>
      <c r="WOO302"/>
      <c r="WOP302"/>
      <c r="WOQ302"/>
      <c r="WOR302"/>
      <c r="WOS302"/>
      <c r="WOT302"/>
      <c r="WOU302"/>
      <c r="WOV302"/>
      <c r="WOW302"/>
      <c r="WOX302"/>
      <c r="WOY302"/>
      <c r="WOZ302"/>
      <c r="WPA302"/>
      <c r="WPB302"/>
      <c r="WPC302"/>
      <c r="WPD302"/>
      <c r="WPE302"/>
      <c r="WPF302"/>
      <c r="WPG302"/>
      <c r="WPH302"/>
      <c r="WPI302"/>
      <c r="WPJ302"/>
      <c r="WPK302"/>
      <c r="WPL302"/>
      <c r="WPM302"/>
      <c r="WPN302"/>
      <c r="WPO302"/>
      <c r="WPP302"/>
      <c r="WPQ302"/>
      <c r="WPR302"/>
      <c r="WPS302"/>
      <c r="WPT302"/>
      <c r="WPU302"/>
      <c r="WPV302"/>
      <c r="WPW302"/>
      <c r="WPX302"/>
      <c r="WPY302"/>
      <c r="WPZ302"/>
      <c r="WQA302"/>
      <c r="WQB302"/>
      <c r="WQC302"/>
      <c r="WQD302"/>
      <c r="WQE302"/>
      <c r="WQF302"/>
      <c r="WQG302"/>
      <c r="WQH302"/>
      <c r="WQI302"/>
      <c r="WQJ302"/>
      <c r="WQK302"/>
      <c r="WQL302"/>
      <c r="WQM302"/>
      <c r="WQN302"/>
      <c r="WQO302"/>
      <c r="WQP302"/>
      <c r="WQQ302"/>
      <c r="WQR302"/>
      <c r="WQS302"/>
      <c r="WQT302"/>
      <c r="WQU302"/>
      <c r="WQV302"/>
      <c r="WQW302"/>
      <c r="WQX302"/>
      <c r="WQY302"/>
      <c r="WQZ302"/>
      <c r="WRA302"/>
      <c r="WRB302"/>
      <c r="WRC302"/>
      <c r="WRD302"/>
      <c r="WRE302"/>
      <c r="WRF302"/>
      <c r="WRG302"/>
      <c r="WRH302"/>
      <c r="WRI302"/>
      <c r="WRJ302"/>
      <c r="WRK302"/>
      <c r="WRL302"/>
      <c r="WRM302"/>
      <c r="WRN302"/>
      <c r="WRO302"/>
      <c r="WRP302"/>
      <c r="WRQ302"/>
      <c r="WRR302"/>
      <c r="WRS302"/>
      <c r="WRT302"/>
      <c r="WRU302"/>
      <c r="WRV302"/>
      <c r="WRW302"/>
      <c r="WRX302"/>
      <c r="WRY302"/>
      <c r="WRZ302"/>
      <c r="WSA302"/>
      <c r="WSB302"/>
      <c r="WSC302"/>
      <c r="WSD302"/>
      <c r="WSE302"/>
      <c r="WSF302"/>
      <c r="WSG302"/>
      <c r="WSH302"/>
      <c r="WSI302"/>
      <c r="WSJ302"/>
      <c r="WSK302"/>
      <c r="WSL302"/>
      <c r="WSM302"/>
      <c r="WSN302"/>
      <c r="WSO302"/>
      <c r="WSP302"/>
      <c r="WSQ302"/>
      <c r="WSR302"/>
      <c r="WSS302"/>
      <c r="WST302"/>
      <c r="WSU302"/>
      <c r="WSV302"/>
      <c r="WSW302"/>
      <c r="WSX302"/>
      <c r="WSY302"/>
      <c r="WSZ302"/>
      <c r="WTA302"/>
      <c r="WTB302"/>
      <c r="WTC302"/>
      <c r="WTD302"/>
      <c r="WTE302"/>
      <c r="WTF302"/>
      <c r="WTG302"/>
      <c r="WTH302"/>
      <c r="WTI302"/>
      <c r="WTJ302"/>
      <c r="WTK302"/>
      <c r="WTL302"/>
      <c r="WTM302"/>
      <c r="WTN302"/>
      <c r="WTO302"/>
      <c r="WTP302"/>
      <c r="WTQ302"/>
      <c r="WTR302"/>
      <c r="WTS302"/>
      <c r="WTT302"/>
      <c r="WTU302"/>
      <c r="WTV302"/>
      <c r="WTW302"/>
      <c r="WTX302"/>
      <c r="WTY302"/>
      <c r="WTZ302"/>
      <c r="WUA302"/>
      <c r="WUB302"/>
      <c r="WUC302"/>
      <c r="WUD302"/>
      <c r="WUE302"/>
      <c r="WUF302"/>
      <c r="WUG302"/>
      <c r="WUH302"/>
      <c r="WUI302"/>
      <c r="WUJ302"/>
      <c r="WUK302"/>
      <c r="WUL302"/>
      <c r="WUM302"/>
      <c r="WUN302"/>
      <c r="WUO302"/>
      <c r="WUP302"/>
      <c r="WUQ302"/>
      <c r="WUR302"/>
      <c r="WUS302"/>
      <c r="WUT302"/>
      <c r="WUU302"/>
      <c r="WUV302"/>
      <c r="WUW302"/>
      <c r="WUX302"/>
      <c r="WUY302"/>
      <c r="WUZ302"/>
      <c r="WVA302"/>
      <c r="WVB302"/>
      <c r="WVC302"/>
      <c r="WVD302"/>
      <c r="WVE302"/>
      <c r="WVF302"/>
      <c r="WVG302"/>
      <c r="WVH302"/>
      <c r="WVI302"/>
      <c r="WVJ302"/>
      <c r="WVK302"/>
      <c r="WVL302"/>
      <c r="WVM302"/>
      <c r="WVN302"/>
      <c r="WVO302"/>
      <c r="WVP302"/>
      <c r="WVQ302"/>
      <c r="WVR302"/>
      <c r="WVS302"/>
      <c r="WVT302"/>
      <c r="WVU302"/>
      <c r="WVV302"/>
      <c r="WVW302"/>
      <c r="WVX302"/>
      <c r="WVY302"/>
      <c r="WVZ302"/>
      <c r="WWA302"/>
      <c r="WWB302"/>
      <c r="WWC302"/>
    </row>
    <row r="303" spans="1:16149" s="78" customFormat="1">
      <c r="A303" s="72"/>
      <c r="B303" s="699" t="s">
        <v>760</v>
      </c>
      <c r="C303" s="700" t="s">
        <v>57</v>
      </c>
      <c r="D303" s="700" t="s">
        <v>761</v>
      </c>
      <c r="E303" s="72"/>
      <c r="F303" s="161"/>
      <c r="G303" s="52"/>
      <c r="H303" s="52"/>
      <c r="I303" s="52"/>
      <c r="J303" s="52"/>
      <c r="K303" s="52"/>
      <c r="L303" s="52"/>
      <c r="M303" s="52"/>
      <c r="N303" s="84"/>
      <c r="O303" s="83"/>
      <c r="P303" s="83"/>
      <c r="Q303" s="52"/>
      <c r="R303" s="52"/>
      <c r="S303" s="91"/>
      <c r="T303" s="275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  <c r="AMK303"/>
      <c r="AML303"/>
      <c r="AMM303"/>
      <c r="AMN303"/>
      <c r="AMO303"/>
      <c r="AMP303"/>
      <c r="AMQ303"/>
      <c r="AMR303"/>
      <c r="AMS303"/>
      <c r="AMT303"/>
      <c r="AMU303"/>
      <c r="AMV303"/>
      <c r="AMW303"/>
      <c r="AMX303"/>
      <c r="AMY303"/>
      <c r="AMZ303"/>
      <c r="ANA303"/>
      <c r="ANB303"/>
      <c r="ANC303"/>
      <c r="AND303"/>
      <c r="ANE303"/>
      <c r="ANF303"/>
      <c r="ANG303"/>
      <c r="ANH303"/>
      <c r="ANI303"/>
      <c r="ANJ303"/>
      <c r="ANK303"/>
      <c r="ANL303"/>
      <c r="ANM303"/>
      <c r="ANN303"/>
      <c r="ANO303"/>
      <c r="ANP303"/>
      <c r="ANQ303"/>
      <c r="ANR303"/>
      <c r="ANS303"/>
      <c r="ANT303"/>
      <c r="ANU303"/>
      <c r="ANV303"/>
      <c r="ANW303"/>
      <c r="ANX303"/>
      <c r="ANY303"/>
      <c r="ANZ303"/>
      <c r="AOA303"/>
      <c r="AOB303"/>
      <c r="AOC303"/>
      <c r="AOD303"/>
      <c r="AOE303"/>
      <c r="AOF303"/>
      <c r="AOG303"/>
      <c r="AOH303"/>
      <c r="AOI303"/>
      <c r="AOJ303"/>
      <c r="AOK303"/>
      <c r="AOL303"/>
      <c r="AOM303"/>
      <c r="AON303"/>
      <c r="AOO303"/>
      <c r="AOP303"/>
      <c r="AOQ303"/>
      <c r="AOR303"/>
      <c r="AOS303"/>
      <c r="AOT303"/>
      <c r="AOU303"/>
      <c r="AOV303"/>
      <c r="AOW303"/>
      <c r="AOX303"/>
      <c r="AOY303"/>
      <c r="AOZ303"/>
      <c r="APA303"/>
      <c r="APB303"/>
      <c r="APC303"/>
      <c r="APD303"/>
      <c r="APE303"/>
      <c r="APF303"/>
      <c r="APG303"/>
      <c r="APH303"/>
      <c r="API303"/>
      <c r="APJ303"/>
      <c r="APK303"/>
      <c r="APL303"/>
      <c r="APM303"/>
      <c r="APN303"/>
      <c r="APO303"/>
      <c r="APP303"/>
      <c r="APQ303"/>
      <c r="APR303"/>
      <c r="APS303"/>
      <c r="APT303"/>
      <c r="APU303"/>
      <c r="APV303"/>
      <c r="APW303"/>
      <c r="APX303"/>
      <c r="APY303"/>
      <c r="APZ303"/>
      <c r="AQA303"/>
      <c r="AQB303"/>
      <c r="AQC303"/>
      <c r="AQD303"/>
      <c r="AQE303"/>
      <c r="AQF303"/>
      <c r="AQG303"/>
      <c r="AQH303"/>
      <c r="AQI303"/>
      <c r="AQJ303"/>
      <c r="AQK303"/>
      <c r="AQL303"/>
      <c r="AQM303"/>
      <c r="AQN303"/>
      <c r="AQO303"/>
      <c r="AQP303"/>
      <c r="AQQ303"/>
      <c r="AQR303"/>
      <c r="AQS303"/>
      <c r="AQT303"/>
      <c r="AQU303"/>
      <c r="AQV303"/>
      <c r="AQW303"/>
      <c r="AQX303"/>
      <c r="AQY303"/>
      <c r="AQZ303"/>
      <c r="ARA303"/>
      <c r="ARB303"/>
      <c r="ARC303"/>
      <c r="ARD303"/>
      <c r="ARE303"/>
      <c r="ARF303"/>
      <c r="ARG303"/>
      <c r="ARH303"/>
      <c r="ARI303"/>
      <c r="ARJ303"/>
      <c r="ARK303"/>
      <c r="ARL303"/>
      <c r="ARM303"/>
      <c r="ARN303"/>
      <c r="ARO303"/>
      <c r="ARP303"/>
      <c r="ARQ303"/>
      <c r="ARR303"/>
      <c r="ARS303"/>
      <c r="ART303"/>
      <c r="ARU303"/>
      <c r="ARV303"/>
      <c r="ARW303"/>
      <c r="ARX303"/>
      <c r="ARY303"/>
      <c r="ARZ303"/>
      <c r="ASA303"/>
      <c r="ASB303"/>
      <c r="ASC303"/>
      <c r="ASD303"/>
      <c r="ASE303"/>
      <c r="ASF303"/>
      <c r="ASG303"/>
      <c r="ASH303"/>
      <c r="ASI303"/>
      <c r="ASJ303"/>
      <c r="ASK303"/>
      <c r="ASL303"/>
      <c r="ASM303"/>
      <c r="ASN303"/>
      <c r="ASO303"/>
      <c r="ASP303"/>
      <c r="ASQ303"/>
      <c r="ASR303"/>
      <c r="ASS303"/>
      <c r="AST303"/>
      <c r="ASU303"/>
      <c r="ASV303"/>
      <c r="ASW303"/>
      <c r="ASX303"/>
      <c r="ASY303"/>
      <c r="ASZ303"/>
      <c r="ATA303"/>
      <c r="ATB303"/>
      <c r="ATC303"/>
      <c r="ATD303"/>
      <c r="ATE303"/>
      <c r="ATF303"/>
      <c r="ATG303"/>
      <c r="ATH303"/>
      <c r="ATI303"/>
      <c r="ATJ303"/>
      <c r="ATK303"/>
      <c r="ATL303"/>
      <c r="ATM303"/>
      <c r="ATN303"/>
      <c r="ATO303"/>
      <c r="ATP303"/>
      <c r="ATQ303"/>
      <c r="ATR303"/>
      <c r="ATS303"/>
      <c r="ATT303"/>
      <c r="ATU303"/>
      <c r="ATV303"/>
      <c r="ATW303"/>
      <c r="ATX303"/>
      <c r="ATY303"/>
      <c r="ATZ303"/>
      <c r="AUA303"/>
      <c r="AUB303"/>
      <c r="AUC303"/>
      <c r="AUD303"/>
      <c r="AUE303"/>
      <c r="AUF303"/>
      <c r="AUG303"/>
      <c r="AUH303"/>
      <c r="AUI303"/>
      <c r="AUJ303"/>
      <c r="AUK303"/>
      <c r="AUL303"/>
      <c r="AUM303"/>
      <c r="AUN303"/>
      <c r="AUO303"/>
      <c r="AUP303"/>
      <c r="AUQ303"/>
      <c r="AUR303"/>
      <c r="AUS303"/>
      <c r="AUT303"/>
      <c r="AUU303"/>
      <c r="AUV303"/>
      <c r="AUW303"/>
      <c r="AUX303"/>
      <c r="AUY303"/>
      <c r="AUZ303"/>
      <c r="AVA303"/>
      <c r="AVB303"/>
      <c r="AVC303"/>
      <c r="AVD303"/>
      <c r="AVE303"/>
      <c r="AVF303"/>
      <c r="AVG303"/>
      <c r="AVH303"/>
      <c r="AVI303"/>
      <c r="AVJ303"/>
      <c r="AVK303"/>
      <c r="AVL303"/>
      <c r="AVM303"/>
      <c r="AVN303"/>
      <c r="AVO303"/>
      <c r="AVP303"/>
      <c r="AVQ303"/>
      <c r="AVR303"/>
      <c r="AVS303"/>
      <c r="AVT303"/>
      <c r="AVU303"/>
      <c r="AVV303"/>
      <c r="AVW303"/>
      <c r="AVX303"/>
      <c r="AVY303"/>
      <c r="AVZ303"/>
      <c r="AWA303"/>
      <c r="AWB303"/>
      <c r="AWC303"/>
      <c r="AWD303"/>
      <c r="AWE303"/>
      <c r="AWF303"/>
      <c r="AWG303"/>
      <c r="AWH303"/>
      <c r="AWI303"/>
      <c r="AWJ303"/>
      <c r="AWK303"/>
      <c r="AWL303"/>
      <c r="AWM303"/>
      <c r="AWN303"/>
      <c r="AWO303"/>
      <c r="AWP303"/>
      <c r="AWQ303"/>
      <c r="AWR303"/>
      <c r="AWS303"/>
      <c r="AWT303"/>
      <c r="AWU303"/>
      <c r="AWV303"/>
      <c r="AWW303"/>
      <c r="AWX303"/>
      <c r="AWY303"/>
      <c r="AWZ303"/>
      <c r="AXA303"/>
      <c r="AXB303"/>
      <c r="AXC303"/>
      <c r="AXD303"/>
      <c r="AXE303"/>
      <c r="AXF303"/>
      <c r="AXG303"/>
      <c r="AXH303"/>
      <c r="AXI303"/>
      <c r="AXJ303"/>
      <c r="AXK303"/>
      <c r="AXL303"/>
      <c r="AXM303"/>
      <c r="AXN303"/>
      <c r="AXO303"/>
      <c r="AXP303"/>
      <c r="AXQ303"/>
      <c r="AXR303"/>
      <c r="AXS303"/>
      <c r="AXT303"/>
      <c r="AXU303"/>
      <c r="AXV303"/>
      <c r="AXW303"/>
      <c r="AXX303"/>
      <c r="AXY303"/>
      <c r="AXZ303"/>
      <c r="AYA303"/>
      <c r="AYB303"/>
      <c r="AYC303"/>
      <c r="AYD303"/>
      <c r="AYE303"/>
      <c r="AYF303"/>
      <c r="AYG303"/>
      <c r="AYH303"/>
      <c r="AYI303"/>
      <c r="AYJ303"/>
      <c r="AYK303"/>
      <c r="AYL303"/>
      <c r="AYM303"/>
      <c r="AYN303"/>
      <c r="AYO303"/>
      <c r="AYP303"/>
      <c r="AYQ303"/>
      <c r="AYR303"/>
      <c r="AYS303"/>
      <c r="AYT303"/>
      <c r="AYU303"/>
      <c r="AYV303"/>
      <c r="AYW303"/>
      <c r="AYX303"/>
      <c r="AYY303"/>
      <c r="AYZ303"/>
      <c r="AZA303"/>
      <c r="AZB303"/>
      <c r="AZC303"/>
      <c r="AZD303"/>
      <c r="AZE303"/>
      <c r="AZF303"/>
      <c r="AZG303"/>
      <c r="AZH303"/>
      <c r="AZI303"/>
      <c r="AZJ303"/>
      <c r="AZK303"/>
      <c r="AZL303"/>
      <c r="AZM303"/>
      <c r="AZN303"/>
      <c r="AZO303"/>
      <c r="AZP303"/>
      <c r="AZQ303"/>
      <c r="AZR303"/>
      <c r="AZS303"/>
      <c r="AZT303"/>
      <c r="AZU303"/>
      <c r="AZV303"/>
      <c r="AZW303"/>
      <c r="AZX303"/>
      <c r="AZY303"/>
      <c r="AZZ303"/>
      <c r="BAA303"/>
      <c r="BAB303"/>
      <c r="BAC303"/>
      <c r="BAD303"/>
      <c r="BAE303"/>
      <c r="BAF303"/>
      <c r="BAG303"/>
      <c r="BAH303"/>
      <c r="BAI303"/>
      <c r="BAJ303"/>
      <c r="BAK303"/>
      <c r="BAL303"/>
      <c r="BAM303"/>
      <c r="BAN303"/>
      <c r="BAO303"/>
      <c r="BAP303"/>
      <c r="BAQ303"/>
      <c r="BAR303"/>
      <c r="BAS303"/>
      <c r="BAT303"/>
      <c r="BAU303"/>
      <c r="BAV303"/>
      <c r="BAW303"/>
      <c r="BAX303"/>
      <c r="BAY303"/>
      <c r="BAZ303"/>
      <c r="BBA303"/>
      <c r="BBB303"/>
      <c r="BBC303"/>
      <c r="BBD303"/>
      <c r="BBE303"/>
      <c r="BBF303"/>
      <c r="BBG303"/>
      <c r="BBH303"/>
      <c r="BBI303"/>
      <c r="BBJ303"/>
      <c r="BBK303"/>
      <c r="BBL303"/>
      <c r="BBM303"/>
      <c r="BBN303"/>
      <c r="BBO303"/>
      <c r="BBP303"/>
      <c r="BBQ303"/>
      <c r="BBR303"/>
      <c r="BBS303"/>
      <c r="BBT303"/>
      <c r="BBU303"/>
      <c r="BBV303"/>
      <c r="BBW303"/>
      <c r="BBX303"/>
      <c r="BBY303"/>
      <c r="BBZ303"/>
      <c r="BCA303"/>
      <c r="BCB303"/>
      <c r="BCC303"/>
      <c r="BCD303"/>
      <c r="BCE303"/>
      <c r="BCF303"/>
      <c r="BCG303"/>
      <c r="BCH303"/>
      <c r="BCI303"/>
      <c r="BCJ303"/>
      <c r="BCK303"/>
      <c r="BCL303"/>
      <c r="BCM303"/>
      <c r="BCN303"/>
      <c r="BCO303"/>
      <c r="BCP303"/>
      <c r="BCQ303"/>
      <c r="BCR303"/>
      <c r="BCS303"/>
      <c r="BCT303"/>
      <c r="BCU303"/>
      <c r="BCV303"/>
      <c r="BCW303"/>
      <c r="BCX303"/>
      <c r="BCY303"/>
      <c r="BCZ303"/>
      <c r="BDA303"/>
      <c r="BDB303"/>
      <c r="BDC303"/>
      <c r="BDD303"/>
      <c r="BDE303"/>
      <c r="BDF303"/>
      <c r="BDG303"/>
      <c r="BDH303"/>
      <c r="BDI303"/>
      <c r="BDJ303"/>
      <c r="BDK303"/>
      <c r="BDL303"/>
      <c r="BDM303"/>
      <c r="BDN303"/>
      <c r="BDO303"/>
      <c r="BDP303"/>
      <c r="BDQ303"/>
      <c r="BDR303"/>
      <c r="BDS303"/>
      <c r="BDT303"/>
      <c r="BDU303"/>
      <c r="BDV303"/>
      <c r="BDW303"/>
      <c r="BDX303"/>
      <c r="BDY303"/>
      <c r="BDZ303"/>
      <c r="BEA303"/>
      <c r="BEB303"/>
      <c r="BEC303"/>
      <c r="BED303"/>
      <c r="BEE303"/>
      <c r="BEF303"/>
      <c r="BEG303"/>
      <c r="BEH303"/>
      <c r="BEI303"/>
      <c r="BEJ303"/>
      <c r="BEK303"/>
      <c r="BEL303"/>
      <c r="BEM303"/>
      <c r="BEN303"/>
      <c r="BEO303"/>
      <c r="BEP303"/>
      <c r="BEQ303"/>
      <c r="BER303"/>
      <c r="BES303"/>
      <c r="BET303"/>
      <c r="BEU303"/>
      <c r="BEV303"/>
      <c r="BEW303"/>
      <c r="BEX303"/>
      <c r="BEY303"/>
      <c r="BEZ303"/>
      <c r="BFA303"/>
      <c r="BFB303"/>
      <c r="BFC303"/>
      <c r="BFD303"/>
      <c r="BFE303"/>
      <c r="BFF303"/>
      <c r="BFG303"/>
      <c r="BFH303"/>
      <c r="BFI303"/>
      <c r="BFJ303"/>
      <c r="BFK303"/>
      <c r="BFL303"/>
      <c r="BFM303"/>
      <c r="BFN303"/>
      <c r="BFO303"/>
      <c r="BFP303"/>
      <c r="BFQ303"/>
      <c r="BFR303"/>
      <c r="BFS303"/>
      <c r="BFT303"/>
      <c r="BFU303"/>
      <c r="BFV303"/>
      <c r="BFW303"/>
      <c r="BFX303"/>
      <c r="BFY303"/>
      <c r="BFZ303"/>
      <c r="BGA303"/>
      <c r="BGB303"/>
      <c r="BGC303"/>
      <c r="BGD303"/>
      <c r="BGE303"/>
      <c r="BGF303"/>
      <c r="BGG303"/>
      <c r="BGH303"/>
      <c r="BGI303"/>
      <c r="BGJ303"/>
      <c r="BGK303"/>
      <c r="BGL303"/>
      <c r="BGM303"/>
      <c r="BGN303"/>
      <c r="BGO303"/>
      <c r="BGP303"/>
      <c r="BGQ303"/>
      <c r="BGR303"/>
      <c r="BGS303"/>
      <c r="BGT303"/>
      <c r="BGU303"/>
      <c r="BGV303"/>
      <c r="BGW303"/>
      <c r="BGX303"/>
      <c r="BGY303"/>
      <c r="BGZ303"/>
      <c r="BHA303"/>
      <c r="BHB303"/>
      <c r="BHC303"/>
      <c r="BHD303"/>
      <c r="BHE303"/>
      <c r="BHF303"/>
      <c r="BHG303"/>
      <c r="BHH303"/>
      <c r="BHI303"/>
      <c r="BHJ303"/>
      <c r="BHK303"/>
      <c r="BHL303"/>
      <c r="BHM303"/>
      <c r="BHN303"/>
      <c r="BHO303"/>
      <c r="BHP303"/>
      <c r="BHQ303"/>
      <c r="BHR303"/>
      <c r="BHS303"/>
      <c r="BHT303"/>
      <c r="BHU303"/>
      <c r="BHV303"/>
      <c r="BHW303"/>
      <c r="BHX303"/>
      <c r="BHY303"/>
      <c r="BHZ303"/>
      <c r="BIA303"/>
      <c r="BIB303"/>
      <c r="BIC303"/>
      <c r="BID303"/>
      <c r="BIE303"/>
      <c r="BIF303"/>
      <c r="BIG303"/>
      <c r="BIH303"/>
      <c r="BII303"/>
      <c r="BIJ303"/>
      <c r="BIK303"/>
      <c r="BIL303"/>
      <c r="BIM303"/>
      <c r="BIN303"/>
      <c r="BIO303"/>
      <c r="BIP303"/>
      <c r="BIQ303"/>
      <c r="BIR303"/>
      <c r="BIS303"/>
      <c r="BIT303"/>
      <c r="BIU303"/>
      <c r="BIV303"/>
      <c r="BIW303"/>
      <c r="BIX303"/>
      <c r="BIY303"/>
      <c r="BIZ303"/>
      <c r="BJA303"/>
      <c r="BJB303"/>
      <c r="BJC303"/>
      <c r="BJD303"/>
      <c r="BJE303"/>
      <c r="BJF303"/>
      <c r="BJG303"/>
      <c r="BJH303"/>
      <c r="BJI303"/>
      <c r="BJJ303"/>
      <c r="BJK303"/>
      <c r="BJL303"/>
      <c r="BJM303"/>
      <c r="BJN303"/>
      <c r="BJO303"/>
      <c r="BJP303"/>
      <c r="BJQ303"/>
      <c r="BJR303"/>
      <c r="BJS303"/>
      <c r="BJT303"/>
      <c r="BJU303"/>
      <c r="BJV303"/>
      <c r="BJW303"/>
      <c r="BJX303"/>
      <c r="BJY303"/>
      <c r="BJZ303"/>
      <c r="BKA303"/>
      <c r="BKB303"/>
      <c r="BKC303"/>
      <c r="BKD303"/>
      <c r="BKE303"/>
      <c r="BKF303"/>
      <c r="BKG303"/>
      <c r="BKH303"/>
      <c r="BKI303"/>
      <c r="BKJ303"/>
      <c r="BKK303"/>
      <c r="BKL303"/>
      <c r="BKM303"/>
      <c r="BKN303"/>
      <c r="BKO303"/>
      <c r="BKP303"/>
      <c r="BKQ303"/>
      <c r="BKR303"/>
      <c r="BKS303"/>
      <c r="BKT303"/>
      <c r="BKU303"/>
      <c r="BKV303"/>
      <c r="BKW303"/>
      <c r="BKX303"/>
      <c r="BKY303"/>
      <c r="BKZ303"/>
      <c r="BLA303"/>
      <c r="BLB303"/>
      <c r="BLC303"/>
      <c r="BLD303"/>
      <c r="BLE303"/>
      <c r="BLF303"/>
      <c r="BLG303"/>
      <c r="BLH303"/>
      <c r="BLI303"/>
      <c r="BLJ303"/>
      <c r="BLK303"/>
      <c r="BLL303"/>
      <c r="BLM303"/>
      <c r="BLN303"/>
      <c r="BLO303"/>
      <c r="BLP303"/>
      <c r="BLQ303"/>
      <c r="BLR303"/>
      <c r="BLS303"/>
      <c r="BLT303"/>
      <c r="BLU303"/>
      <c r="BLV303"/>
      <c r="BLW303"/>
      <c r="BLX303"/>
      <c r="BLY303"/>
      <c r="BLZ303"/>
      <c r="BMA303"/>
      <c r="BMB303"/>
      <c r="BMC303"/>
      <c r="BMD303"/>
      <c r="BME303"/>
      <c r="BMF303"/>
      <c r="BMG303"/>
      <c r="BMH303"/>
      <c r="BMI303"/>
      <c r="BMJ303"/>
      <c r="BMK303"/>
      <c r="BML303"/>
      <c r="BMM303"/>
      <c r="BMN303"/>
      <c r="BMO303"/>
      <c r="BMP303"/>
      <c r="BMQ303"/>
      <c r="BMR303"/>
      <c r="BMS303"/>
      <c r="BMT303"/>
      <c r="BMU303"/>
      <c r="BMV303"/>
      <c r="BMW303"/>
      <c r="BMX303"/>
      <c r="BMY303"/>
      <c r="BMZ303"/>
      <c r="BNA303"/>
      <c r="BNB303"/>
      <c r="BNC303"/>
      <c r="BND303"/>
      <c r="BNE303"/>
      <c r="BNF303"/>
      <c r="BNG303"/>
      <c r="BNH303"/>
      <c r="BNI303"/>
      <c r="BNJ303"/>
      <c r="BNK303"/>
      <c r="BNL303"/>
      <c r="BNM303"/>
      <c r="BNN303"/>
      <c r="BNO303"/>
      <c r="BNP303"/>
      <c r="BNQ303"/>
      <c r="BNR303"/>
      <c r="BNS303"/>
      <c r="BNT303"/>
      <c r="BNU303"/>
      <c r="BNV303"/>
      <c r="BNW303"/>
      <c r="BNX303"/>
      <c r="BNY303"/>
      <c r="BNZ303"/>
      <c r="BOA303"/>
      <c r="BOB303"/>
      <c r="BOC303"/>
      <c r="BOD303"/>
      <c r="BOE303"/>
      <c r="BOF303"/>
      <c r="BOG303"/>
      <c r="BOH303"/>
      <c r="BOI303"/>
      <c r="BOJ303"/>
      <c r="BOK303"/>
      <c r="BOL303"/>
      <c r="BOM303"/>
      <c r="BON303"/>
      <c r="BOO303"/>
      <c r="BOP303"/>
      <c r="BOQ303"/>
      <c r="BOR303"/>
      <c r="BOS303"/>
      <c r="BOT303"/>
      <c r="BOU303"/>
      <c r="BOV303"/>
      <c r="BOW303"/>
      <c r="BOX303"/>
      <c r="BOY303"/>
      <c r="BOZ303"/>
      <c r="BPA303"/>
      <c r="BPB303"/>
      <c r="BPC303"/>
      <c r="BPD303"/>
      <c r="BPE303"/>
      <c r="BPF303"/>
      <c r="BPG303"/>
      <c r="BPH303"/>
      <c r="BPI303"/>
      <c r="BPJ303"/>
      <c r="BPK303"/>
      <c r="BPL303"/>
      <c r="BPM303"/>
      <c r="BPN303"/>
      <c r="BPO303"/>
      <c r="BPP303"/>
      <c r="BPQ303"/>
      <c r="BPR303"/>
      <c r="BPS303"/>
      <c r="BPT303"/>
      <c r="BPU303"/>
      <c r="BPV303"/>
      <c r="BPW303"/>
      <c r="BPX303"/>
      <c r="BPY303"/>
      <c r="BPZ303"/>
      <c r="BQA303"/>
      <c r="BQB303"/>
      <c r="BQC303"/>
      <c r="BQD303"/>
      <c r="BQE303"/>
      <c r="BQF303"/>
      <c r="BQG303"/>
      <c r="BQH303"/>
      <c r="BQI303"/>
      <c r="BQJ303"/>
      <c r="BQK303"/>
      <c r="BQL303"/>
      <c r="BQM303"/>
      <c r="BQN303"/>
      <c r="BQO303"/>
      <c r="BQP303"/>
      <c r="BQQ303"/>
      <c r="BQR303"/>
      <c r="BQS303"/>
      <c r="BQT303"/>
      <c r="BQU303"/>
      <c r="BQV303"/>
      <c r="BQW303"/>
      <c r="BQX303"/>
      <c r="BQY303"/>
      <c r="BQZ303"/>
      <c r="BRA303"/>
      <c r="BRB303"/>
      <c r="BRC303"/>
      <c r="BRD303"/>
      <c r="BRE303"/>
      <c r="BRF303"/>
      <c r="BRG303"/>
      <c r="BRH303"/>
      <c r="BRI303"/>
      <c r="BRJ303"/>
      <c r="BRK303"/>
      <c r="BRL303"/>
      <c r="BRM303"/>
      <c r="BRN303"/>
      <c r="BRO303"/>
      <c r="BRP303"/>
      <c r="BRQ303"/>
      <c r="BRR303"/>
      <c r="BRS303"/>
      <c r="BRT303"/>
      <c r="BRU303"/>
      <c r="BRV303"/>
      <c r="BRW303"/>
      <c r="BRX303"/>
      <c r="BRY303"/>
      <c r="BRZ303"/>
      <c r="BSA303"/>
      <c r="BSB303"/>
      <c r="BSC303"/>
      <c r="BSD303"/>
      <c r="BSE303"/>
      <c r="BSF303"/>
      <c r="BSG303"/>
      <c r="BSH303"/>
      <c r="BSI303"/>
      <c r="BSJ303"/>
      <c r="BSK303"/>
      <c r="BSL303"/>
      <c r="BSM303"/>
      <c r="BSN303"/>
      <c r="BSO303"/>
      <c r="BSP303"/>
      <c r="BSQ303"/>
      <c r="BSR303"/>
      <c r="BSS303"/>
      <c r="BST303"/>
      <c r="BSU303"/>
      <c r="BSV303"/>
      <c r="BSW303"/>
      <c r="BSX303"/>
      <c r="BSY303"/>
      <c r="BSZ303"/>
      <c r="BTA303"/>
      <c r="BTB303"/>
      <c r="BTC303"/>
      <c r="BTD303"/>
      <c r="BTE303"/>
      <c r="BTF303"/>
      <c r="BTG303"/>
      <c r="BTH303"/>
      <c r="BTI303"/>
      <c r="BTJ303"/>
      <c r="BTK303"/>
      <c r="BTL303"/>
      <c r="BTM303"/>
      <c r="BTN303"/>
      <c r="BTO303"/>
      <c r="BTP303"/>
      <c r="BTQ303"/>
      <c r="BTR303"/>
      <c r="BTS303"/>
      <c r="BTT303"/>
      <c r="BTU303"/>
      <c r="BTV303"/>
      <c r="BTW303"/>
      <c r="BTX303"/>
      <c r="BTY303"/>
      <c r="BTZ303"/>
      <c r="BUA303"/>
      <c r="BUB303"/>
      <c r="BUC303"/>
      <c r="BUD303"/>
      <c r="BUE303"/>
      <c r="BUF303"/>
      <c r="BUG303"/>
      <c r="BUH303"/>
      <c r="BUI303"/>
      <c r="BUJ303"/>
      <c r="BUK303"/>
      <c r="BUL303"/>
      <c r="BUM303"/>
      <c r="BUN303"/>
      <c r="BUO303"/>
      <c r="BUP303"/>
      <c r="BUQ303"/>
      <c r="BUR303"/>
      <c r="BUS303"/>
      <c r="BUT303"/>
      <c r="BUU303"/>
      <c r="BUV303"/>
      <c r="BUW303"/>
      <c r="BUX303"/>
      <c r="BUY303"/>
      <c r="BUZ303"/>
      <c r="BVA303"/>
      <c r="BVB303"/>
      <c r="BVC303"/>
      <c r="BVD303"/>
      <c r="BVE303"/>
      <c r="BVF303"/>
      <c r="BVG303"/>
      <c r="BVH303"/>
      <c r="BVI303"/>
      <c r="BVJ303"/>
      <c r="BVK303"/>
      <c r="BVL303"/>
      <c r="BVM303"/>
      <c r="BVN303"/>
      <c r="BVO303"/>
      <c r="BVP303"/>
      <c r="BVQ303"/>
      <c r="BVR303"/>
      <c r="BVS303"/>
      <c r="BVT303"/>
      <c r="BVU303"/>
      <c r="BVV303"/>
      <c r="BVW303"/>
      <c r="BVX303"/>
      <c r="BVY303"/>
      <c r="BVZ303"/>
      <c r="BWA303"/>
      <c r="BWB303"/>
      <c r="BWC303"/>
      <c r="BWD303"/>
      <c r="BWE303"/>
      <c r="BWF303"/>
      <c r="BWG303"/>
      <c r="BWH303"/>
      <c r="BWI303"/>
      <c r="BWJ303"/>
      <c r="BWK303"/>
      <c r="BWL303"/>
      <c r="BWM303"/>
      <c r="BWN303"/>
      <c r="BWO303"/>
      <c r="BWP303"/>
      <c r="BWQ303"/>
      <c r="BWR303"/>
      <c r="BWS303"/>
      <c r="BWT303"/>
      <c r="BWU303"/>
      <c r="BWV303"/>
      <c r="BWW303"/>
      <c r="BWX303"/>
      <c r="BWY303"/>
      <c r="BWZ303"/>
      <c r="BXA303"/>
      <c r="BXB303"/>
      <c r="BXC303"/>
      <c r="BXD303"/>
      <c r="BXE303"/>
      <c r="BXF303"/>
      <c r="BXG303"/>
      <c r="BXH303"/>
      <c r="BXI303"/>
      <c r="BXJ303"/>
      <c r="BXK303"/>
      <c r="BXL303"/>
      <c r="BXM303"/>
      <c r="BXN303"/>
      <c r="BXO303"/>
      <c r="BXP303"/>
      <c r="BXQ303"/>
      <c r="BXR303"/>
      <c r="BXS303"/>
      <c r="BXT303"/>
      <c r="BXU303"/>
      <c r="BXV303"/>
      <c r="BXW303"/>
      <c r="BXX303"/>
      <c r="BXY303"/>
      <c r="BXZ303"/>
      <c r="BYA303"/>
      <c r="BYB303"/>
      <c r="BYC303"/>
      <c r="BYD303"/>
      <c r="BYE303"/>
      <c r="BYF303"/>
      <c r="BYG303"/>
      <c r="BYH303"/>
      <c r="BYI303"/>
      <c r="BYJ303"/>
      <c r="BYK303"/>
      <c r="BYL303"/>
      <c r="BYM303"/>
      <c r="BYN303"/>
      <c r="BYO303"/>
      <c r="BYP303"/>
      <c r="BYQ303"/>
      <c r="BYR303"/>
      <c r="BYS303"/>
      <c r="BYT303"/>
      <c r="BYU303"/>
      <c r="BYV303"/>
      <c r="BYW303"/>
      <c r="BYX303"/>
      <c r="BYY303"/>
      <c r="BYZ303"/>
      <c r="BZA303"/>
      <c r="BZB303"/>
      <c r="BZC303"/>
      <c r="BZD303"/>
      <c r="BZE303"/>
      <c r="BZF303"/>
      <c r="BZG303"/>
      <c r="BZH303"/>
      <c r="BZI303"/>
      <c r="BZJ303"/>
      <c r="BZK303"/>
      <c r="BZL303"/>
      <c r="BZM303"/>
      <c r="BZN303"/>
      <c r="BZO303"/>
      <c r="BZP303"/>
      <c r="BZQ303"/>
      <c r="BZR303"/>
      <c r="BZS303"/>
      <c r="BZT303"/>
      <c r="BZU303"/>
      <c r="BZV303"/>
      <c r="BZW303"/>
      <c r="BZX303"/>
      <c r="BZY303"/>
      <c r="BZZ303"/>
      <c r="CAA303"/>
      <c r="CAB303"/>
      <c r="CAC303"/>
      <c r="CAD303"/>
      <c r="CAE303"/>
      <c r="CAF303"/>
      <c r="CAG303"/>
      <c r="CAH303"/>
      <c r="CAI303"/>
      <c r="CAJ303"/>
      <c r="CAK303"/>
      <c r="CAL303"/>
      <c r="CAM303"/>
      <c r="CAN303"/>
      <c r="CAO303"/>
      <c r="CAP303"/>
      <c r="CAQ303"/>
      <c r="CAR303"/>
      <c r="CAS303"/>
      <c r="CAT303"/>
      <c r="CAU303"/>
      <c r="CAV303"/>
      <c r="CAW303"/>
      <c r="CAX303"/>
      <c r="CAY303"/>
      <c r="CAZ303"/>
      <c r="CBA303"/>
      <c r="CBB303"/>
      <c r="CBC303"/>
      <c r="CBD303"/>
      <c r="CBE303"/>
      <c r="CBF303"/>
      <c r="CBG303"/>
      <c r="CBH303"/>
      <c r="CBI303"/>
      <c r="CBJ303"/>
      <c r="CBK303"/>
      <c r="CBL303"/>
      <c r="CBM303"/>
      <c r="CBN303"/>
      <c r="CBO303"/>
      <c r="CBP303"/>
      <c r="CBQ303"/>
      <c r="CBR303"/>
      <c r="CBS303"/>
      <c r="CBT303"/>
      <c r="CBU303"/>
      <c r="CBV303"/>
      <c r="CBW303"/>
      <c r="CBX303"/>
      <c r="CBY303"/>
      <c r="CBZ303"/>
      <c r="CCA303"/>
      <c r="CCB303"/>
      <c r="CCC303"/>
      <c r="CCD303"/>
      <c r="CCE303"/>
      <c r="CCF303"/>
      <c r="CCG303"/>
      <c r="CCH303"/>
      <c r="CCI303"/>
      <c r="CCJ303"/>
      <c r="CCK303"/>
      <c r="CCL303"/>
      <c r="CCM303"/>
      <c r="CCN303"/>
      <c r="CCO303"/>
      <c r="CCP303"/>
      <c r="CCQ303"/>
      <c r="CCR303"/>
      <c r="CCS303"/>
      <c r="CCT303"/>
      <c r="CCU303"/>
      <c r="CCV303"/>
      <c r="CCW303"/>
      <c r="CCX303"/>
      <c r="CCY303"/>
      <c r="CCZ303"/>
      <c r="CDA303"/>
      <c r="CDB303"/>
      <c r="CDC303"/>
      <c r="CDD303"/>
      <c r="CDE303"/>
      <c r="CDF303"/>
      <c r="CDG303"/>
      <c r="CDH303"/>
      <c r="CDI303"/>
      <c r="CDJ303"/>
      <c r="CDK303"/>
      <c r="CDL303"/>
      <c r="CDM303"/>
      <c r="CDN303"/>
      <c r="CDO303"/>
      <c r="CDP303"/>
      <c r="CDQ303"/>
      <c r="CDR303"/>
      <c r="CDS303"/>
      <c r="CDT303"/>
      <c r="CDU303"/>
      <c r="CDV303"/>
      <c r="CDW303"/>
      <c r="CDX303"/>
      <c r="CDY303"/>
      <c r="CDZ303"/>
      <c r="CEA303"/>
      <c r="CEB303"/>
      <c r="CEC303"/>
      <c r="CED303"/>
      <c r="CEE303"/>
      <c r="CEF303"/>
      <c r="CEG303"/>
      <c r="CEH303"/>
      <c r="CEI303"/>
      <c r="CEJ303"/>
      <c r="CEK303"/>
      <c r="CEL303"/>
      <c r="CEM303"/>
      <c r="CEN303"/>
      <c r="CEO303"/>
      <c r="CEP303"/>
      <c r="CEQ303"/>
      <c r="CER303"/>
      <c r="CES303"/>
      <c r="CET303"/>
      <c r="CEU303"/>
      <c r="CEV303"/>
      <c r="CEW303"/>
      <c r="CEX303"/>
      <c r="CEY303"/>
      <c r="CEZ303"/>
      <c r="CFA303"/>
      <c r="CFB303"/>
      <c r="CFC303"/>
      <c r="CFD303"/>
      <c r="CFE303"/>
      <c r="CFF303"/>
      <c r="CFG303"/>
      <c r="CFH303"/>
      <c r="CFI303"/>
      <c r="CFJ303"/>
      <c r="CFK303"/>
      <c r="CFL303"/>
      <c r="CFM303"/>
      <c r="CFN303"/>
      <c r="CFO303"/>
      <c r="CFP303"/>
      <c r="CFQ303"/>
      <c r="CFR303"/>
      <c r="CFS303"/>
      <c r="CFT303"/>
      <c r="CFU303"/>
      <c r="CFV303"/>
      <c r="CFW303"/>
      <c r="CFX303"/>
      <c r="CFY303"/>
      <c r="CFZ303"/>
      <c r="CGA303"/>
      <c r="CGB303"/>
      <c r="CGC303"/>
      <c r="CGD303"/>
      <c r="CGE303"/>
      <c r="CGF303"/>
      <c r="CGG303"/>
      <c r="CGH303"/>
      <c r="CGI303"/>
      <c r="CGJ303"/>
      <c r="CGK303"/>
      <c r="CGL303"/>
      <c r="CGM303"/>
      <c r="CGN303"/>
      <c r="CGO303"/>
      <c r="CGP303"/>
      <c r="CGQ303"/>
      <c r="CGR303"/>
      <c r="CGS303"/>
      <c r="CGT303"/>
      <c r="CGU303"/>
      <c r="CGV303"/>
      <c r="CGW303"/>
      <c r="CGX303"/>
      <c r="CGY303"/>
      <c r="CGZ303"/>
      <c r="CHA303"/>
      <c r="CHB303"/>
      <c r="CHC303"/>
      <c r="CHD303"/>
      <c r="CHE303"/>
      <c r="CHF303"/>
      <c r="CHG303"/>
      <c r="CHH303"/>
      <c r="CHI303"/>
      <c r="CHJ303"/>
      <c r="CHK303"/>
      <c r="CHL303"/>
      <c r="CHM303"/>
      <c r="CHN303"/>
      <c r="CHO303"/>
      <c r="CHP303"/>
      <c r="CHQ303"/>
      <c r="CHR303"/>
      <c r="CHS303"/>
      <c r="CHT303"/>
      <c r="CHU303"/>
      <c r="CHV303"/>
      <c r="CHW303"/>
      <c r="CHX303"/>
      <c r="CHY303"/>
      <c r="CHZ303"/>
      <c r="CIA303"/>
      <c r="CIB303"/>
      <c r="CIC303"/>
      <c r="CID303"/>
      <c r="CIE303"/>
      <c r="CIF303"/>
      <c r="CIG303"/>
      <c r="CIH303"/>
      <c r="CII303"/>
      <c r="CIJ303"/>
      <c r="CIK303"/>
      <c r="CIL303"/>
      <c r="CIM303"/>
      <c r="CIN303"/>
      <c r="CIO303"/>
      <c r="CIP303"/>
      <c r="CIQ303"/>
      <c r="CIR303"/>
      <c r="CIS303"/>
      <c r="CIT303"/>
      <c r="CIU303"/>
      <c r="CIV303"/>
      <c r="CIW303"/>
      <c r="CIX303"/>
      <c r="CIY303"/>
      <c r="CIZ303"/>
      <c r="CJA303"/>
      <c r="CJB303"/>
      <c r="CJC303"/>
      <c r="CJD303"/>
      <c r="CJE303"/>
      <c r="CJF303"/>
      <c r="CJG303"/>
      <c r="CJH303"/>
      <c r="CJI303"/>
      <c r="CJJ303"/>
      <c r="CJK303"/>
      <c r="CJL303"/>
      <c r="CJM303"/>
      <c r="CJN303"/>
      <c r="CJO303"/>
      <c r="CJP303"/>
      <c r="CJQ303"/>
      <c r="CJR303"/>
      <c r="CJS303"/>
      <c r="CJT303"/>
      <c r="CJU303"/>
      <c r="CJV303"/>
      <c r="CJW303"/>
      <c r="CJX303"/>
      <c r="CJY303"/>
      <c r="CJZ303"/>
      <c r="CKA303"/>
      <c r="CKB303"/>
      <c r="CKC303"/>
      <c r="CKD303"/>
      <c r="CKE303"/>
      <c r="CKF303"/>
      <c r="CKG303"/>
      <c r="CKH303"/>
      <c r="CKI303"/>
      <c r="CKJ303"/>
      <c r="CKK303"/>
      <c r="CKL303"/>
      <c r="CKM303"/>
      <c r="CKN303"/>
      <c r="CKO303"/>
      <c r="CKP303"/>
      <c r="CKQ303"/>
      <c r="CKR303"/>
      <c r="CKS303"/>
      <c r="CKT303"/>
      <c r="CKU303"/>
      <c r="CKV303"/>
      <c r="CKW303"/>
      <c r="CKX303"/>
      <c r="CKY303"/>
      <c r="CKZ303"/>
      <c r="CLA303"/>
      <c r="CLB303"/>
      <c r="CLC303"/>
      <c r="CLD303"/>
      <c r="CLE303"/>
      <c r="CLF303"/>
      <c r="CLG303"/>
      <c r="CLH303"/>
      <c r="CLI303"/>
      <c r="CLJ303"/>
      <c r="CLK303"/>
      <c r="CLL303"/>
      <c r="CLM303"/>
      <c r="CLN303"/>
      <c r="CLO303"/>
      <c r="CLP303"/>
      <c r="CLQ303"/>
      <c r="CLR303"/>
      <c r="CLS303"/>
      <c r="CLT303"/>
      <c r="CLU303"/>
      <c r="CLV303"/>
      <c r="CLW303"/>
      <c r="CLX303"/>
      <c r="CLY303"/>
      <c r="CLZ303"/>
      <c r="CMA303"/>
      <c r="CMB303"/>
      <c r="CMC303"/>
      <c r="CMD303"/>
      <c r="CME303"/>
      <c r="CMF303"/>
      <c r="CMG303"/>
      <c r="CMH303"/>
      <c r="CMI303"/>
      <c r="CMJ303"/>
      <c r="CMK303"/>
      <c r="CML303"/>
      <c r="CMM303"/>
      <c r="CMN303"/>
      <c r="CMO303"/>
      <c r="CMP303"/>
      <c r="CMQ303"/>
      <c r="CMR303"/>
      <c r="CMS303"/>
      <c r="CMT303"/>
      <c r="CMU303"/>
      <c r="CMV303"/>
      <c r="CMW303"/>
      <c r="CMX303"/>
      <c r="CMY303"/>
      <c r="CMZ303"/>
      <c r="CNA303"/>
      <c r="CNB303"/>
      <c r="CNC303"/>
      <c r="CND303"/>
      <c r="CNE303"/>
      <c r="CNF303"/>
      <c r="CNG303"/>
      <c r="CNH303"/>
      <c r="CNI303"/>
      <c r="CNJ303"/>
      <c r="CNK303"/>
      <c r="CNL303"/>
      <c r="CNM303"/>
      <c r="CNN303"/>
      <c r="CNO303"/>
      <c r="CNP303"/>
      <c r="CNQ303"/>
      <c r="CNR303"/>
      <c r="CNS303"/>
      <c r="CNT303"/>
      <c r="CNU303"/>
      <c r="CNV303"/>
      <c r="CNW303"/>
      <c r="CNX303"/>
      <c r="CNY303"/>
      <c r="CNZ303"/>
      <c r="COA303"/>
      <c r="COB303"/>
      <c r="COC303"/>
      <c r="COD303"/>
      <c r="COE303"/>
      <c r="COF303"/>
      <c r="COG303"/>
      <c r="COH303"/>
      <c r="COI303"/>
      <c r="COJ303"/>
      <c r="COK303"/>
      <c r="COL303"/>
      <c r="COM303"/>
      <c r="CON303"/>
      <c r="COO303"/>
      <c r="COP303"/>
      <c r="COQ303"/>
      <c r="COR303"/>
      <c r="COS303"/>
      <c r="COT303"/>
      <c r="COU303"/>
      <c r="COV303"/>
      <c r="COW303"/>
      <c r="COX303"/>
      <c r="COY303"/>
      <c r="COZ303"/>
      <c r="CPA303"/>
      <c r="CPB303"/>
      <c r="CPC303"/>
      <c r="CPD303"/>
      <c r="CPE303"/>
      <c r="CPF303"/>
      <c r="CPG303"/>
      <c r="CPH303"/>
      <c r="CPI303"/>
      <c r="CPJ303"/>
      <c r="CPK303"/>
      <c r="CPL303"/>
      <c r="CPM303"/>
      <c r="CPN303"/>
      <c r="CPO303"/>
      <c r="CPP303"/>
      <c r="CPQ303"/>
      <c r="CPR303"/>
      <c r="CPS303"/>
      <c r="CPT303"/>
      <c r="CPU303"/>
      <c r="CPV303"/>
      <c r="CPW303"/>
      <c r="CPX303"/>
      <c r="CPY303"/>
      <c r="CPZ303"/>
      <c r="CQA303"/>
      <c r="CQB303"/>
      <c r="CQC303"/>
      <c r="CQD303"/>
      <c r="CQE303"/>
      <c r="CQF303"/>
      <c r="CQG303"/>
      <c r="CQH303"/>
      <c r="CQI303"/>
      <c r="CQJ303"/>
      <c r="CQK303"/>
      <c r="CQL303"/>
      <c r="CQM303"/>
      <c r="CQN303"/>
      <c r="CQO303"/>
      <c r="CQP303"/>
      <c r="CQQ303"/>
      <c r="CQR303"/>
      <c r="CQS303"/>
      <c r="CQT303"/>
      <c r="CQU303"/>
      <c r="CQV303"/>
      <c r="CQW303"/>
      <c r="CQX303"/>
      <c r="CQY303"/>
      <c r="CQZ303"/>
      <c r="CRA303"/>
      <c r="CRB303"/>
      <c r="CRC303"/>
      <c r="CRD303"/>
      <c r="CRE303"/>
      <c r="CRF303"/>
      <c r="CRG303"/>
      <c r="CRH303"/>
      <c r="CRI303"/>
      <c r="CRJ303"/>
      <c r="CRK303"/>
      <c r="CRL303"/>
      <c r="CRM303"/>
      <c r="CRN303"/>
      <c r="CRO303"/>
      <c r="CRP303"/>
      <c r="CRQ303"/>
      <c r="CRR303"/>
      <c r="CRS303"/>
      <c r="CRT303"/>
      <c r="CRU303"/>
      <c r="CRV303"/>
      <c r="CRW303"/>
      <c r="CRX303"/>
      <c r="CRY303"/>
      <c r="CRZ303"/>
      <c r="CSA303"/>
      <c r="CSB303"/>
      <c r="CSC303"/>
      <c r="CSD303"/>
      <c r="CSE303"/>
      <c r="CSF303"/>
      <c r="CSG303"/>
      <c r="CSH303"/>
      <c r="CSI303"/>
      <c r="CSJ303"/>
      <c r="CSK303"/>
      <c r="CSL303"/>
      <c r="CSM303"/>
      <c r="CSN303"/>
      <c r="CSO303"/>
      <c r="CSP303"/>
      <c r="CSQ303"/>
      <c r="CSR303"/>
      <c r="CSS303"/>
      <c r="CST303"/>
      <c r="CSU303"/>
      <c r="CSV303"/>
      <c r="CSW303"/>
      <c r="CSX303"/>
      <c r="CSY303"/>
      <c r="CSZ303"/>
      <c r="CTA303"/>
      <c r="CTB303"/>
      <c r="CTC303"/>
      <c r="CTD303"/>
      <c r="CTE303"/>
      <c r="CTF303"/>
      <c r="CTG303"/>
      <c r="CTH303"/>
      <c r="CTI303"/>
      <c r="CTJ303"/>
      <c r="CTK303"/>
      <c r="CTL303"/>
      <c r="CTM303"/>
      <c r="CTN303"/>
      <c r="CTO303"/>
      <c r="CTP303"/>
      <c r="CTQ303"/>
      <c r="CTR303"/>
      <c r="CTS303"/>
      <c r="CTT303"/>
      <c r="CTU303"/>
      <c r="CTV303"/>
      <c r="CTW303"/>
      <c r="CTX303"/>
      <c r="CTY303"/>
      <c r="CTZ303"/>
      <c r="CUA303"/>
      <c r="CUB303"/>
      <c r="CUC303"/>
      <c r="CUD303"/>
      <c r="CUE303"/>
      <c r="CUF303"/>
      <c r="CUG303"/>
      <c r="CUH303"/>
      <c r="CUI303"/>
      <c r="CUJ303"/>
      <c r="CUK303"/>
      <c r="CUL303"/>
      <c r="CUM303"/>
      <c r="CUN303"/>
      <c r="CUO303"/>
      <c r="CUP303"/>
      <c r="CUQ303"/>
      <c r="CUR303"/>
      <c r="CUS303"/>
      <c r="CUT303"/>
      <c r="CUU303"/>
      <c r="CUV303"/>
      <c r="CUW303"/>
      <c r="CUX303"/>
      <c r="CUY303"/>
      <c r="CUZ303"/>
      <c r="CVA303"/>
      <c r="CVB303"/>
      <c r="CVC303"/>
      <c r="CVD303"/>
      <c r="CVE303"/>
      <c r="CVF303"/>
      <c r="CVG303"/>
      <c r="CVH303"/>
      <c r="CVI303"/>
      <c r="CVJ303"/>
      <c r="CVK303"/>
      <c r="CVL303"/>
      <c r="CVM303"/>
      <c r="CVN303"/>
      <c r="CVO303"/>
      <c r="CVP303"/>
      <c r="CVQ303"/>
      <c r="CVR303"/>
      <c r="CVS303"/>
      <c r="CVT303"/>
      <c r="CVU303"/>
      <c r="CVV303"/>
      <c r="CVW303"/>
      <c r="CVX303"/>
      <c r="CVY303"/>
      <c r="CVZ303"/>
      <c r="CWA303"/>
      <c r="CWB303"/>
      <c r="CWC303"/>
      <c r="CWD303"/>
      <c r="CWE303"/>
      <c r="CWF303"/>
      <c r="CWG303"/>
      <c r="CWH303"/>
      <c r="CWI303"/>
      <c r="CWJ303"/>
      <c r="CWK303"/>
      <c r="CWL303"/>
      <c r="CWM303"/>
      <c r="CWN303"/>
      <c r="CWO303"/>
      <c r="CWP303"/>
      <c r="CWQ303"/>
      <c r="CWR303"/>
      <c r="CWS303"/>
      <c r="CWT303"/>
      <c r="CWU303"/>
      <c r="CWV303"/>
      <c r="CWW303"/>
      <c r="CWX303"/>
      <c r="CWY303"/>
      <c r="CWZ303"/>
      <c r="CXA303"/>
      <c r="CXB303"/>
      <c r="CXC303"/>
      <c r="CXD303"/>
      <c r="CXE303"/>
      <c r="CXF303"/>
      <c r="CXG303"/>
      <c r="CXH303"/>
      <c r="CXI303"/>
      <c r="CXJ303"/>
      <c r="CXK303"/>
      <c r="CXL303"/>
      <c r="CXM303"/>
      <c r="CXN303"/>
      <c r="CXO303"/>
      <c r="CXP303"/>
      <c r="CXQ303"/>
      <c r="CXR303"/>
      <c r="CXS303"/>
      <c r="CXT303"/>
      <c r="CXU303"/>
      <c r="CXV303"/>
      <c r="CXW303"/>
      <c r="CXX303"/>
      <c r="CXY303"/>
      <c r="CXZ303"/>
      <c r="CYA303"/>
      <c r="CYB303"/>
      <c r="CYC303"/>
      <c r="CYD303"/>
      <c r="CYE303"/>
      <c r="CYF303"/>
      <c r="CYG303"/>
      <c r="CYH303"/>
      <c r="CYI303"/>
      <c r="CYJ303"/>
      <c r="CYK303"/>
      <c r="CYL303"/>
      <c r="CYM303"/>
      <c r="CYN303"/>
      <c r="CYO303"/>
      <c r="CYP303"/>
      <c r="CYQ303"/>
      <c r="CYR303"/>
      <c r="CYS303"/>
      <c r="CYT303"/>
      <c r="CYU303"/>
      <c r="CYV303"/>
      <c r="CYW303"/>
      <c r="CYX303"/>
      <c r="CYY303"/>
      <c r="CYZ303"/>
      <c r="CZA303"/>
      <c r="CZB303"/>
      <c r="CZC303"/>
      <c r="CZD303"/>
      <c r="CZE303"/>
      <c r="CZF303"/>
      <c r="CZG303"/>
      <c r="CZH303"/>
      <c r="CZI303"/>
      <c r="CZJ303"/>
      <c r="CZK303"/>
      <c r="CZL303"/>
      <c r="CZM303"/>
      <c r="CZN303"/>
      <c r="CZO303"/>
      <c r="CZP303"/>
      <c r="CZQ303"/>
      <c r="CZR303"/>
      <c r="CZS303"/>
      <c r="CZT303"/>
      <c r="CZU303"/>
      <c r="CZV303"/>
      <c r="CZW303"/>
      <c r="CZX303"/>
      <c r="CZY303"/>
      <c r="CZZ303"/>
      <c r="DAA303"/>
      <c r="DAB303"/>
      <c r="DAC303"/>
      <c r="DAD303"/>
      <c r="DAE303"/>
      <c r="DAF303"/>
      <c r="DAG303"/>
      <c r="DAH303"/>
      <c r="DAI303"/>
      <c r="DAJ303"/>
      <c r="DAK303"/>
      <c r="DAL303"/>
      <c r="DAM303"/>
      <c r="DAN303"/>
      <c r="DAO303"/>
      <c r="DAP303"/>
      <c r="DAQ303"/>
      <c r="DAR303"/>
      <c r="DAS303"/>
      <c r="DAT303"/>
      <c r="DAU303"/>
      <c r="DAV303"/>
      <c r="DAW303"/>
      <c r="DAX303"/>
      <c r="DAY303"/>
      <c r="DAZ303"/>
      <c r="DBA303"/>
      <c r="DBB303"/>
      <c r="DBC303"/>
      <c r="DBD303"/>
      <c r="DBE303"/>
      <c r="DBF303"/>
      <c r="DBG303"/>
      <c r="DBH303"/>
      <c r="DBI303"/>
      <c r="DBJ303"/>
      <c r="DBK303"/>
      <c r="DBL303"/>
      <c r="DBM303"/>
      <c r="DBN303"/>
      <c r="DBO303"/>
      <c r="DBP303"/>
      <c r="DBQ303"/>
      <c r="DBR303"/>
      <c r="DBS303"/>
      <c r="DBT303"/>
      <c r="DBU303"/>
      <c r="DBV303"/>
      <c r="DBW303"/>
      <c r="DBX303"/>
      <c r="DBY303"/>
      <c r="DBZ303"/>
      <c r="DCA303"/>
      <c r="DCB303"/>
      <c r="DCC303"/>
      <c r="DCD303"/>
      <c r="DCE303"/>
      <c r="DCF303"/>
      <c r="DCG303"/>
      <c r="DCH303"/>
      <c r="DCI303"/>
      <c r="DCJ303"/>
      <c r="DCK303"/>
      <c r="DCL303"/>
      <c r="DCM303"/>
      <c r="DCN303"/>
      <c r="DCO303"/>
      <c r="DCP303"/>
      <c r="DCQ303"/>
      <c r="DCR303"/>
      <c r="DCS303"/>
      <c r="DCT303"/>
      <c r="DCU303"/>
      <c r="DCV303"/>
      <c r="DCW303"/>
      <c r="DCX303"/>
      <c r="DCY303"/>
      <c r="DCZ303"/>
      <c r="DDA303"/>
      <c r="DDB303"/>
      <c r="DDC303"/>
      <c r="DDD303"/>
      <c r="DDE303"/>
      <c r="DDF303"/>
      <c r="DDG303"/>
      <c r="DDH303"/>
      <c r="DDI303"/>
      <c r="DDJ303"/>
      <c r="DDK303"/>
      <c r="DDL303"/>
      <c r="DDM303"/>
      <c r="DDN303"/>
      <c r="DDO303"/>
      <c r="DDP303"/>
      <c r="DDQ303"/>
      <c r="DDR303"/>
      <c r="DDS303"/>
      <c r="DDT303"/>
      <c r="DDU303"/>
      <c r="DDV303"/>
      <c r="DDW303"/>
      <c r="DDX303"/>
      <c r="DDY303"/>
      <c r="DDZ303"/>
      <c r="DEA303"/>
      <c r="DEB303"/>
      <c r="DEC303"/>
      <c r="DED303"/>
      <c r="DEE303"/>
      <c r="DEF303"/>
      <c r="DEG303"/>
      <c r="DEH303"/>
      <c r="DEI303"/>
      <c r="DEJ303"/>
      <c r="DEK303"/>
      <c r="DEL303"/>
      <c r="DEM303"/>
      <c r="DEN303"/>
      <c r="DEO303"/>
      <c r="DEP303"/>
      <c r="DEQ303"/>
      <c r="DER303"/>
      <c r="DES303"/>
      <c r="DET303"/>
      <c r="DEU303"/>
      <c r="DEV303"/>
      <c r="DEW303"/>
      <c r="DEX303"/>
      <c r="DEY303"/>
      <c r="DEZ303"/>
      <c r="DFA303"/>
      <c r="DFB303"/>
      <c r="DFC303"/>
      <c r="DFD303"/>
      <c r="DFE303"/>
      <c r="DFF303"/>
      <c r="DFG303"/>
      <c r="DFH303"/>
      <c r="DFI303"/>
      <c r="DFJ303"/>
      <c r="DFK303"/>
      <c r="DFL303"/>
      <c r="DFM303"/>
      <c r="DFN303"/>
      <c r="DFO303"/>
      <c r="DFP303"/>
      <c r="DFQ303"/>
      <c r="DFR303"/>
      <c r="DFS303"/>
      <c r="DFT303"/>
      <c r="DFU303"/>
      <c r="DFV303"/>
      <c r="DFW303"/>
      <c r="DFX303"/>
      <c r="DFY303"/>
      <c r="DFZ303"/>
      <c r="DGA303"/>
      <c r="DGB303"/>
      <c r="DGC303"/>
      <c r="DGD303"/>
      <c r="DGE303"/>
      <c r="DGF303"/>
      <c r="DGG303"/>
      <c r="DGH303"/>
      <c r="DGI303"/>
      <c r="DGJ303"/>
      <c r="DGK303"/>
      <c r="DGL303"/>
      <c r="DGM303"/>
      <c r="DGN303"/>
      <c r="DGO303"/>
      <c r="DGP303"/>
      <c r="DGQ303"/>
      <c r="DGR303"/>
      <c r="DGS303"/>
      <c r="DGT303"/>
      <c r="DGU303"/>
      <c r="DGV303"/>
      <c r="DGW303"/>
      <c r="DGX303"/>
      <c r="DGY303"/>
      <c r="DGZ303"/>
      <c r="DHA303"/>
      <c r="DHB303"/>
      <c r="DHC303"/>
      <c r="DHD303"/>
      <c r="DHE303"/>
      <c r="DHF303"/>
      <c r="DHG303"/>
      <c r="DHH303"/>
      <c r="DHI303"/>
      <c r="DHJ303"/>
      <c r="DHK303"/>
      <c r="DHL303"/>
      <c r="DHM303"/>
      <c r="DHN303"/>
      <c r="DHO303"/>
      <c r="DHP303"/>
      <c r="DHQ303"/>
      <c r="DHR303"/>
      <c r="DHS303"/>
      <c r="DHT303"/>
      <c r="DHU303"/>
      <c r="DHV303"/>
      <c r="DHW303"/>
      <c r="DHX303"/>
      <c r="DHY303"/>
      <c r="DHZ303"/>
      <c r="DIA303"/>
      <c r="DIB303"/>
      <c r="DIC303"/>
      <c r="DID303"/>
      <c r="DIE303"/>
      <c r="DIF303"/>
      <c r="DIG303"/>
      <c r="DIH303"/>
      <c r="DII303"/>
      <c r="DIJ303"/>
      <c r="DIK303"/>
      <c r="DIL303"/>
      <c r="DIM303"/>
      <c r="DIN303"/>
      <c r="DIO303"/>
      <c r="DIP303"/>
      <c r="DIQ303"/>
      <c r="DIR303"/>
      <c r="DIS303"/>
      <c r="DIT303"/>
      <c r="DIU303"/>
      <c r="DIV303"/>
      <c r="DIW303"/>
      <c r="DIX303"/>
      <c r="DIY303"/>
      <c r="DIZ303"/>
      <c r="DJA303"/>
      <c r="DJB303"/>
      <c r="DJC303"/>
      <c r="DJD303"/>
      <c r="DJE303"/>
      <c r="DJF303"/>
      <c r="DJG303"/>
      <c r="DJH303"/>
      <c r="DJI303"/>
      <c r="DJJ303"/>
      <c r="DJK303"/>
      <c r="DJL303"/>
      <c r="DJM303"/>
      <c r="DJN303"/>
      <c r="DJO303"/>
      <c r="DJP303"/>
      <c r="DJQ303"/>
      <c r="DJR303"/>
      <c r="DJS303"/>
      <c r="DJT303"/>
      <c r="DJU303"/>
      <c r="DJV303"/>
      <c r="DJW303"/>
      <c r="DJX303"/>
      <c r="DJY303"/>
      <c r="DJZ303"/>
      <c r="DKA303"/>
      <c r="DKB303"/>
      <c r="DKC303"/>
      <c r="DKD303"/>
      <c r="DKE303"/>
      <c r="DKF303"/>
      <c r="DKG303"/>
      <c r="DKH303"/>
      <c r="DKI303"/>
      <c r="DKJ303"/>
      <c r="DKK303"/>
      <c r="DKL303"/>
      <c r="DKM303"/>
      <c r="DKN303"/>
      <c r="DKO303"/>
      <c r="DKP303"/>
      <c r="DKQ303"/>
      <c r="DKR303"/>
      <c r="DKS303"/>
      <c r="DKT303"/>
      <c r="DKU303"/>
      <c r="DKV303"/>
      <c r="DKW303"/>
      <c r="DKX303"/>
      <c r="DKY303"/>
      <c r="DKZ303"/>
      <c r="DLA303"/>
      <c r="DLB303"/>
      <c r="DLC303"/>
      <c r="DLD303"/>
      <c r="DLE303"/>
      <c r="DLF303"/>
      <c r="DLG303"/>
      <c r="DLH303"/>
      <c r="DLI303"/>
      <c r="DLJ303"/>
      <c r="DLK303"/>
      <c r="DLL303"/>
      <c r="DLM303"/>
      <c r="DLN303"/>
      <c r="DLO303"/>
      <c r="DLP303"/>
      <c r="DLQ303"/>
      <c r="DLR303"/>
      <c r="DLS303"/>
      <c r="DLT303"/>
      <c r="DLU303"/>
      <c r="DLV303"/>
      <c r="DLW303"/>
      <c r="DLX303"/>
      <c r="DLY303"/>
      <c r="DLZ303"/>
      <c r="DMA303"/>
      <c r="DMB303"/>
      <c r="DMC303"/>
      <c r="DMD303"/>
      <c r="DME303"/>
      <c r="DMF303"/>
      <c r="DMG303"/>
      <c r="DMH303"/>
      <c r="DMI303"/>
      <c r="DMJ303"/>
      <c r="DMK303"/>
      <c r="DML303"/>
      <c r="DMM303"/>
      <c r="DMN303"/>
      <c r="DMO303"/>
      <c r="DMP303"/>
      <c r="DMQ303"/>
      <c r="DMR303"/>
      <c r="DMS303"/>
      <c r="DMT303"/>
      <c r="DMU303"/>
      <c r="DMV303"/>
      <c r="DMW303"/>
      <c r="DMX303"/>
      <c r="DMY303"/>
      <c r="DMZ303"/>
      <c r="DNA303"/>
      <c r="DNB303"/>
      <c r="DNC303"/>
      <c r="DND303"/>
      <c r="DNE303"/>
      <c r="DNF303"/>
      <c r="DNG303"/>
      <c r="DNH303"/>
      <c r="DNI303"/>
      <c r="DNJ303"/>
      <c r="DNK303"/>
      <c r="DNL303"/>
      <c r="DNM303"/>
      <c r="DNN303"/>
      <c r="DNO303"/>
      <c r="DNP303"/>
      <c r="DNQ303"/>
      <c r="DNR303"/>
      <c r="DNS303"/>
      <c r="DNT303"/>
      <c r="DNU303"/>
      <c r="DNV303"/>
      <c r="DNW303"/>
      <c r="DNX303"/>
      <c r="DNY303"/>
      <c r="DNZ303"/>
      <c r="DOA303"/>
      <c r="DOB303"/>
      <c r="DOC303"/>
      <c r="DOD303"/>
      <c r="DOE303"/>
      <c r="DOF303"/>
      <c r="DOG303"/>
      <c r="DOH303"/>
      <c r="DOI303"/>
      <c r="DOJ303"/>
      <c r="DOK303"/>
      <c r="DOL303"/>
      <c r="DOM303"/>
      <c r="DON303"/>
      <c r="DOO303"/>
      <c r="DOP303"/>
      <c r="DOQ303"/>
      <c r="DOR303"/>
      <c r="DOS303"/>
      <c r="DOT303"/>
      <c r="DOU303"/>
      <c r="DOV303"/>
      <c r="DOW303"/>
      <c r="DOX303"/>
      <c r="DOY303"/>
      <c r="DOZ303"/>
      <c r="DPA303"/>
      <c r="DPB303"/>
      <c r="DPC303"/>
      <c r="DPD303"/>
      <c r="DPE303"/>
      <c r="DPF303"/>
      <c r="DPG303"/>
      <c r="DPH303"/>
      <c r="DPI303"/>
      <c r="DPJ303"/>
      <c r="DPK303"/>
      <c r="DPL303"/>
      <c r="DPM303"/>
      <c r="DPN303"/>
      <c r="DPO303"/>
      <c r="DPP303"/>
      <c r="DPQ303"/>
      <c r="DPR303"/>
      <c r="DPS303"/>
      <c r="DPT303"/>
      <c r="DPU303"/>
      <c r="DPV303"/>
      <c r="DPW303"/>
      <c r="DPX303"/>
      <c r="DPY303"/>
      <c r="DPZ303"/>
      <c r="DQA303"/>
      <c r="DQB303"/>
      <c r="DQC303"/>
      <c r="DQD303"/>
      <c r="DQE303"/>
      <c r="DQF303"/>
      <c r="DQG303"/>
      <c r="DQH303"/>
      <c r="DQI303"/>
      <c r="DQJ303"/>
      <c r="DQK303"/>
      <c r="DQL303"/>
      <c r="DQM303"/>
      <c r="DQN303"/>
      <c r="DQO303"/>
      <c r="DQP303"/>
      <c r="DQQ303"/>
      <c r="DQR303"/>
      <c r="DQS303"/>
      <c r="DQT303"/>
      <c r="DQU303"/>
      <c r="DQV303"/>
      <c r="DQW303"/>
      <c r="DQX303"/>
      <c r="DQY303"/>
      <c r="DQZ303"/>
      <c r="DRA303"/>
      <c r="DRB303"/>
      <c r="DRC303"/>
      <c r="DRD303"/>
      <c r="DRE303"/>
      <c r="DRF303"/>
      <c r="DRG303"/>
      <c r="DRH303"/>
      <c r="DRI303"/>
      <c r="DRJ303"/>
      <c r="DRK303"/>
      <c r="DRL303"/>
      <c r="DRM303"/>
      <c r="DRN303"/>
      <c r="DRO303"/>
      <c r="DRP303"/>
      <c r="DRQ303"/>
      <c r="DRR303"/>
      <c r="DRS303"/>
      <c r="DRT303"/>
      <c r="DRU303"/>
      <c r="DRV303"/>
      <c r="DRW303"/>
      <c r="DRX303"/>
      <c r="DRY303"/>
      <c r="DRZ303"/>
      <c r="DSA303"/>
      <c r="DSB303"/>
      <c r="DSC303"/>
      <c r="DSD303"/>
      <c r="DSE303"/>
      <c r="DSF303"/>
      <c r="DSG303"/>
      <c r="DSH303"/>
      <c r="DSI303"/>
      <c r="DSJ303"/>
      <c r="DSK303"/>
      <c r="DSL303"/>
      <c r="DSM303"/>
      <c r="DSN303"/>
      <c r="DSO303"/>
      <c r="DSP303"/>
      <c r="DSQ303"/>
      <c r="DSR303"/>
      <c r="DSS303"/>
      <c r="DST303"/>
      <c r="DSU303"/>
      <c r="DSV303"/>
      <c r="DSW303"/>
      <c r="DSX303"/>
      <c r="DSY303"/>
      <c r="DSZ303"/>
      <c r="DTA303"/>
      <c r="DTB303"/>
      <c r="DTC303"/>
      <c r="DTD303"/>
      <c r="DTE303"/>
      <c r="DTF303"/>
      <c r="DTG303"/>
      <c r="DTH303"/>
      <c r="DTI303"/>
      <c r="DTJ303"/>
      <c r="DTK303"/>
      <c r="DTL303"/>
      <c r="DTM303"/>
      <c r="DTN303"/>
      <c r="DTO303"/>
      <c r="DTP303"/>
      <c r="DTQ303"/>
      <c r="DTR303"/>
      <c r="DTS303"/>
      <c r="DTT303"/>
      <c r="DTU303"/>
      <c r="DTV303"/>
      <c r="DTW303"/>
      <c r="DTX303"/>
      <c r="DTY303"/>
      <c r="DTZ303"/>
      <c r="DUA303"/>
      <c r="DUB303"/>
      <c r="DUC303"/>
      <c r="DUD303"/>
      <c r="DUE303"/>
      <c r="DUF303"/>
      <c r="DUG303"/>
      <c r="DUH303"/>
      <c r="DUI303"/>
      <c r="DUJ303"/>
      <c r="DUK303"/>
      <c r="DUL303"/>
      <c r="DUM303"/>
      <c r="DUN303"/>
      <c r="DUO303"/>
      <c r="DUP303"/>
      <c r="DUQ303"/>
      <c r="DUR303"/>
      <c r="DUS303"/>
      <c r="DUT303"/>
      <c r="DUU303"/>
      <c r="DUV303"/>
      <c r="DUW303"/>
      <c r="DUX303"/>
      <c r="DUY303"/>
      <c r="DUZ303"/>
      <c r="DVA303"/>
      <c r="DVB303"/>
      <c r="DVC303"/>
      <c r="DVD303"/>
      <c r="DVE303"/>
      <c r="DVF303"/>
      <c r="DVG303"/>
      <c r="DVH303"/>
      <c r="DVI303"/>
      <c r="DVJ303"/>
      <c r="DVK303"/>
      <c r="DVL303"/>
      <c r="DVM303"/>
      <c r="DVN303"/>
      <c r="DVO303"/>
      <c r="DVP303"/>
      <c r="DVQ303"/>
      <c r="DVR303"/>
      <c r="DVS303"/>
      <c r="DVT303"/>
      <c r="DVU303"/>
      <c r="DVV303"/>
      <c r="DVW303"/>
      <c r="DVX303"/>
      <c r="DVY303"/>
      <c r="DVZ303"/>
      <c r="DWA303"/>
      <c r="DWB303"/>
      <c r="DWC303"/>
      <c r="DWD303"/>
      <c r="DWE303"/>
      <c r="DWF303"/>
      <c r="DWG303"/>
      <c r="DWH303"/>
      <c r="DWI303"/>
      <c r="DWJ303"/>
      <c r="DWK303"/>
      <c r="DWL303"/>
      <c r="DWM303"/>
      <c r="DWN303"/>
      <c r="DWO303"/>
      <c r="DWP303"/>
      <c r="DWQ303"/>
      <c r="DWR303"/>
      <c r="DWS303"/>
      <c r="DWT303"/>
      <c r="DWU303"/>
      <c r="DWV303"/>
      <c r="DWW303"/>
      <c r="DWX303"/>
      <c r="DWY303"/>
      <c r="DWZ303"/>
      <c r="DXA303"/>
      <c r="DXB303"/>
      <c r="DXC303"/>
      <c r="DXD303"/>
      <c r="DXE303"/>
      <c r="DXF303"/>
      <c r="DXG303"/>
      <c r="DXH303"/>
      <c r="DXI303"/>
      <c r="DXJ303"/>
      <c r="DXK303"/>
      <c r="DXL303"/>
      <c r="DXM303"/>
      <c r="DXN303"/>
      <c r="DXO303"/>
      <c r="DXP303"/>
      <c r="DXQ303"/>
      <c r="DXR303"/>
      <c r="DXS303"/>
      <c r="DXT303"/>
      <c r="DXU303"/>
      <c r="DXV303"/>
      <c r="DXW303"/>
      <c r="DXX303"/>
      <c r="DXY303"/>
      <c r="DXZ303"/>
      <c r="DYA303"/>
      <c r="DYB303"/>
      <c r="DYC303"/>
      <c r="DYD303"/>
      <c r="DYE303"/>
      <c r="DYF303"/>
      <c r="DYG303"/>
      <c r="DYH303"/>
      <c r="DYI303"/>
      <c r="DYJ303"/>
      <c r="DYK303"/>
      <c r="DYL303"/>
      <c r="DYM303"/>
      <c r="DYN303"/>
      <c r="DYO303"/>
      <c r="DYP303"/>
      <c r="DYQ303"/>
      <c r="DYR303"/>
      <c r="DYS303"/>
      <c r="DYT303"/>
      <c r="DYU303"/>
      <c r="DYV303"/>
      <c r="DYW303"/>
      <c r="DYX303"/>
      <c r="DYY303"/>
      <c r="DYZ303"/>
      <c r="DZA303"/>
      <c r="DZB303"/>
      <c r="DZC303"/>
      <c r="DZD303"/>
      <c r="DZE303"/>
      <c r="DZF303"/>
      <c r="DZG303"/>
      <c r="DZH303"/>
      <c r="DZI303"/>
      <c r="DZJ303"/>
      <c r="DZK303"/>
      <c r="DZL303"/>
      <c r="DZM303"/>
      <c r="DZN303"/>
      <c r="DZO303"/>
      <c r="DZP303"/>
      <c r="DZQ303"/>
      <c r="DZR303"/>
      <c r="DZS303"/>
      <c r="DZT303"/>
      <c r="DZU303"/>
      <c r="DZV303"/>
      <c r="DZW303"/>
      <c r="DZX303"/>
      <c r="DZY303"/>
      <c r="DZZ303"/>
      <c r="EAA303"/>
      <c r="EAB303"/>
      <c r="EAC303"/>
      <c r="EAD303"/>
      <c r="EAE303"/>
      <c r="EAF303"/>
      <c r="EAG303"/>
      <c r="EAH303"/>
      <c r="EAI303"/>
      <c r="EAJ303"/>
      <c r="EAK303"/>
      <c r="EAL303"/>
      <c r="EAM303"/>
      <c r="EAN303"/>
      <c r="EAO303"/>
      <c r="EAP303"/>
      <c r="EAQ303"/>
      <c r="EAR303"/>
      <c r="EAS303"/>
      <c r="EAT303"/>
      <c r="EAU303"/>
      <c r="EAV303"/>
      <c r="EAW303"/>
      <c r="EAX303"/>
      <c r="EAY303"/>
      <c r="EAZ303"/>
      <c r="EBA303"/>
      <c r="EBB303"/>
      <c r="EBC303"/>
      <c r="EBD303"/>
      <c r="EBE303"/>
      <c r="EBF303"/>
      <c r="EBG303"/>
      <c r="EBH303"/>
      <c r="EBI303"/>
      <c r="EBJ303"/>
      <c r="EBK303"/>
      <c r="EBL303"/>
      <c r="EBM303"/>
      <c r="EBN303"/>
      <c r="EBO303"/>
      <c r="EBP303"/>
      <c r="EBQ303"/>
      <c r="EBR303"/>
      <c r="EBS303"/>
      <c r="EBT303"/>
      <c r="EBU303"/>
      <c r="EBV303"/>
      <c r="EBW303"/>
      <c r="EBX303"/>
      <c r="EBY303"/>
      <c r="EBZ303"/>
      <c r="ECA303"/>
      <c r="ECB303"/>
      <c r="ECC303"/>
      <c r="ECD303"/>
      <c r="ECE303"/>
      <c r="ECF303"/>
      <c r="ECG303"/>
      <c r="ECH303"/>
      <c r="ECI303"/>
      <c r="ECJ303"/>
      <c r="ECK303"/>
      <c r="ECL303"/>
      <c r="ECM303"/>
      <c r="ECN303"/>
      <c r="ECO303"/>
      <c r="ECP303"/>
      <c r="ECQ303"/>
      <c r="ECR303"/>
      <c r="ECS303"/>
      <c r="ECT303"/>
      <c r="ECU303"/>
      <c r="ECV303"/>
      <c r="ECW303"/>
      <c r="ECX303"/>
      <c r="ECY303"/>
      <c r="ECZ303"/>
      <c r="EDA303"/>
      <c r="EDB303"/>
      <c r="EDC303"/>
      <c r="EDD303"/>
      <c r="EDE303"/>
      <c r="EDF303"/>
      <c r="EDG303"/>
      <c r="EDH303"/>
      <c r="EDI303"/>
      <c r="EDJ303"/>
      <c r="EDK303"/>
      <c r="EDL303"/>
      <c r="EDM303"/>
      <c r="EDN303"/>
      <c r="EDO303"/>
      <c r="EDP303"/>
      <c r="EDQ303"/>
      <c r="EDR303"/>
      <c r="EDS303"/>
      <c r="EDT303"/>
      <c r="EDU303"/>
      <c r="EDV303"/>
      <c r="EDW303"/>
      <c r="EDX303"/>
      <c r="EDY303"/>
      <c r="EDZ303"/>
      <c r="EEA303"/>
      <c r="EEB303"/>
      <c r="EEC303"/>
      <c r="EED303"/>
      <c r="EEE303"/>
      <c r="EEF303"/>
      <c r="EEG303"/>
      <c r="EEH303"/>
      <c r="EEI303"/>
      <c r="EEJ303"/>
      <c r="EEK303"/>
      <c r="EEL303"/>
      <c r="EEM303"/>
      <c r="EEN303"/>
      <c r="EEO303"/>
      <c r="EEP303"/>
      <c r="EEQ303"/>
      <c r="EER303"/>
      <c r="EES303"/>
      <c r="EET303"/>
      <c r="EEU303"/>
      <c r="EEV303"/>
      <c r="EEW303"/>
      <c r="EEX303"/>
      <c r="EEY303"/>
      <c r="EEZ303"/>
      <c r="EFA303"/>
      <c r="EFB303"/>
      <c r="EFC303"/>
      <c r="EFD303"/>
      <c r="EFE303"/>
      <c r="EFF303"/>
      <c r="EFG303"/>
      <c r="EFH303"/>
      <c r="EFI303"/>
      <c r="EFJ303"/>
      <c r="EFK303"/>
      <c r="EFL303"/>
      <c r="EFM303"/>
      <c r="EFN303"/>
      <c r="EFO303"/>
      <c r="EFP303"/>
      <c r="EFQ303"/>
      <c r="EFR303"/>
      <c r="EFS303"/>
      <c r="EFT303"/>
      <c r="EFU303"/>
      <c r="EFV303"/>
      <c r="EFW303"/>
      <c r="EFX303"/>
      <c r="EFY303"/>
      <c r="EFZ303"/>
      <c r="EGA303"/>
      <c r="EGB303"/>
      <c r="EGC303"/>
      <c r="EGD303"/>
      <c r="EGE303"/>
      <c r="EGF303"/>
      <c r="EGG303"/>
      <c r="EGH303"/>
      <c r="EGI303"/>
      <c r="EGJ303"/>
      <c r="EGK303"/>
      <c r="EGL303"/>
      <c r="EGM303"/>
      <c r="EGN303"/>
      <c r="EGO303"/>
      <c r="EGP303"/>
      <c r="EGQ303"/>
      <c r="EGR303"/>
      <c r="EGS303"/>
      <c r="EGT303"/>
      <c r="EGU303"/>
      <c r="EGV303"/>
      <c r="EGW303"/>
      <c r="EGX303"/>
      <c r="EGY303"/>
      <c r="EGZ303"/>
      <c r="EHA303"/>
      <c r="EHB303"/>
      <c r="EHC303"/>
      <c r="EHD303"/>
      <c r="EHE303"/>
      <c r="EHF303"/>
      <c r="EHG303"/>
      <c r="EHH303"/>
      <c r="EHI303"/>
      <c r="EHJ303"/>
      <c r="EHK303"/>
      <c r="EHL303"/>
      <c r="EHM303"/>
      <c r="EHN303"/>
      <c r="EHO303"/>
      <c r="EHP303"/>
      <c r="EHQ303"/>
      <c r="EHR303"/>
      <c r="EHS303"/>
      <c r="EHT303"/>
      <c r="EHU303"/>
      <c r="EHV303"/>
      <c r="EHW303"/>
      <c r="EHX303"/>
      <c r="EHY303"/>
      <c r="EHZ303"/>
      <c r="EIA303"/>
      <c r="EIB303"/>
      <c r="EIC303"/>
      <c r="EID303"/>
      <c r="EIE303"/>
      <c r="EIF303"/>
      <c r="EIG303"/>
      <c r="EIH303"/>
      <c r="EII303"/>
      <c r="EIJ303"/>
      <c r="EIK303"/>
      <c r="EIL303"/>
      <c r="EIM303"/>
      <c r="EIN303"/>
      <c r="EIO303"/>
      <c r="EIP303"/>
      <c r="EIQ303"/>
      <c r="EIR303"/>
      <c r="EIS303"/>
      <c r="EIT303"/>
      <c r="EIU303"/>
      <c r="EIV303"/>
      <c r="EIW303"/>
      <c r="EIX303"/>
      <c r="EIY303"/>
      <c r="EIZ303"/>
      <c r="EJA303"/>
      <c r="EJB303"/>
      <c r="EJC303"/>
      <c r="EJD303"/>
      <c r="EJE303"/>
      <c r="EJF303"/>
      <c r="EJG303"/>
      <c r="EJH303"/>
      <c r="EJI303"/>
      <c r="EJJ303"/>
      <c r="EJK303"/>
      <c r="EJL303"/>
      <c r="EJM303"/>
      <c r="EJN303"/>
      <c r="EJO303"/>
      <c r="EJP303"/>
      <c r="EJQ303"/>
      <c r="EJR303"/>
      <c r="EJS303"/>
      <c r="EJT303"/>
      <c r="EJU303"/>
      <c r="EJV303"/>
      <c r="EJW303"/>
      <c r="EJX303"/>
      <c r="EJY303"/>
      <c r="EJZ303"/>
      <c r="EKA303"/>
      <c r="EKB303"/>
      <c r="EKC303"/>
      <c r="EKD303"/>
      <c r="EKE303"/>
      <c r="EKF303"/>
      <c r="EKG303"/>
      <c r="EKH303"/>
      <c r="EKI303"/>
      <c r="EKJ303"/>
      <c r="EKK303"/>
      <c r="EKL303"/>
      <c r="EKM303"/>
      <c r="EKN303"/>
      <c r="EKO303"/>
      <c r="EKP303"/>
      <c r="EKQ303"/>
      <c r="EKR303"/>
      <c r="EKS303"/>
      <c r="EKT303"/>
      <c r="EKU303"/>
      <c r="EKV303"/>
      <c r="EKW303"/>
      <c r="EKX303"/>
      <c r="EKY303"/>
      <c r="EKZ303"/>
      <c r="ELA303"/>
      <c r="ELB303"/>
      <c r="ELC303"/>
      <c r="ELD303"/>
      <c r="ELE303"/>
      <c r="ELF303"/>
      <c r="ELG303"/>
      <c r="ELH303"/>
      <c r="ELI303"/>
      <c r="ELJ303"/>
      <c r="ELK303"/>
      <c r="ELL303"/>
      <c r="ELM303"/>
      <c r="ELN303"/>
      <c r="ELO303"/>
      <c r="ELP303"/>
      <c r="ELQ303"/>
      <c r="ELR303"/>
      <c r="ELS303"/>
      <c r="ELT303"/>
      <c r="ELU303"/>
      <c r="ELV303"/>
      <c r="ELW303"/>
      <c r="ELX303"/>
      <c r="ELY303"/>
      <c r="ELZ303"/>
      <c r="EMA303"/>
      <c r="EMB303"/>
      <c r="EMC303"/>
      <c r="EMD303"/>
      <c r="EME303"/>
      <c r="EMF303"/>
      <c r="EMG303"/>
      <c r="EMH303"/>
      <c r="EMI303"/>
      <c r="EMJ303"/>
      <c r="EMK303"/>
      <c r="EML303"/>
      <c r="EMM303"/>
      <c r="EMN303"/>
      <c r="EMO303"/>
      <c r="EMP303"/>
      <c r="EMQ303"/>
      <c r="EMR303"/>
      <c r="EMS303"/>
      <c r="EMT303"/>
      <c r="EMU303"/>
      <c r="EMV303"/>
      <c r="EMW303"/>
      <c r="EMX303"/>
      <c r="EMY303"/>
      <c r="EMZ303"/>
      <c r="ENA303"/>
      <c r="ENB303"/>
      <c r="ENC303"/>
      <c r="END303"/>
      <c r="ENE303"/>
      <c r="ENF303"/>
      <c r="ENG303"/>
      <c r="ENH303"/>
      <c r="ENI303"/>
      <c r="ENJ303"/>
      <c r="ENK303"/>
      <c r="ENL303"/>
      <c r="ENM303"/>
      <c r="ENN303"/>
      <c r="ENO303"/>
      <c r="ENP303"/>
      <c r="ENQ303"/>
      <c r="ENR303"/>
      <c r="ENS303"/>
      <c r="ENT303"/>
      <c r="ENU303"/>
      <c r="ENV303"/>
      <c r="ENW303"/>
      <c r="ENX303"/>
      <c r="ENY303"/>
      <c r="ENZ303"/>
      <c r="EOA303"/>
      <c r="EOB303"/>
      <c r="EOC303"/>
      <c r="EOD303"/>
      <c r="EOE303"/>
      <c r="EOF303"/>
      <c r="EOG303"/>
      <c r="EOH303"/>
      <c r="EOI303"/>
      <c r="EOJ303"/>
      <c r="EOK303"/>
      <c r="EOL303"/>
      <c r="EOM303"/>
      <c r="EON303"/>
      <c r="EOO303"/>
      <c r="EOP303"/>
      <c r="EOQ303"/>
      <c r="EOR303"/>
      <c r="EOS303"/>
      <c r="EOT303"/>
      <c r="EOU303"/>
      <c r="EOV303"/>
      <c r="EOW303"/>
      <c r="EOX303"/>
      <c r="EOY303"/>
      <c r="EOZ303"/>
      <c r="EPA303"/>
      <c r="EPB303"/>
      <c r="EPC303"/>
      <c r="EPD303"/>
      <c r="EPE303"/>
      <c r="EPF303"/>
      <c r="EPG303"/>
      <c r="EPH303"/>
      <c r="EPI303"/>
      <c r="EPJ303"/>
      <c r="EPK303"/>
      <c r="EPL303"/>
      <c r="EPM303"/>
      <c r="EPN303"/>
      <c r="EPO303"/>
      <c r="EPP303"/>
      <c r="EPQ303"/>
      <c r="EPR303"/>
      <c r="EPS303"/>
      <c r="EPT303"/>
      <c r="EPU303"/>
      <c r="EPV303"/>
      <c r="EPW303"/>
      <c r="EPX303"/>
      <c r="EPY303"/>
      <c r="EPZ303"/>
      <c r="EQA303"/>
      <c r="EQB303"/>
      <c r="EQC303"/>
      <c r="EQD303"/>
      <c r="EQE303"/>
      <c r="EQF303"/>
      <c r="EQG303"/>
      <c r="EQH303"/>
      <c r="EQI303"/>
      <c r="EQJ303"/>
      <c r="EQK303"/>
      <c r="EQL303"/>
      <c r="EQM303"/>
      <c r="EQN303"/>
      <c r="EQO303"/>
      <c r="EQP303"/>
      <c r="EQQ303"/>
      <c r="EQR303"/>
      <c r="EQS303"/>
      <c r="EQT303"/>
      <c r="EQU303"/>
      <c r="EQV303"/>
      <c r="EQW303"/>
      <c r="EQX303"/>
      <c r="EQY303"/>
      <c r="EQZ303"/>
      <c r="ERA303"/>
      <c r="ERB303"/>
      <c r="ERC303"/>
      <c r="ERD303"/>
      <c r="ERE303"/>
      <c r="ERF303"/>
      <c r="ERG303"/>
      <c r="ERH303"/>
      <c r="ERI303"/>
      <c r="ERJ303"/>
      <c r="ERK303"/>
      <c r="ERL303"/>
      <c r="ERM303"/>
      <c r="ERN303"/>
      <c r="ERO303"/>
      <c r="ERP303"/>
      <c r="ERQ303"/>
      <c r="ERR303"/>
      <c r="ERS303"/>
      <c r="ERT303"/>
      <c r="ERU303"/>
      <c r="ERV303"/>
      <c r="ERW303"/>
      <c r="ERX303"/>
      <c r="ERY303"/>
      <c r="ERZ303"/>
      <c r="ESA303"/>
      <c r="ESB303"/>
      <c r="ESC303"/>
      <c r="ESD303"/>
      <c r="ESE303"/>
      <c r="ESF303"/>
      <c r="ESG303"/>
      <c r="ESH303"/>
      <c r="ESI303"/>
      <c r="ESJ303"/>
      <c r="ESK303"/>
      <c r="ESL303"/>
      <c r="ESM303"/>
      <c r="ESN303"/>
      <c r="ESO303"/>
      <c r="ESP303"/>
      <c r="ESQ303"/>
      <c r="ESR303"/>
      <c r="ESS303"/>
      <c r="EST303"/>
      <c r="ESU303"/>
      <c r="ESV303"/>
      <c r="ESW303"/>
      <c r="ESX303"/>
      <c r="ESY303"/>
      <c r="ESZ303"/>
      <c r="ETA303"/>
      <c r="ETB303"/>
      <c r="ETC303"/>
      <c r="ETD303"/>
      <c r="ETE303"/>
      <c r="ETF303"/>
      <c r="ETG303"/>
      <c r="ETH303"/>
      <c r="ETI303"/>
      <c r="ETJ303"/>
      <c r="ETK303"/>
      <c r="ETL303"/>
      <c r="ETM303"/>
      <c r="ETN303"/>
      <c r="ETO303"/>
      <c r="ETP303"/>
      <c r="ETQ303"/>
      <c r="ETR303"/>
      <c r="ETS303"/>
      <c r="ETT303"/>
      <c r="ETU303"/>
      <c r="ETV303"/>
      <c r="ETW303"/>
      <c r="ETX303"/>
      <c r="ETY303"/>
      <c r="ETZ303"/>
      <c r="EUA303"/>
      <c r="EUB303"/>
      <c r="EUC303"/>
      <c r="EUD303"/>
      <c r="EUE303"/>
      <c r="EUF303"/>
      <c r="EUG303"/>
      <c r="EUH303"/>
      <c r="EUI303"/>
      <c r="EUJ303"/>
      <c r="EUK303"/>
      <c r="EUL303"/>
      <c r="EUM303"/>
      <c r="EUN303"/>
      <c r="EUO303"/>
      <c r="EUP303"/>
      <c r="EUQ303"/>
      <c r="EUR303"/>
      <c r="EUS303"/>
      <c r="EUT303"/>
      <c r="EUU303"/>
      <c r="EUV303"/>
      <c r="EUW303"/>
      <c r="EUX303"/>
      <c r="EUY303"/>
      <c r="EUZ303"/>
      <c r="EVA303"/>
      <c r="EVB303"/>
      <c r="EVC303"/>
      <c r="EVD303"/>
      <c r="EVE303"/>
      <c r="EVF303"/>
      <c r="EVG303"/>
      <c r="EVH303"/>
      <c r="EVI303"/>
      <c r="EVJ303"/>
      <c r="EVK303"/>
      <c r="EVL303"/>
      <c r="EVM303"/>
      <c r="EVN303"/>
      <c r="EVO303"/>
      <c r="EVP303"/>
      <c r="EVQ303"/>
      <c r="EVR303"/>
      <c r="EVS303"/>
      <c r="EVT303"/>
      <c r="EVU303"/>
      <c r="EVV303"/>
      <c r="EVW303"/>
      <c r="EVX303"/>
      <c r="EVY303"/>
      <c r="EVZ303"/>
      <c r="EWA303"/>
      <c r="EWB303"/>
      <c r="EWC303"/>
      <c r="EWD303"/>
      <c r="EWE303"/>
      <c r="EWF303"/>
      <c r="EWG303"/>
      <c r="EWH303"/>
      <c r="EWI303"/>
      <c r="EWJ303"/>
      <c r="EWK303"/>
      <c r="EWL303"/>
      <c r="EWM303"/>
      <c r="EWN303"/>
      <c r="EWO303"/>
      <c r="EWP303"/>
      <c r="EWQ303"/>
      <c r="EWR303"/>
      <c r="EWS303"/>
      <c r="EWT303"/>
      <c r="EWU303"/>
      <c r="EWV303"/>
      <c r="EWW303"/>
      <c r="EWX303"/>
      <c r="EWY303"/>
      <c r="EWZ303"/>
      <c r="EXA303"/>
      <c r="EXB303"/>
      <c r="EXC303"/>
      <c r="EXD303"/>
      <c r="EXE303"/>
      <c r="EXF303"/>
      <c r="EXG303"/>
      <c r="EXH303"/>
      <c r="EXI303"/>
      <c r="EXJ303"/>
      <c r="EXK303"/>
      <c r="EXL303"/>
      <c r="EXM303"/>
      <c r="EXN303"/>
      <c r="EXO303"/>
      <c r="EXP303"/>
      <c r="EXQ303"/>
      <c r="EXR303"/>
      <c r="EXS303"/>
      <c r="EXT303"/>
      <c r="EXU303"/>
      <c r="EXV303"/>
      <c r="EXW303"/>
      <c r="EXX303"/>
      <c r="EXY303"/>
      <c r="EXZ303"/>
      <c r="EYA303"/>
      <c r="EYB303"/>
      <c r="EYC303"/>
      <c r="EYD303"/>
      <c r="EYE303"/>
      <c r="EYF303"/>
      <c r="EYG303"/>
      <c r="EYH303"/>
      <c r="EYI303"/>
      <c r="EYJ303"/>
      <c r="EYK303"/>
      <c r="EYL303"/>
      <c r="EYM303"/>
      <c r="EYN303"/>
      <c r="EYO303"/>
      <c r="EYP303"/>
      <c r="EYQ303"/>
      <c r="EYR303"/>
      <c r="EYS303"/>
      <c r="EYT303"/>
      <c r="EYU303"/>
      <c r="EYV303"/>
      <c r="EYW303"/>
      <c r="EYX303"/>
      <c r="EYY303"/>
      <c r="EYZ303"/>
      <c r="EZA303"/>
      <c r="EZB303"/>
      <c r="EZC303"/>
      <c r="EZD303"/>
      <c r="EZE303"/>
      <c r="EZF303"/>
      <c r="EZG303"/>
      <c r="EZH303"/>
      <c r="EZI303"/>
      <c r="EZJ303"/>
      <c r="EZK303"/>
      <c r="EZL303"/>
      <c r="EZM303"/>
      <c r="EZN303"/>
      <c r="EZO303"/>
      <c r="EZP303"/>
      <c r="EZQ303"/>
      <c r="EZR303"/>
      <c r="EZS303"/>
      <c r="EZT303"/>
      <c r="EZU303"/>
      <c r="EZV303"/>
      <c r="EZW303"/>
      <c r="EZX303"/>
      <c r="EZY303"/>
      <c r="EZZ303"/>
      <c r="FAA303"/>
      <c r="FAB303"/>
      <c r="FAC303"/>
      <c r="FAD303"/>
      <c r="FAE303"/>
      <c r="FAF303"/>
      <c r="FAG303"/>
      <c r="FAH303"/>
      <c r="FAI303"/>
      <c r="FAJ303"/>
      <c r="FAK303"/>
      <c r="FAL303"/>
      <c r="FAM303"/>
      <c r="FAN303"/>
      <c r="FAO303"/>
      <c r="FAP303"/>
      <c r="FAQ303"/>
      <c r="FAR303"/>
      <c r="FAS303"/>
      <c r="FAT303"/>
      <c r="FAU303"/>
      <c r="FAV303"/>
      <c r="FAW303"/>
      <c r="FAX303"/>
      <c r="FAY303"/>
      <c r="FAZ303"/>
      <c r="FBA303"/>
      <c r="FBB303"/>
      <c r="FBC303"/>
      <c r="FBD303"/>
      <c r="FBE303"/>
      <c r="FBF303"/>
      <c r="FBG303"/>
      <c r="FBH303"/>
      <c r="FBI303"/>
      <c r="FBJ303"/>
      <c r="FBK303"/>
      <c r="FBL303"/>
      <c r="FBM303"/>
      <c r="FBN303"/>
      <c r="FBO303"/>
      <c r="FBP303"/>
      <c r="FBQ303"/>
      <c r="FBR303"/>
      <c r="FBS303"/>
      <c r="FBT303"/>
      <c r="FBU303"/>
      <c r="FBV303"/>
      <c r="FBW303"/>
      <c r="FBX303"/>
      <c r="FBY303"/>
      <c r="FBZ303"/>
      <c r="FCA303"/>
      <c r="FCB303"/>
      <c r="FCC303"/>
      <c r="FCD303"/>
      <c r="FCE303"/>
      <c r="FCF303"/>
      <c r="FCG303"/>
      <c r="FCH303"/>
      <c r="FCI303"/>
      <c r="FCJ303"/>
      <c r="FCK303"/>
      <c r="FCL303"/>
      <c r="FCM303"/>
      <c r="FCN303"/>
      <c r="FCO303"/>
      <c r="FCP303"/>
      <c r="FCQ303"/>
      <c r="FCR303"/>
      <c r="FCS303"/>
      <c r="FCT303"/>
      <c r="FCU303"/>
      <c r="FCV303"/>
      <c r="FCW303"/>
      <c r="FCX303"/>
      <c r="FCY303"/>
      <c r="FCZ303"/>
      <c r="FDA303"/>
      <c r="FDB303"/>
      <c r="FDC303"/>
      <c r="FDD303"/>
      <c r="FDE303"/>
      <c r="FDF303"/>
      <c r="FDG303"/>
      <c r="FDH303"/>
      <c r="FDI303"/>
      <c r="FDJ303"/>
      <c r="FDK303"/>
      <c r="FDL303"/>
      <c r="FDM303"/>
      <c r="FDN303"/>
      <c r="FDO303"/>
      <c r="FDP303"/>
      <c r="FDQ303"/>
      <c r="FDR303"/>
      <c r="FDS303"/>
      <c r="FDT303"/>
      <c r="FDU303"/>
      <c r="FDV303"/>
      <c r="FDW303"/>
      <c r="FDX303"/>
      <c r="FDY303"/>
      <c r="FDZ303"/>
      <c r="FEA303"/>
      <c r="FEB303"/>
      <c r="FEC303"/>
      <c r="FED303"/>
      <c r="FEE303"/>
      <c r="FEF303"/>
      <c r="FEG303"/>
      <c r="FEH303"/>
      <c r="FEI303"/>
      <c r="FEJ303"/>
      <c r="FEK303"/>
      <c r="FEL303"/>
      <c r="FEM303"/>
      <c r="FEN303"/>
      <c r="FEO303"/>
      <c r="FEP303"/>
      <c r="FEQ303"/>
      <c r="FER303"/>
      <c r="FES303"/>
      <c r="FET303"/>
      <c r="FEU303"/>
      <c r="FEV303"/>
      <c r="FEW303"/>
      <c r="FEX303"/>
      <c r="FEY303"/>
      <c r="FEZ303"/>
      <c r="FFA303"/>
      <c r="FFB303"/>
      <c r="FFC303"/>
      <c r="FFD303"/>
      <c r="FFE303"/>
      <c r="FFF303"/>
      <c r="FFG303"/>
      <c r="FFH303"/>
      <c r="FFI303"/>
      <c r="FFJ303"/>
      <c r="FFK303"/>
      <c r="FFL303"/>
      <c r="FFM303"/>
      <c r="FFN303"/>
      <c r="FFO303"/>
      <c r="FFP303"/>
      <c r="FFQ303"/>
      <c r="FFR303"/>
      <c r="FFS303"/>
      <c r="FFT303"/>
      <c r="FFU303"/>
      <c r="FFV303"/>
      <c r="FFW303"/>
      <c r="FFX303"/>
      <c r="FFY303"/>
      <c r="FFZ303"/>
      <c r="FGA303"/>
      <c r="FGB303"/>
      <c r="FGC303"/>
      <c r="FGD303"/>
      <c r="FGE303"/>
      <c r="FGF303"/>
      <c r="FGG303"/>
      <c r="FGH303"/>
      <c r="FGI303"/>
      <c r="FGJ303"/>
      <c r="FGK303"/>
      <c r="FGL303"/>
      <c r="FGM303"/>
      <c r="FGN303"/>
      <c r="FGO303"/>
      <c r="FGP303"/>
      <c r="FGQ303"/>
      <c r="FGR303"/>
      <c r="FGS303"/>
      <c r="FGT303"/>
      <c r="FGU303"/>
      <c r="FGV303"/>
      <c r="FGW303"/>
      <c r="FGX303"/>
      <c r="FGY303"/>
      <c r="FGZ303"/>
      <c r="FHA303"/>
      <c r="FHB303"/>
      <c r="FHC303"/>
      <c r="FHD303"/>
      <c r="FHE303"/>
      <c r="FHF303"/>
      <c r="FHG303"/>
      <c r="FHH303"/>
      <c r="FHI303"/>
      <c r="FHJ303"/>
      <c r="FHK303"/>
      <c r="FHL303"/>
      <c r="FHM303"/>
      <c r="FHN303"/>
      <c r="FHO303"/>
      <c r="FHP303"/>
      <c r="FHQ303"/>
      <c r="FHR303"/>
      <c r="FHS303"/>
      <c r="FHT303"/>
      <c r="FHU303"/>
      <c r="FHV303"/>
      <c r="FHW303"/>
      <c r="FHX303"/>
      <c r="FHY303"/>
      <c r="FHZ303"/>
      <c r="FIA303"/>
      <c r="FIB303"/>
      <c r="FIC303"/>
      <c r="FID303"/>
      <c r="FIE303"/>
      <c r="FIF303"/>
      <c r="FIG303"/>
      <c r="FIH303"/>
      <c r="FII303"/>
      <c r="FIJ303"/>
      <c r="FIK303"/>
      <c r="FIL303"/>
      <c r="FIM303"/>
      <c r="FIN303"/>
      <c r="FIO303"/>
      <c r="FIP303"/>
      <c r="FIQ303"/>
      <c r="FIR303"/>
      <c r="FIS303"/>
      <c r="FIT303"/>
      <c r="FIU303"/>
      <c r="FIV303"/>
      <c r="FIW303"/>
      <c r="FIX303"/>
      <c r="FIY303"/>
      <c r="FIZ303"/>
      <c r="FJA303"/>
      <c r="FJB303"/>
      <c r="FJC303"/>
      <c r="FJD303"/>
      <c r="FJE303"/>
      <c r="FJF303"/>
      <c r="FJG303"/>
      <c r="FJH303"/>
      <c r="FJI303"/>
      <c r="FJJ303"/>
      <c r="FJK303"/>
      <c r="FJL303"/>
      <c r="FJM303"/>
      <c r="FJN303"/>
      <c r="FJO303"/>
      <c r="FJP303"/>
      <c r="FJQ303"/>
      <c r="FJR303"/>
      <c r="FJS303"/>
      <c r="FJT303"/>
      <c r="FJU303"/>
      <c r="FJV303"/>
      <c r="FJW303"/>
      <c r="FJX303"/>
      <c r="FJY303"/>
      <c r="FJZ303"/>
      <c r="FKA303"/>
      <c r="FKB303"/>
      <c r="FKC303"/>
      <c r="FKD303"/>
      <c r="FKE303"/>
      <c r="FKF303"/>
      <c r="FKG303"/>
      <c r="FKH303"/>
      <c r="FKI303"/>
      <c r="FKJ303"/>
      <c r="FKK303"/>
      <c r="FKL303"/>
      <c r="FKM303"/>
      <c r="FKN303"/>
      <c r="FKO303"/>
      <c r="FKP303"/>
      <c r="FKQ303"/>
      <c r="FKR303"/>
      <c r="FKS303"/>
      <c r="FKT303"/>
      <c r="FKU303"/>
      <c r="FKV303"/>
      <c r="FKW303"/>
      <c r="FKX303"/>
      <c r="FKY303"/>
      <c r="FKZ303"/>
      <c r="FLA303"/>
      <c r="FLB303"/>
      <c r="FLC303"/>
      <c r="FLD303"/>
      <c r="FLE303"/>
      <c r="FLF303"/>
      <c r="FLG303"/>
      <c r="FLH303"/>
      <c r="FLI303"/>
      <c r="FLJ303"/>
      <c r="FLK303"/>
      <c r="FLL303"/>
      <c r="FLM303"/>
      <c r="FLN303"/>
      <c r="FLO303"/>
      <c r="FLP303"/>
      <c r="FLQ303"/>
      <c r="FLR303"/>
      <c r="FLS303"/>
      <c r="FLT303"/>
      <c r="FLU303"/>
      <c r="FLV303"/>
      <c r="FLW303"/>
      <c r="FLX303"/>
      <c r="FLY303"/>
      <c r="FLZ303"/>
      <c r="FMA303"/>
      <c r="FMB303"/>
      <c r="FMC303"/>
      <c r="FMD303"/>
      <c r="FME303"/>
      <c r="FMF303"/>
      <c r="FMG303"/>
      <c r="FMH303"/>
      <c r="FMI303"/>
      <c r="FMJ303"/>
      <c r="FMK303"/>
      <c r="FML303"/>
      <c r="FMM303"/>
      <c r="FMN303"/>
      <c r="FMO303"/>
      <c r="FMP303"/>
      <c r="FMQ303"/>
      <c r="FMR303"/>
      <c r="FMS303"/>
      <c r="FMT303"/>
      <c r="FMU303"/>
      <c r="FMV303"/>
      <c r="FMW303"/>
      <c r="FMX303"/>
      <c r="FMY303"/>
      <c r="FMZ303"/>
      <c r="FNA303"/>
      <c r="FNB303"/>
      <c r="FNC303"/>
      <c r="FND303"/>
      <c r="FNE303"/>
      <c r="FNF303"/>
      <c r="FNG303"/>
      <c r="FNH303"/>
      <c r="FNI303"/>
      <c r="FNJ303"/>
      <c r="FNK303"/>
      <c r="FNL303"/>
      <c r="FNM303"/>
      <c r="FNN303"/>
      <c r="FNO303"/>
      <c r="FNP303"/>
      <c r="FNQ303"/>
      <c r="FNR303"/>
      <c r="FNS303"/>
      <c r="FNT303"/>
      <c r="FNU303"/>
      <c r="FNV303"/>
      <c r="FNW303"/>
      <c r="FNX303"/>
      <c r="FNY303"/>
      <c r="FNZ303"/>
      <c r="FOA303"/>
      <c r="FOB303"/>
      <c r="FOC303"/>
      <c r="FOD303"/>
      <c r="FOE303"/>
      <c r="FOF303"/>
      <c r="FOG303"/>
      <c r="FOH303"/>
      <c r="FOI303"/>
      <c r="FOJ303"/>
      <c r="FOK303"/>
      <c r="FOL303"/>
      <c r="FOM303"/>
      <c r="FON303"/>
      <c r="FOO303"/>
      <c r="FOP303"/>
      <c r="FOQ303"/>
      <c r="FOR303"/>
      <c r="FOS303"/>
      <c r="FOT303"/>
      <c r="FOU303"/>
      <c r="FOV303"/>
      <c r="FOW303"/>
      <c r="FOX303"/>
      <c r="FOY303"/>
      <c r="FOZ303"/>
      <c r="FPA303"/>
      <c r="FPB303"/>
      <c r="FPC303"/>
      <c r="FPD303"/>
      <c r="FPE303"/>
      <c r="FPF303"/>
      <c r="FPG303"/>
      <c r="FPH303"/>
      <c r="FPI303"/>
      <c r="FPJ303"/>
      <c r="FPK303"/>
      <c r="FPL303"/>
      <c r="FPM303"/>
      <c r="FPN303"/>
      <c r="FPO303"/>
      <c r="FPP303"/>
      <c r="FPQ303"/>
      <c r="FPR303"/>
      <c r="FPS303"/>
      <c r="FPT303"/>
      <c r="FPU303"/>
      <c r="FPV303"/>
      <c r="FPW303"/>
      <c r="FPX303"/>
      <c r="FPY303"/>
      <c r="FPZ303"/>
      <c r="FQA303"/>
      <c r="FQB303"/>
      <c r="FQC303"/>
      <c r="FQD303"/>
      <c r="FQE303"/>
      <c r="FQF303"/>
      <c r="FQG303"/>
      <c r="FQH303"/>
      <c r="FQI303"/>
      <c r="FQJ303"/>
      <c r="FQK303"/>
      <c r="FQL303"/>
      <c r="FQM303"/>
      <c r="FQN303"/>
      <c r="FQO303"/>
      <c r="FQP303"/>
      <c r="FQQ303"/>
      <c r="FQR303"/>
      <c r="FQS303"/>
      <c r="FQT303"/>
      <c r="FQU303"/>
      <c r="FQV303"/>
      <c r="FQW303"/>
      <c r="FQX303"/>
      <c r="FQY303"/>
      <c r="FQZ303"/>
      <c r="FRA303"/>
      <c r="FRB303"/>
      <c r="FRC303"/>
      <c r="FRD303"/>
      <c r="FRE303"/>
      <c r="FRF303"/>
      <c r="FRG303"/>
      <c r="FRH303"/>
      <c r="FRI303"/>
      <c r="FRJ303"/>
      <c r="FRK303"/>
      <c r="FRL303"/>
      <c r="FRM303"/>
      <c r="FRN303"/>
      <c r="FRO303"/>
      <c r="FRP303"/>
      <c r="FRQ303"/>
      <c r="FRR303"/>
      <c r="FRS303"/>
      <c r="FRT303"/>
      <c r="FRU303"/>
      <c r="FRV303"/>
      <c r="FRW303"/>
      <c r="FRX303"/>
      <c r="FRY303"/>
      <c r="FRZ303"/>
      <c r="FSA303"/>
      <c r="FSB303"/>
      <c r="FSC303"/>
      <c r="FSD303"/>
      <c r="FSE303"/>
      <c r="FSF303"/>
      <c r="FSG303"/>
      <c r="FSH303"/>
      <c r="FSI303"/>
      <c r="FSJ303"/>
      <c r="FSK303"/>
      <c r="FSL303"/>
      <c r="FSM303"/>
      <c r="FSN303"/>
      <c r="FSO303"/>
      <c r="FSP303"/>
      <c r="FSQ303"/>
      <c r="FSR303"/>
      <c r="FSS303"/>
      <c r="FST303"/>
      <c r="FSU303"/>
      <c r="FSV303"/>
      <c r="FSW303"/>
      <c r="FSX303"/>
      <c r="FSY303"/>
      <c r="FSZ303"/>
      <c r="FTA303"/>
      <c r="FTB303"/>
      <c r="FTC303"/>
      <c r="FTD303"/>
      <c r="FTE303"/>
      <c r="FTF303"/>
      <c r="FTG303"/>
      <c r="FTH303"/>
      <c r="FTI303"/>
      <c r="FTJ303"/>
      <c r="FTK303"/>
      <c r="FTL303"/>
      <c r="FTM303"/>
      <c r="FTN303"/>
      <c r="FTO303"/>
      <c r="FTP303"/>
      <c r="FTQ303"/>
      <c r="FTR303"/>
      <c r="FTS303"/>
      <c r="FTT303"/>
      <c r="FTU303"/>
      <c r="FTV303"/>
      <c r="FTW303"/>
      <c r="FTX303"/>
      <c r="FTY303"/>
      <c r="FTZ303"/>
      <c r="FUA303"/>
      <c r="FUB303"/>
      <c r="FUC303"/>
      <c r="FUD303"/>
      <c r="FUE303"/>
      <c r="FUF303"/>
      <c r="FUG303"/>
      <c r="FUH303"/>
      <c r="FUI303"/>
      <c r="FUJ303"/>
      <c r="FUK303"/>
      <c r="FUL303"/>
      <c r="FUM303"/>
      <c r="FUN303"/>
      <c r="FUO303"/>
      <c r="FUP303"/>
      <c r="FUQ303"/>
      <c r="FUR303"/>
      <c r="FUS303"/>
      <c r="FUT303"/>
      <c r="FUU303"/>
      <c r="FUV303"/>
      <c r="FUW303"/>
      <c r="FUX303"/>
      <c r="FUY303"/>
      <c r="FUZ303"/>
      <c r="FVA303"/>
      <c r="FVB303"/>
      <c r="FVC303"/>
      <c r="FVD303"/>
      <c r="FVE303"/>
      <c r="FVF303"/>
      <c r="FVG303"/>
      <c r="FVH303"/>
      <c r="FVI303"/>
      <c r="FVJ303"/>
      <c r="FVK303"/>
      <c r="FVL303"/>
      <c r="FVM303"/>
      <c r="FVN303"/>
      <c r="FVO303"/>
      <c r="FVP303"/>
      <c r="FVQ303"/>
      <c r="FVR303"/>
      <c r="FVS303"/>
      <c r="FVT303"/>
      <c r="FVU303"/>
      <c r="FVV303"/>
      <c r="FVW303"/>
      <c r="FVX303"/>
      <c r="FVY303"/>
      <c r="FVZ303"/>
      <c r="FWA303"/>
      <c r="FWB303"/>
      <c r="FWC303"/>
      <c r="FWD303"/>
      <c r="FWE303"/>
      <c r="FWF303"/>
      <c r="FWG303"/>
      <c r="FWH303"/>
      <c r="FWI303"/>
      <c r="FWJ303"/>
      <c r="FWK303"/>
      <c r="FWL303"/>
      <c r="FWM303"/>
      <c r="FWN303"/>
      <c r="FWO303"/>
      <c r="FWP303"/>
      <c r="FWQ303"/>
      <c r="FWR303"/>
      <c r="FWS303"/>
      <c r="FWT303"/>
      <c r="FWU303"/>
      <c r="FWV303"/>
      <c r="FWW303"/>
      <c r="FWX303"/>
      <c r="FWY303"/>
      <c r="FWZ303"/>
      <c r="FXA303"/>
      <c r="FXB303"/>
      <c r="FXC303"/>
      <c r="FXD303"/>
      <c r="FXE303"/>
      <c r="FXF303"/>
      <c r="FXG303"/>
      <c r="FXH303"/>
      <c r="FXI303"/>
      <c r="FXJ303"/>
      <c r="FXK303"/>
      <c r="FXL303"/>
      <c r="FXM303"/>
      <c r="FXN303"/>
      <c r="FXO303"/>
      <c r="FXP303"/>
      <c r="FXQ303"/>
      <c r="FXR303"/>
      <c r="FXS303"/>
      <c r="FXT303"/>
      <c r="FXU303"/>
      <c r="FXV303"/>
      <c r="FXW303"/>
      <c r="FXX303"/>
      <c r="FXY303"/>
      <c r="FXZ303"/>
      <c r="FYA303"/>
      <c r="FYB303"/>
      <c r="FYC303"/>
      <c r="FYD303"/>
      <c r="FYE303"/>
      <c r="FYF303"/>
      <c r="FYG303"/>
      <c r="FYH303"/>
      <c r="FYI303"/>
      <c r="FYJ303"/>
      <c r="FYK303"/>
      <c r="FYL303"/>
      <c r="FYM303"/>
      <c r="FYN303"/>
      <c r="FYO303"/>
      <c r="FYP303"/>
      <c r="FYQ303"/>
      <c r="FYR303"/>
      <c r="FYS303"/>
      <c r="FYT303"/>
      <c r="FYU303"/>
      <c r="FYV303"/>
      <c r="FYW303"/>
      <c r="FYX303"/>
      <c r="FYY303"/>
      <c r="FYZ303"/>
      <c r="FZA303"/>
      <c r="FZB303"/>
      <c r="FZC303"/>
      <c r="FZD303"/>
      <c r="FZE303"/>
      <c r="FZF303"/>
      <c r="FZG303"/>
      <c r="FZH303"/>
      <c r="FZI303"/>
      <c r="FZJ303"/>
      <c r="FZK303"/>
      <c r="FZL303"/>
      <c r="FZM303"/>
      <c r="FZN303"/>
      <c r="FZO303"/>
      <c r="FZP303"/>
      <c r="FZQ303"/>
      <c r="FZR303"/>
      <c r="FZS303"/>
      <c r="FZT303"/>
      <c r="FZU303"/>
      <c r="FZV303"/>
      <c r="FZW303"/>
      <c r="FZX303"/>
      <c r="FZY303"/>
      <c r="FZZ303"/>
      <c r="GAA303"/>
      <c r="GAB303"/>
      <c r="GAC303"/>
      <c r="GAD303"/>
      <c r="GAE303"/>
      <c r="GAF303"/>
      <c r="GAG303"/>
      <c r="GAH303"/>
      <c r="GAI303"/>
      <c r="GAJ303"/>
      <c r="GAK303"/>
      <c r="GAL303"/>
      <c r="GAM303"/>
      <c r="GAN303"/>
      <c r="GAO303"/>
      <c r="GAP303"/>
      <c r="GAQ303"/>
      <c r="GAR303"/>
      <c r="GAS303"/>
      <c r="GAT303"/>
      <c r="GAU303"/>
      <c r="GAV303"/>
      <c r="GAW303"/>
      <c r="GAX303"/>
      <c r="GAY303"/>
      <c r="GAZ303"/>
      <c r="GBA303"/>
      <c r="GBB303"/>
      <c r="GBC303"/>
      <c r="GBD303"/>
      <c r="GBE303"/>
      <c r="GBF303"/>
      <c r="GBG303"/>
      <c r="GBH303"/>
      <c r="GBI303"/>
      <c r="GBJ303"/>
      <c r="GBK303"/>
      <c r="GBL303"/>
      <c r="GBM303"/>
      <c r="GBN303"/>
      <c r="GBO303"/>
      <c r="GBP303"/>
      <c r="GBQ303"/>
      <c r="GBR303"/>
      <c r="GBS303"/>
      <c r="GBT303"/>
      <c r="GBU303"/>
      <c r="GBV303"/>
      <c r="GBW303"/>
      <c r="GBX303"/>
      <c r="GBY303"/>
      <c r="GBZ303"/>
      <c r="GCA303"/>
      <c r="GCB303"/>
      <c r="GCC303"/>
      <c r="GCD303"/>
      <c r="GCE303"/>
      <c r="GCF303"/>
      <c r="GCG303"/>
      <c r="GCH303"/>
      <c r="GCI303"/>
      <c r="GCJ303"/>
      <c r="GCK303"/>
      <c r="GCL303"/>
      <c r="GCM303"/>
      <c r="GCN303"/>
      <c r="GCO303"/>
      <c r="GCP303"/>
      <c r="GCQ303"/>
      <c r="GCR303"/>
      <c r="GCS303"/>
      <c r="GCT303"/>
      <c r="GCU303"/>
      <c r="GCV303"/>
      <c r="GCW303"/>
      <c r="GCX303"/>
      <c r="GCY303"/>
      <c r="GCZ303"/>
      <c r="GDA303"/>
      <c r="GDB303"/>
      <c r="GDC303"/>
      <c r="GDD303"/>
      <c r="GDE303"/>
      <c r="GDF303"/>
      <c r="GDG303"/>
      <c r="GDH303"/>
      <c r="GDI303"/>
      <c r="GDJ303"/>
      <c r="GDK303"/>
      <c r="GDL303"/>
      <c r="GDM303"/>
      <c r="GDN303"/>
      <c r="GDO303"/>
      <c r="GDP303"/>
      <c r="GDQ303"/>
      <c r="GDR303"/>
      <c r="GDS303"/>
      <c r="GDT303"/>
      <c r="GDU303"/>
      <c r="GDV303"/>
      <c r="GDW303"/>
      <c r="GDX303"/>
      <c r="GDY303"/>
      <c r="GDZ303"/>
      <c r="GEA303"/>
      <c r="GEB303"/>
      <c r="GEC303"/>
      <c r="GED303"/>
      <c r="GEE303"/>
      <c r="GEF303"/>
      <c r="GEG303"/>
      <c r="GEH303"/>
      <c r="GEI303"/>
      <c r="GEJ303"/>
      <c r="GEK303"/>
      <c r="GEL303"/>
      <c r="GEM303"/>
      <c r="GEN303"/>
      <c r="GEO303"/>
      <c r="GEP303"/>
      <c r="GEQ303"/>
      <c r="GER303"/>
      <c r="GES303"/>
      <c r="GET303"/>
      <c r="GEU303"/>
      <c r="GEV303"/>
      <c r="GEW303"/>
      <c r="GEX303"/>
      <c r="GEY303"/>
      <c r="GEZ303"/>
      <c r="GFA303"/>
      <c r="GFB303"/>
      <c r="GFC303"/>
      <c r="GFD303"/>
      <c r="GFE303"/>
      <c r="GFF303"/>
      <c r="GFG303"/>
      <c r="GFH303"/>
      <c r="GFI303"/>
      <c r="GFJ303"/>
      <c r="GFK303"/>
      <c r="GFL303"/>
      <c r="GFM303"/>
      <c r="GFN303"/>
      <c r="GFO303"/>
      <c r="GFP303"/>
      <c r="GFQ303"/>
      <c r="GFR303"/>
      <c r="GFS303"/>
      <c r="GFT303"/>
      <c r="GFU303"/>
      <c r="GFV303"/>
      <c r="GFW303"/>
      <c r="GFX303"/>
      <c r="GFY303"/>
      <c r="GFZ303"/>
      <c r="GGA303"/>
      <c r="GGB303"/>
      <c r="GGC303"/>
      <c r="GGD303"/>
      <c r="GGE303"/>
      <c r="GGF303"/>
      <c r="GGG303"/>
      <c r="GGH303"/>
      <c r="GGI303"/>
      <c r="GGJ303"/>
      <c r="GGK303"/>
      <c r="GGL303"/>
      <c r="GGM303"/>
      <c r="GGN303"/>
      <c r="GGO303"/>
      <c r="GGP303"/>
      <c r="GGQ303"/>
      <c r="GGR303"/>
      <c r="GGS303"/>
      <c r="GGT303"/>
      <c r="GGU303"/>
      <c r="GGV303"/>
      <c r="GGW303"/>
      <c r="GGX303"/>
      <c r="GGY303"/>
      <c r="GGZ303"/>
      <c r="GHA303"/>
      <c r="GHB303"/>
      <c r="GHC303"/>
      <c r="GHD303"/>
      <c r="GHE303"/>
      <c r="GHF303"/>
      <c r="GHG303"/>
      <c r="GHH303"/>
      <c r="GHI303"/>
      <c r="GHJ303"/>
      <c r="GHK303"/>
      <c r="GHL303"/>
      <c r="GHM303"/>
      <c r="GHN303"/>
      <c r="GHO303"/>
      <c r="GHP303"/>
      <c r="GHQ303"/>
      <c r="GHR303"/>
      <c r="GHS303"/>
      <c r="GHT303"/>
      <c r="GHU303"/>
      <c r="GHV303"/>
      <c r="GHW303"/>
      <c r="GHX303"/>
      <c r="GHY303"/>
      <c r="GHZ303"/>
      <c r="GIA303"/>
      <c r="GIB303"/>
      <c r="GIC303"/>
      <c r="GID303"/>
      <c r="GIE303"/>
      <c r="GIF303"/>
      <c r="GIG303"/>
      <c r="GIH303"/>
      <c r="GII303"/>
      <c r="GIJ303"/>
      <c r="GIK303"/>
      <c r="GIL303"/>
      <c r="GIM303"/>
      <c r="GIN303"/>
      <c r="GIO303"/>
      <c r="GIP303"/>
      <c r="GIQ303"/>
      <c r="GIR303"/>
      <c r="GIS303"/>
      <c r="GIT303"/>
      <c r="GIU303"/>
      <c r="GIV303"/>
      <c r="GIW303"/>
      <c r="GIX303"/>
      <c r="GIY303"/>
      <c r="GIZ303"/>
      <c r="GJA303"/>
      <c r="GJB303"/>
      <c r="GJC303"/>
      <c r="GJD303"/>
      <c r="GJE303"/>
      <c r="GJF303"/>
      <c r="GJG303"/>
      <c r="GJH303"/>
      <c r="GJI303"/>
      <c r="GJJ303"/>
      <c r="GJK303"/>
      <c r="GJL303"/>
      <c r="GJM303"/>
      <c r="GJN303"/>
      <c r="GJO303"/>
      <c r="GJP303"/>
      <c r="GJQ303"/>
      <c r="GJR303"/>
      <c r="GJS303"/>
      <c r="GJT303"/>
      <c r="GJU303"/>
      <c r="GJV303"/>
      <c r="GJW303"/>
      <c r="GJX303"/>
      <c r="GJY303"/>
      <c r="GJZ303"/>
      <c r="GKA303"/>
      <c r="GKB303"/>
      <c r="GKC303"/>
      <c r="GKD303"/>
      <c r="GKE303"/>
      <c r="GKF303"/>
      <c r="GKG303"/>
      <c r="GKH303"/>
      <c r="GKI303"/>
      <c r="GKJ303"/>
      <c r="GKK303"/>
      <c r="GKL303"/>
      <c r="GKM303"/>
      <c r="GKN303"/>
      <c r="GKO303"/>
      <c r="GKP303"/>
      <c r="GKQ303"/>
      <c r="GKR303"/>
      <c r="GKS303"/>
      <c r="GKT303"/>
      <c r="GKU303"/>
      <c r="GKV303"/>
      <c r="GKW303"/>
      <c r="GKX303"/>
      <c r="GKY303"/>
      <c r="GKZ303"/>
      <c r="GLA303"/>
      <c r="GLB303"/>
      <c r="GLC303"/>
      <c r="GLD303"/>
      <c r="GLE303"/>
      <c r="GLF303"/>
      <c r="GLG303"/>
      <c r="GLH303"/>
      <c r="GLI303"/>
      <c r="GLJ303"/>
      <c r="GLK303"/>
      <c r="GLL303"/>
      <c r="GLM303"/>
      <c r="GLN303"/>
      <c r="GLO303"/>
      <c r="GLP303"/>
      <c r="GLQ303"/>
      <c r="GLR303"/>
      <c r="GLS303"/>
      <c r="GLT303"/>
      <c r="GLU303"/>
      <c r="GLV303"/>
      <c r="GLW303"/>
      <c r="GLX303"/>
      <c r="GLY303"/>
      <c r="GLZ303"/>
      <c r="GMA303"/>
      <c r="GMB303"/>
      <c r="GMC303"/>
      <c r="GMD303"/>
      <c r="GME303"/>
      <c r="GMF303"/>
      <c r="GMG303"/>
      <c r="GMH303"/>
      <c r="GMI303"/>
      <c r="GMJ303"/>
      <c r="GMK303"/>
      <c r="GML303"/>
      <c r="GMM303"/>
      <c r="GMN303"/>
      <c r="GMO303"/>
      <c r="GMP303"/>
      <c r="GMQ303"/>
      <c r="GMR303"/>
      <c r="GMS303"/>
      <c r="GMT303"/>
      <c r="GMU303"/>
      <c r="GMV303"/>
      <c r="GMW303"/>
      <c r="GMX303"/>
      <c r="GMY303"/>
      <c r="GMZ303"/>
      <c r="GNA303"/>
      <c r="GNB303"/>
      <c r="GNC303"/>
      <c r="GND303"/>
      <c r="GNE303"/>
      <c r="GNF303"/>
      <c r="GNG303"/>
      <c r="GNH303"/>
      <c r="GNI303"/>
      <c r="GNJ303"/>
      <c r="GNK303"/>
      <c r="GNL303"/>
      <c r="GNM303"/>
      <c r="GNN303"/>
      <c r="GNO303"/>
      <c r="GNP303"/>
      <c r="GNQ303"/>
      <c r="GNR303"/>
      <c r="GNS303"/>
      <c r="GNT303"/>
      <c r="GNU303"/>
      <c r="GNV303"/>
      <c r="GNW303"/>
      <c r="GNX303"/>
      <c r="GNY303"/>
      <c r="GNZ303"/>
      <c r="GOA303"/>
      <c r="GOB303"/>
      <c r="GOC303"/>
      <c r="GOD303"/>
      <c r="GOE303"/>
      <c r="GOF303"/>
      <c r="GOG303"/>
      <c r="GOH303"/>
      <c r="GOI303"/>
      <c r="GOJ303"/>
      <c r="GOK303"/>
      <c r="GOL303"/>
      <c r="GOM303"/>
      <c r="GON303"/>
      <c r="GOO303"/>
      <c r="GOP303"/>
      <c r="GOQ303"/>
      <c r="GOR303"/>
      <c r="GOS303"/>
      <c r="GOT303"/>
      <c r="GOU303"/>
      <c r="GOV303"/>
      <c r="GOW303"/>
      <c r="GOX303"/>
      <c r="GOY303"/>
      <c r="GOZ303"/>
      <c r="GPA303"/>
      <c r="GPB303"/>
      <c r="GPC303"/>
      <c r="GPD303"/>
      <c r="GPE303"/>
      <c r="GPF303"/>
      <c r="GPG303"/>
      <c r="GPH303"/>
      <c r="GPI303"/>
      <c r="GPJ303"/>
      <c r="GPK303"/>
      <c r="GPL303"/>
      <c r="GPM303"/>
      <c r="GPN303"/>
      <c r="GPO303"/>
      <c r="GPP303"/>
      <c r="GPQ303"/>
      <c r="GPR303"/>
      <c r="GPS303"/>
      <c r="GPT303"/>
      <c r="GPU303"/>
      <c r="GPV303"/>
      <c r="GPW303"/>
      <c r="GPX303"/>
      <c r="GPY303"/>
      <c r="GPZ303"/>
      <c r="GQA303"/>
      <c r="GQB303"/>
      <c r="GQC303"/>
      <c r="GQD303"/>
      <c r="GQE303"/>
      <c r="GQF303"/>
      <c r="GQG303"/>
      <c r="GQH303"/>
      <c r="GQI303"/>
      <c r="GQJ303"/>
      <c r="GQK303"/>
      <c r="GQL303"/>
      <c r="GQM303"/>
      <c r="GQN303"/>
      <c r="GQO303"/>
      <c r="GQP303"/>
      <c r="GQQ303"/>
      <c r="GQR303"/>
      <c r="GQS303"/>
      <c r="GQT303"/>
      <c r="GQU303"/>
      <c r="GQV303"/>
      <c r="GQW303"/>
      <c r="GQX303"/>
      <c r="GQY303"/>
      <c r="GQZ303"/>
      <c r="GRA303"/>
      <c r="GRB303"/>
      <c r="GRC303"/>
      <c r="GRD303"/>
      <c r="GRE303"/>
      <c r="GRF303"/>
      <c r="GRG303"/>
      <c r="GRH303"/>
      <c r="GRI303"/>
      <c r="GRJ303"/>
      <c r="GRK303"/>
      <c r="GRL303"/>
      <c r="GRM303"/>
      <c r="GRN303"/>
      <c r="GRO303"/>
      <c r="GRP303"/>
      <c r="GRQ303"/>
      <c r="GRR303"/>
      <c r="GRS303"/>
      <c r="GRT303"/>
      <c r="GRU303"/>
      <c r="GRV303"/>
      <c r="GRW303"/>
      <c r="GRX303"/>
      <c r="GRY303"/>
      <c r="GRZ303"/>
      <c r="GSA303"/>
      <c r="GSB303"/>
      <c r="GSC303"/>
      <c r="GSD303"/>
      <c r="GSE303"/>
      <c r="GSF303"/>
      <c r="GSG303"/>
      <c r="GSH303"/>
      <c r="GSI303"/>
      <c r="GSJ303"/>
      <c r="GSK303"/>
      <c r="GSL303"/>
      <c r="GSM303"/>
      <c r="GSN303"/>
      <c r="GSO303"/>
      <c r="GSP303"/>
      <c r="GSQ303"/>
      <c r="GSR303"/>
      <c r="GSS303"/>
      <c r="GST303"/>
      <c r="GSU303"/>
      <c r="GSV303"/>
      <c r="GSW303"/>
      <c r="GSX303"/>
      <c r="GSY303"/>
      <c r="GSZ303"/>
      <c r="GTA303"/>
      <c r="GTB303"/>
      <c r="GTC303"/>
      <c r="GTD303"/>
      <c r="GTE303"/>
      <c r="GTF303"/>
      <c r="GTG303"/>
      <c r="GTH303"/>
      <c r="GTI303"/>
      <c r="GTJ303"/>
      <c r="GTK303"/>
      <c r="GTL303"/>
      <c r="GTM303"/>
      <c r="GTN303"/>
      <c r="GTO303"/>
      <c r="GTP303"/>
      <c r="GTQ303"/>
      <c r="GTR303"/>
      <c r="GTS303"/>
      <c r="GTT303"/>
      <c r="GTU303"/>
      <c r="GTV303"/>
      <c r="GTW303"/>
      <c r="GTX303"/>
      <c r="GTY303"/>
      <c r="GTZ303"/>
      <c r="GUA303"/>
      <c r="GUB303"/>
      <c r="GUC303"/>
      <c r="GUD303"/>
      <c r="GUE303"/>
      <c r="GUF303"/>
      <c r="GUG303"/>
      <c r="GUH303"/>
      <c r="GUI303"/>
      <c r="GUJ303"/>
      <c r="GUK303"/>
      <c r="GUL303"/>
      <c r="GUM303"/>
      <c r="GUN303"/>
      <c r="GUO303"/>
      <c r="GUP303"/>
      <c r="GUQ303"/>
      <c r="GUR303"/>
      <c r="GUS303"/>
      <c r="GUT303"/>
      <c r="GUU303"/>
      <c r="GUV303"/>
      <c r="GUW303"/>
      <c r="GUX303"/>
      <c r="GUY303"/>
      <c r="GUZ303"/>
      <c r="GVA303"/>
      <c r="GVB303"/>
      <c r="GVC303"/>
      <c r="GVD303"/>
      <c r="GVE303"/>
      <c r="GVF303"/>
      <c r="GVG303"/>
      <c r="GVH303"/>
      <c r="GVI303"/>
      <c r="GVJ303"/>
      <c r="GVK303"/>
      <c r="GVL303"/>
      <c r="GVM303"/>
      <c r="GVN303"/>
      <c r="GVO303"/>
      <c r="GVP303"/>
      <c r="GVQ303"/>
      <c r="GVR303"/>
      <c r="GVS303"/>
      <c r="GVT303"/>
      <c r="GVU303"/>
      <c r="GVV303"/>
      <c r="GVW303"/>
      <c r="GVX303"/>
      <c r="GVY303"/>
      <c r="GVZ303"/>
      <c r="GWA303"/>
      <c r="GWB303"/>
      <c r="GWC303"/>
      <c r="GWD303"/>
      <c r="GWE303"/>
      <c r="GWF303"/>
      <c r="GWG303"/>
      <c r="GWH303"/>
      <c r="GWI303"/>
      <c r="GWJ303"/>
      <c r="GWK303"/>
      <c r="GWL303"/>
      <c r="GWM303"/>
      <c r="GWN303"/>
      <c r="GWO303"/>
      <c r="GWP303"/>
      <c r="GWQ303"/>
      <c r="GWR303"/>
      <c r="GWS303"/>
      <c r="GWT303"/>
      <c r="GWU303"/>
      <c r="GWV303"/>
      <c r="GWW303"/>
      <c r="GWX303"/>
      <c r="GWY303"/>
      <c r="GWZ303"/>
      <c r="GXA303"/>
      <c r="GXB303"/>
      <c r="GXC303"/>
      <c r="GXD303"/>
      <c r="GXE303"/>
      <c r="GXF303"/>
      <c r="GXG303"/>
      <c r="GXH303"/>
      <c r="GXI303"/>
      <c r="GXJ303"/>
      <c r="GXK303"/>
      <c r="GXL303"/>
      <c r="GXM303"/>
      <c r="GXN303"/>
      <c r="GXO303"/>
      <c r="GXP303"/>
      <c r="GXQ303"/>
      <c r="GXR303"/>
      <c r="GXS303"/>
      <c r="GXT303"/>
      <c r="GXU303"/>
      <c r="GXV303"/>
      <c r="GXW303"/>
      <c r="GXX303"/>
      <c r="GXY303"/>
      <c r="GXZ303"/>
      <c r="GYA303"/>
      <c r="GYB303"/>
      <c r="GYC303"/>
      <c r="GYD303"/>
      <c r="GYE303"/>
      <c r="GYF303"/>
      <c r="GYG303"/>
      <c r="GYH303"/>
      <c r="GYI303"/>
      <c r="GYJ303"/>
      <c r="GYK303"/>
      <c r="GYL303"/>
      <c r="GYM303"/>
      <c r="GYN303"/>
      <c r="GYO303"/>
      <c r="GYP303"/>
      <c r="GYQ303"/>
      <c r="GYR303"/>
      <c r="GYS303"/>
      <c r="GYT303"/>
      <c r="GYU303"/>
      <c r="GYV303"/>
      <c r="GYW303"/>
      <c r="GYX303"/>
      <c r="GYY303"/>
      <c r="GYZ303"/>
      <c r="GZA303"/>
      <c r="GZB303"/>
      <c r="GZC303"/>
      <c r="GZD303"/>
      <c r="GZE303"/>
      <c r="GZF303"/>
      <c r="GZG303"/>
      <c r="GZH303"/>
      <c r="GZI303"/>
      <c r="GZJ303"/>
      <c r="GZK303"/>
      <c r="GZL303"/>
      <c r="GZM303"/>
      <c r="GZN303"/>
      <c r="GZO303"/>
      <c r="GZP303"/>
      <c r="GZQ303"/>
      <c r="GZR303"/>
      <c r="GZS303"/>
      <c r="GZT303"/>
      <c r="GZU303"/>
      <c r="GZV303"/>
      <c r="GZW303"/>
      <c r="GZX303"/>
      <c r="GZY303"/>
      <c r="GZZ303"/>
      <c r="HAA303"/>
      <c r="HAB303"/>
      <c r="HAC303"/>
      <c r="HAD303"/>
      <c r="HAE303"/>
      <c r="HAF303"/>
      <c r="HAG303"/>
      <c r="HAH303"/>
      <c r="HAI303"/>
      <c r="HAJ303"/>
      <c r="HAK303"/>
      <c r="HAL303"/>
      <c r="HAM303"/>
      <c r="HAN303"/>
      <c r="HAO303"/>
      <c r="HAP303"/>
      <c r="HAQ303"/>
      <c r="HAR303"/>
      <c r="HAS303"/>
      <c r="HAT303"/>
      <c r="HAU303"/>
      <c r="HAV303"/>
      <c r="HAW303"/>
      <c r="HAX303"/>
      <c r="HAY303"/>
      <c r="HAZ303"/>
      <c r="HBA303"/>
      <c r="HBB303"/>
      <c r="HBC303"/>
      <c r="HBD303"/>
      <c r="HBE303"/>
      <c r="HBF303"/>
      <c r="HBG303"/>
      <c r="HBH303"/>
      <c r="HBI303"/>
      <c r="HBJ303"/>
      <c r="HBK303"/>
      <c r="HBL303"/>
      <c r="HBM303"/>
      <c r="HBN303"/>
      <c r="HBO303"/>
      <c r="HBP303"/>
      <c r="HBQ303"/>
      <c r="HBR303"/>
      <c r="HBS303"/>
      <c r="HBT303"/>
      <c r="HBU303"/>
      <c r="HBV303"/>
      <c r="HBW303"/>
      <c r="HBX303"/>
      <c r="HBY303"/>
      <c r="HBZ303"/>
      <c r="HCA303"/>
      <c r="HCB303"/>
      <c r="HCC303"/>
      <c r="HCD303"/>
      <c r="HCE303"/>
      <c r="HCF303"/>
      <c r="HCG303"/>
      <c r="HCH303"/>
      <c r="HCI303"/>
      <c r="HCJ303"/>
      <c r="HCK303"/>
      <c r="HCL303"/>
      <c r="HCM303"/>
      <c r="HCN303"/>
      <c r="HCO303"/>
      <c r="HCP303"/>
      <c r="HCQ303"/>
      <c r="HCR303"/>
      <c r="HCS303"/>
      <c r="HCT303"/>
      <c r="HCU303"/>
      <c r="HCV303"/>
      <c r="HCW303"/>
      <c r="HCX303"/>
      <c r="HCY303"/>
      <c r="HCZ303"/>
      <c r="HDA303"/>
      <c r="HDB303"/>
      <c r="HDC303"/>
      <c r="HDD303"/>
      <c r="HDE303"/>
      <c r="HDF303"/>
      <c r="HDG303"/>
      <c r="HDH303"/>
      <c r="HDI303"/>
      <c r="HDJ303"/>
      <c r="HDK303"/>
      <c r="HDL303"/>
      <c r="HDM303"/>
      <c r="HDN303"/>
      <c r="HDO303"/>
      <c r="HDP303"/>
      <c r="HDQ303"/>
      <c r="HDR303"/>
      <c r="HDS303"/>
      <c r="HDT303"/>
      <c r="HDU303"/>
      <c r="HDV303"/>
      <c r="HDW303"/>
      <c r="HDX303"/>
      <c r="HDY303"/>
      <c r="HDZ303"/>
      <c r="HEA303"/>
      <c r="HEB303"/>
      <c r="HEC303"/>
      <c r="HED303"/>
      <c r="HEE303"/>
      <c r="HEF303"/>
      <c r="HEG303"/>
      <c r="HEH303"/>
      <c r="HEI303"/>
      <c r="HEJ303"/>
      <c r="HEK303"/>
      <c r="HEL303"/>
      <c r="HEM303"/>
      <c r="HEN303"/>
      <c r="HEO303"/>
      <c r="HEP303"/>
      <c r="HEQ303"/>
      <c r="HER303"/>
      <c r="HES303"/>
      <c r="HET303"/>
      <c r="HEU303"/>
      <c r="HEV303"/>
      <c r="HEW303"/>
      <c r="HEX303"/>
      <c r="HEY303"/>
      <c r="HEZ303"/>
      <c r="HFA303"/>
      <c r="HFB303"/>
      <c r="HFC303"/>
      <c r="HFD303"/>
      <c r="HFE303"/>
      <c r="HFF303"/>
      <c r="HFG303"/>
      <c r="HFH303"/>
      <c r="HFI303"/>
      <c r="HFJ303"/>
      <c r="HFK303"/>
      <c r="HFL303"/>
      <c r="HFM303"/>
      <c r="HFN303"/>
      <c r="HFO303"/>
      <c r="HFP303"/>
      <c r="HFQ303"/>
      <c r="HFR303"/>
      <c r="HFS303"/>
      <c r="HFT303"/>
      <c r="HFU303"/>
      <c r="HFV303"/>
      <c r="HFW303"/>
      <c r="HFX303"/>
      <c r="HFY303"/>
      <c r="HFZ303"/>
      <c r="HGA303"/>
      <c r="HGB303"/>
      <c r="HGC303"/>
      <c r="HGD303"/>
      <c r="HGE303"/>
      <c r="HGF303"/>
      <c r="HGG303"/>
      <c r="HGH303"/>
      <c r="HGI303"/>
      <c r="HGJ303"/>
      <c r="HGK303"/>
      <c r="HGL303"/>
      <c r="HGM303"/>
      <c r="HGN303"/>
      <c r="HGO303"/>
      <c r="HGP303"/>
      <c r="HGQ303"/>
      <c r="HGR303"/>
      <c r="HGS303"/>
      <c r="HGT303"/>
      <c r="HGU303"/>
      <c r="HGV303"/>
      <c r="HGW303"/>
      <c r="HGX303"/>
      <c r="HGY303"/>
      <c r="HGZ303"/>
      <c r="HHA303"/>
      <c r="HHB303"/>
      <c r="HHC303"/>
      <c r="HHD303"/>
      <c r="HHE303"/>
      <c r="HHF303"/>
      <c r="HHG303"/>
      <c r="HHH303"/>
      <c r="HHI303"/>
      <c r="HHJ303"/>
      <c r="HHK303"/>
      <c r="HHL303"/>
      <c r="HHM303"/>
      <c r="HHN303"/>
      <c r="HHO303"/>
      <c r="HHP303"/>
      <c r="HHQ303"/>
      <c r="HHR303"/>
      <c r="HHS303"/>
      <c r="HHT303"/>
      <c r="HHU303"/>
      <c r="HHV303"/>
      <c r="HHW303"/>
      <c r="HHX303"/>
      <c r="HHY303"/>
      <c r="HHZ303"/>
      <c r="HIA303"/>
      <c r="HIB303"/>
      <c r="HIC303"/>
      <c r="HID303"/>
      <c r="HIE303"/>
      <c r="HIF303"/>
      <c r="HIG303"/>
      <c r="HIH303"/>
      <c r="HII303"/>
      <c r="HIJ303"/>
      <c r="HIK303"/>
      <c r="HIL303"/>
      <c r="HIM303"/>
      <c r="HIN303"/>
      <c r="HIO303"/>
      <c r="HIP303"/>
      <c r="HIQ303"/>
      <c r="HIR303"/>
      <c r="HIS303"/>
      <c r="HIT303"/>
      <c r="HIU303"/>
      <c r="HIV303"/>
      <c r="HIW303"/>
      <c r="HIX303"/>
      <c r="HIY303"/>
      <c r="HIZ303"/>
      <c r="HJA303"/>
      <c r="HJB303"/>
      <c r="HJC303"/>
      <c r="HJD303"/>
      <c r="HJE303"/>
      <c r="HJF303"/>
      <c r="HJG303"/>
      <c r="HJH303"/>
      <c r="HJI303"/>
      <c r="HJJ303"/>
      <c r="HJK303"/>
      <c r="HJL303"/>
      <c r="HJM303"/>
      <c r="HJN303"/>
      <c r="HJO303"/>
      <c r="HJP303"/>
      <c r="HJQ303"/>
      <c r="HJR303"/>
      <c r="HJS303"/>
      <c r="HJT303"/>
      <c r="HJU303"/>
      <c r="HJV303"/>
      <c r="HJW303"/>
      <c r="HJX303"/>
      <c r="HJY303"/>
      <c r="HJZ303"/>
      <c r="HKA303"/>
      <c r="HKB303"/>
      <c r="HKC303"/>
      <c r="HKD303"/>
      <c r="HKE303"/>
      <c r="HKF303"/>
      <c r="HKG303"/>
      <c r="HKH303"/>
      <c r="HKI303"/>
      <c r="HKJ303"/>
      <c r="HKK303"/>
      <c r="HKL303"/>
      <c r="HKM303"/>
      <c r="HKN303"/>
      <c r="HKO303"/>
      <c r="HKP303"/>
      <c r="HKQ303"/>
      <c r="HKR303"/>
      <c r="HKS303"/>
      <c r="HKT303"/>
      <c r="HKU303"/>
      <c r="HKV303"/>
      <c r="HKW303"/>
      <c r="HKX303"/>
      <c r="HKY303"/>
      <c r="HKZ303"/>
      <c r="HLA303"/>
      <c r="HLB303"/>
      <c r="HLC303"/>
      <c r="HLD303"/>
      <c r="HLE303"/>
      <c r="HLF303"/>
      <c r="HLG303"/>
      <c r="HLH303"/>
      <c r="HLI303"/>
      <c r="HLJ303"/>
      <c r="HLK303"/>
      <c r="HLL303"/>
      <c r="HLM303"/>
      <c r="HLN303"/>
      <c r="HLO303"/>
      <c r="HLP303"/>
      <c r="HLQ303"/>
      <c r="HLR303"/>
      <c r="HLS303"/>
      <c r="HLT303"/>
      <c r="HLU303"/>
      <c r="HLV303"/>
      <c r="HLW303"/>
      <c r="HLX303"/>
      <c r="HLY303"/>
      <c r="HLZ303"/>
      <c r="HMA303"/>
      <c r="HMB303"/>
      <c r="HMC303"/>
      <c r="HMD303"/>
      <c r="HME303"/>
      <c r="HMF303"/>
      <c r="HMG303"/>
      <c r="HMH303"/>
      <c r="HMI303"/>
      <c r="HMJ303"/>
      <c r="HMK303"/>
      <c r="HML303"/>
      <c r="HMM303"/>
      <c r="HMN303"/>
      <c r="HMO303"/>
      <c r="HMP303"/>
      <c r="HMQ303"/>
      <c r="HMR303"/>
      <c r="HMS303"/>
      <c r="HMT303"/>
      <c r="HMU303"/>
      <c r="HMV303"/>
      <c r="HMW303"/>
      <c r="HMX303"/>
      <c r="HMY303"/>
      <c r="HMZ303"/>
      <c r="HNA303"/>
      <c r="HNB303"/>
      <c r="HNC303"/>
      <c r="HND303"/>
      <c r="HNE303"/>
      <c r="HNF303"/>
      <c r="HNG303"/>
      <c r="HNH303"/>
      <c r="HNI303"/>
      <c r="HNJ303"/>
      <c r="HNK303"/>
      <c r="HNL303"/>
      <c r="HNM303"/>
      <c r="HNN303"/>
      <c r="HNO303"/>
      <c r="HNP303"/>
      <c r="HNQ303"/>
      <c r="HNR303"/>
      <c r="HNS303"/>
      <c r="HNT303"/>
      <c r="HNU303"/>
      <c r="HNV303"/>
      <c r="HNW303"/>
      <c r="HNX303"/>
      <c r="HNY303"/>
      <c r="HNZ303"/>
      <c r="HOA303"/>
      <c r="HOB303"/>
      <c r="HOC303"/>
      <c r="HOD303"/>
      <c r="HOE303"/>
      <c r="HOF303"/>
      <c r="HOG303"/>
      <c r="HOH303"/>
      <c r="HOI303"/>
      <c r="HOJ303"/>
      <c r="HOK303"/>
      <c r="HOL303"/>
      <c r="HOM303"/>
      <c r="HON303"/>
      <c r="HOO303"/>
      <c r="HOP303"/>
      <c r="HOQ303"/>
      <c r="HOR303"/>
      <c r="HOS303"/>
      <c r="HOT303"/>
      <c r="HOU303"/>
      <c r="HOV303"/>
      <c r="HOW303"/>
      <c r="HOX303"/>
      <c r="HOY303"/>
      <c r="HOZ303"/>
      <c r="HPA303"/>
      <c r="HPB303"/>
      <c r="HPC303"/>
      <c r="HPD303"/>
      <c r="HPE303"/>
      <c r="HPF303"/>
      <c r="HPG303"/>
      <c r="HPH303"/>
      <c r="HPI303"/>
      <c r="HPJ303"/>
      <c r="HPK303"/>
      <c r="HPL303"/>
      <c r="HPM303"/>
      <c r="HPN303"/>
      <c r="HPO303"/>
      <c r="HPP303"/>
      <c r="HPQ303"/>
      <c r="HPR303"/>
      <c r="HPS303"/>
      <c r="HPT303"/>
      <c r="HPU303"/>
      <c r="HPV303"/>
      <c r="HPW303"/>
      <c r="HPX303"/>
      <c r="HPY303"/>
      <c r="HPZ303"/>
      <c r="HQA303"/>
      <c r="HQB303"/>
      <c r="HQC303"/>
      <c r="HQD303"/>
      <c r="HQE303"/>
      <c r="HQF303"/>
      <c r="HQG303"/>
      <c r="HQH303"/>
      <c r="HQI303"/>
      <c r="HQJ303"/>
      <c r="HQK303"/>
      <c r="HQL303"/>
      <c r="HQM303"/>
      <c r="HQN303"/>
      <c r="HQO303"/>
      <c r="HQP303"/>
      <c r="HQQ303"/>
      <c r="HQR303"/>
      <c r="HQS303"/>
      <c r="HQT303"/>
      <c r="HQU303"/>
      <c r="HQV303"/>
      <c r="HQW303"/>
      <c r="HQX303"/>
      <c r="HQY303"/>
      <c r="HQZ303"/>
      <c r="HRA303"/>
      <c r="HRB303"/>
      <c r="HRC303"/>
      <c r="HRD303"/>
      <c r="HRE303"/>
      <c r="HRF303"/>
      <c r="HRG303"/>
      <c r="HRH303"/>
      <c r="HRI303"/>
      <c r="HRJ303"/>
      <c r="HRK303"/>
      <c r="HRL303"/>
      <c r="HRM303"/>
      <c r="HRN303"/>
      <c r="HRO303"/>
      <c r="HRP303"/>
      <c r="HRQ303"/>
      <c r="HRR303"/>
      <c r="HRS303"/>
      <c r="HRT303"/>
      <c r="HRU303"/>
      <c r="HRV303"/>
      <c r="HRW303"/>
      <c r="HRX303"/>
      <c r="HRY303"/>
      <c r="HRZ303"/>
      <c r="HSA303"/>
      <c r="HSB303"/>
      <c r="HSC303"/>
      <c r="HSD303"/>
      <c r="HSE303"/>
      <c r="HSF303"/>
      <c r="HSG303"/>
      <c r="HSH303"/>
      <c r="HSI303"/>
      <c r="HSJ303"/>
      <c r="HSK303"/>
      <c r="HSL303"/>
      <c r="HSM303"/>
      <c r="HSN303"/>
      <c r="HSO303"/>
      <c r="HSP303"/>
      <c r="HSQ303"/>
      <c r="HSR303"/>
      <c r="HSS303"/>
      <c r="HST303"/>
      <c r="HSU303"/>
      <c r="HSV303"/>
      <c r="HSW303"/>
      <c r="HSX303"/>
      <c r="HSY303"/>
      <c r="HSZ303"/>
      <c r="HTA303"/>
      <c r="HTB303"/>
      <c r="HTC303"/>
      <c r="HTD303"/>
      <c r="HTE303"/>
      <c r="HTF303"/>
      <c r="HTG303"/>
      <c r="HTH303"/>
      <c r="HTI303"/>
      <c r="HTJ303"/>
      <c r="HTK303"/>
      <c r="HTL303"/>
      <c r="HTM303"/>
      <c r="HTN303"/>
      <c r="HTO303"/>
      <c r="HTP303"/>
      <c r="HTQ303"/>
      <c r="HTR303"/>
      <c r="HTS303"/>
      <c r="HTT303"/>
      <c r="HTU303"/>
      <c r="HTV303"/>
      <c r="HTW303"/>
      <c r="HTX303"/>
      <c r="HTY303"/>
      <c r="HTZ303"/>
      <c r="HUA303"/>
      <c r="HUB303"/>
      <c r="HUC303"/>
      <c r="HUD303"/>
      <c r="HUE303"/>
      <c r="HUF303"/>
      <c r="HUG303"/>
      <c r="HUH303"/>
      <c r="HUI303"/>
      <c r="HUJ303"/>
      <c r="HUK303"/>
      <c r="HUL303"/>
      <c r="HUM303"/>
      <c r="HUN303"/>
      <c r="HUO303"/>
      <c r="HUP303"/>
      <c r="HUQ303"/>
      <c r="HUR303"/>
      <c r="HUS303"/>
      <c r="HUT303"/>
      <c r="HUU303"/>
      <c r="HUV303"/>
      <c r="HUW303"/>
      <c r="HUX303"/>
      <c r="HUY303"/>
      <c r="HUZ303"/>
      <c r="HVA303"/>
      <c r="HVB303"/>
      <c r="HVC303"/>
      <c r="HVD303"/>
      <c r="HVE303"/>
      <c r="HVF303"/>
      <c r="HVG303"/>
      <c r="HVH303"/>
      <c r="HVI303"/>
      <c r="HVJ303"/>
      <c r="HVK303"/>
      <c r="HVL303"/>
      <c r="HVM303"/>
      <c r="HVN303"/>
      <c r="HVO303"/>
      <c r="HVP303"/>
      <c r="HVQ303"/>
      <c r="HVR303"/>
      <c r="HVS303"/>
      <c r="HVT303"/>
      <c r="HVU303"/>
      <c r="HVV303"/>
      <c r="HVW303"/>
      <c r="HVX303"/>
      <c r="HVY303"/>
      <c r="HVZ303"/>
      <c r="HWA303"/>
      <c r="HWB303"/>
      <c r="HWC303"/>
      <c r="HWD303"/>
      <c r="HWE303"/>
      <c r="HWF303"/>
      <c r="HWG303"/>
      <c r="HWH303"/>
      <c r="HWI303"/>
      <c r="HWJ303"/>
      <c r="HWK303"/>
      <c r="HWL303"/>
      <c r="HWM303"/>
      <c r="HWN303"/>
      <c r="HWO303"/>
      <c r="HWP303"/>
      <c r="HWQ303"/>
      <c r="HWR303"/>
      <c r="HWS303"/>
      <c r="HWT303"/>
      <c r="HWU303"/>
      <c r="HWV303"/>
      <c r="HWW303"/>
      <c r="HWX303"/>
      <c r="HWY303"/>
      <c r="HWZ303"/>
      <c r="HXA303"/>
      <c r="HXB303"/>
      <c r="HXC303"/>
      <c r="HXD303"/>
      <c r="HXE303"/>
      <c r="HXF303"/>
      <c r="HXG303"/>
      <c r="HXH303"/>
      <c r="HXI303"/>
      <c r="HXJ303"/>
      <c r="HXK303"/>
      <c r="HXL303"/>
      <c r="HXM303"/>
      <c r="HXN303"/>
      <c r="HXO303"/>
      <c r="HXP303"/>
      <c r="HXQ303"/>
      <c r="HXR303"/>
      <c r="HXS303"/>
      <c r="HXT303"/>
      <c r="HXU303"/>
      <c r="HXV303"/>
      <c r="HXW303"/>
      <c r="HXX303"/>
      <c r="HXY303"/>
      <c r="HXZ303"/>
      <c r="HYA303"/>
      <c r="HYB303"/>
      <c r="HYC303"/>
      <c r="HYD303"/>
      <c r="HYE303"/>
      <c r="HYF303"/>
      <c r="HYG303"/>
      <c r="HYH303"/>
      <c r="HYI303"/>
      <c r="HYJ303"/>
      <c r="HYK303"/>
      <c r="HYL303"/>
      <c r="HYM303"/>
      <c r="HYN303"/>
      <c r="HYO303"/>
      <c r="HYP303"/>
      <c r="HYQ303"/>
      <c r="HYR303"/>
      <c r="HYS303"/>
      <c r="HYT303"/>
      <c r="HYU303"/>
      <c r="HYV303"/>
      <c r="HYW303"/>
      <c r="HYX303"/>
      <c r="HYY303"/>
      <c r="HYZ303"/>
      <c r="HZA303"/>
      <c r="HZB303"/>
      <c r="HZC303"/>
      <c r="HZD303"/>
      <c r="HZE303"/>
      <c r="HZF303"/>
      <c r="HZG303"/>
      <c r="HZH303"/>
      <c r="HZI303"/>
      <c r="HZJ303"/>
      <c r="HZK303"/>
      <c r="HZL303"/>
      <c r="HZM303"/>
      <c r="HZN303"/>
      <c r="HZO303"/>
      <c r="HZP303"/>
      <c r="HZQ303"/>
      <c r="HZR303"/>
      <c r="HZS303"/>
      <c r="HZT303"/>
      <c r="HZU303"/>
      <c r="HZV303"/>
      <c r="HZW303"/>
      <c r="HZX303"/>
      <c r="HZY303"/>
      <c r="HZZ303"/>
      <c r="IAA303"/>
      <c r="IAB303"/>
      <c r="IAC303"/>
      <c r="IAD303"/>
      <c r="IAE303"/>
      <c r="IAF303"/>
      <c r="IAG303"/>
      <c r="IAH303"/>
      <c r="IAI303"/>
      <c r="IAJ303"/>
      <c r="IAK303"/>
      <c r="IAL303"/>
      <c r="IAM303"/>
      <c r="IAN303"/>
      <c r="IAO303"/>
      <c r="IAP303"/>
      <c r="IAQ303"/>
      <c r="IAR303"/>
      <c r="IAS303"/>
      <c r="IAT303"/>
      <c r="IAU303"/>
      <c r="IAV303"/>
      <c r="IAW303"/>
      <c r="IAX303"/>
      <c r="IAY303"/>
      <c r="IAZ303"/>
      <c r="IBA303"/>
      <c r="IBB303"/>
      <c r="IBC303"/>
      <c r="IBD303"/>
      <c r="IBE303"/>
      <c r="IBF303"/>
      <c r="IBG303"/>
      <c r="IBH303"/>
      <c r="IBI303"/>
      <c r="IBJ303"/>
      <c r="IBK303"/>
      <c r="IBL303"/>
      <c r="IBM303"/>
      <c r="IBN303"/>
      <c r="IBO303"/>
      <c r="IBP303"/>
      <c r="IBQ303"/>
      <c r="IBR303"/>
      <c r="IBS303"/>
      <c r="IBT303"/>
      <c r="IBU303"/>
      <c r="IBV303"/>
      <c r="IBW303"/>
      <c r="IBX303"/>
      <c r="IBY303"/>
      <c r="IBZ303"/>
      <c r="ICA303"/>
      <c r="ICB303"/>
      <c r="ICC303"/>
      <c r="ICD303"/>
      <c r="ICE303"/>
      <c r="ICF303"/>
      <c r="ICG303"/>
      <c r="ICH303"/>
      <c r="ICI303"/>
      <c r="ICJ303"/>
      <c r="ICK303"/>
      <c r="ICL303"/>
      <c r="ICM303"/>
      <c r="ICN303"/>
      <c r="ICO303"/>
      <c r="ICP303"/>
      <c r="ICQ303"/>
      <c r="ICR303"/>
      <c r="ICS303"/>
      <c r="ICT303"/>
      <c r="ICU303"/>
      <c r="ICV303"/>
      <c r="ICW303"/>
      <c r="ICX303"/>
      <c r="ICY303"/>
      <c r="ICZ303"/>
      <c r="IDA303"/>
      <c r="IDB303"/>
      <c r="IDC303"/>
      <c r="IDD303"/>
      <c r="IDE303"/>
      <c r="IDF303"/>
      <c r="IDG303"/>
      <c r="IDH303"/>
      <c r="IDI303"/>
      <c r="IDJ303"/>
      <c r="IDK303"/>
      <c r="IDL303"/>
      <c r="IDM303"/>
      <c r="IDN303"/>
      <c r="IDO303"/>
      <c r="IDP303"/>
      <c r="IDQ303"/>
      <c r="IDR303"/>
      <c r="IDS303"/>
      <c r="IDT303"/>
      <c r="IDU303"/>
      <c r="IDV303"/>
      <c r="IDW303"/>
      <c r="IDX303"/>
      <c r="IDY303"/>
      <c r="IDZ303"/>
      <c r="IEA303"/>
      <c r="IEB303"/>
      <c r="IEC303"/>
      <c r="IED303"/>
      <c r="IEE303"/>
      <c r="IEF303"/>
      <c r="IEG303"/>
      <c r="IEH303"/>
      <c r="IEI303"/>
      <c r="IEJ303"/>
      <c r="IEK303"/>
      <c r="IEL303"/>
      <c r="IEM303"/>
      <c r="IEN303"/>
      <c r="IEO303"/>
      <c r="IEP303"/>
      <c r="IEQ303"/>
      <c r="IER303"/>
      <c r="IES303"/>
      <c r="IET303"/>
      <c r="IEU303"/>
      <c r="IEV303"/>
      <c r="IEW303"/>
      <c r="IEX303"/>
      <c r="IEY303"/>
      <c r="IEZ303"/>
      <c r="IFA303"/>
      <c r="IFB303"/>
      <c r="IFC303"/>
      <c r="IFD303"/>
      <c r="IFE303"/>
      <c r="IFF303"/>
      <c r="IFG303"/>
      <c r="IFH303"/>
      <c r="IFI303"/>
      <c r="IFJ303"/>
      <c r="IFK303"/>
      <c r="IFL303"/>
      <c r="IFM303"/>
      <c r="IFN303"/>
      <c r="IFO303"/>
      <c r="IFP303"/>
      <c r="IFQ303"/>
      <c r="IFR303"/>
      <c r="IFS303"/>
      <c r="IFT303"/>
      <c r="IFU303"/>
      <c r="IFV303"/>
      <c r="IFW303"/>
      <c r="IFX303"/>
      <c r="IFY303"/>
      <c r="IFZ303"/>
      <c r="IGA303"/>
      <c r="IGB303"/>
      <c r="IGC303"/>
      <c r="IGD303"/>
      <c r="IGE303"/>
      <c r="IGF303"/>
      <c r="IGG303"/>
      <c r="IGH303"/>
      <c r="IGI303"/>
      <c r="IGJ303"/>
      <c r="IGK303"/>
      <c r="IGL303"/>
      <c r="IGM303"/>
      <c r="IGN303"/>
      <c r="IGO303"/>
      <c r="IGP303"/>
      <c r="IGQ303"/>
      <c r="IGR303"/>
      <c r="IGS303"/>
      <c r="IGT303"/>
      <c r="IGU303"/>
      <c r="IGV303"/>
      <c r="IGW303"/>
      <c r="IGX303"/>
      <c r="IGY303"/>
      <c r="IGZ303"/>
      <c r="IHA303"/>
      <c r="IHB303"/>
      <c r="IHC303"/>
      <c r="IHD303"/>
      <c r="IHE303"/>
      <c r="IHF303"/>
      <c r="IHG303"/>
      <c r="IHH303"/>
      <c r="IHI303"/>
      <c r="IHJ303"/>
      <c r="IHK303"/>
      <c r="IHL303"/>
      <c r="IHM303"/>
      <c r="IHN303"/>
      <c r="IHO303"/>
      <c r="IHP303"/>
      <c r="IHQ303"/>
      <c r="IHR303"/>
      <c r="IHS303"/>
      <c r="IHT303"/>
      <c r="IHU303"/>
      <c r="IHV303"/>
      <c r="IHW303"/>
      <c r="IHX303"/>
      <c r="IHY303"/>
      <c r="IHZ303"/>
      <c r="IIA303"/>
      <c r="IIB303"/>
      <c r="IIC303"/>
      <c r="IID303"/>
      <c r="IIE303"/>
      <c r="IIF303"/>
      <c r="IIG303"/>
      <c r="IIH303"/>
      <c r="III303"/>
      <c r="IIJ303"/>
      <c r="IIK303"/>
      <c r="IIL303"/>
      <c r="IIM303"/>
      <c r="IIN303"/>
      <c r="IIO303"/>
      <c r="IIP303"/>
      <c r="IIQ303"/>
      <c r="IIR303"/>
      <c r="IIS303"/>
      <c r="IIT303"/>
      <c r="IIU303"/>
      <c r="IIV303"/>
      <c r="IIW303"/>
      <c r="IIX303"/>
      <c r="IIY303"/>
      <c r="IIZ303"/>
      <c r="IJA303"/>
      <c r="IJB303"/>
      <c r="IJC303"/>
      <c r="IJD303"/>
      <c r="IJE303"/>
      <c r="IJF303"/>
      <c r="IJG303"/>
      <c r="IJH303"/>
      <c r="IJI303"/>
      <c r="IJJ303"/>
      <c r="IJK303"/>
      <c r="IJL303"/>
      <c r="IJM303"/>
      <c r="IJN303"/>
      <c r="IJO303"/>
      <c r="IJP303"/>
      <c r="IJQ303"/>
      <c r="IJR303"/>
      <c r="IJS303"/>
      <c r="IJT303"/>
      <c r="IJU303"/>
      <c r="IJV303"/>
      <c r="IJW303"/>
      <c r="IJX303"/>
      <c r="IJY303"/>
      <c r="IJZ303"/>
      <c r="IKA303"/>
      <c r="IKB303"/>
      <c r="IKC303"/>
      <c r="IKD303"/>
      <c r="IKE303"/>
      <c r="IKF303"/>
      <c r="IKG303"/>
      <c r="IKH303"/>
      <c r="IKI303"/>
      <c r="IKJ303"/>
      <c r="IKK303"/>
      <c r="IKL303"/>
      <c r="IKM303"/>
      <c r="IKN303"/>
      <c r="IKO303"/>
      <c r="IKP303"/>
      <c r="IKQ303"/>
      <c r="IKR303"/>
      <c r="IKS303"/>
      <c r="IKT303"/>
      <c r="IKU303"/>
      <c r="IKV303"/>
      <c r="IKW303"/>
      <c r="IKX303"/>
      <c r="IKY303"/>
      <c r="IKZ303"/>
      <c r="ILA303"/>
      <c r="ILB303"/>
      <c r="ILC303"/>
      <c r="ILD303"/>
      <c r="ILE303"/>
      <c r="ILF303"/>
      <c r="ILG303"/>
      <c r="ILH303"/>
      <c r="ILI303"/>
      <c r="ILJ303"/>
      <c r="ILK303"/>
      <c r="ILL303"/>
      <c r="ILM303"/>
      <c r="ILN303"/>
      <c r="ILO303"/>
      <c r="ILP303"/>
      <c r="ILQ303"/>
      <c r="ILR303"/>
      <c r="ILS303"/>
      <c r="ILT303"/>
      <c r="ILU303"/>
      <c r="ILV303"/>
      <c r="ILW303"/>
      <c r="ILX303"/>
      <c r="ILY303"/>
      <c r="ILZ303"/>
      <c r="IMA303"/>
      <c r="IMB303"/>
      <c r="IMC303"/>
      <c r="IMD303"/>
      <c r="IME303"/>
      <c r="IMF303"/>
      <c r="IMG303"/>
      <c r="IMH303"/>
      <c r="IMI303"/>
      <c r="IMJ303"/>
      <c r="IMK303"/>
      <c r="IML303"/>
      <c r="IMM303"/>
      <c r="IMN303"/>
      <c r="IMO303"/>
      <c r="IMP303"/>
      <c r="IMQ303"/>
      <c r="IMR303"/>
      <c r="IMS303"/>
      <c r="IMT303"/>
      <c r="IMU303"/>
      <c r="IMV303"/>
      <c r="IMW303"/>
      <c r="IMX303"/>
      <c r="IMY303"/>
      <c r="IMZ303"/>
      <c r="INA303"/>
      <c r="INB303"/>
      <c r="INC303"/>
      <c r="IND303"/>
      <c r="INE303"/>
      <c r="INF303"/>
      <c r="ING303"/>
      <c r="INH303"/>
      <c r="INI303"/>
      <c r="INJ303"/>
      <c r="INK303"/>
      <c r="INL303"/>
      <c r="INM303"/>
      <c r="INN303"/>
      <c r="INO303"/>
      <c r="INP303"/>
      <c r="INQ303"/>
      <c r="INR303"/>
      <c r="INS303"/>
      <c r="INT303"/>
      <c r="INU303"/>
      <c r="INV303"/>
      <c r="INW303"/>
      <c r="INX303"/>
      <c r="INY303"/>
      <c r="INZ303"/>
      <c r="IOA303"/>
      <c r="IOB303"/>
      <c r="IOC303"/>
      <c r="IOD303"/>
      <c r="IOE303"/>
      <c r="IOF303"/>
      <c r="IOG303"/>
      <c r="IOH303"/>
      <c r="IOI303"/>
      <c r="IOJ303"/>
      <c r="IOK303"/>
      <c r="IOL303"/>
      <c r="IOM303"/>
      <c r="ION303"/>
      <c r="IOO303"/>
      <c r="IOP303"/>
      <c r="IOQ303"/>
      <c r="IOR303"/>
      <c r="IOS303"/>
      <c r="IOT303"/>
      <c r="IOU303"/>
      <c r="IOV303"/>
      <c r="IOW303"/>
      <c r="IOX303"/>
      <c r="IOY303"/>
      <c r="IOZ303"/>
      <c r="IPA303"/>
      <c r="IPB303"/>
      <c r="IPC303"/>
      <c r="IPD303"/>
      <c r="IPE303"/>
      <c r="IPF303"/>
      <c r="IPG303"/>
      <c r="IPH303"/>
      <c r="IPI303"/>
      <c r="IPJ303"/>
      <c r="IPK303"/>
      <c r="IPL303"/>
      <c r="IPM303"/>
      <c r="IPN303"/>
      <c r="IPO303"/>
      <c r="IPP303"/>
      <c r="IPQ303"/>
      <c r="IPR303"/>
      <c r="IPS303"/>
      <c r="IPT303"/>
      <c r="IPU303"/>
      <c r="IPV303"/>
      <c r="IPW303"/>
      <c r="IPX303"/>
      <c r="IPY303"/>
      <c r="IPZ303"/>
      <c r="IQA303"/>
      <c r="IQB303"/>
      <c r="IQC303"/>
      <c r="IQD303"/>
      <c r="IQE303"/>
      <c r="IQF303"/>
      <c r="IQG303"/>
      <c r="IQH303"/>
      <c r="IQI303"/>
      <c r="IQJ303"/>
      <c r="IQK303"/>
      <c r="IQL303"/>
      <c r="IQM303"/>
      <c r="IQN303"/>
      <c r="IQO303"/>
      <c r="IQP303"/>
      <c r="IQQ303"/>
      <c r="IQR303"/>
      <c r="IQS303"/>
      <c r="IQT303"/>
      <c r="IQU303"/>
      <c r="IQV303"/>
      <c r="IQW303"/>
      <c r="IQX303"/>
      <c r="IQY303"/>
      <c r="IQZ303"/>
      <c r="IRA303"/>
      <c r="IRB303"/>
      <c r="IRC303"/>
      <c r="IRD303"/>
      <c r="IRE303"/>
      <c r="IRF303"/>
      <c r="IRG303"/>
      <c r="IRH303"/>
      <c r="IRI303"/>
      <c r="IRJ303"/>
      <c r="IRK303"/>
      <c r="IRL303"/>
      <c r="IRM303"/>
      <c r="IRN303"/>
      <c r="IRO303"/>
      <c r="IRP303"/>
      <c r="IRQ303"/>
      <c r="IRR303"/>
      <c r="IRS303"/>
      <c r="IRT303"/>
      <c r="IRU303"/>
      <c r="IRV303"/>
      <c r="IRW303"/>
      <c r="IRX303"/>
      <c r="IRY303"/>
      <c r="IRZ303"/>
      <c r="ISA303"/>
      <c r="ISB303"/>
      <c r="ISC303"/>
      <c r="ISD303"/>
      <c r="ISE303"/>
      <c r="ISF303"/>
      <c r="ISG303"/>
      <c r="ISH303"/>
      <c r="ISI303"/>
      <c r="ISJ303"/>
      <c r="ISK303"/>
      <c r="ISL303"/>
      <c r="ISM303"/>
      <c r="ISN303"/>
      <c r="ISO303"/>
      <c r="ISP303"/>
      <c r="ISQ303"/>
      <c r="ISR303"/>
      <c r="ISS303"/>
      <c r="IST303"/>
      <c r="ISU303"/>
      <c r="ISV303"/>
      <c r="ISW303"/>
      <c r="ISX303"/>
      <c r="ISY303"/>
      <c r="ISZ303"/>
      <c r="ITA303"/>
      <c r="ITB303"/>
      <c r="ITC303"/>
      <c r="ITD303"/>
      <c r="ITE303"/>
      <c r="ITF303"/>
      <c r="ITG303"/>
      <c r="ITH303"/>
      <c r="ITI303"/>
      <c r="ITJ303"/>
      <c r="ITK303"/>
      <c r="ITL303"/>
      <c r="ITM303"/>
      <c r="ITN303"/>
      <c r="ITO303"/>
      <c r="ITP303"/>
      <c r="ITQ303"/>
      <c r="ITR303"/>
      <c r="ITS303"/>
      <c r="ITT303"/>
      <c r="ITU303"/>
      <c r="ITV303"/>
      <c r="ITW303"/>
      <c r="ITX303"/>
      <c r="ITY303"/>
      <c r="ITZ303"/>
      <c r="IUA303"/>
      <c r="IUB303"/>
      <c r="IUC303"/>
      <c r="IUD303"/>
      <c r="IUE303"/>
      <c r="IUF303"/>
      <c r="IUG303"/>
      <c r="IUH303"/>
      <c r="IUI303"/>
      <c r="IUJ303"/>
      <c r="IUK303"/>
      <c r="IUL303"/>
      <c r="IUM303"/>
      <c r="IUN303"/>
      <c r="IUO303"/>
      <c r="IUP303"/>
      <c r="IUQ303"/>
      <c r="IUR303"/>
      <c r="IUS303"/>
      <c r="IUT303"/>
      <c r="IUU303"/>
      <c r="IUV303"/>
      <c r="IUW303"/>
      <c r="IUX303"/>
      <c r="IUY303"/>
      <c r="IUZ303"/>
      <c r="IVA303"/>
      <c r="IVB303"/>
      <c r="IVC303"/>
      <c r="IVD303"/>
      <c r="IVE303"/>
      <c r="IVF303"/>
      <c r="IVG303"/>
      <c r="IVH303"/>
      <c r="IVI303"/>
      <c r="IVJ303"/>
      <c r="IVK303"/>
      <c r="IVL303"/>
      <c r="IVM303"/>
      <c r="IVN303"/>
      <c r="IVO303"/>
      <c r="IVP303"/>
      <c r="IVQ303"/>
      <c r="IVR303"/>
      <c r="IVS303"/>
      <c r="IVT303"/>
      <c r="IVU303"/>
      <c r="IVV303"/>
      <c r="IVW303"/>
      <c r="IVX303"/>
      <c r="IVY303"/>
      <c r="IVZ303"/>
      <c r="IWA303"/>
      <c r="IWB303"/>
      <c r="IWC303"/>
      <c r="IWD303"/>
      <c r="IWE303"/>
      <c r="IWF303"/>
      <c r="IWG303"/>
      <c r="IWH303"/>
      <c r="IWI303"/>
      <c r="IWJ303"/>
      <c r="IWK303"/>
      <c r="IWL303"/>
      <c r="IWM303"/>
      <c r="IWN303"/>
      <c r="IWO303"/>
      <c r="IWP303"/>
      <c r="IWQ303"/>
      <c r="IWR303"/>
      <c r="IWS303"/>
      <c r="IWT303"/>
      <c r="IWU303"/>
      <c r="IWV303"/>
      <c r="IWW303"/>
      <c r="IWX303"/>
      <c r="IWY303"/>
      <c r="IWZ303"/>
      <c r="IXA303"/>
      <c r="IXB303"/>
      <c r="IXC303"/>
      <c r="IXD303"/>
      <c r="IXE303"/>
      <c r="IXF303"/>
      <c r="IXG303"/>
      <c r="IXH303"/>
      <c r="IXI303"/>
      <c r="IXJ303"/>
      <c r="IXK303"/>
      <c r="IXL303"/>
      <c r="IXM303"/>
      <c r="IXN303"/>
      <c r="IXO303"/>
      <c r="IXP303"/>
      <c r="IXQ303"/>
      <c r="IXR303"/>
      <c r="IXS303"/>
      <c r="IXT303"/>
      <c r="IXU303"/>
      <c r="IXV303"/>
      <c r="IXW303"/>
      <c r="IXX303"/>
      <c r="IXY303"/>
      <c r="IXZ303"/>
      <c r="IYA303"/>
      <c r="IYB303"/>
      <c r="IYC303"/>
      <c r="IYD303"/>
      <c r="IYE303"/>
      <c r="IYF303"/>
      <c r="IYG303"/>
      <c r="IYH303"/>
      <c r="IYI303"/>
      <c r="IYJ303"/>
      <c r="IYK303"/>
      <c r="IYL303"/>
      <c r="IYM303"/>
      <c r="IYN303"/>
      <c r="IYO303"/>
      <c r="IYP303"/>
      <c r="IYQ303"/>
      <c r="IYR303"/>
      <c r="IYS303"/>
      <c r="IYT303"/>
      <c r="IYU303"/>
      <c r="IYV303"/>
      <c r="IYW303"/>
      <c r="IYX303"/>
      <c r="IYY303"/>
      <c r="IYZ303"/>
      <c r="IZA303"/>
      <c r="IZB303"/>
      <c r="IZC303"/>
      <c r="IZD303"/>
      <c r="IZE303"/>
      <c r="IZF303"/>
      <c r="IZG303"/>
      <c r="IZH303"/>
      <c r="IZI303"/>
      <c r="IZJ303"/>
      <c r="IZK303"/>
      <c r="IZL303"/>
      <c r="IZM303"/>
      <c r="IZN303"/>
      <c r="IZO303"/>
      <c r="IZP303"/>
      <c r="IZQ303"/>
      <c r="IZR303"/>
      <c r="IZS303"/>
      <c r="IZT303"/>
      <c r="IZU303"/>
      <c r="IZV303"/>
      <c r="IZW303"/>
      <c r="IZX303"/>
      <c r="IZY303"/>
      <c r="IZZ303"/>
      <c r="JAA303"/>
      <c r="JAB303"/>
      <c r="JAC303"/>
      <c r="JAD303"/>
      <c r="JAE303"/>
      <c r="JAF303"/>
      <c r="JAG303"/>
      <c r="JAH303"/>
      <c r="JAI303"/>
      <c r="JAJ303"/>
      <c r="JAK303"/>
      <c r="JAL303"/>
      <c r="JAM303"/>
      <c r="JAN303"/>
      <c r="JAO303"/>
      <c r="JAP303"/>
      <c r="JAQ303"/>
      <c r="JAR303"/>
      <c r="JAS303"/>
      <c r="JAT303"/>
      <c r="JAU303"/>
      <c r="JAV303"/>
      <c r="JAW303"/>
      <c r="JAX303"/>
      <c r="JAY303"/>
      <c r="JAZ303"/>
      <c r="JBA303"/>
      <c r="JBB303"/>
      <c r="JBC303"/>
      <c r="JBD303"/>
      <c r="JBE303"/>
      <c r="JBF303"/>
      <c r="JBG303"/>
      <c r="JBH303"/>
      <c r="JBI303"/>
      <c r="JBJ303"/>
      <c r="JBK303"/>
      <c r="JBL303"/>
      <c r="JBM303"/>
      <c r="JBN303"/>
      <c r="JBO303"/>
      <c r="JBP303"/>
      <c r="JBQ303"/>
      <c r="JBR303"/>
      <c r="JBS303"/>
      <c r="JBT303"/>
      <c r="JBU303"/>
      <c r="JBV303"/>
      <c r="JBW303"/>
      <c r="JBX303"/>
      <c r="JBY303"/>
      <c r="JBZ303"/>
      <c r="JCA303"/>
      <c r="JCB303"/>
      <c r="JCC303"/>
      <c r="JCD303"/>
      <c r="JCE303"/>
      <c r="JCF303"/>
      <c r="JCG303"/>
      <c r="JCH303"/>
      <c r="JCI303"/>
      <c r="JCJ303"/>
      <c r="JCK303"/>
      <c r="JCL303"/>
      <c r="JCM303"/>
      <c r="JCN303"/>
      <c r="JCO303"/>
      <c r="JCP303"/>
      <c r="JCQ303"/>
      <c r="JCR303"/>
      <c r="JCS303"/>
      <c r="JCT303"/>
      <c r="JCU303"/>
      <c r="JCV303"/>
      <c r="JCW303"/>
      <c r="JCX303"/>
      <c r="JCY303"/>
      <c r="JCZ303"/>
      <c r="JDA303"/>
      <c r="JDB303"/>
      <c r="JDC303"/>
      <c r="JDD303"/>
      <c r="JDE303"/>
      <c r="JDF303"/>
      <c r="JDG303"/>
      <c r="JDH303"/>
      <c r="JDI303"/>
      <c r="JDJ303"/>
      <c r="JDK303"/>
      <c r="JDL303"/>
      <c r="JDM303"/>
      <c r="JDN303"/>
      <c r="JDO303"/>
      <c r="JDP303"/>
      <c r="JDQ303"/>
      <c r="JDR303"/>
      <c r="JDS303"/>
      <c r="JDT303"/>
      <c r="JDU303"/>
      <c r="JDV303"/>
      <c r="JDW303"/>
      <c r="JDX303"/>
      <c r="JDY303"/>
      <c r="JDZ303"/>
      <c r="JEA303"/>
      <c r="JEB303"/>
      <c r="JEC303"/>
      <c r="JED303"/>
      <c r="JEE303"/>
      <c r="JEF303"/>
      <c r="JEG303"/>
      <c r="JEH303"/>
      <c r="JEI303"/>
      <c r="JEJ303"/>
      <c r="JEK303"/>
      <c r="JEL303"/>
      <c r="JEM303"/>
      <c r="JEN303"/>
      <c r="JEO303"/>
      <c r="JEP303"/>
      <c r="JEQ303"/>
      <c r="JER303"/>
      <c r="JES303"/>
      <c r="JET303"/>
      <c r="JEU303"/>
      <c r="JEV303"/>
      <c r="JEW303"/>
      <c r="JEX303"/>
      <c r="JEY303"/>
      <c r="JEZ303"/>
      <c r="JFA303"/>
      <c r="JFB303"/>
      <c r="JFC303"/>
      <c r="JFD303"/>
      <c r="JFE303"/>
      <c r="JFF303"/>
      <c r="JFG303"/>
      <c r="JFH303"/>
      <c r="JFI303"/>
      <c r="JFJ303"/>
      <c r="JFK303"/>
      <c r="JFL303"/>
      <c r="JFM303"/>
      <c r="JFN303"/>
      <c r="JFO303"/>
      <c r="JFP303"/>
      <c r="JFQ303"/>
      <c r="JFR303"/>
      <c r="JFS303"/>
      <c r="JFT303"/>
      <c r="JFU303"/>
      <c r="JFV303"/>
      <c r="JFW303"/>
      <c r="JFX303"/>
      <c r="JFY303"/>
      <c r="JFZ303"/>
      <c r="JGA303"/>
      <c r="JGB303"/>
      <c r="JGC303"/>
      <c r="JGD303"/>
      <c r="JGE303"/>
      <c r="JGF303"/>
      <c r="JGG303"/>
      <c r="JGH303"/>
      <c r="JGI303"/>
      <c r="JGJ303"/>
      <c r="JGK303"/>
      <c r="JGL303"/>
      <c r="JGM303"/>
      <c r="JGN303"/>
      <c r="JGO303"/>
      <c r="JGP303"/>
      <c r="JGQ303"/>
      <c r="JGR303"/>
      <c r="JGS303"/>
      <c r="JGT303"/>
      <c r="JGU303"/>
      <c r="JGV303"/>
      <c r="JGW303"/>
      <c r="JGX303"/>
      <c r="JGY303"/>
      <c r="JGZ303"/>
      <c r="JHA303"/>
      <c r="JHB303"/>
      <c r="JHC303"/>
      <c r="JHD303"/>
      <c r="JHE303"/>
      <c r="JHF303"/>
      <c r="JHG303"/>
      <c r="JHH303"/>
      <c r="JHI303"/>
      <c r="JHJ303"/>
      <c r="JHK303"/>
      <c r="JHL303"/>
      <c r="JHM303"/>
      <c r="JHN303"/>
      <c r="JHO303"/>
      <c r="JHP303"/>
      <c r="JHQ303"/>
      <c r="JHR303"/>
      <c r="JHS303"/>
      <c r="JHT303"/>
      <c r="JHU303"/>
      <c r="JHV303"/>
      <c r="JHW303"/>
      <c r="JHX303"/>
      <c r="JHY303"/>
      <c r="JHZ303"/>
      <c r="JIA303"/>
      <c r="JIB303"/>
      <c r="JIC303"/>
      <c r="JID303"/>
      <c r="JIE303"/>
      <c r="JIF303"/>
      <c r="JIG303"/>
      <c r="JIH303"/>
      <c r="JII303"/>
      <c r="JIJ303"/>
      <c r="JIK303"/>
      <c r="JIL303"/>
      <c r="JIM303"/>
      <c r="JIN303"/>
      <c r="JIO303"/>
      <c r="JIP303"/>
      <c r="JIQ303"/>
      <c r="JIR303"/>
      <c r="JIS303"/>
      <c r="JIT303"/>
      <c r="JIU303"/>
      <c r="JIV303"/>
      <c r="JIW303"/>
      <c r="JIX303"/>
      <c r="JIY303"/>
      <c r="JIZ303"/>
      <c r="JJA303"/>
      <c r="JJB303"/>
      <c r="JJC303"/>
      <c r="JJD303"/>
      <c r="JJE303"/>
      <c r="JJF303"/>
      <c r="JJG303"/>
      <c r="JJH303"/>
      <c r="JJI303"/>
      <c r="JJJ303"/>
      <c r="JJK303"/>
      <c r="JJL303"/>
      <c r="JJM303"/>
      <c r="JJN303"/>
      <c r="JJO303"/>
      <c r="JJP303"/>
      <c r="JJQ303"/>
      <c r="JJR303"/>
      <c r="JJS303"/>
      <c r="JJT303"/>
      <c r="JJU303"/>
      <c r="JJV303"/>
      <c r="JJW303"/>
      <c r="JJX303"/>
      <c r="JJY303"/>
      <c r="JJZ303"/>
      <c r="JKA303"/>
      <c r="JKB303"/>
      <c r="JKC303"/>
      <c r="JKD303"/>
      <c r="JKE303"/>
      <c r="JKF303"/>
      <c r="JKG303"/>
      <c r="JKH303"/>
      <c r="JKI303"/>
      <c r="JKJ303"/>
      <c r="JKK303"/>
      <c r="JKL303"/>
      <c r="JKM303"/>
      <c r="JKN303"/>
      <c r="JKO303"/>
      <c r="JKP303"/>
      <c r="JKQ303"/>
      <c r="JKR303"/>
      <c r="JKS303"/>
      <c r="JKT303"/>
      <c r="JKU303"/>
      <c r="JKV303"/>
      <c r="JKW303"/>
      <c r="JKX303"/>
      <c r="JKY303"/>
      <c r="JKZ303"/>
      <c r="JLA303"/>
      <c r="JLB303"/>
      <c r="JLC303"/>
      <c r="JLD303"/>
      <c r="JLE303"/>
      <c r="JLF303"/>
      <c r="JLG303"/>
      <c r="JLH303"/>
      <c r="JLI303"/>
      <c r="JLJ303"/>
      <c r="JLK303"/>
      <c r="JLL303"/>
      <c r="JLM303"/>
      <c r="JLN303"/>
      <c r="JLO303"/>
      <c r="JLP303"/>
      <c r="JLQ303"/>
      <c r="JLR303"/>
      <c r="JLS303"/>
      <c r="JLT303"/>
      <c r="JLU303"/>
      <c r="JLV303"/>
      <c r="JLW303"/>
      <c r="JLX303"/>
      <c r="JLY303"/>
      <c r="JLZ303"/>
      <c r="JMA303"/>
      <c r="JMB303"/>
      <c r="JMC303"/>
      <c r="JMD303"/>
      <c r="JME303"/>
      <c r="JMF303"/>
      <c r="JMG303"/>
      <c r="JMH303"/>
      <c r="JMI303"/>
      <c r="JMJ303"/>
      <c r="JMK303"/>
      <c r="JML303"/>
      <c r="JMM303"/>
      <c r="JMN303"/>
      <c r="JMO303"/>
      <c r="JMP303"/>
      <c r="JMQ303"/>
      <c r="JMR303"/>
      <c r="JMS303"/>
      <c r="JMT303"/>
      <c r="JMU303"/>
      <c r="JMV303"/>
      <c r="JMW303"/>
      <c r="JMX303"/>
      <c r="JMY303"/>
      <c r="JMZ303"/>
      <c r="JNA303"/>
      <c r="JNB303"/>
      <c r="JNC303"/>
      <c r="JND303"/>
      <c r="JNE303"/>
      <c r="JNF303"/>
      <c r="JNG303"/>
      <c r="JNH303"/>
      <c r="JNI303"/>
      <c r="JNJ303"/>
      <c r="JNK303"/>
      <c r="JNL303"/>
      <c r="JNM303"/>
      <c r="JNN303"/>
      <c r="JNO303"/>
      <c r="JNP303"/>
      <c r="JNQ303"/>
      <c r="JNR303"/>
      <c r="JNS303"/>
      <c r="JNT303"/>
      <c r="JNU303"/>
      <c r="JNV303"/>
      <c r="JNW303"/>
      <c r="JNX303"/>
      <c r="JNY303"/>
      <c r="JNZ303"/>
      <c r="JOA303"/>
      <c r="JOB303"/>
      <c r="JOC303"/>
      <c r="JOD303"/>
      <c r="JOE303"/>
      <c r="JOF303"/>
      <c r="JOG303"/>
      <c r="JOH303"/>
      <c r="JOI303"/>
      <c r="JOJ303"/>
      <c r="JOK303"/>
      <c r="JOL303"/>
      <c r="JOM303"/>
      <c r="JON303"/>
      <c r="JOO303"/>
      <c r="JOP303"/>
      <c r="JOQ303"/>
      <c r="JOR303"/>
      <c r="JOS303"/>
      <c r="JOT303"/>
      <c r="JOU303"/>
      <c r="JOV303"/>
      <c r="JOW303"/>
      <c r="JOX303"/>
      <c r="JOY303"/>
      <c r="JOZ303"/>
      <c r="JPA303"/>
      <c r="JPB303"/>
      <c r="JPC303"/>
      <c r="JPD303"/>
      <c r="JPE303"/>
      <c r="JPF303"/>
      <c r="JPG303"/>
      <c r="JPH303"/>
      <c r="JPI303"/>
      <c r="JPJ303"/>
      <c r="JPK303"/>
      <c r="JPL303"/>
      <c r="JPM303"/>
      <c r="JPN303"/>
      <c r="JPO303"/>
      <c r="JPP303"/>
      <c r="JPQ303"/>
      <c r="JPR303"/>
      <c r="JPS303"/>
      <c r="JPT303"/>
      <c r="JPU303"/>
      <c r="JPV303"/>
      <c r="JPW303"/>
      <c r="JPX303"/>
      <c r="JPY303"/>
      <c r="JPZ303"/>
      <c r="JQA303"/>
      <c r="JQB303"/>
      <c r="JQC303"/>
      <c r="JQD303"/>
      <c r="JQE303"/>
      <c r="JQF303"/>
      <c r="JQG303"/>
      <c r="JQH303"/>
      <c r="JQI303"/>
      <c r="JQJ303"/>
      <c r="JQK303"/>
      <c r="JQL303"/>
      <c r="JQM303"/>
      <c r="JQN303"/>
      <c r="JQO303"/>
      <c r="JQP303"/>
      <c r="JQQ303"/>
      <c r="JQR303"/>
      <c r="JQS303"/>
      <c r="JQT303"/>
      <c r="JQU303"/>
      <c r="JQV303"/>
      <c r="JQW303"/>
      <c r="JQX303"/>
      <c r="JQY303"/>
      <c r="JQZ303"/>
      <c r="JRA303"/>
      <c r="JRB303"/>
      <c r="JRC303"/>
      <c r="JRD303"/>
      <c r="JRE303"/>
      <c r="JRF303"/>
      <c r="JRG303"/>
      <c r="JRH303"/>
      <c r="JRI303"/>
      <c r="JRJ303"/>
      <c r="JRK303"/>
      <c r="JRL303"/>
      <c r="JRM303"/>
      <c r="JRN303"/>
      <c r="JRO303"/>
      <c r="JRP303"/>
      <c r="JRQ303"/>
      <c r="JRR303"/>
      <c r="JRS303"/>
      <c r="JRT303"/>
      <c r="JRU303"/>
      <c r="JRV303"/>
      <c r="JRW303"/>
      <c r="JRX303"/>
      <c r="JRY303"/>
      <c r="JRZ303"/>
      <c r="JSA303"/>
      <c r="JSB303"/>
      <c r="JSC303"/>
      <c r="JSD303"/>
      <c r="JSE303"/>
      <c r="JSF303"/>
      <c r="JSG303"/>
      <c r="JSH303"/>
      <c r="JSI303"/>
      <c r="JSJ303"/>
      <c r="JSK303"/>
      <c r="JSL303"/>
      <c r="JSM303"/>
      <c r="JSN303"/>
      <c r="JSO303"/>
      <c r="JSP303"/>
      <c r="JSQ303"/>
      <c r="JSR303"/>
      <c r="JSS303"/>
      <c r="JST303"/>
      <c r="JSU303"/>
      <c r="JSV303"/>
      <c r="JSW303"/>
      <c r="JSX303"/>
      <c r="JSY303"/>
      <c r="JSZ303"/>
      <c r="JTA303"/>
      <c r="JTB303"/>
      <c r="JTC303"/>
      <c r="JTD303"/>
      <c r="JTE303"/>
      <c r="JTF303"/>
      <c r="JTG303"/>
      <c r="JTH303"/>
      <c r="JTI303"/>
      <c r="JTJ303"/>
      <c r="JTK303"/>
      <c r="JTL303"/>
      <c r="JTM303"/>
      <c r="JTN303"/>
      <c r="JTO303"/>
      <c r="JTP303"/>
      <c r="JTQ303"/>
      <c r="JTR303"/>
      <c r="JTS303"/>
      <c r="JTT303"/>
      <c r="JTU303"/>
      <c r="JTV303"/>
      <c r="JTW303"/>
      <c r="JTX303"/>
      <c r="JTY303"/>
      <c r="JTZ303"/>
      <c r="JUA303"/>
      <c r="JUB303"/>
      <c r="JUC303"/>
      <c r="JUD303"/>
      <c r="JUE303"/>
      <c r="JUF303"/>
      <c r="JUG303"/>
      <c r="JUH303"/>
      <c r="JUI303"/>
      <c r="JUJ303"/>
      <c r="JUK303"/>
      <c r="JUL303"/>
      <c r="JUM303"/>
      <c r="JUN303"/>
      <c r="JUO303"/>
      <c r="JUP303"/>
      <c r="JUQ303"/>
      <c r="JUR303"/>
      <c r="JUS303"/>
      <c r="JUT303"/>
      <c r="JUU303"/>
      <c r="JUV303"/>
      <c r="JUW303"/>
      <c r="JUX303"/>
      <c r="JUY303"/>
      <c r="JUZ303"/>
      <c r="JVA303"/>
      <c r="JVB303"/>
      <c r="JVC303"/>
      <c r="JVD303"/>
      <c r="JVE303"/>
      <c r="JVF303"/>
      <c r="JVG303"/>
      <c r="JVH303"/>
      <c r="JVI303"/>
      <c r="JVJ303"/>
      <c r="JVK303"/>
      <c r="JVL303"/>
      <c r="JVM303"/>
      <c r="JVN303"/>
      <c r="JVO303"/>
      <c r="JVP303"/>
      <c r="JVQ303"/>
      <c r="JVR303"/>
      <c r="JVS303"/>
      <c r="JVT303"/>
      <c r="JVU303"/>
      <c r="JVV303"/>
      <c r="JVW303"/>
      <c r="JVX303"/>
      <c r="JVY303"/>
      <c r="JVZ303"/>
      <c r="JWA303"/>
      <c r="JWB303"/>
      <c r="JWC303"/>
      <c r="JWD303"/>
      <c r="JWE303"/>
      <c r="JWF303"/>
      <c r="JWG303"/>
      <c r="JWH303"/>
      <c r="JWI303"/>
      <c r="JWJ303"/>
      <c r="JWK303"/>
      <c r="JWL303"/>
      <c r="JWM303"/>
      <c r="JWN303"/>
      <c r="JWO303"/>
      <c r="JWP303"/>
      <c r="JWQ303"/>
      <c r="JWR303"/>
      <c r="JWS303"/>
      <c r="JWT303"/>
      <c r="JWU303"/>
      <c r="JWV303"/>
      <c r="JWW303"/>
      <c r="JWX303"/>
      <c r="JWY303"/>
      <c r="JWZ303"/>
      <c r="JXA303"/>
      <c r="JXB303"/>
      <c r="JXC303"/>
      <c r="JXD303"/>
      <c r="JXE303"/>
      <c r="JXF303"/>
      <c r="JXG303"/>
      <c r="JXH303"/>
      <c r="JXI303"/>
      <c r="JXJ303"/>
      <c r="JXK303"/>
      <c r="JXL303"/>
      <c r="JXM303"/>
      <c r="JXN303"/>
      <c r="JXO303"/>
      <c r="JXP303"/>
      <c r="JXQ303"/>
      <c r="JXR303"/>
      <c r="JXS303"/>
      <c r="JXT303"/>
      <c r="JXU303"/>
      <c r="JXV303"/>
      <c r="JXW303"/>
      <c r="JXX303"/>
      <c r="JXY303"/>
      <c r="JXZ303"/>
      <c r="JYA303"/>
      <c r="JYB303"/>
      <c r="JYC303"/>
      <c r="JYD303"/>
      <c r="JYE303"/>
      <c r="JYF303"/>
      <c r="JYG303"/>
      <c r="JYH303"/>
      <c r="JYI303"/>
      <c r="JYJ303"/>
      <c r="JYK303"/>
      <c r="JYL303"/>
      <c r="JYM303"/>
      <c r="JYN303"/>
      <c r="JYO303"/>
      <c r="JYP303"/>
      <c r="JYQ303"/>
      <c r="JYR303"/>
      <c r="JYS303"/>
      <c r="JYT303"/>
      <c r="JYU303"/>
      <c r="JYV303"/>
      <c r="JYW303"/>
      <c r="JYX303"/>
      <c r="JYY303"/>
      <c r="JYZ303"/>
      <c r="JZA303"/>
      <c r="JZB303"/>
      <c r="JZC303"/>
      <c r="JZD303"/>
      <c r="JZE303"/>
      <c r="JZF303"/>
      <c r="JZG303"/>
      <c r="JZH303"/>
      <c r="JZI303"/>
      <c r="JZJ303"/>
      <c r="JZK303"/>
      <c r="JZL303"/>
      <c r="JZM303"/>
      <c r="JZN303"/>
      <c r="JZO303"/>
      <c r="JZP303"/>
      <c r="JZQ303"/>
      <c r="JZR303"/>
      <c r="JZS303"/>
      <c r="JZT303"/>
      <c r="JZU303"/>
      <c r="JZV303"/>
      <c r="JZW303"/>
      <c r="JZX303"/>
      <c r="JZY303"/>
      <c r="JZZ303"/>
      <c r="KAA303"/>
      <c r="KAB303"/>
      <c r="KAC303"/>
      <c r="KAD303"/>
      <c r="KAE303"/>
      <c r="KAF303"/>
      <c r="KAG303"/>
      <c r="KAH303"/>
      <c r="KAI303"/>
      <c r="KAJ303"/>
      <c r="KAK303"/>
      <c r="KAL303"/>
      <c r="KAM303"/>
      <c r="KAN303"/>
      <c r="KAO303"/>
      <c r="KAP303"/>
      <c r="KAQ303"/>
      <c r="KAR303"/>
      <c r="KAS303"/>
      <c r="KAT303"/>
      <c r="KAU303"/>
      <c r="KAV303"/>
      <c r="KAW303"/>
      <c r="KAX303"/>
      <c r="KAY303"/>
      <c r="KAZ303"/>
      <c r="KBA303"/>
      <c r="KBB303"/>
      <c r="KBC303"/>
      <c r="KBD303"/>
      <c r="KBE303"/>
      <c r="KBF303"/>
      <c r="KBG303"/>
      <c r="KBH303"/>
      <c r="KBI303"/>
      <c r="KBJ303"/>
      <c r="KBK303"/>
      <c r="KBL303"/>
      <c r="KBM303"/>
      <c r="KBN303"/>
      <c r="KBO303"/>
      <c r="KBP303"/>
      <c r="KBQ303"/>
      <c r="KBR303"/>
      <c r="KBS303"/>
      <c r="KBT303"/>
      <c r="KBU303"/>
      <c r="KBV303"/>
      <c r="KBW303"/>
      <c r="KBX303"/>
      <c r="KBY303"/>
      <c r="KBZ303"/>
      <c r="KCA303"/>
      <c r="KCB303"/>
      <c r="KCC303"/>
      <c r="KCD303"/>
      <c r="KCE303"/>
      <c r="KCF303"/>
      <c r="KCG303"/>
      <c r="KCH303"/>
      <c r="KCI303"/>
      <c r="KCJ303"/>
      <c r="KCK303"/>
      <c r="KCL303"/>
      <c r="KCM303"/>
      <c r="KCN303"/>
      <c r="KCO303"/>
      <c r="KCP303"/>
      <c r="KCQ303"/>
      <c r="KCR303"/>
      <c r="KCS303"/>
      <c r="KCT303"/>
      <c r="KCU303"/>
      <c r="KCV303"/>
      <c r="KCW303"/>
      <c r="KCX303"/>
      <c r="KCY303"/>
      <c r="KCZ303"/>
      <c r="KDA303"/>
      <c r="KDB303"/>
      <c r="KDC303"/>
      <c r="KDD303"/>
      <c r="KDE303"/>
      <c r="KDF303"/>
      <c r="KDG303"/>
      <c r="KDH303"/>
      <c r="KDI303"/>
      <c r="KDJ303"/>
      <c r="KDK303"/>
      <c r="KDL303"/>
      <c r="KDM303"/>
      <c r="KDN303"/>
      <c r="KDO303"/>
      <c r="KDP303"/>
      <c r="KDQ303"/>
      <c r="KDR303"/>
      <c r="KDS303"/>
      <c r="KDT303"/>
      <c r="KDU303"/>
      <c r="KDV303"/>
      <c r="KDW303"/>
      <c r="KDX303"/>
      <c r="KDY303"/>
      <c r="KDZ303"/>
      <c r="KEA303"/>
      <c r="KEB303"/>
      <c r="KEC303"/>
      <c r="KED303"/>
      <c r="KEE303"/>
      <c r="KEF303"/>
      <c r="KEG303"/>
      <c r="KEH303"/>
      <c r="KEI303"/>
      <c r="KEJ303"/>
      <c r="KEK303"/>
      <c r="KEL303"/>
      <c r="KEM303"/>
      <c r="KEN303"/>
      <c r="KEO303"/>
      <c r="KEP303"/>
      <c r="KEQ303"/>
      <c r="KER303"/>
      <c r="KES303"/>
      <c r="KET303"/>
      <c r="KEU303"/>
      <c r="KEV303"/>
      <c r="KEW303"/>
      <c r="KEX303"/>
      <c r="KEY303"/>
      <c r="KEZ303"/>
      <c r="KFA303"/>
      <c r="KFB303"/>
      <c r="KFC303"/>
      <c r="KFD303"/>
      <c r="KFE303"/>
      <c r="KFF303"/>
      <c r="KFG303"/>
      <c r="KFH303"/>
      <c r="KFI303"/>
      <c r="KFJ303"/>
      <c r="KFK303"/>
      <c r="KFL303"/>
      <c r="KFM303"/>
      <c r="KFN303"/>
      <c r="KFO303"/>
      <c r="KFP303"/>
      <c r="KFQ303"/>
      <c r="KFR303"/>
      <c r="KFS303"/>
      <c r="KFT303"/>
      <c r="KFU303"/>
      <c r="KFV303"/>
      <c r="KFW303"/>
      <c r="KFX303"/>
      <c r="KFY303"/>
      <c r="KFZ303"/>
      <c r="KGA303"/>
      <c r="KGB303"/>
      <c r="KGC303"/>
      <c r="KGD303"/>
      <c r="KGE303"/>
      <c r="KGF303"/>
      <c r="KGG303"/>
      <c r="KGH303"/>
      <c r="KGI303"/>
      <c r="KGJ303"/>
      <c r="KGK303"/>
      <c r="KGL303"/>
      <c r="KGM303"/>
      <c r="KGN303"/>
      <c r="KGO303"/>
      <c r="KGP303"/>
      <c r="KGQ303"/>
      <c r="KGR303"/>
      <c r="KGS303"/>
      <c r="KGT303"/>
      <c r="KGU303"/>
      <c r="KGV303"/>
      <c r="KGW303"/>
      <c r="KGX303"/>
      <c r="KGY303"/>
      <c r="KGZ303"/>
      <c r="KHA303"/>
      <c r="KHB303"/>
      <c r="KHC303"/>
      <c r="KHD303"/>
      <c r="KHE303"/>
      <c r="KHF303"/>
      <c r="KHG303"/>
      <c r="KHH303"/>
      <c r="KHI303"/>
      <c r="KHJ303"/>
      <c r="KHK303"/>
      <c r="KHL303"/>
      <c r="KHM303"/>
      <c r="KHN303"/>
      <c r="KHO303"/>
      <c r="KHP303"/>
      <c r="KHQ303"/>
      <c r="KHR303"/>
      <c r="KHS303"/>
      <c r="KHT303"/>
      <c r="KHU303"/>
      <c r="KHV303"/>
      <c r="KHW303"/>
      <c r="KHX303"/>
      <c r="KHY303"/>
      <c r="KHZ303"/>
      <c r="KIA303"/>
      <c r="KIB303"/>
      <c r="KIC303"/>
      <c r="KID303"/>
      <c r="KIE303"/>
      <c r="KIF303"/>
      <c r="KIG303"/>
      <c r="KIH303"/>
      <c r="KII303"/>
      <c r="KIJ303"/>
      <c r="KIK303"/>
      <c r="KIL303"/>
      <c r="KIM303"/>
      <c r="KIN303"/>
      <c r="KIO303"/>
      <c r="KIP303"/>
      <c r="KIQ303"/>
      <c r="KIR303"/>
      <c r="KIS303"/>
      <c r="KIT303"/>
      <c r="KIU303"/>
      <c r="KIV303"/>
      <c r="KIW303"/>
      <c r="KIX303"/>
      <c r="KIY303"/>
      <c r="KIZ303"/>
      <c r="KJA303"/>
      <c r="KJB303"/>
      <c r="KJC303"/>
      <c r="KJD303"/>
      <c r="KJE303"/>
      <c r="KJF303"/>
      <c r="KJG303"/>
      <c r="KJH303"/>
      <c r="KJI303"/>
      <c r="KJJ303"/>
      <c r="KJK303"/>
      <c r="KJL303"/>
      <c r="KJM303"/>
      <c r="KJN303"/>
      <c r="KJO303"/>
      <c r="KJP303"/>
      <c r="KJQ303"/>
      <c r="KJR303"/>
      <c r="KJS303"/>
      <c r="KJT303"/>
      <c r="KJU303"/>
      <c r="KJV303"/>
      <c r="KJW303"/>
      <c r="KJX303"/>
      <c r="KJY303"/>
      <c r="KJZ303"/>
      <c r="KKA303"/>
      <c r="KKB303"/>
      <c r="KKC303"/>
      <c r="KKD303"/>
      <c r="KKE303"/>
      <c r="KKF303"/>
      <c r="KKG303"/>
      <c r="KKH303"/>
      <c r="KKI303"/>
      <c r="KKJ303"/>
      <c r="KKK303"/>
      <c r="KKL303"/>
      <c r="KKM303"/>
      <c r="KKN303"/>
      <c r="KKO303"/>
      <c r="KKP303"/>
      <c r="KKQ303"/>
      <c r="KKR303"/>
      <c r="KKS303"/>
      <c r="KKT303"/>
      <c r="KKU303"/>
      <c r="KKV303"/>
      <c r="KKW303"/>
      <c r="KKX303"/>
      <c r="KKY303"/>
      <c r="KKZ303"/>
      <c r="KLA303"/>
      <c r="KLB303"/>
      <c r="KLC303"/>
      <c r="KLD303"/>
      <c r="KLE303"/>
      <c r="KLF303"/>
      <c r="KLG303"/>
      <c r="KLH303"/>
      <c r="KLI303"/>
      <c r="KLJ303"/>
      <c r="KLK303"/>
      <c r="KLL303"/>
      <c r="KLM303"/>
      <c r="KLN303"/>
      <c r="KLO303"/>
      <c r="KLP303"/>
      <c r="KLQ303"/>
      <c r="KLR303"/>
      <c r="KLS303"/>
      <c r="KLT303"/>
      <c r="KLU303"/>
      <c r="KLV303"/>
      <c r="KLW303"/>
      <c r="KLX303"/>
      <c r="KLY303"/>
      <c r="KLZ303"/>
      <c r="KMA303"/>
      <c r="KMB303"/>
      <c r="KMC303"/>
      <c r="KMD303"/>
      <c r="KME303"/>
      <c r="KMF303"/>
      <c r="KMG303"/>
      <c r="KMH303"/>
      <c r="KMI303"/>
      <c r="KMJ303"/>
      <c r="KMK303"/>
      <c r="KML303"/>
      <c r="KMM303"/>
      <c r="KMN303"/>
      <c r="KMO303"/>
      <c r="KMP303"/>
      <c r="KMQ303"/>
      <c r="KMR303"/>
      <c r="KMS303"/>
      <c r="KMT303"/>
      <c r="KMU303"/>
      <c r="KMV303"/>
      <c r="KMW303"/>
      <c r="KMX303"/>
      <c r="KMY303"/>
      <c r="KMZ303"/>
      <c r="KNA303"/>
      <c r="KNB303"/>
      <c r="KNC303"/>
      <c r="KND303"/>
      <c r="KNE303"/>
      <c r="KNF303"/>
      <c r="KNG303"/>
      <c r="KNH303"/>
      <c r="KNI303"/>
      <c r="KNJ303"/>
      <c r="KNK303"/>
      <c r="KNL303"/>
      <c r="KNM303"/>
      <c r="KNN303"/>
      <c r="KNO303"/>
      <c r="KNP303"/>
      <c r="KNQ303"/>
      <c r="KNR303"/>
      <c r="KNS303"/>
      <c r="KNT303"/>
      <c r="KNU303"/>
      <c r="KNV303"/>
      <c r="KNW303"/>
      <c r="KNX303"/>
      <c r="KNY303"/>
      <c r="KNZ303"/>
      <c r="KOA303"/>
      <c r="KOB303"/>
      <c r="KOC303"/>
      <c r="KOD303"/>
      <c r="KOE303"/>
      <c r="KOF303"/>
      <c r="KOG303"/>
      <c r="KOH303"/>
      <c r="KOI303"/>
      <c r="KOJ303"/>
      <c r="KOK303"/>
      <c r="KOL303"/>
      <c r="KOM303"/>
      <c r="KON303"/>
      <c r="KOO303"/>
      <c r="KOP303"/>
      <c r="KOQ303"/>
      <c r="KOR303"/>
      <c r="KOS303"/>
      <c r="KOT303"/>
      <c r="KOU303"/>
      <c r="KOV303"/>
      <c r="KOW303"/>
      <c r="KOX303"/>
      <c r="KOY303"/>
      <c r="KOZ303"/>
      <c r="KPA303"/>
      <c r="KPB303"/>
      <c r="KPC303"/>
      <c r="KPD303"/>
      <c r="KPE303"/>
      <c r="KPF303"/>
      <c r="KPG303"/>
      <c r="KPH303"/>
      <c r="KPI303"/>
      <c r="KPJ303"/>
      <c r="KPK303"/>
      <c r="KPL303"/>
      <c r="KPM303"/>
      <c r="KPN303"/>
      <c r="KPO303"/>
      <c r="KPP303"/>
      <c r="KPQ303"/>
      <c r="KPR303"/>
      <c r="KPS303"/>
      <c r="KPT303"/>
      <c r="KPU303"/>
      <c r="KPV303"/>
      <c r="KPW303"/>
      <c r="KPX303"/>
      <c r="KPY303"/>
      <c r="KPZ303"/>
      <c r="KQA303"/>
      <c r="KQB303"/>
      <c r="KQC303"/>
      <c r="KQD303"/>
      <c r="KQE303"/>
      <c r="KQF303"/>
      <c r="KQG303"/>
      <c r="KQH303"/>
      <c r="KQI303"/>
      <c r="KQJ303"/>
      <c r="KQK303"/>
      <c r="KQL303"/>
      <c r="KQM303"/>
      <c r="KQN303"/>
      <c r="KQO303"/>
      <c r="KQP303"/>
      <c r="KQQ303"/>
      <c r="KQR303"/>
      <c r="KQS303"/>
      <c r="KQT303"/>
      <c r="KQU303"/>
      <c r="KQV303"/>
      <c r="KQW303"/>
      <c r="KQX303"/>
      <c r="KQY303"/>
      <c r="KQZ303"/>
      <c r="KRA303"/>
      <c r="KRB303"/>
      <c r="KRC303"/>
      <c r="KRD303"/>
      <c r="KRE303"/>
      <c r="KRF303"/>
      <c r="KRG303"/>
      <c r="KRH303"/>
      <c r="KRI303"/>
      <c r="KRJ303"/>
      <c r="KRK303"/>
      <c r="KRL303"/>
      <c r="KRM303"/>
      <c r="KRN303"/>
      <c r="KRO303"/>
      <c r="KRP303"/>
      <c r="KRQ303"/>
      <c r="KRR303"/>
      <c r="KRS303"/>
      <c r="KRT303"/>
      <c r="KRU303"/>
      <c r="KRV303"/>
      <c r="KRW303"/>
      <c r="KRX303"/>
      <c r="KRY303"/>
      <c r="KRZ303"/>
      <c r="KSA303"/>
      <c r="KSB303"/>
      <c r="KSC303"/>
      <c r="KSD303"/>
      <c r="KSE303"/>
      <c r="KSF303"/>
      <c r="KSG303"/>
      <c r="KSH303"/>
      <c r="KSI303"/>
      <c r="KSJ303"/>
      <c r="KSK303"/>
      <c r="KSL303"/>
      <c r="KSM303"/>
      <c r="KSN303"/>
      <c r="KSO303"/>
      <c r="KSP303"/>
      <c r="KSQ303"/>
      <c r="KSR303"/>
      <c r="KSS303"/>
      <c r="KST303"/>
      <c r="KSU303"/>
      <c r="KSV303"/>
      <c r="KSW303"/>
      <c r="KSX303"/>
      <c r="KSY303"/>
      <c r="KSZ303"/>
      <c r="KTA303"/>
      <c r="KTB303"/>
      <c r="KTC303"/>
      <c r="KTD303"/>
      <c r="KTE303"/>
      <c r="KTF303"/>
      <c r="KTG303"/>
      <c r="KTH303"/>
      <c r="KTI303"/>
      <c r="KTJ303"/>
      <c r="KTK303"/>
      <c r="KTL303"/>
      <c r="KTM303"/>
      <c r="KTN303"/>
      <c r="KTO303"/>
      <c r="KTP303"/>
      <c r="KTQ303"/>
      <c r="KTR303"/>
      <c r="KTS303"/>
      <c r="KTT303"/>
      <c r="KTU303"/>
      <c r="KTV303"/>
      <c r="KTW303"/>
      <c r="KTX303"/>
      <c r="KTY303"/>
      <c r="KTZ303"/>
      <c r="KUA303"/>
      <c r="KUB303"/>
      <c r="KUC303"/>
      <c r="KUD303"/>
      <c r="KUE303"/>
      <c r="KUF303"/>
      <c r="KUG303"/>
      <c r="KUH303"/>
      <c r="KUI303"/>
      <c r="KUJ303"/>
      <c r="KUK303"/>
      <c r="KUL303"/>
      <c r="KUM303"/>
      <c r="KUN303"/>
      <c r="KUO303"/>
      <c r="KUP303"/>
      <c r="KUQ303"/>
      <c r="KUR303"/>
      <c r="KUS303"/>
      <c r="KUT303"/>
      <c r="KUU303"/>
      <c r="KUV303"/>
      <c r="KUW303"/>
      <c r="KUX303"/>
      <c r="KUY303"/>
      <c r="KUZ303"/>
      <c r="KVA303"/>
      <c r="KVB303"/>
      <c r="KVC303"/>
      <c r="KVD303"/>
      <c r="KVE303"/>
      <c r="KVF303"/>
      <c r="KVG303"/>
      <c r="KVH303"/>
      <c r="KVI303"/>
      <c r="KVJ303"/>
      <c r="KVK303"/>
      <c r="KVL303"/>
      <c r="KVM303"/>
      <c r="KVN303"/>
      <c r="KVO303"/>
      <c r="KVP303"/>
      <c r="KVQ303"/>
      <c r="KVR303"/>
      <c r="KVS303"/>
      <c r="KVT303"/>
      <c r="KVU303"/>
      <c r="KVV303"/>
      <c r="KVW303"/>
      <c r="KVX303"/>
      <c r="KVY303"/>
      <c r="KVZ303"/>
      <c r="KWA303"/>
      <c r="KWB303"/>
      <c r="KWC303"/>
      <c r="KWD303"/>
      <c r="KWE303"/>
      <c r="KWF303"/>
      <c r="KWG303"/>
      <c r="KWH303"/>
      <c r="KWI303"/>
      <c r="KWJ303"/>
      <c r="KWK303"/>
      <c r="KWL303"/>
      <c r="KWM303"/>
      <c r="KWN303"/>
      <c r="KWO303"/>
      <c r="KWP303"/>
      <c r="KWQ303"/>
      <c r="KWR303"/>
      <c r="KWS303"/>
      <c r="KWT303"/>
      <c r="KWU303"/>
      <c r="KWV303"/>
      <c r="KWW303"/>
      <c r="KWX303"/>
      <c r="KWY303"/>
      <c r="KWZ303"/>
      <c r="KXA303"/>
      <c r="KXB303"/>
      <c r="KXC303"/>
      <c r="KXD303"/>
      <c r="KXE303"/>
      <c r="KXF303"/>
      <c r="KXG303"/>
      <c r="KXH303"/>
      <c r="KXI303"/>
      <c r="KXJ303"/>
      <c r="KXK303"/>
      <c r="KXL303"/>
      <c r="KXM303"/>
      <c r="KXN303"/>
      <c r="KXO303"/>
      <c r="KXP303"/>
      <c r="KXQ303"/>
      <c r="KXR303"/>
      <c r="KXS303"/>
      <c r="KXT303"/>
      <c r="KXU303"/>
      <c r="KXV303"/>
      <c r="KXW303"/>
      <c r="KXX303"/>
      <c r="KXY303"/>
      <c r="KXZ303"/>
      <c r="KYA303"/>
      <c r="KYB303"/>
      <c r="KYC303"/>
      <c r="KYD303"/>
      <c r="KYE303"/>
      <c r="KYF303"/>
      <c r="KYG303"/>
      <c r="KYH303"/>
      <c r="KYI303"/>
      <c r="KYJ303"/>
      <c r="KYK303"/>
      <c r="KYL303"/>
      <c r="KYM303"/>
      <c r="KYN303"/>
      <c r="KYO303"/>
      <c r="KYP303"/>
      <c r="KYQ303"/>
      <c r="KYR303"/>
      <c r="KYS303"/>
      <c r="KYT303"/>
      <c r="KYU303"/>
      <c r="KYV303"/>
      <c r="KYW303"/>
      <c r="KYX303"/>
      <c r="KYY303"/>
      <c r="KYZ303"/>
      <c r="KZA303"/>
      <c r="KZB303"/>
      <c r="KZC303"/>
      <c r="KZD303"/>
      <c r="KZE303"/>
      <c r="KZF303"/>
      <c r="KZG303"/>
      <c r="KZH303"/>
      <c r="KZI303"/>
      <c r="KZJ303"/>
      <c r="KZK303"/>
      <c r="KZL303"/>
      <c r="KZM303"/>
      <c r="KZN303"/>
      <c r="KZO303"/>
      <c r="KZP303"/>
      <c r="KZQ303"/>
      <c r="KZR303"/>
      <c r="KZS303"/>
      <c r="KZT303"/>
      <c r="KZU303"/>
      <c r="KZV303"/>
      <c r="KZW303"/>
      <c r="KZX303"/>
      <c r="KZY303"/>
      <c r="KZZ303"/>
      <c r="LAA303"/>
      <c r="LAB303"/>
      <c r="LAC303"/>
      <c r="LAD303"/>
      <c r="LAE303"/>
      <c r="LAF303"/>
      <c r="LAG303"/>
      <c r="LAH303"/>
      <c r="LAI303"/>
      <c r="LAJ303"/>
      <c r="LAK303"/>
      <c r="LAL303"/>
      <c r="LAM303"/>
      <c r="LAN303"/>
      <c r="LAO303"/>
      <c r="LAP303"/>
      <c r="LAQ303"/>
      <c r="LAR303"/>
      <c r="LAS303"/>
      <c r="LAT303"/>
      <c r="LAU303"/>
      <c r="LAV303"/>
      <c r="LAW303"/>
      <c r="LAX303"/>
      <c r="LAY303"/>
      <c r="LAZ303"/>
      <c r="LBA303"/>
      <c r="LBB303"/>
      <c r="LBC303"/>
      <c r="LBD303"/>
      <c r="LBE303"/>
      <c r="LBF303"/>
      <c r="LBG303"/>
      <c r="LBH303"/>
      <c r="LBI303"/>
      <c r="LBJ303"/>
      <c r="LBK303"/>
      <c r="LBL303"/>
      <c r="LBM303"/>
      <c r="LBN303"/>
      <c r="LBO303"/>
      <c r="LBP303"/>
      <c r="LBQ303"/>
      <c r="LBR303"/>
      <c r="LBS303"/>
      <c r="LBT303"/>
      <c r="LBU303"/>
      <c r="LBV303"/>
      <c r="LBW303"/>
      <c r="LBX303"/>
      <c r="LBY303"/>
      <c r="LBZ303"/>
      <c r="LCA303"/>
      <c r="LCB303"/>
      <c r="LCC303"/>
      <c r="LCD303"/>
      <c r="LCE303"/>
      <c r="LCF303"/>
      <c r="LCG303"/>
      <c r="LCH303"/>
      <c r="LCI303"/>
      <c r="LCJ303"/>
      <c r="LCK303"/>
      <c r="LCL303"/>
      <c r="LCM303"/>
      <c r="LCN303"/>
      <c r="LCO303"/>
      <c r="LCP303"/>
      <c r="LCQ303"/>
      <c r="LCR303"/>
      <c r="LCS303"/>
      <c r="LCT303"/>
      <c r="LCU303"/>
      <c r="LCV303"/>
      <c r="LCW303"/>
      <c r="LCX303"/>
      <c r="LCY303"/>
      <c r="LCZ303"/>
      <c r="LDA303"/>
      <c r="LDB303"/>
      <c r="LDC303"/>
      <c r="LDD303"/>
      <c r="LDE303"/>
      <c r="LDF303"/>
      <c r="LDG303"/>
      <c r="LDH303"/>
      <c r="LDI303"/>
      <c r="LDJ303"/>
      <c r="LDK303"/>
      <c r="LDL303"/>
      <c r="LDM303"/>
      <c r="LDN303"/>
      <c r="LDO303"/>
      <c r="LDP303"/>
      <c r="LDQ303"/>
      <c r="LDR303"/>
      <c r="LDS303"/>
      <c r="LDT303"/>
      <c r="LDU303"/>
      <c r="LDV303"/>
      <c r="LDW303"/>
      <c r="LDX303"/>
      <c r="LDY303"/>
      <c r="LDZ303"/>
      <c r="LEA303"/>
      <c r="LEB303"/>
      <c r="LEC303"/>
      <c r="LED303"/>
      <c r="LEE303"/>
      <c r="LEF303"/>
      <c r="LEG303"/>
      <c r="LEH303"/>
      <c r="LEI303"/>
      <c r="LEJ303"/>
      <c r="LEK303"/>
      <c r="LEL303"/>
      <c r="LEM303"/>
      <c r="LEN303"/>
      <c r="LEO303"/>
      <c r="LEP303"/>
      <c r="LEQ303"/>
      <c r="LER303"/>
      <c r="LES303"/>
      <c r="LET303"/>
      <c r="LEU303"/>
      <c r="LEV303"/>
      <c r="LEW303"/>
      <c r="LEX303"/>
      <c r="LEY303"/>
      <c r="LEZ303"/>
      <c r="LFA303"/>
      <c r="LFB303"/>
      <c r="LFC303"/>
      <c r="LFD303"/>
      <c r="LFE303"/>
      <c r="LFF303"/>
      <c r="LFG303"/>
      <c r="LFH303"/>
      <c r="LFI303"/>
      <c r="LFJ303"/>
      <c r="LFK303"/>
      <c r="LFL303"/>
      <c r="LFM303"/>
      <c r="LFN303"/>
      <c r="LFO303"/>
      <c r="LFP303"/>
      <c r="LFQ303"/>
      <c r="LFR303"/>
      <c r="LFS303"/>
      <c r="LFT303"/>
      <c r="LFU303"/>
      <c r="LFV303"/>
      <c r="LFW303"/>
      <c r="LFX303"/>
      <c r="LFY303"/>
      <c r="LFZ303"/>
      <c r="LGA303"/>
      <c r="LGB303"/>
      <c r="LGC303"/>
      <c r="LGD303"/>
      <c r="LGE303"/>
      <c r="LGF303"/>
      <c r="LGG303"/>
      <c r="LGH303"/>
      <c r="LGI303"/>
      <c r="LGJ303"/>
      <c r="LGK303"/>
      <c r="LGL303"/>
      <c r="LGM303"/>
      <c r="LGN303"/>
      <c r="LGO303"/>
      <c r="LGP303"/>
      <c r="LGQ303"/>
      <c r="LGR303"/>
      <c r="LGS303"/>
      <c r="LGT303"/>
      <c r="LGU303"/>
      <c r="LGV303"/>
      <c r="LGW303"/>
      <c r="LGX303"/>
      <c r="LGY303"/>
      <c r="LGZ303"/>
      <c r="LHA303"/>
      <c r="LHB303"/>
      <c r="LHC303"/>
      <c r="LHD303"/>
      <c r="LHE303"/>
      <c r="LHF303"/>
      <c r="LHG303"/>
      <c r="LHH303"/>
      <c r="LHI303"/>
      <c r="LHJ303"/>
      <c r="LHK303"/>
      <c r="LHL303"/>
      <c r="LHM303"/>
      <c r="LHN303"/>
      <c r="LHO303"/>
      <c r="LHP303"/>
      <c r="LHQ303"/>
      <c r="LHR303"/>
      <c r="LHS303"/>
      <c r="LHT303"/>
      <c r="LHU303"/>
      <c r="LHV303"/>
      <c r="LHW303"/>
      <c r="LHX303"/>
      <c r="LHY303"/>
      <c r="LHZ303"/>
      <c r="LIA303"/>
      <c r="LIB303"/>
      <c r="LIC303"/>
      <c r="LID303"/>
      <c r="LIE303"/>
      <c r="LIF303"/>
      <c r="LIG303"/>
      <c r="LIH303"/>
      <c r="LII303"/>
      <c r="LIJ303"/>
      <c r="LIK303"/>
      <c r="LIL303"/>
      <c r="LIM303"/>
      <c r="LIN303"/>
      <c r="LIO303"/>
      <c r="LIP303"/>
      <c r="LIQ303"/>
      <c r="LIR303"/>
      <c r="LIS303"/>
      <c r="LIT303"/>
      <c r="LIU303"/>
      <c r="LIV303"/>
      <c r="LIW303"/>
      <c r="LIX303"/>
      <c r="LIY303"/>
      <c r="LIZ303"/>
      <c r="LJA303"/>
      <c r="LJB303"/>
      <c r="LJC303"/>
      <c r="LJD303"/>
      <c r="LJE303"/>
      <c r="LJF303"/>
      <c r="LJG303"/>
      <c r="LJH303"/>
      <c r="LJI303"/>
      <c r="LJJ303"/>
      <c r="LJK303"/>
      <c r="LJL303"/>
      <c r="LJM303"/>
      <c r="LJN303"/>
      <c r="LJO303"/>
      <c r="LJP303"/>
      <c r="LJQ303"/>
      <c r="LJR303"/>
      <c r="LJS303"/>
      <c r="LJT303"/>
      <c r="LJU303"/>
      <c r="LJV303"/>
      <c r="LJW303"/>
      <c r="LJX303"/>
      <c r="LJY303"/>
      <c r="LJZ303"/>
      <c r="LKA303"/>
      <c r="LKB303"/>
      <c r="LKC303"/>
      <c r="LKD303"/>
      <c r="LKE303"/>
      <c r="LKF303"/>
      <c r="LKG303"/>
      <c r="LKH303"/>
      <c r="LKI303"/>
      <c r="LKJ303"/>
      <c r="LKK303"/>
      <c r="LKL303"/>
      <c r="LKM303"/>
      <c r="LKN303"/>
      <c r="LKO303"/>
      <c r="LKP303"/>
      <c r="LKQ303"/>
      <c r="LKR303"/>
      <c r="LKS303"/>
      <c r="LKT303"/>
      <c r="LKU303"/>
      <c r="LKV303"/>
      <c r="LKW303"/>
      <c r="LKX303"/>
      <c r="LKY303"/>
      <c r="LKZ303"/>
      <c r="LLA303"/>
      <c r="LLB303"/>
      <c r="LLC303"/>
      <c r="LLD303"/>
      <c r="LLE303"/>
      <c r="LLF303"/>
      <c r="LLG303"/>
      <c r="LLH303"/>
      <c r="LLI303"/>
      <c r="LLJ303"/>
      <c r="LLK303"/>
      <c r="LLL303"/>
      <c r="LLM303"/>
      <c r="LLN303"/>
      <c r="LLO303"/>
      <c r="LLP303"/>
      <c r="LLQ303"/>
      <c r="LLR303"/>
      <c r="LLS303"/>
      <c r="LLT303"/>
      <c r="LLU303"/>
      <c r="LLV303"/>
      <c r="LLW303"/>
      <c r="LLX303"/>
      <c r="LLY303"/>
      <c r="LLZ303"/>
      <c r="LMA303"/>
      <c r="LMB303"/>
      <c r="LMC303"/>
      <c r="LMD303"/>
      <c r="LME303"/>
      <c r="LMF303"/>
      <c r="LMG303"/>
      <c r="LMH303"/>
      <c r="LMI303"/>
      <c r="LMJ303"/>
      <c r="LMK303"/>
      <c r="LML303"/>
      <c r="LMM303"/>
      <c r="LMN303"/>
      <c r="LMO303"/>
      <c r="LMP303"/>
      <c r="LMQ303"/>
      <c r="LMR303"/>
      <c r="LMS303"/>
      <c r="LMT303"/>
      <c r="LMU303"/>
      <c r="LMV303"/>
      <c r="LMW303"/>
      <c r="LMX303"/>
      <c r="LMY303"/>
      <c r="LMZ303"/>
      <c r="LNA303"/>
      <c r="LNB303"/>
      <c r="LNC303"/>
      <c r="LND303"/>
      <c r="LNE303"/>
      <c r="LNF303"/>
      <c r="LNG303"/>
      <c r="LNH303"/>
      <c r="LNI303"/>
      <c r="LNJ303"/>
      <c r="LNK303"/>
      <c r="LNL303"/>
      <c r="LNM303"/>
      <c r="LNN303"/>
      <c r="LNO303"/>
      <c r="LNP303"/>
      <c r="LNQ303"/>
      <c r="LNR303"/>
      <c r="LNS303"/>
      <c r="LNT303"/>
      <c r="LNU303"/>
      <c r="LNV303"/>
      <c r="LNW303"/>
      <c r="LNX303"/>
      <c r="LNY303"/>
      <c r="LNZ303"/>
      <c r="LOA303"/>
      <c r="LOB303"/>
      <c r="LOC303"/>
      <c r="LOD303"/>
      <c r="LOE303"/>
      <c r="LOF303"/>
      <c r="LOG303"/>
      <c r="LOH303"/>
      <c r="LOI303"/>
      <c r="LOJ303"/>
      <c r="LOK303"/>
      <c r="LOL303"/>
      <c r="LOM303"/>
      <c r="LON303"/>
      <c r="LOO303"/>
      <c r="LOP303"/>
      <c r="LOQ303"/>
      <c r="LOR303"/>
      <c r="LOS303"/>
      <c r="LOT303"/>
      <c r="LOU303"/>
      <c r="LOV303"/>
      <c r="LOW303"/>
      <c r="LOX303"/>
      <c r="LOY303"/>
      <c r="LOZ303"/>
      <c r="LPA303"/>
      <c r="LPB303"/>
      <c r="LPC303"/>
      <c r="LPD303"/>
      <c r="LPE303"/>
      <c r="LPF303"/>
      <c r="LPG303"/>
      <c r="LPH303"/>
      <c r="LPI303"/>
      <c r="LPJ303"/>
      <c r="LPK303"/>
      <c r="LPL303"/>
      <c r="LPM303"/>
      <c r="LPN303"/>
      <c r="LPO303"/>
      <c r="LPP303"/>
      <c r="LPQ303"/>
      <c r="LPR303"/>
      <c r="LPS303"/>
      <c r="LPT303"/>
      <c r="LPU303"/>
      <c r="LPV303"/>
      <c r="LPW303"/>
      <c r="LPX303"/>
      <c r="LPY303"/>
      <c r="LPZ303"/>
      <c r="LQA303"/>
      <c r="LQB303"/>
      <c r="LQC303"/>
      <c r="LQD303"/>
      <c r="LQE303"/>
      <c r="LQF303"/>
      <c r="LQG303"/>
      <c r="LQH303"/>
      <c r="LQI303"/>
      <c r="LQJ303"/>
      <c r="LQK303"/>
      <c r="LQL303"/>
      <c r="LQM303"/>
      <c r="LQN303"/>
      <c r="LQO303"/>
      <c r="LQP303"/>
      <c r="LQQ303"/>
      <c r="LQR303"/>
      <c r="LQS303"/>
      <c r="LQT303"/>
      <c r="LQU303"/>
      <c r="LQV303"/>
      <c r="LQW303"/>
      <c r="LQX303"/>
      <c r="LQY303"/>
      <c r="LQZ303"/>
      <c r="LRA303"/>
      <c r="LRB303"/>
      <c r="LRC303"/>
      <c r="LRD303"/>
      <c r="LRE303"/>
      <c r="LRF303"/>
      <c r="LRG303"/>
      <c r="LRH303"/>
      <c r="LRI303"/>
      <c r="LRJ303"/>
      <c r="LRK303"/>
      <c r="LRL303"/>
      <c r="LRM303"/>
      <c r="LRN303"/>
      <c r="LRO303"/>
      <c r="LRP303"/>
      <c r="LRQ303"/>
      <c r="LRR303"/>
      <c r="LRS303"/>
      <c r="LRT303"/>
      <c r="LRU303"/>
      <c r="LRV303"/>
      <c r="LRW303"/>
      <c r="LRX303"/>
      <c r="LRY303"/>
      <c r="LRZ303"/>
      <c r="LSA303"/>
      <c r="LSB303"/>
      <c r="LSC303"/>
      <c r="LSD303"/>
      <c r="LSE303"/>
      <c r="LSF303"/>
      <c r="LSG303"/>
      <c r="LSH303"/>
      <c r="LSI303"/>
      <c r="LSJ303"/>
      <c r="LSK303"/>
      <c r="LSL303"/>
      <c r="LSM303"/>
      <c r="LSN303"/>
      <c r="LSO303"/>
      <c r="LSP303"/>
      <c r="LSQ303"/>
      <c r="LSR303"/>
      <c r="LSS303"/>
      <c r="LST303"/>
      <c r="LSU303"/>
      <c r="LSV303"/>
      <c r="LSW303"/>
      <c r="LSX303"/>
      <c r="LSY303"/>
      <c r="LSZ303"/>
      <c r="LTA303"/>
      <c r="LTB303"/>
      <c r="LTC303"/>
      <c r="LTD303"/>
      <c r="LTE303"/>
      <c r="LTF303"/>
      <c r="LTG303"/>
      <c r="LTH303"/>
      <c r="LTI303"/>
      <c r="LTJ303"/>
      <c r="LTK303"/>
      <c r="LTL303"/>
      <c r="LTM303"/>
      <c r="LTN303"/>
      <c r="LTO303"/>
      <c r="LTP303"/>
      <c r="LTQ303"/>
      <c r="LTR303"/>
      <c r="LTS303"/>
      <c r="LTT303"/>
      <c r="LTU303"/>
      <c r="LTV303"/>
      <c r="LTW303"/>
      <c r="LTX303"/>
      <c r="LTY303"/>
      <c r="LTZ303"/>
      <c r="LUA303"/>
      <c r="LUB303"/>
      <c r="LUC303"/>
      <c r="LUD303"/>
      <c r="LUE303"/>
      <c r="LUF303"/>
      <c r="LUG303"/>
      <c r="LUH303"/>
      <c r="LUI303"/>
      <c r="LUJ303"/>
      <c r="LUK303"/>
      <c r="LUL303"/>
      <c r="LUM303"/>
      <c r="LUN303"/>
      <c r="LUO303"/>
      <c r="LUP303"/>
      <c r="LUQ303"/>
      <c r="LUR303"/>
      <c r="LUS303"/>
      <c r="LUT303"/>
      <c r="LUU303"/>
      <c r="LUV303"/>
      <c r="LUW303"/>
      <c r="LUX303"/>
      <c r="LUY303"/>
      <c r="LUZ303"/>
      <c r="LVA303"/>
      <c r="LVB303"/>
      <c r="LVC303"/>
      <c r="LVD303"/>
      <c r="LVE303"/>
      <c r="LVF303"/>
      <c r="LVG303"/>
      <c r="LVH303"/>
      <c r="LVI303"/>
      <c r="LVJ303"/>
      <c r="LVK303"/>
      <c r="LVL303"/>
      <c r="LVM303"/>
      <c r="LVN303"/>
      <c r="LVO303"/>
      <c r="LVP303"/>
      <c r="LVQ303"/>
      <c r="LVR303"/>
      <c r="LVS303"/>
      <c r="LVT303"/>
      <c r="LVU303"/>
      <c r="LVV303"/>
      <c r="LVW303"/>
      <c r="LVX303"/>
      <c r="LVY303"/>
      <c r="LVZ303"/>
      <c r="LWA303"/>
      <c r="LWB303"/>
      <c r="LWC303"/>
      <c r="LWD303"/>
      <c r="LWE303"/>
      <c r="LWF303"/>
      <c r="LWG303"/>
      <c r="LWH303"/>
      <c r="LWI303"/>
      <c r="LWJ303"/>
      <c r="LWK303"/>
      <c r="LWL303"/>
      <c r="LWM303"/>
      <c r="LWN303"/>
      <c r="LWO303"/>
      <c r="LWP303"/>
      <c r="LWQ303"/>
      <c r="LWR303"/>
      <c r="LWS303"/>
      <c r="LWT303"/>
      <c r="LWU303"/>
      <c r="LWV303"/>
      <c r="LWW303"/>
      <c r="LWX303"/>
      <c r="LWY303"/>
      <c r="LWZ303"/>
      <c r="LXA303"/>
      <c r="LXB303"/>
      <c r="LXC303"/>
      <c r="LXD303"/>
      <c r="LXE303"/>
      <c r="LXF303"/>
      <c r="LXG303"/>
      <c r="LXH303"/>
      <c r="LXI303"/>
      <c r="LXJ303"/>
      <c r="LXK303"/>
      <c r="LXL303"/>
      <c r="LXM303"/>
      <c r="LXN303"/>
      <c r="LXO303"/>
      <c r="LXP303"/>
      <c r="LXQ303"/>
      <c r="LXR303"/>
      <c r="LXS303"/>
      <c r="LXT303"/>
      <c r="LXU303"/>
      <c r="LXV303"/>
      <c r="LXW303"/>
      <c r="LXX303"/>
      <c r="LXY303"/>
      <c r="LXZ303"/>
      <c r="LYA303"/>
      <c r="LYB303"/>
      <c r="LYC303"/>
      <c r="LYD303"/>
      <c r="LYE303"/>
      <c r="LYF303"/>
      <c r="LYG303"/>
      <c r="LYH303"/>
      <c r="LYI303"/>
      <c r="LYJ303"/>
      <c r="LYK303"/>
      <c r="LYL303"/>
      <c r="LYM303"/>
      <c r="LYN303"/>
      <c r="LYO303"/>
      <c r="LYP303"/>
      <c r="LYQ303"/>
      <c r="LYR303"/>
      <c r="LYS303"/>
      <c r="LYT303"/>
      <c r="LYU303"/>
      <c r="LYV303"/>
      <c r="LYW303"/>
      <c r="LYX303"/>
      <c r="LYY303"/>
      <c r="LYZ303"/>
      <c r="LZA303"/>
      <c r="LZB303"/>
      <c r="LZC303"/>
      <c r="LZD303"/>
      <c r="LZE303"/>
      <c r="LZF303"/>
      <c r="LZG303"/>
      <c r="LZH303"/>
      <c r="LZI303"/>
      <c r="LZJ303"/>
      <c r="LZK303"/>
      <c r="LZL303"/>
      <c r="LZM303"/>
      <c r="LZN303"/>
      <c r="LZO303"/>
      <c r="LZP303"/>
      <c r="LZQ303"/>
      <c r="LZR303"/>
      <c r="LZS303"/>
      <c r="LZT303"/>
      <c r="LZU303"/>
      <c r="LZV303"/>
      <c r="LZW303"/>
      <c r="LZX303"/>
      <c r="LZY303"/>
      <c r="LZZ303"/>
      <c r="MAA303"/>
      <c r="MAB303"/>
      <c r="MAC303"/>
      <c r="MAD303"/>
      <c r="MAE303"/>
      <c r="MAF303"/>
      <c r="MAG303"/>
      <c r="MAH303"/>
      <c r="MAI303"/>
      <c r="MAJ303"/>
      <c r="MAK303"/>
      <c r="MAL303"/>
      <c r="MAM303"/>
      <c r="MAN303"/>
      <c r="MAO303"/>
      <c r="MAP303"/>
      <c r="MAQ303"/>
      <c r="MAR303"/>
      <c r="MAS303"/>
      <c r="MAT303"/>
      <c r="MAU303"/>
      <c r="MAV303"/>
      <c r="MAW303"/>
      <c r="MAX303"/>
      <c r="MAY303"/>
      <c r="MAZ303"/>
      <c r="MBA303"/>
      <c r="MBB303"/>
      <c r="MBC303"/>
      <c r="MBD303"/>
      <c r="MBE303"/>
      <c r="MBF303"/>
      <c r="MBG303"/>
      <c r="MBH303"/>
      <c r="MBI303"/>
      <c r="MBJ303"/>
      <c r="MBK303"/>
      <c r="MBL303"/>
      <c r="MBM303"/>
      <c r="MBN303"/>
      <c r="MBO303"/>
      <c r="MBP303"/>
      <c r="MBQ303"/>
      <c r="MBR303"/>
      <c r="MBS303"/>
      <c r="MBT303"/>
      <c r="MBU303"/>
      <c r="MBV303"/>
      <c r="MBW303"/>
      <c r="MBX303"/>
      <c r="MBY303"/>
      <c r="MBZ303"/>
      <c r="MCA303"/>
      <c r="MCB303"/>
      <c r="MCC303"/>
      <c r="MCD303"/>
      <c r="MCE303"/>
      <c r="MCF303"/>
      <c r="MCG303"/>
      <c r="MCH303"/>
      <c r="MCI303"/>
      <c r="MCJ303"/>
      <c r="MCK303"/>
      <c r="MCL303"/>
      <c r="MCM303"/>
      <c r="MCN303"/>
      <c r="MCO303"/>
      <c r="MCP303"/>
      <c r="MCQ303"/>
      <c r="MCR303"/>
      <c r="MCS303"/>
      <c r="MCT303"/>
      <c r="MCU303"/>
      <c r="MCV303"/>
      <c r="MCW303"/>
      <c r="MCX303"/>
      <c r="MCY303"/>
      <c r="MCZ303"/>
      <c r="MDA303"/>
      <c r="MDB303"/>
      <c r="MDC303"/>
      <c r="MDD303"/>
      <c r="MDE303"/>
      <c r="MDF303"/>
      <c r="MDG303"/>
      <c r="MDH303"/>
      <c r="MDI303"/>
      <c r="MDJ303"/>
      <c r="MDK303"/>
      <c r="MDL303"/>
      <c r="MDM303"/>
      <c r="MDN303"/>
      <c r="MDO303"/>
      <c r="MDP303"/>
      <c r="MDQ303"/>
      <c r="MDR303"/>
      <c r="MDS303"/>
      <c r="MDT303"/>
      <c r="MDU303"/>
      <c r="MDV303"/>
      <c r="MDW303"/>
      <c r="MDX303"/>
      <c r="MDY303"/>
      <c r="MDZ303"/>
      <c r="MEA303"/>
      <c r="MEB303"/>
      <c r="MEC303"/>
      <c r="MED303"/>
      <c r="MEE303"/>
      <c r="MEF303"/>
      <c r="MEG303"/>
      <c r="MEH303"/>
      <c r="MEI303"/>
      <c r="MEJ303"/>
      <c r="MEK303"/>
      <c r="MEL303"/>
      <c r="MEM303"/>
      <c r="MEN303"/>
      <c r="MEO303"/>
      <c r="MEP303"/>
      <c r="MEQ303"/>
      <c r="MER303"/>
      <c r="MES303"/>
      <c r="MET303"/>
      <c r="MEU303"/>
      <c r="MEV303"/>
      <c r="MEW303"/>
      <c r="MEX303"/>
      <c r="MEY303"/>
      <c r="MEZ303"/>
      <c r="MFA303"/>
      <c r="MFB303"/>
      <c r="MFC303"/>
      <c r="MFD303"/>
      <c r="MFE303"/>
      <c r="MFF303"/>
      <c r="MFG303"/>
      <c r="MFH303"/>
      <c r="MFI303"/>
      <c r="MFJ303"/>
      <c r="MFK303"/>
      <c r="MFL303"/>
      <c r="MFM303"/>
      <c r="MFN303"/>
      <c r="MFO303"/>
      <c r="MFP303"/>
      <c r="MFQ303"/>
      <c r="MFR303"/>
      <c r="MFS303"/>
      <c r="MFT303"/>
      <c r="MFU303"/>
      <c r="MFV303"/>
      <c r="MFW303"/>
      <c r="MFX303"/>
      <c r="MFY303"/>
      <c r="MFZ303"/>
      <c r="MGA303"/>
      <c r="MGB303"/>
      <c r="MGC303"/>
      <c r="MGD303"/>
      <c r="MGE303"/>
      <c r="MGF303"/>
      <c r="MGG303"/>
      <c r="MGH303"/>
      <c r="MGI303"/>
      <c r="MGJ303"/>
      <c r="MGK303"/>
      <c r="MGL303"/>
      <c r="MGM303"/>
      <c r="MGN303"/>
      <c r="MGO303"/>
      <c r="MGP303"/>
      <c r="MGQ303"/>
      <c r="MGR303"/>
      <c r="MGS303"/>
      <c r="MGT303"/>
      <c r="MGU303"/>
      <c r="MGV303"/>
      <c r="MGW303"/>
      <c r="MGX303"/>
      <c r="MGY303"/>
      <c r="MGZ303"/>
      <c r="MHA303"/>
      <c r="MHB303"/>
      <c r="MHC303"/>
      <c r="MHD303"/>
      <c r="MHE303"/>
      <c r="MHF303"/>
      <c r="MHG303"/>
      <c r="MHH303"/>
      <c r="MHI303"/>
      <c r="MHJ303"/>
      <c r="MHK303"/>
      <c r="MHL303"/>
      <c r="MHM303"/>
      <c r="MHN303"/>
      <c r="MHO303"/>
      <c r="MHP303"/>
      <c r="MHQ303"/>
      <c r="MHR303"/>
      <c r="MHS303"/>
      <c r="MHT303"/>
      <c r="MHU303"/>
      <c r="MHV303"/>
      <c r="MHW303"/>
      <c r="MHX303"/>
      <c r="MHY303"/>
      <c r="MHZ303"/>
      <c r="MIA303"/>
      <c r="MIB303"/>
      <c r="MIC303"/>
      <c r="MID303"/>
      <c r="MIE303"/>
      <c r="MIF303"/>
      <c r="MIG303"/>
      <c r="MIH303"/>
      <c r="MII303"/>
      <c r="MIJ303"/>
      <c r="MIK303"/>
      <c r="MIL303"/>
      <c r="MIM303"/>
      <c r="MIN303"/>
      <c r="MIO303"/>
      <c r="MIP303"/>
      <c r="MIQ303"/>
      <c r="MIR303"/>
      <c r="MIS303"/>
      <c r="MIT303"/>
      <c r="MIU303"/>
      <c r="MIV303"/>
      <c r="MIW303"/>
      <c r="MIX303"/>
      <c r="MIY303"/>
      <c r="MIZ303"/>
      <c r="MJA303"/>
      <c r="MJB303"/>
      <c r="MJC303"/>
      <c r="MJD303"/>
      <c r="MJE303"/>
      <c r="MJF303"/>
      <c r="MJG303"/>
      <c r="MJH303"/>
      <c r="MJI303"/>
      <c r="MJJ303"/>
      <c r="MJK303"/>
      <c r="MJL303"/>
      <c r="MJM303"/>
      <c r="MJN303"/>
      <c r="MJO303"/>
      <c r="MJP303"/>
      <c r="MJQ303"/>
      <c r="MJR303"/>
      <c r="MJS303"/>
      <c r="MJT303"/>
      <c r="MJU303"/>
      <c r="MJV303"/>
      <c r="MJW303"/>
      <c r="MJX303"/>
      <c r="MJY303"/>
      <c r="MJZ303"/>
      <c r="MKA303"/>
      <c r="MKB303"/>
      <c r="MKC303"/>
      <c r="MKD303"/>
      <c r="MKE303"/>
      <c r="MKF303"/>
      <c r="MKG303"/>
      <c r="MKH303"/>
      <c r="MKI303"/>
      <c r="MKJ303"/>
      <c r="MKK303"/>
      <c r="MKL303"/>
      <c r="MKM303"/>
      <c r="MKN303"/>
      <c r="MKO303"/>
      <c r="MKP303"/>
      <c r="MKQ303"/>
      <c r="MKR303"/>
      <c r="MKS303"/>
      <c r="MKT303"/>
      <c r="MKU303"/>
      <c r="MKV303"/>
      <c r="MKW303"/>
      <c r="MKX303"/>
      <c r="MKY303"/>
      <c r="MKZ303"/>
      <c r="MLA303"/>
      <c r="MLB303"/>
      <c r="MLC303"/>
      <c r="MLD303"/>
      <c r="MLE303"/>
      <c r="MLF303"/>
      <c r="MLG303"/>
      <c r="MLH303"/>
      <c r="MLI303"/>
      <c r="MLJ303"/>
      <c r="MLK303"/>
      <c r="MLL303"/>
      <c r="MLM303"/>
      <c r="MLN303"/>
      <c r="MLO303"/>
      <c r="MLP303"/>
      <c r="MLQ303"/>
      <c r="MLR303"/>
      <c r="MLS303"/>
      <c r="MLT303"/>
      <c r="MLU303"/>
      <c r="MLV303"/>
      <c r="MLW303"/>
      <c r="MLX303"/>
      <c r="MLY303"/>
      <c r="MLZ303"/>
      <c r="MMA303"/>
      <c r="MMB303"/>
      <c r="MMC303"/>
      <c r="MMD303"/>
      <c r="MME303"/>
      <c r="MMF303"/>
      <c r="MMG303"/>
      <c r="MMH303"/>
      <c r="MMI303"/>
      <c r="MMJ303"/>
      <c r="MMK303"/>
      <c r="MML303"/>
      <c r="MMM303"/>
      <c r="MMN303"/>
      <c r="MMO303"/>
      <c r="MMP303"/>
      <c r="MMQ303"/>
      <c r="MMR303"/>
      <c r="MMS303"/>
      <c r="MMT303"/>
      <c r="MMU303"/>
      <c r="MMV303"/>
      <c r="MMW303"/>
      <c r="MMX303"/>
      <c r="MMY303"/>
      <c r="MMZ303"/>
      <c r="MNA303"/>
      <c r="MNB303"/>
      <c r="MNC303"/>
      <c r="MND303"/>
      <c r="MNE303"/>
      <c r="MNF303"/>
      <c r="MNG303"/>
      <c r="MNH303"/>
      <c r="MNI303"/>
      <c r="MNJ303"/>
      <c r="MNK303"/>
      <c r="MNL303"/>
      <c r="MNM303"/>
      <c r="MNN303"/>
      <c r="MNO303"/>
      <c r="MNP303"/>
      <c r="MNQ303"/>
      <c r="MNR303"/>
      <c r="MNS303"/>
      <c r="MNT303"/>
      <c r="MNU303"/>
      <c r="MNV303"/>
      <c r="MNW303"/>
      <c r="MNX303"/>
      <c r="MNY303"/>
      <c r="MNZ303"/>
      <c r="MOA303"/>
      <c r="MOB303"/>
      <c r="MOC303"/>
      <c r="MOD303"/>
      <c r="MOE303"/>
      <c r="MOF303"/>
      <c r="MOG303"/>
      <c r="MOH303"/>
      <c r="MOI303"/>
      <c r="MOJ303"/>
      <c r="MOK303"/>
      <c r="MOL303"/>
      <c r="MOM303"/>
      <c r="MON303"/>
      <c r="MOO303"/>
      <c r="MOP303"/>
      <c r="MOQ303"/>
      <c r="MOR303"/>
      <c r="MOS303"/>
      <c r="MOT303"/>
      <c r="MOU303"/>
      <c r="MOV303"/>
      <c r="MOW303"/>
      <c r="MOX303"/>
      <c r="MOY303"/>
      <c r="MOZ303"/>
      <c r="MPA303"/>
      <c r="MPB303"/>
      <c r="MPC303"/>
      <c r="MPD303"/>
      <c r="MPE303"/>
      <c r="MPF303"/>
      <c r="MPG303"/>
      <c r="MPH303"/>
      <c r="MPI303"/>
      <c r="MPJ303"/>
      <c r="MPK303"/>
      <c r="MPL303"/>
      <c r="MPM303"/>
      <c r="MPN303"/>
      <c r="MPO303"/>
      <c r="MPP303"/>
      <c r="MPQ303"/>
      <c r="MPR303"/>
      <c r="MPS303"/>
      <c r="MPT303"/>
      <c r="MPU303"/>
      <c r="MPV303"/>
      <c r="MPW303"/>
      <c r="MPX303"/>
      <c r="MPY303"/>
      <c r="MPZ303"/>
      <c r="MQA303"/>
      <c r="MQB303"/>
      <c r="MQC303"/>
      <c r="MQD303"/>
      <c r="MQE303"/>
      <c r="MQF303"/>
      <c r="MQG303"/>
      <c r="MQH303"/>
      <c r="MQI303"/>
      <c r="MQJ303"/>
      <c r="MQK303"/>
      <c r="MQL303"/>
      <c r="MQM303"/>
      <c r="MQN303"/>
      <c r="MQO303"/>
      <c r="MQP303"/>
      <c r="MQQ303"/>
      <c r="MQR303"/>
      <c r="MQS303"/>
      <c r="MQT303"/>
      <c r="MQU303"/>
      <c r="MQV303"/>
      <c r="MQW303"/>
      <c r="MQX303"/>
      <c r="MQY303"/>
      <c r="MQZ303"/>
      <c r="MRA303"/>
      <c r="MRB303"/>
      <c r="MRC303"/>
      <c r="MRD303"/>
      <c r="MRE303"/>
      <c r="MRF303"/>
      <c r="MRG303"/>
      <c r="MRH303"/>
      <c r="MRI303"/>
      <c r="MRJ303"/>
      <c r="MRK303"/>
      <c r="MRL303"/>
      <c r="MRM303"/>
      <c r="MRN303"/>
      <c r="MRO303"/>
      <c r="MRP303"/>
      <c r="MRQ303"/>
      <c r="MRR303"/>
      <c r="MRS303"/>
      <c r="MRT303"/>
      <c r="MRU303"/>
      <c r="MRV303"/>
      <c r="MRW303"/>
      <c r="MRX303"/>
      <c r="MRY303"/>
      <c r="MRZ303"/>
      <c r="MSA303"/>
      <c r="MSB303"/>
      <c r="MSC303"/>
      <c r="MSD303"/>
      <c r="MSE303"/>
      <c r="MSF303"/>
      <c r="MSG303"/>
      <c r="MSH303"/>
      <c r="MSI303"/>
      <c r="MSJ303"/>
      <c r="MSK303"/>
      <c r="MSL303"/>
      <c r="MSM303"/>
      <c r="MSN303"/>
      <c r="MSO303"/>
      <c r="MSP303"/>
      <c r="MSQ303"/>
      <c r="MSR303"/>
      <c r="MSS303"/>
      <c r="MST303"/>
      <c r="MSU303"/>
      <c r="MSV303"/>
      <c r="MSW303"/>
      <c r="MSX303"/>
      <c r="MSY303"/>
      <c r="MSZ303"/>
      <c r="MTA303"/>
      <c r="MTB303"/>
      <c r="MTC303"/>
      <c r="MTD303"/>
      <c r="MTE303"/>
      <c r="MTF303"/>
      <c r="MTG303"/>
      <c r="MTH303"/>
      <c r="MTI303"/>
      <c r="MTJ303"/>
      <c r="MTK303"/>
      <c r="MTL303"/>
      <c r="MTM303"/>
      <c r="MTN303"/>
      <c r="MTO303"/>
      <c r="MTP303"/>
      <c r="MTQ303"/>
      <c r="MTR303"/>
      <c r="MTS303"/>
      <c r="MTT303"/>
      <c r="MTU303"/>
      <c r="MTV303"/>
      <c r="MTW303"/>
      <c r="MTX303"/>
      <c r="MTY303"/>
      <c r="MTZ303"/>
      <c r="MUA303"/>
      <c r="MUB303"/>
      <c r="MUC303"/>
      <c r="MUD303"/>
      <c r="MUE303"/>
      <c r="MUF303"/>
      <c r="MUG303"/>
      <c r="MUH303"/>
      <c r="MUI303"/>
      <c r="MUJ303"/>
      <c r="MUK303"/>
      <c r="MUL303"/>
      <c r="MUM303"/>
      <c r="MUN303"/>
      <c r="MUO303"/>
      <c r="MUP303"/>
      <c r="MUQ303"/>
      <c r="MUR303"/>
      <c r="MUS303"/>
      <c r="MUT303"/>
      <c r="MUU303"/>
      <c r="MUV303"/>
      <c r="MUW303"/>
      <c r="MUX303"/>
      <c r="MUY303"/>
      <c r="MUZ303"/>
      <c r="MVA303"/>
      <c r="MVB303"/>
      <c r="MVC303"/>
      <c r="MVD303"/>
      <c r="MVE303"/>
      <c r="MVF303"/>
      <c r="MVG303"/>
      <c r="MVH303"/>
      <c r="MVI303"/>
      <c r="MVJ303"/>
      <c r="MVK303"/>
      <c r="MVL303"/>
      <c r="MVM303"/>
      <c r="MVN303"/>
      <c r="MVO303"/>
      <c r="MVP303"/>
      <c r="MVQ303"/>
      <c r="MVR303"/>
      <c r="MVS303"/>
      <c r="MVT303"/>
      <c r="MVU303"/>
      <c r="MVV303"/>
      <c r="MVW303"/>
      <c r="MVX303"/>
      <c r="MVY303"/>
      <c r="MVZ303"/>
      <c r="MWA303"/>
      <c r="MWB303"/>
      <c r="MWC303"/>
      <c r="MWD303"/>
      <c r="MWE303"/>
      <c r="MWF303"/>
      <c r="MWG303"/>
      <c r="MWH303"/>
      <c r="MWI303"/>
      <c r="MWJ303"/>
      <c r="MWK303"/>
      <c r="MWL303"/>
      <c r="MWM303"/>
      <c r="MWN303"/>
      <c r="MWO303"/>
      <c r="MWP303"/>
      <c r="MWQ303"/>
      <c r="MWR303"/>
      <c r="MWS303"/>
      <c r="MWT303"/>
      <c r="MWU303"/>
      <c r="MWV303"/>
      <c r="MWW303"/>
      <c r="MWX303"/>
      <c r="MWY303"/>
      <c r="MWZ303"/>
      <c r="MXA303"/>
      <c r="MXB303"/>
      <c r="MXC303"/>
      <c r="MXD303"/>
      <c r="MXE303"/>
      <c r="MXF303"/>
      <c r="MXG303"/>
      <c r="MXH303"/>
      <c r="MXI303"/>
      <c r="MXJ303"/>
      <c r="MXK303"/>
      <c r="MXL303"/>
      <c r="MXM303"/>
      <c r="MXN303"/>
      <c r="MXO303"/>
      <c r="MXP303"/>
      <c r="MXQ303"/>
      <c r="MXR303"/>
      <c r="MXS303"/>
      <c r="MXT303"/>
      <c r="MXU303"/>
      <c r="MXV303"/>
      <c r="MXW303"/>
      <c r="MXX303"/>
      <c r="MXY303"/>
      <c r="MXZ303"/>
      <c r="MYA303"/>
      <c r="MYB303"/>
      <c r="MYC303"/>
      <c r="MYD303"/>
      <c r="MYE303"/>
      <c r="MYF303"/>
      <c r="MYG303"/>
      <c r="MYH303"/>
      <c r="MYI303"/>
      <c r="MYJ303"/>
      <c r="MYK303"/>
      <c r="MYL303"/>
      <c r="MYM303"/>
      <c r="MYN303"/>
      <c r="MYO303"/>
      <c r="MYP303"/>
      <c r="MYQ303"/>
      <c r="MYR303"/>
      <c r="MYS303"/>
      <c r="MYT303"/>
      <c r="MYU303"/>
      <c r="MYV303"/>
      <c r="MYW303"/>
      <c r="MYX303"/>
      <c r="MYY303"/>
      <c r="MYZ303"/>
      <c r="MZA303"/>
      <c r="MZB303"/>
      <c r="MZC303"/>
      <c r="MZD303"/>
      <c r="MZE303"/>
      <c r="MZF303"/>
      <c r="MZG303"/>
      <c r="MZH303"/>
      <c r="MZI303"/>
      <c r="MZJ303"/>
      <c r="MZK303"/>
      <c r="MZL303"/>
      <c r="MZM303"/>
      <c r="MZN303"/>
      <c r="MZO303"/>
      <c r="MZP303"/>
      <c r="MZQ303"/>
      <c r="MZR303"/>
      <c r="MZS303"/>
      <c r="MZT303"/>
      <c r="MZU303"/>
      <c r="MZV303"/>
      <c r="MZW303"/>
      <c r="MZX303"/>
      <c r="MZY303"/>
      <c r="MZZ303"/>
      <c r="NAA303"/>
      <c r="NAB303"/>
      <c r="NAC303"/>
      <c r="NAD303"/>
      <c r="NAE303"/>
      <c r="NAF303"/>
      <c r="NAG303"/>
      <c r="NAH303"/>
      <c r="NAI303"/>
      <c r="NAJ303"/>
      <c r="NAK303"/>
      <c r="NAL303"/>
      <c r="NAM303"/>
      <c r="NAN303"/>
      <c r="NAO303"/>
      <c r="NAP303"/>
      <c r="NAQ303"/>
      <c r="NAR303"/>
      <c r="NAS303"/>
      <c r="NAT303"/>
      <c r="NAU303"/>
      <c r="NAV303"/>
      <c r="NAW303"/>
      <c r="NAX303"/>
      <c r="NAY303"/>
      <c r="NAZ303"/>
      <c r="NBA303"/>
      <c r="NBB303"/>
      <c r="NBC303"/>
      <c r="NBD303"/>
      <c r="NBE303"/>
      <c r="NBF303"/>
      <c r="NBG303"/>
      <c r="NBH303"/>
      <c r="NBI303"/>
      <c r="NBJ303"/>
      <c r="NBK303"/>
      <c r="NBL303"/>
      <c r="NBM303"/>
      <c r="NBN303"/>
      <c r="NBO303"/>
      <c r="NBP303"/>
      <c r="NBQ303"/>
      <c r="NBR303"/>
      <c r="NBS303"/>
      <c r="NBT303"/>
      <c r="NBU303"/>
      <c r="NBV303"/>
      <c r="NBW303"/>
      <c r="NBX303"/>
      <c r="NBY303"/>
      <c r="NBZ303"/>
      <c r="NCA303"/>
      <c r="NCB303"/>
      <c r="NCC303"/>
      <c r="NCD303"/>
      <c r="NCE303"/>
      <c r="NCF303"/>
      <c r="NCG303"/>
      <c r="NCH303"/>
      <c r="NCI303"/>
      <c r="NCJ303"/>
      <c r="NCK303"/>
      <c r="NCL303"/>
      <c r="NCM303"/>
      <c r="NCN303"/>
      <c r="NCO303"/>
      <c r="NCP303"/>
      <c r="NCQ303"/>
      <c r="NCR303"/>
      <c r="NCS303"/>
      <c r="NCT303"/>
      <c r="NCU303"/>
      <c r="NCV303"/>
      <c r="NCW303"/>
      <c r="NCX303"/>
      <c r="NCY303"/>
      <c r="NCZ303"/>
      <c r="NDA303"/>
      <c r="NDB303"/>
      <c r="NDC303"/>
      <c r="NDD303"/>
      <c r="NDE303"/>
      <c r="NDF303"/>
      <c r="NDG303"/>
      <c r="NDH303"/>
      <c r="NDI303"/>
      <c r="NDJ303"/>
      <c r="NDK303"/>
      <c r="NDL303"/>
      <c r="NDM303"/>
      <c r="NDN303"/>
      <c r="NDO303"/>
      <c r="NDP303"/>
      <c r="NDQ303"/>
      <c r="NDR303"/>
      <c r="NDS303"/>
      <c r="NDT303"/>
      <c r="NDU303"/>
      <c r="NDV303"/>
      <c r="NDW303"/>
      <c r="NDX303"/>
      <c r="NDY303"/>
      <c r="NDZ303"/>
      <c r="NEA303"/>
      <c r="NEB303"/>
      <c r="NEC303"/>
      <c r="NED303"/>
      <c r="NEE303"/>
      <c r="NEF303"/>
      <c r="NEG303"/>
      <c r="NEH303"/>
      <c r="NEI303"/>
      <c r="NEJ303"/>
      <c r="NEK303"/>
      <c r="NEL303"/>
      <c r="NEM303"/>
      <c r="NEN303"/>
      <c r="NEO303"/>
      <c r="NEP303"/>
      <c r="NEQ303"/>
      <c r="NER303"/>
      <c r="NES303"/>
      <c r="NET303"/>
      <c r="NEU303"/>
      <c r="NEV303"/>
      <c r="NEW303"/>
      <c r="NEX303"/>
      <c r="NEY303"/>
      <c r="NEZ303"/>
      <c r="NFA303"/>
      <c r="NFB303"/>
      <c r="NFC303"/>
      <c r="NFD303"/>
      <c r="NFE303"/>
      <c r="NFF303"/>
      <c r="NFG303"/>
      <c r="NFH303"/>
      <c r="NFI303"/>
      <c r="NFJ303"/>
      <c r="NFK303"/>
      <c r="NFL303"/>
      <c r="NFM303"/>
      <c r="NFN303"/>
      <c r="NFO303"/>
      <c r="NFP303"/>
      <c r="NFQ303"/>
      <c r="NFR303"/>
      <c r="NFS303"/>
      <c r="NFT303"/>
      <c r="NFU303"/>
      <c r="NFV303"/>
      <c r="NFW303"/>
      <c r="NFX303"/>
      <c r="NFY303"/>
      <c r="NFZ303"/>
      <c r="NGA303"/>
      <c r="NGB303"/>
      <c r="NGC303"/>
      <c r="NGD303"/>
      <c r="NGE303"/>
      <c r="NGF303"/>
      <c r="NGG303"/>
      <c r="NGH303"/>
      <c r="NGI303"/>
      <c r="NGJ303"/>
      <c r="NGK303"/>
      <c r="NGL303"/>
      <c r="NGM303"/>
      <c r="NGN303"/>
      <c r="NGO303"/>
      <c r="NGP303"/>
      <c r="NGQ303"/>
      <c r="NGR303"/>
      <c r="NGS303"/>
      <c r="NGT303"/>
      <c r="NGU303"/>
      <c r="NGV303"/>
      <c r="NGW303"/>
      <c r="NGX303"/>
      <c r="NGY303"/>
      <c r="NGZ303"/>
      <c r="NHA303"/>
      <c r="NHB303"/>
      <c r="NHC303"/>
      <c r="NHD303"/>
      <c r="NHE303"/>
      <c r="NHF303"/>
      <c r="NHG303"/>
      <c r="NHH303"/>
      <c r="NHI303"/>
      <c r="NHJ303"/>
      <c r="NHK303"/>
      <c r="NHL303"/>
      <c r="NHM303"/>
      <c r="NHN303"/>
      <c r="NHO303"/>
      <c r="NHP303"/>
      <c r="NHQ303"/>
      <c r="NHR303"/>
      <c r="NHS303"/>
      <c r="NHT303"/>
      <c r="NHU303"/>
      <c r="NHV303"/>
      <c r="NHW303"/>
      <c r="NHX303"/>
      <c r="NHY303"/>
      <c r="NHZ303"/>
      <c r="NIA303"/>
      <c r="NIB303"/>
      <c r="NIC303"/>
      <c r="NID303"/>
      <c r="NIE303"/>
      <c r="NIF303"/>
      <c r="NIG303"/>
      <c r="NIH303"/>
      <c r="NII303"/>
      <c r="NIJ303"/>
      <c r="NIK303"/>
      <c r="NIL303"/>
      <c r="NIM303"/>
      <c r="NIN303"/>
      <c r="NIO303"/>
      <c r="NIP303"/>
      <c r="NIQ303"/>
      <c r="NIR303"/>
      <c r="NIS303"/>
      <c r="NIT303"/>
      <c r="NIU303"/>
      <c r="NIV303"/>
      <c r="NIW303"/>
      <c r="NIX303"/>
      <c r="NIY303"/>
      <c r="NIZ303"/>
      <c r="NJA303"/>
      <c r="NJB303"/>
      <c r="NJC303"/>
      <c r="NJD303"/>
      <c r="NJE303"/>
      <c r="NJF303"/>
      <c r="NJG303"/>
      <c r="NJH303"/>
      <c r="NJI303"/>
      <c r="NJJ303"/>
      <c r="NJK303"/>
      <c r="NJL303"/>
      <c r="NJM303"/>
      <c r="NJN303"/>
      <c r="NJO303"/>
      <c r="NJP303"/>
      <c r="NJQ303"/>
      <c r="NJR303"/>
      <c r="NJS303"/>
      <c r="NJT303"/>
      <c r="NJU303"/>
      <c r="NJV303"/>
      <c r="NJW303"/>
      <c r="NJX303"/>
      <c r="NJY303"/>
      <c r="NJZ303"/>
      <c r="NKA303"/>
      <c r="NKB303"/>
      <c r="NKC303"/>
      <c r="NKD303"/>
      <c r="NKE303"/>
      <c r="NKF303"/>
      <c r="NKG303"/>
      <c r="NKH303"/>
      <c r="NKI303"/>
      <c r="NKJ303"/>
      <c r="NKK303"/>
      <c r="NKL303"/>
      <c r="NKM303"/>
      <c r="NKN303"/>
      <c r="NKO303"/>
      <c r="NKP303"/>
      <c r="NKQ303"/>
      <c r="NKR303"/>
      <c r="NKS303"/>
      <c r="NKT303"/>
      <c r="NKU303"/>
      <c r="NKV303"/>
      <c r="NKW303"/>
      <c r="NKX303"/>
      <c r="NKY303"/>
      <c r="NKZ303"/>
      <c r="NLA303"/>
      <c r="NLB303"/>
      <c r="NLC303"/>
      <c r="NLD303"/>
      <c r="NLE303"/>
      <c r="NLF303"/>
      <c r="NLG303"/>
      <c r="NLH303"/>
      <c r="NLI303"/>
      <c r="NLJ303"/>
      <c r="NLK303"/>
      <c r="NLL303"/>
      <c r="NLM303"/>
      <c r="NLN303"/>
      <c r="NLO303"/>
      <c r="NLP303"/>
      <c r="NLQ303"/>
      <c r="NLR303"/>
      <c r="NLS303"/>
      <c r="NLT303"/>
      <c r="NLU303"/>
      <c r="NLV303"/>
      <c r="NLW303"/>
      <c r="NLX303"/>
      <c r="NLY303"/>
      <c r="NLZ303"/>
      <c r="NMA303"/>
      <c r="NMB303"/>
      <c r="NMC303"/>
      <c r="NMD303"/>
      <c r="NME303"/>
      <c r="NMF303"/>
      <c r="NMG303"/>
      <c r="NMH303"/>
      <c r="NMI303"/>
      <c r="NMJ303"/>
      <c r="NMK303"/>
      <c r="NML303"/>
      <c r="NMM303"/>
      <c r="NMN303"/>
      <c r="NMO303"/>
      <c r="NMP303"/>
      <c r="NMQ303"/>
      <c r="NMR303"/>
      <c r="NMS303"/>
      <c r="NMT303"/>
      <c r="NMU303"/>
      <c r="NMV303"/>
      <c r="NMW303"/>
      <c r="NMX303"/>
      <c r="NMY303"/>
      <c r="NMZ303"/>
      <c r="NNA303"/>
      <c r="NNB303"/>
      <c r="NNC303"/>
      <c r="NND303"/>
      <c r="NNE303"/>
      <c r="NNF303"/>
      <c r="NNG303"/>
      <c r="NNH303"/>
      <c r="NNI303"/>
      <c r="NNJ303"/>
      <c r="NNK303"/>
      <c r="NNL303"/>
      <c r="NNM303"/>
      <c r="NNN303"/>
      <c r="NNO303"/>
      <c r="NNP303"/>
      <c r="NNQ303"/>
      <c r="NNR303"/>
      <c r="NNS303"/>
      <c r="NNT303"/>
      <c r="NNU303"/>
      <c r="NNV303"/>
      <c r="NNW303"/>
      <c r="NNX303"/>
      <c r="NNY303"/>
      <c r="NNZ303"/>
      <c r="NOA303"/>
      <c r="NOB303"/>
      <c r="NOC303"/>
      <c r="NOD303"/>
      <c r="NOE303"/>
      <c r="NOF303"/>
      <c r="NOG303"/>
      <c r="NOH303"/>
      <c r="NOI303"/>
      <c r="NOJ303"/>
      <c r="NOK303"/>
      <c r="NOL303"/>
      <c r="NOM303"/>
      <c r="NON303"/>
      <c r="NOO303"/>
      <c r="NOP303"/>
      <c r="NOQ303"/>
      <c r="NOR303"/>
      <c r="NOS303"/>
      <c r="NOT303"/>
      <c r="NOU303"/>
      <c r="NOV303"/>
      <c r="NOW303"/>
      <c r="NOX303"/>
      <c r="NOY303"/>
      <c r="NOZ303"/>
      <c r="NPA303"/>
      <c r="NPB303"/>
      <c r="NPC303"/>
      <c r="NPD303"/>
      <c r="NPE303"/>
      <c r="NPF303"/>
      <c r="NPG303"/>
      <c r="NPH303"/>
      <c r="NPI303"/>
      <c r="NPJ303"/>
      <c r="NPK303"/>
      <c r="NPL303"/>
      <c r="NPM303"/>
      <c r="NPN303"/>
      <c r="NPO303"/>
      <c r="NPP303"/>
      <c r="NPQ303"/>
      <c r="NPR303"/>
      <c r="NPS303"/>
      <c r="NPT303"/>
      <c r="NPU303"/>
      <c r="NPV303"/>
      <c r="NPW303"/>
      <c r="NPX303"/>
      <c r="NPY303"/>
      <c r="NPZ303"/>
      <c r="NQA303"/>
      <c r="NQB303"/>
      <c r="NQC303"/>
      <c r="NQD303"/>
      <c r="NQE303"/>
      <c r="NQF303"/>
      <c r="NQG303"/>
      <c r="NQH303"/>
      <c r="NQI303"/>
      <c r="NQJ303"/>
      <c r="NQK303"/>
      <c r="NQL303"/>
      <c r="NQM303"/>
      <c r="NQN303"/>
      <c r="NQO303"/>
      <c r="NQP303"/>
      <c r="NQQ303"/>
      <c r="NQR303"/>
      <c r="NQS303"/>
      <c r="NQT303"/>
      <c r="NQU303"/>
      <c r="NQV303"/>
      <c r="NQW303"/>
      <c r="NQX303"/>
      <c r="NQY303"/>
      <c r="NQZ303"/>
      <c r="NRA303"/>
      <c r="NRB303"/>
      <c r="NRC303"/>
      <c r="NRD303"/>
      <c r="NRE303"/>
      <c r="NRF303"/>
      <c r="NRG303"/>
      <c r="NRH303"/>
      <c r="NRI303"/>
      <c r="NRJ303"/>
      <c r="NRK303"/>
      <c r="NRL303"/>
      <c r="NRM303"/>
      <c r="NRN303"/>
      <c r="NRO303"/>
      <c r="NRP303"/>
      <c r="NRQ303"/>
      <c r="NRR303"/>
      <c r="NRS303"/>
      <c r="NRT303"/>
      <c r="NRU303"/>
      <c r="NRV303"/>
      <c r="NRW303"/>
      <c r="NRX303"/>
      <c r="NRY303"/>
      <c r="NRZ303"/>
      <c r="NSA303"/>
      <c r="NSB303"/>
      <c r="NSC303"/>
      <c r="NSD303"/>
      <c r="NSE303"/>
      <c r="NSF303"/>
      <c r="NSG303"/>
      <c r="NSH303"/>
      <c r="NSI303"/>
      <c r="NSJ303"/>
      <c r="NSK303"/>
      <c r="NSL303"/>
      <c r="NSM303"/>
      <c r="NSN303"/>
      <c r="NSO303"/>
      <c r="NSP303"/>
      <c r="NSQ303"/>
      <c r="NSR303"/>
      <c r="NSS303"/>
      <c r="NST303"/>
      <c r="NSU303"/>
      <c r="NSV303"/>
      <c r="NSW303"/>
      <c r="NSX303"/>
      <c r="NSY303"/>
      <c r="NSZ303"/>
      <c r="NTA303"/>
      <c r="NTB303"/>
      <c r="NTC303"/>
      <c r="NTD303"/>
      <c r="NTE303"/>
      <c r="NTF303"/>
      <c r="NTG303"/>
      <c r="NTH303"/>
      <c r="NTI303"/>
      <c r="NTJ303"/>
      <c r="NTK303"/>
      <c r="NTL303"/>
      <c r="NTM303"/>
      <c r="NTN303"/>
      <c r="NTO303"/>
      <c r="NTP303"/>
      <c r="NTQ303"/>
      <c r="NTR303"/>
      <c r="NTS303"/>
      <c r="NTT303"/>
      <c r="NTU303"/>
      <c r="NTV303"/>
      <c r="NTW303"/>
      <c r="NTX303"/>
      <c r="NTY303"/>
      <c r="NTZ303"/>
      <c r="NUA303"/>
      <c r="NUB303"/>
      <c r="NUC303"/>
      <c r="NUD303"/>
      <c r="NUE303"/>
      <c r="NUF303"/>
      <c r="NUG303"/>
      <c r="NUH303"/>
      <c r="NUI303"/>
      <c r="NUJ303"/>
      <c r="NUK303"/>
      <c r="NUL303"/>
      <c r="NUM303"/>
      <c r="NUN303"/>
      <c r="NUO303"/>
      <c r="NUP303"/>
      <c r="NUQ303"/>
      <c r="NUR303"/>
      <c r="NUS303"/>
      <c r="NUT303"/>
      <c r="NUU303"/>
      <c r="NUV303"/>
      <c r="NUW303"/>
      <c r="NUX303"/>
      <c r="NUY303"/>
      <c r="NUZ303"/>
      <c r="NVA303"/>
      <c r="NVB303"/>
      <c r="NVC303"/>
      <c r="NVD303"/>
      <c r="NVE303"/>
      <c r="NVF303"/>
      <c r="NVG303"/>
      <c r="NVH303"/>
      <c r="NVI303"/>
      <c r="NVJ303"/>
      <c r="NVK303"/>
      <c r="NVL303"/>
      <c r="NVM303"/>
      <c r="NVN303"/>
      <c r="NVO303"/>
      <c r="NVP303"/>
      <c r="NVQ303"/>
      <c r="NVR303"/>
      <c r="NVS303"/>
      <c r="NVT303"/>
      <c r="NVU303"/>
      <c r="NVV303"/>
      <c r="NVW303"/>
      <c r="NVX303"/>
      <c r="NVY303"/>
      <c r="NVZ303"/>
      <c r="NWA303"/>
      <c r="NWB303"/>
      <c r="NWC303"/>
      <c r="NWD303"/>
      <c r="NWE303"/>
      <c r="NWF303"/>
      <c r="NWG303"/>
      <c r="NWH303"/>
      <c r="NWI303"/>
      <c r="NWJ303"/>
      <c r="NWK303"/>
      <c r="NWL303"/>
      <c r="NWM303"/>
      <c r="NWN303"/>
      <c r="NWO303"/>
      <c r="NWP303"/>
      <c r="NWQ303"/>
      <c r="NWR303"/>
      <c r="NWS303"/>
      <c r="NWT303"/>
      <c r="NWU303"/>
      <c r="NWV303"/>
      <c r="NWW303"/>
      <c r="NWX303"/>
      <c r="NWY303"/>
      <c r="NWZ303"/>
      <c r="NXA303"/>
      <c r="NXB303"/>
      <c r="NXC303"/>
      <c r="NXD303"/>
      <c r="NXE303"/>
      <c r="NXF303"/>
      <c r="NXG303"/>
      <c r="NXH303"/>
      <c r="NXI303"/>
      <c r="NXJ303"/>
      <c r="NXK303"/>
      <c r="NXL303"/>
      <c r="NXM303"/>
      <c r="NXN303"/>
      <c r="NXO303"/>
      <c r="NXP303"/>
      <c r="NXQ303"/>
      <c r="NXR303"/>
      <c r="NXS303"/>
      <c r="NXT303"/>
      <c r="NXU303"/>
      <c r="NXV303"/>
      <c r="NXW303"/>
      <c r="NXX303"/>
      <c r="NXY303"/>
      <c r="NXZ303"/>
      <c r="NYA303"/>
      <c r="NYB303"/>
      <c r="NYC303"/>
      <c r="NYD303"/>
      <c r="NYE303"/>
      <c r="NYF303"/>
      <c r="NYG303"/>
      <c r="NYH303"/>
      <c r="NYI303"/>
      <c r="NYJ303"/>
      <c r="NYK303"/>
      <c r="NYL303"/>
      <c r="NYM303"/>
      <c r="NYN303"/>
      <c r="NYO303"/>
      <c r="NYP303"/>
      <c r="NYQ303"/>
      <c r="NYR303"/>
      <c r="NYS303"/>
      <c r="NYT303"/>
      <c r="NYU303"/>
      <c r="NYV303"/>
      <c r="NYW303"/>
      <c r="NYX303"/>
      <c r="NYY303"/>
      <c r="NYZ303"/>
      <c r="NZA303"/>
      <c r="NZB303"/>
      <c r="NZC303"/>
      <c r="NZD303"/>
      <c r="NZE303"/>
      <c r="NZF303"/>
      <c r="NZG303"/>
      <c r="NZH303"/>
      <c r="NZI303"/>
      <c r="NZJ303"/>
      <c r="NZK303"/>
      <c r="NZL303"/>
      <c r="NZM303"/>
      <c r="NZN303"/>
      <c r="NZO303"/>
      <c r="NZP303"/>
      <c r="NZQ303"/>
      <c r="NZR303"/>
      <c r="NZS303"/>
      <c r="NZT303"/>
      <c r="NZU303"/>
      <c r="NZV303"/>
      <c r="NZW303"/>
      <c r="NZX303"/>
      <c r="NZY303"/>
      <c r="NZZ303"/>
      <c r="OAA303"/>
      <c r="OAB303"/>
      <c r="OAC303"/>
      <c r="OAD303"/>
      <c r="OAE303"/>
      <c r="OAF303"/>
      <c r="OAG303"/>
      <c r="OAH303"/>
      <c r="OAI303"/>
      <c r="OAJ303"/>
      <c r="OAK303"/>
      <c r="OAL303"/>
      <c r="OAM303"/>
      <c r="OAN303"/>
      <c r="OAO303"/>
      <c r="OAP303"/>
      <c r="OAQ303"/>
      <c r="OAR303"/>
      <c r="OAS303"/>
      <c r="OAT303"/>
      <c r="OAU303"/>
      <c r="OAV303"/>
      <c r="OAW303"/>
      <c r="OAX303"/>
      <c r="OAY303"/>
      <c r="OAZ303"/>
      <c r="OBA303"/>
      <c r="OBB303"/>
      <c r="OBC303"/>
      <c r="OBD303"/>
      <c r="OBE303"/>
      <c r="OBF303"/>
      <c r="OBG303"/>
      <c r="OBH303"/>
      <c r="OBI303"/>
      <c r="OBJ303"/>
      <c r="OBK303"/>
      <c r="OBL303"/>
      <c r="OBM303"/>
      <c r="OBN303"/>
      <c r="OBO303"/>
      <c r="OBP303"/>
      <c r="OBQ303"/>
      <c r="OBR303"/>
      <c r="OBS303"/>
      <c r="OBT303"/>
      <c r="OBU303"/>
      <c r="OBV303"/>
      <c r="OBW303"/>
      <c r="OBX303"/>
      <c r="OBY303"/>
      <c r="OBZ303"/>
      <c r="OCA303"/>
      <c r="OCB303"/>
      <c r="OCC303"/>
      <c r="OCD303"/>
      <c r="OCE303"/>
      <c r="OCF303"/>
      <c r="OCG303"/>
      <c r="OCH303"/>
      <c r="OCI303"/>
      <c r="OCJ303"/>
      <c r="OCK303"/>
      <c r="OCL303"/>
      <c r="OCM303"/>
      <c r="OCN303"/>
      <c r="OCO303"/>
      <c r="OCP303"/>
      <c r="OCQ303"/>
      <c r="OCR303"/>
      <c r="OCS303"/>
      <c r="OCT303"/>
      <c r="OCU303"/>
      <c r="OCV303"/>
      <c r="OCW303"/>
      <c r="OCX303"/>
      <c r="OCY303"/>
      <c r="OCZ303"/>
      <c r="ODA303"/>
      <c r="ODB303"/>
      <c r="ODC303"/>
      <c r="ODD303"/>
      <c r="ODE303"/>
      <c r="ODF303"/>
      <c r="ODG303"/>
      <c r="ODH303"/>
      <c r="ODI303"/>
      <c r="ODJ303"/>
      <c r="ODK303"/>
      <c r="ODL303"/>
      <c r="ODM303"/>
      <c r="ODN303"/>
      <c r="ODO303"/>
      <c r="ODP303"/>
      <c r="ODQ303"/>
      <c r="ODR303"/>
      <c r="ODS303"/>
      <c r="ODT303"/>
      <c r="ODU303"/>
      <c r="ODV303"/>
      <c r="ODW303"/>
      <c r="ODX303"/>
      <c r="ODY303"/>
      <c r="ODZ303"/>
      <c r="OEA303"/>
      <c r="OEB303"/>
      <c r="OEC303"/>
      <c r="OED303"/>
      <c r="OEE303"/>
      <c r="OEF303"/>
      <c r="OEG303"/>
      <c r="OEH303"/>
      <c r="OEI303"/>
      <c r="OEJ303"/>
      <c r="OEK303"/>
      <c r="OEL303"/>
      <c r="OEM303"/>
      <c r="OEN303"/>
      <c r="OEO303"/>
      <c r="OEP303"/>
      <c r="OEQ303"/>
      <c r="OER303"/>
      <c r="OES303"/>
      <c r="OET303"/>
      <c r="OEU303"/>
      <c r="OEV303"/>
      <c r="OEW303"/>
      <c r="OEX303"/>
      <c r="OEY303"/>
      <c r="OEZ303"/>
      <c r="OFA303"/>
      <c r="OFB303"/>
      <c r="OFC303"/>
      <c r="OFD303"/>
      <c r="OFE303"/>
      <c r="OFF303"/>
      <c r="OFG303"/>
      <c r="OFH303"/>
      <c r="OFI303"/>
      <c r="OFJ303"/>
      <c r="OFK303"/>
      <c r="OFL303"/>
      <c r="OFM303"/>
      <c r="OFN303"/>
      <c r="OFO303"/>
      <c r="OFP303"/>
      <c r="OFQ303"/>
      <c r="OFR303"/>
      <c r="OFS303"/>
      <c r="OFT303"/>
      <c r="OFU303"/>
      <c r="OFV303"/>
      <c r="OFW303"/>
      <c r="OFX303"/>
      <c r="OFY303"/>
      <c r="OFZ303"/>
      <c r="OGA303"/>
      <c r="OGB303"/>
      <c r="OGC303"/>
      <c r="OGD303"/>
      <c r="OGE303"/>
      <c r="OGF303"/>
      <c r="OGG303"/>
      <c r="OGH303"/>
      <c r="OGI303"/>
      <c r="OGJ303"/>
      <c r="OGK303"/>
      <c r="OGL303"/>
      <c r="OGM303"/>
      <c r="OGN303"/>
      <c r="OGO303"/>
      <c r="OGP303"/>
      <c r="OGQ303"/>
      <c r="OGR303"/>
      <c r="OGS303"/>
      <c r="OGT303"/>
      <c r="OGU303"/>
      <c r="OGV303"/>
      <c r="OGW303"/>
      <c r="OGX303"/>
      <c r="OGY303"/>
      <c r="OGZ303"/>
      <c r="OHA303"/>
      <c r="OHB303"/>
      <c r="OHC303"/>
      <c r="OHD303"/>
      <c r="OHE303"/>
      <c r="OHF303"/>
      <c r="OHG303"/>
      <c r="OHH303"/>
      <c r="OHI303"/>
      <c r="OHJ303"/>
      <c r="OHK303"/>
      <c r="OHL303"/>
      <c r="OHM303"/>
      <c r="OHN303"/>
      <c r="OHO303"/>
      <c r="OHP303"/>
      <c r="OHQ303"/>
      <c r="OHR303"/>
      <c r="OHS303"/>
      <c r="OHT303"/>
      <c r="OHU303"/>
      <c r="OHV303"/>
      <c r="OHW303"/>
      <c r="OHX303"/>
      <c r="OHY303"/>
      <c r="OHZ303"/>
      <c r="OIA303"/>
      <c r="OIB303"/>
      <c r="OIC303"/>
      <c r="OID303"/>
      <c r="OIE303"/>
      <c r="OIF303"/>
      <c r="OIG303"/>
      <c r="OIH303"/>
      <c r="OII303"/>
      <c r="OIJ303"/>
      <c r="OIK303"/>
      <c r="OIL303"/>
      <c r="OIM303"/>
      <c r="OIN303"/>
      <c r="OIO303"/>
      <c r="OIP303"/>
      <c r="OIQ303"/>
      <c r="OIR303"/>
      <c r="OIS303"/>
      <c r="OIT303"/>
      <c r="OIU303"/>
      <c r="OIV303"/>
      <c r="OIW303"/>
      <c r="OIX303"/>
      <c r="OIY303"/>
      <c r="OIZ303"/>
      <c r="OJA303"/>
      <c r="OJB303"/>
      <c r="OJC303"/>
      <c r="OJD303"/>
      <c r="OJE303"/>
      <c r="OJF303"/>
      <c r="OJG303"/>
      <c r="OJH303"/>
      <c r="OJI303"/>
      <c r="OJJ303"/>
      <c r="OJK303"/>
      <c r="OJL303"/>
      <c r="OJM303"/>
      <c r="OJN303"/>
      <c r="OJO303"/>
      <c r="OJP303"/>
      <c r="OJQ303"/>
      <c r="OJR303"/>
      <c r="OJS303"/>
      <c r="OJT303"/>
      <c r="OJU303"/>
      <c r="OJV303"/>
      <c r="OJW303"/>
      <c r="OJX303"/>
      <c r="OJY303"/>
      <c r="OJZ303"/>
      <c r="OKA303"/>
      <c r="OKB303"/>
      <c r="OKC303"/>
      <c r="OKD303"/>
      <c r="OKE303"/>
      <c r="OKF303"/>
      <c r="OKG303"/>
      <c r="OKH303"/>
      <c r="OKI303"/>
      <c r="OKJ303"/>
      <c r="OKK303"/>
      <c r="OKL303"/>
      <c r="OKM303"/>
      <c r="OKN303"/>
      <c r="OKO303"/>
      <c r="OKP303"/>
      <c r="OKQ303"/>
      <c r="OKR303"/>
      <c r="OKS303"/>
      <c r="OKT303"/>
      <c r="OKU303"/>
      <c r="OKV303"/>
      <c r="OKW303"/>
      <c r="OKX303"/>
      <c r="OKY303"/>
      <c r="OKZ303"/>
      <c r="OLA303"/>
      <c r="OLB303"/>
      <c r="OLC303"/>
      <c r="OLD303"/>
      <c r="OLE303"/>
      <c r="OLF303"/>
      <c r="OLG303"/>
      <c r="OLH303"/>
      <c r="OLI303"/>
      <c r="OLJ303"/>
      <c r="OLK303"/>
      <c r="OLL303"/>
      <c r="OLM303"/>
      <c r="OLN303"/>
      <c r="OLO303"/>
      <c r="OLP303"/>
      <c r="OLQ303"/>
      <c r="OLR303"/>
      <c r="OLS303"/>
      <c r="OLT303"/>
      <c r="OLU303"/>
      <c r="OLV303"/>
      <c r="OLW303"/>
      <c r="OLX303"/>
      <c r="OLY303"/>
      <c r="OLZ303"/>
      <c r="OMA303"/>
      <c r="OMB303"/>
      <c r="OMC303"/>
      <c r="OMD303"/>
      <c r="OME303"/>
      <c r="OMF303"/>
      <c r="OMG303"/>
      <c r="OMH303"/>
      <c r="OMI303"/>
      <c r="OMJ303"/>
      <c r="OMK303"/>
      <c r="OML303"/>
      <c r="OMM303"/>
      <c r="OMN303"/>
      <c r="OMO303"/>
      <c r="OMP303"/>
      <c r="OMQ303"/>
      <c r="OMR303"/>
      <c r="OMS303"/>
      <c r="OMT303"/>
      <c r="OMU303"/>
      <c r="OMV303"/>
      <c r="OMW303"/>
      <c r="OMX303"/>
      <c r="OMY303"/>
      <c r="OMZ303"/>
      <c r="ONA303"/>
      <c r="ONB303"/>
      <c r="ONC303"/>
      <c r="OND303"/>
      <c r="ONE303"/>
      <c r="ONF303"/>
      <c r="ONG303"/>
      <c r="ONH303"/>
      <c r="ONI303"/>
      <c r="ONJ303"/>
      <c r="ONK303"/>
      <c r="ONL303"/>
      <c r="ONM303"/>
      <c r="ONN303"/>
      <c r="ONO303"/>
      <c r="ONP303"/>
      <c r="ONQ303"/>
      <c r="ONR303"/>
      <c r="ONS303"/>
      <c r="ONT303"/>
      <c r="ONU303"/>
      <c r="ONV303"/>
      <c r="ONW303"/>
      <c r="ONX303"/>
      <c r="ONY303"/>
      <c r="ONZ303"/>
      <c r="OOA303"/>
      <c r="OOB303"/>
      <c r="OOC303"/>
      <c r="OOD303"/>
      <c r="OOE303"/>
      <c r="OOF303"/>
      <c r="OOG303"/>
      <c r="OOH303"/>
      <c r="OOI303"/>
      <c r="OOJ303"/>
      <c r="OOK303"/>
      <c r="OOL303"/>
      <c r="OOM303"/>
      <c r="OON303"/>
      <c r="OOO303"/>
      <c r="OOP303"/>
      <c r="OOQ303"/>
      <c r="OOR303"/>
      <c r="OOS303"/>
      <c r="OOT303"/>
      <c r="OOU303"/>
      <c r="OOV303"/>
      <c r="OOW303"/>
      <c r="OOX303"/>
      <c r="OOY303"/>
      <c r="OOZ303"/>
      <c r="OPA303"/>
      <c r="OPB303"/>
      <c r="OPC303"/>
      <c r="OPD303"/>
      <c r="OPE303"/>
      <c r="OPF303"/>
      <c r="OPG303"/>
      <c r="OPH303"/>
      <c r="OPI303"/>
      <c r="OPJ303"/>
      <c r="OPK303"/>
      <c r="OPL303"/>
      <c r="OPM303"/>
      <c r="OPN303"/>
      <c r="OPO303"/>
      <c r="OPP303"/>
      <c r="OPQ303"/>
      <c r="OPR303"/>
      <c r="OPS303"/>
      <c r="OPT303"/>
      <c r="OPU303"/>
      <c r="OPV303"/>
      <c r="OPW303"/>
      <c r="OPX303"/>
      <c r="OPY303"/>
      <c r="OPZ303"/>
      <c r="OQA303"/>
      <c r="OQB303"/>
      <c r="OQC303"/>
      <c r="OQD303"/>
      <c r="OQE303"/>
      <c r="OQF303"/>
      <c r="OQG303"/>
      <c r="OQH303"/>
      <c r="OQI303"/>
      <c r="OQJ303"/>
      <c r="OQK303"/>
      <c r="OQL303"/>
      <c r="OQM303"/>
      <c r="OQN303"/>
      <c r="OQO303"/>
      <c r="OQP303"/>
      <c r="OQQ303"/>
      <c r="OQR303"/>
      <c r="OQS303"/>
      <c r="OQT303"/>
      <c r="OQU303"/>
      <c r="OQV303"/>
      <c r="OQW303"/>
      <c r="OQX303"/>
      <c r="OQY303"/>
      <c r="OQZ303"/>
      <c r="ORA303"/>
      <c r="ORB303"/>
      <c r="ORC303"/>
      <c r="ORD303"/>
      <c r="ORE303"/>
      <c r="ORF303"/>
      <c r="ORG303"/>
      <c r="ORH303"/>
      <c r="ORI303"/>
      <c r="ORJ303"/>
      <c r="ORK303"/>
      <c r="ORL303"/>
      <c r="ORM303"/>
      <c r="ORN303"/>
      <c r="ORO303"/>
      <c r="ORP303"/>
      <c r="ORQ303"/>
      <c r="ORR303"/>
      <c r="ORS303"/>
      <c r="ORT303"/>
      <c r="ORU303"/>
      <c r="ORV303"/>
      <c r="ORW303"/>
      <c r="ORX303"/>
      <c r="ORY303"/>
      <c r="ORZ303"/>
      <c r="OSA303"/>
      <c r="OSB303"/>
      <c r="OSC303"/>
      <c r="OSD303"/>
      <c r="OSE303"/>
      <c r="OSF303"/>
      <c r="OSG303"/>
      <c r="OSH303"/>
      <c r="OSI303"/>
      <c r="OSJ303"/>
      <c r="OSK303"/>
      <c r="OSL303"/>
      <c r="OSM303"/>
      <c r="OSN303"/>
      <c r="OSO303"/>
      <c r="OSP303"/>
      <c r="OSQ303"/>
      <c r="OSR303"/>
      <c r="OSS303"/>
      <c r="OST303"/>
      <c r="OSU303"/>
      <c r="OSV303"/>
      <c r="OSW303"/>
      <c r="OSX303"/>
      <c r="OSY303"/>
      <c r="OSZ303"/>
      <c r="OTA303"/>
      <c r="OTB303"/>
      <c r="OTC303"/>
      <c r="OTD303"/>
      <c r="OTE303"/>
      <c r="OTF303"/>
      <c r="OTG303"/>
      <c r="OTH303"/>
      <c r="OTI303"/>
      <c r="OTJ303"/>
      <c r="OTK303"/>
      <c r="OTL303"/>
      <c r="OTM303"/>
      <c r="OTN303"/>
      <c r="OTO303"/>
      <c r="OTP303"/>
      <c r="OTQ303"/>
      <c r="OTR303"/>
      <c r="OTS303"/>
      <c r="OTT303"/>
      <c r="OTU303"/>
      <c r="OTV303"/>
      <c r="OTW303"/>
      <c r="OTX303"/>
      <c r="OTY303"/>
      <c r="OTZ303"/>
      <c r="OUA303"/>
      <c r="OUB303"/>
      <c r="OUC303"/>
      <c r="OUD303"/>
      <c r="OUE303"/>
      <c r="OUF303"/>
      <c r="OUG303"/>
      <c r="OUH303"/>
      <c r="OUI303"/>
      <c r="OUJ303"/>
      <c r="OUK303"/>
      <c r="OUL303"/>
      <c r="OUM303"/>
      <c r="OUN303"/>
      <c r="OUO303"/>
      <c r="OUP303"/>
      <c r="OUQ303"/>
      <c r="OUR303"/>
      <c r="OUS303"/>
      <c r="OUT303"/>
      <c r="OUU303"/>
      <c r="OUV303"/>
      <c r="OUW303"/>
      <c r="OUX303"/>
      <c r="OUY303"/>
      <c r="OUZ303"/>
      <c r="OVA303"/>
      <c r="OVB303"/>
      <c r="OVC303"/>
      <c r="OVD303"/>
      <c r="OVE303"/>
      <c r="OVF303"/>
      <c r="OVG303"/>
      <c r="OVH303"/>
      <c r="OVI303"/>
      <c r="OVJ303"/>
      <c r="OVK303"/>
      <c r="OVL303"/>
      <c r="OVM303"/>
      <c r="OVN303"/>
      <c r="OVO303"/>
      <c r="OVP303"/>
      <c r="OVQ303"/>
      <c r="OVR303"/>
      <c r="OVS303"/>
      <c r="OVT303"/>
      <c r="OVU303"/>
      <c r="OVV303"/>
      <c r="OVW303"/>
      <c r="OVX303"/>
      <c r="OVY303"/>
      <c r="OVZ303"/>
      <c r="OWA303"/>
      <c r="OWB303"/>
      <c r="OWC303"/>
      <c r="OWD303"/>
      <c r="OWE303"/>
      <c r="OWF303"/>
      <c r="OWG303"/>
      <c r="OWH303"/>
      <c r="OWI303"/>
      <c r="OWJ303"/>
      <c r="OWK303"/>
      <c r="OWL303"/>
      <c r="OWM303"/>
      <c r="OWN303"/>
      <c r="OWO303"/>
      <c r="OWP303"/>
      <c r="OWQ303"/>
      <c r="OWR303"/>
      <c r="OWS303"/>
      <c r="OWT303"/>
      <c r="OWU303"/>
      <c r="OWV303"/>
      <c r="OWW303"/>
      <c r="OWX303"/>
      <c r="OWY303"/>
      <c r="OWZ303"/>
      <c r="OXA303"/>
      <c r="OXB303"/>
      <c r="OXC303"/>
      <c r="OXD303"/>
      <c r="OXE303"/>
      <c r="OXF303"/>
      <c r="OXG303"/>
      <c r="OXH303"/>
      <c r="OXI303"/>
      <c r="OXJ303"/>
      <c r="OXK303"/>
      <c r="OXL303"/>
      <c r="OXM303"/>
      <c r="OXN303"/>
      <c r="OXO303"/>
      <c r="OXP303"/>
      <c r="OXQ303"/>
      <c r="OXR303"/>
      <c r="OXS303"/>
      <c r="OXT303"/>
      <c r="OXU303"/>
      <c r="OXV303"/>
      <c r="OXW303"/>
      <c r="OXX303"/>
      <c r="OXY303"/>
      <c r="OXZ303"/>
      <c r="OYA303"/>
      <c r="OYB303"/>
      <c r="OYC303"/>
      <c r="OYD303"/>
      <c r="OYE303"/>
      <c r="OYF303"/>
      <c r="OYG303"/>
      <c r="OYH303"/>
      <c r="OYI303"/>
      <c r="OYJ303"/>
      <c r="OYK303"/>
      <c r="OYL303"/>
      <c r="OYM303"/>
      <c r="OYN303"/>
      <c r="OYO303"/>
      <c r="OYP303"/>
      <c r="OYQ303"/>
      <c r="OYR303"/>
      <c r="OYS303"/>
      <c r="OYT303"/>
      <c r="OYU303"/>
      <c r="OYV303"/>
      <c r="OYW303"/>
      <c r="OYX303"/>
      <c r="OYY303"/>
      <c r="OYZ303"/>
      <c r="OZA303"/>
      <c r="OZB303"/>
      <c r="OZC303"/>
      <c r="OZD303"/>
      <c r="OZE303"/>
      <c r="OZF303"/>
      <c r="OZG303"/>
      <c r="OZH303"/>
      <c r="OZI303"/>
      <c r="OZJ303"/>
      <c r="OZK303"/>
      <c r="OZL303"/>
      <c r="OZM303"/>
      <c r="OZN303"/>
      <c r="OZO303"/>
      <c r="OZP303"/>
      <c r="OZQ303"/>
      <c r="OZR303"/>
      <c r="OZS303"/>
      <c r="OZT303"/>
      <c r="OZU303"/>
      <c r="OZV303"/>
      <c r="OZW303"/>
      <c r="OZX303"/>
      <c r="OZY303"/>
      <c r="OZZ303"/>
      <c r="PAA303"/>
      <c r="PAB303"/>
      <c r="PAC303"/>
      <c r="PAD303"/>
      <c r="PAE303"/>
      <c r="PAF303"/>
      <c r="PAG303"/>
      <c r="PAH303"/>
      <c r="PAI303"/>
      <c r="PAJ303"/>
      <c r="PAK303"/>
      <c r="PAL303"/>
      <c r="PAM303"/>
      <c r="PAN303"/>
      <c r="PAO303"/>
      <c r="PAP303"/>
      <c r="PAQ303"/>
      <c r="PAR303"/>
      <c r="PAS303"/>
      <c r="PAT303"/>
      <c r="PAU303"/>
      <c r="PAV303"/>
      <c r="PAW303"/>
      <c r="PAX303"/>
      <c r="PAY303"/>
      <c r="PAZ303"/>
      <c r="PBA303"/>
      <c r="PBB303"/>
      <c r="PBC303"/>
      <c r="PBD303"/>
      <c r="PBE303"/>
      <c r="PBF303"/>
      <c r="PBG303"/>
      <c r="PBH303"/>
      <c r="PBI303"/>
      <c r="PBJ303"/>
      <c r="PBK303"/>
      <c r="PBL303"/>
      <c r="PBM303"/>
      <c r="PBN303"/>
      <c r="PBO303"/>
      <c r="PBP303"/>
      <c r="PBQ303"/>
      <c r="PBR303"/>
      <c r="PBS303"/>
      <c r="PBT303"/>
      <c r="PBU303"/>
      <c r="PBV303"/>
      <c r="PBW303"/>
      <c r="PBX303"/>
      <c r="PBY303"/>
      <c r="PBZ303"/>
      <c r="PCA303"/>
      <c r="PCB303"/>
      <c r="PCC303"/>
      <c r="PCD303"/>
      <c r="PCE303"/>
      <c r="PCF303"/>
      <c r="PCG303"/>
      <c r="PCH303"/>
      <c r="PCI303"/>
      <c r="PCJ303"/>
      <c r="PCK303"/>
      <c r="PCL303"/>
      <c r="PCM303"/>
      <c r="PCN303"/>
      <c r="PCO303"/>
      <c r="PCP303"/>
      <c r="PCQ303"/>
      <c r="PCR303"/>
      <c r="PCS303"/>
      <c r="PCT303"/>
      <c r="PCU303"/>
      <c r="PCV303"/>
      <c r="PCW303"/>
      <c r="PCX303"/>
      <c r="PCY303"/>
      <c r="PCZ303"/>
      <c r="PDA303"/>
      <c r="PDB303"/>
      <c r="PDC303"/>
      <c r="PDD303"/>
      <c r="PDE303"/>
      <c r="PDF303"/>
      <c r="PDG303"/>
      <c r="PDH303"/>
      <c r="PDI303"/>
      <c r="PDJ303"/>
      <c r="PDK303"/>
      <c r="PDL303"/>
      <c r="PDM303"/>
      <c r="PDN303"/>
      <c r="PDO303"/>
      <c r="PDP303"/>
      <c r="PDQ303"/>
      <c r="PDR303"/>
      <c r="PDS303"/>
      <c r="PDT303"/>
      <c r="PDU303"/>
      <c r="PDV303"/>
      <c r="PDW303"/>
      <c r="PDX303"/>
      <c r="PDY303"/>
      <c r="PDZ303"/>
      <c r="PEA303"/>
      <c r="PEB303"/>
      <c r="PEC303"/>
      <c r="PED303"/>
      <c r="PEE303"/>
      <c r="PEF303"/>
      <c r="PEG303"/>
      <c r="PEH303"/>
      <c r="PEI303"/>
      <c r="PEJ303"/>
      <c r="PEK303"/>
      <c r="PEL303"/>
      <c r="PEM303"/>
      <c r="PEN303"/>
      <c r="PEO303"/>
      <c r="PEP303"/>
      <c r="PEQ303"/>
      <c r="PER303"/>
      <c r="PES303"/>
      <c r="PET303"/>
      <c r="PEU303"/>
      <c r="PEV303"/>
      <c r="PEW303"/>
      <c r="PEX303"/>
      <c r="PEY303"/>
      <c r="PEZ303"/>
      <c r="PFA303"/>
      <c r="PFB303"/>
      <c r="PFC303"/>
      <c r="PFD303"/>
      <c r="PFE303"/>
      <c r="PFF303"/>
      <c r="PFG303"/>
      <c r="PFH303"/>
      <c r="PFI303"/>
      <c r="PFJ303"/>
      <c r="PFK303"/>
      <c r="PFL303"/>
      <c r="PFM303"/>
      <c r="PFN303"/>
      <c r="PFO303"/>
      <c r="PFP303"/>
      <c r="PFQ303"/>
      <c r="PFR303"/>
      <c r="PFS303"/>
      <c r="PFT303"/>
      <c r="PFU303"/>
      <c r="PFV303"/>
      <c r="PFW303"/>
      <c r="PFX303"/>
      <c r="PFY303"/>
      <c r="PFZ303"/>
      <c r="PGA303"/>
      <c r="PGB303"/>
      <c r="PGC303"/>
      <c r="PGD303"/>
      <c r="PGE303"/>
      <c r="PGF303"/>
      <c r="PGG303"/>
      <c r="PGH303"/>
      <c r="PGI303"/>
      <c r="PGJ303"/>
      <c r="PGK303"/>
      <c r="PGL303"/>
      <c r="PGM303"/>
      <c r="PGN303"/>
      <c r="PGO303"/>
      <c r="PGP303"/>
      <c r="PGQ303"/>
      <c r="PGR303"/>
      <c r="PGS303"/>
      <c r="PGT303"/>
      <c r="PGU303"/>
      <c r="PGV303"/>
      <c r="PGW303"/>
      <c r="PGX303"/>
      <c r="PGY303"/>
      <c r="PGZ303"/>
      <c r="PHA303"/>
      <c r="PHB303"/>
      <c r="PHC303"/>
      <c r="PHD303"/>
      <c r="PHE303"/>
      <c r="PHF303"/>
      <c r="PHG303"/>
      <c r="PHH303"/>
      <c r="PHI303"/>
      <c r="PHJ303"/>
      <c r="PHK303"/>
      <c r="PHL303"/>
      <c r="PHM303"/>
      <c r="PHN303"/>
      <c r="PHO303"/>
      <c r="PHP303"/>
      <c r="PHQ303"/>
      <c r="PHR303"/>
      <c r="PHS303"/>
      <c r="PHT303"/>
      <c r="PHU303"/>
      <c r="PHV303"/>
      <c r="PHW303"/>
      <c r="PHX303"/>
      <c r="PHY303"/>
      <c r="PHZ303"/>
      <c r="PIA303"/>
      <c r="PIB303"/>
      <c r="PIC303"/>
      <c r="PID303"/>
      <c r="PIE303"/>
      <c r="PIF303"/>
      <c r="PIG303"/>
      <c r="PIH303"/>
      <c r="PII303"/>
      <c r="PIJ303"/>
      <c r="PIK303"/>
      <c r="PIL303"/>
      <c r="PIM303"/>
      <c r="PIN303"/>
      <c r="PIO303"/>
      <c r="PIP303"/>
      <c r="PIQ303"/>
      <c r="PIR303"/>
      <c r="PIS303"/>
      <c r="PIT303"/>
      <c r="PIU303"/>
      <c r="PIV303"/>
      <c r="PIW303"/>
      <c r="PIX303"/>
      <c r="PIY303"/>
      <c r="PIZ303"/>
      <c r="PJA303"/>
      <c r="PJB303"/>
      <c r="PJC303"/>
      <c r="PJD303"/>
      <c r="PJE303"/>
      <c r="PJF303"/>
      <c r="PJG303"/>
      <c r="PJH303"/>
      <c r="PJI303"/>
      <c r="PJJ303"/>
      <c r="PJK303"/>
      <c r="PJL303"/>
      <c r="PJM303"/>
      <c r="PJN303"/>
      <c r="PJO303"/>
      <c r="PJP303"/>
      <c r="PJQ303"/>
      <c r="PJR303"/>
      <c r="PJS303"/>
      <c r="PJT303"/>
      <c r="PJU303"/>
      <c r="PJV303"/>
      <c r="PJW303"/>
      <c r="PJX303"/>
      <c r="PJY303"/>
      <c r="PJZ303"/>
      <c r="PKA303"/>
      <c r="PKB303"/>
      <c r="PKC303"/>
      <c r="PKD303"/>
      <c r="PKE303"/>
      <c r="PKF303"/>
      <c r="PKG303"/>
      <c r="PKH303"/>
      <c r="PKI303"/>
      <c r="PKJ303"/>
      <c r="PKK303"/>
      <c r="PKL303"/>
      <c r="PKM303"/>
      <c r="PKN303"/>
      <c r="PKO303"/>
      <c r="PKP303"/>
      <c r="PKQ303"/>
      <c r="PKR303"/>
      <c r="PKS303"/>
      <c r="PKT303"/>
      <c r="PKU303"/>
      <c r="PKV303"/>
      <c r="PKW303"/>
      <c r="PKX303"/>
      <c r="PKY303"/>
      <c r="PKZ303"/>
      <c r="PLA303"/>
      <c r="PLB303"/>
      <c r="PLC303"/>
      <c r="PLD303"/>
      <c r="PLE303"/>
      <c r="PLF303"/>
      <c r="PLG303"/>
      <c r="PLH303"/>
      <c r="PLI303"/>
      <c r="PLJ303"/>
      <c r="PLK303"/>
      <c r="PLL303"/>
      <c r="PLM303"/>
      <c r="PLN303"/>
      <c r="PLO303"/>
      <c r="PLP303"/>
      <c r="PLQ303"/>
      <c r="PLR303"/>
      <c r="PLS303"/>
      <c r="PLT303"/>
      <c r="PLU303"/>
      <c r="PLV303"/>
      <c r="PLW303"/>
      <c r="PLX303"/>
      <c r="PLY303"/>
      <c r="PLZ303"/>
      <c r="PMA303"/>
      <c r="PMB303"/>
      <c r="PMC303"/>
      <c r="PMD303"/>
      <c r="PME303"/>
      <c r="PMF303"/>
      <c r="PMG303"/>
      <c r="PMH303"/>
      <c r="PMI303"/>
      <c r="PMJ303"/>
      <c r="PMK303"/>
      <c r="PML303"/>
      <c r="PMM303"/>
      <c r="PMN303"/>
      <c r="PMO303"/>
      <c r="PMP303"/>
      <c r="PMQ303"/>
      <c r="PMR303"/>
      <c r="PMS303"/>
      <c r="PMT303"/>
      <c r="PMU303"/>
      <c r="PMV303"/>
      <c r="PMW303"/>
      <c r="PMX303"/>
      <c r="PMY303"/>
      <c r="PMZ303"/>
      <c r="PNA303"/>
      <c r="PNB303"/>
      <c r="PNC303"/>
      <c r="PND303"/>
      <c r="PNE303"/>
      <c r="PNF303"/>
      <c r="PNG303"/>
      <c r="PNH303"/>
      <c r="PNI303"/>
      <c r="PNJ303"/>
      <c r="PNK303"/>
      <c r="PNL303"/>
      <c r="PNM303"/>
      <c r="PNN303"/>
      <c r="PNO303"/>
      <c r="PNP303"/>
      <c r="PNQ303"/>
      <c r="PNR303"/>
      <c r="PNS303"/>
      <c r="PNT303"/>
      <c r="PNU303"/>
      <c r="PNV303"/>
      <c r="PNW303"/>
      <c r="PNX303"/>
      <c r="PNY303"/>
      <c r="PNZ303"/>
      <c r="POA303"/>
      <c r="POB303"/>
      <c r="POC303"/>
      <c r="POD303"/>
      <c r="POE303"/>
      <c r="POF303"/>
      <c r="POG303"/>
      <c r="POH303"/>
      <c r="POI303"/>
      <c r="POJ303"/>
      <c r="POK303"/>
      <c r="POL303"/>
      <c r="POM303"/>
      <c r="PON303"/>
      <c r="POO303"/>
      <c r="POP303"/>
      <c r="POQ303"/>
      <c r="POR303"/>
      <c r="POS303"/>
      <c r="POT303"/>
      <c r="POU303"/>
      <c r="POV303"/>
      <c r="POW303"/>
      <c r="POX303"/>
      <c r="POY303"/>
      <c r="POZ303"/>
      <c r="PPA303"/>
      <c r="PPB303"/>
      <c r="PPC303"/>
      <c r="PPD303"/>
      <c r="PPE303"/>
      <c r="PPF303"/>
      <c r="PPG303"/>
      <c r="PPH303"/>
      <c r="PPI303"/>
      <c r="PPJ303"/>
      <c r="PPK303"/>
      <c r="PPL303"/>
      <c r="PPM303"/>
      <c r="PPN303"/>
      <c r="PPO303"/>
      <c r="PPP303"/>
      <c r="PPQ303"/>
      <c r="PPR303"/>
      <c r="PPS303"/>
      <c r="PPT303"/>
      <c r="PPU303"/>
      <c r="PPV303"/>
      <c r="PPW303"/>
      <c r="PPX303"/>
      <c r="PPY303"/>
      <c r="PPZ303"/>
      <c r="PQA303"/>
      <c r="PQB303"/>
      <c r="PQC303"/>
      <c r="PQD303"/>
      <c r="PQE303"/>
      <c r="PQF303"/>
      <c r="PQG303"/>
      <c r="PQH303"/>
      <c r="PQI303"/>
      <c r="PQJ303"/>
      <c r="PQK303"/>
      <c r="PQL303"/>
      <c r="PQM303"/>
      <c r="PQN303"/>
      <c r="PQO303"/>
      <c r="PQP303"/>
      <c r="PQQ303"/>
      <c r="PQR303"/>
      <c r="PQS303"/>
      <c r="PQT303"/>
      <c r="PQU303"/>
      <c r="PQV303"/>
      <c r="PQW303"/>
      <c r="PQX303"/>
      <c r="PQY303"/>
      <c r="PQZ303"/>
      <c r="PRA303"/>
      <c r="PRB303"/>
      <c r="PRC303"/>
      <c r="PRD303"/>
      <c r="PRE303"/>
      <c r="PRF303"/>
      <c r="PRG303"/>
      <c r="PRH303"/>
      <c r="PRI303"/>
      <c r="PRJ303"/>
      <c r="PRK303"/>
      <c r="PRL303"/>
      <c r="PRM303"/>
      <c r="PRN303"/>
      <c r="PRO303"/>
      <c r="PRP303"/>
      <c r="PRQ303"/>
      <c r="PRR303"/>
      <c r="PRS303"/>
      <c r="PRT303"/>
      <c r="PRU303"/>
      <c r="PRV303"/>
      <c r="PRW303"/>
      <c r="PRX303"/>
      <c r="PRY303"/>
      <c r="PRZ303"/>
      <c r="PSA303"/>
      <c r="PSB303"/>
      <c r="PSC303"/>
      <c r="PSD303"/>
      <c r="PSE303"/>
      <c r="PSF303"/>
      <c r="PSG303"/>
      <c r="PSH303"/>
      <c r="PSI303"/>
      <c r="PSJ303"/>
      <c r="PSK303"/>
      <c r="PSL303"/>
      <c r="PSM303"/>
      <c r="PSN303"/>
      <c r="PSO303"/>
      <c r="PSP303"/>
      <c r="PSQ303"/>
      <c r="PSR303"/>
      <c r="PSS303"/>
      <c r="PST303"/>
      <c r="PSU303"/>
      <c r="PSV303"/>
      <c r="PSW303"/>
      <c r="PSX303"/>
      <c r="PSY303"/>
      <c r="PSZ303"/>
      <c r="PTA303"/>
      <c r="PTB303"/>
      <c r="PTC303"/>
      <c r="PTD303"/>
      <c r="PTE303"/>
      <c r="PTF303"/>
      <c r="PTG303"/>
      <c r="PTH303"/>
      <c r="PTI303"/>
      <c r="PTJ303"/>
      <c r="PTK303"/>
      <c r="PTL303"/>
      <c r="PTM303"/>
      <c r="PTN303"/>
      <c r="PTO303"/>
      <c r="PTP303"/>
      <c r="PTQ303"/>
      <c r="PTR303"/>
      <c r="PTS303"/>
      <c r="PTT303"/>
      <c r="PTU303"/>
      <c r="PTV303"/>
      <c r="PTW303"/>
      <c r="PTX303"/>
      <c r="PTY303"/>
      <c r="PTZ303"/>
      <c r="PUA303"/>
      <c r="PUB303"/>
      <c r="PUC303"/>
      <c r="PUD303"/>
      <c r="PUE303"/>
      <c r="PUF303"/>
      <c r="PUG303"/>
      <c r="PUH303"/>
      <c r="PUI303"/>
      <c r="PUJ303"/>
      <c r="PUK303"/>
      <c r="PUL303"/>
      <c r="PUM303"/>
      <c r="PUN303"/>
      <c r="PUO303"/>
      <c r="PUP303"/>
      <c r="PUQ303"/>
      <c r="PUR303"/>
      <c r="PUS303"/>
      <c r="PUT303"/>
      <c r="PUU303"/>
      <c r="PUV303"/>
      <c r="PUW303"/>
      <c r="PUX303"/>
      <c r="PUY303"/>
      <c r="PUZ303"/>
      <c r="PVA303"/>
      <c r="PVB303"/>
      <c r="PVC303"/>
      <c r="PVD303"/>
      <c r="PVE303"/>
      <c r="PVF303"/>
      <c r="PVG303"/>
      <c r="PVH303"/>
      <c r="PVI303"/>
      <c r="PVJ303"/>
      <c r="PVK303"/>
      <c r="PVL303"/>
      <c r="PVM303"/>
      <c r="PVN303"/>
      <c r="PVO303"/>
      <c r="PVP303"/>
      <c r="PVQ303"/>
      <c r="PVR303"/>
      <c r="PVS303"/>
      <c r="PVT303"/>
      <c r="PVU303"/>
      <c r="PVV303"/>
      <c r="PVW303"/>
      <c r="PVX303"/>
      <c r="PVY303"/>
      <c r="PVZ303"/>
      <c r="PWA303"/>
      <c r="PWB303"/>
      <c r="PWC303"/>
      <c r="PWD303"/>
      <c r="PWE303"/>
      <c r="PWF303"/>
      <c r="PWG303"/>
      <c r="PWH303"/>
      <c r="PWI303"/>
      <c r="PWJ303"/>
      <c r="PWK303"/>
      <c r="PWL303"/>
      <c r="PWM303"/>
      <c r="PWN303"/>
      <c r="PWO303"/>
      <c r="PWP303"/>
      <c r="PWQ303"/>
      <c r="PWR303"/>
      <c r="PWS303"/>
      <c r="PWT303"/>
      <c r="PWU303"/>
      <c r="PWV303"/>
      <c r="PWW303"/>
      <c r="PWX303"/>
      <c r="PWY303"/>
      <c r="PWZ303"/>
      <c r="PXA303"/>
      <c r="PXB303"/>
      <c r="PXC303"/>
      <c r="PXD303"/>
      <c r="PXE303"/>
      <c r="PXF303"/>
      <c r="PXG303"/>
      <c r="PXH303"/>
      <c r="PXI303"/>
      <c r="PXJ303"/>
      <c r="PXK303"/>
      <c r="PXL303"/>
      <c r="PXM303"/>
      <c r="PXN303"/>
      <c r="PXO303"/>
      <c r="PXP303"/>
      <c r="PXQ303"/>
      <c r="PXR303"/>
      <c r="PXS303"/>
      <c r="PXT303"/>
      <c r="PXU303"/>
      <c r="PXV303"/>
      <c r="PXW303"/>
      <c r="PXX303"/>
      <c r="PXY303"/>
      <c r="PXZ303"/>
      <c r="PYA303"/>
      <c r="PYB303"/>
      <c r="PYC303"/>
      <c r="PYD303"/>
      <c r="PYE303"/>
      <c r="PYF303"/>
      <c r="PYG303"/>
      <c r="PYH303"/>
      <c r="PYI303"/>
      <c r="PYJ303"/>
      <c r="PYK303"/>
      <c r="PYL303"/>
      <c r="PYM303"/>
      <c r="PYN303"/>
      <c r="PYO303"/>
      <c r="PYP303"/>
      <c r="PYQ303"/>
      <c r="PYR303"/>
      <c r="PYS303"/>
      <c r="PYT303"/>
      <c r="PYU303"/>
      <c r="PYV303"/>
      <c r="PYW303"/>
      <c r="PYX303"/>
      <c r="PYY303"/>
      <c r="PYZ303"/>
      <c r="PZA303"/>
      <c r="PZB303"/>
      <c r="PZC303"/>
      <c r="PZD303"/>
      <c r="PZE303"/>
      <c r="PZF303"/>
      <c r="PZG303"/>
      <c r="PZH303"/>
      <c r="PZI303"/>
      <c r="PZJ303"/>
      <c r="PZK303"/>
      <c r="PZL303"/>
      <c r="PZM303"/>
      <c r="PZN303"/>
      <c r="PZO303"/>
      <c r="PZP303"/>
      <c r="PZQ303"/>
      <c r="PZR303"/>
      <c r="PZS303"/>
      <c r="PZT303"/>
      <c r="PZU303"/>
      <c r="PZV303"/>
      <c r="PZW303"/>
      <c r="PZX303"/>
      <c r="PZY303"/>
      <c r="PZZ303"/>
      <c r="QAA303"/>
      <c r="QAB303"/>
      <c r="QAC303"/>
      <c r="QAD303"/>
      <c r="QAE303"/>
      <c r="QAF303"/>
      <c r="QAG303"/>
      <c r="QAH303"/>
      <c r="QAI303"/>
      <c r="QAJ303"/>
      <c r="QAK303"/>
      <c r="QAL303"/>
      <c r="QAM303"/>
      <c r="QAN303"/>
      <c r="QAO303"/>
      <c r="QAP303"/>
      <c r="QAQ303"/>
      <c r="QAR303"/>
      <c r="QAS303"/>
      <c r="QAT303"/>
      <c r="QAU303"/>
      <c r="QAV303"/>
      <c r="QAW303"/>
      <c r="QAX303"/>
      <c r="QAY303"/>
      <c r="QAZ303"/>
      <c r="QBA303"/>
      <c r="QBB303"/>
      <c r="QBC303"/>
      <c r="QBD303"/>
      <c r="QBE303"/>
      <c r="QBF303"/>
      <c r="QBG303"/>
      <c r="QBH303"/>
      <c r="QBI303"/>
      <c r="QBJ303"/>
      <c r="QBK303"/>
      <c r="QBL303"/>
      <c r="QBM303"/>
      <c r="QBN303"/>
      <c r="QBO303"/>
      <c r="QBP303"/>
      <c r="QBQ303"/>
      <c r="QBR303"/>
      <c r="QBS303"/>
      <c r="QBT303"/>
      <c r="QBU303"/>
      <c r="QBV303"/>
      <c r="QBW303"/>
      <c r="QBX303"/>
      <c r="QBY303"/>
      <c r="QBZ303"/>
      <c r="QCA303"/>
      <c r="QCB303"/>
      <c r="QCC303"/>
      <c r="QCD303"/>
      <c r="QCE303"/>
      <c r="QCF303"/>
      <c r="QCG303"/>
      <c r="QCH303"/>
      <c r="QCI303"/>
      <c r="QCJ303"/>
      <c r="QCK303"/>
      <c r="QCL303"/>
      <c r="QCM303"/>
      <c r="QCN303"/>
      <c r="QCO303"/>
      <c r="QCP303"/>
      <c r="QCQ303"/>
      <c r="QCR303"/>
      <c r="QCS303"/>
      <c r="QCT303"/>
      <c r="QCU303"/>
      <c r="QCV303"/>
      <c r="QCW303"/>
      <c r="QCX303"/>
      <c r="QCY303"/>
      <c r="QCZ303"/>
      <c r="QDA303"/>
      <c r="QDB303"/>
      <c r="QDC303"/>
      <c r="QDD303"/>
      <c r="QDE303"/>
      <c r="QDF303"/>
      <c r="QDG303"/>
      <c r="QDH303"/>
      <c r="QDI303"/>
      <c r="QDJ303"/>
      <c r="QDK303"/>
      <c r="QDL303"/>
      <c r="QDM303"/>
      <c r="QDN303"/>
      <c r="QDO303"/>
      <c r="QDP303"/>
      <c r="QDQ303"/>
      <c r="QDR303"/>
      <c r="QDS303"/>
      <c r="QDT303"/>
      <c r="QDU303"/>
      <c r="QDV303"/>
      <c r="QDW303"/>
      <c r="QDX303"/>
      <c r="QDY303"/>
      <c r="QDZ303"/>
      <c r="QEA303"/>
      <c r="QEB303"/>
      <c r="QEC303"/>
      <c r="QED303"/>
      <c r="QEE303"/>
      <c r="QEF303"/>
      <c r="QEG303"/>
      <c r="QEH303"/>
      <c r="QEI303"/>
      <c r="QEJ303"/>
      <c r="QEK303"/>
      <c r="QEL303"/>
      <c r="QEM303"/>
      <c r="QEN303"/>
      <c r="QEO303"/>
      <c r="QEP303"/>
      <c r="QEQ303"/>
      <c r="QER303"/>
      <c r="QES303"/>
      <c r="QET303"/>
      <c r="QEU303"/>
      <c r="QEV303"/>
      <c r="QEW303"/>
      <c r="QEX303"/>
      <c r="QEY303"/>
      <c r="QEZ303"/>
      <c r="QFA303"/>
      <c r="QFB303"/>
      <c r="QFC303"/>
      <c r="QFD303"/>
      <c r="QFE303"/>
      <c r="QFF303"/>
      <c r="QFG303"/>
      <c r="QFH303"/>
      <c r="QFI303"/>
      <c r="QFJ303"/>
      <c r="QFK303"/>
      <c r="QFL303"/>
      <c r="QFM303"/>
      <c r="QFN303"/>
      <c r="QFO303"/>
      <c r="QFP303"/>
      <c r="QFQ303"/>
      <c r="QFR303"/>
      <c r="QFS303"/>
      <c r="QFT303"/>
      <c r="QFU303"/>
      <c r="QFV303"/>
      <c r="QFW303"/>
      <c r="QFX303"/>
      <c r="QFY303"/>
      <c r="QFZ303"/>
      <c r="QGA303"/>
      <c r="QGB303"/>
      <c r="QGC303"/>
      <c r="QGD303"/>
      <c r="QGE303"/>
      <c r="QGF303"/>
      <c r="QGG303"/>
      <c r="QGH303"/>
      <c r="QGI303"/>
      <c r="QGJ303"/>
      <c r="QGK303"/>
      <c r="QGL303"/>
      <c r="QGM303"/>
      <c r="QGN303"/>
      <c r="QGO303"/>
      <c r="QGP303"/>
      <c r="QGQ303"/>
      <c r="QGR303"/>
      <c r="QGS303"/>
      <c r="QGT303"/>
      <c r="QGU303"/>
      <c r="QGV303"/>
      <c r="QGW303"/>
      <c r="QGX303"/>
      <c r="QGY303"/>
      <c r="QGZ303"/>
      <c r="QHA303"/>
      <c r="QHB303"/>
      <c r="QHC303"/>
      <c r="QHD303"/>
      <c r="QHE303"/>
      <c r="QHF303"/>
      <c r="QHG303"/>
      <c r="QHH303"/>
      <c r="QHI303"/>
      <c r="QHJ303"/>
      <c r="QHK303"/>
      <c r="QHL303"/>
      <c r="QHM303"/>
      <c r="QHN303"/>
      <c r="QHO303"/>
      <c r="QHP303"/>
      <c r="QHQ303"/>
      <c r="QHR303"/>
      <c r="QHS303"/>
      <c r="QHT303"/>
      <c r="QHU303"/>
      <c r="QHV303"/>
      <c r="QHW303"/>
      <c r="QHX303"/>
      <c r="QHY303"/>
      <c r="QHZ303"/>
      <c r="QIA303"/>
      <c r="QIB303"/>
      <c r="QIC303"/>
      <c r="QID303"/>
      <c r="QIE303"/>
      <c r="QIF303"/>
      <c r="QIG303"/>
      <c r="QIH303"/>
      <c r="QII303"/>
      <c r="QIJ303"/>
      <c r="QIK303"/>
      <c r="QIL303"/>
      <c r="QIM303"/>
      <c r="QIN303"/>
      <c r="QIO303"/>
      <c r="QIP303"/>
      <c r="QIQ303"/>
      <c r="QIR303"/>
      <c r="QIS303"/>
      <c r="QIT303"/>
      <c r="QIU303"/>
      <c r="QIV303"/>
      <c r="QIW303"/>
      <c r="QIX303"/>
      <c r="QIY303"/>
      <c r="QIZ303"/>
      <c r="QJA303"/>
      <c r="QJB303"/>
      <c r="QJC303"/>
      <c r="QJD303"/>
      <c r="QJE303"/>
      <c r="QJF303"/>
      <c r="QJG303"/>
      <c r="QJH303"/>
      <c r="QJI303"/>
      <c r="QJJ303"/>
      <c r="QJK303"/>
      <c r="QJL303"/>
      <c r="QJM303"/>
      <c r="QJN303"/>
      <c r="QJO303"/>
      <c r="QJP303"/>
      <c r="QJQ303"/>
      <c r="QJR303"/>
      <c r="QJS303"/>
      <c r="QJT303"/>
      <c r="QJU303"/>
      <c r="QJV303"/>
      <c r="QJW303"/>
      <c r="QJX303"/>
      <c r="QJY303"/>
      <c r="QJZ303"/>
      <c r="QKA303"/>
      <c r="QKB303"/>
      <c r="QKC303"/>
      <c r="QKD303"/>
      <c r="QKE303"/>
      <c r="QKF303"/>
      <c r="QKG303"/>
      <c r="QKH303"/>
      <c r="QKI303"/>
      <c r="QKJ303"/>
      <c r="QKK303"/>
      <c r="QKL303"/>
      <c r="QKM303"/>
      <c r="QKN303"/>
      <c r="QKO303"/>
      <c r="QKP303"/>
      <c r="QKQ303"/>
      <c r="QKR303"/>
      <c r="QKS303"/>
      <c r="QKT303"/>
      <c r="QKU303"/>
      <c r="QKV303"/>
      <c r="QKW303"/>
      <c r="QKX303"/>
      <c r="QKY303"/>
      <c r="QKZ303"/>
      <c r="QLA303"/>
      <c r="QLB303"/>
      <c r="QLC303"/>
      <c r="QLD303"/>
      <c r="QLE303"/>
      <c r="QLF303"/>
      <c r="QLG303"/>
      <c r="QLH303"/>
      <c r="QLI303"/>
      <c r="QLJ303"/>
      <c r="QLK303"/>
      <c r="QLL303"/>
      <c r="QLM303"/>
      <c r="QLN303"/>
      <c r="QLO303"/>
      <c r="QLP303"/>
      <c r="QLQ303"/>
      <c r="QLR303"/>
      <c r="QLS303"/>
      <c r="QLT303"/>
      <c r="QLU303"/>
      <c r="QLV303"/>
      <c r="QLW303"/>
      <c r="QLX303"/>
      <c r="QLY303"/>
      <c r="QLZ303"/>
      <c r="QMA303"/>
      <c r="QMB303"/>
      <c r="QMC303"/>
      <c r="QMD303"/>
      <c r="QME303"/>
      <c r="QMF303"/>
      <c r="QMG303"/>
      <c r="QMH303"/>
      <c r="QMI303"/>
      <c r="QMJ303"/>
      <c r="QMK303"/>
      <c r="QML303"/>
      <c r="QMM303"/>
      <c r="QMN303"/>
      <c r="QMO303"/>
      <c r="QMP303"/>
      <c r="QMQ303"/>
      <c r="QMR303"/>
      <c r="QMS303"/>
      <c r="QMT303"/>
      <c r="QMU303"/>
      <c r="QMV303"/>
      <c r="QMW303"/>
      <c r="QMX303"/>
      <c r="QMY303"/>
      <c r="QMZ303"/>
      <c r="QNA303"/>
      <c r="QNB303"/>
      <c r="QNC303"/>
      <c r="QND303"/>
      <c r="QNE303"/>
      <c r="QNF303"/>
      <c r="QNG303"/>
      <c r="QNH303"/>
      <c r="QNI303"/>
      <c r="QNJ303"/>
      <c r="QNK303"/>
      <c r="QNL303"/>
      <c r="QNM303"/>
      <c r="QNN303"/>
      <c r="QNO303"/>
      <c r="QNP303"/>
      <c r="QNQ303"/>
      <c r="QNR303"/>
      <c r="QNS303"/>
      <c r="QNT303"/>
      <c r="QNU303"/>
      <c r="QNV303"/>
      <c r="QNW303"/>
      <c r="QNX303"/>
      <c r="QNY303"/>
      <c r="QNZ303"/>
      <c r="QOA303"/>
      <c r="QOB303"/>
      <c r="QOC303"/>
      <c r="QOD303"/>
      <c r="QOE303"/>
      <c r="QOF303"/>
      <c r="QOG303"/>
      <c r="QOH303"/>
      <c r="QOI303"/>
      <c r="QOJ303"/>
      <c r="QOK303"/>
      <c r="QOL303"/>
      <c r="QOM303"/>
      <c r="QON303"/>
      <c r="QOO303"/>
      <c r="QOP303"/>
      <c r="QOQ303"/>
      <c r="QOR303"/>
      <c r="QOS303"/>
      <c r="QOT303"/>
      <c r="QOU303"/>
      <c r="QOV303"/>
      <c r="QOW303"/>
      <c r="QOX303"/>
      <c r="QOY303"/>
      <c r="QOZ303"/>
      <c r="QPA303"/>
      <c r="QPB303"/>
      <c r="QPC303"/>
      <c r="QPD303"/>
      <c r="QPE303"/>
      <c r="QPF303"/>
      <c r="QPG303"/>
      <c r="QPH303"/>
      <c r="QPI303"/>
      <c r="QPJ303"/>
      <c r="QPK303"/>
      <c r="QPL303"/>
      <c r="QPM303"/>
      <c r="QPN303"/>
      <c r="QPO303"/>
      <c r="QPP303"/>
      <c r="QPQ303"/>
      <c r="QPR303"/>
      <c r="QPS303"/>
      <c r="QPT303"/>
      <c r="QPU303"/>
      <c r="QPV303"/>
      <c r="QPW303"/>
      <c r="QPX303"/>
      <c r="QPY303"/>
      <c r="QPZ303"/>
      <c r="QQA303"/>
      <c r="QQB303"/>
      <c r="QQC303"/>
      <c r="QQD303"/>
      <c r="QQE303"/>
      <c r="QQF303"/>
      <c r="QQG303"/>
      <c r="QQH303"/>
      <c r="QQI303"/>
      <c r="QQJ303"/>
      <c r="QQK303"/>
      <c r="QQL303"/>
      <c r="QQM303"/>
      <c r="QQN303"/>
      <c r="QQO303"/>
      <c r="QQP303"/>
      <c r="QQQ303"/>
      <c r="QQR303"/>
      <c r="QQS303"/>
      <c r="QQT303"/>
      <c r="QQU303"/>
      <c r="QQV303"/>
      <c r="QQW303"/>
      <c r="QQX303"/>
      <c r="QQY303"/>
      <c r="QQZ303"/>
      <c r="QRA303"/>
      <c r="QRB303"/>
      <c r="QRC303"/>
      <c r="QRD303"/>
      <c r="QRE303"/>
      <c r="QRF303"/>
      <c r="QRG303"/>
      <c r="QRH303"/>
      <c r="QRI303"/>
      <c r="QRJ303"/>
      <c r="QRK303"/>
      <c r="QRL303"/>
      <c r="QRM303"/>
      <c r="QRN303"/>
      <c r="QRO303"/>
      <c r="QRP303"/>
      <c r="QRQ303"/>
      <c r="QRR303"/>
      <c r="QRS303"/>
      <c r="QRT303"/>
      <c r="QRU303"/>
      <c r="QRV303"/>
      <c r="QRW303"/>
      <c r="QRX303"/>
      <c r="QRY303"/>
      <c r="QRZ303"/>
      <c r="QSA303"/>
      <c r="QSB303"/>
      <c r="QSC303"/>
      <c r="QSD303"/>
      <c r="QSE303"/>
      <c r="QSF303"/>
      <c r="QSG303"/>
      <c r="QSH303"/>
      <c r="QSI303"/>
      <c r="QSJ303"/>
      <c r="QSK303"/>
      <c r="QSL303"/>
      <c r="QSM303"/>
      <c r="QSN303"/>
      <c r="QSO303"/>
      <c r="QSP303"/>
      <c r="QSQ303"/>
      <c r="QSR303"/>
      <c r="QSS303"/>
      <c r="QST303"/>
      <c r="QSU303"/>
      <c r="QSV303"/>
      <c r="QSW303"/>
      <c r="QSX303"/>
      <c r="QSY303"/>
      <c r="QSZ303"/>
      <c r="QTA303"/>
      <c r="QTB303"/>
      <c r="QTC303"/>
      <c r="QTD303"/>
      <c r="QTE303"/>
      <c r="QTF303"/>
      <c r="QTG303"/>
      <c r="QTH303"/>
      <c r="QTI303"/>
      <c r="QTJ303"/>
      <c r="QTK303"/>
      <c r="QTL303"/>
      <c r="QTM303"/>
      <c r="QTN303"/>
      <c r="QTO303"/>
      <c r="QTP303"/>
      <c r="QTQ303"/>
      <c r="QTR303"/>
      <c r="QTS303"/>
      <c r="QTT303"/>
      <c r="QTU303"/>
      <c r="QTV303"/>
      <c r="QTW303"/>
      <c r="QTX303"/>
      <c r="QTY303"/>
      <c r="QTZ303"/>
      <c r="QUA303"/>
      <c r="QUB303"/>
      <c r="QUC303"/>
      <c r="QUD303"/>
      <c r="QUE303"/>
      <c r="QUF303"/>
      <c r="QUG303"/>
      <c r="QUH303"/>
      <c r="QUI303"/>
      <c r="QUJ303"/>
      <c r="QUK303"/>
      <c r="QUL303"/>
      <c r="QUM303"/>
      <c r="QUN303"/>
      <c r="QUO303"/>
      <c r="QUP303"/>
      <c r="QUQ303"/>
      <c r="QUR303"/>
      <c r="QUS303"/>
      <c r="QUT303"/>
      <c r="QUU303"/>
      <c r="QUV303"/>
      <c r="QUW303"/>
      <c r="QUX303"/>
      <c r="QUY303"/>
      <c r="QUZ303"/>
      <c r="QVA303"/>
      <c r="QVB303"/>
      <c r="QVC303"/>
      <c r="QVD303"/>
      <c r="QVE303"/>
      <c r="QVF303"/>
      <c r="QVG303"/>
      <c r="QVH303"/>
      <c r="QVI303"/>
      <c r="QVJ303"/>
      <c r="QVK303"/>
      <c r="QVL303"/>
      <c r="QVM303"/>
      <c r="QVN303"/>
      <c r="QVO303"/>
      <c r="QVP303"/>
      <c r="QVQ303"/>
      <c r="QVR303"/>
      <c r="QVS303"/>
      <c r="QVT303"/>
      <c r="QVU303"/>
      <c r="QVV303"/>
      <c r="QVW303"/>
      <c r="QVX303"/>
      <c r="QVY303"/>
      <c r="QVZ303"/>
      <c r="QWA303"/>
      <c r="QWB303"/>
      <c r="QWC303"/>
      <c r="QWD303"/>
      <c r="QWE303"/>
      <c r="QWF303"/>
      <c r="QWG303"/>
      <c r="QWH303"/>
      <c r="QWI303"/>
      <c r="QWJ303"/>
      <c r="QWK303"/>
      <c r="QWL303"/>
      <c r="QWM303"/>
      <c r="QWN303"/>
      <c r="QWO303"/>
      <c r="QWP303"/>
      <c r="QWQ303"/>
      <c r="QWR303"/>
      <c r="QWS303"/>
      <c r="QWT303"/>
      <c r="QWU303"/>
      <c r="QWV303"/>
      <c r="QWW303"/>
      <c r="QWX303"/>
      <c r="QWY303"/>
      <c r="QWZ303"/>
      <c r="QXA303"/>
      <c r="QXB303"/>
      <c r="QXC303"/>
      <c r="QXD303"/>
      <c r="QXE303"/>
      <c r="QXF303"/>
      <c r="QXG303"/>
      <c r="QXH303"/>
      <c r="QXI303"/>
      <c r="QXJ303"/>
      <c r="QXK303"/>
      <c r="QXL303"/>
      <c r="QXM303"/>
      <c r="QXN303"/>
      <c r="QXO303"/>
      <c r="QXP303"/>
      <c r="QXQ303"/>
      <c r="QXR303"/>
      <c r="QXS303"/>
      <c r="QXT303"/>
      <c r="QXU303"/>
      <c r="QXV303"/>
      <c r="QXW303"/>
      <c r="QXX303"/>
      <c r="QXY303"/>
      <c r="QXZ303"/>
      <c r="QYA303"/>
      <c r="QYB303"/>
      <c r="QYC303"/>
      <c r="QYD303"/>
      <c r="QYE303"/>
      <c r="QYF303"/>
      <c r="QYG303"/>
      <c r="QYH303"/>
      <c r="QYI303"/>
      <c r="QYJ303"/>
      <c r="QYK303"/>
      <c r="QYL303"/>
      <c r="QYM303"/>
      <c r="QYN303"/>
      <c r="QYO303"/>
      <c r="QYP303"/>
      <c r="QYQ303"/>
      <c r="QYR303"/>
      <c r="QYS303"/>
      <c r="QYT303"/>
      <c r="QYU303"/>
      <c r="QYV303"/>
      <c r="QYW303"/>
      <c r="QYX303"/>
      <c r="QYY303"/>
      <c r="QYZ303"/>
      <c r="QZA303"/>
      <c r="QZB303"/>
      <c r="QZC303"/>
      <c r="QZD303"/>
      <c r="QZE303"/>
      <c r="QZF303"/>
      <c r="QZG303"/>
      <c r="QZH303"/>
      <c r="QZI303"/>
      <c r="QZJ303"/>
      <c r="QZK303"/>
      <c r="QZL303"/>
      <c r="QZM303"/>
      <c r="QZN303"/>
      <c r="QZO303"/>
      <c r="QZP303"/>
      <c r="QZQ303"/>
      <c r="QZR303"/>
      <c r="QZS303"/>
      <c r="QZT303"/>
      <c r="QZU303"/>
      <c r="QZV303"/>
      <c r="QZW303"/>
      <c r="QZX303"/>
      <c r="QZY303"/>
      <c r="QZZ303"/>
      <c r="RAA303"/>
      <c r="RAB303"/>
      <c r="RAC303"/>
      <c r="RAD303"/>
      <c r="RAE303"/>
      <c r="RAF303"/>
      <c r="RAG303"/>
      <c r="RAH303"/>
      <c r="RAI303"/>
      <c r="RAJ303"/>
      <c r="RAK303"/>
      <c r="RAL303"/>
      <c r="RAM303"/>
      <c r="RAN303"/>
      <c r="RAO303"/>
      <c r="RAP303"/>
      <c r="RAQ303"/>
      <c r="RAR303"/>
      <c r="RAS303"/>
      <c r="RAT303"/>
      <c r="RAU303"/>
      <c r="RAV303"/>
      <c r="RAW303"/>
      <c r="RAX303"/>
      <c r="RAY303"/>
      <c r="RAZ303"/>
      <c r="RBA303"/>
      <c r="RBB303"/>
      <c r="RBC303"/>
      <c r="RBD303"/>
      <c r="RBE303"/>
      <c r="RBF303"/>
      <c r="RBG303"/>
      <c r="RBH303"/>
      <c r="RBI303"/>
      <c r="RBJ303"/>
      <c r="RBK303"/>
      <c r="RBL303"/>
      <c r="RBM303"/>
      <c r="RBN303"/>
      <c r="RBO303"/>
      <c r="RBP303"/>
      <c r="RBQ303"/>
      <c r="RBR303"/>
      <c r="RBS303"/>
      <c r="RBT303"/>
      <c r="RBU303"/>
      <c r="RBV303"/>
      <c r="RBW303"/>
      <c r="RBX303"/>
      <c r="RBY303"/>
      <c r="RBZ303"/>
      <c r="RCA303"/>
      <c r="RCB303"/>
      <c r="RCC303"/>
      <c r="RCD303"/>
      <c r="RCE303"/>
      <c r="RCF303"/>
      <c r="RCG303"/>
      <c r="RCH303"/>
      <c r="RCI303"/>
      <c r="RCJ303"/>
      <c r="RCK303"/>
      <c r="RCL303"/>
      <c r="RCM303"/>
      <c r="RCN303"/>
      <c r="RCO303"/>
      <c r="RCP303"/>
      <c r="RCQ303"/>
      <c r="RCR303"/>
      <c r="RCS303"/>
      <c r="RCT303"/>
      <c r="RCU303"/>
      <c r="RCV303"/>
      <c r="RCW303"/>
      <c r="RCX303"/>
      <c r="RCY303"/>
      <c r="RCZ303"/>
      <c r="RDA303"/>
      <c r="RDB303"/>
      <c r="RDC303"/>
      <c r="RDD303"/>
      <c r="RDE303"/>
      <c r="RDF303"/>
      <c r="RDG303"/>
      <c r="RDH303"/>
      <c r="RDI303"/>
      <c r="RDJ303"/>
      <c r="RDK303"/>
      <c r="RDL303"/>
      <c r="RDM303"/>
      <c r="RDN303"/>
      <c r="RDO303"/>
      <c r="RDP303"/>
      <c r="RDQ303"/>
      <c r="RDR303"/>
      <c r="RDS303"/>
      <c r="RDT303"/>
      <c r="RDU303"/>
      <c r="RDV303"/>
      <c r="RDW303"/>
      <c r="RDX303"/>
      <c r="RDY303"/>
      <c r="RDZ303"/>
      <c r="REA303"/>
      <c r="REB303"/>
      <c r="REC303"/>
      <c r="RED303"/>
      <c r="REE303"/>
      <c r="REF303"/>
      <c r="REG303"/>
      <c r="REH303"/>
      <c r="REI303"/>
      <c r="REJ303"/>
      <c r="REK303"/>
      <c r="REL303"/>
      <c r="REM303"/>
      <c r="REN303"/>
      <c r="REO303"/>
      <c r="REP303"/>
      <c r="REQ303"/>
      <c r="RER303"/>
      <c r="RES303"/>
      <c r="RET303"/>
      <c r="REU303"/>
      <c r="REV303"/>
      <c r="REW303"/>
      <c r="REX303"/>
      <c r="REY303"/>
      <c r="REZ303"/>
      <c r="RFA303"/>
      <c r="RFB303"/>
      <c r="RFC303"/>
      <c r="RFD303"/>
      <c r="RFE303"/>
      <c r="RFF303"/>
      <c r="RFG303"/>
      <c r="RFH303"/>
      <c r="RFI303"/>
      <c r="RFJ303"/>
      <c r="RFK303"/>
      <c r="RFL303"/>
      <c r="RFM303"/>
      <c r="RFN303"/>
      <c r="RFO303"/>
      <c r="RFP303"/>
      <c r="RFQ303"/>
      <c r="RFR303"/>
      <c r="RFS303"/>
      <c r="RFT303"/>
      <c r="RFU303"/>
      <c r="RFV303"/>
      <c r="RFW303"/>
      <c r="RFX303"/>
      <c r="RFY303"/>
      <c r="RFZ303"/>
      <c r="RGA303"/>
      <c r="RGB303"/>
      <c r="RGC303"/>
      <c r="RGD303"/>
      <c r="RGE303"/>
      <c r="RGF303"/>
      <c r="RGG303"/>
      <c r="RGH303"/>
      <c r="RGI303"/>
      <c r="RGJ303"/>
      <c r="RGK303"/>
      <c r="RGL303"/>
      <c r="RGM303"/>
      <c r="RGN303"/>
      <c r="RGO303"/>
      <c r="RGP303"/>
      <c r="RGQ303"/>
      <c r="RGR303"/>
      <c r="RGS303"/>
      <c r="RGT303"/>
      <c r="RGU303"/>
      <c r="RGV303"/>
      <c r="RGW303"/>
      <c r="RGX303"/>
      <c r="RGY303"/>
      <c r="RGZ303"/>
      <c r="RHA303"/>
      <c r="RHB303"/>
      <c r="RHC303"/>
      <c r="RHD303"/>
      <c r="RHE303"/>
      <c r="RHF303"/>
      <c r="RHG303"/>
      <c r="RHH303"/>
      <c r="RHI303"/>
      <c r="RHJ303"/>
      <c r="RHK303"/>
      <c r="RHL303"/>
      <c r="RHM303"/>
      <c r="RHN303"/>
      <c r="RHO303"/>
      <c r="RHP303"/>
      <c r="RHQ303"/>
      <c r="RHR303"/>
      <c r="RHS303"/>
      <c r="RHT303"/>
      <c r="RHU303"/>
      <c r="RHV303"/>
      <c r="RHW303"/>
      <c r="RHX303"/>
      <c r="RHY303"/>
      <c r="RHZ303"/>
      <c r="RIA303"/>
      <c r="RIB303"/>
      <c r="RIC303"/>
      <c r="RID303"/>
      <c r="RIE303"/>
      <c r="RIF303"/>
      <c r="RIG303"/>
      <c r="RIH303"/>
      <c r="RII303"/>
      <c r="RIJ303"/>
      <c r="RIK303"/>
      <c r="RIL303"/>
      <c r="RIM303"/>
      <c r="RIN303"/>
      <c r="RIO303"/>
      <c r="RIP303"/>
      <c r="RIQ303"/>
      <c r="RIR303"/>
      <c r="RIS303"/>
      <c r="RIT303"/>
      <c r="RIU303"/>
      <c r="RIV303"/>
      <c r="RIW303"/>
      <c r="RIX303"/>
      <c r="RIY303"/>
      <c r="RIZ303"/>
      <c r="RJA303"/>
      <c r="RJB303"/>
      <c r="RJC303"/>
      <c r="RJD303"/>
      <c r="RJE303"/>
      <c r="RJF303"/>
      <c r="RJG303"/>
      <c r="RJH303"/>
      <c r="RJI303"/>
      <c r="RJJ303"/>
      <c r="RJK303"/>
      <c r="RJL303"/>
      <c r="RJM303"/>
      <c r="RJN303"/>
      <c r="RJO303"/>
      <c r="RJP303"/>
      <c r="RJQ303"/>
      <c r="RJR303"/>
      <c r="RJS303"/>
      <c r="RJT303"/>
      <c r="RJU303"/>
      <c r="RJV303"/>
      <c r="RJW303"/>
      <c r="RJX303"/>
      <c r="RJY303"/>
      <c r="RJZ303"/>
      <c r="RKA303"/>
      <c r="RKB303"/>
      <c r="RKC303"/>
      <c r="RKD303"/>
      <c r="RKE303"/>
      <c r="RKF303"/>
      <c r="RKG303"/>
      <c r="RKH303"/>
      <c r="RKI303"/>
      <c r="RKJ303"/>
      <c r="RKK303"/>
      <c r="RKL303"/>
      <c r="RKM303"/>
      <c r="RKN303"/>
      <c r="RKO303"/>
      <c r="RKP303"/>
      <c r="RKQ303"/>
      <c r="RKR303"/>
      <c r="RKS303"/>
      <c r="RKT303"/>
      <c r="RKU303"/>
      <c r="RKV303"/>
      <c r="RKW303"/>
      <c r="RKX303"/>
      <c r="RKY303"/>
      <c r="RKZ303"/>
      <c r="RLA303"/>
      <c r="RLB303"/>
      <c r="RLC303"/>
      <c r="RLD303"/>
      <c r="RLE303"/>
      <c r="RLF303"/>
      <c r="RLG303"/>
      <c r="RLH303"/>
      <c r="RLI303"/>
      <c r="RLJ303"/>
      <c r="RLK303"/>
      <c r="RLL303"/>
      <c r="RLM303"/>
      <c r="RLN303"/>
      <c r="RLO303"/>
      <c r="RLP303"/>
      <c r="RLQ303"/>
      <c r="RLR303"/>
      <c r="RLS303"/>
      <c r="RLT303"/>
      <c r="RLU303"/>
      <c r="RLV303"/>
      <c r="RLW303"/>
      <c r="RLX303"/>
      <c r="RLY303"/>
      <c r="RLZ303"/>
      <c r="RMA303"/>
      <c r="RMB303"/>
      <c r="RMC303"/>
      <c r="RMD303"/>
      <c r="RME303"/>
      <c r="RMF303"/>
      <c r="RMG303"/>
      <c r="RMH303"/>
      <c r="RMI303"/>
      <c r="RMJ303"/>
      <c r="RMK303"/>
      <c r="RML303"/>
      <c r="RMM303"/>
      <c r="RMN303"/>
      <c r="RMO303"/>
      <c r="RMP303"/>
      <c r="RMQ303"/>
      <c r="RMR303"/>
      <c r="RMS303"/>
      <c r="RMT303"/>
      <c r="RMU303"/>
      <c r="RMV303"/>
      <c r="RMW303"/>
      <c r="RMX303"/>
      <c r="RMY303"/>
      <c r="RMZ303"/>
      <c r="RNA303"/>
      <c r="RNB303"/>
      <c r="RNC303"/>
      <c r="RND303"/>
      <c r="RNE303"/>
      <c r="RNF303"/>
      <c r="RNG303"/>
      <c r="RNH303"/>
      <c r="RNI303"/>
      <c r="RNJ303"/>
      <c r="RNK303"/>
      <c r="RNL303"/>
      <c r="RNM303"/>
      <c r="RNN303"/>
      <c r="RNO303"/>
      <c r="RNP303"/>
      <c r="RNQ303"/>
      <c r="RNR303"/>
      <c r="RNS303"/>
      <c r="RNT303"/>
      <c r="RNU303"/>
      <c r="RNV303"/>
      <c r="RNW303"/>
      <c r="RNX303"/>
      <c r="RNY303"/>
      <c r="RNZ303"/>
      <c r="ROA303"/>
      <c r="ROB303"/>
      <c r="ROC303"/>
      <c r="ROD303"/>
      <c r="ROE303"/>
      <c r="ROF303"/>
      <c r="ROG303"/>
      <c r="ROH303"/>
      <c r="ROI303"/>
      <c r="ROJ303"/>
      <c r="ROK303"/>
      <c r="ROL303"/>
      <c r="ROM303"/>
      <c r="RON303"/>
      <c r="ROO303"/>
      <c r="ROP303"/>
      <c r="ROQ303"/>
      <c r="ROR303"/>
      <c r="ROS303"/>
      <c r="ROT303"/>
      <c r="ROU303"/>
      <c r="ROV303"/>
      <c r="ROW303"/>
      <c r="ROX303"/>
      <c r="ROY303"/>
      <c r="ROZ303"/>
      <c r="RPA303"/>
      <c r="RPB303"/>
      <c r="RPC303"/>
      <c r="RPD303"/>
      <c r="RPE303"/>
      <c r="RPF303"/>
      <c r="RPG303"/>
      <c r="RPH303"/>
      <c r="RPI303"/>
      <c r="RPJ303"/>
      <c r="RPK303"/>
      <c r="RPL303"/>
      <c r="RPM303"/>
      <c r="RPN303"/>
      <c r="RPO303"/>
      <c r="RPP303"/>
      <c r="RPQ303"/>
      <c r="RPR303"/>
      <c r="RPS303"/>
      <c r="RPT303"/>
      <c r="RPU303"/>
      <c r="RPV303"/>
      <c r="RPW303"/>
      <c r="RPX303"/>
      <c r="RPY303"/>
      <c r="RPZ303"/>
      <c r="RQA303"/>
      <c r="RQB303"/>
      <c r="RQC303"/>
      <c r="RQD303"/>
      <c r="RQE303"/>
      <c r="RQF303"/>
      <c r="RQG303"/>
      <c r="RQH303"/>
      <c r="RQI303"/>
      <c r="RQJ303"/>
      <c r="RQK303"/>
      <c r="RQL303"/>
      <c r="RQM303"/>
      <c r="RQN303"/>
      <c r="RQO303"/>
      <c r="RQP303"/>
      <c r="RQQ303"/>
      <c r="RQR303"/>
      <c r="RQS303"/>
      <c r="RQT303"/>
      <c r="RQU303"/>
      <c r="RQV303"/>
      <c r="RQW303"/>
      <c r="RQX303"/>
      <c r="RQY303"/>
      <c r="RQZ303"/>
      <c r="RRA303"/>
      <c r="RRB303"/>
      <c r="RRC303"/>
      <c r="RRD303"/>
      <c r="RRE303"/>
      <c r="RRF303"/>
      <c r="RRG303"/>
      <c r="RRH303"/>
      <c r="RRI303"/>
      <c r="RRJ303"/>
      <c r="RRK303"/>
      <c r="RRL303"/>
      <c r="RRM303"/>
      <c r="RRN303"/>
      <c r="RRO303"/>
      <c r="RRP303"/>
      <c r="RRQ303"/>
      <c r="RRR303"/>
      <c r="RRS303"/>
      <c r="RRT303"/>
      <c r="RRU303"/>
      <c r="RRV303"/>
      <c r="RRW303"/>
      <c r="RRX303"/>
      <c r="RRY303"/>
      <c r="RRZ303"/>
      <c r="RSA303"/>
      <c r="RSB303"/>
      <c r="RSC303"/>
      <c r="RSD303"/>
      <c r="RSE303"/>
      <c r="RSF303"/>
      <c r="RSG303"/>
      <c r="RSH303"/>
      <c r="RSI303"/>
      <c r="RSJ303"/>
      <c r="RSK303"/>
      <c r="RSL303"/>
      <c r="RSM303"/>
      <c r="RSN303"/>
      <c r="RSO303"/>
      <c r="RSP303"/>
      <c r="RSQ303"/>
      <c r="RSR303"/>
      <c r="RSS303"/>
      <c r="RST303"/>
      <c r="RSU303"/>
      <c r="RSV303"/>
      <c r="RSW303"/>
      <c r="RSX303"/>
      <c r="RSY303"/>
      <c r="RSZ303"/>
      <c r="RTA303"/>
      <c r="RTB303"/>
      <c r="RTC303"/>
      <c r="RTD303"/>
      <c r="RTE303"/>
      <c r="RTF303"/>
      <c r="RTG303"/>
      <c r="RTH303"/>
      <c r="RTI303"/>
      <c r="RTJ303"/>
      <c r="RTK303"/>
      <c r="RTL303"/>
      <c r="RTM303"/>
      <c r="RTN303"/>
      <c r="RTO303"/>
      <c r="RTP303"/>
      <c r="RTQ303"/>
      <c r="RTR303"/>
      <c r="RTS303"/>
      <c r="RTT303"/>
      <c r="RTU303"/>
      <c r="RTV303"/>
      <c r="RTW303"/>
      <c r="RTX303"/>
      <c r="RTY303"/>
      <c r="RTZ303"/>
      <c r="RUA303"/>
      <c r="RUB303"/>
      <c r="RUC303"/>
      <c r="RUD303"/>
      <c r="RUE303"/>
      <c r="RUF303"/>
      <c r="RUG303"/>
      <c r="RUH303"/>
      <c r="RUI303"/>
      <c r="RUJ303"/>
      <c r="RUK303"/>
      <c r="RUL303"/>
      <c r="RUM303"/>
      <c r="RUN303"/>
      <c r="RUO303"/>
      <c r="RUP303"/>
      <c r="RUQ303"/>
      <c r="RUR303"/>
      <c r="RUS303"/>
      <c r="RUT303"/>
      <c r="RUU303"/>
      <c r="RUV303"/>
      <c r="RUW303"/>
      <c r="RUX303"/>
      <c r="RUY303"/>
      <c r="RUZ303"/>
      <c r="RVA303"/>
      <c r="RVB303"/>
      <c r="RVC303"/>
      <c r="RVD303"/>
      <c r="RVE303"/>
      <c r="RVF303"/>
      <c r="RVG303"/>
      <c r="RVH303"/>
      <c r="RVI303"/>
      <c r="RVJ303"/>
      <c r="RVK303"/>
      <c r="RVL303"/>
      <c r="RVM303"/>
      <c r="RVN303"/>
      <c r="RVO303"/>
      <c r="RVP303"/>
      <c r="RVQ303"/>
      <c r="RVR303"/>
      <c r="RVS303"/>
      <c r="RVT303"/>
      <c r="RVU303"/>
      <c r="RVV303"/>
      <c r="RVW303"/>
      <c r="RVX303"/>
      <c r="RVY303"/>
      <c r="RVZ303"/>
      <c r="RWA303"/>
      <c r="RWB303"/>
      <c r="RWC303"/>
      <c r="RWD303"/>
      <c r="RWE303"/>
      <c r="RWF303"/>
      <c r="RWG303"/>
      <c r="RWH303"/>
      <c r="RWI303"/>
      <c r="RWJ303"/>
      <c r="RWK303"/>
      <c r="RWL303"/>
      <c r="RWM303"/>
      <c r="RWN303"/>
      <c r="RWO303"/>
      <c r="RWP303"/>
      <c r="RWQ303"/>
      <c r="RWR303"/>
      <c r="RWS303"/>
      <c r="RWT303"/>
      <c r="RWU303"/>
      <c r="RWV303"/>
      <c r="RWW303"/>
      <c r="RWX303"/>
      <c r="RWY303"/>
      <c r="RWZ303"/>
      <c r="RXA303"/>
      <c r="RXB303"/>
      <c r="RXC303"/>
      <c r="RXD303"/>
      <c r="RXE303"/>
      <c r="RXF303"/>
      <c r="RXG303"/>
      <c r="RXH303"/>
      <c r="RXI303"/>
      <c r="RXJ303"/>
      <c r="RXK303"/>
      <c r="RXL303"/>
      <c r="RXM303"/>
      <c r="RXN303"/>
      <c r="RXO303"/>
      <c r="RXP303"/>
      <c r="RXQ303"/>
      <c r="RXR303"/>
      <c r="RXS303"/>
      <c r="RXT303"/>
      <c r="RXU303"/>
      <c r="RXV303"/>
      <c r="RXW303"/>
      <c r="RXX303"/>
      <c r="RXY303"/>
      <c r="RXZ303"/>
      <c r="RYA303"/>
      <c r="RYB303"/>
      <c r="RYC303"/>
      <c r="RYD303"/>
      <c r="RYE303"/>
      <c r="RYF303"/>
      <c r="RYG303"/>
      <c r="RYH303"/>
      <c r="RYI303"/>
      <c r="RYJ303"/>
      <c r="RYK303"/>
      <c r="RYL303"/>
      <c r="RYM303"/>
      <c r="RYN303"/>
      <c r="RYO303"/>
      <c r="RYP303"/>
      <c r="RYQ303"/>
      <c r="RYR303"/>
      <c r="RYS303"/>
      <c r="RYT303"/>
      <c r="RYU303"/>
      <c r="RYV303"/>
      <c r="RYW303"/>
      <c r="RYX303"/>
      <c r="RYY303"/>
      <c r="RYZ303"/>
      <c r="RZA303"/>
      <c r="RZB303"/>
      <c r="RZC303"/>
      <c r="RZD303"/>
      <c r="RZE303"/>
      <c r="RZF303"/>
      <c r="RZG303"/>
      <c r="RZH303"/>
      <c r="RZI303"/>
      <c r="RZJ303"/>
      <c r="RZK303"/>
      <c r="RZL303"/>
      <c r="RZM303"/>
      <c r="RZN303"/>
      <c r="RZO303"/>
      <c r="RZP303"/>
      <c r="RZQ303"/>
      <c r="RZR303"/>
      <c r="RZS303"/>
      <c r="RZT303"/>
      <c r="RZU303"/>
      <c r="RZV303"/>
      <c r="RZW303"/>
      <c r="RZX303"/>
      <c r="RZY303"/>
      <c r="RZZ303"/>
      <c r="SAA303"/>
      <c r="SAB303"/>
      <c r="SAC303"/>
      <c r="SAD303"/>
      <c r="SAE303"/>
      <c r="SAF303"/>
      <c r="SAG303"/>
      <c r="SAH303"/>
      <c r="SAI303"/>
      <c r="SAJ303"/>
      <c r="SAK303"/>
      <c r="SAL303"/>
      <c r="SAM303"/>
      <c r="SAN303"/>
      <c r="SAO303"/>
      <c r="SAP303"/>
      <c r="SAQ303"/>
      <c r="SAR303"/>
      <c r="SAS303"/>
      <c r="SAT303"/>
      <c r="SAU303"/>
      <c r="SAV303"/>
      <c r="SAW303"/>
      <c r="SAX303"/>
      <c r="SAY303"/>
      <c r="SAZ303"/>
      <c r="SBA303"/>
      <c r="SBB303"/>
      <c r="SBC303"/>
      <c r="SBD303"/>
      <c r="SBE303"/>
      <c r="SBF303"/>
      <c r="SBG303"/>
      <c r="SBH303"/>
      <c r="SBI303"/>
      <c r="SBJ303"/>
      <c r="SBK303"/>
      <c r="SBL303"/>
      <c r="SBM303"/>
      <c r="SBN303"/>
      <c r="SBO303"/>
      <c r="SBP303"/>
      <c r="SBQ303"/>
      <c r="SBR303"/>
      <c r="SBS303"/>
      <c r="SBT303"/>
      <c r="SBU303"/>
      <c r="SBV303"/>
      <c r="SBW303"/>
      <c r="SBX303"/>
      <c r="SBY303"/>
      <c r="SBZ303"/>
      <c r="SCA303"/>
      <c r="SCB303"/>
      <c r="SCC303"/>
      <c r="SCD303"/>
      <c r="SCE303"/>
      <c r="SCF303"/>
      <c r="SCG303"/>
      <c r="SCH303"/>
      <c r="SCI303"/>
      <c r="SCJ303"/>
      <c r="SCK303"/>
      <c r="SCL303"/>
      <c r="SCM303"/>
      <c r="SCN303"/>
      <c r="SCO303"/>
      <c r="SCP303"/>
      <c r="SCQ303"/>
      <c r="SCR303"/>
      <c r="SCS303"/>
      <c r="SCT303"/>
      <c r="SCU303"/>
      <c r="SCV303"/>
      <c r="SCW303"/>
      <c r="SCX303"/>
      <c r="SCY303"/>
      <c r="SCZ303"/>
      <c r="SDA303"/>
      <c r="SDB303"/>
      <c r="SDC303"/>
      <c r="SDD303"/>
      <c r="SDE303"/>
      <c r="SDF303"/>
      <c r="SDG303"/>
      <c r="SDH303"/>
      <c r="SDI303"/>
      <c r="SDJ303"/>
      <c r="SDK303"/>
      <c r="SDL303"/>
      <c r="SDM303"/>
      <c r="SDN303"/>
      <c r="SDO303"/>
      <c r="SDP303"/>
      <c r="SDQ303"/>
      <c r="SDR303"/>
      <c r="SDS303"/>
      <c r="SDT303"/>
      <c r="SDU303"/>
      <c r="SDV303"/>
      <c r="SDW303"/>
      <c r="SDX303"/>
      <c r="SDY303"/>
      <c r="SDZ303"/>
      <c r="SEA303"/>
      <c r="SEB303"/>
      <c r="SEC303"/>
      <c r="SED303"/>
      <c r="SEE303"/>
      <c r="SEF303"/>
      <c r="SEG303"/>
      <c r="SEH303"/>
      <c r="SEI303"/>
      <c r="SEJ303"/>
      <c r="SEK303"/>
      <c r="SEL303"/>
      <c r="SEM303"/>
      <c r="SEN303"/>
      <c r="SEO303"/>
      <c r="SEP303"/>
      <c r="SEQ303"/>
      <c r="SER303"/>
      <c r="SES303"/>
      <c r="SET303"/>
      <c r="SEU303"/>
      <c r="SEV303"/>
      <c r="SEW303"/>
      <c r="SEX303"/>
      <c r="SEY303"/>
      <c r="SEZ303"/>
      <c r="SFA303"/>
      <c r="SFB303"/>
      <c r="SFC303"/>
      <c r="SFD303"/>
      <c r="SFE303"/>
      <c r="SFF303"/>
      <c r="SFG303"/>
      <c r="SFH303"/>
      <c r="SFI303"/>
      <c r="SFJ303"/>
      <c r="SFK303"/>
      <c r="SFL303"/>
      <c r="SFM303"/>
      <c r="SFN303"/>
      <c r="SFO303"/>
      <c r="SFP303"/>
      <c r="SFQ303"/>
      <c r="SFR303"/>
      <c r="SFS303"/>
      <c r="SFT303"/>
      <c r="SFU303"/>
      <c r="SFV303"/>
      <c r="SFW303"/>
      <c r="SFX303"/>
      <c r="SFY303"/>
      <c r="SFZ303"/>
      <c r="SGA303"/>
      <c r="SGB303"/>
      <c r="SGC303"/>
      <c r="SGD303"/>
      <c r="SGE303"/>
      <c r="SGF303"/>
      <c r="SGG303"/>
      <c r="SGH303"/>
      <c r="SGI303"/>
      <c r="SGJ303"/>
      <c r="SGK303"/>
      <c r="SGL303"/>
      <c r="SGM303"/>
      <c r="SGN303"/>
      <c r="SGO303"/>
      <c r="SGP303"/>
      <c r="SGQ303"/>
      <c r="SGR303"/>
      <c r="SGS303"/>
      <c r="SGT303"/>
      <c r="SGU303"/>
      <c r="SGV303"/>
      <c r="SGW303"/>
      <c r="SGX303"/>
      <c r="SGY303"/>
      <c r="SGZ303"/>
      <c r="SHA303"/>
      <c r="SHB303"/>
      <c r="SHC303"/>
      <c r="SHD303"/>
      <c r="SHE303"/>
      <c r="SHF303"/>
      <c r="SHG303"/>
      <c r="SHH303"/>
      <c r="SHI303"/>
      <c r="SHJ303"/>
      <c r="SHK303"/>
      <c r="SHL303"/>
      <c r="SHM303"/>
      <c r="SHN303"/>
      <c r="SHO303"/>
      <c r="SHP303"/>
      <c r="SHQ303"/>
      <c r="SHR303"/>
      <c r="SHS303"/>
      <c r="SHT303"/>
      <c r="SHU303"/>
      <c r="SHV303"/>
      <c r="SHW303"/>
      <c r="SHX303"/>
      <c r="SHY303"/>
      <c r="SHZ303"/>
      <c r="SIA303"/>
      <c r="SIB303"/>
      <c r="SIC303"/>
      <c r="SID303"/>
      <c r="SIE303"/>
      <c r="SIF303"/>
      <c r="SIG303"/>
      <c r="SIH303"/>
      <c r="SII303"/>
      <c r="SIJ303"/>
      <c r="SIK303"/>
      <c r="SIL303"/>
      <c r="SIM303"/>
      <c r="SIN303"/>
      <c r="SIO303"/>
      <c r="SIP303"/>
      <c r="SIQ303"/>
      <c r="SIR303"/>
      <c r="SIS303"/>
      <c r="SIT303"/>
      <c r="SIU303"/>
      <c r="SIV303"/>
      <c r="SIW303"/>
      <c r="SIX303"/>
      <c r="SIY303"/>
      <c r="SIZ303"/>
      <c r="SJA303"/>
      <c r="SJB303"/>
      <c r="SJC303"/>
      <c r="SJD303"/>
      <c r="SJE303"/>
      <c r="SJF303"/>
      <c r="SJG303"/>
      <c r="SJH303"/>
      <c r="SJI303"/>
      <c r="SJJ303"/>
      <c r="SJK303"/>
      <c r="SJL303"/>
      <c r="SJM303"/>
      <c r="SJN303"/>
      <c r="SJO303"/>
      <c r="SJP303"/>
      <c r="SJQ303"/>
      <c r="SJR303"/>
      <c r="SJS303"/>
      <c r="SJT303"/>
      <c r="SJU303"/>
      <c r="SJV303"/>
      <c r="SJW303"/>
      <c r="SJX303"/>
      <c r="SJY303"/>
      <c r="SJZ303"/>
      <c r="SKA303"/>
      <c r="SKB303"/>
      <c r="SKC303"/>
      <c r="SKD303"/>
      <c r="SKE303"/>
      <c r="SKF303"/>
      <c r="SKG303"/>
      <c r="SKH303"/>
      <c r="SKI303"/>
      <c r="SKJ303"/>
      <c r="SKK303"/>
      <c r="SKL303"/>
      <c r="SKM303"/>
      <c r="SKN303"/>
      <c r="SKO303"/>
      <c r="SKP303"/>
      <c r="SKQ303"/>
      <c r="SKR303"/>
      <c r="SKS303"/>
      <c r="SKT303"/>
      <c r="SKU303"/>
      <c r="SKV303"/>
      <c r="SKW303"/>
      <c r="SKX303"/>
      <c r="SKY303"/>
      <c r="SKZ303"/>
      <c r="SLA303"/>
      <c r="SLB303"/>
      <c r="SLC303"/>
      <c r="SLD303"/>
      <c r="SLE303"/>
      <c r="SLF303"/>
      <c r="SLG303"/>
      <c r="SLH303"/>
      <c r="SLI303"/>
      <c r="SLJ303"/>
      <c r="SLK303"/>
      <c r="SLL303"/>
      <c r="SLM303"/>
      <c r="SLN303"/>
      <c r="SLO303"/>
      <c r="SLP303"/>
      <c r="SLQ303"/>
      <c r="SLR303"/>
      <c r="SLS303"/>
      <c r="SLT303"/>
      <c r="SLU303"/>
      <c r="SLV303"/>
      <c r="SLW303"/>
      <c r="SLX303"/>
      <c r="SLY303"/>
      <c r="SLZ303"/>
      <c r="SMA303"/>
      <c r="SMB303"/>
      <c r="SMC303"/>
      <c r="SMD303"/>
      <c r="SME303"/>
      <c r="SMF303"/>
      <c r="SMG303"/>
      <c r="SMH303"/>
      <c r="SMI303"/>
      <c r="SMJ303"/>
      <c r="SMK303"/>
      <c r="SML303"/>
      <c r="SMM303"/>
      <c r="SMN303"/>
      <c r="SMO303"/>
      <c r="SMP303"/>
      <c r="SMQ303"/>
      <c r="SMR303"/>
      <c r="SMS303"/>
      <c r="SMT303"/>
      <c r="SMU303"/>
      <c r="SMV303"/>
      <c r="SMW303"/>
      <c r="SMX303"/>
      <c r="SMY303"/>
      <c r="SMZ303"/>
      <c r="SNA303"/>
      <c r="SNB303"/>
      <c r="SNC303"/>
      <c r="SND303"/>
      <c r="SNE303"/>
      <c r="SNF303"/>
      <c r="SNG303"/>
      <c r="SNH303"/>
      <c r="SNI303"/>
      <c r="SNJ303"/>
      <c r="SNK303"/>
      <c r="SNL303"/>
      <c r="SNM303"/>
      <c r="SNN303"/>
      <c r="SNO303"/>
      <c r="SNP303"/>
      <c r="SNQ303"/>
      <c r="SNR303"/>
      <c r="SNS303"/>
      <c r="SNT303"/>
      <c r="SNU303"/>
      <c r="SNV303"/>
      <c r="SNW303"/>
      <c r="SNX303"/>
      <c r="SNY303"/>
      <c r="SNZ303"/>
      <c r="SOA303"/>
      <c r="SOB303"/>
      <c r="SOC303"/>
      <c r="SOD303"/>
      <c r="SOE303"/>
      <c r="SOF303"/>
      <c r="SOG303"/>
      <c r="SOH303"/>
      <c r="SOI303"/>
      <c r="SOJ303"/>
      <c r="SOK303"/>
      <c r="SOL303"/>
      <c r="SOM303"/>
      <c r="SON303"/>
      <c r="SOO303"/>
      <c r="SOP303"/>
      <c r="SOQ303"/>
      <c r="SOR303"/>
      <c r="SOS303"/>
      <c r="SOT303"/>
      <c r="SOU303"/>
      <c r="SOV303"/>
      <c r="SOW303"/>
      <c r="SOX303"/>
      <c r="SOY303"/>
      <c r="SOZ303"/>
      <c r="SPA303"/>
      <c r="SPB303"/>
      <c r="SPC303"/>
      <c r="SPD303"/>
      <c r="SPE303"/>
      <c r="SPF303"/>
      <c r="SPG303"/>
      <c r="SPH303"/>
      <c r="SPI303"/>
      <c r="SPJ303"/>
      <c r="SPK303"/>
      <c r="SPL303"/>
      <c r="SPM303"/>
      <c r="SPN303"/>
      <c r="SPO303"/>
      <c r="SPP303"/>
      <c r="SPQ303"/>
      <c r="SPR303"/>
      <c r="SPS303"/>
      <c r="SPT303"/>
      <c r="SPU303"/>
      <c r="SPV303"/>
      <c r="SPW303"/>
      <c r="SPX303"/>
      <c r="SPY303"/>
      <c r="SPZ303"/>
      <c r="SQA303"/>
      <c r="SQB303"/>
      <c r="SQC303"/>
      <c r="SQD303"/>
      <c r="SQE303"/>
      <c r="SQF303"/>
      <c r="SQG303"/>
      <c r="SQH303"/>
      <c r="SQI303"/>
      <c r="SQJ303"/>
      <c r="SQK303"/>
      <c r="SQL303"/>
      <c r="SQM303"/>
      <c r="SQN303"/>
      <c r="SQO303"/>
      <c r="SQP303"/>
      <c r="SQQ303"/>
      <c r="SQR303"/>
      <c r="SQS303"/>
      <c r="SQT303"/>
      <c r="SQU303"/>
      <c r="SQV303"/>
      <c r="SQW303"/>
      <c r="SQX303"/>
      <c r="SQY303"/>
      <c r="SQZ303"/>
      <c r="SRA303"/>
      <c r="SRB303"/>
      <c r="SRC303"/>
      <c r="SRD303"/>
      <c r="SRE303"/>
      <c r="SRF303"/>
      <c r="SRG303"/>
      <c r="SRH303"/>
      <c r="SRI303"/>
      <c r="SRJ303"/>
      <c r="SRK303"/>
      <c r="SRL303"/>
      <c r="SRM303"/>
      <c r="SRN303"/>
      <c r="SRO303"/>
      <c r="SRP303"/>
      <c r="SRQ303"/>
      <c r="SRR303"/>
      <c r="SRS303"/>
      <c r="SRT303"/>
      <c r="SRU303"/>
      <c r="SRV303"/>
      <c r="SRW303"/>
      <c r="SRX303"/>
      <c r="SRY303"/>
      <c r="SRZ303"/>
      <c r="SSA303"/>
      <c r="SSB303"/>
      <c r="SSC303"/>
      <c r="SSD303"/>
      <c r="SSE303"/>
      <c r="SSF303"/>
      <c r="SSG303"/>
      <c r="SSH303"/>
      <c r="SSI303"/>
      <c r="SSJ303"/>
      <c r="SSK303"/>
      <c r="SSL303"/>
      <c r="SSM303"/>
      <c r="SSN303"/>
      <c r="SSO303"/>
      <c r="SSP303"/>
      <c r="SSQ303"/>
      <c r="SSR303"/>
      <c r="SSS303"/>
      <c r="SST303"/>
      <c r="SSU303"/>
      <c r="SSV303"/>
      <c r="SSW303"/>
      <c r="SSX303"/>
      <c r="SSY303"/>
      <c r="SSZ303"/>
      <c r="STA303"/>
      <c r="STB303"/>
      <c r="STC303"/>
      <c r="STD303"/>
      <c r="STE303"/>
      <c r="STF303"/>
      <c r="STG303"/>
      <c r="STH303"/>
      <c r="STI303"/>
      <c r="STJ303"/>
      <c r="STK303"/>
      <c r="STL303"/>
      <c r="STM303"/>
      <c r="STN303"/>
      <c r="STO303"/>
      <c r="STP303"/>
      <c r="STQ303"/>
      <c r="STR303"/>
      <c r="STS303"/>
      <c r="STT303"/>
      <c r="STU303"/>
      <c r="STV303"/>
      <c r="STW303"/>
      <c r="STX303"/>
      <c r="STY303"/>
      <c r="STZ303"/>
      <c r="SUA303"/>
      <c r="SUB303"/>
      <c r="SUC303"/>
      <c r="SUD303"/>
      <c r="SUE303"/>
      <c r="SUF303"/>
      <c r="SUG303"/>
      <c r="SUH303"/>
      <c r="SUI303"/>
      <c r="SUJ303"/>
      <c r="SUK303"/>
      <c r="SUL303"/>
      <c r="SUM303"/>
      <c r="SUN303"/>
      <c r="SUO303"/>
      <c r="SUP303"/>
      <c r="SUQ303"/>
      <c r="SUR303"/>
      <c r="SUS303"/>
      <c r="SUT303"/>
      <c r="SUU303"/>
      <c r="SUV303"/>
      <c r="SUW303"/>
      <c r="SUX303"/>
      <c r="SUY303"/>
      <c r="SUZ303"/>
      <c r="SVA303"/>
      <c r="SVB303"/>
      <c r="SVC303"/>
      <c r="SVD303"/>
      <c r="SVE303"/>
      <c r="SVF303"/>
      <c r="SVG303"/>
      <c r="SVH303"/>
      <c r="SVI303"/>
      <c r="SVJ303"/>
      <c r="SVK303"/>
      <c r="SVL303"/>
      <c r="SVM303"/>
      <c r="SVN303"/>
      <c r="SVO303"/>
      <c r="SVP303"/>
      <c r="SVQ303"/>
      <c r="SVR303"/>
      <c r="SVS303"/>
      <c r="SVT303"/>
      <c r="SVU303"/>
      <c r="SVV303"/>
      <c r="SVW303"/>
      <c r="SVX303"/>
      <c r="SVY303"/>
      <c r="SVZ303"/>
      <c r="SWA303"/>
      <c r="SWB303"/>
      <c r="SWC303"/>
      <c r="SWD303"/>
      <c r="SWE303"/>
      <c r="SWF303"/>
      <c r="SWG303"/>
      <c r="SWH303"/>
      <c r="SWI303"/>
      <c r="SWJ303"/>
      <c r="SWK303"/>
      <c r="SWL303"/>
      <c r="SWM303"/>
      <c r="SWN303"/>
      <c r="SWO303"/>
      <c r="SWP303"/>
      <c r="SWQ303"/>
      <c r="SWR303"/>
      <c r="SWS303"/>
      <c r="SWT303"/>
      <c r="SWU303"/>
      <c r="SWV303"/>
      <c r="SWW303"/>
      <c r="SWX303"/>
      <c r="SWY303"/>
      <c r="SWZ303"/>
      <c r="SXA303"/>
      <c r="SXB303"/>
      <c r="SXC303"/>
      <c r="SXD303"/>
      <c r="SXE303"/>
      <c r="SXF303"/>
      <c r="SXG303"/>
      <c r="SXH303"/>
      <c r="SXI303"/>
      <c r="SXJ303"/>
      <c r="SXK303"/>
      <c r="SXL303"/>
      <c r="SXM303"/>
      <c r="SXN303"/>
      <c r="SXO303"/>
      <c r="SXP303"/>
      <c r="SXQ303"/>
      <c r="SXR303"/>
      <c r="SXS303"/>
      <c r="SXT303"/>
      <c r="SXU303"/>
      <c r="SXV303"/>
      <c r="SXW303"/>
      <c r="SXX303"/>
      <c r="SXY303"/>
      <c r="SXZ303"/>
      <c r="SYA303"/>
      <c r="SYB303"/>
      <c r="SYC303"/>
      <c r="SYD303"/>
      <c r="SYE303"/>
      <c r="SYF303"/>
      <c r="SYG303"/>
      <c r="SYH303"/>
      <c r="SYI303"/>
      <c r="SYJ303"/>
      <c r="SYK303"/>
      <c r="SYL303"/>
      <c r="SYM303"/>
      <c r="SYN303"/>
      <c r="SYO303"/>
      <c r="SYP303"/>
      <c r="SYQ303"/>
      <c r="SYR303"/>
      <c r="SYS303"/>
      <c r="SYT303"/>
      <c r="SYU303"/>
      <c r="SYV303"/>
      <c r="SYW303"/>
      <c r="SYX303"/>
      <c r="SYY303"/>
      <c r="SYZ303"/>
      <c r="SZA303"/>
      <c r="SZB303"/>
      <c r="SZC303"/>
      <c r="SZD303"/>
      <c r="SZE303"/>
      <c r="SZF303"/>
      <c r="SZG303"/>
      <c r="SZH303"/>
      <c r="SZI303"/>
      <c r="SZJ303"/>
      <c r="SZK303"/>
      <c r="SZL303"/>
      <c r="SZM303"/>
      <c r="SZN303"/>
      <c r="SZO303"/>
      <c r="SZP303"/>
      <c r="SZQ303"/>
      <c r="SZR303"/>
      <c r="SZS303"/>
      <c r="SZT303"/>
      <c r="SZU303"/>
      <c r="SZV303"/>
      <c r="SZW303"/>
      <c r="SZX303"/>
      <c r="SZY303"/>
      <c r="SZZ303"/>
      <c r="TAA303"/>
      <c r="TAB303"/>
      <c r="TAC303"/>
      <c r="TAD303"/>
      <c r="TAE303"/>
      <c r="TAF303"/>
      <c r="TAG303"/>
      <c r="TAH303"/>
      <c r="TAI303"/>
      <c r="TAJ303"/>
      <c r="TAK303"/>
      <c r="TAL303"/>
      <c r="TAM303"/>
      <c r="TAN303"/>
      <c r="TAO303"/>
      <c r="TAP303"/>
      <c r="TAQ303"/>
      <c r="TAR303"/>
      <c r="TAS303"/>
      <c r="TAT303"/>
      <c r="TAU303"/>
      <c r="TAV303"/>
      <c r="TAW303"/>
      <c r="TAX303"/>
      <c r="TAY303"/>
      <c r="TAZ303"/>
      <c r="TBA303"/>
      <c r="TBB303"/>
      <c r="TBC303"/>
      <c r="TBD303"/>
      <c r="TBE303"/>
      <c r="TBF303"/>
      <c r="TBG303"/>
      <c r="TBH303"/>
      <c r="TBI303"/>
      <c r="TBJ303"/>
      <c r="TBK303"/>
      <c r="TBL303"/>
      <c r="TBM303"/>
      <c r="TBN303"/>
      <c r="TBO303"/>
      <c r="TBP303"/>
      <c r="TBQ303"/>
      <c r="TBR303"/>
      <c r="TBS303"/>
      <c r="TBT303"/>
      <c r="TBU303"/>
      <c r="TBV303"/>
      <c r="TBW303"/>
      <c r="TBX303"/>
      <c r="TBY303"/>
      <c r="TBZ303"/>
      <c r="TCA303"/>
      <c r="TCB303"/>
      <c r="TCC303"/>
      <c r="TCD303"/>
      <c r="TCE303"/>
      <c r="TCF303"/>
      <c r="TCG303"/>
      <c r="TCH303"/>
      <c r="TCI303"/>
      <c r="TCJ303"/>
      <c r="TCK303"/>
      <c r="TCL303"/>
      <c r="TCM303"/>
      <c r="TCN303"/>
      <c r="TCO303"/>
      <c r="TCP303"/>
      <c r="TCQ303"/>
      <c r="TCR303"/>
      <c r="TCS303"/>
      <c r="TCT303"/>
      <c r="TCU303"/>
      <c r="TCV303"/>
      <c r="TCW303"/>
      <c r="TCX303"/>
      <c r="TCY303"/>
      <c r="TCZ303"/>
      <c r="TDA303"/>
      <c r="TDB303"/>
      <c r="TDC303"/>
      <c r="TDD303"/>
      <c r="TDE303"/>
      <c r="TDF303"/>
      <c r="TDG303"/>
      <c r="TDH303"/>
      <c r="TDI303"/>
      <c r="TDJ303"/>
      <c r="TDK303"/>
      <c r="TDL303"/>
      <c r="TDM303"/>
      <c r="TDN303"/>
      <c r="TDO303"/>
      <c r="TDP303"/>
      <c r="TDQ303"/>
      <c r="TDR303"/>
      <c r="TDS303"/>
      <c r="TDT303"/>
      <c r="TDU303"/>
      <c r="TDV303"/>
      <c r="TDW303"/>
      <c r="TDX303"/>
      <c r="TDY303"/>
      <c r="TDZ303"/>
      <c r="TEA303"/>
      <c r="TEB303"/>
      <c r="TEC303"/>
      <c r="TED303"/>
      <c r="TEE303"/>
      <c r="TEF303"/>
      <c r="TEG303"/>
      <c r="TEH303"/>
      <c r="TEI303"/>
      <c r="TEJ303"/>
      <c r="TEK303"/>
      <c r="TEL303"/>
      <c r="TEM303"/>
      <c r="TEN303"/>
      <c r="TEO303"/>
      <c r="TEP303"/>
      <c r="TEQ303"/>
      <c r="TER303"/>
      <c r="TES303"/>
      <c r="TET303"/>
      <c r="TEU303"/>
      <c r="TEV303"/>
      <c r="TEW303"/>
      <c r="TEX303"/>
      <c r="TEY303"/>
      <c r="TEZ303"/>
      <c r="TFA303"/>
      <c r="TFB303"/>
      <c r="TFC303"/>
      <c r="TFD303"/>
      <c r="TFE303"/>
      <c r="TFF303"/>
      <c r="TFG303"/>
      <c r="TFH303"/>
      <c r="TFI303"/>
      <c r="TFJ303"/>
      <c r="TFK303"/>
      <c r="TFL303"/>
      <c r="TFM303"/>
      <c r="TFN303"/>
      <c r="TFO303"/>
      <c r="TFP303"/>
      <c r="TFQ303"/>
      <c r="TFR303"/>
      <c r="TFS303"/>
      <c r="TFT303"/>
      <c r="TFU303"/>
      <c r="TFV303"/>
      <c r="TFW303"/>
      <c r="TFX303"/>
      <c r="TFY303"/>
      <c r="TFZ303"/>
      <c r="TGA303"/>
      <c r="TGB303"/>
      <c r="TGC303"/>
      <c r="TGD303"/>
      <c r="TGE303"/>
      <c r="TGF303"/>
      <c r="TGG303"/>
      <c r="TGH303"/>
      <c r="TGI303"/>
      <c r="TGJ303"/>
      <c r="TGK303"/>
      <c r="TGL303"/>
      <c r="TGM303"/>
      <c r="TGN303"/>
      <c r="TGO303"/>
      <c r="TGP303"/>
      <c r="TGQ303"/>
      <c r="TGR303"/>
      <c r="TGS303"/>
      <c r="TGT303"/>
      <c r="TGU303"/>
      <c r="TGV303"/>
      <c r="TGW303"/>
      <c r="TGX303"/>
      <c r="TGY303"/>
      <c r="TGZ303"/>
      <c r="THA303"/>
      <c r="THB303"/>
      <c r="THC303"/>
      <c r="THD303"/>
      <c r="THE303"/>
      <c r="THF303"/>
      <c r="THG303"/>
      <c r="THH303"/>
      <c r="THI303"/>
      <c r="THJ303"/>
      <c r="THK303"/>
      <c r="THL303"/>
      <c r="THM303"/>
      <c r="THN303"/>
      <c r="THO303"/>
      <c r="THP303"/>
      <c r="THQ303"/>
      <c r="THR303"/>
      <c r="THS303"/>
      <c r="THT303"/>
      <c r="THU303"/>
      <c r="THV303"/>
      <c r="THW303"/>
      <c r="THX303"/>
      <c r="THY303"/>
      <c r="THZ303"/>
      <c r="TIA303"/>
      <c r="TIB303"/>
      <c r="TIC303"/>
      <c r="TID303"/>
      <c r="TIE303"/>
      <c r="TIF303"/>
      <c r="TIG303"/>
      <c r="TIH303"/>
      <c r="TII303"/>
      <c r="TIJ303"/>
      <c r="TIK303"/>
      <c r="TIL303"/>
      <c r="TIM303"/>
      <c r="TIN303"/>
      <c r="TIO303"/>
      <c r="TIP303"/>
      <c r="TIQ303"/>
      <c r="TIR303"/>
      <c r="TIS303"/>
      <c r="TIT303"/>
      <c r="TIU303"/>
      <c r="TIV303"/>
      <c r="TIW303"/>
      <c r="TIX303"/>
      <c r="TIY303"/>
      <c r="TIZ303"/>
      <c r="TJA303"/>
      <c r="TJB303"/>
      <c r="TJC303"/>
      <c r="TJD303"/>
      <c r="TJE303"/>
      <c r="TJF303"/>
      <c r="TJG303"/>
      <c r="TJH303"/>
      <c r="TJI303"/>
      <c r="TJJ303"/>
      <c r="TJK303"/>
      <c r="TJL303"/>
      <c r="TJM303"/>
      <c r="TJN303"/>
      <c r="TJO303"/>
      <c r="TJP303"/>
      <c r="TJQ303"/>
      <c r="TJR303"/>
      <c r="TJS303"/>
      <c r="TJT303"/>
      <c r="TJU303"/>
      <c r="TJV303"/>
      <c r="TJW303"/>
      <c r="TJX303"/>
      <c r="TJY303"/>
      <c r="TJZ303"/>
      <c r="TKA303"/>
      <c r="TKB303"/>
      <c r="TKC303"/>
      <c r="TKD303"/>
      <c r="TKE303"/>
      <c r="TKF303"/>
      <c r="TKG303"/>
      <c r="TKH303"/>
      <c r="TKI303"/>
      <c r="TKJ303"/>
      <c r="TKK303"/>
      <c r="TKL303"/>
      <c r="TKM303"/>
      <c r="TKN303"/>
      <c r="TKO303"/>
      <c r="TKP303"/>
      <c r="TKQ303"/>
      <c r="TKR303"/>
      <c r="TKS303"/>
      <c r="TKT303"/>
      <c r="TKU303"/>
      <c r="TKV303"/>
      <c r="TKW303"/>
      <c r="TKX303"/>
      <c r="TKY303"/>
      <c r="TKZ303"/>
      <c r="TLA303"/>
      <c r="TLB303"/>
      <c r="TLC303"/>
      <c r="TLD303"/>
      <c r="TLE303"/>
      <c r="TLF303"/>
      <c r="TLG303"/>
      <c r="TLH303"/>
      <c r="TLI303"/>
      <c r="TLJ303"/>
      <c r="TLK303"/>
      <c r="TLL303"/>
      <c r="TLM303"/>
      <c r="TLN303"/>
      <c r="TLO303"/>
      <c r="TLP303"/>
      <c r="TLQ303"/>
      <c r="TLR303"/>
      <c r="TLS303"/>
      <c r="TLT303"/>
      <c r="TLU303"/>
      <c r="TLV303"/>
      <c r="TLW303"/>
      <c r="TLX303"/>
      <c r="TLY303"/>
      <c r="TLZ303"/>
      <c r="TMA303"/>
      <c r="TMB303"/>
      <c r="TMC303"/>
      <c r="TMD303"/>
      <c r="TME303"/>
      <c r="TMF303"/>
      <c r="TMG303"/>
      <c r="TMH303"/>
      <c r="TMI303"/>
      <c r="TMJ303"/>
      <c r="TMK303"/>
      <c r="TML303"/>
      <c r="TMM303"/>
      <c r="TMN303"/>
      <c r="TMO303"/>
      <c r="TMP303"/>
      <c r="TMQ303"/>
      <c r="TMR303"/>
      <c r="TMS303"/>
      <c r="TMT303"/>
      <c r="TMU303"/>
      <c r="TMV303"/>
      <c r="TMW303"/>
      <c r="TMX303"/>
      <c r="TMY303"/>
      <c r="TMZ303"/>
      <c r="TNA303"/>
      <c r="TNB303"/>
      <c r="TNC303"/>
      <c r="TND303"/>
      <c r="TNE303"/>
      <c r="TNF303"/>
      <c r="TNG303"/>
      <c r="TNH303"/>
      <c r="TNI303"/>
      <c r="TNJ303"/>
      <c r="TNK303"/>
      <c r="TNL303"/>
      <c r="TNM303"/>
      <c r="TNN303"/>
      <c r="TNO303"/>
      <c r="TNP303"/>
      <c r="TNQ303"/>
      <c r="TNR303"/>
      <c r="TNS303"/>
      <c r="TNT303"/>
      <c r="TNU303"/>
      <c r="TNV303"/>
      <c r="TNW303"/>
      <c r="TNX303"/>
      <c r="TNY303"/>
      <c r="TNZ303"/>
      <c r="TOA303"/>
      <c r="TOB303"/>
      <c r="TOC303"/>
      <c r="TOD303"/>
      <c r="TOE303"/>
      <c r="TOF303"/>
      <c r="TOG303"/>
      <c r="TOH303"/>
      <c r="TOI303"/>
      <c r="TOJ303"/>
      <c r="TOK303"/>
      <c r="TOL303"/>
      <c r="TOM303"/>
      <c r="TON303"/>
      <c r="TOO303"/>
      <c r="TOP303"/>
      <c r="TOQ303"/>
      <c r="TOR303"/>
      <c r="TOS303"/>
      <c r="TOT303"/>
      <c r="TOU303"/>
      <c r="TOV303"/>
      <c r="TOW303"/>
      <c r="TOX303"/>
      <c r="TOY303"/>
      <c r="TOZ303"/>
      <c r="TPA303"/>
      <c r="TPB303"/>
      <c r="TPC303"/>
      <c r="TPD303"/>
      <c r="TPE303"/>
      <c r="TPF303"/>
      <c r="TPG303"/>
      <c r="TPH303"/>
      <c r="TPI303"/>
      <c r="TPJ303"/>
      <c r="TPK303"/>
      <c r="TPL303"/>
      <c r="TPM303"/>
      <c r="TPN303"/>
      <c r="TPO303"/>
      <c r="TPP303"/>
      <c r="TPQ303"/>
      <c r="TPR303"/>
      <c r="TPS303"/>
      <c r="TPT303"/>
      <c r="TPU303"/>
      <c r="TPV303"/>
      <c r="TPW303"/>
      <c r="TPX303"/>
      <c r="TPY303"/>
      <c r="TPZ303"/>
      <c r="TQA303"/>
      <c r="TQB303"/>
      <c r="TQC303"/>
      <c r="TQD303"/>
      <c r="TQE303"/>
      <c r="TQF303"/>
      <c r="TQG303"/>
      <c r="TQH303"/>
      <c r="TQI303"/>
      <c r="TQJ303"/>
      <c r="TQK303"/>
      <c r="TQL303"/>
      <c r="TQM303"/>
      <c r="TQN303"/>
      <c r="TQO303"/>
      <c r="TQP303"/>
      <c r="TQQ303"/>
      <c r="TQR303"/>
      <c r="TQS303"/>
      <c r="TQT303"/>
      <c r="TQU303"/>
      <c r="TQV303"/>
      <c r="TQW303"/>
      <c r="TQX303"/>
      <c r="TQY303"/>
      <c r="TQZ303"/>
      <c r="TRA303"/>
      <c r="TRB303"/>
      <c r="TRC303"/>
      <c r="TRD303"/>
      <c r="TRE303"/>
      <c r="TRF303"/>
      <c r="TRG303"/>
      <c r="TRH303"/>
      <c r="TRI303"/>
      <c r="TRJ303"/>
      <c r="TRK303"/>
      <c r="TRL303"/>
      <c r="TRM303"/>
      <c r="TRN303"/>
      <c r="TRO303"/>
      <c r="TRP303"/>
      <c r="TRQ303"/>
      <c r="TRR303"/>
      <c r="TRS303"/>
      <c r="TRT303"/>
      <c r="TRU303"/>
      <c r="TRV303"/>
      <c r="TRW303"/>
      <c r="TRX303"/>
      <c r="TRY303"/>
      <c r="TRZ303"/>
      <c r="TSA303"/>
      <c r="TSB303"/>
      <c r="TSC303"/>
      <c r="TSD303"/>
      <c r="TSE303"/>
      <c r="TSF303"/>
      <c r="TSG303"/>
      <c r="TSH303"/>
      <c r="TSI303"/>
      <c r="TSJ303"/>
      <c r="TSK303"/>
      <c r="TSL303"/>
      <c r="TSM303"/>
      <c r="TSN303"/>
      <c r="TSO303"/>
      <c r="TSP303"/>
      <c r="TSQ303"/>
      <c r="TSR303"/>
      <c r="TSS303"/>
      <c r="TST303"/>
      <c r="TSU303"/>
      <c r="TSV303"/>
      <c r="TSW303"/>
      <c r="TSX303"/>
      <c r="TSY303"/>
      <c r="TSZ303"/>
      <c r="TTA303"/>
      <c r="TTB303"/>
      <c r="TTC303"/>
      <c r="TTD303"/>
      <c r="TTE303"/>
      <c r="TTF303"/>
      <c r="TTG303"/>
      <c r="TTH303"/>
      <c r="TTI303"/>
      <c r="TTJ303"/>
      <c r="TTK303"/>
      <c r="TTL303"/>
      <c r="TTM303"/>
      <c r="TTN303"/>
      <c r="TTO303"/>
      <c r="TTP303"/>
      <c r="TTQ303"/>
      <c r="TTR303"/>
      <c r="TTS303"/>
      <c r="TTT303"/>
      <c r="TTU303"/>
      <c r="TTV303"/>
      <c r="TTW303"/>
      <c r="TTX303"/>
      <c r="TTY303"/>
      <c r="TTZ303"/>
      <c r="TUA303"/>
      <c r="TUB303"/>
      <c r="TUC303"/>
      <c r="TUD303"/>
      <c r="TUE303"/>
      <c r="TUF303"/>
      <c r="TUG303"/>
      <c r="TUH303"/>
      <c r="TUI303"/>
      <c r="TUJ303"/>
      <c r="TUK303"/>
      <c r="TUL303"/>
      <c r="TUM303"/>
      <c r="TUN303"/>
      <c r="TUO303"/>
      <c r="TUP303"/>
      <c r="TUQ303"/>
      <c r="TUR303"/>
      <c r="TUS303"/>
      <c r="TUT303"/>
      <c r="TUU303"/>
      <c r="TUV303"/>
      <c r="TUW303"/>
      <c r="TUX303"/>
      <c r="TUY303"/>
      <c r="TUZ303"/>
      <c r="TVA303"/>
      <c r="TVB303"/>
      <c r="TVC303"/>
      <c r="TVD303"/>
      <c r="TVE303"/>
      <c r="TVF303"/>
      <c r="TVG303"/>
      <c r="TVH303"/>
      <c r="TVI303"/>
      <c r="TVJ303"/>
      <c r="TVK303"/>
      <c r="TVL303"/>
      <c r="TVM303"/>
      <c r="TVN303"/>
      <c r="TVO303"/>
      <c r="TVP303"/>
      <c r="TVQ303"/>
      <c r="TVR303"/>
      <c r="TVS303"/>
      <c r="TVT303"/>
      <c r="TVU303"/>
      <c r="TVV303"/>
      <c r="TVW303"/>
      <c r="TVX303"/>
      <c r="TVY303"/>
      <c r="TVZ303"/>
      <c r="TWA303"/>
      <c r="TWB303"/>
      <c r="TWC303"/>
      <c r="TWD303"/>
      <c r="TWE303"/>
      <c r="TWF303"/>
      <c r="TWG303"/>
      <c r="TWH303"/>
      <c r="TWI303"/>
      <c r="TWJ303"/>
      <c r="TWK303"/>
      <c r="TWL303"/>
      <c r="TWM303"/>
      <c r="TWN303"/>
      <c r="TWO303"/>
      <c r="TWP303"/>
      <c r="TWQ303"/>
      <c r="TWR303"/>
      <c r="TWS303"/>
      <c r="TWT303"/>
      <c r="TWU303"/>
      <c r="TWV303"/>
      <c r="TWW303"/>
      <c r="TWX303"/>
      <c r="TWY303"/>
      <c r="TWZ303"/>
      <c r="TXA303"/>
      <c r="TXB303"/>
      <c r="TXC303"/>
      <c r="TXD303"/>
      <c r="TXE303"/>
      <c r="TXF303"/>
      <c r="TXG303"/>
      <c r="TXH303"/>
      <c r="TXI303"/>
      <c r="TXJ303"/>
      <c r="TXK303"/>
      <c r="TXL303"/>
      <c r="TXM303"/>
      <c r="TXN303"/>
      <c r="TXO303"/>
      <c r="TXP303"/>
      <c r="TXQ303"/>
      <c r="TXR303"/>
      <c r="TXS303"/>
      <c r="TXT303"/>
      <c r="TXU303"/>
      <c r="TXV303"/>
      <c r="TXW303"/>
      <c r="TXX303"/>
      <c r="TXY303"/>
      <c r="TXZ303"/>
      <c r="TYA303"/>
      <c r="TYB303"/>
      <c r="TYC303"/>
      <c r="TYD303"/>
      <c r="TYE303"/>
      <c r="TYF303"/>
      <c r="TYG303"/>
      <c r="TYH303"/>
      <c r="TYI303"/>
      <c r="TYJ303"/>
      <c r="TYK303"/>
      <c r="TYL303"/>
      <c r="TYM303"/>
      <c r="TYN303"/>
      <c r="TYO303"/>
      <c r="TYP303"/>
      <c r="TYQ303"/>
      <c r="TYR303"/>
      <c r="TYS303"/>
      <c r="TYT303"/>
      <c r="TYU303"/>
      <c r="TYV303"/>
      <c r="TYW303"/>
      <c r="TYX303"/>
      <c r="TYY303"/>
      <c r="TYZ303"/>
      <c r="TZA303"/>
      <c r="TZB303"/>
      <c r="TZC303"/>
      <c r="TZD303"/>
      <c r="TZE303"/>
      <c r="TZF303"/>
      <c r="TZG303"/>
      <c r="TZH303"/>
      <c r="TZI303"/>
      <c r="TZJ303"/>
      <c r="TZK303"/>
      <c r="TZL303"/>
      <c r="TZM303"/>
      <c r="TZN303"/>
      <c r="TZO303"/>
      <c r="TZP303"/>
      <c r="TZQ303"/>
      <c r="TZR303"/>
      <c r="TZS303"/>
      <c r="TZT303"/>
      <c r="TZU303"/>
      <c r="TZV303"/>
      <c r="TZW303"/>
      <c r="TZX303"/>
      <c r="TZY303"/>
      <c r="TZZ303"/>
      <c r="UAA303"/>
      <c r="UAB303"/>
      <c r="UAC303"/>
      <c r="UAD303"/>
      <c r="UAE303"/>
      <c r="UAF303"/>
      <c r="UAG303"/>
      <c r="UAH303"/>
      <c r="UAI303"/>
      <c r="UAJ303"/>
      <c r="UAK303"/>
      <c r="UAL303"/>
      <c r="UAM303"/>
      <c r="UAN303"/>
      <c r="UAO303"/>
      <c r="UAP303"/>
      <c r="UAQ303"/>
      <c r="UAR303"/>
      <c r="UAS303"/>
      <c r="UAT303"/>
      <c r="UAU303"/>
      <c r="UAV303"/>
      <c r="UAW303"/>
      <c r="UAX303"/>
      <c r="UAY303"/>
      <c r="UAZ303"/>
      <c r="UBA303"/>
      <c r="UBB303"/>
      <c r="UBC303"/>
      <c r="UBD303"/>
      <c r="UBE303"/>
      <c r="UBF303"/>
      <c r="UBG303"/>
      <c r="UBH303"/>
      <c r="UBI303"/>
      <c r="UBJ303"/>
      <c r="UBK303"/>
      <c r="UBL303"/>
      <c r="UBM303"/>
      <c r="UBN303"/>
      <c r="UBO303"/>
      <c r="UBP303"/>
      <c r="UBQ303"/>
      <c r="UBR303"/>
      <c r="UBS303"/>
      <c r="UBT303"/>
      <c r="UBU303"/>
      <c r="UBV303"/>
      <c r="UBW303"/>
      <c r="UBX303"/>
      <c r="UBY303"/>
      <c r="UBZ303"/>
      <c r="UCA303"/>
      <c r="UCB303"/>
      <c r="UCC303"/>
      <c r="UCD303"/>
      <c r="UCE303"/>
      <c r="UCF303"/>
      <c r="UCG303"/>
      <c r="UCH303"/>
      <c r="UCI303"/>
      <c r="UCJ303"/>
      <c r="UCK303"/>
      <c r="UCL303"/>
      <c r="UCM303"/>
      <c r="UCN303"/>
      <c r="UCO303"/>
      <c r="UCP303"/>
      <c r="UCQ303"/>
      <c r="UCR303"/>
      <c r="UCS303"/>
      <c r="UCT303"/>
      <c r="UCU303"/>
      <c r="UCV303"/>
      <c r="UCW303"/>
      <c r="UCX303"/>
      <c r="UCY303"/>
      <c r="UCZ303"/>
      <c r="UDA303"/>
      <c r="UDB303"/>
      <c r="UDC303"/>
      <c r="UDD303"/>
      <c r="UDE303"/>
      <c r="UDF303"/>
      <c r="UDG303"/>
      <c r="UDH303"/>
      <c r="UDI303"/>
      <c r="UDJ303"/>
      <c r="UDK303"/>
      <c r="UDL303"/>
      <c r="UDM303"/>
      <c r="UDN303"/>
      <c r="UDO303"/>
      <c r="UDP303"/>
      <c r="UDQ303"/>
      <c r="UDR303"/>
      <c r="UDS303"/>
      <c r="UDT303"/>
      <c r="UDU303"/>
      <c r="UDV303"/>
      <c r="UDW303"/>
      <c r="UDX303"/>
      <c r="UDY303"/>
      <c r="UDZ303"/>
      <c r="UEA303"/>
      <c r="UEB303"/>
      <c r="UEC303"/>
      <c r="UED303"/>
      <c r="UEE303"/>
      <c r="UEF303"/>
      <c r="UEG303"/>
      <c r="UEH303"/>
      <c r="UEI303"/>
      <c r="UEJ303"/>
      <c r="UEK303"/>
      <c r="UEL303"/>
      <c r="UEM303"/>
      <c r="UEN303"/>
      <c r="UEO303"/>
      <c r="UEP303"/>
      <c r="UEQ303"/>
      <c r="UER303"/>
      <c r="UES303"/>
      <c r="UET303"/>
      <c r="UEU303"/>
      <c r="UEV303"/>
      <c r="UEW303"/>
      <c r="UEX303"/>
      <c r="UEY303"/>
      <c r="UEZ303"/>
      <c r="UFA303"/>
      <c r="UFB303"/>
      <c r="UFC303"/>
      <c r="UFD303"/>
      <c r="UFE303"/>
      <c r="UFF303"/>
      <c r="UFG303"/>
      <c r="UFH303"/>
      <c r="UFI303"/>
      <c r="UFJ303"/>
      <c r="UFK303"/>
      <c r="UFL303"/>
      <c r="UFM303"/>
      <c r="UFN303"/>
      <c r="UFO303"/>
      <c r="UFP303"/>
      <c r="UFQ303"/>
      <c r="UFR303"/>
      <c r="UFS303"/>
      <c r="UFT303"/>
      <c r="UFU303"/>
      <c r="UFV303"/>
      <c r="UFW303"/>
      <c r="UFX303"/>
      <c r="UFY303"/>
      <c r="UFZ303"/>
      <c r="UGA303"/>
      <c r="UGB303"/>
      <c r="UGC303"/>
      <c r="UGD303"/>
      <c r="UGE303"/>
      <c r="UGF303"/>
      <c r="UGG303"/>
      <c r="UGH303"/>
      <c r="UGI303"/>
      <c r="UGJ303"/>
      <c r="UGK303"/>
      <c r="UGL303"/>
      <c r="UGM303"/>
      <c r="UGN303"/>
      <c r="UGO303"/>
      <c r="UGP303"/>
      <c r="UGQ303"/>
      <c r="UGR303"/>
      <c r="UGS303"/>
      <c r="UGT303"/>
      <c r="UGU303"/>
      <c r="UGV303"/>
      <c r="UGW303"/>
      <c r="UGX303"/>
      <c r="UGY303"/>
      <c r="UGZ303"/>
      <c r="UHA303"/>
      <c r="UHB303"/>
      <c r="UHC303"/>
      <c r="UHD303"/>
      <c r="UHE303"/>
      <c r="UHF303"/>
      <c r="UHG303"/>
      <c r="UHH303"/>
      <c r="UHI303"/>
      <c r="UHJ303"/>
      <c r="UHK303"/>
      <c r="UHL303"/>
      <c r="UHM303"/>
      <c r="UHN303"/>
      <c r="UHO303"/>
      <c r="UHP303"/>
      <c r="UHQ303"/>
      <c r="UHR303"/>
      <c r="UHS303"/>
      <c r="UHT303"/>
      <c r="UHU303"/>
      <c r="UHV303"/>
      <c r="UHW303"/>
      <c r="UHX303"/>
      <c r="UHY303"/>
      <c r="UHZ303"/>
      <c r="UIA303"/>
      <c r="UIB303"/>
      <c r="UIC303"/>
      <c r="UID303"/>
      <c r="UIE303"/>
      <c r="UIF303"/>
      <c r="UIG303"/>
      <c r="UIH303"/>
      <c r="UII303"/>
      <c r="UIJ303"/>
      <c r="UIK303"/>
      <c r="UIL303"/>
      <c r="UIM303"/>
      <c r="UIN303"/>
      <c r="UIO303"/>
      <c r="UIP303"/>
      <c r="UIQ303"/>
      <c r="UIR303"/>
      <c r="UIS303"/>
      <c r="UIT303"/>
      <c r="UIU303"/>
      <c r="UIV303"/>
      <c r="UIW303"/>
      <c r="UIX303"/>
      <c r="UIY303"/>
      <c r="UIZ303"/>
      <c r="UJA303"/>
      <c r="UJB303"/>
      <c r="UJC303"/>
      <c r="UJD303"/>
      <c r="UJE303"/>
      <c r="UJF303"/>
      <c r="UJG303"/>
      <c r="UJH303"/>
      <c r="UJI303"/>
      <c r="UJJ303"/>
      <c r="UJK303"/>
      <c r="UJL303"/>
      <c r="UJM303"/>
      <c r="UJN303"/>
      <c r="UJO303"/>
      <c r="UJP303"/>
      <c r="UJQ303"/>
      <c r="UJR303"/>
      <c r="UJS303"/>
      <c r="UJT303"/>
      <c r="UJU303"/>
      <c r="UJV303"/>
      <c r="UJW303"/>
      <c r="UJX303"/>
      <c r="UJY303"/>
      <c r="UJZ303"/>
      <c r="UKA303"/>
      <c r="UKB303"/>
      <c r="UKC303"/>
      <c r="UKD303"/>
      <c r="UKE303"/>
      <c r="UKF303"/>
      <c r="UKG303"/>
      <c r="UKH303"/>
      <c r="UKI303"/>
      <c r="UKJ303"/>
      <c r="UKK303"/>
      <c r="UKL303"/>
      <c r="UKM303"/>
      <c r="UKN303"/>
      <c r="UKO303"/>
      <c r="UKP303"/>
      <c r="UKQ303"/>
      <c r="UKR303"/>
      <c r="UKS303"/>
      <c r="UKT303"/>
      <c r="UKU303"/>
      <c r="UKV303"/>
      <c r="UKW303"/>
      <c r="UKX303"/>
      <c r="UKY303"/>
      <c r="UKZ303"/>
      <c r="ULA303"/>
      <c r="ULB303"/>
      <c r="ULC303"/>
      <c r="ULD303"/>
      <c r="ULE303"/>
      <c r="ULF303"/>
      <c r="ULG303"/>
      <c r="ULH303"/>
      <c r="ULI303"/>
      <c r="ULJ303"/>
      <c r="ULK303"/>
      <c r="ULL303"/>
      <c r="ULM303"/>
      <c r="ULN303"/>
      <c r="ULO303"/>
      <c r="ULP303"/>
      <c r="ULQ303"/>
      <c r="ULR303"/>
      <c r="ULS303"/>
      <c r="ULT303"/>
      <c r="ULU303"/>
      <c r="ULV303"/>
      <c r="ULW303"/>
      <c r="ULX303"/>
      <c r="ULY303"/>
      <c r="ULZ303"/>
      <c r="UMA303"/>
      <c r="UMB303"/>
      <c r="UMC303"/>
      <c r="UMD303"/>
      <c r="UME303"/>
      <c r="UMF303"/>
      <c r="UMG303"/>
      <c r="UMH303"/>
      <c r="UMI303"/>
      <c r="UMJ303"/>
      <c r="UMK303"/>
      <c r="UML303"/>
      <c r="UMM303"/>
      <c r="UMN303"/>
      <c r="UMO303"/>
      <c r="UMP303"/>
      <c r="UMQ303"/>
      <c r="UMR303"/>
      <c r="UMS303"/>
      <c r="UMT303"/>
      <c r="UMU303"/>
      <c r="UMV303"/>
      <c r="UMW303"/>
      <c r="UMX303"/>
      <c r="UMY303"/>
      <c r="UMZ303"/>
      <c r="UNA303"/>
      <c r="UNB303"/>
      <c r="UNC303"/>
      <c r="UND303"/>
      <c r="UNE303"/>
      <c r="UNF303"/>
      <c r="UNG303"/>
      <c r="UNH303"/>
      <c r="UNI303"/>
      <c r="UNJ303"/>
      <c r="UNK303"/>
      <c r="UNL303"/>
      <c r="UNM303"/>
      <c r="UNN303"/>
      <c r="UNO303"/>
      <c r="UNP303"/>
      <c r="UNQ303"/>
      <c r="UNR303"/>
      <c r="UNS303"/>
      <c r="UNT303"/>
      <c r="UNU303"/>
      <c r="UNV303"/>
      <c r="UNW303"/>
      <c r="UNX303"/>
      <c r="UNY303"/>
      <c r="UNZ303"/>
      <c r="UOA303"/>
      <c r="UOB303"/>
      <c r="UOC303"/>
      <c r="UOD303"/>
      <c r="UOE303"/>
      <c r="UOF303"/>
      <c r="UOG303"/>
      <c r="UOH303"/>
      <c r="UOI303"/>
      <c r="UOJ303"/>
      <c r="UOK303"/>
      <c r="UOL303"/>
      <c r="UOM303"/>
      <c r="UON303"/>
      <c r="UOO303"/>
      <c r="UOP303"/>
      <c r="UOQ303"/>
      <c r="UOR303"/>
      <c r="UOS303"/>
      <c r="UOT303"/>
      <c r="UOU303"/>
      <c r="UOV303"/>
      <c r="UOW303"/>
      <c r="UOX303"/>
      <c r="UOY303"/>
      <c r="UOZ303"/>
      <c r="UPA303"/>
      <c r="UPB303"/>
      <c r="UPC303"/>
      <c r="UPD303"/>
      <c r="UPE303"/>
      <c r="UPF303"/>
      <c r="UPG303"/>
      <c r="UPH303"/>
      <c r="UPI303"/>
      <c r="UPJ303"/>
      <c r="UPK303"/>
      <c r="UPL303"/>
      <c r="UPM303"/>
      <c r="UPN303"/>
      <c r="UPO303"/>
      <c r="UPP303"/>
      <c r="UPQ303"/>
      <c r="UPR303"/>
      <c r="UPS303"/>
      <c r="UPT303"/>
      <c r="UPU303"/>
      <c r="UPV303"/>
      <c r="UPW303"/>
      <c r="UPX303"/>
      <c r="UPY303"/>
      <c r="UPZ303"/>
      <c r="UQA303"/>
      <c r="UQB303"/>
      <c r="UQC303"/>
      <c r="UQD303"/>
      <c r="UQE303"/>
      <c r="UQF303"/>
      <c r="UQG303"/>
      <c r="UQH303"/>
      <c r="UQI303"/>
      <c r="UQJ303"/>
      <c r="UQK303"/>
      <c r="UQL303"/>
      <c r="UQM303"/>
      <c r="UQN303"/>
      <c r="UQO303"/>
      <c r="UQP303"/>
      <c r="UQQ303"/>
      <c r="UQR303"/>
      <c r="UQS303"/>
      <c r="UQT303"/>
      <c r="UQU303"/>
      <c r="UQV303"/>
      <c r="UQW303"/>
      <c r="UQX303"/>
      <c r="UQY303"/>
      <c r="UQZ303"/>
      <c r="URA303"/>
      <c r="URB303"/>
      <c r="URC303"/>
      <c r="URD303"/>
      <c r="URE303"/>
      <c r="URF303"/>
      <c r="URG303"/>
      <c r="URH303"/>
      <c r="URI303"/>
      <c r="URJ303"/>
      <c r="URK303"/>
      <c r="URL303"/>
      <c r="URM303"/>
      <c r="URN303"/>
      <c r="URO303"/>
      <c r="URP303"/>
      <c r="URQ303"/>
      <c r="URR303"/>
      <c r="URS303"/>
      <c r="URT303"/>
      <c r="URU303"/>
      <c r="URV303"/>
      <c r="URW303"/>
      <c r="URX303"/>
      <c r="URY303"/>
      <c r="URZ303"/>
      <c r="USA303"/>
      <c r="USB303"/>
      <c r="USC303"/>
      <c r="USD303"/>
      <c r="USE303"/>
      <c r="USF303"/>
      <c r="USG303"/>
      <c r="USH303"/>
      <c r="USI303"/>
      <c r="USJ303"/>
      <c r="USK303"/>
      <c r="USL303"/>
      <c r="USM303"/>
      <c r="USN303"/>
      <c r="USO303"/>
      <c r="USP303"/>
      <c r="USQ303"/>
      <c r="USR303"/>
      <c r="USS303"/>
      <c r="UST303"/>
      <c r="USU303"/>
      <c r="USV303"/>
      <c r="USW303"/>
      <c r="USX303"/>
      <c r="USY303"/>
      <c r="USZ303"/>
      <c r="UTA303"/>
      <c r="UTB303"/>
      <c r="UTC303"/>
      <c r="UTD303"/>
      <c r="UTE303"/>
      <c r="UTF303"/>
      <c r="UTG303"/>
      <c r="UTH303"/>
      <c r="UTI303"/>
      <c r="UTJ303"/>
      <c r="UTK303"/>
      <c r="UTL303"/>
      <c r="UTM303"/>
      <c r="UTN303"/>
      <c r="UTO303"/>
      <c r="UTP303"/>
      <c r="UTQ303"/>
      <c r="UTR303"/>
      <c r="UTS303"/>
      <c r="UTT303"/>
      <c r="UTU303"/>
      <c r="UTV303"/>
      <c r="UTW303"/>
      <c r="UTX303"/>
      <c r="UTY303"/>
      <c r="UTZ303"/>
      <c r="UUA303"/>
      <c r="UUB303"/>
      <c r="UUC303"/>
      <c r="UUD303"/>
      <c r="UUE303"/>
      <c r="UUF303"/>
      <c r="UUG303"/>
      <c r="UUH303"/>
      <c r="UUI303"/>
      <c r="UUJ303"/>
      <c r="UUK303"/>
      <c r="UUL303"/>
      <c r="UUM303"/>
      <c r="UUN303"/>
      <c r="UUO303"/>
      <c r="UUP303"/>
      <c r="UUQ303"/>
      <c r="UUR303"/>
      <c r="UUS303"/>
      <c r="UUT303"/>
      <c r="UUU303"/>
      <c r="UUV303"/>
      <c r="UUW303"/>
      <c r="UUX303"/>
      <c r="UUY303"/>
      <c r="UUZ303"/>
      <c r="UVA303"/>
      <c r="UVB303"/>
      <c r="UVC303"/>
      <c r="UVD303"/>
      <c r="UVE303"/>
      <c r="UVF303"/>
      <c r="UVG303"/>
      <c r="UVH303"/>
      <c r="UVI303"/>
      <c r="UVJ303"/>
      <c r="UVK303"/>
      <c r="UVL303"/>
      <c r="UVM303"/>
      <c r="UVN303"/>
      <c r="UVO303"/>
      <c r="UVP303"/>
      <c r="UVQ303"/>
      <c r="UVR303"/>
      <c r="UVS303"/>
      <c r="UVT303"/>
      <c r="UVU303"/>
      <c r="UVV303"/>
      <c r="UVW303"/>
      <c r="UVX303"/>
      <c r="UVY303"/>
      <c r="UVZ303"/>
      <c r="UWA303"/>
      <c r="UWB303"/>
      <c r="UWC303"/>
      <c r="UWD303"/>
      <c r="UWE303"/>
      <c r="UWF303"/>
      <c r="UWG303"/>
      <c r="UWH303"/>
      <c r="UWI303"/>
      <c r="UWJ303"/>
      <c r="UWK303"/>
      <c r="UWL303"/>
      <c r="UWM303"/>
      <c r="UWN303"/>
      <c r="UWO303"/>
      <c r="UWP303"/>
      <c r="UWQ303"/>
      <c r="UWR303"/>
      <c r="UWS303"/>
      <c r="UWT303"/>
      <c r="UWU303"/>
      <c r="UWV303"/>
      <c r="UWW303"/>
      <c r="UWX303"/>
      <c r="UWY303"/>
      <c r="UWZ303"/>
      <c r="UXA303"/>
      <c r="UXB303"/>
      <c r="UXC303"/>
      <c r="UXD303"/>
      <c r="UXE303"/>
      <c r="UXF303"/>
      <c r="UXG303"/>
      <c r="UXH303"/>
      <c r="UXI303"/>
      <c r="UXJ303"/>
      <c r="UXK303"/>
      <c r="UXL303"/>
      <c r="UXM303"/>
      <c r="UXN303"/>
      <c r="UXO303"/>
      <c r="UXP303"/>
      <c r="UXQ303"/>
      <c r="UXR303"/>
      <c r="UXS303"/>
      <c r="UXT303"/>
      <c r="UXU303"/>
      <c r="UXV303"/>
      <c r="UXW303"/>
      <c r="UXX303"/>
      <c r="UXY303"/>
      <c r="UXZ303"/>
      <c r="UYA303"/>
      <c r="UYB303"/>
      <c r="UYC303"/>
      <c r="UYD303"/>
      <c r="UYE303"/>
      <c r="UYF303"/>
      <c r="UYG303"/>
      <c r="UYH303"/>
      <c r="UYI303"/>
      <c r="UYJ303"/>
      <c r="UYK303"/>
      <c r="UYL303"/>
      <c r="UYM303"/>
      <c r="UYN303"/>
      <c r="UYO303"/>
      <c r="UYP303"/>
      <c r="UYQ303"/>
      <c r="UYR303"/>
      <c r="UYS303"/>
      <c r="UYT303"/>
      <c r="UYU303"/>
      <c r="UYV303"/>
      <c r="UYW303"/>
      <c r="UYX303"/>
      <c r="UYY303"/>
      <c r="UYZ303"/>
      <c r="UZA303"/>
      <c r="UZB303"/>
      <c r="UZC303"/>
      <c r="UZD303"/>
      <c r="UZE303"/>
      <c r="UZF303"/>
      <c r="UZG303"/>
      <c r="UZH303"/>
      <c r="UZI303"/>
      <c r="UZJ303"/>
      <c r="UZK303"/>
      <c r="UZL303"/>
      <c r="UZM303"/>
      <c r="UZN303"/>
      <c r="UZO303"/>
      <c r="UZP303"/>
      <c r="UZQ303"/>
      <c r="UZR303"/>
      <c r="UZS303"/>
      <c r="UZT303"/>
      <c r="UZU303"/>
      <c r="UZV303"/>
      <c r="UZW303"/>
      <c r="UZX303"/>
      <c r="UZY303"/>
      <c r="UZZ303"/>
      <c r="VAA303"/>
      <c r="VAB303"/>
      <c r="VAC303"/>
      <c r="VAD303"/>
      <c r="VAE303"/>
      <c r="VAF303"/>
      <c r="VAG303"/>
      <c r="VAH303"/>
      <c r="VAI303"/>
      <c r="VAJ303"/>
      <c r="VAK303"/>
      <c r="VAL303"/>
      <c r="VAM303"/>
      <c r="VAN303"/>
      <c r="VAO303"/>
      <c r="VAP303"/>
      <c r="VAQ303"/>
      <c r="VAR303"/>
      <c r="VAS303"/>
      <c r="VAT303"/>
      <c r="VAU303"/>
      <c r="VAV303"/>
      <c r="VAW303"/>
      <c r="VAX303"/>
      <c r="VAY303"/>
      <c r="VAZ303"/>
      <c r="VBA303"/>
      <c r="VBB303"/>
      <c r="VBC303"/>
      <c r="VBD303"/>
      <c r="VBE303"/>
      <c r="VBF303"/>
      <c r="VBG303"/>
      <c r="VBH303"/>
      <c r="VBI303"/>
      <c r="VBJ303"/>
      <c r="VBK303"/>
      <c r="VBL303"/>
      <c r="VBM303"/>
      <c r="VBN303"/>
      <c r="VBO303"/>
      <c r="VBP303"/>
      <c r="VBQ303"/>
      <c r="VBR303"/>
      <c r="VBS303"/>
      <c r="VBT303"/>
      <c r="VBU303"/>
      <c r="VBV303"/>
      <c r="VBW303"/>
      <c r="VBX303"/>
      <c r="VBY303"/>
      <c r="VBZ303"/>
      <c r="VCA303"/>
      <c r="VCB303"/>
      <c r="VCC303"/>
      <c r="VCD303"/>
      <c r="VCE303"/>
      <c r="VCF303"/>
      <c r="VCG303"/>
      <c r="VCH303"/>
      <c r="VCI303"/>
      <c r="VCJ303"/>
      <c r="VCK303"/>
      <c r="VCL303"/>
      <c r="VCM303"/>
      <c r="VCN303"/>
      <c r="VCO303"/>
      <c r="VCP303"/>
      <c r="VCQ303"/>
      <c r="VCR303"/>
      <c r="VCS303"/>
      <c r="VCT303"/>
      <c r="VCU303"/>
      <c r="VCV303"/>
      <c r="VCW303"/>
      <c r="VCX303"/>
      <c r="VCY303"/>
      <c r="VCZ303"/>
      <c r="VDA303"/>
      <c r="VDB303"/>
      <c r="VDC303"/>
      <c r="VDD303"/>
      <c r="VDE303"/>
      <c r="VDF303"/>
      <c r="VDG303"/>
      <c r="VDH303"/>
      <c r="VDI303"/>
      <c r="VDJ303"/>
      <c r="VDK303"/>
      <c r="VDL303"/>
      <c r="VDM303"/>
      <c r="VDN303"/>
      <c r="VDO303"/>
      <c r="VDP303"/>
      <c r="VDQ303"/>
      <c r="VDR303"/>
      <c r="VDS303"/>
      <c r="VDT303"/>
      <c r="VDU303"/>
      <c r="VDV303"/>
      <c r="VDW303"/>
      <c r="VDX303"/>
      <c r="VDY303"/>
      <c r="VDZ303"/>
      <c r="VEA303"/>
      <c r="VEB303"/>
      <c r="VEC303"/>
      <c r="VED303"/>
      <c r="VEE303"/>
      <c r="VEF303"/>
      <c r="VEG303"/>
      <c r="VEH303"/>
      <c r="VEI303"/>
      <c r="VEJ303"/>
      <c r="VEK303"/>
      <c r="VEL303"/>
      <c r="VEM303"/>
      <c r="VEN303"/>
      <c r="VEO303"/>
      <c r="VEP303"/>
      <c r="VEQ303"/>
      <c r="VER303"/>
      <c r="VES303"/>
      <c r="VET303"/>
      <c r="VEU303"/>
      <c r="VEV303"/>
      <c r="VEW303"/>
      <c r="VEX303"/>
      <c r="VEY303"/>
      <c r="VEZ303"/>
      <c r="VFA303"/>
      <c r="VFB303"/>
      <c r="VFC303"/>
      <c r="VFD303"/>
      <c r="VFE303"/>
      <c r="VFF303"/>
      <c r="VFG303"/>
      <c r="VFH303"/>
      <c r="VFI303"/>
      <c r="VFJ303"/>
      <c r="VFK303"/>
      <c r="VFL303"/>
      <c r="VFM303"/>
      <c r="VFN303"/>
      <c r="VFO303"/>
      <c r="VFP303"/>
      <c r="VFQ303"/>
      <c r="VFR303"/>
      <c r="VFS303"/>
      <c r="VFT303"/>
      <c r="VFU303"/>
      <c r="VFV303"/>
      <c r="VFW303"/>
      <c r="VFX303"/>
      <c r="VFY303"/>
      <c r="VFZ303"/>
      <c r="VGA303"/>
      <c r="VGB303"/>
      <c r="VGC303"/>
      <c r="VGD303"/>
      <c r="VGE303"/>
      <c r="VGF303"/>
      <c r="VGG303"/>
      <c r="VGH303"/>
      <c r="VGI303"/>
      <c r="VGJ303"/>
      <c r="VGK303"/>
      <c r="VGL303"/>
      <c r="VGM303"/>
      <c r="VGN303"/>
      <c r="VGO303"/>
      <c r="VGP303"/>
      <c r="VGQ303"/>
      <c r="VGR303"/>
      <c r="VGS303"/>
      <c r="VGT303"/>
      <c r="VGU303"/>
      <c r="VGV303"/>
      <c r="VGW303"/>
      <c r="VGX303"/>
      <c r="VGY303"/>
      <c r="VGZ303"/>
      <c r="VHA303"/>
      <c r="VHB303"/>
      <c r="VHC303"/>
      <c r="VHD303"/>
      <c r="VHE303"/>
      <c r="VHF303"/>
      <c r="VHG303"/>
      <c r="VHH303"/>
      <c r="VHI303"/>
      <c r="VHJ303"/>
      <c r="VHK303"/>
      <c r="VHL303"/>
      <c r="VHM303"/>
      <c r="VHN303"/>
      <c r="VHO303"/>
      <c r="VHP303"/>
      <c r="VHQ303"/>
      <c r="VHR303"/>
      <c r="VHS303"/>
      <c r="VHT303"/>
      <c r="VHU303"/>
      <c r="VHV303"/>
      <c r="VHW303"/>
      <c r="VHX303"/>
      <c r="VHY303"/>
      <c r="VHZ303"/>
      <c r="VIA303"/>
      <c r="VIB303"/>
      <c r="VIC303"/>
      <c r="VID303"/>
      <c r="VIE303"/>
      <c r="VIF303"/>
      <c r="VIG303"/>
      <c r="VIH303"/>
      <c r="VII303"/>
      <c r="VIJ303"/>
      <c r="VIK303"/>
      <c r="VIL303"/>
      <c r="VIM303"/>
      <c r="VIN303"/>
      <c r="VIO303"/>
      <c r="VIP303"/>
      <c r="VIQ303"/>
      <c r="VIR303"/>
      <c r="VIS303"/>
      <c r="VIT303"/>
      <c r="VIU303"/>
      <c r="VIV303"/>
      <c r="VIW303"/>
      <c r="VIX303"/>
      <c r="VIY303"/>
      <c r="VIZ303"/>
      <c r="VJA303"/>
      <c r="VJB303"/>
      <c r="VJC303"/>
      <c r="VJD303"/>
      <c r="VJE303"/>
      <c r="VJF303"/>
      <c r="VJG303"/>
      <c r="VJH303"/>
      <c r="VJI303"/>
      <c r="VJJ303"/>
      <c r="VJK303"/>
      <c r="VJL303"/>
      <c r="VJM303"/>
      <c r="VJN303"/>
      <c r="VJO303"/>
      <c r="VJP303"/>
      <c r="VJQ303"/>
      <c r="VJR303"/>
      <c r="VJS303"/>
      <c r="VJT303"/>
      <c r="VJU303"/>
      <c r="VJV303"/>
      <c r="VJW303"/>
      <c r="VJX303"/>
      <c r="VJY303"/>
      <c r="VJZ303"/>
      <c r="VKA303"/>
      <c r="VKB303"/>
      <c r="VKC303"/>
      <c r="VKD303"/>
      <c r="VKE303"/>
      <c r="VKF303"/>
      <c r="VKG303"/>
      <c r="VKH303"/>
      <c r="VKI303"/>
      <c r="VKJ303"/>
      <c r="VKK303"/>
      <c r="VKL303"/>
      <c r="VKM303"/>
      <c r="VKN303"/>
      <c r="VKO303"/>
      <c r="VKP303"/>
      <c r="VKQ303"/>
      <c r="VKR303"/>
      <c r="VKS303"/>
      <c r="VKT303"/>
      <c r="VKU303"/>
      <c r="VKV303"/>
      <c r="VKW303"/>
      <c r="VKX303"/>
      <c r="VKY303"/>
      <c r="VKZ303"/>
      <c r="VLA303"/>
      <c r="VLB303"/>
      <c r="VLC303"/>
      <c r="VLD303"/>
      <c r="VLE303"/>
      <c r="VLF303"/>
      <c r="VLG303"/>
      <c r="VLH303"/>
      <c r="VLI303"/>
      <c r="VLJ303"/>
      <c r="VLK303"/>
      <c r="VLL303"/>
      <c r="VLM303"/>
      <c r="VLN303"/>
      <c r="VLO303"/>
      <c r="VLP303"/>
      <c r="VLQ303"/>
      <c r="VLR303"/>
      <c r="VLS303"/>
      <c r="VLT303"/>
      <c r="VLU303"/>
      <c r="VLV303"/>
      <c r="VLW303"/>
      <c r="VLX303"/>
      <c r="VLY303"/>
      <c r="VLZ303"/>
      <c r="VMA303"/>
      <c r="VMB303"/>
      <c r="VMC303"/>
      <c r="VMD303"/>
      <c r="VME303"/>
      <c r="VMF303"/>
      <c r="VMG303"/>
      <c r="VMH303"/>
      <c r="VMI303"/>
      <c r="VMJ303"/>
      <c r="VMK303"/>
      <c r="VML303"/>
      <c r="VMM303"/>
      <c r="VMN303"/>
      <c r="VMO303"/>
      <c r="VMP303"/>
      <c r="VMQ303"/>
      <c r="VMR303"/>
      <c r="VMS303"/>
      <c r="VMT303"/>
      <c r="VMU303"/>
      <c r="VMV303"/>
      <c r="VMW303"/>
      <c r="VMX303"/>
      <c r="VMY303"/>
      <c r="VMZ303"/>
      <c r="VNA303"/>
      <c r="VNB303"/>
      <c r="VNC303"/>
      <c r="VND303"/>
      <c r="VNE303"/>
      <c r="VNF303"/>
      <c r="VNG303"/>
      <c r="VNH303"/>
      <c r="VNI303"/>
      <c r="VNJ303"/>
      <c r="VNK303"/>
      <c r="VNL303"/>
      <c r="VNM303"/>
      <c r="VNN303"/>
      <c r="VNO303"/>
      <c r="VNP303"/>
      <c r="VNQ303"/>
      <c r="VNR303"/>
      <c r="VNS303"/>
      <c r="VNT303"/>
      <c r="VNU303"/>
      <c r="VNV303"/>
      <c r="VNW303"/>
      <c r="VNX303"/>
      <c r="VNY303"/>
      <c r="VNZ303"/>
      <c r="VOA303"/>
      <c r="VOB303"/>
      <c r="VOC303"/>
      <c r="VOD303"/>
      <c r="VOE303"/>
      <c r="VOF303"/>
      <c r="VOG303"/>
      <c r="VOH303"/>
      <c r="VOI303"/>
      <c r="VOJ303"/>
      <c r="VOK303"/>
      <c r="VOL303"/>
      <c r="VOM303"/>
      <c r="VON303"/>
      <c r="VOO303"/>
      <c r="VOP303"/>
      <c r="VOQ303"/>
      <c r="VOR303"/>
      <c r="VOS303"/>
      <c r="VOT303"/>
      <c r="VOU303"/>
      <c r="VOV303"/>
      <c r="VOW303"/>
      <c r="VOX303"/>
      <c r="VOY303"/>
      <c r="VOZ303"/>
      <c r="VPA303"/>
      <c r="VPB303"/>
      <c r="VPC303"/>
      <c r="VPD303"/>
      <c r="VPE303"/>
      <c r="VPF303"/>
      <c r="VPG303"/>
      <c r="VPH303"/>
      <c r="VPI303"/>
      <c r="VPJ303"/>
      <c r="VPK303"/>
      <c r="VPL303"/>
      <c r="VPM303"/>
      <c r="VPN303"/>
      <c r="VPO303"/>
      <c r="VPP303"/>
      <c r="VPQ303"/>
      <c r="VPR303"/>
      <c r="VPS303"/>
      <c r="VPT303"/>
      <c r="VPU303"/>
      <c r="VPV303"/>
      <c r="VPW303"/>
      <c r="VPX303"/>
      <c r="VPY303"/>
      <c r="VPZ303"/>
      <c r="VQA303"/>
      <c r="VQB303"/>
      <c r="VQC303"/>
      <c r="VQD303"/>
      <c r="VQE303"/>
      <c r="VQF303"/>
      <c r="VQG303"/>
      <c r="VQH303"/>
      <c r="VQI303"/>
      <c r="VQJ303"/>
      <c r="VQK303"/>
      <c r="VQL303"/>
      <c r="VQM303"/>
      <c r="VQN303"/>
      <c r="VQO303"/>
      <c r="VQP303"/>
      <c r="VQQ303"/>
      <c r="VQR303"/>
      <c r="VQS303"/>
      <c r="VQT303"/>
      <c r="VQU303"/>
      <c r="VQV303"/>
      <c r="VQW303"/>
      <c r="VQX303"/>
      <c r="VQY303"/>
      <c r="VQZ303"/>
      <c r="VRA303"/>
      <c r="VRB303"/>
      <c r="VRC303"/>
      <c r="VRD303"/>
      <c r="VRE303"/>
      <c r="VRF303"/>
      <c r="VRG303"/>
      <c r="VRH303"/>
      <c r="VRI303"/>
      <c r="VRJ303"/>
      <c r="VRK303"/>
      <c r="VRL303"/>
      <c r="VRM303"/>
      <c r="VRN303"/>
      <c r="VRO303"/>
      <c r="VRP303"/>
      <c r="VRQ303"/>
      <c r="VRR303"/>
      <c r="VRS303"/>
      <c r="VRT303"/>
      <c r="VRU303"/>
      <c r="VRV303"/>
      <c r="VRW303"/>
      <c r="VRX303"/>
      <c r="VRY303"/>
      <c r="VRZ303"/>
      <c r="VSA303"/>
      <c r="VSB303"/>
      <c r="VSC303"/>
      <c r="VSD303"/>
      <c r="VSE303"/>
      <c r="VSF303"/>
      <c r="VSG303"/>
      <c r="VSH303"/>
      <c r="VSI303"/>
      <c r="VSJ303"/>
      <c r="VSK303"/>
      <c r="VSL303"/>
      <c r="VSM303"/>
      <c r="VSN303"/>
      <c r="VSO303"/>
      <c r="VSP303"/>
      <c r="VSQ303"/>
      <c r="VSR303"/>
      <c r="VSS303"/>
      <c r="VST303"/>
      <c r="VSU303"/>
      <c r="VSV303"/>
      <c r="VSW303"/>
      <c r="VSX303"/>
      <c r="VSY303"/>
      <c r="VSZ303"/>
      <c r="VTA303"/>
      <c r="VTB303"/>
      <c r="VTC303"/>
      <c r="VTD303"/>
      <c r="VTE303"/>
      <c r="VTF303"/>
      <c r="VTG303"/>
      <c r="VTH303"/>
      <c r="VTI303"/>
      <c r="VTJ303"/>
      <c r="VTK303"/>
      <c r="VTL303"/>
      <c r="VTM303"/>
      <c r="VTN303"/>
      <c r="VTO303"/>
      <c r="VTP303"/>
      <c r="VTQ303"/>
      <c r="VTR303"/>
      <c r="VTS303"/>
      <c r="VTT303"/>
      <c r="VTU303"/>
      <c r="VTV303"/>
      <c r="VTW303"/>
      <c r="VTX303"/>
      <c r="VTY303"/>
      <c r="VTZ303"/>
      <c r="VUA303"/>
      <c r="VUB303"/>
      <c r="VUC303"/>
      <c r="VUD303"/>
      <c r="VUE303"/>
      <c r="VUF303"/>
      <c r="VUG303"/>
      <c r="VUH303"/>
      <c r="VUI303"/>
      <c r="VUJ303"/>
      <c r="VUK303"/>
      <c r="VUL303"/>
      <c r="VUM303"/>
      <c r="VUN303"/>
      <c r="VUO303"/>
      <c r="VUP303"/>
      <c r="VUQ303"/>
      <c r="VUR303"/>
      <c r="VUS303"/>
      <c r="VUT303"/>
      <c r="VUU303"/>
      <c r="VUV303"/>
      <c r="VUW303"/>
      <c r="VUX303"/>
      <c r="VUY303"/>
      <c r="VUZ303"/>
      <c r="VVA303"/>
      <c r="VVB303"/>
      <c r="VVC303"/>
      <c r="VVD303"/>
      <c r="VVE303"/>
      <c r="VVF303"/>
      <c r="VVG303"/>
      <c r="VVH303"/>
      <c r="VVI303"/>
      <c r="VVJ303"/>
      <c r="VVK303"/>
      <c r="VVL303"/>
      <c r="VVM303"/>
      <c r="VVN303"/>
      <c r="VVO303"/>
      <c r="VVP303"/>
      <c r="VVQ303"/>
      <c r="VVR303"/>
      <c r="VVS303"/>
      <c r="VVT303"/>
      <c r="VVU303"/>
      <c r="VVV303"/>
      <c r="VVW303"/>
      <c r="VVX303"/>
      <c r="VVY303"/>
      <c r="VVZ303"/>
      <c r="VWA303"/>
      <c r="VWB303"/>
      <c r="VWC303"/>
      <c r="VWD303"/>
      <c r="VWE303"/>
      <c r="VWF303"/>
      <c r="VWG303"/>
      <c r="VWH303"/>
      <c r="VWI303"/>
      <c r="VWJ303"/>
      <c r="VWK303"/>
      <c r="VWL303"/>
      <c r="VWM303"/>
      <c r="VWN303"/>
      <c r="VWO303"/>
      <c r="VWP303"/>
      <c r="VWQ303"/>
      <c r="VWR303"/>
      <c r="VWS303"/>
      <c r="VWT303"/>
      <c r="VWU303"/>
      <c r="VWV303"/>
      <c r="VWW303"/>
      <c r="VWX303"/>
      <c r="VWY303"/>
      <c r="VWZ303"/>
      <c r="VXA303"/>
      <c r="VXB303"/>
      <c r="VXC303"/>
      <c r="VXD303"/>
      <c r="VXE303"/>
      <c r="VXF303"/>
      <c r="VXG303"/>
      <c r="VXH303"/>
      <c r="VXI303"/>
      <c r="VXJ303"/>
      <c r="VXK303"/>
      <c r="VXL303"/>
      <c r="VXM303"/>
      <c r="VXN303"/>
      <c r="VXO303"/>
      <c r="VXP303"/>
      <c r="VXQ303"/>
      <c r="VXR303"/>
      <c r="VXS303"/>
      <c r="VXT303"/>
      <c r="VXU303"/>
      <c r="VXV303"/>
      <c r="VXW303"/>
      <c r="VXX303"/>
      <c r="VXY303"/>
      <c r="VXZ303"/>
      <c r="VYA303"/>
      <c r="VYB303"/>
      <c r="VYC303"/>
      <c r="VYD303"/>
      <c r="VYE303"/>
      <c r="VYF303"/>
      <c r="VYG303"/>
      <c r="VYH303"/>
      <c r="VYI303"/>
      <c r="VYJ303"/>
      <c r="VYK303"/>
      <c r="VYL303"/>
      <c r="VYM303"/>
      <c r="VYN303"/>
      <c r="VYO303"/>
      <c r="VYP303"/>
      <c r="VYQ303"/>
      <c r="VYR303"/>
      <c r="VYS303"/>
      <c r="VYT303"/>
      <c r="VYU303"/>
      <c r="VYV303"/>
      <c r="VYW303"/>
      <c r="VYX303"/>
      <c r="VYY303"/>
      <c r="VYZ303"/>
      <c r="VZA303"/>
      <c r="VZB303"/>
      <c r="VZC303"/>
      <c r="VZD303"/>
      <c r="VZE303"/>
      <c r="VZF303"/>
      <c r="VZG303"/>
      <c r="VZH303"/>
      <c r="VZI303"/>
      <c r="VZJ303"/>
      <c r="VZK303"/>
      <c r="VZL303"/>
      <c r="VZM303"/>
      <c r="VZN303"/>
      <c r="VZO303"/>
      <c r="VZP303"/>
      <c r="VZQ303"/>
      <c r="VZR303"/>
      <c r="VZS303"/>
      <c r="VZT303"/>
      <c r="VZU303"/>
      <c r="VZV303"/>
      <c r="VZW303"/>
      <c r="VZX303"/>
      <c r="VZY303"/>
      <c r="VZZ303"/>
      <c r="WAA303"/>
      <c r="WAB303"/>
      <c r="WAC303"/>
      <c r="WAD303"/>
      <c r="WAE303"/>
      <c r="WAF303"/>
      <c r="WAG303"/>
      <c r="WAH303"/>
      <c r="WAI303"/>
      <c r="WAJ303"/>
      <c r="WAK303"/>
      <c r="WAL303"/>
      <c r="WAM303"/>
      <c r="WAN303"/>
      <c r="WAO303"/>
      <c r="WAP303"/>
      <c r="WAQ303"/>
      <c r="WAR303"/>
      <c r="WAS303"/>
      <c r="WAT303"/>
      <c r="WAU303"/>
      <c r="WAV303"/>
      <c r="WAW303"/>
      <c r="WAX303"/>
      <c r="WAY303"/>
      <c r="WAZ303"/>
      <c r="WBA303"/>
      <c r="WBB303"/>
      <c r="WBC303"/>
      <c r="WBD303"/>
      <c r="WBE303"/>
      <c r="WBF303"/>
      <c r="WBG303"/>
      <c r="WBH303"/>
      <c r="WBI303"/>
      <c r="WBJ303"/>
      <c r="WBK303"/>
      <c r="WBL303"/>
      <c r="WBM303"/>
      <c r="WBN303"/>
      <c r="WBO303"/>
      <c r="WBP303"/>
      <c r="WBQ303"/>
      <c r="WBR303"/>
      <c r="WBS303"/>
      <c r="WBT303"/>
      <c r="WBU303"/>
      <c r="WBV303"/>
      <c r="WBW303"/>
      <c r="WBX303"/>
      <c r="WBY303"/>
      <c r="WBZ303"/>
      <c r="WCA303"/>
      <c r="WCB303"/>
      <c r="WCC303"/>
      <c r="WCD303"/>
      <c r="WCE303"/>
      <c r="WCF303"/>
      <c r="WCG303"/>
      <c r="WCH303"/>
      <c r="WCI303"/>
      <c r="WCJ303"/>
      <c r="WCK303"/>
      <c r="WCL303"/>
      <c r="WCM303"/>
      <c r="WCN303"/>
      <c r="WCO303"/>
      <c r="WCP303"/>
      <c r="WCQ303"/>
      <c r="WCR303"/>
      <c r="WCS303"/>
      <c r="WCT303"/>
      <c r="WCU303"/>
      <c r="WCV303"/>
      <c r="WCW303"/>
      <c r="WCX303"/>
      <c r="WCY303"/>
      <c r="WCZ303"/>
      <c r="WDA303"/>
      <c r="WDB303"/>
      <c r="WDC303"/>
      <c r="WDD303"/>
      <c r="WDE303"/>
      <c r="WDF303"/>
      <c r="WDG303"/>
      <c r="WDH303"/>
      <c r="WDI303"/>
      <c r="WDJ303"/>
      <c r="WDK303"/>
      <c r="WDL303"/>
      <c r="WDM303"/>
      <c r="WDN303"/>
      <c r="WDO303"/>
      <c r="WDP303"/>
      <c r="WDQ303"/>
      <c r="WDR303"/>
      <c r="WDS303"/>
      <c r="WDT303"/>
      <c r="WDU303"/>
      <c r="WDV303"/>
      <c r="WDW303"/>
      <c r="WDX303"/>
      <c r="WDY303"/>
      <c r="WDZ303"/>
      <c r="WEA303"/>
      <c r="WEB303"/>
      <c r="WEC303"/>
      <c r="WED303"/>
      <c r="WEE303"/>
      <c r="WEF303"/>
      <c r="WEG303"/>
      <c r="WEH303"/>
      <c r="WEI303"/>
      <c r="WEJ303"/>
      <c r="WEK303"/>
      <c r="WEL303"/>
      <c r="WEM303"/>
      <c r="WEN303"/>
      <c r="WEO303"/>
      <c r="WEP303"/>
      <c r="WEQ303"/>
      <c r="WER303"/>
      <c r="WES303"/>
      <c r="WET303"/>
      <c r="WEU303"/>
      <c r="WEV303"/>
      <c r="WEW303"/>
      <c r="WEX303"/>
      <c r="WEY303"/>
      <c r="WEZ303"/>
      <c r="WFA303"/>
      <c r="WFB303"/>
      <c r="WFC303"/>
      <c r="WFD303"/>
      <c r="WFE303"/>
      <c r="WFF303"/>
      <c r="WFG303"/>
      <c r="WFH303"/>
      <c r="WFI303"/>
      <c r="WFJ303"/>
      <c r="WFK303"/>
      <c r="WFL303"/>
      <c r="WFM303"/>
      <c r="WFN303"/>
      <c r="WFO303"/>
      <c r="WFP303"/>
      <c r="WFQ303"/>
      <c r="WFR303"/>
      <c r="WFS303"/>
      <c r="WFT303"/>
      <c r="WFU303"/>
      <c r="WFV303"/>
      <c r="WFW303"/>
      <c r="WFX303"/>
      <c r="WFY303"/>
      <c r="WFZ303"/>
      <c r="WGA303"/>
      <c r="WGB303"/>
      <c r="WGC303"/>
      <c r="WGD303"/>
      <c r="WGE303"/>
      <c r="WGF303"/>
      <c r="WGG303"/>
      <c r="WGH303"/>
      <c r="WGI303"/>
      <c r="WGJ303"/>
      <c r="WGK303"/>
      <c r="WGL303"/>
      <c r="WGM303"/>
      <c r="WGN303"/>
      <c r="WGO303"/>
      <c r="WGP303"/>
      <c r="WGQ303"/>
      <c r="WGR303"/>
      <c r="WGS303"/>
      <c r="WGT303"/>
      <c r="WGU303"/>
      <c r="WGV303"/>
      <c r="WGW303"/>
      <c r="WGX303"/>
      <c r="WGY303"/>
      <c r="WGZ303"/>
      <c r="WHA303"/>
      <c r="WHB303"/>
      <c r="WHC303"/>
      <c r="WHD303"/>
      <c r="WHE303"/>
      <c r="WHF303"/>
      <c r="WHG303"/>
      <c r="WHH303"/>
      <c r="WHI303"/>
      <c r="WHJ303"/>
      <c r="WHK303"/>
      <c r="WHL303"/>
      <c r="WHM303"/>
      <c r="WHN303"/>
      <c r="WHO303"/>
      <c r="WHP303"/>
      <c r="WHQ303"/>
      <c r="WHR303"/>
      <c r="WHS303"/>
      <c r="WHT303"/>
      <c r="WHU303"/>
      <c r="WHV303"/>
      <c r="WHW303"/>
      <c r="WHX303"/>
      <c r="WHY303"/>
      <c r="WHZ303"/>
      <c r="WIA303"/>
      <c r="WIB303"/>
      <c r="WIC303"/>
      <c r="WID303"/>
      <c r="WIE303"/>
      <c r="WIF303"/>
      <c r="WIG303"/>
      <c r="WIH303"/>
      <c r="WII303"/>
      <c r="WIJ303"/>
      <c r="WIK303"/>
      <c r="WIL303"/>
      <c r="WIM303"/>
      <c r="WIN303"/>
      <c r="WIO303"/>
      <c r="WIP303"/>
      <c r="WIQ303"/>
      <c r="WIR303"/>
      <c r="WIS303"/>
      <c r="WIT303"/>
      <c r="WIU303"/>
      <c r="WIV303"/>
      <c r="WIW303"/>
      <c r="WIX303"/>
      <c r="WIY303"/>
      <c r="WIZ303"/>
      <c r="WJA303"/>
      <c r="WJB303"/>
      <c r="WJC303"/>
      <c r="WJD303"/>
      <c r="WJE303"/>
      <c r="WJF303"/>
      <c r="WJG303"/>
      <c r="WJH303"/>
      <c r="WJI303"/>
      <c r="WJJ303"/>
      <c r="WJK303"/>
      <c r="WJL303"/>
      <c r="WJM303"/>
      <c r="WJN303"/>
      <c r="WJO303"/>
      <c r="WJP303"/>
      <c r="WJQ303"/>
      <c r="WJR303"/>
      <c r="WJS303"/>
      <c r="WJT303"/>
      <c r="WJU303"/>
      <c r="WJV303"/>
      <c r="WJW303"/>
      <c r="WJX303"/>
      <c r="WJY303"/>
      <c r="WJZ303"/>
      <c r="WKA303"/>
      <c r="WKB303"/>
      <c r="WKC303"/>
      <c r="WKD303"/>
      <c r="WKE303"/>
      <c r="WKF303"/>
      <c r="WKG303"/>
      <c r="WKH303"/>
      <c r="WKI303"/>
      <c r="WKJ303"/>
      <c r="WKK303"/>
      <c r="WKL303"/>
      <c r="WKM303"/>
      <c r="WKN303"/>
      <c r="WKO303"/>
      <c r="WKP303"/>
      <c r="WKQ303"/>
      <c r="WKR303"/>
      <c r="WKS303"/>
      <c r="WKT303"/>
      <c r="WKU303"/>
      <c r="WKV303"/>
      <c r="WKW303"/>
      <c r="WKX303"/>
      <c r="WKY303"/>
      <c r="WKZ303"/>
      <c r="WLA303"/>
      <c r="WLB303"/>
      <c r="WLC303"/>
      <c r="WLD303"/>
      <c r="WLE303"/>
      <c r="WLF303"/>
      <c r="WLG303"/>
      <c r="WLH303"/>
      <c r="WLI303"/>
      <c r="WLJ303"/>
      <c r="WLK303"/>
      <c r="WLL303"/>
      <c r="WLM303"/>
      <c r="WLN303"/>
      <c r="WLO303"/>
      <c r="WLP303"/>
      <c r="WLQ303"/>
      <c r="WLR303"/>
      <c r="WLS303"/>
      <c r="WLT303"/>
      <c r="WLU303"/>
      <c r="WLV303"/>
      <c r="WLW303"/>
      <c r="WLX303"/>
      <c r="WLY303"/>
      <c r="WLZ303"/>
      <c r="WMA303"/>
      <c r="WMB303"/>
      <c r="WMC303"/>
      <c r="WMD303"/>
      <c r="WME303"/>
      <c r="WMF303"/>
      <c r="WMG303"/>
      <c r="WMH303"/>
      <c r="WMI303"/>
      <c r="WMJ303"/>
      <c r="WMK303"/>
      <c r="WML303"/>
      <c r="WMM303"/>
      <c r="WMN303"/>
      <c r="WMO303"/>
      <c r="WMP303"/>
      <c r="WMQ303"/>
      <c r="WMR303"/>
      <c r="WMS303"/>
      <c r="WMT303"/>
      <c r="WMU303"/>
      <c r="WMV303"/>
      <c r="WMW303"/>
      <c r="WMX303"/>
      <c r="WMY303"/>
      <c r="WMZ303"/>
      <c r="WNA303"/>
      <c r="WNB303"/>
      <c r="WNC303"/>
      <c r="WND303"/>
      <c r="WNE303"/>
      <c r="WNF303"/>
      <c r="WNG303"/>
      <c r="WNH303"/>
      <c r="WNI303"/>
      <c r="WNJ303"/>
      <c r="WNK303"/>
      <c r="WNL303"/>
      <c r="WNM303"/>
      <c r="WNN303"/>
      <c r="WNO303"/>
      <c r="WNP303"/>
      <c r="WNQ303"/>
      <c r="WNR303"/>
      <c r="WNS303"/>
      <c r="WNT303"/>
      <c r="WNU303"/>
      <c r="WNV303"/>
      <c r="WNW303"/>
      <c r="WNX303"/>
      <c r="WNY303"/>
      <c r="WNZ303"/>
      <c r="WOA303"/>
      <c r="WOB303"/>
      <c r="WOC303"/>
      <c r="WOD303"/>
      <c r="WOE303"/>
      <c r="WOF303"/>
      <c r="WOG303"/>
      <c r="WOH303"/>
      <c r="WOI303"/>
      <c r="WOJ303"/>
      <c r="WOK303"/>
      <c r="WOL303"/>
      <c r="WOM303"/>
      <c r="WON303"/>
      <c r="WOO303"/>
      <c r="WOP303"/>
      <c r="WOQ303"/>
      <c r="WOR303"/>
      <c r="WOS303"/>
      <c r="WOT303"/>
      <c r="WOU303"/>
      <c r="WOV303"/>
      <c r="WOW303"/>
      <c r="WOX303"/>
      <c r="WOY303"/>
      <c r="WOZ303"/>
      <c r="WPA303"/>
      <c r="WPB303"/>
      <c r="WPC303"/>
      <c r="WPD303"/>
      <c r="WPE303"/>
      <c r="WPF303"/>
      <c r="WPG303"/>
      <c r="WPH303"/>
      <c r="WPI303"/>
      <c r="WPJ303"/>
      <c r="WPK303"/>
      <c r="WPL303"/>
      <c r="WPM303"/>
      <c r="WPN303"/>
      <c r="WPO303"/>
      <c r="WPP303"/>
      <c r="WPQ303"/>
      <c r="WPR303"/>
      <c r="WPS303"/>
      <c r="WPT303"/>
      <c r="WPU303"/>
      <c r="WPV303"/>
      <c r="WPW303"/>
      <c r="WPX303"/>
      <c r="WPY303"/>
      <c r="WPZ303"/>
      <c r="WQA303"/>
      <c r="WQB303"/>
      <c r="WQC303"/>
      <c r="WQD303"/>
      <c r="WQE303"/>
      <c r="WQF303"/>
      <c r="WQG303"/>
      <c r="WQH303"/>
      <c r="WQI303"/>
      <c r="WQJ303"/>
      <c r="WQK303"/>
      <c r="WQL303"/>
      <c r="WQM303"/>
      <c r="WQN303"/>
      <c r="WQO303"/>
      <c r="WQP303"/>
      <c r="WQQ303"/>
      <c r="WQR303"/>
      <c r="WQS303"/>
      <c r="WQT303"/>
      <c r="WQU303"/>
      <c r="WQV303"/>
      <c r="WQW303"/>
      <c r="WQX303"/>
      <c r="WQY303"/>
      <c r="WQZ303"/>
      <c r="WRA303"/>
      <c r="WRB303"/>
      <c r="WRC303"/>
      <c r="WRD303"/>
      <c r="WRE303"/>
      <c r="WRF303"/>
      <c r="WRG303"/>
      <c r="WRH303"/>
      <c r="WRI303"/>
      <c r="WRJ303"/>
      <c r="WRK303"/>
      <c r="WRL303"/>
      <c r="WRM303"/>
      <c r="WRN303"/>
      <c r="WRO303"/>
      <c r="WRP303"/>
      <c r="WRQ303"/>
      <c r="WRR303"/>
      <c r="WRS303"/>
      <c r="WRT303"/>
      <c r="WRU303"/>
      <c r="WRV303"/>
      <c r="WRW303"/>
      <c r="WRX303"/>
      <c r="WRY303"/>
      <c r="WRZ303"/>
      <c r="WSA303"/>
      <c r="WSB303"/>
      <c r="WSC303"/>
      <c r="WSD303"/>
      <c r="WSE303"/>
      <c r="WSF303"/>
      <c r="WSG303"/>
      <c r="WSH303"/>
      <c r="WSI303"/>
      <c r="WSJ303"/>
      <c r="WSK303"/>
      <c r="WSL303"/>
      <c r="WSM303"/>
      <c r="WSN303"/>
      <c r="WSO303"/>
      <c r="WSP303"/>
      <c r="WSQ303"/>
      <c r="WSR303"/>
      <c r="WSS303"/>
      <c r="WST303"/>
      <c r="WSU303"/>
      <c r="WSV303"/>
      <c r="WSW303"/>
      <c r="WSX303"/>
      <c r="WSY303"/>
      <c r="WSZ303"/>
      <c r="WTA303"/>
      <c r="WTB303"/>
      <c r="WTC303"/>
      <c r="WTD303"/>
      <c r="WTE303"/>
      <c r="WTF303"/>
      <c r="WTG303"/>
      <c r="WTH303"/>
      <c r="WTI303"/>
      <c r="WTJ303"/>
      <c r="WTK303"/>
      <c r="WTL303"/>
      <c r="WTM303"/>
      <c r="WTN303"/>
      <c r="WTO303"/>
      <c r="WTP303"/>
      <c r="WTQ303"/>
      <c r="WTR303"/>
      <c r="WTS303"/>
      <c r="WTT303"/>
      <c r="WTU303"/>
      <c r="WTV303"/>
      <c r="WTW303"/>
      <c r="WTX303"/>
      <c r="WTY303"/>
      <c r="WTZ303"/>
      <c r="WUA303"/>
      <c r="WUB303"/>
      <c r="WUC303"/>
      <c r="WUD303"/>
      <c r="WUE303"/>
      <c r="WUF303"/>
      <c r="WUG303"/>
      <c r="WUH303"/>
      <c r="WUI303"/>
      <c r="WUJ303"/>
      <c r="WUK303"/>
      <c r="WUL303"/>
      <c r="WUM303"/>
      <c r="WUN303"/>
      <c r="WUO303"/>
      <c r="WUP303"/>
      <c r="WUQ303"/>
      <c r="WUR303"/>
      <c r="WUS303"/>
      <c r="WUT303"/>
      <c r="WUU303"/>
      <c r="WUV303"/>
      <c r="WUW303"/>
      <c r="WUX303"/>
      <c r="WUY303"/>
      <c r="WUZ303"/>
      <c r="WVA303"/>
      <c r="WVB303"/>
      <c r="WVC303"/>
      <c r="WVD303"/>
      <c r="WVE303"/>
      <c r="WVF303"/>
      <c r="WVG303"/>
      <c r="WVH303"/>
      <c r="WVI303"/>
      <c r="WVJ303"/>
      <c r="WVK303"/>
      <c r="WVL303"/>
      <c r="WVM303"/>
      <c r="WVN303"/>
      <c r="WVO303"/>
      <c r="WVP303"/>
      <c r="WVQ303"/>
      <c r="WVR303"/>
      <c r="WVS303"/>
      <c r="WVT303"/>
      <c r="WVU303"/>
      <c r="WVV303"/>
      <c r="WVW303"/>
      <c r="WVX303"/>
      <c r="WVY303"/>
      <c r="WVZ303"/>
      <c r="WWA303"/>
      <c r="WWB303"/>
      <c r="WWC303"/>
    </row>
    <row r="304" spans="1:16149" s="78" customFormat="1">
      <c r="A304" s="72"/>
      <c r="B304" s="699" t="s">
        <v>100</v>
      </c>
      <c r="C304" s="700" t="s">
        <v>762</v>
      </c>
      <c r="D304" s="700" t="s">
        <v>763</v>
      </c>
      <c r="E304" s="72"/>
      <c r="F304" s="161"/>
      <c r="G304" s="52"/>
      <c r="H304" s="52"/>
      <c r="I304" s="52"/>
      <c r="J304" s="52"/>
      <c r="K304" s="52"/>
      <c r="L304" s="52"/>
      <c r="M304" s="52"/>
      <c r="N304" s="84"/>
      <c r="O304" s="83"/>
      <c r="P304" s="83"/>
      <c r="Q304" s="52"/>
      <c r="R304" s="52"/>
      <c r="S304" s="91"/>
      <c r="T304" s="275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  <c r="AKK304"/>
      <c r="AKL304"/>
      <c r="AKM304"/>
      <c r="AKN304"/>
      <c r="AKO304"/>
      <c r="AKP304"/>
      <c r="AKQ304"/>
      <c r="AKR304"/>
      <c r="AKS304"/>
      <c r="AKT304"/>
      <c r="AKU304"/>
      <c r="AKV304"/>
      <c r="AKW304"/>
      <c r="AKX304"/>
      <c r="AKY304"/>
      <c r="AKZ304"/>
      <c r="ALA304"/>
      <c r="ALB304"/>
      <c r="ALC304"/>
      <c r="ALD304"/>
      <c r="ALE304"/>
      <c r="ALF304"/>
      <c r="ALG304"/>
      <c r="ALH304"/>
      <c r="ALI304"/>
      <c r="ALJ304"/>
      <c r="ALK304"/>
      <c r="ALL304"/>
      <c r="ALM304"/>
      <c r="ALN304"/>
      <c r="ALO304"/>
      <c r="ALP304"/>
      <c r="ALQ304"/>
      <c r="ALR304"/>
      <c r="ALS304"/>
      <c r="ALT304"/>
      <c r="ALU304"/>
      <c r="ALV304"/>
      <c r="ALW304"/>
      <c r="ALX304"/>
      <c r="ALY304"/>
      <c r="ALZ304"/>
      <c r="AMA304"/>
      <c r="AMB304"/>
      <c r="AMC304"/>
      <c r="AMD304"/>
      <c r="AME304"/>
      <c r="AMF304"/>
      <c r="AMG304"/>
      <c r="AMH304"/>
      <c r="AMI304"/>
      <c r="AMJ304"/>
      <c r="AMK304"/>
      <c r="AML304"/>
      <c r="AMM304"/>
      <c r="AMN304"/>
      <c r="AMO304"/>
      <c r="AMP304"/>
      <c r="AMQ304"/>
      <c r="AMR304"/>
      <c r="AMS304"/>
      <c r="AMT304"/>
      <c r="AMU304"/>
      <c r="AMV304"/>
      <c r="AMW304"/>
      <c r="AMX304"/>
      <c r="AMY304"/>
      <c r="AMZ304"/>
      <c r="ANA304"/>
      <c r="ANB304"/>
      <c r="ANC304"/>
      <c r="AND304"/>
      <c r="ANE304"/>
      <c r="ANF304"/>
      <c r="ANG304"/>
      <c r="ANH304"/>
      <c r="ANI304"/>
      <c r="ANJ304"/>
      <c r="ANK304"/>
      <c r="ANL304"/>
      <c r="ANM304"/>
      <c r="ANN304"/>
      <c r="ANO304"/>
      <c r="ANP304"/>
      <c r="ANQ304"/>
      <c r="ANR304"/>
      <c r="ANS304"/>
      <c r="ANT304"/>
      <c r="ANU304"/>
      <c r="ANV304"/>
      <c r="ANW304"/>
      <c r="ANX304"/>
      <c r="ANY304"/>
      <c r="ANZ304"/>
      <c r="AOA304"/>
      <c r="AOB304"/>
      <c r="AOC304"/>
      <c r="AOD304"/>
      <c r="AOE304"/>
      <c r="AOF304"/>
      <c r="AOG304"/>
      <c r="AOH304"/>
      <c r="AOI304"/>
      <c r="AOJ304"/>
      <c r="AOK304"/>
      <c r="AOL304"/>
      <c r="AOM304"/>
      <c r="AON304"/>
      <c r="AOO304"/>
      <c r="AOP304"/>
      <c r="AOQ304"/>
      <c r="AOR304"/>
      <c r="AOS304"/>
      <c r="AOT304"/>
      <c r="AOU304"/>
      <c r="AOV304"/>
      <c r="AOW304"/>
      <c r="AOX304"/>
      <c r="AOY304"/>
      <c r="AOZ304"/>
      <c r="APA304"/>
      <c r="APB304"/>
      <c r="APC304"/>
      <c r="APD304"/>
      <c r="APE304"/>
      <c r="APF304"/>
      <c r="APG304"/>
      <c r="APH304"/>
      <c r="API304"/>
      <c r="APJ304"/>
      <c r="APK304"/>
      <c r="APL304"/>
      <c r="APM304"/>
      <c r="APN304"/>
      <c r="APO304"/>
      <c r="APP304"/>
      <c r="APQ304"/>
      <c r="APR304"/>
      <c r="APS304"/>
      <c r="APT304"/>
      <c r="APU304"/>
      <c r="APV304"/>
      <c r="APW304"/>
      <c r="APX304"/>
      <c r="APY304"/>
      <c r="APZ304"/>
      <c r="AQA304"/>
      <c r="AQB304"/>
      <c r="AQC304"/>
      <c r="AQD304"/>
      <c r="AQE304"/>
      <c r="AQF304"/>
      <c r="AQG304"/>
      <c r="AQH304"/>
      <c r="AQI304"/>
      <c r="AQJ304"/>
      <c r="AQK304"/>
      <c r="AQL304"/>
      <c r="AQM304"/>
      <c r="AQN304"/>
      <c r="AQO304"/>
      <c r="AQP304"/>
      <c r="AQQ304"/>
      <c r="AQR304"/>
      <c r="AQS304"/>
      <c r="AQT304"/>
      <c r="AQU304"/>
      <c r="AQV304"/>
      <c r="AQW304"/>
      <c r="AQX304"/>
      <c r="AQY304"/>
      <c r="AQZ304"/>
      <c r="ARA304"/>
      <c r="ARB304"/>
      <c r="ARC304"/>
      <c r="ARD304"/>
      <c r="ARE304"/>
      <c r="ARF304"/>
      <c r="ARG304"/>
      <c r="ARH304"/>
      <c r="ARI304"/>
      <c r="ARJ304"/>
      <c r="ARK304"/>
      <c r="ARL304"/>
      <c r="ARM304"/>
      <c r="ARN304"/>
      <c r="ARO304"/>
      <c r="ARP304"/>
      <c r="ARQ304"/>
      <c r="ARR304"/>
      <c r="ARS304"/>
      <c r="ART304"/>
      <c r="ARU304"/>
      <c r="ARV304"/>
      <c r="ARW304"/>
      <c r="ARX304"/>
      <c r="ARY304"/>
      <c r="ARZ304"/>
      <c r="ASA304"/>
      <c r="ASB304"/>
      <c r="ASC304"/>
      <c r="ASD304"/>
      <c r="ASE304"/>
      <c r="ASF304"/>
      <c r="ASG304"/>
      <c r="ASH304"/>
      <c r="ASI304"/>
      <c r="ASJ304"/>
      <c r="ASK304"/>
      <c r="ASL304"/>
      <c r="ASM304"/>
      <c r="ASN304"/>
      <c r="ASO304"/>
      <c r="ASP304"/>
      <c r="ASQ304"/>
      <c r="ASR304"/>
      <c r="ASS304"/>
      <c r="AST304"/>
      <c r="ASU304"/>
      <c r="ASV304"/>
      <c r="ASW304"/>
      <c r="ASX304"/>
      <c r="ASY304"/>
      <c r="ASZ304"/>
      <c r="ATA304"/>
      <c r="ATB304"/>
      <c r="ATC304"/>
      <c r="ATD304"/>
      <c r="ATE304"/>
      <c r="ATF304"/>
      <c r="ATG304"/>
      <c r="ATH304"/>
      <c r="ATI304"/>
      <c r="ATJ304"/>
      <c r="ATK304"/>
      <c r="ATL304"/>
      <c r="ATM304"/>
      <c r="ATN304"/>
      <c r="ATO304"/>
      <c r="ATP304"/>
      <c r="ATQ304"/>
      <c r="ATR304"/>
      <c r="ATS304"/>
      <c r="ATT304"/>
      <c r="ATU304"/>
      <c r="ATV304"/>
      <c r="ATW304"/>
      <c r="ATX304"/>
      <c r="ATY304"/>
      <c r="ATZ304"/>
      <c r="AUA304"/>
      <c r="AUB304"/>
      <c r="AUC304"/>
      <c r="AUD304"/>
      <c r="AUE304"/>
      <c r="AUF304"/>
      <c r="AUG304"/>
      <c r="AUH304"/>
      <c r="AUI304"/>
      <c r="AUJ304"/>
      <c r="AUK304"/>
      <c r="AUL304"/>
      <c r="AUM304"/>
      <c r="AUN304"/>
      <c r="AUO304"/>
      <c r="AUP304"/>
      <c r="AUQ304"/>
      <c r="AUR304"/>
      <c r="AUS304"/>
      <c r="AUT304"/>
      <c r="AUU304"/>
      <c r="AUV304"/>
      <c r="AUW304"/>
      <c r="AUX304"/>
      <c r="AUY304"/>
      <c r="AUZ304"/>
      <c r="AVA304"/>
      <c r="AVB304"/>
      <c r="AVC304"/>
      <c r="AVD304"/>
      <c r="AVE304"/>
      <c r="AVF304"/>
      <c r="AVG304"/>
      <c r="AVH304"/>
      <c r="AVI304"/>
      <c r="AVJ304"/>
      <c r="AVK304"/>
      <c r="AVL304"/>
      <c r="AVM304"/>
      <c r="AVN304"/>
      <c r="AVO304"/>
      <c r="AVP304"/>
      <c r="AVQ304"/>
      <c r="AVR304"/>
      <c r="AVS304"/>
      <c r="AVT304"/>
      <c r="AVU304"/>
      <c r="AVV304"/>
      <c r="AVW304"/>
      <c r="AVX304"/>
      <c r="AVY304"/>
      <c r="AVZ304"/>
      <c r="AWA304"/>
      <c r="AWB304"/>
      <c r="AWC304"/>
      <c r="AWD304"/>
      <c r="AWE304"/>
      <c r="AWF304"/>
      <c r="AWG304"/>
      <c r="AWH304"/>
      <c r="AWI304"/>
      <c r="AWJ304"/>
      <c r="AWK304"/>
      <c r="AWL304"/>
      <c r="AWM304"/>
      <c r="AWN304"/>
      <c r="AWO304"/>
      <c r="AWP304"/>
      <c r="AWQ304"/>
      <c r="AWR304"/>
      <c r="AWS304"/>
      <c r="AWT304"/>
      <c r="AWU304"/>
      <c r="AWV304"/>
      <c r="AWW304"/>
      <c r="AWX304"/>
      <c r="AWY304"/>
      <c r="AWZ304"/>
      <c r="AXA304"/>
      <c r="AXB304"/>
      <c r="AXC304"/>
      <c r="AXD304"/>
      <c r="AXE304"/>
      <c r="AXF304"/>
      <c r="AXG304"/>
      <c r="AXH304"/>
      <c r="AXI304"/>
      <c r="AXJ304"/>
      <c r="AXK304"/>
      <c r="AXL304"/>
      <c r="AXM304"/>
      <c r="AXN304"/>
      <c r="AXO304"/>
      <c r="AXP304"/>
      <c r="AXQ304"/>
      <c r="AXR304"/>
      <c r="AXS304"/>
      <c r="AXT304"/>
      <c r="AXU304"/>
      <c r="AXV304"/>
      <c r="AXW304"/>
      <c r="AXX304"/>
      <c r="AXY304"/>
      <c r="AXZ304"/>
      <c r="AYA304"/>
      <c r="AYB304"/>
      <c r="AYC304"/>
      <c r="AYD304"/>
      <c r="AYE304"/>
      <c r="AYF304"/>
      <c r="AYG304"/>
      <c r="AYH304"/>
      <c r="AYI304"/>
      <c r="AYJ304"/>
      <c r="AYK304"/>
      <c r="AYL304"/>
      <c r="AYM304"/>
      <c r="AYN304"/>
      <c r="AYO304"/>
      <c r="AYP304"/>
      <c r="AYQ304"/>
      <c r="AYR304"/>
      <c r="AYS304"/>
      <c r="AYT304"/>
      <c r="AYU304"/>
      <c r="AYV304"/>
      <c r="AYW304"/>
      <c r="AYX304"/>
      <c r="AYY304"/>
      <c r="AYZ304"/>
      <c r="AZA304"/>
      <c r="AZB304"/>
      <c r="AZC304"/>
      <c r="AZD304"/>
      <c r="AZE304"/>
      <c r="AZF304"/>
      <c r="AZG304"/>
      <c r="AZH304"/>
      <c r="AZI304"/>
      <c r="AZJ304"/>
      <c r="AZK304"/>
      <c r="AZL304"/>
      <c r="AZM304"/>
      <c r="AZN304"/>
      <c r="AZO304"/>
      <c r="AZP304"/>
      <c r="AZQ304"/>
      <c r="AZR304"/>
      <c r="AZS304"/>
      <c r="AZT304"/>
      <c r="AZU304"/>
      <c r="AZV304"/>
      <c r="AZW304"/>
      <c r="AZX304"/>
      <c r="AZY304"/>
      <c r="AZZ304"/>
      <c r="BAA304"/>
      <c r="BAB304"/>
      <c r="BAC304"/>
      <c r="BAD304"/>
      <c r="BAE304"/>
      <c r="BAF304"/>
      <c r="BAG304"/>
      <c r="BAH304"/>
      <c r="BAI304"/>
      <c r="BAJ304"/>
      <c r="BAK304"/>
      <c r="BAL304"/>
      <c r="BAM304"/>
      <c r="BAN304"/>
      <c r="BAO304"/>
      <c r="BAP304"/>
      <c r="BAQ304"/>
      <c r="BAR304"/>
      <c r="BAS304"/>
      <c r="BAT304"/>
      <c r="BAU304"/>
      <c r="BAV304"/>
      <c r="BAW304"/>
      <c r="BAX304"/>
      <c r="BAY304"/>
      <c r="BAZ304"/>
      <c r="BBA304"/>
      <c r="BBB304"/>
      <c r="BBC304"/>
      <c r="BBD304"/>
      <c r="BBE304"/>
      <c r="BBF304"/>
      <c r="BBG304"/>
      <c r="BBH304"/>
      <c r="BBI304"/>
      <c r="BBJ304"/>
      <c r="BBK304"/>
      <c r="BBL304"/>
      <c r="BBM304"/>
      <c r="BBN304"/>
      <c r="BBO304"/>
      <c r="BBP304"/>
      <c r="BBQ304"/>
      <c r="BBR304"/>
      <c r="BBS304"/>
      <c r="BBT304"/>
      <c r="BBU304"/>
      <c r="BBV304"/>
      <c r="BBW304"/>
      <c r="BBX304"/>
      <c r="BBY304"/>
      <c r="BBZ304"/>
      <c r="BCA304"/>
      <c r="BCB304"/>
      <c r="BCC304"/>
      <c r="BCD304"/>
      <c r="BCE304"/>
      <c r="BCF304"/>
      <c r="BCG304"/>
      <c r="BCH304"/>
      <c r="BCI304"/>
      <c r="BCJ304"/>
      <c r="BCK304"/>
      <c r="BCL304"/>
      <c r="BCM304"/>
      <c r="BCN304"/>
      <c r="BCO304"/>
      <c r="BCP304"/>
      <c r="BCQ304"/>
      <c r="BCR304"/>
      <c r="BCS304"/>
      <c r="BCT304"/>
      <c r="BCU304"/>
      <c r="BCV304"/>
      <c r="BCW304"/>
      <c r="BCX304"/>
      <c r="BCY304"/>
      <c r="BCZ304"/>
      <c r="BDA304"/>
      <c r="BDB304"/>
      <c r="BDC304"/>
      <c r="BDD304"/>
      <c r="BDE304"/>
      <c r="BDF304"/>
      <c r="BDG304"/>
      <c r="BDH304"/>
      <c r="BDI304"/>
      <c r="BDJ304"/>
      <c r="BDK304"/>
      <c r="BDL304"/>
      <c r="BDM304"/>
      <c r="BDN304"/>
      <c r="BDO304"/>
      <c r="BDP304"/>
      <c r="BDQ304"/>
      <c r="BDR304"/>
      <c r="BDS304"/>
      <c r="BDT304"/>
      <c r="BDU304"/>
      <c r="BDV304"/>
      <c r="BDW304"/>
      <c r="BDX304"/>
      <c r="BDY304"/>
      <c r="BDZ304"/>
      <c r="BEA304"/>
      <c r="BEB304"/>
      <c r="BEC304"/>
      <c r="BED304"/>
      <c r="BEE304"/>
      <c r="BEF304"/>
      <c r="BEG304"/>
      <c r="BEH304"/>
      <c r="BEI304"/>
      <c r="BEJ304"/>
      <c r="BEK304"/>
      <c r="BEL304"/>
      <c r="BEM304"/>
      <c r="BEN304"/>
      <c r="BEO304"/>
      <c r="BEP304"/>
      <c r="BEQ304"/>
      <c r="BER304"/>
      <c r="BES304"/>
      <c r="BET304"/>
      <c r="BEU304"/>
      <c r="BEV304"/>
      <c r="BEW304"/>
      <c r="BEX304"/>
      <c r="BEY304"/>
      <c r="BEZ304"/>
      <c r="BFA304"/>
      <c r="BFB304"/>
      <c r="BFC304"/>
      <c r="BFD304"/>
      <c r="BFE304"/>
      <c r="BFF304"/>
      <c r="BFG304"/>
      <c r="BFH304"/>
      <c r="BFI304"/>
      <c r="BFJ304"/>
      <c r="BFK304"/>
      <c r="BFL304"/>
      <c r="BFM304"/>
      <c r="BFN304"/>
      <c r="BFO304"/>
      <c r="BFP304"/>
      <c r="BFQ304"/>
      <c r="BFR304"/>
      <c r="BFS304"/>
      <c r="BFT304"/>
      <c r="BFU304"/>
      <c r="BFV304"/>
      <c r="BFW304"/>
      <c r="BFX304"/>
      <c r="BFY304"/>
      <c r="BFZ304"/>
      <c r="BGA304"/>
      <c r="BGB304"/>
      <c r="BGC304"/>
      <c r="BGD304"/>
      <c r="BGE304"/>
      <c r="BGF304"/>
      <c r="BGG304"/>
      <c r="BGH304"/>
      <c r="BGI304"/>
      <c r="BGJ304"/>
      <c r="BGK304"/>
      <c r="BGL304"/>
      <c r="BGM304"/>
      <c r="BGN304"/>
      <c r="BGO304"/>
      <c r="BGP304"/>
      <c r="BGQ304"/>
      <c r="BGR304"/>
      <c r="BGS304"/>
      <c r="BGT304"/>
      <c r="BGU304"/>
      <c r="BGV304"/>
      <c r="BGW304"/>
      <c r="BGX304"/>
      <c r="BGY304"/>
      <c r="BGZ304"/>
      <c r="BHA304"/>
      <c r="BHB304"/>
      <c r="BHC304"/>
      <c r="BHD304"/>
      <c r="BHE304"/>
      <c r="BHF304"/>
      <c r="BHG304"/>
      <c r="BHH304"/>
      <c r="BHI304"/>
      <c r="BHJ304"/>
      <c r="BHK304"/>
      <c r="BHL304"/>
      <c r="BHM304"/>
      <c r="BHN304"/>
      <c r="BHO304"/>
      <c r="BHP304"/>
      <c r="BHQ304"/>
      <c r="BHR304"/>
      <c r="BHS304"/>
      <c r="BHT304"/>
      <c r="BHU304"/>
      <c r="BHV304"/>
      <c r="BHW304"/>
      <c r="BHX304"/>
      <c r="BHY304"/>
      <c r="BHZ304"/>
      <c r="BIA304"/>
      <c r="BIB304"/>
      <c r="BIC304"/>
      <c r="BID304"/>
      <c r="BIE304"/>
      <c r="BIF304"/>
      <c r="BIG304"/>
      <c r="BIH304"/>
      <c r="BII304"/>
      <c r="BIJ304"/>
      <c r="BIK304"/>
      <c r="BIL304"/>
      <c r="BIM304"/>
      <c r="BIN304"/>
      <c r="BIO304"/>
      <c r="BIP304"/>
      <c r="BIQ304"/>
      <c r="BIR304"/>
      <c r="BIS304"/>
      <c r="BIT304"/>
      <c r="BIU304"/>
      <c r="BIV304"/>
      <c r="BIW304"/>
      <c r="BIX304"/>
      <c r="BIY304"/>
      <c r="BIZ304"/>
      <c r="BJA304"/>
      <c r="BJB304"/>
      <c r="BJC304"/>
      <c r="BJD304"/>
      <c r="BJE304"/>
      <c r="BJF304"/>
      <c r="BJG304"/>
      <c r="BJH304"/>
      <c r="BJI304"/>
      <c r="BJJ304"/>
      <c r="BJK304"/>
      <c r="BJL304"/>
      <c r="BJM304"/>
      <c r="BJN304"/>
      <c r="BJO304"/>
      <c r="BJP304"/>
      <c r="BJQ304"/>
      <c r="BJR304"/>
      <c r="BJS304"/>
      <c r="BJT304"/>
      <c r="BJU304"/>
      <c r="BJV304"/>
      <c r="BJW304"/>
      <c r="BJX304"/>
      <c r="BJY304"/>
      <c r="BJZ304"/>
      <c r="BKA304"/>
      <c r="BKB304"/>
      <c r="BKC304"/>
      <c r="BKD304"/>
      <c r="BKE304"/>
      <c r="BKF304"/>
      <c r="BKG304"/>
      <c r="BKH304"/>
      <c r="BKI304"/>
      <c r="BKJ304"/>
      <c r="BKK304"/>
      <c r="BKL304"/>
      <c r="BKM304"/>
      <c r="BKN304"/>
      <c r="BKO304"/>
      <c r="BKP304"/>
      <c r="BKQ304"/>
      <c r="BKR304"/>
      <c r="BKS304"/>
      <c r="BKT304"/>
      <c r="BKU304"/>
      <c r="BKV304"/>
      <c r="BKW304"/>
      <c r="BKX304"/>
      <c r="BKY304"/>
      <c r="BKZ304"/>
      <c r="BLA304"/>
      <c r="BLB304"/>
      <c r="BLC304"/>
      <c r="BLD304"/>
      <c r="BLE304"/>
      <c r="BLF304"/>
      <c r="BLG304"/>
      <c r="BLH304"/>
      <c r="BLI304"/>
      <c r="BLJ304"/>
      <c r="BLK304"/>
      <c r="BLL304"/>
      <c r="BLM304"/>
      <c r="BLN304"/>
      <c r="BLO304"/>
      <c r="BLP304"/>
      <c r="BLQ304"/>
      <c r="BLR304"/>
      <c r="BLS304"/>
      <c r="BLT304"/>
      <c r="BLU304"/>
      <c r="BLV304"/>
      <c r="BLW304"/>
      <c r="BLX304"/>
      <c r="BLY304"/>
      <c r="BLZ304"/>
      <c r="BMA304"/>
      <c r="BMB304"/>
      <c r="BMC304"/>
      <c r="BMD304"/>
      <c r="BME304"/>
      <c r="BMF304"/>
      <c r="BMG304"/>
      <c r="BMH304"/>
      <c r="BMI304"/>
      <c r="BMJ304"/>
      <c r="BMK304"/>
      <c r="BML304"/>
      <c r="BMM304"/>
      <c r="BMN304"/>
      <c r="BMO304"/>
      <c r="BMP304"/>
      <c r="BMQ304"/>
      <c r="BMR304"/>
      <c r="BMS304"/>
      <c r="BMT304"/>
      <c r="BMU304"/>
      <c r="BMV304"/>
      <c r="BMW304"/>
      <c r="BMX304"/>
      <c r="BMY304"/>
      <c r="BMZ304"/>
      <c r="BNA304"/>
      <c r="BNB304"/>
      <c r="BNC304"/>
      <c r="BND304"/>
      <c r="BNE304"/>
      <c r="BNF304"/>
      <c r="BNG304"/>
      <c r="BNH304"/>
      <c r="BNI304"/>
      <c r="BNJ304"/>
      <c r="BNK304"/>
      <c r="BNL304"/>
      <c r="BNM304"/>
      <c r="BNN304"/>
      <c r="BNO304"/>
      <c r="BNP304"/>
      <c r="BNQ304"/>
      <c r="BNR304"/>
      <c r="BNS304"/>
      <c r="BNT304"/>
      <c r="BNU304"/>
      <c r="BNV304"/>
      <c r="BNW304"/>
      <c r="BNX304"/>
      <c r="BNY304"/>
      <c r="BNZ304"/>
      <c r="BOA304"/>
      <c r="BOB304"/>
      <c r="BOC304"/>
      <c r="BOD304"/>
      <c r="BOE304"/>
      <c r="BOF304"/>
      <c r="BOG304"/>
      <c r="BOH304"/>
      <c r="BOI304"/>
      <c r="BOJ304"/>
      <c r="BOK304"/>
      <c r="BOL304"/>
      <c r="BOM304"/>
      <c r="BON304"/>
      <c r="BOO304"/>
      <c r="BOP304"/>
      <c r="BOQ304"/>
      <c r="BOR304"/>
      <c r="BOS304"/>
      <c r="BOT304"/>
      <c r="BOU304"/>
      <c r="BOV304"/>
      <c r="BOW304"/>
      <c r="BOX304"/>
      <c r="BOY304"/>
      <c r="BOZ304"/>
      <c r="BPA304"/>
      <c r="BPB304"/>
      <c r="BPC304"/>
      <c r="BPD304"/>
      <c r="BPE304"/>
      <c r="BPF304"/>
      <c r="BPG304"/>
      <c r="BPH304"/>
      <c r="BPI304"/>
      <c r="BPJ304"/>
      <c r="BPK304"/>
      <c r="BPL304"/>
      <c r="BPM304"/>
      <c r="BPN304"/>
      <c r="BPO304"/>
      <c r="BPP304"/>
      <c r="BPQ304"/>
      <c r="BPR304"/>
      <c r="BPS304"/>
      <c r="BPT304"/>
      <c r="BPU304"/>
      <c r="BPV304"/>
      <c r="BPW304"/>
      <c r="BPX304"/>
      <c r="BPY304"/>
      <c r="BPZ304"/>
      <c r="BQA304"/>
      <c r="BQB304"/>
      <c r="BQC304"/>
      <c r="BQD304"/>
      <c r="BQE304"/>
      <c r="BQF304"/>
      <c r="BQG304"/>
      <c r="BQH304"/>
      <c r="BQI304"/>
      <c r="BQJ304"/>
      <c r="BQK304"/>
      <c r="BQL304"/>
      <c r="BQM304"/>
      <c r="BQN304"/>
      <c r="BQO304"/>
      <c r="BQP304"/>
      <c r="BQQ304"/>
      <c r="BQR304"/>
      <c r="BQS304"/>
      <c r="BQT304"/>
      <c r="BQU304"/>
      <c r="BQV304"/>
      <c r="BQW304"/>
      <c r="BQX304"/>
      <c r="BQY304"/>
      <c r="BQZ304"/>
      <c r="BRA304"/>
      <c r="BRB304"/>
      <c r="BRC304"/>
      <c r="BRD304"/>
      <c r="BRE304"/>
      <c r="BRF304"/>
      <c r="BRG304"/>
      <c r="BRH304"/>
      <c r="BRI304"/>
      <c r="BRJ304"/>
      <c r="BRK304"/>
      <c r="BRL304"/>
      <c r="BRM304"/>
      <c r="BRN304"/>
      <c r="BRO304"/>
      <c r="BRP304"/>
      <c r="BRQ304"/>
      <c r="BRR304"/>
      <c r="BRS304"/>
      <c r="BRT304"/>
      <c r="BRU304"/>
      <c r="BRV304"/>
      <c r="BRW304"/>
      <c r="BRX304"/>
      <c r="BRY304"/>
      <c r="BRZ304"/>
      <c r="BSA304"/>
      <c r="BSB304"/>
      <c r="BSC304"/>
      <c r="BSD304"/>
      <c r="BSE304"/>
      <c r="BSF304"/>
      <c r="BSG304"/>
      <c r="BSH304"/>
      <c r="BSI304"/>
      <c r="BSJ304"/>
      <c r="BSK304"/>
      <c r="BSL304"/>
      <c r="BSM304"/>
      <c r="BSN304"/>
      <c r="BSO304"/>
      <c r="BSP304"/>
      <c r="BSQ304"/>
      <c r="BSR304"/>
      <c r="BSS304"/>
      <c r="BST304"/>
      <c r="BSU304"/>
      <c r="BSV304"/>
      <c r="BSW304"/>
      <c r="BSX304"/>
      <c r="BSY304"/>
      <c r="BSZ304"/>
      <c r="BTA304"/>
      <c r="BTB304"/>
      <c r="BTC304"/>
      <c r="BTD304"/>
      <c r="BTE304"/>
      <c r="BTF304"/>
      <c r="BTG304"/>
      <c r="BTH304"/>
      <c r="BTI304"/>
      <c r="BTJ304"/>
      <c r="BTK304"/>
      <c r="BTL304"/>
      <c r="BTM304"/>
      <c r="BTN304"/>
      <c r="BTO304"/>
      <c r="BTP304"/>
      <c r="BTQ304"/>
      <c r="BTR304"/>
      <c r="BTS304"/>
      <c r="BTT304"/>
      <c r="BTU304"/>
      <c r="BTV304"/>
      <c r="BTW304"/>
      <c r="BTX304"/>
      <c r="BTY304"/>
      <c r="BTZ304"/>
      <c r="BUA304"/>
      <c r="BUB304"/>
      <c r="BUC304"/>
      <c r="BUD304"/>
      <c r="BUE304"/>
      <c r="BUF304"/>
      <c r="BUG304"/>
      <c r="BUH304"/>
      <c r="BUI304"/>
      <c r="BUJ304"/>
      <c r="BUK304"/>
      <c r="BUL304"/>
      <c r="BUM304"/>
      <c r="BUN304"/>
      <c r="BUO304"/>
      <c r="BUP304"/>
      <c r="BUQ304"/>
      <c r="BUR304"/>
      <c r="BUS304"/>
      <c r="BUT304"/>
      <c r="BUU304"/>
      <c r="BUV304"/>
      <c r="BUW304"/>
      <c r="BUX304"/>
      <c r="BUY304"/>
      <c r="BUZ304"/>
      <c r="BVA304"/>
      <c r="BVB304"/>
      <c r="BVC304"/>
      <c r="BVD304"/>
      <c r="BVE304"/>
      <c r="BVF304"/>
      <c r="BVG304"/>
      <c r="BVH304"/>
      <c r="BVI304"/>
      <c r="BVJ304"/>
      <c r="BVK304"/>
      <c r="BVL304"/>
      <c r="BVM304"/>
      <c r="BVN304"/>
      <c r="BVO304"/>
      <c r="BVP304"/>
      <c r="BVQ304"/>
      <c r="BVR304"/>
      <c r="BVS304"/>
      <c r="BVT304"/>
      <c r="BVU304"/>
      <c r="BVV304"/>
      <c r="BVW304"/>
      <c r="BVX304"/>
      <c r="BVY304"/>
      <c r="BVZ304"/>
      <c r="BWA304"/>
      <c r="BWB304"/>
      <c r="BWC304"/>
      <c r="BWD304"/>
      <c r="BWE304"/>
      <c r="BWF304"/>
      <c r="BWG304"/>
      <c r="BWH304"/>
      <c r="BWI304"/>
      <c r="BWJ304"/>
      <c r="BWK304"/>
      <c r="BWL304"/>
      <c r="BWM304"/>
      <c r="BWN304"/>
      <c r="BWO304"/>
      <c r="BWP304"/>
      <c r="BWQ304"/>
      <c r="BWR304"/>
      <c r="BWS304"/>
      <c r="BWT304"/>
      <c r="BWU304"/>
      <c r="BWV304"/>
      <c r="BWW304"/>
      <c r="BWX304"/>
      <c r="BWY304"/>
      <c r="BWZ304"/>
      <c r="BXA304"/>
      <c r="BXB304"/>
      <c r="BXC304"/>
      <c r="BXD304"/>
      <c r="BXE304"/>
      <c r="BXF304"/>
      <c r="BXG304"/>
      <c r="BXH304"/>
      <c r="BXI304"/>
      <c r="BXJ304"/>
      <c r="BXK304"/>
      <c r="BXL304"/>
      <c r="BXM304"/>
      <c r="BXN304"/>
      <c r="BXO304"/>
      <c r="BXP304"/>
      <c r="BXQ304"/>
      <c r="BXR304"/>
      <c r="BXS304"/>
      <c r="BXT304"/>
      <c r="BXU304"/>
      <c r="BXV304"/>
      <c r="BXW304"/>
      <c r="BXX304"/>
      <c r="BXY304"/>
      <c r="BXZ304"/>
      <c r="BYA304"/>
      <c r="BYB304"/>
      <c r="BYC304"/>
      <c r="BYD304"/>
      <c r="BYE304"/>
      <c r="BYF304"/>
      <c r="BYG304"/>
      <c r="BYH304"/>
      <c r="BYI304"/>
      <c r="BYJ304"/>
      <c r="BYK304"/>
      <c r="BYL304"/>
      <c r="BYM304"/>
      <c r="BYN304"/>
      <c r="BYO304"/>
      <c r="BYP304"/>
      <c r="BYQ304"/>
      <c r="BYR304"/>
      <c r="BYS304"/>
      <c r="BYT304"/>
      <c r="BYU304"/>
      <c r="BYV304"/>
      <c r="BYW304"/>
      <c r="BYX304"/>
      <c r="BYY304"/>
      <c r="BYZ304"/>
      <c r="BZA304"/>
      <c r="BZB304"/>
      <c r="BZC304"/>
      <c r="BZD304"/>
      <c r="BZE304"/>
      <c r="BZF304"/>
      <c r="BZG304"/>
      <c r="BZH304"/>
      <c r="BZI304"/>
      <c r="BZJ304"/>
      <c r="BZK304"/>
      <c r="BZL304"/>
      <c r="BZM304"/>
      <c r="BZN304"/>
      <c r="BZO304"/>
      <c r="BZP304"/>
      <c r="BZQ304"/>
      <c r="BZR304"/>
      <c r="BZS304"/>
      <c r="BZT304"/>
      <c r="BZU304"/>
      <c r="BZV304"/>
      <c r="BZW304"/>
      <c r="BZX304"/>
      <c r="BZY304"/>
      <c r="BZZ304"/>
      <c r="CAA304"/>
      <c r="CAB304"/>
      <c r="CAC304"/>
      <c r="CAD304"/>
      <c r="CAE304"/>
      <c r="CAF304"/>
      <c r="CAG304"/>
      <c r="CAH304"/>
      <c r="CAI304"/>
      <c r="CAJ304"/>
      <c r="CAK304"/>
      <c r="CAL304"/>
      <c r="CAM304"/>
      <c r="CAN304"/>
      <c r="CAO304"/>
      <c r="CAP304"/>
      <c r="CAQ304"/>
      <c r="CAR304"/>
      <c r="CAS304"/>
      <c r="CAT304"/>
      <c r="CAU304"/>
      <c r="CAV304"/>
      <c r="CAW304"/>
      <c r="CAX304"/>
      <c r="CAY304"/>
      <c r="CAZ304"/>
      <c r="CBA304"/>
      <c r="CBB304"/>
      <c r="CBC304"/>
      <c r="CBD304"/>
      <c r="CBE304"/>
      <c r="CBF304"/>
      <c r="CBG304"/>
      <c r="CBH304"/>
      <c r="CBI304"/>
      <c r="CBJ304"/>
      <c r="CBK304"/>
      <c r="CBL304"/>
      <c r="CBM304"/>
      <c r="CBN304"/>
      <c r="CBO304"/>
      <c r="CBP304"/>
      <c r="CBQ304"/>
      <c r="CBR304"/>
      <c r="CBS304"/>
      <c r="CBT304"/>
      <c r="CBU304"/>
      <c r="CBV304"/>
      <c r="CBW304"/>
      <c r="CBX304"/>
      <c r="CBY304"/>
      <c r="CBZ304"/>
      <c r="CCA304"/>
      <c r="CCB304"/>
      <c r="CCC304"/>
      <c r="CCD304"/>
      <c r="CCE304"/>
      <c r="CCF304"/>
      <c r="CCG304"/>
      <c r="CCH304"/>
      <c r="CCI304"/>
      <c r="CCJ304"/>
      <c r="CCK304"/>
      <c r="CCL304"/>
      <c r="CCM304"/>
      <c r="CCN304"/>
      <c r="CCO304"/>
      <c r="CCP304"/>
      <c r="CCQ304"/>
      <c r="CCR304"/>
      <c r="CCS304"/>
      <c r="CCT304"/>
      <c r="CCU304"/>
      <c r="CCV304"/>
      <c r="CCW304"/>
      <c r="CCX304"/>
      <c r="CCY304"/>
      <c r="CCZ304"/>
      <c r="CDA304"/>
      <c r="CDB304"/>
      <c r="CDC304"/>
      <c r="CDD304"/>
      <c r="CDE304"/>
      <c r="CDF304"/>
      <c r="CDG304"/>
      <c r="CDH304"/>
      <c r="CDI304"/>
      <c r="CDJ304"/>
      <c r="CDK304"/>
      <c r="CDL304"/>
      <c r="CDM304"/>
      <c r="CDN304"/>
      <c r="CDO304"/>
      <c r="CDP304"/>
      <c r="CDQ304"/>
      <c r="CDR304"/>
      <c r="CDS304"/>
      <c r="CDT304"/>
      <c r="CDU304"/>
      <c r="CDV304"/>
      <c r="CDW304"/>
      <c r="CDX304"/>
      <c r="CDY304"/>
      <c r="CDZ304"/>
      <c r="CEA304"/>
      <c r="CEB304"/>
      <c r="CEC304"/>
      <c r="CED304"/>
      <c r="CEE304"/>
      <c r="CEF304"/>
      <c r="CEG304"/>
      <c r="CEH304"/>
      <c r="CEI304"/>
      <c r="CEJ304"/>
      <c r="CEK304"/>
      <c r="CEL304"/>
      <c r="CEM304"/>
      <c r="CEN304"/>
      <c r="CEO304"/>
      <c r="CEP304"/>
      <c r="CEQ304"/>
      <c r="CER304"/>
      <c r="CES304"/>
      <c r="CET304"/>
      <c r="CEU304"/>
      <c r="CEV304"/>
      <c r="CEW304"/>
      <c r="CEX304"/>
      <c r="CEY304"/>
      <c r="CEZ304"/>
      <c r="CFA304"/>
      <c r="CFB304"/>
      <c r="CFC304"/>
      <c r="CFD304"/>
      <c r="CFE304"/>
      <c r="CFF304"/>
      <c r="CFG304"/>
      <c r="CFH304"/>
      <c r="CFI304"/>
      <c r="CFJ304"/>
      <c r="CFK304"/>
      <c r="CFL304"/>
      <c r="CFM304"/>
      <c r="CFN304"/>
      <c r="CFO304"/>
      <c r="CFP304"/>
      <c r="CFQ304"/>
      <c r="CFR304"/>
      <c r="CFS304"/>
      <c r="CFT304"/>
      <c r="CFU304"/>
      <c r="CFV304"/>
      <c r="CFW304"/>
      <c r="CFX304"/>
      <c r="CFY304"/>
      <c r="CFZ304"/>
      <c r="CGA304"/>
      <c r="CGB304"/>
      <c r="CGC304"/>
      <c r="CGD304"/>
      <c r="CGE304"/>
      <c r="CGF304"/>
      <c r="CGG304"/>
      <c r="CGH304"/>
      <c r="CGI304"/>
      <c r="CGJ304"/>
      <c r="CGK304"/>
      <c r="CGL304"/>
      <c r="CGM304"/>
      <c r="CGN304"/>
      <c r="CGO304"/>
      <c r="CGP304"/>
      <c r="CGQ304"/>
      <c r="CGR304"/>
      <c r="CGS304"/>
      <c r="CGT304"/>
      <c r="CGU304"/>
      <c r="CGV304"/>
      <c r="CGW304"/>
      <c r="CGX304"/>
      <c r="CGY304"/>
      <c r="CGZ304"/>
      <c r="CHA304"/>
      <c r="CHB304"/>
      <c r="CHC304"/>
      <c r="CHD304"/>
      <c r="CHE304"/>
      <c r="CHF304"/>
      <c r="CHG304"/>
      <c r="CHH304"/>
      <c r="CHI304"/>
      <c r="CHJ304"/>
      <c r="CHK304"/>
      <c r="CHL304"/>
      <c r="CHM304"/>
      <c r="CHN304"/>
      <c r="CHO304"/>
      <c r="CHP304"/>
      <c r="CHQ304"/>
      <c r="CHR304"/>
      <c r="CHS304"/>
      <c r="CHT304"/>
      <c r="CHU304"/>
      <c r="CHV304"/>
      <c r="CHW304"/>
      <c r="CHX304"/>
      <c r="CHY304"/>
      <c r="CHZ304"/>
      <c r="CIA304"/>
      <c r="CIB304"/>
      <c r="CIC304"/>
      <c r="CID304"/>
      <c r="CIE304"/>
      <c r="CIF304"/>
      <c r="CIG304"/>
      <c r="CIH304"/>
      <c r="CII304"/>
      <c r="CIJ304"/>
      <c r="CIK304"/>
      <c r="CIL304"/>
      <c r="CIM304"/>
      <c r="CIN304"/>
      <c r="CIO304"/>
      <c r="CIP304"/>
      <c r="CIQ304"/>
      <c r="CIR304"/>
      <c r="CIS304"/>
      <c r="CIT304"/>
      <c r="CIU304"/>
      <c r="CIV304"/>
      <c r="CIW304"/>
      <c r="CIX304"/>
      <c r="CIY304"/>
      <c r="CIZ304"/>
      <c r="CJA304"/>
      <c r="CJB304"/>
      <c r="CJC304"/>
      <c r="CJD304"/>
      <c r="CJE304"/>
      <c r="CJF304"/>
      <c r="CJG304"/>
      <c r="CJH304"/>
      <c r="CJI304"/>
      <c r="CJJ304"/>
      <c r="CJK304"/>
      <c r="CJL304"/>
      <c r="CJM304"/>
      <c r="CJN304"/>
      <c r="CJO304"/>
      <c r="CJP304"/>
      <c r="CJQ304"/>
      <c r="CJR304"/>
      <c r="CJS304"/>
      <c r="CJT304"/>
      <c r="CJU304"/>
      <c r="CJV304"/>
      <c r="CJW304"/>
      <c r="CJX304"/>
      <c r="CJY304"/>
      <c r="CJZ304"/>
      <c r="CKA304"/>
      <c r="CKB304"/>
      <c r="CKC304"/>
      <c r="CKD304"/>
      <c r="CKE304"/>
      <c r="CKF304"/>
      <c r="CKG304"/>
      <c r="CKH304"/>
      <c r="CKI304"/>
      <c r="CKJ304"/>
      <c r="CKK304"/>
      <c r="CKL304"/>
      <c r="CKM304"/>
      <c r="CKN304"/>
      <c r="CKO304"/>
      <c r="CKP304"/>
      <c r="CKQ304"/>
      <c r="CKR304"/>
      <c r="CKS304"/>
      <c r="CKT304"/>
      <c r="CKU304"/>
      <c r="CKV304"/>
      <c r="CKW304"/>
      <c r="CKX304"/>
      <c r="CKY304"/>
      <c r="CKZ304"/>
      <c r="CLA304"/>
      <c r="CLB304"/>
      <c r="CLC304"/>
      <c r="CLD304"/>
      <c r="CLE304"/>
      <c r="CLF304"/>
      <c r="CLG304"/>
      <c r="CLH304"/>
      <c r="CLI304"/>
      <c r="CLJ304"/>
      <c r="CLK304"/>
      <c r="CLL304"/>
      <c r="CLM304"/>
      <c r="CLN304"/>
      <c r="CLO304"/>
      <c r="CLP304"/>
      <c r="CLQ304"/>
      <c r="CLR304"/>
      <c r="CLS304"/>
      <c r="CLT304"/>
      <c r="CLU304"/>
      <c r="CLV304"/>
      <c r="CLW304"/>
      <c r="CLX304"/>
      <c r="CLY304"/>
      <c r="CLZ304"/>
      <c r="CMA304"/>
      <c r="CMB304"/>
      <c r="CMC304"/>
      <c r="CMD304"/>
      <c r="CME304"/>
      <c r="CMF304"/>
      <c r="CMG304"/>
      <c r="CMH304"/>
      <c r="CMI304"/>
      <c r="CMJ304"/>
      <c r="CMK304"/>
      <c r="CML304"/>
      <c r="CMM304"/>
      <c r="CMN304"/>
      <c r="CMO304"/>
      <c r="CMP304"/>
      <c r="CMQ304"/>
      <c r="CMR304"/>
      <c r="CMS304"/>
      <c r="CMT304"/>
      <c r="CMU304"/>
      <c r="CMV304"/>
      <c r="CMW304"/>
      <c r="CMX304"/>
      <c r="CMY304"/>
      <c r="CMZ304"/>
      <c r="CNA304"/>
      <c r="CNB304"/>
      <c r="CNC304"/>
      <c r="CND304"/>
      <c r="CNE304"/>
      <c r="CNF304"/>
      <c r="CNG304"/>
      <c r="CNH304"/>
      <c r="CNI304"/>
      <c r="CNJ304"/>
      <c r="CNK304"/>
      <c r="CNL304"/>
      <c r="CNM304"/>
      <c r="CNN304"/>
      <c r="CNO304"/>
      <c r="CNP304"/>
      <c r="CNQ304"/>
      <c r="CNR304"/>
      <c r="CNS304"/>
      <c r="CNT304"/>
      <c r="CNU304"/>
      <c r="CNV304"/>
      <c r="CNW304"/>
      <c r="CNX304"/>
      <c r="CNY304"/>
      <c r="CNZ304"/>
      <c r="COA304"/>
      <c r="COB304"/>
      <c r="COC304"/>
      <c r="COD304"/>
      <c r="COE304"/>
      <c r="COF304"/>
      <c r="COG304"/>
      <c r="COH304"/>
      <c r="COI304"/>
      <c r="COJ304"/>
      <c r="COK304"/>
      <c r="COL304"/>
      <c r="COM304"/>
      <c r="CON304"/>
      <c r="COO304"/>
      <c r="COP304"/>
      <c r="COQ304"/>
      <c r="COR304"/>
      <c r="COS304"/>
      <c r="COT304"/>
      <c r="COU304"/>
      <c r="COV304"/>
      <c r="COW304"/>
      <c r="COX304"/>
      <c r="COY304"/>
      <c r="COZ304"/>
      <c r="CPA304"/>
      <c r="CPB304"/>
      <c r="CPC304"/>
      <c r="CPD304"/>
      <c r="CPE304"/>
      <c r="CPF304"/>
      <c r="CPG304"/>
      <c r="CPH304"/>
      <c r="CPI304"/>
      <c r="CPJ304"/>
      <c r="CPK304"/>
      <c r="CPL304"/>
      <c r="CPM304"/>
      <c r="CPN304"/>
      <c r="CPO304"/>
      <c r="CPP304"/>
      <c r="CPQ304"/>
      <c r="CPR304"/>
      <c r="CPS304"/>
      <c r="CPT304"/>
      <c r="CPU304"/>
      <c r="CPV304"/>
      <c r="CPW304"/>
      <c r="CPX304"/>
      <c r="CPY304"/>
      <c r="CPZ304"/>
      <c r="CQA304"/>
      <c r="CQB304"/>
      <c r="CQC304"/>
      <c r="CQD304"/>
      <c r="CQE304"/>
      <c r="CQF304"/>
      <c r="CQG304"/>
      <c r="CQH304"/>
      <c r="CQI304"/>
      <c r="CQJ304"/>
      <c r="CQK304"/>
      <c r="CQL304"/>
      <c r="CQM304"/>
      <c r="CQN304"/>
      <c r="CQO304"/>
      <c r="CQP304"/>
      <c r="CQQ304"/>
      <c r="CQR304"/>
      <c r="CQS304"/>
      <c r="CQT304"/>
      <c r="CQU304"/>
      <c r="CQV304"/>
      <c r="CQW304"/>
      <c r="CQX304"/>
      <c r="CQY304"/>
      <c r="CQZ304"/>
      <c r="CRA304"/>
      <c r="CRB304"/>
      <c r="CRC304"/>
      <c r="CRD304"/>
      <c r="CRE304"/>
      <c r="CRF304"/>
      <c r="CRG304"/>
      <c r="CRH304"/>
      <c r="CRI304"/>
      <c r="CRJ304"/>
      <c r="CRK304"/>
      <c r="CRL304"/>
      <c r="CRM304"/>
      <c r="CRN304"/>
      <c r="CRO304"/>
      <c r="CRP304"/>
      <c r="CRQ304"/>
      <c r="CRR304"/>
      <c r="CRS304"/>
      <c r="CRT304"/>
      <c r="CRU304"/>
      <c r="CRV304"/>
      <c r="CRW304"/>
      <c r="CRX304"/>
      <c r="CRY304"/>
      <c r="CRZ304"/>
      <c r="CSA304"/>
      <c r="CSB304"/>
      <c r="CSC304"/>
      <c r="CSD304"/>
      <c r="CSE304"/>
      <c r="CSF304"/>
      <c r="CSG304"/>
      <c r="CSH304"/>
      <c r="CSI304"/>
      <c r="CSJ304"/>
      <c r="CSK304"/>
      <c r="CSL304"/>
      <c r="CSM304"/>
      <c r="CSN304"/>
      <c r="CSO304"/>
      <c r="CSP304"/>
      <c r="CSQ304"/>
      <c r="CSR304"/>
      <c r="CSS304"/>
      <c r="CST304"/>
      <c r="CSU304"/>
      <c r="CSV304"/>
      <c r="CSW304"/>
      <c r="CSX304"/>
      <c r="CSY304"/>
      <c r="CSZ304"/>
      <c r="CTA304"/>
      <c r="CTB304"/>
      <c r="CTC304"/>
      <c r="CTD304"/>
      <c r="CTE304"/>
      <c r="CTF304"/>
      <c r="CTG304"/>
      <c r="CTH304"/>
      <c r="CTI304"/>
      <c r="CTJ304"/>
      <c r="CTK304"/>
      <c r="CTL304"/>
      <c r="CTM304"/>
      <c r="CTN304"/>
      <c r="CTO304"/>
      <c r="CTP304"/>
      <c r="CTQ304"/>
      <c r="CTR304"/>
      <c r="CTS304"/>
      <c r="CTT304"/>
      <c r="CTU304"/>
      <c r="CTV304"/>
      <c r="CTW304"/>
      <c r="CTX304"/>
      <c r="CTY304"/>
      <c r="CTZ304"/>
      <c r="CUA304"/>
      <c r="CUB304"/>
      <c r="CUC304"/>
      <c r="CUD304"/>
      <c r="CUE304"/>
      <c r="CUF304"/>
      <c r="CUG304"/>
      <c r="CUH304"/>
      <c r="CUI304"/>
      <c r="CUJ304"/>
      <c r="CUK304"/>
      <c r="CUL304"/>
      <c r="CUM304"/>
      <c r="CUN304"/>
      <c r="CUO304"/>
      <c r="CUP304"/>
      <c r="CUQ304"/>
      <c r="CUR304"/>
      <c r="CUS304"/>
      <c r="CUT304"/>
      <c r="CUU304"/>
      <c r="CUV304"/>
      <c r="CUW304"/>
      <c r="CUX304"/>
      <c r="CUY304"/>
      <c r="CUZ304"/>
      <c r="CVA304"/>
      <c r="CVB304"/>
      <c r="CVC304"/>
      <c r="CVD304"/>
      <c r="CVE304"/>
      <c r="CVF304"/>
      <c r="CVG304"/>
      <c r="CVH304"/>
      <c r="CVI304"/>
      <c r="CVJ304"/>
      <c r="CVK304"/>
      <c r="CVL304"/>
      <c r="CVM304"/>
      <c r="CVN304"/>
      <c r="CVO304"/>
      <c r="CVP304"/>
      <c r="CVQ304"/>
      <c r="CVR304"/>
      <c r="CVS304"/>
      <c r="CVT304"/>
      <c r="CVU304"/>
      <c r="CVV304"/>
      <c r="CVW304"/>
      <c r="CVX304"/>
      <c r="CVY304"/>
      <c r="CVZ304"/>
      <c r="CWA304"/>
      <c r="CWB304"/>
      <c r="CWC304"/>
      <c r="CWD304"/>
      <c r="CWE304"/>
      <c r="CWF304"/>
      <c r="CWG304"/>
      <c r="CWH304"/>
      <c r="CWI304"/>
      <c r="CWJ304"/>
      <c r="CWK304"/>
      <c r="CWL304"/>
      <c r="CWM304"/>
      <c r="CWN304"/>
      <c r="CWO304"/>
      <c r="CWP304"/>
      <c r="CWQ304"/>
      <c r="CWR304"/>
      <c r="CWS304"/>
      <c r="CWT304"/>
      <c r="CWU304"/>
      <c r="CWV304"/>
      <c r="CWW304"/>
      <c r="CWX304"/>
      <c r="CWY304"/>
      <c r="CWZ304"/>
      <c r="CXA304"/>
      <c r="CXB304"/>
      <c r="CXC304"/>
      <c r="CXD304"/>
      <c r="CXE304"/>
      <c r="CXF304"/>
      <c r="CXG304"/>
      <c r="CXH304"/>
      <c r="CXI304"/>
      <c r="CXJ304"/>
      <c r="CXK304"/>
      <c r="CXL304"/>
      <c r="CXM304"/>
      <c r="CXN304"/>
      <c r="CXO304"/>
      <c r="CXP304"/>
      <c r="CXQ304"/>
      <c r="CXR304"/>
      <c r="CXS304"/>
      <c r="CXT304"/>
      <c r="CXU304"/>
      <c r="CXV304"/>
      <c r="CXW304"/>
      <c r="CXX304"/>
      <c r="CXY304"/>
      <c r="CXZ304"/>
      <c r="CYA304"/>
      <c r="CYB304"/>
      <c r="CYC304"/>
      <c r="CYD304"/>
      <c r="CYE304"/>
      <c r="CYF304"/>
      <c r="CYG304"/>
      <c r="CYH304"/>
      <c r="CYI304"/>
      <c r="CYJ304"/>
      <c r="CYK304"/>
      <c r="CYL304"/>
      <c r="CYM304"/>
      <c r="CYN304"/>
      <c r="CYO304"/>
      <c r="CYP304"/>
      <c r="CYQ304"/>
      <c r="CYR304"/>
      <c r="CYS304"/>
      <c r="CYT304"/>
      <c r="CYU304"/>
      <c r="CYV304"/>
      <c r="CYW304"/>
      <c r="CYX304"/>
      <c r="CYY304"/>
      <c r="CYZ304"/>
      <c r="CZA304"/>
      <c r="CZB304"/>
      <c r="CZC304"/>
      <c r="CZD304"/>
      <c r="CZE304"/>
      <c r="CZF304"/>
      <c r="CZG304"/>
      <c r="CZH304"/>
      <c r="CZI304"/>
      <c r="CZJ304"/>
      <c r="CZK304"/>
      <c r="CZL304"/>
      <c r="CZM304"/>
      <c r="CZN304"/>
      <c r="CZO304"/>
      <c r="CZP304"/>
      <c r="CZQ304"/>
      <c r="CZR304"/>
      <c r="CZS304"/>
      <c r="CZT304"/>
      <c r="CZU304"/>
      <c r="CZV304"/>
      <c r="CZW304"/>
      <c r="CZX304"/>
      <c r="CZY304"/>
      <c r="CZZ304"/>
      <c r="DAA304"/>
      <c r="DAB304"/>
      <c r="DAC304"/>
      <c r="DAD304"/>
      <c r="DAE304"/>
      <c r="DAF304"/>
      <c r="DAG304"/>
      <c r="DAH304"/>
      <c r="DAI304"/>
      <c r="DAJ304"/>
      <c r="DAK304"/>
      <c r="DAL304"/>
      <c r="DAM304"/>
      <c r="DAN304"/>
      <c r="DAO304"/>
      <c r="DAP304"/>
      <c r="DAQ304"/>
      <c r="DAR304"/>
      <c r="DAS304"/>
      <c r="DAT304"/>
      <c r="DAU304"/>
      <c r="DAV304"/>
      <c r="DAW304"/>
      <c r="DAX304"/>
      <c r="DAY304"/>
      <c r="DAZ304"/>
      <c r="DBA304"/>
      <c r="DBB304"/>
      <c r="DBC304"/>
      <c r="DBD304"/>
      <c r="DBE304"/>
      <c r="DBF304"/>
      <c r="DBG304"/>
      <c r="DBH304"/>
      <c r="DBI304"/>
      <c r="DBJ304"/>
      <c r="DBK304"/>
      <c r="DBL304"/>
      <c r="DBM304"/>
      <c r="DBN304"/>
      <c r="DBO304"/>
      <c r="DBP304"/>
      <c r="DBQ304"/>
      <c r="DBR304"/>
      <c r="DBS304"/>
      <c r="DBT304"/>
      <c r="DBU304"/>
      <c r="DBV304"/>
      <c r="DBW304"/>
      <c r="DBX304"/>
      <c r="DBY304"/>
      <c r="DBZ304"/>
      <c r="DCA304"/>
      <c r="DCB304"/>
      <c r="DCC304"/>
      <c r="DCD304"/>
      <c r="DCE304"/>
      <c r="DCF304"/>
      <c r="DCG304"/>
      <c r="DCH304"/>
      <c r="DCI304"/>
      <c r="DCJ304"/>
      <c r="DCK304"/>
      <c r="DCL304"/>
      <c r="DCM304"/>
      <c r="DCN304"/>
      <c r="DCO304"/>
      <c r="DCP304"/>
      <c r="DCQ304"/>
      <c r="DCR304"/>
      <c r="DCS304"/>
      <c r="DCT304"/>
      <c r="DCU304"/>
      <c r="DCV304"/>
      <c r="DCW304"/>
      <c r="DCX304"/>
      <c r="DCY304"/>
      <c r="DCZ304"/>
      <c r="DDA304"/>
      <c r="DDB304"/>
      <c r="DDC304"/>
      <c r="DDD304"/>
      <c r="DDE304"/>
      <c r="DDF304"/>
      <c r="DDG304"/>
      <c r="DDH304"/>
      <c r="DDI304"/>
      <c r="DDJ304"/>
      <c r="DDK304"/>
      <c r="DDL304"/>
      <c r="DDM304"/>
      <c r="DDN304"/>
      <c r="DDO304"/>
      <c r="DDP304"/>
      <c r="DDQ304"/>
      <c r="DDR304"/>
      <c r="DDS304"/>
      <c r="DDT304"/>
      <c r="DDU304"/>
      <c r="DDV304"/>
      <c r="DDW304"/>
      <c r="DDX304"/>
      <c r="DDY304"/>
      <c r="DDZ304"/>
      <c r="DEA304"/>
      <c r="DEB304"/>
      <c r="DEC304"/>
      <c r="DED304"/>
      <c r="DEE304"/>
      <c r="DEF304"/>
      <c r="DEG304"/>
      <c r="DEH304"/>
      <c r="DEI304"/>
      <c r="DEJ304"/>
      <c r="DEK304"/>
      <c r="DEL304"/>
      <c r="DEM304"/>
      <c r="DEN304"/>
      <c r="DEO304"/>
      <c r="DEP304"/>
      <c r="DEQ304"/>
      <c r="DER304"/>
      <c r="DES304"/>
      <c r="DET304"/>
      <c r="DEU304"/>
      <c r="DEV304"/>
      <c r="DEW304"/>
      <c r="DEX304"/>
      <c r="DEY304"/>
      <c r="DEZ304"/>
      <c r="DFA304"/>
      <c r="DFB304"/>
      <c r="DFC304"/>
      <c r="DFD304"/>
      <c r="DFE304"/>
      <c r="DFF304"/>
      <c r="DFG304"/>
      <c r="DFH304"/>
      <c r="DFI304"/>
      <c r="DFJ304"/>
      <c r="DFK304"/>
      <c r="DFL304"/>
      <c r="DFM304"/>
      <c r="DFN304"/>
      <c r="DFO304"/>
      <c r="DFP304"/>
      <c r="DFQ304"/>
      <c r="DFR304"/>
      <c r="DFS304"/>
      <c r="DFT304"/>
      <c r="DFU304"/>
      <c r="DFV304"/>
      <c r="DFW304"/>
      <c r="DFX304"/>
      <c r="DFY304"/>
      <c r="DFZ304"/>
      <c r="DGA304"/>
      <c r="DGB304"/>
      <c r="DGC304"/>
      <c r="DGD304"/>
      <c r="DGE304"/>
      <c r="DGF304"/>
      <c r="DGG304"/>
      <c r="DGH304"/>
      <c r="DGI304"/>
      <c r="DGJ304"/>
      <c r="DGK304"/>
      <c r="DGL304"/>
      <c r="DGM304"/>
      <c r="DGN304"/>
      <c r="DGO304"/>
      <c r="DGP304"/>
      <c r="DGQ304"/>
      <c r="DGR304"/>
      <c r="DGS304"/>
      <c r="DGT304"/>
      <c r="DGU304"/>
      <c r="DGV304"/>
      <c r="DGW304"/>
      <c r="DGX304"/>
      <c r="DGY304"/>
      <c r="DGZ304"/>
      <c r="DHA304"/>
      <c r="DHB304"/>
      <c r="DHC304"/>
      <c r="DHD304"/>
      <c r="DHE304"/>
      <c r="DHF304"/>
      <c r="DHG304"/>
      <c r="DHH304"/>
      <c r="DHI304"/>
      <c r="DHJ304"/>
      <c r="DHK304"/>
      <c r="DHL304"/>
      <c r="DHM304"/>
      <c r="DHN304"/>
      <c r="DHO304"/>
      <c r="DHP304"/>
      <c r="DHQ304"/>
      <c r="DHR304"/>
      <c r="DHS304"/>
      <c r="DHT304"/>
      <c r="DHU304"/>
      <c r="DHV304"/>
      <c r="DHW304"/>
      <c r="DHX304"/>
      <c r="DHY304"/>
      <c r="DHZ304"/>
      <c r="DIA304"/>
      <c r="DIB304"/>
      <c r="DIC304"/>
      <c r="DID304"/>
      <c r="DIE304"/>
      <c r="DIF304"/>
      <c r="DIG304"/>
      <c r="DIH304"/>
      <c r="DII304"/>
      <c r="DIJ304"/>
      <c r="DIK304"/>
      <c r="DIL304"/>
      <c r="DIM304"/>
      <c r="DIN304"/>
      <c r="DIO304"/>
      <c r="DIP304"/>
      <c r="DIQ304"/>
      <c r="DIR304"/>
      <c r="DIS304"/>
      <c r="DIT304"/>
      <c r="DIU304"/>
      <c r="DIV304"/>
      <c r="DIW304"/>
      <c r="DIX304"/>
      <c r="DIY304"/>
      <c r="DIZ304"/>
      <c r="DJA304"/>
      <c r="DJB304"/>
      <c r="DJC304"/>
      <c r="DJD304"/>
      <c r="DJE304"/>
      <c r="DJF304"/>
      <c r="DJG304"/>
      <c r="DJH304"/>
      <c r="DJI304"/>
      <c r="DJJ304"/>
      <c r="DJK304"/>
      <c r="DJL304"/>
      <c r="DJM304"/>
      <c r="DJN304"/>
      <c r="DJO304"/>
      <c r="DJP304"/>
      <c r="DJQ304"/>
      <c r="DJR304"/>
      <c r="DJS304"/>
      <c r="DJT304"/>
      <c r="DJU304"/>
      <c r="DJV304"/>
      <c r="DJW304"/>
      <c r="DJX304"/>
      <c r="DJY304"/>
      <c r="DJZ304"/>
      <c r="DKA304"/>
      <c r="DKB304"/>
      <c r="DKC304"/>
      <c r="DKD304"/>
      <c r="DKE304"/>
      <c r="DKF304"/>
      <c r="DKG304"/>
      <c r="DKH304"/>
      <c r="DKI304"/>
      <c r="DKJ304"/>
      <c r="DKK304"/>
      <c r="DKL304"/>
      <c r="DKM304"/>
      <c r="DKN304"/>
      <c r="DKO304"/>
      <c r="DKP304"/>
      <c r="DKQ304"/>
      <c r="DKR304"/>
      <c r="DKS304"/>
      <c r="DKT304"/>
      <c r="DKU304"/>
      <c r="DKV304"/>
      <c r="DKW304"/>
      <c r="DKX304"/>
      <c r="DKY304"/>
      <c r="DKZ304"/>
      <c r="DLA304"/>
      <c r="DLB304"/>
      <c r="DLC304"/>
      <c r="DLD304"/>
      <c r="DLE304"/>
      <c r="DLF304"/>
      <c r="DLG304"/>
      <c r="DLH304"/>
      <c r="DLI304"/>
      <c r="DLJ304"/>
      <c r="DLK304"/>
      <c r="DLL304"/>
      <c r="DLM304"/>
      <c r="DLN304"/>
      <c r="DLO304"/>
      <c r="DLP304"/>
      <c r="DLQ304"/>
      <c r="DLR304"/>
      <c r="DLS304"/>
      <c r="DLT304"/>
      <c r="DLU304"/>
      <c r="DLV304"/>
      <c r="DLW304"/>
      <c r="DLX304"/>
      <c r="DLY304"/>
      <c r="DLZ304"/>
      <c r="DMA304"/>
      <c r="DMB304"/>
      <c r="DMC304"/>
      <c r="DMD304"/>
      <c r="DME304"/>
      <c r="DMF304"/>
      <c r="DMG304"/>
      <c r="DMH304"/>
      <c r="DMI304"/>
      <c r="DMJ304"/>
      <c r="DMK304"/>
      <c r="DML304"/>
      <c r="DMM304"/>
      <c r="DMN304"/>
      <c r="DMO304"/>
      <c r="DMP304"/>
      <c r="DMQ304"/>
      <c r="DMR304"/>
      <c r="DMS304"/>
      <c r="DMT304"/>
      <c r="DMU304"/>
      <c r="DMV304"/>
      <c r="DMW304"/>
      <c r="DMX304"/>
      <c r="DMY304"/>
      <c r="DMZ304"/>
      <c r="DNA304"/>
      <c r="DNB304"/>
      <c r="DNC304"/>
      <c r="DND304"/>
      <c r="DNE304"/>
      <c r="DNF304"/>
      <c r="DNG304"/>
      <c r="DNH304"/>
      <c r="DNI304"/>
      <c r="DNJ304"/>
      <c r="DNK304"/>
      <c r="DNL304"/>
      <c r="DNM304"/>
      <c r="DNN304"/>
      <c r="DNO304"/>
      <c r="DNP304"/>
      <c r="DNQ304"/>
      <c r="DNR304"/>
      <c r="DNS304"/>
      <c r="DNT304"/>
      <c r="DNU304"/>
      <c r="DNV304"/>
      <c r="DNW304"/>
      <c r="DNX304"/>
      <c r="DNY304"/>
      <c r="DNZ304"/>
      <c r="DOA304"/>
      <c r="DOB304"/>
      <c r="DOC304"/>
      <c r="DOD304"/>
      <c r="DOE304"/>
      <c r="DOF304"/>
      <c r="DOG304"/>
      <c r="DOH304"/>
      <c r="DOI304"/>
      <c r="DOJ304"/>
      <c r="DOK304"/>
      <c r="DOL304"/>
      <c r="DOM304"/>
      <c r="DON304"/>
      <c r="DOO304"/>
      <c r="DOP304"/>
      <c r="DOQ304"/>
      <c r="DOR304"/>
      <c r="DOS304"/>
      <c r="DOT304"/>
      <c r="DOU304"/>
      <c r="DOV304"/>
      <c r="DOW304"/>
      <c r="DOX304"/>
      <c r="DOY304"/>
      <c r="DOZ304"/>
      <c r="DPA304"/>
      <c r="DPB304"/>
      <c r="DPC304"/>
      <c r="DPD304"/>
      <c r="DPE304"/>
      <c r="DPF304"/>
      <c r="DPG304"/>
      <c r="DPH304"/>
      <c r="DPI304"/>
      <c r="DPJ304"/>
      <c r="DPK304"/>
      <c r="DPL304"/>
      <c r="DPM304"/>
      <c r="DPN304"/>
      <c r="DPO304"/>
      <c r="DPP304"/>
      <c r="DPQ304"/>
      <c r="DPR304"/>
      <c r="DPS304"/>
      <c r="DPT304"/>
      <c r="DPU304"/>
      <c r="DPV304"/>
      <c r="DPW304"/>
      <c r="DPX304"/>
      <c r="DPY304"/>
      <c r="DPZ304"/>
      <c r="DQA304"/>
      <c r="DQB304"/>
      <c r="DQC304"/>
      <c r="DQD304"/>
      <c r="DQE304"/>
      <c r="DQF304"/>
      <c r="DQG304"/>
      <c r="DQH304"/>
      <c r="DQI304"/>
      <c r="DQJ304"/>
      <c r="DQK304"/>
      <c r="DQL304"/>
      <c r="DQM304"/>
      <c r="DQN304"/>
      <c r="DQO304"/>
      <c r="DQP304"/>
      <c r="DQQ304"/>
      <c r="DQR304"/>
      <c r="DQS304"/>
      <c r="DQT304"/>
      <c r="DQU304"/>
      <c r="DQV304"/>
      <c r="DQW304"/>
      <c r="DQX304"/>
      <c r="DQY304"/>
      <c r="DQZ304"/>
      <c r="DRA304"/>
      <c r="DRB304"/>
      <c r="DRC304"/>
      <c r="DRD304"/>
      <c r="DRE304"/>
      <c r="DRF304"/>
      <c r="DRG304"/>
      <c r="DRH304"/>
      <c r="DRI304"/>
      <c r="DRJ304"/>
      <c r="DRK304"/>
      <c r="DRL304"/>
      <c r="DRM304"/>
      <c r="DRN304"/>
      <c r="DRO304"/>
      <c r="DRP304"/>
      <c r="DRQ304"/>
      <c r="DRR304"/>
      <c r="DRS304"/>
      <c r="DRT304"/>
      <c r="DRU304"/>
      <c r="DRV304"/>
      <c r="DRW304"/>
      <c r="DRX304"/>
      <c r="DRY304"/>
      <c r="DRZ304"/>
      <c r="DSA304"/>
      <c r="DSB304"/>
      <c r="DSC304"/>
      <c r="DSD304"/>
      <c r="DSE304"/>
      <c r="DSF304"/>
      <c r="DSG304"/>
      <c r="DSH304"/>
      <c r="DSI304"/>
      <c r="DSJ304"/>
      <c r="DSK304"/>
      <c r="DSL304"/>
      <c r="DSM304"/>
      <c r="DSN304"/>
      <c r="DSO304"/>
      <c r="DSP304"/>
      <c r="DSQ304"/>
      <c r="DSR304"/>
      <c r="DSS304"/>
      <c r="DST304"/>
      <c r="DSU304"/>
      <c r="DSV304"/>
      <c r="DSW304"/>
      <c r="DSX304"/>
      <c r="DSY304"/>
      <c r="DSZ304"/>
      <c r="DTA304"/>
      <c r="DTB304"/>
      <c r="DTC304"/>
      <c r="DTD304"/>
      <c r="DTE304"/>
      <c r="DTF304"/>
      <c r="DTG304"/>
      <c r="DTH304"/>
      <c r="DTI304"/>
      <c r="DTJ304"/>
      <c r="DTK304"/>
      <c r="DTL304"/>
      <c r="DTM304"/>
      <c r="DTN304"/>
      <c r="DTO304"/>
      <c r="DTP304"/>
      <c r="DTQ304"/>
      <c r="DTR304"/>
      <c r="DTS304"/>
      <c r="DTT304"/>
      <c r="DTU304"/>
      <c r="DTV304"/>
      <c r="DTW304"/>
      <c r="DTX304"/>
      <c r="DTY304"/>
      <c r="DTZ304"/>
      <c r="DUA304"/>
      <c r="DUB304"/>
      <c r="DUC304"/>
      <c r="DUD304"/>
      <c r="DUE304"/>
      <c r="DUF304"/>
      <c r="DUG304"/>
      <c r="DUH304"/>
      <c r="DUI304"/>
      <c r="DUJ304"/>
      <c r="DUK304"/>
      <c r="DUL304"/>
      <c r="DUM304"/>
      <c r="DUN304"/>
      <c r="DUO304"/>
      <c r="DUP304"/>
      <c r="DUQ304"/>
      <c r="DUR304"/>
      <c r="DUS304"/>
      <c r="DUT304"/>
      <c r="DUU304"/>
      <c r="DUV304"/>
      <c r="DUW304"/>
      <c r="DUX304"/>
      <c r="DUY304"/>
      <c r="DUZ304"/>
      <c r="DVA304"/>
      <c r="DVB304"/>
      <c r="DVC304"/>
      <c r="DVD304"/>
      <c r="DVE304"/>
      <c r="DVF304"/>
      <c r="DVG304"/>
      <c r="DVH304"/>
      <c r="DVI304"/>
      <c r="DVJ304"/>
      <c r="DVK304"/>
      <c r="DVL304"/>
      <c r="DVM304"/>
      <c r="DVN304"/>
      <c r="DVO304"/>
      <c r="DVP304"/>
      <c r="DVQ304"/>
      <c r="DVR304"/>
      <c r="DVS304"/>
      <c r="DVT304"/>
      <c r="DVU304"/>
      <c r="DVV304"/>
      <c r="DVW304"/>
      <c r="DVX304"/>
      <c r="DVY304"/>
      <c r="DVZ304"/>
      <c r="DWA304"/>
      <c r="DWB304"/>
      <c r="DWC304"/>
      <c r="DWD304"/>
      <c r="DWE304"/>
      <c r="DWF304"/>
      <c r="DWG304"/>
      <c r="DWH304"/>
      <c r="DWI304"/>
      <c r="DWJ304"/>
      <c r="DWK304"/>
      <c r="DWL304"/>
      <c r="DWM304"/>
      <c r="DWN304"/>
      <c r="DWO304"/>
      <c r="DWP304"/>
      <c r="DWQ304"/>
      <c r="DWR304"/>
      <c r="DWS304"/>
      <c r="DWT304"/>
      <c r="DWU304"/>
      <c r="DWV304"/>
      <c r="DWW304"/>
      <c r="DWX304"/>
      <c r="DWY304"/>
      <c r="DWZ304"/>
      <c r="DXA304"/>
      <c r="DXB304"/>
      <c r="DXC304"/>
      <c r="DXD304"/>
      <c r="DXE304"/>
      <c r="DXF304"/>
      <c r="DXG304"/>
      <c r="DXH304"/>
      <c r="DXI304"/>
      <c r="DXJ304"/>
      <c r="DXK304"/>
      <c r="DXL304"/>
      <c r="DXM304"/>
      <c r="DXN304"/>
      <c r="DXO304"/>
      <c r="DXP304"/>
      <c r="DXQ304"/>
      <c r="DXR304"/>
      <c r="DXS304"/>
      <c r="DXT304"/>
      <c r="DXU304"/>
      <c r="DXV304"/>
      <c r="DXW304"/>
      <c r="DXX304"/>
      <c r="DXY304"/>
      <c r="DXZ304"/>
      <c r="DYA304"/>
      <c r="DYB304"/>
      <c r="DYC304"/>
      <c r="DYD304"/>
      <c r="DYE304"/>
      <c r="DYF304"/>
      <c r="DYG304"/>
      <c r="DYH304"/>
      <c r="DYI304"/>
      <c r="DYJ304"/>
      <c r="DYK304"/>
      <c r="DYL304"/>
      <c r="DYM304"/>
      <c r="DYN304"/>
      <c r="DYO304"/>
      <c r="DYP304"/>
      <c r="DYQ304"/>
      <c r="DYR304"/>
      <c r="DYS304"/>
      <c r="DYT304"/>
      <c r="DYU304"/>
      <c r="DYV304"/>
      <c r="DYW304"/>
      <c r="DYX304"/>
      <c r="DYY304"/>
      <c r="DYZ304"/>
      <c r="DZA304"/>
      <c r="DZB304"/>
      <c r="DZC304"/>
      <c r="DZD304"/>
      <c r="DZE304"/>
      <c r="DZF304"/>
      <c r="DZG304"/>
      <c r="DZH304"/>
      <c r="DZI304"/>
      <c r="DZJ304"/>
      <c r="DZK304"/>
      <c r="DZL304"/>
      <c r="DZM304"/>
      <c r="DZN304"/>
      <c r="DZO304"/>
      <c r="DZP304"/>
      <c r="DZQ304"/>
      <c r="DZR304"/>
      <c r="DZS304"/>
      <c r="DZT304"/>
      <c r="DZU304"/>
      <c r="DZV304"/>
      <c r="DZW304"/>
      <c r="DZX304"/>
      <c r="DZY304"/>
      <c r="DZZ304"/>
      <c r="EAA304"/>
      <c r="EAB304"/>
      <c r="EAC304"/>
      <c r="EAD304"/>
      <c r="EAE304"/>
      <c r="EAF304"/>
      <c r="EAG304"/>
      <c r="EAH304"/>
      <c r="EAI304"/>
      <c r="EAJ304"/>
      <c r="EAK304"/>
      <c r="EAL304"/>
      <c r="EAM304"/>
      <c r="EAN304"/>
      <c r="EAO304"/>
      <c r="EAP304"/>
      <c r="EAQ304"/>
      <c r="EAR304"/>
      <c r="EAS304"/>
      <c r="EAT304"/>
      <c r="EAU304"/>
      <c r="EAV304"/>
      <c r="EAW304"/>
      <c r="EAX304"/>
      <c r="EAY304"/>
      <c r="EAZ304"/>
      <c r="EBA304"/>
      <c r="EBB304"/>
      <c r="EBC304"/>
      <c r="EBD304"/>
      <c r="EBE304"/>
      <c r="EBF304"/>
      <c r="EBG304"/>
      <c r="EBH304"/>
      <c r="EBI304"/>
      <c r="EBJ304"/>
      <c r="EBK304"/>
      <c r="EBL304"/>
      <c r="EBM304"/>
      <c r="EBN304"/>
      <c r="EBO304"/>
      <c r="EBP304"/>
      <c r="EBQ304"/>
      <c r="EBR304"/>
      <c r="EBS304"/>
      <c r="EBT304"/>
      <c r="EBU304"/>
      <c r="EBV304"/>
      <c r="EBW304"/>
      <c r="EBX304"/>
      <c r="EBY304"/>
      <c r="EBZ304"/>
      <c r="ECA304"/>
      <c r="ECB304"/>
      <c r="ECC304"/>
      <c r="ECD304"/>
      <c r="ECE304"/>
      <c r="ECF304"/>
      <c r="ECG304"/>
      <c r="ECH304"/>
      <c r="ECI304"/>
      <c r="ECJ304"/>
      <c r="ECK304"/>
      <c r="ECL304"/>
      <c r="ECM304"/>
      <c r="ECN304"/>
      <c r="ECO304"/>
      <c r="ECP304"/>
      <c r="ECQ304"/>
      <c r="ECR304"/>
      <c r="ECS304"/>
      <c r="ECT304"/>
      <c r="ECU304"/>
      <c r="ECV304"/>
      <c r="ECW304"/>
      <c r="ECX304"/>
      <c r="ECY304"/>
      <c r="ECZ304"/>
      <c r="EDA304"/>
      <c r="EDB304"/>
      <c r="EDC304"/>
      <c r="EDD304"/>
      <c r="EDE304"/>
      <c r="EDF304"/>
      <c r="EDG304"/>
      <c r="EDH304"/>
      <c r="EDI304"/>
      <c r="EDJ304"/>
      <c r="EDK304"/>
      <c r="EDL304"/>
      <c r="EDM304"/>
      <c r="EDN304"/>
      <c r="EDO304"/>
      <c r="EDP304"/>
      <c r="EDQ304"/>
      <c r="EDR304"/>
      <c r="EDS304"/>
      <c r="EDT304"/>
      <c r="EDU304"/>
      <c r="EDV304"/>
      <c r="EDW304"/>
      <c r="EDX304"/>
      <c r="EDY304"/>
      <c r="EDZ304"/>
      <c r="EEA304"/>
      <c r="EEB304"/>
      <c r="EEC304"/>
      <c r="EED304"/>
      <c r="EEE304"/>
      <c r="EEF304"/>
      <c r="EEG304"/>
      <c r="EEH304"/>
      <c r="EEI304"/>
      <c r="EEJ304"/>
      <c r="EEK304"/>
      <c r="EEL304"/>
      <c r="EEM304"/>
      <c r="EEN304"/>
      <c r="EEO304"/>
      <c r="EEP304"/>
      <c r="EEQ304"/>
      <c r="EER304"/>
      <c r="EES304"/>
      <c r="EET304"/>
      <c r="EEU304"/>
      <c r="EEV304"/>
      <c r="EEW304"/>
      <c r="EEX304"/>
      <c r="EEY304"/>
      <c r="EEZ304"/>
      <c r="EFA304"/>
      <c r="EFB304"/>
      <c r="EFC304"/>
      <c r="EFD304"/>
      <c r="EFE304"/>
      <c r="EFF304"/>
      <c r="EFG304"/>
      <c r="EFH304"/>
      <c r="EFI304"/>
      <c r="EFJ304"/>
      <c r="EFK304"/>
      <c r="EFL304"/>
      <c r="EFM304"/>
      <c r="EFN304"/>
      <c r="EFO304"/>
      <c r="EFP304"/>
      <c r="EFQ304"/>
      <c r="EFR304"/>
      <c r="EFS304"/>
      <c r="EFT304"/>
      <c r="EFU304"/>
      <c r="EFV304"/>
      <c r="EFW304"/>
      <c r="EFX304"/>
      <c r="EFY304"/>
      <c r="EFZ304"/>
      <c r="EGA304"/>
      <c r="EGB304"/>
      <c r="EGC304"/>
      <c r="EGD304"/>
      <c r="EGE304"/>
      <c r="EGF304"/>
      <c r="EGG304"/>
      <c r="EGH304"/>
      <c r="EGI304"/>
      <c r="EGJ304"/>
      <c r="EGK304"/>
      <c r="EGL304"/>
      <c r="EGM304"/>
      <c r="EGN304"/>
      <c r="EGO304"/>
      <c r="EGP304"/>
      <c r="EGQ304"/>
      <c r="EGR304"/>
      <c r="EGS304"/>
      <c r="EGT304"/>
      <c r="EGU304"/>
      <c r="EGV304"/>
      <c r="EGW304"/>
      <c r="EGX304"/>
      <c r="EGY304"/>
      <c r="EGZ304"/>
      <c r="EHA304"/>
      <c r="EHB304"/>
      <c r="EHC304"/>
      <c r="EHD304"/>
      <c r="EHE304"/>
      <c r="EHF304"/>
      <c r="EHG304"/>
      <c r="EHH304"/>
      <c r="EHI304"/>
      <c r="EHJ304"/>
      <c r="EHK304"/>
      <c r="EHL304"/>
      <c r="EHM304"/>
      <c r="EHN304"/>
      <c r="EHO304"/>
      <c r="EHP304"/>
      <c r="EHQ304"/>
      <c r="EHR304"/>
      <c r="EHS304"/>
      <c r="EHT304"/>
      <c r="EHU304"/>
      <c r="EHV304"/>
      <c r="EHW304"/>
      <c r="EHX304"/>
      <c r="EHY304"/>
      <c r="EHZ304"/>
      <c r="EIA304"/>
      <c r="EIB304"/>
      <c r="EIC304"/>
      <c r="EID304"/>
      <c r="EIE304"/>
      <c r="EIF304"/>
      <c r="EIG304"/>
      <c r="EIH304"/>
      <c r="EII304"/>
      <c r="EIJ304"/>
      <c r="EIK304"/>
      <c r="EIL304"/>
      <c r="EIM304"/>
      <c r="EIN304"/>
      <c r="EIO304"/>
      <c r="EIP304"/>
      <c r="EIQ304"/>
      <c r="EIR304"/>
      <c r="EIS304"/>
      <c r="EIT304"/>
      <c r="EIU304"/>
      <c r="EIV304"/>
      <c r="EIW304"/>
      <c r="EIX304"/>
      <c r="EIY304"/>
      <c r="EIZ304"/>
      <c r="EJA304"/>
      <c r="EJB304"/>
      <c r="EJC304"/>
      <c r="EJD304"/>
      <c r="EJE304"/>
      <c r="EJF304"/>
      <c r="EJG304"/>
      <c r="EJH304"/>
      <c r="EJI304"/>
      <c r="EJJ304"/>
      <c r="EJK304"/>
      <c r="EJL304"/>
      <c r="EJM304"/>
      <c r="EJN304"/>
      <c r="EJO304"/>
      <c r="EJP304"/>
      <c r="EJQ304"/>
      <c r="EJR304"/>
      <c r="EJS304"/>
      <c r="EJT304"/>
      <c r="EJU304"/>
      <c r="EJV304"/>
      <c r="EJW304"/>
      <c r="EJX304"/>
      <c r="EJY304"/>
      <c r="EJZ304"/>
      <c r="EKA304"/>
      <c r="EKB304"/>
      <c r="EKC304"/>
      <c r="EKD304"/>
      <c r="EKE304"/>
      <c r="EKF304"/>
      <c r="EKG304"/>
      <c r="EKH304"/>
      <c r="EKI304"/>
      <c r="EKJ304"/>
      <c r="EKK304"/>
      <c r="EKL304"/>
      <c r="EKM304"/>
      <c r="EKN304"/>
      <c r="EKO304"/>
      <c r="EKP304"/>
      <c r="EKQ304"/>
      <c r="EKR304"/>
      <c r="EKS304"/>
      <c r="EKT304"/>
      <c r="EKU304"/>
      <c r="EKV304"/>
      <c r="EKW304"/>
      <c r="EKX304"/>
      <c r="EKY304"/>
      <c r="EKZ304"/>
      <c r="ELA304"/>
      <c r="ELB304"/>
      <c r="ELC304"/>
      <c r="ELD304"/>
      <c r="ELE304"/>
      <c r="ELF304"/>
      <c r="ELG304"/>
      <c r="ELH304"/>
      <c r="ELI304"/>
      <c r="ELJ304"/>
      <c r="ELK304"/>
      <c r="ELL304"/>
      <c r="ELM304"/>
      <c r="ELN304"/>
      <c r="ELO304"/>
      <c r="ELP304"/>
      <c r="ELQ304"/>
      <c r="ELR304"/>
      <c r="ELS304"/>
      <c r="ELT304"/>
      <c r="ELU304"/>
      <c r="ELV304"/>
      <c r="ELW304"/>
      <c r="ELX304"/>
      <c r="ELY304"/>
      <c r="ELZ304"/>
      <c r="EMA304"/>
      <c r="EMB304"/>
      <c r="EMC304"/>
      <c r="EMD304"/>
      <c r="EME304"/>
      <c r="EMF304"/>
      <c r="EMG304"/>
      <c r="EMH304"/>
      <c r="EMI304"/>
      <c r="EMJ304"/>
      <c r="EMK304"/>
      <c r="EML304"/>
      <c r="EMM304"/>
      <c r="EMN304"/>
      <c r="EMO304"/>
      <c r="EMP304"/>
      <c r="EMQ304"/>
      <c r="EMR304"/>
      <c r="EMS304"/>
      <c r="EMT304"/>
      <c r="EMU304"/>
      <c r="EMV304"/>
      <c r="EMW304"/>
      <c r="EMX304"/>
      <c r="EMY304"/>
      <c r="EMZ304"/>
      <c r="ENA304"/>
      <c r="ENB304"/>
      <c r="ENC304"/>
      <c r="END304"/>
      <c r="ENE304"/>
      <c r="ENF304"/>
      <c r="ENG304"/>
      <c r="ENH304"/>
      <c r="ENI304"/>
      <c r="ENJ304"/>
      <c r="ENK304"/>
      <c r="ENL304"/>
      <c r="ENM304"/>
      <c r="ENN304"/>
      <c r="ENO304"/>
      <c r="ENP304"/>
      <c r="ENQ304"/>
      <c r="ENR304"/>
      <c r="ENS304"/>
      <c r="ENT304"/>
      <c r="ENU304"/>
      <c r="ENV304"/>
      <c r="ENW304"/>
      <c r="ENX304"/>
      <c r="ENY304"/>
      <c r="ENZ304"/>
      <c r="EOA304"/>
      <c r="EOB304"/>
      <c r="EOC304"/>
      <c r="EOD304"/>
      <c r="EOE304"/>
      <c r="EOF304"/>
      <c r="EOG304"/>
      <c r="EOH304"/>
      <c r="EOI304"/>
      <c r="EOJ304"/>
      <c r="EOK304"/>
      <c r="EOL304"/>
      <c r="EOM304"/>
      <c r="EON304"/>
      <c r="EOO304"/>
      <c r="EOP304"/>
      <c r="EOQ304"/>
      <c r="EOR304"/>
      <c r="EOS304"/>
      <c r="EOT304"/>
      <c r="EOU304"/>
      <c r="EOV304"/>
      <c r="EOW304"/>
      <c r="EOX304"/>
      <c r="EOY304"/>
      <c r="EOZ304"/>
      <c r="EPA304"/>
      <c r="EPB304"/>
      <c r="EPC304"/>
      <c r="EPD304"/>
      <c r="EPE304"/>
      <c r="EPF304"/>
      <c r="EPG304"/>
      <c r="EPH304"/>
      <c r="EPI304"/>
      <c r="EPJ304"/>
      <c r="EPK304"/>
      <c r="EPL304"/>
      <c r="EPM304"/>
      <c r="EPN304"/>
      <c r="EPO304"/>
      <c r="EPP304"/>
      <c r="EPQ304"/>
      <c r="EPR304"/>
      <c r="EPS304"/>
      <c r="EPT304"/>
      <c r="EPU304"/>
      <c r="EPV304"/>
      <c r="EPW304"/>
      <c r="EPX304"/>
      <c r="EPY304"/>
      <c r="EPZ304"/>
      <c r="EQA304"/>
      <c r="EQB304"/>
      <c r="EQC304"/>
      <c r="EQD304"/>
      <c r="EQE304"/>
      <c r="EQF304"/>
      <c r="EQG304"/>
      <c r="EQH304"/>
      <c r="EQI304"/>
      <c r="EQJ304"/>
      <c r="EQK304"/>
      <c r="EQL304"/>
      <c r="EQM304"/>
      <c r="EQN304"/>
      <c r="EQO304"/>
      <c r="EQP304"/>
      <c r="EQQ304"/>
      <c r="EQR304"/>
      <c r="EQS304"/>
      <c r="EQT304"/>
      <c r="EQU304"/>
      <c r="EQV304"/>
      <c r="EQW304"/>
      <c r="EQX304"/>
      <c r="EQY304"/>
      <c r="EQZ304"/>
      <c r="ERA304"/>
      <c r="ERB304"/>
      <c r="ERC304"/>
      <c r="ERD304"/>
      <c r="ERE304"/>
      <c r="ERF304"/>
      <c r="ERG304"/>
      <c r="ERH304"/>
      <c r="ERI304"/>
      <c r="ERJ304"/>
      <c r="ERK304"/>
      <c r="ERL304"/>
      <c r="ERM304"/>
      <c r="ERN304"/>
      <c r="ERO304"/>
      <c r="ERP304"/>
      <c r="ERQ304"/>
      <c r="ERR304"/>
      <c r="ERS304"/>
      <c r="ERT304"/>
      <c r="ERU304"/>
      <c r="ERV304"/>
      <c r="ERW304"/>
      <c r="ERX304"/>
      <c r="ERY304"/>
      <c r="ERZ304"/>
      <c r="ESA304"/>
      <c r="ESB304"/>
      <c r="ESC304"/>
      <c r="ESD304"/>
      <c r="ESE304"/>
      <c r="ESF304"/>
      <c r="ESG304"/>
      <c r="ESH304"/>
      <c r="ESI304"/>
      <c r="ESJ304"/>
      <c r="ESK304"/>
      <c r="ESL304"/>
      <c r="ESM304"/>
      <c r="ESN304"/>
      <c r="ESO304"/>
      <c r="ESP304"/>
      <c r="ESQ304"/>
      <c r="ESR304"/>
      <c r="ESS304"/>
      <c r="EST304"/>
      <c r="ESU304"/>
      <c r="ESV304"/>
      <c r="ESW304"/>
      <c r="ESX304"/>
      <c r="ESY304"/>
      <c r="ESZ304"/>
      <c r="ETA304"/>
      <c r="ETB304"/>
      <c r="ETC304"/>
      <c r="ETD304"/>
      <c r="ETE304"/>
      <c r="ETF304"/>
      <c r="ETG304"/>
      <c r="ETH304"/>
      <c r="ETI304"/>
      <c r="ETJ304"/>
      <c r="ETK304"/>
      <c r="ETL304"/>
      <c r="ETM304"/>
      <c r="ETN304"/>
      <c r="ETO304"/>
      <c r="ETP304"/>
      <c r="ETQ304"/>
      <c r="ETR304"/>
      <c r="ETS304"/>
      <c r="ETT304"/>
      <c r="ETU304"/>
      <c r="ETV304"/>
      <c r="ETW304"/>
      <c r="ETX304"/>
      <c r="ETY304"/>
      <c r="ETZ304"/>
      <c r="EUA304"/>
      <c r="EUB304"/>
      <c r="EUC304"/>
      <c r="EUD304"/>
      <c r="EUE304"/>
      <c r="EUF304"/>
      <c r="EUG304"/>
      <c r="EUH304"/>
      <c r="EUI304"/>
      <c r="EUJ304"/>
      <c r="EUK304"/>
      <c r="EUL304"/>
      <c r="EUM304"/>
      <c r="EUN304"/>
      <c r="EUO304"/>
      <c r="EUP304"/>
      <c r="EUQ304"/>
      <c r="EUR304"/>
      <c r="EUS304"/>
      <c r="EUT304"/>
      <c r="EUU304"/>
      <c r="EUV304"/>
      <c r="EUW304"/>
      <c r="EUX304"/>
      <c r="EUY304"/>
      <c r="EUZ304"/>
      <c r="EVA304"/>
      <c r="EVB304"/>
      <c r="EVC304"/>
      <c r="EVD304"/>
      <c r="EVE304"/>
      <c r="EVF304"/>
      <c r="EVG304"/>
      <c r="EVH304"/>
      <c r="EVI304"/>
      <c r="EVJ304"/>
      <c r="EVK304"/>
      <c r="EVL304"/>
      <c r="EVM304"/>
      <c r="EVN304"/>
      <c r="EVO304"/>
      <c r="EVP304"/>
      <c r="EVQ304"/>
      <c r="EVR304"/>
      <c r="EVS304"/>
      <c r="EVT304"/>
      <c r="EVU304"/>
      <c r="EVV304"/>
      <c r="EVW304"/>
      <c r="EVX304"/>
      <c r="EVY304"/>
      <c r="EVZ304"/>
      <c r="EWA304"/>
      <c r="EWB304"/>
      <c r="EWC304"/>
      <c r="EWD304"/>
      <c r="EWE304"/>
      <c r="EWF304"/>
      <c r="EWG304"/>
      <c r="EWH304"/>
      <c r="EWI304"/>
      <c r="EWJ304"/>
      <c r="EWK304"/>
      <c r="EWL304"/>
      <c r="EWM304"/>
      <c r="EWN304"/>
      <c r="EWO304"/>
      <c r="EWP304"/>
      <c r="EWQ304"/>
      <c r="EWR304"/>
      <c r="EWS304"/>
      <c r="EWT304"/>
      <c r="EWU304"/>
      <c r="EWV304"/>
      <c r="EWW304"/>
      <c r="EWX304"/>
      <c r="EWY304"/>
      <c r="EWZ304"/>
      <c r="EXA304"/>
      <c r="EXB304"/>
      <c r="EXC304"/>
      <c r="EXD304"/>
      <c r="EXE304"/>
      <c r="EXF304"/>
      <c r="EXG304"/>
      <c r="EXH304"/>
      <c r="EXI304"/>
      <c r="EXJ304"/>
      <c r="EXK304"/>
      <c r="EXL304"/>
      <c r="EXM304"/>
      <c r="EXN304"/>
      <c r="EXO304"/>
      <c r="EXP304"/>
      <c r="EXQ304"/>
      <c r="EXR304"/>
      <c r="EXS304"/>
      <c r="EXT304"/>
      <c r="EXU304"/>
      <c r="EXV304"/>
      <c r="EXW304"/>
      <c r="EXX304"/>
      <c r="EXY304"/>
      <c r="EXZ304"/>
      <c r="EYA304"/>
      <c r="EYB304"/>
      <c r="EYC304"/>
      <c r="EYD304"/>
      <c r="EYE304"/>
      <c r="EYF304"/>
      <c r="EYG304"/>
      <c r="EYH304"/>
      <c r="EYI304"/>
      <c r="EYJ304"/>
      <c r="EYK304"/>
      <c r="EYL304"/>
      <c r="EYM304"/>
      <c r="EYN304"/>
      <c r="EYO304"/>
      <c r="EYP304"/>
      <c r="EYQ304"/>
      <c r="EYR304"/>
      <c r="EYS304"/>
      <c r="EYT304"/>
      <c r="EYU304"/>
      <c r="EYV304"/>
      <c r="EYW304"/>
      <c r="EYX304"/>
      <c r="EYY304"/>
      <c r="EYZ304"/>
      <c r="EZA304"/>
      <c r="EZB304"/>
      <c r="EZC304"/>
      <c r="EZD304"/>
      <c r="EZE304"/>
      <c r="EZF304"/>
      <c r="EZG304"/>
      <c r="EZH304"/>
      <c r="EZI304"/>
      <c r="EZJ304"/>
      <c r="EZK304"/>
      <c r="EZL304"/>
      <c r="EZM304"/>
      <c r="EZN304"/>
      <c r="EZO304"/>
      <c r="EZP304"/>
      <c r="EZQ304"/>
      <c r="EZR304"/>
      <c r="EZS304"/>
      <c r="EZT304"/>
      <c r="EZU304"/>
      <c r="EZV304"/>
      <c r="EZW304"/>
      <c r="EZX304"/>
      <c r="EZY304"/>
      <c r="EZZ304"/>
      <c r="FAA304"/>
      <c r="FAB304"/>
      <c r="FAC304"/>
      <c r="FAD304"/>
      <c r="FAE304"/>
      <c r="FAF304"/>
      <c r="FAG304"/>
      <c r="FAH304"/>
      <c r="FAI304"/>
      <c r="FAJ304"/>
      <c r="FAK304"/>
      <c r="FAL304"/>
      <c r="FAM304"/>
      <c r="FAN304"/>
      <c r="FAO304"/>
      <c r="FAP304"/>
      <c r="FAQ304"/>
      <c r="FAR304"/>
      <c r="FAS304"/>
      <c r="FAT304"/>
      <c r="FAU304"/>
      <c r="FAV304"/>
      <c r="FAW304"/>
      <c r="FAX304"/>
      <c r="FAY304"/>
      <c r="FAZ304"/>
      <c r="FBA304"/>
      <c r="FBB304"/>
      <c r="FBC304"/>
      <c r="FBD304"/>
      <c r="FBE304"/>
      <c r="FBF304"/>
      <c r="FBG304"/>
      <c r="FBH304"/>
      <c r="FBI304"/>
      <c r="FBJ304"/>
      <c r="FBK304"/>
      <c r="FBL304"/>
      <c r="FBM304"/>
      <c r="FBN304"/>
      <c r="FBO304"/>
      <c r="FBP304"/>
      <c r="FBQ304"/>
      <c r="FBR304"/>
      <c r="FBS304"/>
      <c r="FBT304"/>
      <c r="FBU304"/>
      <c r="FBV304"/>
      <c r="FBW304"/>
      <c r="FBX304"/>
      <c r="FBY304"/>
      <c r="FBZ304"/>
      <c r="FCA304"/>
      <c r="FCB304"/>
      <c r="FCC304"/>
      <c r="FCD304"/>
      <c r="FCE304"/>
      <c r="FCF304"/>
      <c r="FCG304"/>
      <c r="FCH304"/>
      <c r="FCI304"/>
      <c r="FCJ304"/>
      <c r="FCK304"/>
      <c r="FCL304"/>
      <c r="FCM304"/>
      <c r="FCN304"/>
      <c r="FCO304"/>
      <c r="FCP304"/>
      <c r="FCQ304"/>
      <c r="FCR304"/>
      <c r="FCS304"/>
      <c r="FCT304"/>
      <c r="FCU304"/>
      <c r="FCV304"/>
      <c r="FCW304"/>
      <c r="FCX304"/>
      <c r="FCY304"/>
      <c r="FCZ304"/>
      <c r="FDA304"/>
      <c r="FDB304"/>
      <c r="FDC304"/>
      <c r="FDD304"/>
      <c r="FDE304"/>
      <c r="FDF304"/>
      <c r="FDG304"/>
      <c r="FDH304"/>
      <c r="FDI304"/>
      <c r="FDJ304"/>
      <c r="FDK304"/>
      <c r="FDL304"/>
      <c r="FDM304"/>
      <c r="FDN304"/>
      <c r="FDO304"/>
      <c r="FDP304"/>
      <c r="FDQ304"/>
      <c r="FDR304"/>
      <c r="FDS304"/>
      <c r="FDT304"/>
      <c r="FDU304"/>
      <c r="FDV304"/>
      <c r="FDW304"/>
      <c r="FDX304"/>
      <c r="FDY304"/>
      <c r="FDZ304"/>
      <c r="FEA304"/>
      <c r="FEB304"/>
      <c r="FEC304"/>
      <c r="FED304"/>
      <c r="FEE304"/>
      <c r="FEF304"/>
      <c r="FEG304"/>
      <c r="FEH304"/>
      <c r="FEI304"/>
      <c r="FEJ304"/>
      <c r="FEK304"/>
      <c r="FEL304"/>
      <c r="FEM304"/>
      <c r="FEN304"/>
      <c r="FEO304"/>
      <c r="FEP304"/>
      <c r="FEQ304"/>
      <c r="FER304"/>
      <c r="FES304"/>
      <c r="FET304"/>
      <c r="FEU304"/>
      <c r="FEV304"/>
      <c r="FEW304"/>
      <c r="FEX304"/>
      <c r="FEY304"/>
      <c r="FEZ304"/>
      <c r="FFA304"/>
      <c r="FFB304"/>
      <c r="FFC304"/>
      <c r="FFD304"/>
      <c r="FFE304"/>
      <c r="FFF304"/>
      <c r="FFG304"/>
      <c r="FFH304"/>
      <c r="FFI304"/>
      <c r="FFJ304"/>
      <c r="FFK304"/>
      <c r="FFL304"/>
      <c r="FFM304"/>
      <c r="FFN304"/>
      <c r="FFO304"/>
      <c r="FFP304"/>
      <c r="FFQ304"/>
      <c r="FFR304"/>
      <c r="FFS304"/>
      <c r="FFT304"/>
      <c r="FFU304"/>
      <c r="FFV304"/>
      <c r="FFW304"/>
      <c r="FFX304"/>
      <c r="FFY304"/>
      <c r="FFZ304"/>
      <c r="FGA304"/>
      <c r="FGB304"/>
      <c r="FGC304"/>
      <c r="FGD304"/>
      <c r="FGE304"/>
      <c r="FGF304"/>
      <c r="FGG304"/>
      <c r="FGH304"/>
      <c r="FGI304"/>
      <c r="FGJ304"/>
      <c r="FGK304"/>
      <c r="FGL304"/>
      <c r="FGM304"/>
      <c r="FGN304"/>
      <c r="FGO304"/>
      <c r="FGP304"/>
      <c r="FGQ304"/>
      <c r="FGR304"/>
      <c r="FGS304"/>
      <c r="FGT304"/>
      <c r="FGU304"/>
      <c r="FGV304"/>
      <c r="FGW304"/>
      <c r="FGX304"/>
      <c r="FGY304"/>
      <c r="FGZ304"/>
      <c r="FHA304"/>
      <c r="FHB304"/>
      <c r="FHC304"/>
      <c r="FHD304"/>
      <c r="FHE304"/>
      <c r="FHF304"/>
      <c r="FHG304"/>
      <c r="FHH304"/>
      <c r="FHI304"/>
      <c r="FHJ304"/>
      <c r="FHK304"/>
      <c r="FHL304"/>
      <c r="FHM304"/>
      <c r="FHN304"/>
      <c r="FHO304"/>
      <c r="FHP304"/>
      <c r="FHQ304"/>
      <c r="FHR304"/>
      <c r="FHS304"/>
      <c r="FHT304"/>
      <c r="FHU304"/>
      <c r="FHV304"/>
      <c r="FHW304"/>
      <c r="FHX304"/>
      <c r="FHY304"/>
      <c r="FHZ304"/>
      <c r="FIA304"/>
      <c r="FIB304"/>
      <c r="FIC304"/>
      <c r="FID304"/>
      <c r="FIE304"/>
      <c r="FIF304"/>
      <c r="FIG304"/>
      <c r="FIH304"/>
      <c r="FII304"/>
      <c r="FIJ304"/>
      <c r="FIK304"/>
      <c r="FIL304"/>
      <c r="FIM304"/>
      <c r="FIN304"/>
      <c r="FIO304"/>
      <c r="FIP304"/>
      <c r="FIQ304"/>
      <c r="FIR304"/>
      <c r="FIS304"/>
      <c r="FIT304"/>
      <c r="FIU304"/>
      <c r="FIV304"/>
      <c r="FIW304"/>
      <c r="FIX304"/>
      <c r="FIY304"/>
      <c r="FIZ304"/>
      <c r="FJA304"/>
      <c r="FJB304"/>
      <c r="FJC304"/>
      <c r="FJD304"/>
      <c r="FJE304"/>
      <c r="FJF304"/>
      <c r="FJG304"/>
      <c r="FJH304"/>
      <c r="FJI304"/>
      <c r="FJJ304"/>
      <c r="FJK304"/>
      <c r="FJL304"/>
      <c r="FJM304"/>
      <c r="FJN304"/>
      <c r="FJO304"/>
      <c r="FJP304"/>
      <c r="FJQ304"/>
      <c r="FJR304"/>
      <c r="FJS304"/>
      <c r="FJT304"/>
      <c r="FJU304"/>
      <c r="FJV304"/>
      <c r="FJW304"/>
      <c r="FJX304"/>
      <c r="FJY304"/>
      <c r="FJZ304"/>
      <c r="FKA304"/>
      <c r="FKB304"/>
      <c r="FKC304"/>
      <c r="FKD304"/>
      <c r="FKE304"/>
      <c r="FKF304"/>
      <c r="FKG304"/>
      <c r="FKH304"/>
      <c r="FKI304"/>
      <c r="FKJ304"/>
      <c r="FKK304"/>
      <c r="FKL304"/>
      <c r="FKM304"/>
      <c r="FKN304"/>
      <c r="FKO304"/>
      <c r="FKP304"/>
      <c r="FKQ304"/>
      <c r="FKR304"/>
      <c r="FKS304"/>
      <c r="FKT304"/>
      <c r="FKU304"/>
      <c r="FKV304"/>
      <c r="FKW304"/>
      <c r="FKX304"/>
      <c r="FKY304"/>
      <c r="FKZ304"/>
      <c r="FLA304"/>
      <c r="FLB304"/>
      <c r="FLC304"/>
      <c r="FLD304"/>
      <c r="FLE304"/>
      <c r="FLF304"/>
      <c r="FLG304"/>
      <c r="FLH304"/>
      <c r="FLI304"/>
      <c r="FLJ304"/>
      <c r="FLK304"/>
      <c r="FLL304"/>
      <c r="FLM304"/>
      <c r="FLN304"/>
      <c r="FLO304"/>
      <c r="FLP304"/>
      <c r="FLQ304"/>
      <c r="FLR304"/>
      <c r="FLS304"/>
      <c r="FLT304"/>
      <c r="FLU304"/>
      <c r="FLV304"/>
      <c r="FLW304"/>
      <c r="FLX304"/>
      <c r="FLY304"/>
      <c r="FLZ304"/>
      <c r="FMA304"/>
      <c r="FMB304"/>
      <c r="FMC304"/>
      <c r="FMD304"/>
      <c r="FME304"/>
      <c r="FMF304"/>
      <c r="FMG304"/>
      <c r="FMH304"/>
      <c r="FMI304"/>
      <c r="FMJ304"/>
      <c r="FMK304"/>
      <c r="FML304"/>
      <c r="FMM304"/>
      <c r="FMN304"/>
      <c r="FMO304"/>
      <c r="FMP304"/>
      <c r="FMQ304"/>
      <c r="FMR304"/>
      <c r="FMS304"/>
      <c r="FMT304"/>
      <c r="FMU304"/>
      <c r="FMV304"/>
      <c r="FMW304"/>
      <c r="FMX304"/>
      <c r="FMY304"/>
      <c r="FMZ304"/>
      <c r="FNA304"/>
      <c r="FNB304"/>
      <c r="FNC304"/>
      <c r="FND304"/>
      <c r="FNE304"/>
      <c r="FNF304"/>
      <c r="FNG304"/>
      <c r="FNH304"/>
      <c r="FNI304"/>
      <c r="FNJ304"/>
      <c r="FNK304"/>
      <c r="FNL304"/>
      <c r="FNM304"/>
      <c r="FNN304"/>
      <c r="FNO304"/>
      <c r="FNP304"/>
      <c r="FNQ304"/>
      <c r="FNR304"/>
      <c r="FNS304"/>
      <c r="FNT304"/>
      <c r="FNU304"/>
      <c r="FNV304"/>
      <c r="FNW304"/>
      <c r="FNX304"/>
      <c r="FNY304"/>
      <c r="FNZ304"/>
      <c r="FOA304"/>
      <c r="FOB304"/>
      <c r="FOC304"/>
      <c r="FOD304"/>
      <c r="FOE304"/>
      <c r="FOF304"/>
      <c r="FOG304"/>
      <c r="FOH304"/>
      <c r="FOI304"/>
      <c r="FOJ304"/>
      <c r="FOK304"/>
      <c r="FOL304"/>
      <c r="FOM304"/>
      <c r="FON304"/>
      <c r="FOO304"/>
      <c r="FOP304"/>
      <c r="FOQ304"/>
      <c r="FOR304"/>
      <c r="FOS304"/>
      <c r="FOT304"/>
      <c r="FOU304"/>
      <c r="FOV304"/>
      <c r="FOW304"/>
      <c r="FOX304"/>
      <c r="FOY304"/>
      <c r="FOZ304"/>
      <c r="FPA304"/>
      <c r="FPB304"/>
      <c r="FPC304"/>
      <c r="FPD304"/>
      <c r="FPE304"/>
      <c r="FPF304"/>
      <c r="FPG304"/>
      <c r="FPH304"/>
      <c r="FPI304"/>
      <c r="FPJ304"/>
      <c r="FPK304"/>
      <c r="FPL304"/>
      <c r="FPM304"/>
      <c r="FPN304"/>
      <c r="FPO304"/>
      <c r="FPP304"/>
      <c r="FPQ304"/>
      <c r="FPR304"/>
      <c r="FPS304"/>
      <c r="FPT304"/>
      <c r="FPU304"/>
      <c r="FPV304"/>
      <c r="FPW304"/>
      <c r="FPX304"/>
      <c r="FPY304"/>
      <c r="FPZ304"/>
      <c r="FQA304"/>
      <c r="FQB304"/>
      <c r="FQC304"/>
      <c r="FQD304"/>
      <c r="FQE304"/>
      <c r="FQF304"/>
      <c r="FQG304"/>
      <c r="FQH304"/>
      <c r="FQI304"/>
      <c r="FQJ304"/>
      <c r="FQK304"/>
      <c r="FQL304"/>
      <c r="FQM304"/>
      <c r="FQN304"/>
      <c r="FQO304"/>
      <c r="FQP304"/>
      <c r="FQQ304"/>
      <c r="FQR304"/>
      <c r="FQS304"/>
      <c r="FQT304"/>
      <c r="FQU304"/>
      <c r="FQV304"/>
      <c r="FQW304"/>
      <c r="FQX304"/>
      <c r="FQY304"/>
      <c r="FQZ304"/>
      <c r="FRA304"/>
      <c r="FRB304"/>
      <c r="FRC304"/>
      <c r="FRD304"/>
      <c r="FRE304"/>
      <c r="FRF304"/>
      <c r="FRG304"/>
      <c r="FRH304"/>
      <c r="FRI304"/>
      <c r="FRJ304"/>
      <c r="FRK304"/>
      <c r="FRL304"/>
      <c r="FRM304"/>
      <c r="FRN304"/>
      <c r="FRO304"/>
      <c r="FRP304"/>
      <c r="FRQ304"/>
      <c r="FRR304"/>
      <c r="FRS304"/>
      <c r="FRT304"/>
      <c r="FRU304"/>
      <c r="FRV304"/>
      <c r="FRW304"/>
      <c r="FRX304"/>
      <c r="FRY304"/>
      <c r="FRZ304"/>
      <c r="FSA304"/>
      <c r="FSB304"/>
      <c r="FSC304"/>
      <c r="FSD304"/>
      <c r="FSE304"/>
      <c r="FSF304"/>
      <c r="FSG304"/>
      <c r="FSH304"/>
      <c r="FSI304"/>
      <c r="FSJ304"/>
      <c r="FSK304"/>
      <c r="FSL304"/>
      <c r="FSM304"/>
      <c r="FSN304"/>
      <c r="FSO304"/>
      <c r="FSP304"/>
      <c r="FSQ304"/>
      <c r="FSR304"/>
      <c r="FSS304"/>
      <c r="FST304"/>
      <c r="FSU304"/>
      <c r="FSV304"/>
      <c r="FSW304"/>
      <c r="FSX304"/>
      <c r="FSY304"/>
      <c r="FSZ304"/>
      <c r="FTA304"/>
      <c r="FTB304"/>
      <c r="FTC304"/>
      <c r="FTD304"/>
      <c r="FTE304"/>
      <c r="FTF304"/>
      <c r="FTG304"/>
      <c r="FTH304"/>
      <c r="FTI304"/>
      <c r="FTJ304"/>
      <c r="FTK304"/>
      <c r="FTL304"/>
      <c r="FTM304"/>
      <c r="FTN304"/>
      <c r="FTO304"/>
      <c r="FTP304"/>
      <c r="FTQ304"/>
      <c r="FTR304"/>
      <c r="FTS304"/>
      <c r="FTT304"/>
      <c r="FTU304"/>
      <c r="FTV304"/>
      <c r="FTW304"/>
      <c r="FTX304"/>
      <c r="FTY304"/>
      <c r="FTZ304"/>
      <c r="FUA304"/>
      <c r="FUB304"/>
      <c r="FUC304"/>
      <c r="FUD304"/>
      <c r="FUE304"/>
      <c r="FUF304"/>
      <c r="FUG304"/>
      <c r="FUH304"/>
      <c r="FUI304"/>
      <c r="FUJ304"/>
      <c r="FUK304"/>
      <c r="FUL304"/>
      <c r="FUM304"/>
      <c r="FUN304"/>
      <c r="FUO304"/>
      <c r="FUP304"/>
      <c r="FUQ304"/>
      <c r="FUR304"/>
      <c r="FUS304"/>
      <c r="FUT304"/>
      <c r="FUU304"/>
      <c r="FUV304"/>
      <c r="FUW304"/>
      <c r="FUX304"/>
      <c r="FUY304"/>
      <c r="FUZ304"/>
      <c r="FVA304"/>
      <c r="FVB304"/>
      <c r="FVC304"/>
      <c r="FVD304"/>
      <c r="FVE304"/>
      <c r="FVF304"/>
      <c r="FVG304"/>
      <c r="FVH304"/>
      <c r="FVI304"/>
      <c r="FVJ304"/>
      <c r="FVK304"/>
      <c r="FVL304"/>
      <c r="FVM304"/>
      <c r="FVN304"/>
      <c r="FVO304"/>
      <c r="FVP304"/>
      <c r="FVQ304"/>
      <c r="FVR304"/>
      <c r="FVS304"/>
      <c r="FVT304"/>
      <c r="FVU304"/>
      <c r="FVV304"/>
      <c r="FVW304"/>
      <c r="FVX304"/>
      <c r="FVY304"/>
      <c r="FVZ304"/>
      <c r="FWA304"/>
      <c r="FWB304"/>
      <c r="FWC304"/>
      <c r="FWD304"/>
      <c r="FWE304"/>
      <c r="FWF304"/>
      <c r="FWG304"/>
      <c r="FWH304"/>
      <c r="FWI304"/>
      <c r="FWJ304"/>
      <c r="FWK304"/>
      <c r="FWL304"/>
      <c r="FWM304"/>
      <c r="FWN304"/>
      <c r="FWO304"/>
      <c r="FWP304"/>
      <c r="FWQ304"/>
      <c r="FWR304"/>
      <c r="FWS304"/>
      <c r="FWT304"/>
      <c r="FWU304"/>
      <c r="FWV304"/>
      <c r="FWW304"/>
      <c r="FWX304"/>
      <c r="FWY304"/>
      <c r="FWZ304"/>
      <c r="FXA304"/>
      <c r="FXB304"/>
      <c r="FXC304"/>
      <c r="FXD304"/>
      <c r="FXE304"/>
      <c r="FXF304"/>
      <c r="FXG304"/>
      <c r="FXH304"/>
      <c r="FXI304"/>
      <c r="FXJ304"/>
      <c r="FXK304"/>
      <c r="FXL304"/>
      <c r="FXM304"/>
      <c r="FXN304"/>
      <c r="FXO304"/>
      <c r="FXP304"/>
      <c r="FXQ304"/>
      <c r="FXR304"/>
      <c r="FXS304"/>
      <c r="FXT304"/>
      <c r="FXU304"/>
      <c r="FXV304"/>
      <c r="FXW304"/>
      <c r="FXX304"/>
      <c r="FXY304"/>
      <c r="FXZ304"/>
      <c r="FYA304"/>
      <c r="FYB304"/>
      <c r="FYC304"/>
      <c r="FYD304"/>
      <c r="FYE304"/>
      <c r="FYF304"/>
      <c r="FYG304"/>
      <c r="FYH304"/>
      <c r="FYI304"/>
      <c r="FYJ304"/>
      <c r="FYK304"/>
      <c r="FYL304"/>
      <c r="FYM304"/>
      <c r="FYN304"/>
      <c r="FYO304"/>
      <c r="FYP304"/>
      <c r="FYQ304"/>
      <c r="FYR304"/>
      <c r="FYS304"/>
      <c r="FYT304"/>
      <c r="FYU304"/>
      <c r="FYV304"/>
      <c r="FYW304"/>
      <c r="FYX304"/>
      <c r="FYY304"/>
      <c r="FYZ304"/>
      <c r="FZA304"/>
      <c r="FZB304"/>
      <c r="FZC304"/>
      <c r="FZD304"/>
      <c r="FZE304"/>
      <c r="FZF304"/>
      <c r="FZG304"/>
      <c r="FZH304"/>
      <c r="FZI304"/>
      <c r="FZJ304"/>
      <c r="FZK304"/>
      <c r="FZL304"/>
      <c r="FZM304"/>
      <c r="FZN304"/>
      <c r="FZO304"/>
      <c r="FZP304"/>
      <c r="FZQ304"/>
      <c r="FZR304"/>
      <c r="FZS304"/>
      <c r="FZT304"/>
      <c r="FZU304"/>
      <c r="FZV304"/>
      <c r="FZW304"/>
      <c r="FZX304"/>
      <c r="FZY304"/>
      <c r="FZZ304"/>
      <c r="GAA304"/>
      <c r="GAB304"/>
      <c r="GAC304"/>
      <c r="GAD304"/>
      <c r="GAE304"/>
      <c r="GAF304"/>
      <c r="GAG304"/>
      <c r="GAH304"/>
      <c r="GAI304"/>
      <c r="GAJ304"/>
      <c r="GAK304"/>
      <c r="GAL304"/>
      <c r="GAM304"/>
      <c r="GAN304"/>
      <c r="GAO304"/>
      <c r="GAP304"/>
      <c r="GAQ304"/>
      <c r="GAR304"/>
      <c r="GAS304"/>
      <c r="GAT304"/>
      <c r="GAU304"/>
      <c r="GAV304"/>
      <c r="GAW304"/>
      <c r="GAX304"/>
      <c r="GAY304"/>
      <c r="GAZ304"/>
      <c r="GBA304"/>
      <c r="GBB304"/>
      <c r="GBC304"/>
      <c r="GBD304"/>
      <c r="GBE304"/>
      <c r="GBF304"/>
      <c r="GBG304"/>
      <c r="GBH304"/>
      <c r="GBI304"/>
      <c r="GBJ304"/>
      <c r="GBK304"/>
      <c r="GBL304"/>
      <c r="GBM304"/>
      <c r="GBN304"/>
      <c r="GBO304"/>
      <c r="GBP304"/>
      <c r="GBQ304"/>
      <c r="GBR304"/>
      <c r="GBS304"/>
      <c r="GBT304"/>
      <c r="GBU304"/>
      <c r="GBV304"/>
      <c r="GBW304"/>
      <c r="GBX304"/>
      <c r="GBY304"/>
      <c r="GBZ304"/>
      <c r="GCA304"/>
      <c r="GCB304"/>
      <c r="GCC304"/>
      <c r="GCD304"/>
      <c r="GCE304"/>
      <c r="GCF304"/>
      <c r="GCG304"/>
      <c r="GCH304"/>
      <c r="GCI304"/>
      <c r="GCJ304"/>
      <c r="GCK304"/>
      <c r="GCL304"/>
      <c r="GCM304"/>
      <c r="GCN304"/>
      <c r="GCO304"/>
      <c r="GCP304"/>
      <c r="GCQ304"/>
      <c r="GCR304"/>
      <c r="GCS304"/>
      <c r="GCT304"/>
      <c r="GCU304"/>
      <c r="GCV304"/>
      <c r="GCW304"/>
      <c r="GCX304"/>
      <c r="GCY304"/>
      <c r="GCZ304"/>
      <c r="GDA304"/>
      <c r="GDB304"/>
      <c r="GDC304"/>
      <c r="GDD304"/>
      <c r="GDE304"/>
      <c r="GDF304"/>
      <c r="GDG304"/>
      <c r="GDH304"/>
      <c r="GDI304"/>
      <c r="GDJ304"/>
      <c r="GDK304"/>
      <c r="GDL304"/>
      <c r="GDM304"/>
      <c r="GDN304"/>
      <c r="GDO304"/>
      <c r="GDP304"/>
      <c r="GDQ304"/>
      <c r="GDR304"/>
      <c r="GDS304"/>
      <c r="GDT304"/>
      <c r="GDU304"/>
      <c r="GDV304"/>
      <c r="GDW304"/>
      <c r="GDX304"/>
      <c r="GDY304"/>
      <c r="GDZ304"/>
      <c r="GEA304"/>
      <c r="GEB304"/>
      <c r="GEC304"/>
      <c r="GED304"/>
      <c r="GEE304"/>
      <c r="GEF304"/>
      <c r="GEG304"/>
      <c r="GEH304"/>
      <c r="GEI304"/>
      <c r="GEJ304"/>
      <c r="GEK304"/>
      <c r="GEL304"/>
      <c r="GEM304"/>
      <c r="GEN304"/>
      <c r="GEO304"/>
      <c r="GEP304"/>
      <c r="GEQ304"/>
      <c r="GER304"/>
      <c r="GES304"/>
      <c r="GET304"/>
      <c r="GEU304"/>
      <c r="GEV304"/>
      <c r="GEW304"/>
      <c r="GEX304"/>
      <c r="GEY304"/>
      <c r="GEZ304"/>
      <c r="GFA304"/>
      <c r="GFB304"/>
      <c r="GFC304"/>
      <c r="GFD304"/>
      <c r="GFE304"/>
      <c r="GFF304"/>
      <c r="GFG304"/>
      <c r="GFH304"/>
      <c r="GFI304"/>
      <c r="GFJ304"/>
      <c r="GFK304"/>
      <c r="GFL304"/>
      <c r="GFM304"/>
      <c r="GFN304"/>
      <c r="GFO304"/>
      <c r="GFP304"/>
      <c r="GFQ304"/>
      <c r="GFR304"/>
      <c r="GFS304"/>
      <c r="GFT304"/>
      <c r="GFU304"/>
      <c r="GFV304"/>
      <c r="GFW304"/>
      <c r="GFX304"/>
      <c r="GFY304"/>
      <c r="GFZ304"/>
      <c r="GGA304"/>
      <c r="GGB304"/>
      <c r="GGC304"/>
      <c r="GGD304"/>
      <c r="GGE304"/>
      <c r="GGF304"/>
      <c r="GGG304"/>
      <c r="GGH304"/>
      <c r="GGI304"/>
      <c r="GGJ304"/>
      <c r="GGK304"/>
      <c r="GGL304"/>
      <c r="GGM304"/>
      <c r="GGN304"/>
      <c r="GGO304"/>
      <c r="GGP304"/>
      <c r="GGQ304"/>
      <c r="GGR304"/>
      <c r="GGS304"/>
      <c r="GGT304"/>
      <c r="GGU304"/>
      <c r="GGV304"/>
      <c r="GGW304"/>
      <c r="GGX304"/>
      <c r="GGY304"/>
      <c r="GGZ304"/>
      <c r="GHA304"/>
      <c r="GHB304"/>
      <c r="GHC304"/>
      <c r="GHD304"/>
      <c r="GHE304"/>
      <c r="GHF304"/>
      <c r="GHG304"/>
      <c r="GHH304"/>
      <c r="GHI304"/>
      <c r="GHJ304"/>
      <c r="GHK304"/>
      <c r="GHL304"/>
      <c r="GHM304"/>
      <c r="GHN304"/>
      <c r="GHO304"/>
      <c r="GHP304"/>
      <c r="GHQ304"/>
      <c r="GHR304"/>
      <c r="GHS304"/>
      <c r="GHT304"/>
      <c r="GHU304"/>
      <c r="GHV304"/>
      <c r="GHW304"/>
      <c r="GHX304"/>
      <c r="GHY304"/>
      <c r="GHZ304"/>
      <c r="GIA304"/>
      <c r="GIB304"/>
      <c r="GIC304"/>
      <c r="GID304"/>
      <c r="GIE304"/>
      <c r="GIF304"/>
      <c r="GIG304"/>
      <c r="GIH304"/>
      <c r="GII304"/>
      <c r="GIJ304"/>
      <c r="GIK304"/>
      <c r="GIL304"/>
      <c r="GIM304"/>
      <c r="GIN304"/>
      <c r="GIO304"/>
      <c r="GIP304"/>
      <c r="GIQ304"/>
      <c r="GIR304"/>
      <c r="GIS304"/>
      <c r="GIT304"/>
      <c r="GIU304"/>
      <c r="GIV304"/>
      <c r="GIW304"/>
      <c r="GIX304"/>
      <c r="GIY304"/>
      <c r="GIZ304"/>
      <c r="GJA304"/>
      <c r="GJB304"/>
      <c r="GJC304"/>
      <c r="GJD304"/>
      <c r="GJE304"/>
      <c r="GJF304"/>
      <c r="GJG304"/>
      <c r="GJH304"/>
      <c r="GJI304"/>
      <c r="GJJ304"/>
      <c r="GJK304"/>
      <c r="GJL304"/>
      <c r="GJM304"/>
      <c r="GJN304"/>
      <c r="GJO304"/>
      <c r="GJP304"/>
      <c r="GJQ304"/>
      <c r="GJR304"/>
      <c r="GJS304"/>
      <c r="GJT304"/>
      <c r="GJU304"/>
      <c r="GJV304"/>
      <c r="GJW304"/>
      <c r="GJX304"/>
      <c r="GJY304"/>
      <c r="GJZ304"/>
      <c r="GKA304"/>
      <c r="GKB304"/>
      <c r="GKC304"/>
      <c r="GKD304"/>
      <c r="GKE304"/>
      <c r="GKF304"/>
      <c r="GKG304"/>
      <c r="GKH304"/>
      <c r="GKI304"/>
      <c r="GKJ304"/>
      <c r="GKK304"/>
      <c r="GKL304"/>
      <c r="GKM304"/>
      <c r="GKN304"/>
      <c r="GKO304"/>
      <c r="GKP304"/>
      <c r="GKQ304"/>
      <c r="GKR304"/>
      <c r="GKS304"/>
      <c r="GKT304"/>
      <c r="GKU304"/>
      <c r="GKV304"/>
      <c r="GKW304"/>
      <c r="GKX304"/>
      <c r="GKY304"/>
      <c r="GKZ304"/>
      <c r="GLA304"/>
      <c r="GLB304"/>
      <c r="GLC304"/>
      <c r="GLD304"/>
      <c r="GLE304"/>
      <c r="GLF304"/>
      <c r="GLG304"/>
      <c r="GLH304"/>
      <c r="GLI304"/>
      <c r="GLJ304"/>
      <c r="GLK304"/>
      <c r="GLL304"/>
      <c r="GLM304"/>
      <c r="GLN304"/>
      <c r="GLO304"/>
      <c r="GLP304"/>
      <c r="GLQ304"/>
      <c r="GLR304"/>
      <c r="GLS304"/>
      <c r="GLT304"/>
      <c r="GLU304"/>
      <c r="GLV304"/>
      <c r="GLW304"/>
      <c r="GLX304"/>
      <c r="GLY304"/>
      <c r="GLZ304"/>
      <c r="GMA304"/>
      <c r="GMB304"/>
      <c r="GMC304"/>
      <c r="GMD304"/>
      <c r="GME304"/>
      <c r="GMF304"/>
      <c r="GMG304"/>
      <c r="GMH304"/>
      <c r="GMI304"/>
      <c r="GMJ304"/>
      <c r="GMK304"/>
      <c r="GML304"/>
      <c r="GMM304"/>
      <c r="GMN304"/>
      <c r="GMO304"/>
      <c r="GMP304"/>
      <c r="GMQ304"/>
      <c r="GMR304"/>
      <c r="GMS304"/>
      <c r="GMT304"/>
      <c r="GMU304"/>
      <c r="GMV304"/>
      <c r="GMW304"/>
      <c r="GMX304"/>
      <c r="GMY304"/>
      <c r="GMZ304"/>
      <c r="GNA304"/>
      <c r="GNB304"/>
      <c r="GNC304"/>
      <c r="GND304"/>
      <c r="GNE304"/>
      <c r="GNF304"/>
      <c r="GNG304"/>
      <c r="GNH304"/>
      <c r="GNI304"/>
      <c r="GNJ304"/>
      <c r="GNK304"/>
      <c r="GNL304"/>
      <c r="GNM304"/>
      <c r="GNN304"/>
      <c r="GNO304"/>
      <c r="GNP304"/>
      <c r="GNQ304"/>
      <c r="GNR304"/>
      <c r="GNS304"/>
      <c r="GNT304"/>
      <c r="GNU304"/>
      <c r="GNV304"/>
      <c r="GNW304"/>
      <c r="GNX304"/>
      <c r="GNY304"/>
      <c r="GNZ304"/>
      <c r="GOA304"/>
      <c r="GOB304"/>
      <c r="GOC304"/>
      <c r="GOD304"/>
      <c r="GOE304"/>
      <c r="GOF304"/>
      <c r="GOG304"/>
      <c r="GOH304"/>
      <c r="GOI304"/>
      <c r="GOJ304"/>
      <c r="GOK304"/>
      <c r="GOL304"/>
      <c r="GOM304"/>
      <c r="GON304"/>
      <c r="GOO304"/>
      <c r="GOP304"/>
      <c r="GOQ304"/>
      <c r="GOR304"/>
      <c r="GOS304"/>
      <c r="GOT304"/>
      <c r="GOU304"/>
      <c r="GOV304"/>
      <c r="GOW304"/>
      <c r="GOX304"/>
      <c r="GOY304"/>
      <c r="GOZ304"/>
      <c r="GPA304"/>
      <c r="GPB304"/>
      <c r="GPC304"/>
      <c r="GPD304"/>
      <c r="GPE304"/>
      <c r="GPF304"/>
      <c r="GPG304"/>
      <c r="GPH304"/>
      <c r="GPI304"/>
      <c r="GPJ304"/>
      <c r="GPK304"/>
      <c r="GPL304"/>
      <c r="GPM304"/>
      <c r="GPN304"/>
      <c r="GPO304"/>
      <c r="GPP304"/>
      <c r="GPQ304"/>
      <c r="GPR304"/>
      <c r="GPS304"/>
      <c r="GPT304"/>
      <c r="GPU304"/>
      <c r="GPV304"/>
      <c r="GPW304"/>
      <c r="GPX304"/>
      <c r="GPY304"/>
      <c r="GPZ304"/>
      <c r="GQA304"/>
      <c r="GQB304"/>
      <c r="GQC304"/>
      <c r="GQD304"/>
      <c r="GQE304"/>
      <c r="GQF304"/>
      <c r="GQG304"/>
      <c r="GQH304"/>
      <c r="GQI304"/>
      <c r="GQJ304"/>
      <c r="GQK304"/>
      <c r="GQL304"/>
      <c r="GQM304"/>
      <c r="GQN304"/>
      <c r="GQO304"/>
      <c r="GQP304"/>
      <c r="GQQ304"/>
      <c r="GQR304"/>
      <c r="GQS304"/>
      <c r="GQT304"/>
      <c r="GQU304"/>
      <c r="GQV304"/>
      <c r="GQW304"/>
      <c r="GQX304"/>
      <c r="GQY304"/>
      <c r="GQZ304"/>
      <c r="GRA304"/>
      <c r="GRB304"/>
      <c r="GRC304"/>
      <c r="GRD304"/>
      <c r="GRE304"/>
      <c r="GRF304"/>
      <c r="GRG304"/>
      <c r="GRH304"/>
      <c r="GRI304"/>
      <c r="GRJ304"/>
      <c r="GRK304"/>
      <c r="GRL304"/>
      <c r="GRM304"/>
      <c r="GRN304"/>
      <c r="GRO304"/>
      <c r="GRP304"/>
      <c r="GRQ304"/>
      <c r="GRR304"/>
      <c r="GRS304"/>
      <c r="GRT304"/>
      <c r="GRU304"/>
      <c r="GRV304"/>
      <c r="GRW304"/>
      <c r="GRX304"/>
      <c r="GRY304"/>
      <c r="GRZ304"/>
      <c r="GSA304"/>
      <c r="GSB304"/>
      <c r="GSC304"/>
      <c r="GSD304"/>
      <c r="GSE304"/>
      <c r="GSF304"/>
      <c r="GSG304"/>
      <c r="GSH304"/>
      <c r="GSI304"/>
      <c r="GSJ304"/>
      <c r="GSK304"/>
      <c r="GSL304"/>
      <c r="GSM304"/>
      <c r="GSN304"/>
      <c r="GSO304"/>
      <c r="GSP304"/>
      <c r="GSQ304"/>
      <c r="GSR304"/>
      <c r="GSS304"/>
      <c r="GST304"/>
      <c r="GSU304"/>
      <c r="GSV304"/>
      <c r="GSW304"/>
      <c r="GSX304"/>
      <c r="GSY304"/>
      <c r="GSZ304"/>
      <c r="GTA304"/>
      <c r="GTB304"/>
      <c r="GTC304"/>
      <c r="GTD304"/>
      <c r="GTE304"/>
      <c r="GTF304"/>
      <c r="GTG304"/>
      <c r="GTH304"/>
      <c r="GTI304"/>
      <c r="GTJ304"/>
      <c r="GTK304"/>
      <c r="GTL304"/>
      <c r="GTM304"/>
      <c r="GTN304"/>
      <c r="GTO304"/>
      <c r="GTP304"/>
      <c r="GTQ304"/>
      <c r="GTR304"/>
      <c r="GTS304"/>
      <c r="GTT304"/>
      <c r="GTU304"/>
      <c r="GTV304"/>
      <c r="GTW304"/>
      <c r="GTX304"/>
      <c r="GTY304"/>
      <c r="GTZ304"/>
      <c r="GUA304"/>
      <c r="GUB304"/>
      <c r="GUC304"/>
      <c r="GUD304"/>
      <c r="GUE304"/>
      <c r="GUF304"/>
      <c r="GUG304"/>
      <c r="GUH304"/>
      <c r="GUI304"/>
      <c r="GUJ304"/>
      <c r="GUK304"/>
      <c r="GUL304"/>
      <c r="GUM304"/>
      <c r="GUN304"/>
      <c r="GUO304"/>
      <c r="GUP304"/>
      <c r="GUQ304"/>
      <c r="GUR304"/>
      <c r="GUS304"/>
      <c r="GUT304"/>
      <c r="GUU304"/>
      <c r="GUV304"/>
      <c r="GUW304"/>
      <c r="GUX304"/>
      <c r="GUY304"/>
      <c r="GUZ304"/>
      <c r="GVA304"/>
      <c r="GVB304"/>
      <c r="GVC304"/>
      <c r="GVD304"/>
      <c r="GVE304"/>
      <c r="GVF304"/>
      <c r="GVG304"/>
      <c r="GVH304"/>
      <c r="GVI304"/>
      <c r="GVJ304"/>
      <c r="GVK304"/>
      <c r="GVL304"/>
      <c r="GVM304"/>
      <c r="GVN304"/>
      <c r="GVO304"/>
      <c r="GVP304"/>
      <c r="GVQ304"/>
      <c r="GVR304"/>
      <c r="GVS304"/>
      <c r="GVT304"/>
      <c r="GVU304"/>
      <c r="GVV304"/>
      <c r="GVW304"/>
      <c r="GVX304"/>
      <c r="GVY304"/>
      <c r="GVZ304"/>
      <c r="GWA304"/>
      <c r="GWB304"/>
      <c r="GWC304"/>
      <c r="GWD304"/>
      <c r="GWE304"/>
      <c r="GWF304"/>
      <c r="GWG304"/>
      <c r="GWH304"/>
      <c r="GWI304"/>
      <c r="GWJ304"/>
      <c r="GWK304"/>
      <c r="GWL304"/>
      <c r="GWM304"/>
      <c r="GWN304"/>
      <c r="GWO304"/>
      <c r="GWP304"/>
      <c r="GWQ304"/>
      <c r="GWR304"/>
      <c r="GWS304"/>
      <c r="GWT304"/>
      <c r="GWU304"/>
      <c r="GWV304"/>
      <c r="GWW304"/>
      <c r="GWX304"/>
      <c r="GWY304"/>
      <c r="GWZ304"/>
      <c r="GXA304"/>
      <c r="GXB304"/>
      <c r="GXC304"/>
      <c r="GXD304"/>
      <c r="GXE304"/>
      <c r="GXF304"/>
      <c r="GXG304"/>
      <c r="GXH304"/>
      <c r="GXI304"/>
      <c r="GXJ304"/>
      <c r="GXK304"/>
      <c r="GXL304"/>
      <c r="GXM304"/>
      <c r="GXN304"/>
      <c r="GXO304"/>
      <c r="GXP304"/>
      <c r="GXQ304"/>
      <c r="GXR304"/>
      <c r="GXS304"/>
      <c r="GXT304"/>
      <c r="GXU304"/>
      <c r="GXV304"/>
      <c r="GXW304"/>
      <c r="GXX304"/>
      <c r="GXY304"/>
      <c r="GXZ304"/>
      <c r="GYA304"/>
      <c r="GYB304"/>
      <c r="GYC304"/>
      <c r="GYD304"/>
      <c r="GYE304"/>
      <c r="GYF304"/>
      <c r="GYG304"/>
      <c r="GYH304"/>
      <c r="GYI304"/>
      <c r="GYJ304"/>
      <c r="GYK304"/>
      <c r="GYL304"/>
      <c r="GYM304"/>
      <c r="GYN304"/>
      <c r="GYO304"/>
      <c r="GYP304"/>
      <c r="GYQ304"/>
      <c r="GYR304"/>
      <c r="GYS304"/>
      <c r="GYT304"/>
      <c r="GYU304"/>
      <c r="GYV304"/>
      <c r="GYW304"/>
      <c r="GYX304"/>
      <c r="GYY304"/>
      <c r="GYZ304"/>
      <c r="GZA304"/>
      <c r="GZB304"/>
      <c r="GZC304"/>
      <c r="GZD304"/>
      <c r="GZE304"/>
      <c r="GZF304"/>
      <c r="GZG304"/>
      <c r="GZH304"/>
      <c r="GZI304"/>
      <c r="GZJ304"/>
      <c r="GZK304"/>
      <c r="GZL304"/>
      <c r="GZM304"/>
      <c r="GZN304"/>
      <c r="GZO304"/>
      <c r="GZP304"/>
      <c r="GZQ304"/>
      <c r="GZR304"/>
      <c r="GZS304"/>
      <c r="GZT304"/>
      <c r="GZU304"/>
      <c r="GZV304"/>
      <c r="GZW304"/>
      <c r="GZX304"/>
      <c r="GZY304"/>
      <c r="GZZ304"/>
      <c r="HAA304"/>
      <c r="HAB304"/>
      <c r="HAC304"/>
      <c r="HAD304"/>
      <c r="HAE304"/>
      <c r="HAF304"/>
      <c r="HAG304"/>
      <c r="HAH304"/>
      <c r="HAI304"/>
      <c r="HAJ304"/>
      <c r="HAK304"/>
      <c r="HAL304"/>
      <c r="HAM304"/>
      <c r="HAN304"/>
      <c r="HAO304"/>
      <c r="HAP304"/>
      <c r="HAQ304"/>
      <c r="HAR304"/>
      <c r="HAS304"/>
      <c r="HAT304"/>
      <c r="HAU304"/>
      <c r="HAV304"/>
      <c r="HAW304"/>
      <c r="HAX304"/>
      <c r="HAY304"/>
      <c r="HAZ304"/>
      <c r="HBA304"/>
      <c r="HBB304"/>
      <c r="HBC304"/>
      <c r="HBD304"/>
      <c r="HBE304"/>
      <c r="HBF304"/>
      <c r="HBG304"/>
      <c r="HBH304"/>
      <c r="HBI304"/>
      <c r="HBJ304"/>
      <c r="HBK304"/>
      <c r="HBL304"/>
      <c r="HBM304"/>
      <c r="HBN304"/>
      <c r="HBO304"/>
      <c r="HBP304"/>
      <c r="HBQ304"/>
      <c r="HBR304"/>
      <c r="HBS304"/>
      <c r="HBT304"/>
      <c r="HBU304"/>
      <c r="HBV304"/>
      <c r="HBW304"/>
      <c r="HBX304"/>
      <c r="HBY304"/>
      <c r="HBZ304"/>
      <c r="HCA304"/>
      <c r="HCB304"/>
      <c r="HCC304"/>
      <c r="HCD304"/>
      <c r="HCE304"/>
      <c r="HCF304"/>
      <c r="HCG304"/>
      <c r="HCH304"/>
      <c r="HCI304"/>
      <c r="HCJ304"/>
      <c r="HCK304"/>
      <c r="HCL304"/>
      <c r="HCM304"/>
      <c r="HCN304"/>
      <c r="HCO304"/>
      <c r="HCP304"/>
      <c r="HCQ304"/>
      <c r="HCR304"/>
      <c r="HCS304"/>
      <c r="HCT304"/>
      <c r="HCU304"/>
      <c r="HCV304"/>
      <c r="HCW304"/>
      <c r="HCX304"/>
      <c r="HCY304"/>
      <c r="HCZ304"/>
      <c r="HDA304"/>
      <c r="HDB304"/>
      <c r="HDC304"/>
      <c r="HDD304"/>
      <c r="HDE304"/>
      <c r="HDF304"/>
      <c r="HDG304"/>
      <c r="HDH304"/>
      <c r="HDI304"/>
      <c r="HDJ304"/>
      <c r="HDK304"/>
      <c r="HDL304"/>
      <c r="HDM304"/>
      <c r="HDN304"/>
      <c r="HDO304"/>
      <c r="HDP304"/>
      <c r="HDQ304"/>
      <c r="HDR304"/>
      <c r="HDS304"/>
      <c r="HDT304"/>
      <c r="HDU304"/>
      <c r="HDV304"/>
      <c r="HDW304"/>
      <c r="HDX304"/>
      <c r="HDY304"/>
      <c r="HDZ304"/>
      <c r="HEA304"/>
      <c r="HEB304"/>
      <c r="HEC304"/>
      <c r="HED304"/>
      <c r="HEE304"/>
      <c r="HEF304"/>
      <c r="HEG304"/>
      <c r="HEH304"/>
      <c r="HEI304"/>
      <c r="HEJ304"/>
      <c r="HEK304"/>
      <c r="HEL304"/>
      <c r="HEM304"/>
      <c r="HEN304"/>
      <c r="HEO304"/>
      <c r="HEP304"/>
      <c r="HEQ304"/>
      <c r="HER304"/>
      <c r="HES304"/>
      <c r="HET304"/>
      <c r="HEU304"/>
      <c r="HEV304"/>
      <c r="HEW304"/>
      <c r="HEX304"/>
      <c r="HEY304"/>
      <c r="HEZ304"/>
      <c r="HFA304"/>
      <c r="HFB304"/>
      <c r="HFC304"/>
      <c r="HFD304"/>
      <c r="HFE304"/>
      <c r="HFF304"/>
      <c r="HFG304"/>
      <c r="HFH304"/>
      <c r="HFI304"/>
      <c r="HFJ304"/>
      <c r="HFK304"/>
      <c r="HFL304"/>
      <c r="HFM304"/>
      <c r="HFN304"/>
      <c r="HFO304"/>
      <c r="HFP304"/>
      <c r="HFQ304"/>
      <c r="HFR304"/>
      <c r="HFS304"/>
      <c r="HFT304"/>
      <c r="HFU304"/>
      <c r="HFV304"/>
      <c r="HFW304"/>
      <c r="HFX304"/>
      <c r="HFY304"/>
      <c r="HFZ304"/>
      <c r="HGA304"/>
      <c r="HGB304"/>
      <c r="HGC304"/>
      <c r="HGD304"/>
      <c r="HGE304"/>
      <c r="HGF304"/>
      <c r="HGG304"/>
      <c r="HGH304"/>
      <c r="HGI304"/>
      <c r="HGJ304"/>
      <c r="HGK304"/>
      <c r="HGL304"/>
      <c r="HGM304"/>
      <c r="HGN304"/>
      <c r="HGO304"/>
      <c r="HGP304"/>
      <c r="HGQ304"/>
      <c r="HGR304"/>
      <c r="HGS304"/>
      <c r="HGT304"/>
      <c r="HGU304"/>
      <c r="HGV304"/>
      <c r="HGW304"/>
      <c r="HGX304"/>
      <c r="HGY304"/>
      <c r="HGZ304"/>
      <c r="HHA304"/>
      <c r="HHB304"/>
      <c r="HHC304"/>
      <c r="HHD304"/>
      <c r="HHE304"/>
      <c r="HHF304"/>
      <c r="HHG304"/>
      <c r="HHH304"/>
      <c r="HHI304"/>
      <c r="HHJ304"/>
      <c r="HHK304"/>
      <c r="HHL304"/>
      <c r="HHM304"/>
      <c r="HHN304"/>
      <c r="HHO304"/>
      <c r="HHP304"/>
      <c r="HHQ304"/>
      <c r="HHR304"/>
      <c r="HHS304"/>
      <c r="HHT304"/>
      <c r="HHU304"/>
      <c r="HHV304"/>
      <c r="HHW304"/>
      <c r="HHX304"/>
      <c r="HHY304"/>
      <c r="HHZ304"/>
      <c r="HIA304"/>
      <c r="HIB304"/>
      <c r="HIC304"/>
      <c r="HID304"/>
      <c r="HIE304"/>
      <c r="HIF304"/>
      <c r="HIG304"/>
      <c r="HIH304"/>
      <c r="HII304"/>
      <c r="HIJ304"/>
      <c r="HIK304"/>
      <c r="HIL304"/>
      <c r="HIM304"/>
      <c r="HIN304"/>
      <c r="HIO304"/>
      <c r="HIP304"/>
      <c r="HIQ304"/>
      <c r="HIR304"/>
      <c r="HIS304"/>
      <c r="HIT304"/>
      <c r="HIU304"/>
      <c r="HIV304"/>
      <c r="HIW304"/>
      <c r="HIX304"/>
      <c r="HIY304"/>
      <c r="HIZ304"/>
      <c r="HJA304"/>
      <c r="HJB304"/>
      <c r="HJC304"/>
      <c r="HJD304"/>
      <c r="HJE304"/>
      <c r="HJF304"/>
      <c r="HJG304"/>
      <c r="HJH304"/>
      <c r="HJI304"/>
      <c r="HJJ304"/>
      <c r="HJK304"/>
      <c r="HJL304"/>
      <c r="HJM304"/>
      <c r="HJN304"/>
      <c r="HJO304"/>
      <c r="HJP304"/>
      <c r="HJQ304"/>
      <c r="HJR304"/>
      <c r="HJS304"/>
      <c r="HJT304"/>
      <c r="HJU304"/>
      <c r="HJV304"/>
      <c r="HJW304"/>
      <c r="HJX304"/>
      <c r="HJY304"/>
      <c r="HJZ304"/>
      <c r="HKA304"/>
      <c r="HKB304"/>
      <c r="HKC304"/>
      <c r="HKD304"/>
      <c r="HKE304"/>
      <c r="HKF304"/>
      <c r="HKG304"/>
      <c r="HKH304"/>
      <c r="HKI304"/>
      <c r="HKJ304"/>
      <c r="HKK304"/>
      <c r="HKL304"/>
      <c r="HKM304"/>
      <c r="HKN304"/>
      <c r="HKO304"/>
      <c r="HKP304"/>
      <c r="HKQ304"/>
      <c r="HKR304"/>
      <c r="HKS304"/>
      <c r="HKT304"/>
      <c r="HKU304"/>
      <c r="HKV304"/>
      <c r="HKW304"/>
      <c r="HKX304"/>
      <c r="HKY304"/>
      <c r="HKZ304"/>
      <c r="HLA304"/>
      <c r="HLB304"/>
      <c r="HLC304"/>
      <c r="HLD304"/>
      <c r="HLE304"/>
      <c r="HLF304"/>
      <c r="HLG304"/>
      <c r="HLH304"/>
      <c r="HLI304"/>
      <c r="HLJ304"/>
      <c r="HLK304"/>
      <c r="HLL304"/>
      <c r="HLM304"/>
      <c r="HLN304"/>
      <c r="HLO304"/>
      <c r="HLP304"/>
      <c r="HLQ304"/>
      <c r="HLR304"/>
      <c r="HLS304"/>
      <c r="HLT304"/>
      <c r="HLU304"/>
      <c r="HLV304"/>
      <c r="HLW304"/>
      <c r="HLX304"/>
      <c r="HLY304"/>
      <c r="HLZ304"/>
      <c r="HMA304"/>
      <c r="HMB304"/>
      <c r="HMC304"/>
      <c r="HMD304"/>
      <c r="HME304"/>
      <c r="HMF304"/>
      <c r="HMG304"/>
      <c r="HMH304"/>
      <c r="HMI304"/>
      <c r="HMJ304"/>
      <c r="HMK304"/>
      <c r="HML304"/>
      <c r="HMM304"/>
      <c r="HMN304"/>
      <c r="HMO304"/>
      <c r="HMP304"/>
      <c r="HMQ304"/>
      <c r="HMR304"/>
      <c r="HMS304"/>
      <c r="HMT304"/>
      <c r="HMU304"/>
      <c r="HMV304"/>
      <c r="HMW304"/>
      <c r="HMX304"/>
      <c r="HMY304"/>
      <c r="HMZ304"/>
      <c r="HNA304"/>
      <c r="HNB304"/>
      <c r="HNC304"/>
      <c r="HND304"/>
      <c r="HNE304"/>
      <c r="HNF304"/>
      <c r="HNG304"/>
      <c r="HNH304"/>
      <c r="HNI304"/>
      <c r="HNJ304"/>
      <c r="HNK304"/>
      <c r="HNL304"/>
      <c r="HNM304"/>
      <c r="HNN304"/>
      <c r="HNO304"/>
      <c r="HNP304"/>
      <c r="HNQ304"/>
      <c r="HNR304"/>
      <c r="HNS304"/>
      <c r="HNT304"/>
      <c r="HNU304"/>
      <c r="HNV304"/>
      <c r="HNW304"/>
      <c r="HNX304"/>
      <c r="HNY304"/>
      <c r="HNZ304"/>
      <c r="HOA304"/>
      <c r="HOB304"/>
      <c r="HOC304"/>
      <c r="HOD304"/>
      <c r="HOE304"/>
      <c r="HOF304"/>
      <c r="HOG304"/>
      <c r="HOH304"/>
      <c r="HOI304"/>
      <c r="HOJ304"/>
      <c r="HOK304"/>
      <c r="HOL304"/>
      <c r="HOM304"/>
      <c r="HON304"/>
      <c r="HOO304"/>
      <c r="HOP304"/>
      <c r="HOQ304"/>
      <c r="HOR304"/>
      <c r="HOS304"/>
      <c r="HOT304"/>
      <c r="HOU304"/>
      <c r="HOV304"/>
      <c r="HOW304"/>
      <c r="HOX304"/>
      <c r="HOY304"/>
      <c r="HOZ304"/>
      <c r="HPA304"/>
      <c r="HPB304"/>
      <c r="HPC304"/>
      <c r="HPD304"/>
      <c r="HPE304"/>
      <c r="HPF304"/>
      <c r="HPG304"/>
      <c r="HPH304"/>
      <c r="HPI304"/>
      <c r="HPJ304"/>
      <c r="HPK304"/>
      <c r="HPL304"/>
      <c r="HPM304"/>
      <c r="HPN304"/>
      <c r="HPO304"/>
      <c r="HPP304"/>
      <c r="HPQ304"/>
      <c r="HPR304"/>
      <c r="HPS304"/>
      <c r="HPT304"/>
      <c r="HPU304"/>
      <c r="HPV304"/>
      <c r="HPW304"/>
      <c r="HPX304"/>
      <c r="HPY304"/>
      <c r="HPZ304"/>
      <c r="HQA304"/>
      <c r="HQB304"/>
      <c r="HQC304"/>
      <c r="HQD304"/>
      <c r="HQE304"/>
      <c r="HQF304"/>
      <c r="HQG304"/>
      <c r="HQH304"/>
      <c r="HQI304"/>
      <c r="HQJ304"/>
      <c r="HQK304"/>
      <c r="HQL304"/>
      <c r="HQM304"/>
      <c r="HQN304"/>
      <c r="HQO304"/>
      <c r="HQP304"/>
      <c r="HQQ304"/>
      <c r="HQR304"/>
      <c r="HQS304"/>
      <c r="HQT304"/>
      <c r="HQU304"/>
      <c r="HQV304"/>
      <c r="HQW304"/>
      <c r="HQX304"/>
      <c r="HQY304"/>
      <c r="HQZ304"/>
      <c r="HRA304"/>
      <c r="HRB304"/>
      <c r="HRC304"/>
      <c r="HRD304"/>
      <c r="HRE304"/>
      <c r="HRF304"/>
      <c r="HRG304"/>
      <c r="HRH304"/>
      <c r="HRI304"/>
      <c r="HRJ304"/>
      <c r="HRK304"/>
      <c r="HRL304"/>
      <c r="HRM304"/>
      <c r="HRN304"/>
      <c r="HRO304"/>
      <c r="HRP304"/>
      <c r="HRQ304"/>
      <c r="HRR304"/>
      <c r="HRS304"/>
      <c r="HRT304"/>
      <c r="HRU304"/>
      <c r="HRV304"/>
      <c r="HRW304"/>
      <c r="HRX304"/>
      <c r="HRY304"/>
      <c r="HRZ304"/>
      <c r="HSA304"/>
      <c r="HSB304"/>
      <c r="HSC304"/>
      <c r="HSD304"/>
      <c r="HSE304"/>
      <c r="HSF304"/>
      <c r="HSG304"/>
      <c r="HSH304"/>
      <c r="HSI304"/>
      <c r="HSJ304"/>
      <c r="HSK304"/>
      <c r="HSL304"/>
      <c r="HSM304"/>
      <c r="HSN304"/>
      <c r="HSO304"/>
      <c r="HSP304"/>
      <c r="HSQ304"/>
      <c r="HSR304"/>
      <c r="HSS304"/>
      <c r="HST304"/>
      <c r="HSU304"/>
      <c r="HSV304"/>
      <c r="HSW304"/>
      <c r="HSX304"/>
      <c r="HSY304"/>
      <c r="HSZ304"/>
      <c r="HTA304"/>
      <c r="HTB304"/>
      <c r="HTC304"/>
      <c r="HTD304"/>
      <c r="HTE304"/>
      <c r="HTF304"/>
      <c r="HTG304"/>
      <c r="HTH304"/>
      <c r="HTI304"/>
      <c r="HTJ304"/>
      <c r="HTK304"/>
      <c r="HTL304"/>
      <c r="HTM304"/>
      <c r="HTN304"/>
      <c r="HTO304"/>
      <c r="HTP304"/>
      <c r="HTQ304"/>
      <c r="HTR304"/>
      <c r="HTS304"/>
      <c r="HTT304"/>
      <c r="HTU304"/>
      <c r="HTV304"/>
      <c r="HTW304"/>
      <c r="HTX304"/>
      <c r="HTY304"/>
      <c r="HTZ304"/>
      <c r="HUA304"/>
      <c r="HUB304"/>
      <c r="HUC304"/>
      <c r="HUD304"/>
      <c r="HUE304"/>
      <c r="HUF304"/>
      <c r="HUG304"/>
      <c r="HUH304"/>
      <c r="HUI304"/>
      <c r="HUJ304"/>
      <c r="HUK304"/>
      <c r="HUL304"/>
      <c r="HUM304"/>
      <c r="HUN304"/>
      <c r="HUO304"/>
      <c r="HUP304"/>
      <c r="HUQ304"/>
      <c r="HUR304"/>
      <c r="HUS304"/>
      <c r="HUT304"/>
      <c r="HUU304"/>
      <c r="HUV304"/>
      <c r="HUW304"/>
      <c r="HUX304"/>
      <c r="HUY304"/>
      <c r="HUZ304"/>
      <c r="HVA304"/>
      <c r="HVB304"/>
      <c r="HVC304"/>
      <c r="HVD304"/>
      <c r="HVE304"/>
      <c r="HVF304"/>
      <c r="HVG304"/>
      <c r="HVH304"/>
      <c r="HVI304"/>
      <c r="HVJ304"/>
      <c r="HVK304"/>
      <c r="HVL304"/>
      <c r="HVM304"/>
      <c r="HVN304"/>
      <c r="HVO304"/>
      <c r="HVP304"/>
      <c r="HVQ304"/>
      <c r="HVR304"/>
      <c r="HVS304"/>
      <c r="HVT304"/>
      <c r="HVU304"/>
      <c r="HVV304"/>
      <c r="HVW304"/>
      <c r="HVX304"/>
      <c r="HVY304"/>
      <c r="HVZ304"/>
      <c r="HWA304"/>
      <c r="HWB304"/>
      <c r="HWC304"/>
      <c r="HWD304"/>
      <c r="HWE304"/>
      <c r="HWF304"/>
      <c r="HWG304"/>
      <c r="HWH304"/>
      <c r="HWI304"/>
      <c r="HWJ304"/>
      <c r="HWK304"/>
      <c r="HWL304"/>
      <c r="HWM304"/>
      <c r="HWN304"/>
      <c r="HWO304"/>
      <c r="HWP304"/>
      <c r="HWQ304"/>
      <c r="HWR304"/>
      <c r="HWS304"/>
      <c r="HWT304"/>
      <c r="HWU304"/>
      <c r="HWV304"/>
      <c r="HWW304"/>
      <c r="HWX304"/>
      <c r="HWY304"/>
      <c r="HWZ304"/>
      <c r="HXA304"/>
      <c r="HXB304"/>
      <c r="HXC304"/>
      <c r="HXD304"/>
      <c r="HXE304"/>
      <c r="HXF304"/>
      <c r="HXG304"/>
      <c r="HXH304"/>
      <c r="HXI304"/>
      <c r="HXJ304"/>
      <c r="HXK304"/>
      <c r="HXL304"/>
      <c r="HXM304"/>
      <c r="HXN304"/>
      <c r="HXO304"/>
      <c r="HXP304"/>
      <c r="HXQ304"/>
      <c r="HXR304"/>
      <c r="HXS304"/>
      <c r="HXT304"/>
      <c r="HXU304"/>
      <c r="HXV304"/>
      <c r="HXW304"/>
      <c r="HXX304"/>
      <c r="HXY304"/>
      <c r="HXZ304"/>
      <c r="HYA304"/>
      <c r="HYB304"/>
      <c r="HYC304"/>
      <c r="HYD304"/>
      <c r="HYE304"/>
      <c r="HYF304"/>
      <c r="HYG304"/>
      <c r="HYH304"/>
      <c r="HYI304"/>
      <c r="HYJ304"/>
      <c r="HYK304"/>
      <c r="HYL304"/>
      <c r="HYM304"/>
      <c r="HYN304"/>
      <c r="HYO304"/>
      <c r="HYP304"/>
      <c r="HYQ304"/>
      <c r="HYR304"/>
      <c r="HYS304"/>
      <c r="HYT304"/>
      <c r="HYU304"/>
      <c r="HYV304"/>
      <c r="HYW304"/>
      <c r="HYX304"/>
      <c r="HYY304"/>
      <c r="HYZ304"/>
      <c r="HZA304"/>
      <c r="HZB304"/>
      <c r="HZC304"/>
      <c r="HZD304"/>
      <c r="HZE304"/>
      <c r="HZF304"/>
      <c r="HZG304"/>
      <c r="HZH304"/>
      <c r="HZI304"/>
      <c r="HZJ304"/>
      <c r="HZK304"/>
      <c r="HZL304"/>
      <c r="HZM304"/>
      <c r="HZN304"/>
      <c r="HZO304"/>
      <c r="HZP304"/>
      <c r="HZQ304"/>
      <c r="HZR304"/>
      <c r="HZS304"/>
      <c r="HZT304"/>
      <c r="HZU304"/>
      <c r="HZV304"/>
      <c r="HZW304"/>
      <c r="HZX304"/>
      <c r="HZY304"/>
      <c r="HZZ304"/>
      <c r="IAA304"/>
      <c r="IAB304"/>
      <c r="IAC304"/>
      <c r="IAD304"/>
      <c r="IAE304"/>
      <c r="IAF304"/>
      <c r="IAG304"/>
      <c r="IAH304"/>
      <c r="IAI304"/>
      <c r="IAJ304"/>
      <c r="IAK304"/>
      <c r="IAL304"/>
      <c r="IAM304"/>
      <c r="IAN304"/>
      <c r="IAO304"/>
      <c r="IAP304"/>
      <c r="IAQ304"/>
      <c r="IAR304"/>
      <c r="IAS304"/>
      <c r="IAT304"/>
      <c r="IAU304"/>
      <c r="IAV304"/>
      <c r="IAW304"/>
      <c r="IAX304"/>
      <c r="IAY304"/>
      <c r="IAZ304"/>
      <c r="IBA304"/>
      <c r="IBB304"/>
      <c r="IBC304"/>
      <c r="IBD304"/>
      <c r="IBE304"/>
      <c r="IBF304"/>
      <c r="IBG304"/>
      <c r="IBH304"/>
      <c r="IBI304"/>
      <c r="IBJ304"/>
      <c r="IBK304"/>
      <c r="IBL304"/>
      <c r="IBM304"/>
      <c r="IBN304"/>
      <c r="IBO304"/>
      <c r="IBP304"/>
      <c r="IBQ304"/>
      <c r="IBR304"/>
      <c r="IBS304"/>
      <c r="IBT304"/>
      <c r="IBU304"/>
      <c r="IBV304"/>
      <c r="IBW304"/>
      <c r="IBX304"/>
      <c r="IBY304"/>
      <c r="IBZ304"/>
      <c r="ICA304"/>
      <c r="ICB304"/>
      <c r="ICC304"/>
      <c r="ICD304"/>
      <c r="ICE304"/>
      <c r="ICF304"/>
      <c r="ICG304"/>
      <c r="ICH304"/>
      <c r="ICI304"/>
      <c r="ICJ304"/>
      <c r="ICK304"/>
      <c r="ICL304"/>
      <c r="ICM304"/>
      <c r="ICN304"/>
      <c r="ICO304"/>
      <c r="ICP304"/>
      <c r="ICQ304"/>
      <c r="ICR304"/>
      <c r="ICS304"/>
      <c r="ICT304"/>
      <c r="ICU304"/>
      <c r="ICV304"/>
      <c r="ICW304"/>
      <c r="ICX304"/>
      <c r="ICY304"/>
      <c r="ICZ304"/>
      <c r="IDA304"/>
      <c r="IDB304"/>
      <c r="IDC304"/>
      <c r="IDD304"/>
      <c r="IDE304"/>
      <c r="IDF304"/>
      <c r="IDG304"/>
      <c r="IDH304"/>
      <c r="IDI304"/>
      <c r="IDJ304"/>
      <c r="IDK304"/>
      <c r="IDL304"/>
      <c r="IDM304"/>
      <c r="IDN304"/>
      <c r="IDO304"/>
      <c r="IDP304"/>
      <c r="IDQ304"/>
      <c r="IDR304"/>
      <c r="IDS304"/>
      <c r="IDT304"/>
      <c r="IDU304"/>
      <c r="IDV304"/>
      <c r="IDW304"/>
      <c r="IDX304"/>
      <c r="IDY304"/>
      <c r="IDZ304"/>
      <c r="IEA304"/>
      <c r="IEB304"/>
      <c r="IEC304"/>
      <c r="IED304"/>
      <c r="IEE304"/>
      <c r="IEF304"/>
      <c r="IEG304"/>
      <c r="IEH304"/>
      <c r="IEI304"/>
      <c r="IEJ304"/>
      <c r="IEK304"/>
      <c r="IEL304"/>
      <c r="IEM304"/>
      <c r="IEN304"/>
      <c r="IEO304"/>
      <c r="IEP304"/>
      <c r="IEQ304"/>
      <c r="IER304"/>
      <c r="IES304"/>
      <c r="IET304"/>
      <c r="IEU304"/>
      <c r="IEV304"/>
      <c r="IEW304"/>
      <c r="IEX304"/>
      <c r="IEY304"/>
      <c r="IEZ304"/>
      <c r="IFA304"/>
      <c r="IFB304"/>
      <c r="IFC304"/>
      <c r="IFD304"/>
      <c r="IFE304"/>
      <c r="IFF304"/>
      <c r="IFG304"/>
      <c r="IFH304"/>
      <c r="IFI304"/>
      <c r="IFJ304"/>
      <c r="IFK304"/>
      <c r="IFL304"/>
      <c r="IFM304"/>
      <c r="IFN304"/>
      <c r="IFO304"/>
      <c r="IFP304"/>
      <c r="IFQ304"/>
      <c r="IFR304"/>
      <c r="IFS304"/>
      <c r="IFT304"/>
      <c r="IFU304"/>
      <c r="IFV304"/>
      <c r="IFW304"/>
      <c r="IFX304"/>
      <c r="IFY304"/>
      <c r="IFZ304"/>
      <c r="IGA304"/>
      <c r="IGB304"/>
      <c r="IGC304"/>
      <c r="IGD304"/>
      <c r="IGE304"/>
      <c r="IGF304"/>
      <c r="IGG304"/>
      <c r="IGH304"/>
      <c r="IGI304"/>
      <c r="IGJ304"/>
      <c r="IGK304"/>
      <c r="IGL304"/>
      <c r="IGM304"/>
      <c r="IGN304"/>
      <c r="IGO304"/>
      <c r="IGP304"/>
      <c r="IGQ304"/>
      <c r="IGR304"/>
      <c r="IGS304"/>
      <c r="IGT304"/>
      <c r="IGU304"/>
      <c r="IGV304"/>
      <c r="IGW304"/>
      <c r="IGX304"/>
      <c r="IGY304"/>
      <c r="IGZ304"/>
      <c r="IHA304"/>
      <c r="IHB304"/>
      <c r="IHC304"/>
      <c r="IHD304"/>
      <c r="IHE304"/>
      <c r="IHF304"/>
      <c r="IHG304"/>
      <c r="IHH304"/>
      <c r="IHI304"/>
      <c r="IHJ304"/>
      <c r="IHK304"/>
      <c r="IHL304"/>
      <c r="IHM304"/>
      <c r="IHN304"/>
      <c r="IHO304"/>
      <c r="IHP304"/>
      <c r="IHQ304"/>
      <c r="IHR304"/>
      <c r="IHS304"/>
      <c r="IHT304"/>
      <c r="IHU304"/>
      <c r="IHV304"/>
      <c r="IHW304"/>
      <c r="IHX304"/>
      <c r="IHY304"/>
      <c r="IHZ304"/>
      <c r="IIA304"/>
      <c r="IIB304"/>
      <c r="IIC304"/>
      <c r="IID304"/>
      <c r="IIE304"/>
      <c r="IIF304"/>
      <c r="IIG304"/>
      <c r="IIH304"/>
      <c r="III304"/>
      <c r="IIJ304"/>
      <c r="IIK304"/>
      <c r="IIL304"/>
      <c r="IIM304"/>
      <c r="IIN304"/>
      <c r="IIO304"/>
      <c r="IIP304"/>
      <c r="IIQ304"/>
      <c r="IIR304"/>
      <c r="IIS304"/>
      <c r="IIT304"/>
      <c r="IIU304"/>
      <c r="IIV304"/>
      <c r="IIW304"/>
      <c r="IIX304"/>
      <c r="IIY304"/>
      <c r="IIZ304"/>
      <c r="IJA304"/>
      <c r="IJB304"/>
      <c r="IJC304"/>
      <c r="IJD304"/>
      <c r="IJE304"/>
      <c r="IJF304"/>
      <c r="IJG304"/>
      <c r="IJH304"/>
      <c r="IJI304"/>
      <c r="IJJ304"/>
      <c r="IJK304"/>
      <c r="IJL304"/>
      <c r="IJM304"/>
      <c r="IJN304"/>
      <c r="IJO304"/>
      <c r="IJP304"/>
      <c r="IJQ304"/>
      <c r="IJR304"/>
      <c r="IJS304"/>
      <c r="IJT304"/>
      <c r="IJU304"/>
      <c r="IJV304"/>
      <c r="IJW304"/>
      <c r="IJX304"/>
      <c r="IJY304"/>
      <c r="IJZ304"/>
      <c r="IKA304"/>
      <c r="IKB304"/>
      <c r="IKC304"/>
      <c r="IKD304"/>
      <c r="IKE304"/>
      <c r="IKF304"/>
      <c r="IKG304"/>
      <c r="IKH304"/>
      <c r="IKI304"/>
      <c r="IKJ304"/>
      <c r="IKK304"/>
      <c r="IKL304"/>
      <c r="IKM304"/>
      <c r="IKN304"/>
      <c r="IKO304"/>
      <c r="IKP304"/>
      <c r="IKQ304"/>
      <c r="IKR304"/>
      <c r="IKS304"/>
      <c r="IKT304"/>
      <c r="IKU304"/>
      <c r="IKV304"/>
      <c r="IKW304"/>
      <c r="IKX304"/>
      <c r="IKY304"/>
      <c r="IKZ304"/>
      <c r="ILA304"/>
      <c r="ILB304"/>
      <c r="ILC304"/>
      <c r="ILD304"/>
      <c r="ILE304"/>
      <c r="ILF304"/>
      <c r="ILG304"/>
      <c r="ILH304"/>
      <c r="ILI304"/>
      <c r="ILJ304"/>
      <c r="ILK304"/>
      <c r="ILL304"/>
      <c r="ILM304"/>
      <c r="ILN304"/>
      <c r="ILO304"/>
      <c r="ILP304"/>
      <c r="ILQ304"/>
      <c r="ILR304"/>
      <c r="ILS304"/>
      <c r="ILT304"/>
      <c r="ILU304"/>
      <c r="ILV304"/>
      <c r="ILW304"/>
      <c r="ILX304"/>
      <c r="ILY304"/>
      <c r="ILZ304"/>
      <c r="IMA304"/>
      <c r="IMB304"/>
      <c r="IMC304"/>
      <c r="IMD304"/>
      <c r="IME304"/>
      <c r="IMF304"/>
      <c r="IMG304"/>
      <c r="IMH304"/>
      <c r="IMI304"/>
      <c r="IMJ304"/>
      <c r="IMK304"/>
      <c r="IML304"/>
      <c r="IMM304"/>
      <c r="IMN304"/>
      <c r="IMO304"/>
      <c r="IMP304"/>
      <c r="IMQ304"/>
      <c r="IMR304"/>
      <c r="IMS304"/>
      <c r="IMT304"/>
      <c r="IMU304"/>
      <c r="IMV304"/>
      <c r="IMW304"/>
      <c r="IMX304"/>
      <c r="IMY304"/>
      <c r="IMZ304"/>
      <c r="INA304"/>
      <c r="INB304"/>
      <c r="INC304"/>
      <c r="IND304"/>
      <c r="INE304"/>
      <c r="INF304"/>
      <c r="ING304"/>
      <c r="INH304"/>
      <c r="INI304"/>
      <c r="INJ304"/>
      <c r="INK304"/>
      <c r="INL304"/>
      <c r="INM304"/>
      <c r="INN304"/>
      <c r="INO304"/>
      <c r="INP304"/>
      <c r="INQ304"/>
      <c r="INR304"/>
      <c r="INS304"/>
      <c r="INT304"/>
      <c r="INU304"/>
      <c r="INV304"/>
      <c r="INW304"/>
      <c r="INX304"/>
      <c r="INY304"/>
      <c r="INZ304"/>
      <c r="IOA304"/>
      <c r="IOB304"/>
      <c r="IOC304"/>
      <c r="IOD304"/>
      <c r="IOE304"/>
      <c r="IOF304"/>
      <c r="IOG304"/>
      <c r="IOH304"/>
      <c r="IOI304"/>
      <c r="IOJ304"/>
      <c r="IOK304"/>
      <c r="IOL304"/>
      <c r="IOM304"/>
      <c r="ION304"/>
      <c r="IOO304"/>
      <c r="IOP304"/>
      <c r="IOQ304"/>
      <c r="IOR304"/>
      <c r="IOS304"/>
      <c r="IOT304"/>
      <c r="IOU304"/>
      <c r="IOV304"/>
      <c r="IOW304"/>
      <c r="IOX304"/>
      <c r="IOY304"/>
      <c r="IOZ304"/>
      <c r="IPA304"/>
      <c r="IPB304"/>
      <c r="IPC304"/>
      <c r="IPD304"/>
      <c r="IPE304"/>
      <c r="IPF304"/>
      <c r="IPG304"/>
      <c r="IPH304"/>
      <c r="IPI304"/>
      <c r="IPJ304"/>
      <c r="IPK304"/>
      <c r="IPL304"/>
      <c r="IPM304"/>
      <c r="IPN304"/>
      <c r="IPO304"/>
      <c r="IPP304"/>
      <c r="IPQ304"/>
      <c r="IPR304"/>
      <c r="IPS304"/>
      <c r="IPT304"/>
      <c r="IPU304"/>
      <c r="IPV304"/>
      <c r="IPW304"/>
      <c r="IPX304"/>
      <c r="IPY304"/>
      <c r="IPZ304"/>
      <c r="IQA304"/>
      <c r="IQB304"/>
      <c r="IQC304"/>
      <c r="IQD304"/>
      <c r="IQE304"/>
      <c r="IQF304"/>
      <c r="IQG304"/>
      <c r="IQH304"/>
      <c r="IQI304"/>
      <c r="IQJ304"/>
      <c r="IQK304"/>
      <c r="IQL304"/>
      <c r="IQM304"/>
      <c r="IQN304"/>
      <c r="IQO304"/>
      <c r="IQP304"/>
      <c r="IQQ304"/>
      <c r="IQR304"/>
      <c r="IQS304"/>
      <c r="IQT304"/>
      <c r="IQU304"/>
      <c r="IQV304"/>
      <c r="IQW304"/>
      <c r="IQX304"/>
      <c r="IQY304"/>
      <c r="IQZ304"/>
      <c r="IRA304"/>
      <c r="IRB304"/>
      <c r="IRC304"/>
      <c r="IRD304"/>
      <c r="IRE304"/>
      <c r="IRF304"/>
      <c r="IRG304"/>
      <c r="IRH304"/>
      <c r="IRI304"/>
      <c r="IRJ304"/>
      <c r="IRK304"/>
      <c r="IRL304"/>
      <c r="IRM304"/>
      <c r="IRN304"/>
      <c r="IRO304"/>
      <c r="IRP304"/>
      <c r="IRQ304"/>
      <c r="IRR304"/>
      <c r="IRS304"/>
      <c r="IRT304"/>
      <c r="IRU304"/>
      <c r="IRV304"/>
      <c r="IRW304"/>
      <c r="IRX304"/>
      <c r="IRY304"/>
      <c r="IRZ304"/>
      <c r="ISA304"/>
      <c r="ISB304"/>
      <c r="ISC304"/>
      <c r="ISD304"/>
      <c r="ISE304"/>
      <c r="ISF304"/>
      <c r="ISG304"/>
      <c r="ISH304"/>
      <c r="ISI304"/>
      <c r="ISJ304"/>
      <c r="ISK304"/>
      <c r="ISL304"/>
      <c r="ISM304"/>
      <c r="ISN304"/>
      <c r="ISO304"/>
      <c r="ISP304"/>
      <c r="ISQ304"/>
      <c r="ISR304"/>
      <c r="ISS304"/>
      <c r="IST304"/>
      <c r="ISU304"/>
      <c r="ISV304"/>
      <c r="ISW304"/>
      <c r="ISX304"/>
      <c r="ISY304"/>
      <c r="ISZ304"/>
      <c r="ITA304"/>
      <c r="ITB304"/>
      <c r="ITC304"/>
      <c r="ITD304"/>
      <c r="ITE304"/>
      <c r="ITF304"/>
      <c r="ITG304"/>
      <c r="ITH304"/>
      <c r="ITI304"/>
      <c r="ITJ304"/>
      <c r="ITK304"/>
      <c r="ITL304"/>
      <c r="ITM304"/>
      <c r="ITN304"/>
      <c r="ITO304"/>
      <c r="ITP304"/>
      <c r="ITQ304"/>
      <c r="ITR304"/>
      <c r="ITS304"/>
      <c r="ITT304"/>
      <c r="ITU304"/>
      <c r="ITV304"/>
      <c r="ITW304"/>
      <c r="ITX304"/>
      <c r="ITY304"/>
      <c r="ITZ304"/>
      <c r="IUA304"/>
      <c r="IUB304"/>
      <c r="IUC304"/>
      <c r="IUD304"/>
      <c r="IUE304"/>
      <c r="IUF304"/>
      <c r="IUG304"/>
      <c r="IUH304"/>
      <c r="IUI304"/>
      <c r="IUJ304"/>
      <c r="IUK304"/>
      <c r="IUL304"/>
      <c r="IUM304"/>
      <c r="IUN304"/>
      <c r="IUO304"/>
      <c r="IUP304"/>
      <c r="IUQ304"/>
      <c r="IUR304"/>
      <c r="IUS304"/>
      <c r="IUT304"/>
      <c r="IUU304"/>
      <c r="IUV304"/>
      <c r="IUW304"/>
      <c r="IUX304"/>
      <c r="IUY304"/>
      <c r="IUZ304"/>
      <c r="IVA304"/>
      <c r="IVB304"/>
      <c r="IVC304"/>
      <c r="IVD304"/>
      <c r="IVE304"/>
      <c r="IVF304"/>
      <c r="IVG304"/>
      <c r="IVH304"/>
      <c r="IVI304"/>
      <c r="IVJ304"/>
      <c r="IVK304"/>
      <c r="IVL304"/>
      <c r="IVM304"/>
      <c r="IVN304"/>
      <c r="IVO304"/>
      <c r="IVP304"/>
      <c r="IVQ304"/>
      <c r="IVR304"/>
      <c r="IVS304"/>
      <c r="IVT304"/>
      <c r="IVU304"/>
      <c r="IVV304"/>
      <c r="IVW304"/>
      <c r="IVX304"/>
      <c r="IVY304"/>
      <c r="IVZ304"/>
      <c r="IWA304"/>
      <c r="IWB304"/>
      <c r="IWC304"/>
      <c r="IWD304"/>
      <c r="IWE304"/>
      <c r="IWF304"/>
      <c r="IWG304"/>
      <c r="IWH304"/>
      <c r="IWI304"/>
      <c r="IWJ304"/>
      <c r="IWK304"/>
      <c r="IWL304"/>
      <c r="IWM304"/>
      <c r="IWN304"/>
      <c r="IWO304"/>
      <c r="IWP304"/>
      <c r="IWQ304"/>
      <c r="IWR304"/>
      <c r="IWS304"/>
      <c r="IWT304"/>
      <c r="IWU304"/>
      <c r="IWV304"/>
      <c r="IWW304"/>
      <c r="IWX304"/>
      <c r="IWY304"/>
      <c r="IWZ304"/>
      <c r="IXA304"/>
      <c r="IXB304"/>
      <c r="IXC304"/>
      <c r="IXD304"/>
      <c r="IXE304"/>
      <c r="IXF304"/>
      <c r="IXG304"/>
      <c r="IXH304"/>
      <c r="IXI304"/>
      <c r="IXJ304"/>
      <c r="IXK304"/>
      <c r="IXL304"/>
      <c r="IXM304"/>
      <c r="IXN304"/>
      <c r="IXO304"/>
      <c r="IXP304"/>
      <c r="IXQ304"/>
      <c r="IXR304"/>
      <c r="IXS304"/>
      <c r="IXT304"/>
      <c r="IXU304"/>
      <c r="IXV304"/>
      <c r="IXW304"/>
      <c r="IXX304"/>
      <c r="IXY304"/>
      <c r="IXZ304"/>
      <c r="IYA304"/>
      <c r="IYB304"/>
      <c r="IYC304"/>
      <c r="IYD304"/>
      <c r="IYE304"/>
      <c r="IYF304"/>
      <c r="IYG304"/>
      <c r="IYH304"/>
      <c r="IYI304"/>
      <c r="IYJ304"/>
      <c r="IYK304"/>
      <c r="IYL304"/>
      <c r="IYM304"/>
      <c r="IYN304"/>
      <c r="IYO304"/>
      <c r="IYP304"/>
      <c r="IYQ304"/>
      <c r="IYR304"/>
      <c r="IYS304"/>
      <c r="IYT304"/>
      <c r="IYU304"/>
      <c r="IYV304"/>
      <c r="IYW304"/>
      <c r="IYX304"/>
      <c r="IYY304"/>
      <c r="IYZ304"/>
      <c r="IZA304"/>
      <c r="IZB304"/>
      <c r="IZC304"/>
      <c r="IZD304"/>
      <c r="IZE304"/>
      <c r="IZF304"/>
      <c r="IZG304"/>
      <c r="IZH304"/>
      <c r="IZI304"/>
      <c r="IZJ304"/>
      <c r="IZK304"/>
      <c r="IZL304"/>
      <c r="IZM304"/>
      <c r="IZN304"/>
      <c r="IZO304"/>
      <c r="IZP304"/>
      <c r="IZQ304"/>
      <c r="IZR304"/>
      <c r="IZS304"/>
      <c r="IZT304"/>
      <c r="IZU304"/>
      <c r="IZV304"/>
      <c r="IZW304"/>
      <c r="IZX304"/>
      <c r="IZY304"/>
      <c r="IZZ304"/>
      <c r="JAA304"/>
      <c r="JAB304"/>
      <c r="JAC304"/>
      <c r="JAD304"/>
      <c r="JAE304"/>
      <c r="JAF304"/>
      <c r="JAG304"/>
      <c r="JAH304"/>
      <c r="JAI304"/>
      <c r="JAJ304"/>
      <c r="JAK304"/>
      <c r="JAL304"/>
      <c r="JAM304"/>
      <c r="JAN304"/>
      <c r="JAO304"/>
      <c r="JAP304"/>
      <c r="JAQ304"/>
      <c r="JAR304"/>
      <c r="JAS304"/>
      <c r="JAT304"/>
      <c r="JAU304"/>
      <c r="JAV304"/>
      <c r="JAW304"/>
      <c r="JAX304"/>
      <c r="JAY304"/>
      <c r="JAZ304"/>
      <c r="JBA304"/>
      <c r="JBB304"/>
      <c r="JBC304"/>
      <c r="JBD304"/>
      <c r="JBE304"/>
      <c r="JBF304"/>
      <c r="JBG304"/>
      <c r="JBH304"/>
      <c r="JBI304"/>
      <c r="JBJ304"/>
      <c r="JBK304"/>
      <c r="JBL304"/>
      <c r="JBM304"/>
      <c r="JBN304"/>
      <c r="JBO304"/>
      <c r="JBP304"/>
      <c r="JBQ304"/>
      <c r="JBR304"/>
      <c r="JBS304"/>
      <c r="JBT304"/>
      <c r="JBU304"/>
      <c r="JBV304"/>
      <c r="JBW304"/>
      <c r="JBX304"/>
      <c r="JBY304"/>
      <c r="JBZ304"/>
      <c r="JCA304"/>
      <c r="JCB304"/>
      <c r="JCC304"/>
      <c r="JCD304"/>
      <c r="JCE304"/>
      <c r="JCF304"/>
      <c r="JCG304"/>
      <c r="JCH304"/>
      <c r="JCI304"/>
      <c r="JCJ304"/>
      <c r="JCK304"/>
      <c r="JCL304"/>
      <c r="JCM304"/>
      <c r="JCN304"/>
      <c r="JCO304"/>
      <c r="JCP304"/>
      <c r="JCQ304"/>
      <c r="JCR304"/>
      <c r="JCS304"/>
      <c r="JCT304"/>
      <c r="JCU304"/>
      <c r="JCV304"/>
      <c r="JCW304"/>
      <c r="JCX304"/>
      <c r="JCY304"/>
      <c r="JCZ304"/>
      <c r="JDA304"/>
      <c r="JDB304"/>
      <c r="JDC304"/>
      <c r="JDD304"/>
      <c r="JDE304"/>
      <c r="JDF304"/>
      <c r="JDG304"/>
      <c r="JDH304"/>
      <c r="JDI304"/>
      <c r="JDJ304"/>
      <c r="JDK304"/>
      <c r="JDL304"/>
      <c r="JDM304"/>
      <c r="JDN304"/>
      <c r="JDO304"/>
      <c r="JDP304"/>
      <c r="JDQ304"/>
      <c r="JDR304"/>
      <c r="JDS304"/>
      <c r="JDT304"/>
      <c r="JDU304"/>
      <c r="JDV304"/>
      <c r="JDW304"/>
      <c r="JDX304"/>
      <c r="JDY304"/>
      <c r="JDZ304"/>
      <c r="JEA304"/>
      <c r="JEB304"/>
      <c r="JEC304"/>
      <c r="JED304"/>
      <c r="JEE304"/>
      <c r="JEF304"/>
      <c r="JEG304"/>
      <c r="JEH304"/>
      <c r="JEI304"/>
      <c r="JEJ304"/>
      <c r="JEK304"/>
      <c r="JEL304"/>
      <c r="JEM304"/>
      <c r="JEN304"/>
      <c r="JEO304"/>
      <c r="JEP304"/>
      <c r="JEQ304"/>
      <c r="JER304"/>
      <c r="JES304"/>
      <c r="JET304"/>
      <c r="JEU304"/>
      <c r="JEV304"/>
      <c r="JEW304"/>
      <c r="JEX304"/>
      <c r="JEY304"/>
      <c r="JEZ304"/>
      <c r="JFA304"/>
      <c r="JFB304"/>
      <c r="JFC304"/>
      <c r="JFD304"/>
      <c r="JFE304"/>
      <c r="JFF304"/>
      <c r="JFG304"/>
      <c r="JFH304"/>
      <c r="JFI304"/>
      <c r="JFJ304"/>
      <c r="JFK304"/>
      <c r="JFL304"/>
      <c r="JFM304"/>
      <c r="JFN304"/>
      <c r="JFO304"/>
      <c r="JFP304"/>
      <c r="JFQ304"/>
      <c r="JFR304"/>
      <c r="JFS304"/>
      <c r="JFT304"/>
      <c r="JFU304"/>
      <c r="JFV304"/>
      <c r="JFW304"/>
      <c r="JFX304"/>
      <c r="JFY304"/>
      <c r="JFZ304"/>
      <c r="JGA304"/>
      <c r="JGB304"/>
      <c r="JGC304"/>
      <c r="JGD304"/>
      <c r="JGE304"/>
      <c r="JGF304"/>
      <c r="JGG304"/>
      <c r="JGH304"/>
      <c r="JGI304"/>
      <c r="JGJ304"/>
      <c r="JGK304"/>
      <c r="JGL304"/>
      <c r="JGM304"/>
      <c r="JGN304"/>
      <c r="JGO304"/>
      <c r="JGP304"/>
      <c r="JGQ304"/>
      <c r="JGR304"/>
      <c r="JGS304"/>
      <c r="JGT304"/>
      <c r="JGU304"/>
      <c r="JGV304"/>
      <c r="JGW304"/>
      <c r="JGX304"/>
      <c r="JGY304"/>
      <c r="JGZ304"/>
      <c r="JHA304"/>
      <c r="JHB304"/>
      <c r="JHC304"/>
      <c r="JHD304"/>
      <c r="JHE304"/>
      <c r="JHF304"/>
      <c r="JHG304"/>
      <c r="JHH304"/>
      <c r="JHI304"/>
      <c r="JHJ304"/>
      <c r="JHK304"/>
      <c r="JHL304"/>
      <c r="JHM304"/>
      <c r="JHN304"/>
      <c r="JHO304"/>
      <c r="JHP304"/>
      <c r="JHQ304"/>
      <c r="JHR304"/>
      <c r="JHS304"/>
      <c r="JHT304"/>
      <c r="JHU304"/>
      <c r="JHV304"/>
      <c r="JHW304"/>
      <c r="JHX304"/>
      <c r="JHY304"/>
      <c r="JHZ304"/>
      <c r="JIA304"/>
      <c r="JIB304"/>
      <c r="JIC304"/>
      <c r="JID304"/>
      <c r="JIE304"/>
      <c r="JIF304"/>
      <c r="JIG304"/>
      <c r="JIH304"/>
      <c r="JII304"/>
      <c r="JIJ304"/>
      <c r="JIK304"/>
      <c r="JIL304"/>
      <c r="JIM304"/>
      <c r="JIN304"/>
      <c r="JIO304"/>
      <c r="JIP304"/>
      <c r="JIQ304"/>
      <c r="JIR304"/>
      <c r="JIS304"/>
      <c r="JIT304"/>
      <c r="JIU304"/>
      <c r="JIV304"/>
      <c r="JIW304"/>
      <c r="JIX304"/>
      <c r="JIY304"/>
      <c r="JIZ304"/>
      <c r="JJA304"/>
      <c r="JJB304"/>
      <c r="JJC304"/>
      <c r="JJD304"/>
      <c r="JJE304"/>
      <c r="JJF304"/>
      <c r="JJG304"/>
      <c r="JJH304"/>
      <c r="JJI304"/>
      <c r="JJJ304"/>
      <c r="JJK304"/>
      <c r="JJL304"/>
      <c r="JJM304"/>
      <c r="JJN304"/>
      <c r="JJO304"/>
      <c r="JJP304"/>
      <c r="JJQ304"/>
      <c r="JJR304"/>
      <c r="JJS304"/>
      <c r="JJT304"/>
      <c r="JJU304"/>
      <c r="JJV304"/>
      <c r="JJW304"/>
      <c r="JJX304"/>
      <c r="JJY304"/>
      <c r="JJZ304"/>
      <c r="JKA304"/>
      <c r="JKB304"/>
      <c r="JKC304"/>
      <c r="JKD304"/>
      <c r="JKE304"/>
      <c r="JKF304"/>
      <c r="JKG304"/>
      <c r="JKH304"/>
      <c r="JKI304"/>
      <c r="JKJ304"/>
      <c r="JKK304"/>
      <c r="JKL304"/>
      <c r="JKM304"/>
      <c r="JKN304"/>
      <c r="JKO304"/>
      <c r="JKP304"/>
      <c r="JKQ304"/>
      <c r="JKR304"/>
      <c r="JKS304"/>
      <c r="JKT304"/>
      <c r="JKU304"/>
      <c r="JKV304"/>
      <c r="JKW304"/>
      <c r="JKX304"/>
      <c r="JKY304"/>
      <c r="JKZ304"/>
      <c r="JLA304"/>
      <c r="JLB304"/>
      <c r="JLC304"/>
      <c r="JLD304"/>
      <c r="JLE304"/>
      <c r="JLF304"/>
      <c r="JLG304"/>
      <c r="JLH304"/>
      <c r="JLI304"/>
      <c r="JLJ304"/>
      <c r="JLK304"/>
      <c r="JLL304"/>
      <c r="JLM304"/>
      <c r="JLN304"/>
      <c r="JLO304"/>
      <c r="JLP304"/>
      <c r="JLQ304"/>
      <c r="JLR304"/>
      <c r="JLS304"/>
      <c r="JLT304"/>
      <c r="JLU304"/>
      <c r="JLV304"/>
      <c r="JLW304"/>
      <c r="JLX304"/>
      <c r="JLY304"/>
      <c r="JLZ304"/>
      <c r="JMA304"/>
      <c r="JMB304"/>
      <c r="JMC304"/>
      <c r="JMD304"/>
      <c r="JME304"/>
      <c r="JMF304"/>
      <c r="JMG304"/>
      <c r="JMH304"/>
      <c r="JMI304"/>
      <c r="JMJ304"/>
      <c r="JMK304"/>
      <c r="JML304"/>
      <c r="JMM304"/>
      <c r="JMN304"/>
      <c r="JMO304"/>
      <c r="JMP304"/>
      <c r="JMQ304"/>
      <c r="JMR304"/>
      <c r="JMS304"/>
      <c r="JMT304"/>
      <c r="JMU304"/>
      <c r="JMV304"/>
      <c r="JMW304"/>
      <c r="JMX304"/>
      <c r="JMY304"/>
      <c r="JMZ304"/>
      <c r="JNA304"/>
      <c r="JNB304"/>
      <c r="JNC304"/>
      <c r="JND304"/>
      <c r="JNE304"/>
      <c r="JNF304"/>
      <c r="JNG304"/>
      <c r="JNH304"/>
      <c r="JNI304"/>
      <c r="JNJ304"/>
      <c r="JNK304"/>
      <c r="JNL304"/>
      <c r="JNM304"/>
      <c r="JNN304"/>
      <c r="JNO304"/>
      <c r="JNP304"/>
      <c r="JNQ304"/>
      <c r="JNR304"/>
      <c r="JNS304"/>
      <c r="JNT304"/>
      <c r="JNU304"/>
      <c r="JNV304"/>
      <c r="JNW304"/>
      <c r="JNX304"/>
      <c r="JNY304"/>
      <c r="JNZ304"/>
      <c r="JOA304"/>
      <c r="JOB304"/>
      <c r="JOC304"/>
      <c r="JOD304"/>
      <c r="JOE304"/>
      <c r="JOF304"/>
      <c r="JOG304"/>
      <c r="JOH304"/>
      <c r="JOI304"/>
      <c r="JOJ304"/>
      <c r="JOK304"/>
      <c r="JOL304"/>
      <c r="JOM304"/>
      <c r="JON304"/>
      <c r="JOO304"/>
      <c r="JOP304"/>
      <c r="JOQ304"/>
      <c r="JOR304"/>
      <c r="JOS304"/>
      <c r="JOT304"/>
      <c r="JOU304"/>
      <c r="JOV304"/>
      <c r="JOW304"/>
      <c r="JOX304"/>
      <c r="JOY304"/>
      <c r="JOZ304"/>
      <c r="JPA304"/>
      <c r="JPB304"/>
      <c r="JPC304"/>
      <c r="JPD304"/>
      <c r="JPE304"/>
      <c r="JPF304"/>
      <c r="JPG304"/>
      <c r="JPH304"/>
      <c r="JPI304"/>
      <c r="JPJ304"/>
      <c r="JPK304"/>
      <c r="JPL304"/>
      <c r="JPM304"/>
      <c r="JPN304"/>
      <c r="JPO304"/>
      <c r="JPP304"/>
      <c r="JPQ304"/>
      <c r="JPR304"/>
      <c r="JPS304"/>
      <c r="JPT304"/>
      <c r="JPU304"/>
      <c r="JPV304"/>
      <c r="JPW304"/>
      <c r="JPX304"/>
      <c r="JPY304"/>
      <c r="JPZ304"/>
      <c r="JQA304"/>
      <c r="JQB304"/>
      <c r="JQC304"/>
      <c r="JQD304"/>
      <c r="JQE304"/>
      <c r="JQF304"/>
      <c r="JQG304"/>
      <c r="JQH304"/>
      <c r="JQI304"/>
      <c r="JQJ304"/>
      <c r="JQK304"/>
      <c r="JQL304"/>
      <c r="JQM304"/>
      <c r="JQN304"/>
      <c r="JQO304"/>
      <c r="JQP304"/>
      <c r="JQQ304"/>
      <c r="JQR304"/>
      <c r="JQS304"/>
      <c r="JQT304"/>
      <c r="JQU304"/>
      <c r="JQV304"/>
      <c r="JQW304"/>
      <c r="JQX304"/>
      <c r="JQY304"/>
      <c r="JQZ304"/>
      <c r="JRA304"/>
      <c r="JRB304"/>
      <c r="JRC304"/>
      <c r="JRD304"/>
      <c r="JRE304"/>
      <c r="JRF304"/>
      <c r="JRG304"/>
      <c r="JRH304"/>
      <c r="JRI304"/>
      <c r="JRJ304"/>
      <c r="JRK304"/>
      <c r="JRL304"/>
      <c r="JRM304"/>
      <c r="JRN304"/>
      <c r="JRO304"/>
      <c r="JRP304"/>
      <c r="JRQ304"/>
      <c r="JRR304"/>
      <c r="JRS304"/>
      <c r="JRT304"/>
      <c r="JRU304"/>
      <c r="JRV304"/>
      <c r="JRW304"/>
      <c r="JRX304"/>
      <c r="JRY304"/>
      <c r="JRZ304"/>
      <c r="JSA304"/>
      <c r="JSB304"/>
      <c r="JSC304"/>
      <c r="JSD304"/>
      <c r="JSE304"/>
      <c r="JSF304"/>
      <c r="JSG304"/>
      <c r="JSH304"/>
      <c r="JSI304"/>
      <c r="JSJ304"/>
      <c r="JSK304"/>
      <c r="JSL304"/>
      <c r="JSM304"/>
      <c r="JSN304"/>
      <c r="JSO304"/>
      <c r="JSP304"/>
      <c r="JSQ304"/>
      <c r="JSR304"/>
      <c r="JSS304"/>
      <c r="JST304"/>
      <c r="JSU304"/>
      <c r="JSV304"/>
      <c r="JSW304"/>
      <c r="JSX304"/>
      <c r="JSY304"/>
      <c r="JSZ304"/>
      <c r="JTA304"/>
      <c r="JTB304"/>
      <c r="JTC304"/>
      <c r="JTD304"/>
      <c r="JTE304"/>
      <c r="JTF304"/>
      <c r="JTG304"/>
      <c r="JTH304"/>
      <c r="JTI304"/>
      <c r="JTJ304"/>
      <c r="JTK304"/>
      <c r="JTL304"/>
      <c r="JTM304"/>
      <c r="JTN304"/>
      <c r="JTO304"/>
      <c r="JTP304"/>
      <c r="JTQ304"/>
      <c r="JTR304"/>
      <c r="JTS304"/>
      <c r="JTT304"/>
      <c r="JTU304"/>
      <c r="JTV304"/>
      <c r="JTW304"/>
      <c r="JTX304"/>
      <c r="JTY304"/>
      <c r="JTZ304"/>
      <c r="JUA304"/>
      <c r="JUB304"/>
      <c r="JUC304"/>
      <c r="JUD304"/>
      <c r="JUE304"/>
      <c r="JUF304"/>
      <c r="JUG304"/>
      <c r="JUH304"/>
      <c r="JUI304"/>
      <c r="JUJ304"/>
      <c r="JUK304"/>
      <c r="JUL304"/>
      <c r="JUM304"/>
      <c r="JUN304"/>
      <c r="JUO304"/>
      <c r="JUP304"/>
      <c r="JUQ304"/>
      <c r="JUR304"/>
      <c r="JUS304"/>
      <c r="JUT304"/>
      <c r="JUU304"/>
      <c r="JUV304"/>
      <c r="JUW304"/>
      <c r="JUX304"/>
      <c r="JUY304"/>
      <c r="JUZ304"/>
      <c r="JVA304"/>
      <c r="JVB304"/>
      <c r="JVC304"/>
      <c r="JVD304"/>
      <c r="JVE304"/>
      <c r="JVF304"/>
      <c r="JVG304"/>
      <c r="JVH304"/>
      <c r="JVI304"/>
      <c r="JVJ304"/>
      <c r="JVK304"/>
      <c r="JVL304"/>
      <c r="JVM304"/>
      <c r="JVN304"/>
      <c r="JVO304"/>
      <c r="JVP304"/>
      <c r="JVQ304"/>
      <c r="JVR304"/>
      <c r="JVS304"/>
      <c r="JVT304"/>
      <c r="JVU304"/>
      <c r="JVV304"/>
      <c r="JVW304"/>
      <c r="JVX304"/>
      <c r="JVY304"/>
      <c r="JVZ304"/>
      <c r="JWA304"/>
      <c r="JWB304"/>
      <c r="JWC304"/>
      <c r="JWD304"/>
      <c r="JWE304"/>
      <c r="JWF304"/>
      <c r="JWG304"/>
      <c r="JWH304"/>
      <c r="JWI304"/>
      <c r="JWJ304"/>
      <c r="JWK304"/>
      <c r="JWL304"/>
      <c r="JWM304"/>
      <c r="JWN304"/>
      <c r="JWO304"/>
      <c r="JWP304"/>
      <c r="JWQ304"/>
      <c r="JWR304"/>
      <c r="JWS304"/>
      <c r="JWT304"/>
      <c r="JWU304"/>
      <c r="JWV304"/>
      <c r="JWW304"/>
      <c r="JWX304"/>
      <c r="JWY304"/>
      <c r="JWZ304"/>
      <c r="JXA304"/>
      <c r="JXB304"/>
      <c r="JXC304"/>
      <c r="JXD304"/>
      <c r="JXE304"/>
      <c r="JXF304"/>
      <c r="JXG304"/>
      <c r="JXH304"/>
      <c r="JXI304"/>
      <c r="JXJ304"/>
      <c r="JXK304"/>
      <c r="JXL304"/>
      <c r="JXM304"/>
      <c r="JXN304"/>
      <c r="JXO304"/>
      <c r="JXP304"/>
      <c r="JXQ304"/>
      <c r="JXR304"/>
      <c r="JXS304"/>
      <c r="JXT304"/>
      <c r="JXU304"/>
      <c r="JXV304"/>
      <c r="JXW304"/>
      <c r="JXX304"/>
      <c r="JXY304"/>
      <c r="JXZ304"/>
      <c r="JYA304"/>
      <c r="JYB304"/>
      <c r="JYC304"/>
      <c r="JYD304"/>
      <c r="JYE304"/>
      <c r="JYF304"/>
      <c r="JYG304"/>
      <c r="JYH304"/>
      <c r="JYI304"/>
      <c r="JYJ304"/>
      <c r="JYK304"/>
      <c r="JYL304"/>
      <c r="JYM304"/>
      <c r="JYN304"/>
      <c r="JYO304"/>
      <c r="JYP304"/>
      <c r="JYQ304"/>
      <c r="JYR304"/>
      <c r="JYS304"/>
      <c r="JYT304"/>
      <c r="JYU304"/>
      <c r="JYV304"/>
      <c r="JYW304"/>
      <c r="JYX304"/>
      <c r="JYY304"/>
      <c r="JYZ304"/>
      <c r="JZA304"/>
      <c r="JZB304"/>
      <c r="JZC304"/>
      <c r="JZD304"/>
      <c r="JZE304"/>
      <c r="JZF304"/>
      <c r="JZG304"/>
      <c r="JZH304"/>
      <c r="JZI304"/>
      <c r="JZJ304"/>
      <c r="JZK304"/>
      <c r="JZL304"/>
      <c r="JZM304"/>
      <c r="JZN304"/>
      <c r="JZO304"/>
      <c r="JZP304"/>
      <c r="JZQ304"/>
      <c r="JZR304"/>
      <c r="JZS304"/>
      <c r="JZT304"/>
      <c r="JZU304"/>
      <c r="JZV304"/>
      <c r="JZW304"/>
      <c r="JZX304"/>
      <c r="JZY304"/>
      <c r="JZZ304"/>
      <c r="KAA304"/>
      <c r="KAB304"/>
      <c r="KAC304"/>
      <c r="KAD304"/>
      <c r="KAE304"/>
      <c r="KAF304"/>
      <c r="KAG304"/>
      <c r="KAH304"/>
      <c r="KAI304"/>
      <c r="KAJ304"/>
      <c r="KAK304"/>
      <c r="KAL304"/>
      <c r="KAM304"/>
      <c r="KAN304"/>
      <c r="KAO304"/>
      <c r="KAP304"/>
      <c r="KAQ304"/>
      <c r="KAR304"/>
      <c r="KAS304"/>
      <c r="KAT304"/>
      <c r="KAU304"/>
      <c r="KAV304"/>
      <c r="KAW304"/>
      <c r="KAX304"/>
      <c r="KAY304"/>
      <c r="KAZ304"/>
      <c r="KBA304"/>
      <c r="KBB304"/>
      <c r="KBC304"/>
      <c r="KBD304"/>
      <c r="KBE304"/>
      <c r="KBF304"/>
      <c r="KBG304"/>
      <c r="KBH304"/>
      <c r="KBI304"/>
      <c r="KBJ304"/>
      <c r="KBK304"/>
      <c r="KBL304"/>
      <c r="KBM304"/>
      <c r="KBN304"/>
      <c r="KBO304"/>
      <c r="KBP304"/>
      <c r="KBQ304"/>
      <c r="KBR304"/>
      <c r="KBS304"/>
      <c r="KBT304"/>
      <c r="KBU304"/>
      <c r="KBV304"/>
      <c r="KBW304"/>
      <c r="KBX304"/>
      <c r="KBY304"/>
      <c r="KBZ304"/>
      <c r="KCA304"/>
      <c r="KCB304"/>
      <c r="KCC304"/>
      <c r="KCD304"/>
      <c r="KCE304"/>
      <c r="KCF304"/>
      <c r="KCG304"/>
      <c r="KCH304"/>
      <c r="KCI304"/>
      <c r="KCJ304"/>
      <c r="KCK304"/>
      <c r="KCL304"/>
      <c r="KCM304"/>
      <c r="KCN304"/>
      <c r="KCO304"/>
      <c r="KCP304"/>
      <c r="KCQ304"/>
      <c r="KCR304"/>
      <c r="KCS304"/>
      <c r="KCT304"/>
      <c r="KCU304"/>
      <c r="KCV304"/>
      <c r="KCW304"/>
      <c r="KCX304"/>
      <c r="KCY304"/>
      <c r="KCZ304"/>
      <c r="KDA304"/>
      <c r="KDB304"/>
      <c r="KDC304"/>
      <c r="KDD304"/>
      <c r="KDE304"/>
      <c r="KDF304"/>
      <c r="KDG304"/>
      <c r="KDH304"/>
      <c r="KDI304"/>
      <c r="KDJ304"/>
      <c r="KDK304"/>
      <c r="KDL304"/>
      <c r="KDM304"/>
      <c r="KDN304"/>
      <c r="KDO304"/>
      <c r="KDP304"/>
      <c r="KDQ304"/>
      <c r="KDR304"/>
      <c r="KDS304"/>
      <c r="KDT304"/>
      <c r="KDU304"/>
      <c r="KDV304"/>
      <c r="KDW304"/>
      <c r="KDX304"/>
      <c r="KDY304"/>
      <c r="KDZ304"/>
      <c r="KEA304"/>
      <c r="KEB304"/>
      <c r="KEC304"/>
      <c r="KED304"/>
      <c r="KEE304"/>
      <c r="KEF304"/>
      <c r="KEG304"/>
      <c r="KEH304"/>
      <c r="KEI304"/>
      <c r="KEJ304"/>
      <c r="KEK304"/>
      <c r="KEL304"/>
      <c r="KEM304"/>
      <c r="KEN304"/>
      <c r="KEO304"/>
      <c r="KEP304"/>
      <c r="KEQ304"/>
      <c r="KER304"/>
      <c r="KES304"/>
      <c r="KET304"/>
      <c r="KEU304"/>
      <c r="KEV304"/>
      <c r="KEW304"/>
      <c r="KEX304"/>
      <c r="KEY304"/>
      <c r="KEZ304"/>
      <c r="KFA304"/>
      <c r="KFB304"/>
      <c r="KFC304"/>
      <c r="KFD304"/>
      <c r="KFE304"/>
      <c r="KFF304"/>
      <c r="KFG304"/>
      <c r="KFH304"/>
      <c r="KFI304"/>
      <c r="KFJ304"/>
      <c r="KFK304"/>
      <c r="KFL304"/>
      <c r="KFM304"/>
      <c r="KFN304"/>
      <c r="KFO304"/>
      <c r="KFP304"/>
      <c r="KFQ304"/>
      <c r="KFR304"/>
      <c r="KFS304"/>
      <c r="KFT304"/>
      <c r="KFU304"/>
      <c r="KFV304"/>
      <c r="KFW304"/>
      <c r="KFX304"/>
      <c r="KFY304"/>
      <c r="KFZ304"/>
      <c r="KGA304"/>
      <c r="KGB304"/>
      <c r="KGC304"/>
      <c r="KGD304"/>
      <c r="KGE304"/>
      <c r="KGF304"/>
      <c r="KGG304"/>
      <c r="KGH304"/>
      <c r="KGI304"/>
      <c r="KGJ304"/>
      <c r="KGK304"/>
      <c r="KGL304"/>
      <c r="KGM304"/>
      <c r="KGN304"/>
      <c r="KGO304"/>
      <c r="KGP304"/>
      <c r="KGQ304"/>
      <c r="KGR304"/>
      <c r="KGS304"/>
      <c r="KGT304"/>
      <c r="KGU304"/>
      <c r="KGV304"/>
      <c r="KGW304"/>
      <c r="KGX304"/>
      <c r="KGY304"/>
      <c r="KGZ304"/>
      <c r="KHA304"/>
      <c r="KHB304"/>
      <c r="KHC304"/>
      <c r="KHD304"/>
      <c r="KHE304"/>
      <c r="KHF304"/>
      <c r="KHG304"/>
      <c r="KHH304"/>
      <c r="KHI304"/>
      <c r="KHJ304"/>
      <c r="KHK304"/>
      <c r="KHL304"/>
      <c r="KHM304"/>
      <c r="KHN304"/>
      <c r="KHO304"/>
      <c r="KHP304"/>
      <c r="KHQ304"/>
      <c r="KHR304"/>
      <c r="KHS304"/>
      <c r="KHT304"/>
      <c r="KHU304"/>
      <c r="KHV304"/>
      <c r="KHW304"/>
      <c r="KHX304"/>
      <c r="KHY304"/>
      <c r="KHZ304"/>
      <c r="KIA304"/>
      <c r="KIB304"/>
      <c r="KIC304"/>
      <c r="KID304"/>
      <c r="KIE304"/>
      <c r="KIF304"/>
      <c r="KIG304"/>
      <c r="KIH304"/>
      <c r="KII304"/>
      <c r="KIJ304"/>
      <c r="KIK304"/>
      <c r="KIL304"/>
      <c r="KIM304"/>
      <c r="KIN304"/>
      <c r="KIO304"/>
      <c r="KIP304"/>
      <c r="KIQ304"/>
      <c r="KIR304"/>
      <c r="KIS304"/>
      <c r="KIT304"/>
      <c r="KIU304"/>
      <c r="KIV304"/>
      <c r="KIW304"/>
      <c r="KIX304"/>
      <c r="KIY304"/>
      <c r="KIZ304"/>
      <c r="KJA304"/>
      <c r="KJB304"/>
      <c r="KJC304"/>
      <c r="KJD304"/>
      <c r="KJE304"/>
      <c r="KJF304"/>
      <c r="KJG304"/>
      <c r="KJH304"/>
      <c r="KJI304"/>
      <c r="KJJ304"/>
      <c r="KJK304"/>
      <c r="KJL304"/>
      <c r="KJM304"/>
      <c r="KJN304"/>
      <c r="KJO304"/>
      <c r="KJP304"/>
      <c r="KJQ304"/>
      <c r="KJR304"/>
      <c r="KJS304"/>
      <c r="KJT304"/>
      <c r="KJU304"/>
      <c r="KJV304"/>
      <c r="KJW304"/>
      <c r="KJX304"/>
      <c r="KJY304"/>
      <c r="KJZ304"/>
      <c r="KKA304"/>
      <c r="KKB304"/>
      <c r="KKC304"/>
      <c r="KKD304"/>
      <c r="KKE304"/>
      <c r="KKF304"/>
      <c r="KKG304"/>
      <c r="KKH304"/>
      <c r="KKI304"/>
      <c r="KKJ304"/>
      <c r="KKK304"/>
      <c r="KKL304"/>
      <c r="KKM304"/>
      <c r="KKN304"/>
      <c r="KKO304"/>
      <c r="KKP304"/>
      <c r="KKQ304"/>
      <c r="KKR304"/>
      <c r="KKS304"/>
      <c r="KKT304"/>
      <c r="KKU304"/>
      <c r="KKV304"/>
      <c r="KKW304"/>
      <c r="KKX304"/>
      <c r="KKY304"/>
      <c r="KKZ304"/>
      <c r="KLA304"/>
      <c r="KLB304"/>
      <c r="KLC304"/>
      <c r="KLD304"/>
      <c r="KLE304"/>
      <c r="KLF304"/>
      <c r="KLG304"/>
      <c r="KLH304"/>
      <c r="KLI304"/>
      <c r="KLJ304"/>
      <c r="KLK304"/>
      <c r="KLL304"/>
      <c r="KLM304"/>
      <c r="KLN304"/>
      <c r="KLO304"/>
      <c r="KLP304"/>
      <c r="KLQ304"/>
      <c r="KLR304"/>
      <c r="KLS304"/>
      <c r="KLT304"/>
      <c r="KLU304"/>
      <c r="KLV304"/>
      <c r="KLW304"/>
      <c r="KLX304"/>
      <c r="KLY304"/>
      <c r="KLZ304"/>
      <c r="KMA304"/>
      <c r="KMB304"/>
      <c r="KMC304"/>
      <c r="KMD304"/>
      <c r="KME304"/>
      <c r="KMF304"/>
      <c r="KMG304"/>
      <c r="KMH304"/>
      <c r="KMI304"/>
      <c r="KMJ304"/>
      <c r="KMK304"/>
      <c r="KML304"/>
      <c r="KMM304"/>
      <c r="KMN304"/>
      <c r="KMO304"/>
      <c r="KMP304"/>
      <c r="KMQ304"/>
      <c r="KMR304"/>
      <c r="KMS304"/>
      <c r="KMT304"/>
      <c r="KMU304"/>
      <c r="KMV304"/>
      <c r="KMW304"/>
      <c r="KMX304"/>
      <c r="KMY304"/>
      <c r="KMZ304"/>
      <c r="KNA304"/>
      <c r="KNB304"/>
      <c r="KNC304"/>
      <c r="KND304"/>
      <c r="KNE304"/>
      <c r="KNF304"/>
      <c r="KNG304"/>
      <c r="KNH304"/>
      <c r="KNI304"/>
      <c r="KNJ304"/>
      <c r="KNK304"/>
      <c r="KNL304"/>
      <c r="KNM304"/>
      <c r="KNN304"/>
      <c r="KNO304"/>
      <c r="KNP304"/>
      <c r="KNQ304"/>
      <c r="KNR304"/>
      <c r="KNS304"/>
      <c r="KNT304"/>
      <c r="KNU304"/>
      <c r="KNV304"/>
      <c r="KNW304"/>
      <c r="KNX304"/>
      <c r="KNY304"/>
      <c r="KNZ304"/>
      <c r="KOA304"/>
      <c r="KOB304"/>
      <c r="KOC304"/>
      <c r="KOD304"/>
      <c r="KOE304"/>
      <c r="KOF304"/>
      <c r="KOG304"/>
      <c r="KOH304"/>
      <c r="KOI304"/>
      <c r="KOJ304"/>
      <c r="KOK304"/>
      <c r="KOL304"/>
      <c r="KOM304"/>
      <c r="KON304"/>
      <c r="KOO304"/>
      <c r="KOP304"/>
      <c r="KOQ304"/>
      <c r="KOR304"/>
      <c r="KOS304"/>
      <c r="KOT304"/>
      <c r="KOU304"/>
      <c r="KOV304"/>
      <c r="KOW304"/>
      <c r="KOX304"/>
      <c r="KOY304"/>
      <c r="KOZ304"/>
      <c r="KPA304"/>
      <c r="KPB304"/>
      <c r="KPC304"/>
      <c r="KPD304"/>
      <c r="KPE304"/>
      <c r="KPF304"/>
      <c r="KPG304"/>
      <c r="KPH304"/>
      <c r="KPI304"/>
      <c r="KPJ304"/>
      <c r="KPK304"/>
      <c r="KPL304"/>
      <c r="KPM304"/>
      <c r="KPN304"/>
      <c r="KPO304"/>
      <c r="KPP304"/>
      <c r="KPQ304"/>
      <c r="KPR304"/>
      <c r="KPS304"/>
      <c r="KPT304"/>
      <c r="KPU304"/>
      <c r="KPV304"/>
      <c r="KPW304"/>
      <c r="KPX304"/>
      <c r="KPY304"/>
      <c r="KPZ304"/>
      <c r="KQA304"/>
      <c r="KQB304"/>
      <c r="KQC304"/>
      <c r="KQD304"/>
      <c r="KQE304"/>
      <c r="KQF304"/>
      <c r="KQG304"/>
      <c r="KQH304"/>
      <c r="KQI304"/>
      <c r="KQJ304"/>
      <c r="KQK304"/>
      <c r="KQL304"/>
      <c r="KQM304"/>
      <c r="KQN304"/>
      <c r="KQO304"/>
      <c r="KQP304"/>
      <c r="KQQ304"/>
      <c r="KQR304"/>
      <c r="KQS304"/>
      <c r="KQT304"/>
      <c r="KQU304"/>
      <c r="KQV304"/>
      <c r="KQW304"/>
      <c r="KQX304"/>
      <c r="KQY304"/>
      <c r="KQZ304"/>
      <c r="KRA304"/>
      <c r="KRB304"/>
      <c r="KRC304"/>
      <c r="KRD304"/>
      <c r="KRE304"/>
      <c r="KRF304"/>
      <c r="KRG304"/>
      <c r="KRH304"/>
      <c r="KRI304"/>
      <c r="KRJ304"/>
      <c r="KRK304"/>
      <c r="KRL304"/>
      <c r="KRM304"/>
      <c r="KRN304"/>
      <c r="KRO304"/>
      <c r="KRP304"/>
      <c r="KRQ304"/>
      <c r="KRR304"/>
      <c r="KRS304"/>
      <c r="KRT304"/>
      <c r="KRU304"/>
      <c r="KRV304"/>
      <c r="KRW304"/>
      <c r="KRX304"/>
      <c r="KRY304"/>
      <c r="KRZ304"/>
      <c r="KSA304"/>
      <c r="KSB304"/>
      <c r="KSC304"/>
      <c r="KSD304"/>
      <c r="KSE304"/>
      <c r="KSF304"/>
      <c r="KSG304"/>
      <c r="KSH304"/>
      <c r="KSI304"/>
      <c r="KSJ304"/>
      <c r="KSK304"/>
      <c r="KSL304"/>
      <c r="KSM304"/>
      <c r="KSN304"/>
      <c r="KSO304"/>
      <c r="KSP304"/>
      <c r="KSQ304"/>
      <c r="KSR304"/>
      <c r="KSS304"/>
      <c r="KST304"/>
      <c r="KSU304"/>
      <c r="KSV304"/>
      <c r="KSW304"/>
      <c r="KSX304"/>
      <c r="KSY304"/>
      <c r="KSZ304"/>
      <c r="KTA304"/>
      <c r="KTB304"/>
      <c r="KTC304"/>
      <c r="KTD304"/>
      <c r="KTE304"/>
      <c r="KTF304"/>
      <c r="KTG304"/>
      <c r="KTH304"/>
      <c r="KTI304"/>
      <c r="KTJ304"/>
      <c r="KTK304"/>
      <c r="KTL304"/>
      <c r="KTM304"/>
      <c r="KTN304"/>
      <c r="KTO304"/>
      <c r="KTP304"/>
      <c r="KTQ304"/>
      <c r="KTR304"/>
      <c r="KTS304"/>
      <c r="KTT304"/>
      <c r="KTU304"/>
      <c r="KTV304"/>
      <c r="KTW304"/>
      <c r="KTX304"/>
      <c r="KTY304"/>
      <c r="KTZ304"/>
      <c r="KUA304"/>
      <c r="KUB304"/>
      <c r="KUC304"/>
      <c r="KUD304"/>
      <c r="KUE304"/>
      <c r="KUF304"/>
      <c r="KUG304"/>
      <c r="KUH304"/>
      <c r="KUI304"/>
      <c r="KUJ304"/>
      <c r="KUK304"/>
      <c r="KUL304"/>
      <c r="KUM304"/>
      <c r="KUN304"/>
      <c r="KUO304"/>
      <c r="KUP304"/>
      <c r="KUQ304"/>
      <c r="KUR304"/>
      <c r="KUS304"/>
      <c r="KUT304"/>
      <c r="KUU304"/>
      <c r="KUV304"/>
      <c r="KUW304"/>
      <c r="KUX304"/>
      <c r="KUY304"/>
      <c r="KUZ304"/>
      <c r="KVA304"/>
      <c r="KVB304"/>
      <c r="KVC304"/>
      <c r="KVD304"/>
      <c r="KVE304"/>
      <c r="KVF304"/>
      <c r="KVG304"/>
      <c r="KVH304"/>
      <c r="KVI304"/>
      <c r="KVJ304"/>
      <c r="KVK304"/>
      <c r="KVL304"/>
      <c r="KVM304"/>
      <c r="KVN304"/>
      <c r="KVO304"/>
      <c r="KVP304"/>
      <c r="KVQ304"/>
      <c r="KVR304"/>
      <c r="KVS304"/>
      <c r="KVT304"/>
      <c r="KVU304"/>
      <c r="KVV304"/>
      <c r="KVW304"/>
      <c r="KVX304"/>
      <c r="KVY304"/>
      <c r="KVZ304"/>
      <c r="KWA304"/>
      <c r="KWB304"/>
      <c r="KWC304"/>
      <c r="KWD304"/>
      <c r="KWE304"/>
      <c r="KWF304"/>
      <c r="KWG304"/>
      <c r="KWH304"/>
      <c r="KWI304"/>
      <c r="KWJ304"/>
      <c r="KWK304"/>
      <c r="KWL304"/>
      <c r="KWM304"/>
      <c r="KWN304"/>
      <c r="KWO304"/>
      <c r="KWP304"/>
      <c r="KWQ304"/>
      <c r="KWR304"/>
      <c r="KWS304"/>
      <c r="KWT304"/>
      <c r="KWU304"/>
      <c r="KWV304"/>
      <c r="KWW304"/>
      <c r="KWX304"/>
      <c r="KWY304"/>
      <c r="KWZ304"/>
      <c r="KXA304"/>
      <c r="KXB304"/>
      <c r="KXC304"/>
      <c r="KXD304"/>
      <c r="KXE304"/>
      <c r="KXF304"/>
      <c r="KXG304"/>
      <c r="KXH304"/>
      <c r="KXI304"/>
      <c r="KXJ304"/>
      <c r="KXK304"/>
      <c r="KXL304"/>
      <c r="KXM304"/>
      <c r="KXN304"/>
      <c r="KXO304"/>
      <c r="KXP304"/>
      <c r="KXQ304"/>
      <c r="KXR304"/>
      <c r="KXS304"/>
      <c r="KXT304"/>
      <c r="KXU304"/>
      <c r="KXV304"/>
      <c r="KXW304"/>
      <c r="KXX304"/>
      <c r="KXY304"/>
      <c r="KXZ304"/>
      <c r="KYA304"/>
      <c r="KYB304"/>
      <c r="KYC304"/>
      <c r="KYD304"/>
      <c r="KYE304"/>
      <c r="KYF304"/>
      <c r="KYG304"/>
      <c r="KYH304"/>
      <c r="KYI304"/>
      <c r="KYJ304"/>
      <c r="KYK304"/>
      <c r="KYL304"/>
      <c r="KYM304"/>
      <c r="KYN304"/>
      <c r="KYO304"/>
      <c r="KYP304"/>
      <c r="KYQ304"/>
      <c r="KYR304"/>
      <c r="KYS304"/>
      <c r="KYT304"/>
      <c r="KYU304"/>
      <c r="KYV304"/>
      <c r="KYW304"/>
      <c r="KYX304"/>
      <c r="KYY304"/>
      <c r="KYZ304"/>
      <c r="KZA304"/>
      <c r="KZB304"/>
      <c r="KZC304"/>
      <c r="KZD304"/>
      <c r="KZE304"/>
      <c r="KZF304"/>
      <c r="KZG304"/>
      <c r="KZH304"/>
      <c r="KZI304"/>
      <c r="KZJ304"/>
      <c r="KZK304"/>
      <c r="KZL304"/>
      <c r="KZM304"/>
      <c r="KZN304"/>
      <c r="KZO304"/>
      <c r="KZP304"/>
      <c r="KZQ304"/>
      <c r="KZR304"/>
      <c r="KZS304"/>
      <c r="KZT304"/>
      <c r="KZU304"/>
      <c r="KZV304"/>
      <c r="KZW304"/>
      <c r="KZX304"/>
      <c r="KZY304"/>
      <c r="KZZ304"/>
      <c r="LAA304"/>
      <c r="LAB304"/>
      <c r="LAC304"/>
      <c r="LAD304"/>
      <c r="LAE304"/>
      <c r="LAF304"/>
      <c r="LAG304"/>
      <c r="LAH304"/>
      <c r="LAI304"/>
      <c r="LAJ304"/>
      <c r="LAK304"/>
      <c r="LAL304"/>
      <c r="LAM304"/>
      <c r="LAN304"/>
      <c r="LAO304"/>
      <c r="LAP304"/>
      <c r="LAQ304"/>
      <c r="LAR304"/>
      <c r="LAS304"/>
      <c r="LAT304"/>
      <c r="LAU304"/>
      <c r="LAV304"/>
      <c r="LAW304"/>
      <c r="LAX304"/>
      <c r="LAY304"/>
      <c r="LAZ304"/>
      <c r="LBA304"/>
      <c r="LBB304"/>
      <c r="LBC304"/>
      <c r="LBD304"/>
      <c r="LBE304"/>
      <c r="LBF304"/>
      <c r="LBG304"/>
      <c r="LBH304"/>
      <c r="LBI304"/>
      <c r="LBJ304"/>
      <c r="LBK304"/>
      <c r="LBL304"/>
      <c r="LBM304"/>
      <c r="LBN304"/>
      <c r="LBO304"/>
      <c r="LBP304"/>
      <c r="LBQ304"/>
      <c r="LBR304"/>
      <c r="LBS304"/>
      <c r="LBT304"/>
      <c r="LBU304"/>
      <c r="LBV304"/>
      <c r="LBW304"/>
      <c r="LBX304"/>
      <c r="LBY304"/>
      <c r="LBZ304"/>
      <c r="LCA304"/>
      <c r="LCB304"/>
      <c r="LCC304"/>
      <c r="LCD304"/>
      <c r="LCE304"/>
      <c r="LCF304"/>
      <c r="LCG304"/>
      <c r="LCH304"/>
      <c r="LCI304"/>
      <c r="LCJ304"/>
      <c r="LCK304"/>
      <c r="LCL304"/>
      <c r="LCM304"/>
      <c r="LCN304"/>
      <c r="LCO304"/>
      <c r="LCP304"/>
      <c r="LCQ304"/>
      <c r="LCR304"/>
      <c r="LCS304"/>
      <c r="LCT304"/>
      <c r="LCU304"/>
      <c r="LCV304"/>
      <c r="LCW304"/>
      <c r="LCX304"/>
      <c r="LCY304"/>
      <c r="LCZ304"/>
      <c r="LDA304"/>
      <c r="LDB304"/>
      <c r="LDC304"/>
      <c r="LDD304"/>
      <c r="LDE304"/>
      <c r="LDF304"/>
      <c r="LDG304"/>
      <c r="LDH304"/>
      <c r="LDI304"/>
      <c r="LDJ304"/>
      <c r="LDK304"/>
      <c r="LDL304"/>
      <c r="LDM304"/>
      <c r="LDN304"/>
      <c r="LDO304"/>
      <c r="LDP304"/>
      <c r="LDQ304"/>
      <c r="LDR304"/>
      <c r="LDS304"/>
      <c r="LDT304"/>
      <c r="LDU304"/>
      <c r="LDV304"/>
      <c r="LDW304"/>
      <c r="LDX304"/>
      <c r="LDY304"/>
      <c r="LDZ304"/>
      <c r="LEA304"/>
      <c r="LEB304"/>
      <c r="LEC304"/>
      <c r="LED304"/>
      <c r="LEE304"/>
      <c r="LEF304"/>
      <c r="LEG304"/>
      <c r="LEH304"/>
      <c r="LEI304"/>
      <c r="LEJ304"/>
      <c r="LEK304"/>
      <c r="LEL304"/>
      <c r="LEM304"/>
      <c r="LEN304"/>
      <c r="LEO304"/>
      <c r="LEP304"/>
      <c r="LEQ304"/>
      <c r="LER304"/>
      <c r="LES304"/>
      <c r="LET304"/>
      <c r="LEU304"/>
      <c r="LEV304"/>
      <c r="LEW304"/>
      <c r="LEX304"/>
      <c r="LEY304"/>
      <c r="LEZ304"/>
      <c r="LFA304"/>
      <c r="LFB304"/>
      <c r="LFC304"/>
      <c r="LFD304"/>
      <c r="LFE304"/>
      <c r="LFF304"/>
      <c r="LFG304"/>
      <c r="LFH304"/>
      <c r="LFI304"/>
      <c r="LFJ304"/>
      <c r="LFK304"/>
      <c r="LFL304"/>
      <c r="LFM304"/>
      <c r="LFN304"/>
      <c r="LFO304"/>
      <c r="LFP304"/>
      <c r="LFQ304"/>
      <c r="LFR304"/>
      <c r="LFS304"/>
      <c r="LFT304"/>
      <c r="LFU304"/>
      <c r="LFV304"/>
      <c r="LFW304"/>
      <c r="LFX304"/>
      <c r="LFY304"/>
      <c r="LFZ304"/>
      <c r="LGA304"/>
      <c r="LGB304"/>
      <c r="LGC304"/>
      <c r="LGD304"/>
      <c r="LGE304"/>
      <c r="LGF304"/>
      <c r="LGG304"/>
      <c r="LGH304"/>
      <c r="LGI304"/>
      <c r="LGJ304"/>
      <c r="LGK304"/>
      <c r="LGL304"/>
      <c r="LGM304"/>
      <c r="LGN304"/>
      <c r="LGO304"/>
      <c r="LGP304"/>
      <c r="LGQ304"/>
      <c r="LGR304"/>
      <c r="LGS304"/>
      <c r="LGT304"/>
      <c r="LGU304"/>
      <c r="LGV304"/>
      <c r="LGW304"/>
      <c r="LGX304"/>
      <c r="LGY304"/>
      <c r="LGZ304"/>
      <c r="LHA304"/>
      <c r="LHB304"/>
      <c r="LHC304"/>
      <c r="LHD304"/>
      <c r="LHE304"/>
      <c r="LHF304"/>
      <c r="LHG304"/>
      <c r="LHH304"/>
      <c r="LHI304"/>
      <c r="LHJ304"/>
      <c r="LHK304"/>
      <c r="LHL304"/>
      <c r="LHM304"/>
      <c r="LHN304"/>
      <c r="LHO304"/>
      <c r="LHP304"/>
      <c r="LHQ304"/>
      <c r="LHR304"/>
      <c r="LHS304"/>
      <c r="LHT304"/>
      <c r="LHU304"/>
      <c r="LHV304"/>
      <c r="LHW304"/>
      <c r="LHX304"/>
      <c r="LHY304"/>
      <c r="LHZ304"/>
      <c r="LIA304"/>
      <c r="LIB304"/>
      <c r="LIC304"/>
      <c r="LID304"/>
      <c r="LIE304"/>
      <c r="LIF304"/>
      <c r="LIG304"/>
      <c r="LIH304"/>
      <c r="LII304"/>
      <c r="LIJ304"/>
      <c r="LIK304"/>
      <c r="LIL304"/>
      <c r="LIM304"/>
      <c r="LIN304"/>
      <c r="LIO304"/>
      <c r="LIP304"/>
      <c r="LIQ304"/>
      <c r="LIR304"/>
      <c r="LIS304"/>
      <c r="LIT304"/>
      <c r="LIU304"/>
      <c r="LIV304"/>
      <c r="LIW304"/>
      <c r="LIX304"/>
      <c r="LIY304"/>
      <c r="LIZ304"/>
      <c r="LJA304"/>
      <c r="LJB304"/>
      <c r="LJC304"/>
      <c r="LJD304"/>
      <c r="LJE304"/>
      <c r="LJF304"/>
      <c r="LJG304"/>
      <c r="LJH304"/>
      <c r="LJI304"/>
      <c r="LJJ304"/>
      <c r="LJK304"/>
      <c r="LJL304"/>
      <c r="LJM304"/>
      <c r="LJN304"/>
      <c r="LJO304"/>
      <c r="LJP304"/>
      <c r="LJQ304"/>
      <c r="LJR304"/>
      <c r="LJS304"/>
      <c r="LJT304"/>
      <c r="LJU304"/>
      <c r="LJV304"/>
      <c r="LJW304"/>
      <c r="LJX304"/>
      <c r="LJY304"/>
      <c r="LJZ304"/>
      <c r="LKA304"/>
      <c r="LKB304"/>
      <c r="LKC304"/>
      <c r="LKD304"/>
      <c r="LKE304"/>
      <c r="LKF304"/>
      <c r="LKG304"/>
      <c r="LKH304"/>
      <c r="LKI304"/>
      <c r="LKJ304"/>
      <c r="LKK304"/>
      <c r="LKL304"/>
      <c r="LKM304"/>
      <c r="LKN304"/>
      <c r="LKO304"/>
      <c r="LKP304"/>
      <c r="LKQ304"/>
      <c r="LKR304"/>
      <c r="LKS304"/>
      <c r="LKT304"/>
      <c r="LKU304"/>
      <c r="LKV304"/>
      <c r="LKW304"/>
      <c r="LKX304"/>
      <c r="LKY304"/>
      <c r="LKZ304"/>
      <c r="LLA304"/>
      <c r="LLB304"/>
      <c r="LLC304"/>
      <c r="LLD304"/>
      <c r="LLE304"/>
      <c r="LLF304"/>
      <c r="LLG304"/>
      <c r="LLH304"/>
      <c r="LLI304"/>
      <c r="LLJ304"/>
      <c r="LLK304"/>
      <c r="LLL304"/>
      <c r="LLM304"/>
      <c r="LLN304"/>
      <c r="LLO304"/>
      <c r="LLP304"/>
      <c r="LLQ304"/>
      <c r="LLR304"/>
      <c r="LLS304"/>
      <c r="LLT304"/>
      <c r="LLU304"/>
      <c r="LLV304"/>
      <c r="LLW304"/>
      <c r="LLX304"/>
      <c r="LLY304"/>
      <c r="LLZ304"/>
      <c r="LMA304"/>
      <c r="LMB304"/>
      <c r="LMC304"/>
      <c r="LMD304"/>
      <c r="LME304"/>
      <c r="LMF304"/>
      <c r="LMG304"/>
      <c r="LMH304"/>
      <c r="LMI304"/>
      <c r="LMJ304"/>
      <c r="LMK304"/>
      <c r="LML304"/>
      <c r="LMM304"/>
      <c r="LMN304"/>
      <c r="LMO304"/>
      <c r="LMP304"/>
      <c r="LMQ304"/>
      <c r="LMR304"/>
      <c r="LMS304"/>
      <c r="LMT304"/>
      <c r="LMU304"/>
      <c r="LMV304"/>
      <c r="LMW304"/>
      <c r="LMX304"/>
      <c r="LMY304"/>
      <c r="LMZ304"/>
      <c r="LNA304"/>
      <c r="LNB304"/>
      <c r="LNC304"/>
      <c r="LND304"/>
      <c r="LNE304"/>
      <c r="LNF304"/>
      <c r="LNG304"/>
      <c r="LNH304"/>
      <c r="LNI304"/>
      <c r="LNJ304"/>
      <c r="LNK304"/>
      <c r="LNL304"/>
      <c r="LNM304"/>
      <c r="LNN304"/>
      <c r="LNO304"/>
      <c r="LNP304"/>
      <c r="LNQ304"/>
      <c r="LNR304"/>
      <c r="LNS304"/>
      <c r="LNT304"/>
      <c r="LNU304"/>
      <c r="LNV304"/>
      <c r="LNW304"/>
      <c r="LNX304"/>
      <c r="LNY304"/>
      <c r="LNZ304"/>
      <c r="LOA304"/>
      <c r="LOB304"/>
      <c r="LOC304"/>
      <c r="LOD304"/>
      <c r="LOE304"/>
      <c r="LOF304"/>
      <c r="LOG304"/>
      <c r="LOH304"/>
      <c r="LOI304"/>
      <c r="LOJ304"/>
      <c r="LOK304"/>
      <c r="LOL304"/>
      <c r="LOM304"/>
      <c r="LON304"/>
      <c r="LOO304"/>
      <c r="LOP304"/>
      <c r="LOQ304"/>
      <c r="LOR304"/>
      <c r="LOS304"/>
      <c r="LOT304"/>
      <c r="LOU304"/>
      <c r="LOV304"/>
      <c r="LOW304"/>
      <c r="LOX304"/>
      <c r="LOY304"/>
      <c r="LOZ304"/>
      <c r="LPA304"/>
      <c r="LPB304"/>
      <c r="LPC304"/>
      <c r="LPD304"/>
      <c r="LPE304"/>
      <c r="LPF304"/>
      <c r="LPG304"/>
      <c r="LPH304"/>
      <c r="LPI304"/>
      <c r="LPJ304"/>
      <c r="LPK304"/>
      <c r="LPL304"/>
      <c r="LPM304"/>
      <c r="LPN304"/>
      <c r="LPO304"/>
      <c r="LPP304"/>
      <c r="LPQ304"/>
      <c r="LPR304"/>
      <c r="LPS304"/>
      <c r="LPT304"/>
      <c r="LPU304"/>
      <c r="LPV304"/>
      <c r="LPW304"/>
      <c r="LPX304"/>
      <c r="LPY304"/>
      <c r="LPZ304"/>
      <c r="LQA304"/>
      <c r="LQB304"/>
      <c r="LQC304"/>
      <c r="LQD304"/>
      <c r="LQE304"/>
      <c r="LQF304"/>
      <c r="LQG304"/>
      <c r="LQH304"/>
      <c r="LQI304"/>
      <c r="LQJ304"/>
      <c r="LQK304"/>
      <c r="LQL304"/>
      <c r="LQM304"/>
      <c r="LQN304"/>
      <c r="LQO304"/>
      <c r="LQP304"/>
      <c r="LQQ304"/>
      <c r="LQR304"/>
      <c r="LQS304"/>
      <c r="LQT304"/>
      <c r="LQU304"/>
      <c r="LQV304"/>
      <c r="LQW304"/>
      <c r="LQX304"/>
      <c r="LQY304"/>
      <c r="LQZ304"/>
      <c r="LRA304"/>
      <c r="LRB304"/>
      <c r="LRC304"/>
      <c r="LRD304"/>
      <c r="LRE304"/>
      <c r="LRF304"/>
      <c r="LRG304"/>
      <c r="LRH304"/>
      <c r="LRI304"/>
      <c r="LRJ304"/>
      <c r="LRK304"/>
      <c r="LRL304"/>
      <c r="LRM304"/>
      <c r="LRN304"/>
      <c r="LRO304"/>
      <c r="LRP304"/>
      <c r="LRQ304"/>
      <c r="LRR304"/>
      <c r="LRS304"/>
      <c r="LRT304"/>
      <c r="LRU304"/>
      <c r="LRV304"/>
      <c r="LRW304"/>
      <c r="LRX304"/>
      <c r="LRY304"/>
      <c r="LRZ304"/>
      <c r="LSA304"/>
      <c r="LSB304"/>
      <c r="LSC304"/>
      <c r="LSD304"/>
      <c r="LSE304"/>
      <c r="LSF304"/>
      <c r="LSG304"/>
      <c r="LSH304"/>
      <c r="LSI304"/>
      <c r="LSJ304"/>
      <c r="LSK304"/>
      <c r="LSL304"/>
      <c r="LSM304"/>
      <c r="LSN304"/>
      <c r="LSO304"/>
      <c r="LSP304"/>
      <c r="LSQ304"/>
      <c r="LSR304"/>
      <c r="LSS304"/>
      <c r="LST304"/>
      <c r="LSU304"/>
      <c r="LSV304"/>
      <c r="LSW304"/>
      <c r="LSX304"/>
      <c r="LSY304"/>
      <c r="LSZ304"/>
      <c r="LTA304"/>
      <c r="LTB304"/>
      <c r="LTC304"/>
      <c r="LTD304"/>
      <c r="LTE304"/>
      <c r="LTF304"/>
      <c r="LTG304"/>
      <c r="LTH304"/>
      <c r="LTI304"/>
      <c r="LTJ304"/>
      <c r="LTK304"/>
      <c r="LTL304"/>
      <c r="LTM304"/>
      <c r="LTN304"/>
      <c r="LTO304"/>
      <c r="LTP304"/>
      <c r="LTQ304"/>
      <c r="LTR304"/>
      <c r="LTS304"/>
      <c r="LTT304"/>
      <c r="LTU304"/>
      <c r="LTV304"/>
      <c r="LTW304"/>
      <c r="LTX304"/>
      <c r="LTY304"/>
      <c r="LTZ304"/>
      <c r="LUA304"/>
      <c r="LUB304"/>
      <c r="LUC304"/>
      <c r="LUD304"/>
      <c r="LUE304"/>
      <c r="LUF304"/>
      <c r="LUG304"/>
      <c r="LUH304"/>
      <c r="LUI304"/>
      <c r="LUJ304"/>
      <c r="LUK304"/>
      <c r="LUL304"/>
      <c r="LUM304"/>
      <c r="LUN304"/>
      <c r="LUO304"/>
      <c r="LUP304"/>
      <c r="LUQ304"/>
      <c r="LUR304"/>
      <c r="LUS304"/>
      <c r="LUT304"/>
      <c r="LUU304"/>
      <c r="LUV304"/>
      <c r="LUW304"/>
      <c r="LUX304"/>
      <c r="LUY304"/>
      <c r="LUZ304"/>
      <c r="LVA304"/>
      <c r="LVB304"/>
      <c r="LVC304"/>
      <c r="LVD304"/>
      <c r="LVE304"/>
      <c r="LVF304"/>
      <c r="LVG304"/>
      <c r="LVH304"/>
      <c r="LVI304"/>
      <c r="LVJ304"/>
      <c r="LVK304"/>
      <c r="LVL304"/>
      <c r="LVM304"/>
      <c r="LVN304"/>
      <c r="LVO304"/>
      <c r="LVP304"/>
      <c r="LVQ304"/>
      <c r="LVR304"/>
      <c r="LVS304"/>
      <c r="LVT304"/>
      <c r="LVU304"/>
      <c r="LVV304"/>
      <c r="LVW304"/>
      <c r="LVX304"/>
      <c r="LVY304"/>
      <c r="LVZ304"/>
      <c r="LWA304"/>
      <c r="LWB304"/>
      <c r="LWC304"/>
      <c r="LWD304"/>
      <c r="LWE304"/>
      <c r="LWF304"/>
      <c r="LWG304"/>
      <c r="LWH304"/>
      <c r="LWI304"/>
      <c r="LWJ304"/>
      <c r="LWK304"/>
      <c r="LWL304"/>
      <c r="LWM304"/>
      <c r="LWN304"/>
      <c r="LWO304"/>
      <c r="LWP304"/>
      <c r="LWQ304"/>
      <c r="LWR304"/>
      <c r="LWS304"/>
      <c r="LWT304"/>
      <c r="LWU304"/>
      <c r="LWV304"/>
      <c r="LWW304"/>
      <c r="LWX304"/>
      <c r="LWY304"/>
      <c r="LWZ304"/>
      <c r="LXA304"/>
      <c r="LXB304"/>
      <c r="LXC304"/>
      <c r="LXD304"/>
      <c r="LXE304"/>
      <c r="LXF304"/>
      <c r="LXG304"/>
      <c r="LXH304"/>
      <c r="LXI304"/>
      <c r="LXJ304"/>
      <c r="LXK304"/>
      <c r="LXL304"/>
      <c r="LXM304"/>
      <c r="LXN304"/>
      <c r="LXO304"/>
      <c r="LXP304"/>
      <c r="LXQ304"/>
      <c r="LXR304"/>
      <c r="LXS304"/>
      <c r="LXT304"/>
      <c r="LXU304"/>
      <c r="LXV304"/>
      <c r="LXW304"/>
      <c r="LXX304"/>
      <c r="LXY304"/>
      <c r="LXZ304"/>
      <c r="LYA304"/>
      <c r="LYB304"/>
      <c r="LYC304"/>
      <c r="LYD304"/>
      <c r="LYE304"/>
      <c r="LYF304"/>
      <c r="LYG304"/>
      <c r="LYH304"/>
      <c r="LYI304"/>
      <c r="LYJ304"/>
      <c r="LYK304"/>
      <c r="LYL304"/>
      <c r="LYM304"/>
      <c r="LYN304"/>
      <c r="LYO304"/>
      <c r="LYP304"/>
      <c r="LYQ304"/>
      <c r="LYR304"/>
      <c r="LYS304"/>
      <c r="LYT304"/>
      <c r="LYU304"/>
      <c r="LYV304"/>
      <c r="LYW304"/>
      <c r="LYX304"/>
      <c r="LYY304"/>
      <c r="LYZ304"/>
      <c r="LZA304"/>
      <c r="LZB304"/>
      <c r="LZC304"/>
      <c r="LZD304"/>
      <c r="LZE304"/>
      <c r="LZF304"/>
      <c r="LZG304"/>
      <c r="LZH304"/>
      <c r="LZI304"/>
      <c r="LZJ304"/>
      <c r="LZK304"/>
      <c r="LZL304"/>
      <c r="LZM304"/>
      <c r="LZN304"/>
      <c r="LZO304"/>
      <c r="LZP304"/>
      <c r="LZQ304"/>
      <c r="LZR304"/>
      <c r="LZS304"/>
      <c r="LZT304"/>
      <c r="LZU304"/>
      <c r="LZV304"/>
      <c r="LZW304"/>
      <c r="LZX304"/>
      <c r="LZY304"/>
      <c r="LZZ304"/>
      <c r="MAA304"/>
      <c r="MAB304"/>
      <c r="MAC304"/>
      <c r="MAD304"/>
      <c r="MAE304"/>
      <c r="MAF304"/>
      <c r="MAG304"/>
      <c r="MAH304"/>
      <c r="MAI304"/>
      <c r="MAJ304"/>
      <c r="MAK304"/>
      <c r="MAL304"/>
      <c r="MAM304"/>
      <c r="MAN304"/>
      <c r="MAO304"/>
      <c r="MAP304"/>
      <c r="MAQ304"/>
      <c r="MAR304"/>
      <c r="MAS304"/>
      <c r="MAT304"/>
      <c r="MAU304"/>
      <c r="MAV304"/>
      <c r="MAW304"/>
      <c r="MAX304"/>
      <c r="MAY304"/>
      <c r="MAZ304"/>
      <c r="MBA304"/>
      <c r="MBB304"/>
      <c r="MBC304"/>
      <c r="MBD304"/>
      <c r="MBE304"/>
      <c r="MBF304"/>
      <c r="MBG304"/>
      <c r="MBH304"/>
      <c r="MBI304"/>
      <c r="MBJ304"/>
      <c r="MBK304"/>
      <c r="MBL304"/>
      <c r="MBM304"/>
      <c r="MBN304"/>
      <c r="MBO304"/>
      <c r="MBP304"/>
      <c r="MBQ304"/>
      <c r="MBR304"/>
      <c r="MBS304"/>
      <c r="MBT304"/>
      <c r="MBU304"/>
      <c r="MBV304"/>
      <c r="MBW304"/>
      <c r="MBX304"/>
      <c r="MBY304"/>
      <c r="MBZ304"/>
      <c r="MCA304"/>
      <c r="MCB304"/>
      <c r="MCC304"/>
      <c r="MCD304"/>
      <c r="MCE304"/>
      <c r="MCF304"/>
      <c r="MCG304"/>
      <c r="MCH304"/>
      <c r="MCI304"/>
      <c r="MCJ304"/>
      <c r="MCK304"/>
      <c r="MCL304"/>
      <c r="MCM304"/>
      <c r="MCN304"/>
      <c r="MCO304"/>
      <c r="MCP304"/>
      <c r="MCQ304"/>
      <c r="MCR304"/>
      <c r="MCS304"/>
      <c r="MCT304"/>
      <c r="MCU304"/>
      <c r="MCV304"/>
      <c r="MCW304"/>
      <c r="MCX304"/>
      <c r="MCY304"/>
      <c r="MCZ304"/>
      <c r="MDA304"/>
      <c r="MDB304"/>
      <c r="MDC304"/>
      <c r="MDD304"/>
      <c r="MDE304"/>
      <c r="MDF304"/>
      <c r="MDG304"/>
      <c r="MDH304"/>
      <c r="MDI304"/>
      <c r="MDJ304"/>
      <c r="MDK304"/>
      <c r="MDL304"/>
      <c r="MDM304"/>
      <c r="MDN304"/>
      <c r="MDO304"/>
      <c r="MDP304"/>
      <c r="MDQ304"/>
      <c r="MDR304"/>
      <c r="MDS304"/>
      <c r="MDT304"/>
      <c r="MDU304"/>
      <c r="MDV304"/>
      <c r="MDW304"/>
      <c r="MDX304"/>
      <c r="MDY304"/>
      <c r="MDZ304"/>
      <c r="MEA304"/>
      <c r="MEB304"/>
      <c r="MEC304"/>
      <c r="MED304"/>
      <c r="MEE304"/>
      <c r="MEF304"/>
      <c r="MEG304"/>
      <c r="MEH304"/>
      <c r="MEI304"/>
      <c r="MEJ304"/>
      <c r="MEK304"/>
      <c r="MEL304"/>
      <c r="MEM304"/>
      <c r="MEN304"/>
      <c r="MEO304"/>
      <c r="MEP304"/>
      <c r="MEQ304"/>
      <c r="MER304"/>
      <c r="MES304"/>
      <c r="MET304"/>
      <c r="MEU304"/>
      <c r="MEV304"/>
      <c r="MEW304"/>
      <c r="MEX304"/>
      <c r="MEY304"/>
      <c r="MEZ304"/>
      <c r="MFA304"/>
      <c r="MFB304"/>
      <c r="MFC304"/>
      <c r="MFD304"/>
      <c r="MFE304"/>
      <c r="MFF304"/>
      <c r="MFG304"/>
      <c r="MFH304"/>
      <c r="MFI304"/>
      <c r="MFJ304"/>
      <c r="MFK304"/>
      <c r="MFL304"/>
      <c r="MFM304"/>
      <c r="MFN304"/>
      <c r="MFO304"/>
      <c r="MFP304"/>
      <c r="MFQ304"/>
      <c r="MFR304"/>
      <c r="MFS304"/>
      <c r="MFT304"/>
      <c r="MFU304"/>
      <c r="MFV304"/>
      <c r="MFW304"/>
      <c r="MFX304"/>
      <c r="MFY304"/>
      <c r="MFZ304"/>
      <c r="MGA304"/>
      <c r="MGB304"/>
      <c r="MGC304"/>
      <c r="MGD304"/>
      <c r="MGE304"/>
      <c r="MGF304"/>
      <c r="MGG304"/>
      <c r="MGH304"/>
      <c r="MGI304"/>
      <c r="MGJ304"/>
      <c r="MGK304"/>
      <c r="MGL304"/>
      <c r="MGM304"/>
      <c r="MGN304"/>
      <c r="MGO304"/>
      <c r="MGP304"/>
      <c r="MGQ304"/>
      <c r="MGR304"/>
      <c r="MGS304"/>
      <c r="MGT304"/>
      <c r="MGU304"/>
      <c r="MGV304"/>
      <c r="MGW304"/>
      <c r="MGX304"/>
      <c r="MGY304"/>
      <c r="MGZ304"/>
      <c r="MHA304"/>
      <c r="MHB304"/>
      <c r="MHC304"/>
      <c r="MHD304"/>
      <c r="MHE304"/>
      <c r="MHF304"/>
      <c r="MHG304"/>
      <c r="MHH304"/>
      <c r="MHI304"/>
      <c r="MHJ304"/>
      <c r="MHK304"/>
      <c r="MHL304"/>
      <c r="MHM304"/>
      <c r="MHN304"/>
      <c r="MHO304"/>
      <c r="MHP304"/>
      <c r="MHQ304"/>
      <c r="MHR304"/>
      <c r="MHS304"/>
      <c r="MHT304"/>
      <c r="MHU304"/>
      <c r="MHV304"/>
      <c r="MHW304"/>
      <c r="MHX304"/>
      <c r="MHY304"/>
      <c r="MHZ304"/>
      <c r="MIA304"/>
      <c r="MIB304"/>
      <c r="MIC304"/>
      <c r="MID304"/>
      <c r="MIE304"/>
      <c r="MIF304"/>
      <c r="MIG304"/>
      <c r="MIH304"/>
      <c r="MII304"/>
      <c r="MIJ304"/>
      <c r="MIK304"/>
      <c r="MIL304"/>
      <c r="MIM304"/>
      <c r="MIN304"/>
      <c r="MIO304"/>
      <c r="MIP304"/>
      <c r="MIQ304"/>
      <c r="MIR304"/>
      <c r="MIS304"/>
      <c r="MIT304"/>
      <c r="MIU304"/>
      <c r="MIV304"/>
      <c r="MIW304"/>
      <c r="MIX304"/>
      <c r="MIY304"/>
      <c r="MIZ304"/>
      <c r="MJA304"/>
      <c r="MJB304"/>
      <c r="MJC304"/>
      <c r="MJD304"/>
      <c r="MJE304"/>
      <c r="MJF304"/>
      <c r="MJG304"/>
      <c r="MJH304"/>
      <c r="MJI304"/>
      <c r="MJJ304"/>
      <c r="MJK304"/>
      <c r="MJL304"/>
      <c r="MJM304"/>
      <c r="MJN304"/>
      <c r="MJO304"/>
      <c r="MJP304"/>
      <c r="MJQ304"/>
      <c r="MJR304"/>
      <c r="MJS304"/>
      <c r="MJT304"/>
      <c r="MJU304"/>
      <c r="MJV304"/>
      <c r="MJW304"/>
      <c r="MJX304"/>
      <c r="MJY304"/>
      <c r="MJZ304"/>
      <c r="MKA304"/>
      <c r="MKB304"/>
      <c r="MKC304"/>
      <c r="MKD304"/>
      <c r="MKE304"/>
      <c r="MKF304"/>
      <c r="MKG304"/>
      <c r="MKH304"/>
      <c r="MKI304"/>
      <c r="MKJ304"/>
      <c r="MKK304"/>
      <c r="MKL304"/>
      <c r="MKM304"/>
      <c r="MKN304"/>
      <c r="MKO304"/>
      <c r="MKP304"/>
      <c r="MKQ304"/>
      <c r="MKR304"/>
      <c r="MKS304"/>
      <c r="MKT304"/>
      <c r="MKU304"/>
      <c r="MKV304"/>
      <c r="MKW304"/>
      <c r="MKX304"/>
      <c r="MKY304"/>
      <c r="MKZ304"/>
      <c r="MLA304"/>
      <c r="MLB304"/>
      <c r="MLC304"/>
      <c r="MLD304"/>
      <c r="MLE304"/>
      <c r="MLF304"/>
      <c r="MLG304"/>
      <c r="MLH304"/>
      <c r="MLI304"/>
      <c r="MLJ304"/>
      <c r="MLK304"/>
      <c r="MLL304"/>
      <c r="MLM304"/>
      <c r="MLN304"/>
      <c r="MLO304"/>
      <c r="MLP304"/>
      <c r="MLQ304"/>
      <c r="MLR304"/>
      <c r="MLS304"/>
      <c r="MLT304"/>
      <c r="MLU304"/>
      <c r="MLV304"/>
      <c r="MLW304"/>
      <c r="MLX304"/>
      <c r="MLY304"/>
      <c r="MLZ304"/>
      <c r="MMA304"/>
      <c r="MMB304"/>
      <c r="MMC304"/>
      <c r="MMD304"/>
      <c r="MME304"/>
      <c r="MMF304"/>
      <c r="MMG304"/>
      <c r="MMH304"/>
      <c r="MMI304"/>
      <c r="MMJ304"/>
      <c r="MMK304"/>
      <c r="MML304"/>
      <c r="MMM304"/>
      <c r="MMN304"/>
      <c r="MMO304"/>
      <c r="MMP304"/>
      <c r="MMQ304"/>
      <c r="MMR304"/>
      <c r="MMS304"/>
      <c r="MMT304"/>
      <c r="MMU304"/>
      <c r="MMV304"/>
      <c r="MMW304"/>
      <c r="MMX304"/>
      <c r="MMY304"/>
      <c r="MMZ304"/>
      <c r="MNA304"/>
      <c r="MNB304"/>
      <c r="MNC304"/>
      <c r="MND304"/>
      <c r="MNE304"/>
      <c r="MNF304"/>
      <c r="MNG304"/>
      <c r="MNH304"/>
      <c r="MNI304"/>
      <c r="MNJ304"/>
      <c r="MNK304"/>
      <c r="MNL304"/>
      <c r="MNM304"/>
      <c r="MNN304"/>
      <c r="MNO304"/>
      <c r="MNP304"/>
      <c r="MNQ304"/>
      <c r="MNR304"/>
      <c r="MNS304"/>
      <c r="MNT304"/>
      <c r="MNU304"/>
      <c r="MNV304"/>
      <c r="MNW304"/>
      <c r="MNX304"/>
      <c r="MNY304"/>
      <c r="MNZ304"/>
      <c r="MOA304"/>
      <c r="MOB304"/>
      <c r="MOC304"/>
      <c r="MOD304"/>
      <c r="MOE304"/>
      <c r="MOF304"/>
      <c r="MOG304"/>
      <c r="MOH304"/>
      <c r="MOI304"/>
      <c r="MOJ304"/>
      <c r="MOK304"/>
      <c r="MOL304"/>
      <c r="MOM304"/>
      <c r="MON304"/>
      <c r="MOO304"/>
      <c r="MOP304"/>
      <c r="MOQ304"/>
      <c r="MOR304"/>
      <c r="MOS304"/>
      <c r="MOT304"/>
      <c r="MOU304"/>
      <c r="MOV304"/>
      <c r="MOW304"/>
      <c r="MOX304"/>
      <c r="MOY304"/>
      <c r="MOZ304"/>
      <c r="MPA304"/>
      <c r="MPB304"/>
      <c r="MPC304"/>
      <c r="MPD304"/>
      <c r="MPE304"/>
      <c r="MPF304"/>
      <c r="MPG304"/>
      <c r="MPH304"/>
      <c r="MPI304"/>
      <c r="MPJ304"/>
      <c r="MPK304"/>
      <c r="MPL304"/>
      <c r="MPM304"/>
      <c r="MPN304"/>
      <c r="MPO304"/>
      <c r="MPP304"/>
      <c r="MPQ304"/>
      <c r="MPR304"/>
      <c r="MPS304"/>
      <c r="MPT304"/>
      <c r="MPU304"/>
      <c r="MPV304"/>
      <c r="MPW304"/>
      <c r="MPX304"/>
      <c r="MPY304"/>
      <c r="MPZ304"/>
      <c r="MQA304"/>
      <c r="MQB304"/>
      <c r="MQC304"/>
      <c r="MQD304"/>
      <c r="MQE304"/>
      <c r="MQF304"/>
      <c r="MQG304"/>
      <c r="MQH304"/>
      <c r="MQI304"/>
      <c r="MQJ304"/>
      <c r="MQK304"/>
      <c r="MQL304"/>
      <c r="MQM304"/>
      <c r="MQN304"/>
      <c r="MQO304"/>
      <c r="MQP304"/>
      <c r="MQQ304"/>
      <c r="MQR304"/>
      <c r="MQS304"/>
      <c r="MQT304"/>
      <c r="MQU304"/>
      <c r="MQV304"/>
      <c r="MQW304"/>
      <c r="MQX304"/>
      <c r="MQY304"/>
      <c r="MQZ304"/>
      <c r="MRA304"/>
      <c r="MRB304"/>
      <c r="MRC304"/>
      <c r="MRD304"/>
      <c r="MRE304"/>
      <c r="MRF304"/>
      <c r="MRG304"/>
      <c r="MRH304"/>
      <c r="MRI304"/>
      <c r="MRJ304"/>
      <c r="MRK304"/>
      <c r="MRL304"/>
      <c r="MRM304"/>
      <c r="MRN304"/>
      <c r="MRO304"/>
      <c r="MRP304"/>
      <c r="MRQ304"/>
      <c r="MRR304"/>
      <c r="MRS304"/>
      <c r="MRT304"/>
      <c r="MRU304"/>
      <c r="MRV304"/>
      <c r="MRW304"/>
      <c r="MRX304"/>
      <c r="MRY304"/>
      <c r="MRZ304"/>
      <c r="MSA304"/>
      <c r="MSB304"/>
      <c r="MSC304"/>
      <c r="MSD304"/>
      <c r="MSE304"/>
      <c r="MSF304"/>
      <c r="MSG304"/>
      <c r="MSH304"/>
      <c r="MSI304"/>
      <c r="MSJ304"/>
      <c r="MSK304"/>
      <c r="MSL304"/>
      <c r="MSM304"/>
      <c r="MSN304"/>
      <c r="MSO304"/>
      <c r="MSP304"/>
      <c r="MSQ304"/>
      <c r="MSR304"/>
      <c r="MSS304"/>
      <c r="MST304"/>
      <c r="MSU304"/>
      <c r="MSV304"/>
      <c r="MSW304"/>
      <c r="MSX304"/>
      <c r="MSY304"/>
      <c r="MSZ304"/>
      <c r="MTA304"/>
      <c r="MTB304"/>
      <c r="MTC304"/>
      <c r="MTD304"/>
      <c r="MTE304"/>
      <c r="MTF304"/>
      <c r="MTG304"/>
      <c r="MTH304"/>
      <c r="MTI304"/>
      <c r="MTJ304"/>
      <c r="MTK304"/>
      <c r="MTL304"/>
      <c r="MTM304"/>
      <c r="MTN304"/>
      <c r="MTO304"/>
      <c r="MTP304"/>
      <c r="MTQ304"/>
      <c r="MTR304"/>
      <c r="MTS304"/>
      <c r="MTT304"/>
      <c r="MTU304"/>
      <c r="MTV304"/>
      <c r="MTW304"/>
      <c r="MTX304"/>
      <c r="MTY304"/>
      <c r="MTZ304"/>
      <c r="MUA304"/>
      <c r="MUB304"/>
      <c r="MUC304"/>
      <c r="MUD304"/>
      <c r="MUE304"/>
      <c r="MUF304"/>
      <c r="MUG304"/>
      <c r="MUH304"/>
      <c r="MUI304"/>
      <c r="MUJ304"/>
      <c r="MUK304"/>
      <c r="MUL304"/>
      <c r="MUM304"/>
      <c r="MUN304"/>
      <c r="MUO304"/>
      <c r="MUP304"/>
      <c r="MUQ304"/>
      <c r="MUR304"/>
      <c r="MUS304"/>
      <c r="MUT304"/>
      <c r="MUU304"/>
      <c r="MUV304"/>
      <c r="MUW304"/>
      <c r="MUX304"/>
      <c r="MUY304"/>
      <c r="MUZ304"/>
      <c r="MVA304"/>
      <c r="MVB304"/>
      <c r="MVC304"/>
      <c r="MVD304"/>
      <c r="MVE304"/>
      <c r="MVF304"/>
      <c r="MVG304"/>
      <c r="MVH304"/>
      <c r="MVI304"/>
      <c r="MVJ304"/>
      <c r="MVK304"/>
      <c r="MVL304"/>
      <c r="MVM304"/>
      <c r="MVN304"/>
      <c r="MVO304"/>
      <c r="MVP304"/>
      <c r="MVQ304"/>
      <c r="MVR304"/>
      <c r="MVS304"/>
      <c r="MVT304"/>
      <c r="MVU304"/>
      <c r="MVV304"/>
      <c r="MVW304"/>
      <c r="MVX304"/>
      <c r="MVY304"/>
      <c r="MVZ304"/>
      <c r="MWA304"/>
      <c r="MWB304"/>
      <c r="MWC304"/>
      <c r="MWD304"/>
      <c r="MWE304"/>
      <c r="MWF304"/>
      <c r="MWG304"/>
      <c r="MWH304"/>
      <c r="MWI304"/>
      <c r="MWJ304"/>
      <c r="MWK304"/>
      <c r="MWL304"/>
      <c r="MWM304"/>
      <c r="MWN304"/>
      <c r="MWO304"/>
      <c r="MWP304"/>
      <c r="MWQ304"/>
      <c r="MWR304"/>
      <c r="MWS304"/>
      <c r="MWT304"/>
      <c r="MWU304"/>
      <c r="MWV304"/>
      <c r="MWW304"/>
      <c r="MWX304"/>
      <c r="MWY304"/>
      <c r="MWZ304"/>
      <c r="MXA304"/>
      <c r="MXB304"/>
      <c r="MXC304"/>
      <c r="MXD304"/>
      <c r="MXE304"/>
      <c r="MXF304"/>
      <c r="MXG304"/>
      <c r="MXH304"/>
      <c r="MXI304"/>
      <c r="MXJ304"/>
      <c r="MXK304"/>
      <c r="MXL304"/>
      <c r="MXM304"/>
      <c r="MXN304"/>
      <c r="MXO304"/>
      <c r="MXP304"/>
      <c r="MXQ304"/>
      <c r="MXR304"/>
      <c r="MXS304"/>
      <c r="MXT304"/>
      <c r="MXU304"/>
      <c r="MXV304"/>
      <c r="MXW304"/>
      <c r="MXX304"/>
      <c r="MXY304"/>
      <c r="MXZ304"/>
      <c r="MYA304"/>
      <c r="MYB304"/>
      <c r="MYC304"/>
      <c r="MYD304"/>
      <c r="MYE304"/>
      <c r="MYF304"/>
      <c r="MYG304"/>
      <c r="MYH304"/>
      <c r="MYI304"/>
      <c r="MYJ304"/>
      <c r="MYK304"/>
      <c r="MYL304"/>
      <c r="MYM304"/>
      <c r="MYN304"/>
      <c r="MYO304"/>
      <c r="MYP304"/>
      <c r="MYQ304"/>
      <c r="MYR304"/>
      <c r="MYS304"/>
      <c r="MYT304"/>
      <c r="MYU304"/>
      <c r="MYV304"/>
      <c r="MYW304"/>
      <c r="MYX304"/>
      <c r="MYY304"/>
      <c r="MYZ304"/>
      <c r="MZA304"/>
      <c r="MZB304"/>
      <c r="MZC304"/>
      <c r="MZD304"/>
      <c r="MZE304"/>
      <c r="MZF304"/>
      <c r="MZG304"/>
      <c r="MZH304"/>
      <c r="MZI304"/>
      <c r="MZJ304"/>
      <c r="MZK304"/>
      <c r="MZL304"/>
      <c r="MZM304"/>
      <c r="MZN304"/>
      <c r="MZO304"/>
      <c r="MZP304"/>
      <c r="MZQ304"/>
      <c r="MZR304"/>
      <c r="MZS304"/>
      <c r="MZT304"/>
      <c r="MZU304"/>
      <c r="MZV304"/>
      <c r="MZW304"/>
      <c r="MZX304"/>
      <c r="MZY304"/>
      <c r="MZZ304"/>
      <c r="NAA304"/>
      <c r="NAB304"/>
      <c r="NAC304"/>
      <c r="NAD304"/>
      <c r="NAE304"/>
      <c r="NAF304"/>
      <c r="NAG304"/>
      <c r="NAH304"/>
      <c r="NAI304"/>
      <c r="NAJ304"/>
      <c r="NAK304"/>
      <c r="NAL304"/>
      <c r="NAM304"/>
      <c r="NAN304"/>
      <c r="NAO304"/>
      <c r="NAP304"/>
      <c r="NAQ304"/>
      <c r="NAR304"/>
      <c r="NAS304"/>
      <c r="NAT304"/>
      <c r="NAU304"/>
      <c r="NAV304"/>
      <c r="NAW304"/>
      <c r="NAX304"/>
      <c r="NAY304"/>
      <c r="NAZ304"/>
      <c r="NBA304"/>
      <c r="NBB304"/>
      <c r="NBC304"/>
      <c r="NBD304"/>
      <c r="NBE304"/>
      <c r="NBF304"/>
      <c r="NBG304"/>
      <c r="NBH304"/>
      <c r="NBI304"/>
      <c r="NBJ304"/>
      <c r="NBK304"/>
      <c r="NBL304"/>
      <c r="NBM304"/>
      <c r="NBN304"/>
      <c r="NBO304"/>
      <c r="NBP304"/>
      <c r="NBQ304"/>
      <c r="NBR304"/>
      <c r="NBS304"/>
      <c r="NBT304"/>
      <c r="NBU304"/>
      <c r="NBV304"/>
      <c r="NBW304"/>
      <c r="NBX304"/>
      <c r="NBY304"/>
      <c r="NBZ304"/>
      <c r="NCA304"/>
      <c r="NCB304"/>
      <c r="NCC304"/>
      <c r="NCD304"/>
      <c r="NCE304"/>
      <c r="NCF304"/>
      <c r="NCG304"/>
      <c r="NCH304"/>
      <c r="NCI304"/>
      <c r="NCJ304"/>
      <c r="NCK304"/>
      <c r="NCL304"/>
      <c r="NCM304"/>
      <c r="NCN304"/>
      <c r="NCO304"/>
      <c r="NCP304"/>
      <c r="NCQ304"/>
      <c r="NCR304"/>
      <c r="NCS304"/>
      <c r="NCT304"/>
      <c r="NCU304"/>
      <c r="NCV304"/>
      <c r="NCW304"/>
      <c r="NCX304"/>
      <c r="NCY304"/>
      <c r="NCZ304"/>
      <c r="NDA304"/>
      <c r="NDB304"/>
      <c r="NDC304"/>
      <c r="NDD304"/>
      <c r="NDE304"/>
      <c r="NDF304"/>
      <c r="NDG304"/>
      <c r="NDH304"/>
      <c r="NDI304"/>
      <c r="NDJ304"/>
      <c r="NDK304"/>
      <c r="NDL304"/>
      <c r="NDM304"/>
      <c r="NDN304"/>
      <c r="NDO304"/>
      <c r="NDP304"/>
      <c r="NDQ304"/>
      <c r="NDR304"/>
      <c r="NDS304"/>
      <c r="NDT304"/>
      <c r="NDU304"/>
      <c r="NDV304"/>
      <c r="NDW304"/>
      <c r="NDX304"/>
      <c r="NDY304"/>
      <c r="NDZ304"/>
      <c r="NEA304"/>
      <c r="NEB304"/>
      <c r="NEC304"/>
      <c r="NED304"/>
      <c r="NEE304"/>
      <c r="NEF304"/>
      <c r="NEG304"/>
      <c r="NEH304"/>
      <c r="NEI304"/>
      <c r="NEJ304"/>
      <c r="NEK304"/>
      <c r="NEL304"/>
      <c r="NEM304"/>
      <c r="NEN304"/>
      <c r="NEO304"/>
      <c r="NEP304"/>
      <c r="NEQ304"/>
      <c r="NER304"/>
      <c r="NES304"/>
      <c r="NET304"/>
      <c r="NEU304"/>
      <c r="NEV304"/>
      <c r="NEW304"/>
      <c r="NEX304"/>
      <c r="NEY304"/>
      <c r="NEZ304"/>
      <c r="NFA304"/>
      <c r="NFB304"/>
      <c r="NFC304"/>
      <c r="NFD304"/>
      <c r="NFE304"/>
      <c r="NFF304"/>
      <c r="NFG304"/>
      <c r="NFH304"/>
      <c r="NFI304"/>
      <c r="NFJ304"/>
      <c r="NFK304"/>
      <c r="NFL304"/>
      <c r="NFM304"/>
      <c r="NFN304"/>
      <c r="NFO304"/>
      <c r="NFP304"/>
      <c r="NFQ304"/>
      <c r="NFR304"/>
      <c r="NFS304"/>
      <c r="NFT304"/>
      <c r="NFU304"/>
      <c r="NFV304"/>
      <c r="NFW304"/>
      <c r="NFX304"/>
      <c r="NFY304"/>
      <c r="NFZ304"/>
      <c r="NGA304"/>
      <c r="NGB304"/>
      <c r="NGC304"/>
      <c r="NGD304"/>
      <c r="NGE304"/>
      <c r="NGF304"/>
      <c r="NGG304"/>
      <c r="NGH304"/>
      <c r="NGI304"/>
      <c r="NGJ304"/>
      <c r="NGK304"/>
      <c r="NGL304"/>
      <c r="NGM304"/>
      <c r="NGN304"/>
      <c r="NGO304"/>
      <c r="NGP304"/>
      <c r="NGQ304"/>
      <c r="NGR304"/>
      <c r="NGS304"/>
      <c r="NGT304"/>
      <c r="NGU304"/>
      <c r="NGV304"/>
      <c r="NGW304"/>
      <c r="NGX304"/>
      <c r="NGY304"/>
      <c r="NGZ304"/>
      <c r="NHA304"/>
      <c r="NHB304"/>
      <c r="NHC304"/>
      <c r="NHD304"/>
      <c r="NHE304"/>
      <c r="NHF304"/>
      <c r="NHG304"/>
      <c r="NHH304"/>
      <c r="NHI304"/>
      <c r="NHJ304"/>
      <c r="NHK304"/>
      <c r="NHL304"/>
      <c r="NHM304"/>
      <c r="NHN304"/>
      <c r="NHO304"/>
      <c r="NHP304"/>
      <c r="NHQ304"/>
      <c r="NHR304"/>
      <c r="NHS304"/>
      <c r="NHT304"/>
      <c r="NHU304"/>
      <c r="NHV304"/>
      <c r="NHW304"/>
      <c r="NHX304"/>
      <c r="NHY304"/>
      <c r="NHZ304"/>
      <c r="NIA304"/>
      <c r="NIB304"/>
      <c r="NIC304"/>
      <c r="NID304"/>
      <c r="NIE304"/>
      <c r="NIF304"/>
      <c r="NIG304"/>
      <c r="NIH304"/>
      <c r="NII304"/>
      <c r="NIJ304"/>
      <c r="NIK304"/>
      <c r="NIL304"/>
      <c r="NIM304"/>
      <c r="NIN304"/>
      <c r="NIO304"/>
      <c r="NIP304"/>
      <c r="NIQ304"/>
      <c r="NIR304"/>
      <c r="NIS304"/>
      <c r="NIT304"/>
      <c r="NIU304"/>
      <c r="NIV304"/>
      <c r="NIW304"/>
      <c r="NIX304"/>
      <c r="NIY304"/>
      <c r="NIZ304"/>
      <c r="NJA304"/>
      <c r="NJB304"/>
      <c r="NJC304"/>
      <c r="NJD304"/>
      <c r="NJE304"/>
      <c r="NJF304"/>
      <c r="NJG304"/>
      <c r="NJH304"/>
      <c r="NJI304"/>
      <c r="NJJ304"/>
      <c r="NJK304"/>
      <c r="NJL304"/>
      <c r="NJM304"/>
      <c r="NJN304"/>
      <c r="NJO304"/>
      <c r="NJP304"/>
      <c r="NJQ304"/>
      <c r="NJR304"/>
      <c r="NJS304"/>
      <c r="NJT304"/>
      <c r="NJU304"/>
      <c r="NJV304"/>
      <c r="NJW304"/>
      <c r="NJX304"/>
      <c r="NJY304"/>
      <c r="NJZ304"/>
      <c r="NKA304"/>
      <c r="NKB304"/>
      <c r="NKC304"/>
      <c r="NKD304"/>
      <c r="NKE304"/>
      <c r="NKF304"/>
      <c r="NKG304"/>
      <c r="NKH304"/>
      <c r="NKI304"/>
      <c r="NKJ304"/>
      <c r="NKK304"/>
      <c r="NKL304"/>
      <c r="NKM304"/>
      <c r="NKN304"/>
      <c r="NKO304"/>
      <c r="NKP304"/>
      <c r="NKQ304"/>
      <c r="NKR304"/>
      <c r="NKS304"/>
      <c r="NKT304"/>
      <c r="NKU304"/>
      <c r="NKV304"/>
      <c r="NKW304"/>
      <c r="NKX304"/>
      <c r="NKY304"/>
      <c r="NKZ304"/>
      <c r="NLA304"/>
      <c r="NLB304"/>
      <c r="NLC304"/>
      <c r="NLD304"/>
      <c r="NLE304"/>
      <c r="NLF304"/>
      <c r="NLG304"/>
      <c r="NLH304"/>
      <c r="NLI304"/>
      <c r="NLJ304"/>
      <c r="NLK304"/>
      <c r="NLL304"/>
      <c r="NLM304"/>
      <c r="NLN304"/>
      <c r="NLO304"/>
      <c r="NLP304"/>
      <c r="NLQ304"/>
      <c r="NLR304"/>
      <c r="NLS304"/>
      <c r="NLT304"/>
      <c r="NLU304"/>
      <c r="NLV304"/>
      <c r="NLW304"/>
      <c r="NLX304"/>
      <c r="NLY304"/>
      <c r="NLZ304"/>
      <c r="NMA304"/>
      <c r="NMB304"/>
      <c r="NMC304"/>
      <c r="NMD304"/>
      <c r="NME304"/>
      <c r="NMF304"/>
      <c r="NMG304"/>
      <c r="NMH304"/>
      <c r="NMI304"/>
      <c r="NMJ304"/>
      <c r="NMK304"/>
      <c r="NML304"/>
      <c r="NMM304"/>
      <c r="NMN304"/>
      <c r="NMO304"/>
      <c r="NMP304"/>
      <c r="NMQ304"/>
      <c r="NMR304"/>
      <c r="NMS304"/>
      <c r="NMT304"/>
      <c r="NMU304"/>
      <c r="NMV304"/>
      <c r="NMW304"/>
      <c r="NMX304"/>
      <c r="NMY304"/>
      <c r="NMZ304"/>
      <c r="NNA304"/>
      <c r="NNB304"/>
      <c r="NNC304"/>
      <c r="NND304"/>
      <c r="NNE304"/>
      <c r="NNF304"/>
      <c r="NNG304"/>
      <c r="NNH304"/>
      <c r="NNI304"/>
      <c r="NNJ304"/>
      <c r="NNK304"/>
      <c r="NNL304"/>
      <c r="NNM304"/>
      <c r="NNN304"/>
      <c r="NNO304"/>
      <c r="NNP304"/>
      <c r="NNQ304"/>
      <c r="NNR304"/>
      <c r="NNS304"/>
      <c r="NNT304"/>
      <c r="NNU304"/>
      <c r="NNV304"/>
      <c r="NNW304"/>
      <c r="NNX304"/>
      <c r="NNY304"/>
      <c r="NNZ304"/>
      <c r="NOA304"/>
      <c r="NOB304"/>
      <c r="NOC304"/>
      <c r="NOD304"/>
      <c r="NOE304"/>
      <c r="NOF304"/>
      <c r="NOG304"/>
      <c r="NOH304"/>
      <c r="NOI304"/>
      <c r="NOJ304"/>
      <c r="NOK304"/>
      <c r="NOL304"/>
      <c r="NOM304"/>
      <c r="NON304"/>
      <c r="NOO304"/>
      <c r="NOP304"/>
      <c r="NOQ304"/>
      <c r="NOR304"/>
      <c r="NOS304"/>
      <c r="NOT304"/>
      <c r="NOU304"/>
      <c r="NOV304"/>
      <c r="NOW304"/>
      <c r="NOX304"/>
      <c r="NOY304"/>
      <c r="NOZ304"/>
      <c r="NPA304"/>
      <c r="NPB304"/>
      <c r="NPC304"/>
      <c r="NPD304"/>
      <c r="NPE304"/>
      <c r="NPF304"/>
      <c r="NPG304"/>
      <c r="NPH304"/>
      <c r="NPI304"/>
      <c r="NPJ304"/>
      <c r="NPK304"/>
      <c r="NPL304"/>
      <c r="NPM304"/>
      <c r="NPN304"/>
      <c r="NPO304"/>
      <c r="NPP304"/>
      <c r="NPQ304"/>
      <c r="NPR304"/>
      <c r="NPS304"/>
      <c r="NPT304"/>
      <c r="NPU304"/>
      <c r="NPV304"/>
      <c r="NPW304"/>
      <c r="NPX304"/>
      <c r="NPY304"/>
      <c r="NPZ304"/>
      <c r="NQA304"/>
      <c r="NQB304"/>
      <c r="NQC304"/>
      <c r="NQD304"/>
      <c r="NQE304"/>
      <c r="NQF304"/>
      <c r="NQG304"/>
      <c r="NQH304"/>
      <c r="NQI304"/>
      <c r="NQJ304"/>
      <c r="NQK304"/>
      <c r="NQL304"/>
      <c r="NQM304"/>
      <c r="NQN304"/>
      <c r="NQO304"/>
      <c r="NQP304"/>
      <c r="NQQ304"/>
      <c r="NQR304"/>
      <c r="NQS304"/>
      <c r="NQT304"/>
      <c r="NQU304"/>
      <c r="NQV304"/>
      <c r="NQW304"/>
      <c r="NQX304"/>
      <c r="NQY304"/>
      <c r="NQZ304"/>
      <c r="NRA304"/>
      <c r="NRB304"/>
      <c r="NRC304"/>
      <c r="NRD304"/>
      <c r="NRE304"/>
      <c r="NRF304"/>
      <c r="NRG304"/>
      <c r="NRH304"/>
      <c r="NRI304"/>
      <c r="NRJ304"/>
      <c r="NRK304"/>
      <c r="NRL304"/>
      <c r="NRM304"/>
      <c r="NRN304"/>
      <c r="NRO304"/>
      <c r="NRP304"/>
      <c r="NRQ304"/>
      <c r="NRR304"/>
      <c r="NRS304"/>
      <c r="NRT304"/>
      <c r="NRU304"/>
      <c r="NRV304"/>
      <c r="NRW304"/>
      <c r="NRX304"/>
      <c r="NRY304"/>
      <c r="NRZ304"/>
      <c r="NSA304"/>
      <c r="NSB304"/>
      <c r="NSC304"/>
      <c r="NSD304"/>
      <c r="NSE304"/>
      <c r="NSF304"/>
      <c r="NSG304"/>
      <c r="NSH304"/>
      <c r="NSI304"/>
      <c r="NSJ304"/>
      <c r="NSK304"/>
      <c r="NSL304"/>
      <c r="NSM304"/>
      <c r="NSN304"/>
      <c r="NSO304"/>
      <c r="NSP304"/>
      <c r="NSQ304"/>
      <c r="NSR304"/>
      <c r="NSS304"/>
      <c r="NST304"/>
      <c r="NSU304"/>
      <c r="NSV304"/>
      <c r="NSW304"/>
      <c r="NSX304"/>
      <c r="NSY304"/>
      <c r="NSZ304"/>
      <c r="NTA304"/>
      <c r="NTB304"/>
      <c r="NTC304"/>
      <c r="NTD304"/>
      <c r="NTE304"/>
      <c r="NTF304"/>
      <c r="NTG304"/>
      <c r="NTH304"/>
      <c r="NTI304"/>
      <c r="NTJ304"/>
      <c r="NTK304"/>
      <c r="NTL304"/>
      <c r="NTM304"/>
      <c r="NTN304"/>
      <c r="NTO304"/>
      <c r="NTP304"/>
      <c r="NTQ304"/>
      <c r="NTR304"/>
      <c r="NTS304"/>
      <c r="NTT304"/>
      <c r="NTU304"/>
      <c r="NTV304"/>
      <c r="NTW304"/>
      <c r="NTX304"/>
      <c r="NTY304"/>
      <c r="NTZ304"/>
      <c r="NUA304"/>
      <c r="NUB304"/>
      <c r="NUC304"/>
      <c r="NUD304"/>
      <c r="NUE304"/>
      <c r="NUF304"/>
      <c r="NUG304"/>
      <c r="NUH304"/>
      <c r="NUI304"/>
      <c r="NUJ304"/>
      <c r="NUK304"/>
      <c r="NUL304"/>
      <c r="NUM304"/>
      <c r="NUN304"/>
      <c r="NUO304"/>
      <c r="NUP304"/>
      <c r="NUQ304"/>
      <c r="NUR304"/>
      <c r="NUS304"/>
      <c r="NUT304"/>
      <c r="NUU304"/>
      <c r="NUV304"/>
      <c r="NUW304"/>
      <c r="NUX304"/>
      <c r="NUY304"/>
      <c r="NUZ304"/>
      <c r="NVA304"/>
      <c r="NVB304"/>
      <c r="NVC304"/>
      <c r="NVD304"/>
      <c r="NVE304"/>
      <c r="NVF304"/>
      <c r="NVG304"/>
      <c r="NVH304"/>
      <c r="NVI304"/>
      <c r="NVJ304"/>
      <c r="NVK304"/>
      <c r="NVL304"/>
      <c r="NVM304"/>
      <c r="NVN304"/>
      <c r="NVO304"/>
      <c r="NVP304"/>
      <c r="NVQ304"/>
      <c r="NVR304"/>
      <c r="NVS304"/>
      <c r="NVT304"/>
      <c r="NVU304"/>
      <c r="NVV304"/>
      <c r="NVW304"/>
      <c r="NVX304"/>
      <c r="NVY304"/>
      <c r="NVZ304"/>
      <c r="NWA304"/>
      <c r="NWB304"/>
      <c r="NWC304"/>
      <c r="NWD304"/>
      <c r="NWE304"/>
      <c r="NWF304"/>
      <c r="NWG304"/>
      <c r="NWH304"/>
      <c r="NWI304"/>
      <c r="NWJ304"/>
      <c r="NWK304"/>
      <c r="NWL304"/>
      <c r="NWM304"/>
      <c r="NWN304"/>
      <c r="NWO304"/>
      <c r="NWP304"/>
      <c r="NWQ304"/>
      <c r="NWR304"/>
      <c r="NWS304"/>
      <c r="NWT304"/>
      <c r="NWU304"/>
      <c r="NWV304"/>
      <c r="NWW304"/>
      <c r="NWX304"/>
      <c r="NWY304"/>
      <c r="NWZ304"/>
      <c r="NXA304"/>
      <c r="NXB304"/>
      <c r="NXC304"/>
      <c r="NXD304"/>
      <c r="NXE304"/>
      <c r="NXF304"/>
      <c r="NXG304"/>
      <c r="NXH304"/>
      <c r="NXI304"/>
      <c r="NXJ304"/>
      <c r="NXK304"/>
      <c r="NXL304"/>
      <c r="NXM304"/>
      <c r="NXN304"/>
      <c r="NXO304"/>
      <c r="NXP304"/>
      <c r="NXQ304"/>
      <c r="NXR304"/>
      <c r="NXS304"/>
      <c r="NXT304"/>
      <c r="NXU304"/>
      <c r="NXV304"/>
      <c r="NXW304"/>
      <c r="NXX304"/>
      <c r="NXY304"/>
      <c r="NXZ304"/>
      <c r="NYA304"/>
      <c r="NYB304"/>
      <c r="NYC304"/>
      <c r="NYD304"/>
      <c r="NYE304"/>
      <c r="NYF304"/>
      <c r="NYG304"/>
      <c r="NYH304"/>
      <c r="NYI304"/>
      <c r="NYJ304"/>
      <c r="NYK304"/>
      <c r="NYL304"/>
      <c r="NYM304"/>
      <c r="NYN304"/>
      <c r="NYO304"/>
      <c r="NYP304"/>
      <c r="NYQ304"/>
      <c r="NYR304"/>
      <c r="NYS304"/>
      <c r="NYT304"/>
      <c r="NYU304"/>
      <c r="NYV304"/>
      <c r="NYW304"/>
      <c r="NYX304"/>
      <c r="NYY304"/>
      <c r="NYZ304"/>
      <c r="NZA304"/>
      <c r="NZB304"/>
      <c r="NZC304"/>
      <c r="NZD304"/>
      <c r="NZE304"/>
      <c r="NZF304"/>
      <c r="NZG304"/>
      <c r="NZH304"/>
      <c r="NZI304"/>
      <c r="NZJ304"/>
      <c r="NZK304"/>
      <c r="NZL304"/>
      <c r="NZM304"/>
      <c r="NZN304"/>
      <c r="NZO304"/>
      <c r="NZP304"/>
      <c r="NZQ304"/>
      <c r="NZR304"/>
      <c r="NZS304"/>
      <c r="NZT304"/>
      <c r="NZU304"/>
      <c r="NZV304"/>
      <c r="NZW304"/>
      <c r="NZX304"/>
      <c r="NZY304"/>
      <c r="NZZ304"/>
      <c r="OAA304"/>
      <c r="OAB304"/>
      <c r="OAC304"/>
      <c r="OAD304"/>
      <c r="OAE304"/>
      <c r="OAF304"/>
      <c r="OAG304"/>
      <c r="OAH304"/>
      <c r="OAI304"/>
      <c r="OAJ304"/>
      <c r="OAK304"/>
      <c r="OAL304"/>
      <c r="OAM304"/>
      <c r="OAN304"/>
      <c r="OAO304"/>
      <c r="OAP304"/>
      <c r="OAQ304"/>
      <c r="OAR304"/>
      <c r="OAS304"/>
      <c r="OAT304"/>
      <c r="OAU304"/>
      <c r="OAV304"/>
      <c r="OAW304"/>
      <c r="OAX304"/>
      <c r="OAY304"/>
      <c r="OAZ304"/>
      <c r="OBA304"/>
      <c r="OBB304"/>
      <c r="OBC304"/>
      <c r="OBD304"/>
      <c r="OBE304"/>
      <c r="OBF304"/>
      <c r="OBG304"/>
      <c r="OBH304"/>
      <c r="OBI304"/>
      <c r="OBJ304"/>
      <c r="OBK304"/>
      <c r="OBL304"/>
      <c r="OBM304"/>
      <c r="OBN304"/>
      <c r="OBO304"/>
      <c r="OBP304"/>
      <c r="OBQ304"/>
      <c r="OBR304"/>
      <c r="OBS304"/>
      <c r="OBT304"/>
      <c r="OBU304"/>
      <c r="OBV304"/>
      <c r="OBW304"/>
      <c r="OBX304"/>
      <c r="OBY304"/>
      <c r="OBZ304"/>
      <c r="OCA304"/>
      <c r="OCB304"/>
      <c r="OCC304"/>
      <c r="OCD304"/>
      <c r="OCE304"/>
      <c r="OCF304"/>
      <c r="OCG304"/>
      <c r="OCH304"/>
      <c r="OCI304"/>
      <c r="OCJ304"/>
      <c r="OCK304"/>
      <c r="OCL304"/>
      <c r="OCM304"/>
      <c r="OCN304"/>
      <c r="OCO304"/>
      <c r="OCP304"/>
      <c r="OCQ304"/>
      <c r="OCR304"/>
      <c r="OCS304"/>
      <c r="OCT304"/>
      <c r="OCU304"/>
      <c r="OCV304"/>
      <c r="OCW304"/>
      <c r="OCX304"/>
      <c r="OCY304"/>
      <c r="OCZ304"/>
      <c r="ODA304"/>
      <c r="ODB304"/>
      <c r="ODC304"/>
      <c r="ODD304"/>
      <c r="ODE304"/>
      <c r="ODF304"/>
      <c r="ODG304"/>
      <c r="ODH304"/>
      <c r="ODI304"/>
      <c r="ODJ304"/>
      <c r="ODK304"/>
      <c r="ODL304"/>
      <c r="ODM304"/>
      <c r="ODN304"/>
      <c r="ODO304"/>
      <c r="ODP304"/>
      <c r="ODQ304"/>
      <c r="ODR304"/>
      <c r="ODS304"/>
      <c r="ODT304"/>
      <c r="ODU304"/>
      <c r="ODV304"/>
      <c r="ODW304"/>
      <c r="ODX304"/>
      <c r="ODY304"/>
      <c r="ODZ304"/>
      <c r="OEA304"/>
      <c r="OEB304"/>
      <c r="OEC304"/>
      <c r="OED304"/>
      <c r="OEE304"/>
      <c r="OEF304"/>
      <c r="OEG304"/>
      <c r="OEH304"/>
      <c r="OEI304"/>
      <c r="OEJ304"/>
      <c r="OEK304"/>
      <c r="OEL304"/>
      <c r="OEM304"/>
      <c r="OEN304"/>
      <c r="OEO304"/>
      <c r="OEP304"/>
      <c r="OEQ304"/>
      <c r="OER304"/>
      <c r="OES304"/>
      <c r="OET304"/>
      <c r="OEU304"/>
      <c r="OEV304"/>
      <c r="OEW304"/>
      <c r="OEX304"/>
      <c r="OEY304"/>
      <c r="OEZ304"/>
      <c r="OFA304"/>
      <c r="OFB304"/>
      <c r="OFC304"/>
      <c r="OFD304"/>
      <c r="OFE304"/>
      <c r="OFF304"/>
      <c r="OFG304"/>
      <c r="OFH304"/>
      <c r="OFI304"/>
      <c r="OFJ304"/>
      <c r="OFK304"/>
      <c r="OFL304"/>
      <c r="OFM304"/>
      <c r="OFN304"/>
      <c r="OFO304"/>
      <c r="OFP304"/>
      <c r="OFQ304"/>
      <c r="OFR304"/>
      <c r="OFS304"/>
      <c r="OFT304"/>
      <c r="OFU304"/>
      <c r="OFV304"/>
      <c r="OFW304"/>
      <c r="OFX304"/>
      <c r="OFY304"/>
      <c r="OFZ304"/>
      <c r="OGA304"/>
      <c r="OGB304"/>
      <c r="OGC304"/>
      <c r="OGD304"/>
      <c r="OGE304"/>
      <c r="OGF304"/>
      <c r="OGG304"/>
      <c r="OGH304"/>
      <c r="OGI304"/>
      <c r="OGJ304"/>
      <c r="OGK304"/>
      <c r="OGL304"/>
      <c r="OGM304"/>
      <c r="OGN304"/>
      <c r="OGO304"/>
      <c r="OGP304"/>
      <c r="OGQ304"/>
      <c r="OGR304"/>
      <c r="OGS304"/>
      <c r="OGT304"/>
      <c r="OGU304"/>
      <c r="OGV304"/>
      <c r="OGW304"/>
      <c r="OGX304"/>
      <c r="OGY304"/>
      <c r="OGZ304"/>
      <c r="OHA304"/>
      <c r="OHB304"/>
      <c r="OHC304"/>
      <c r="OHD304"/>
      <c r="OHE304"/>
      <c r="OHF304"/>
      <c r="OHG304"/>
      <c r="OHH304"/>
      <c r="OHI304"/>
      <c r="OHJ304"/>
      <c r="OHK304"/>
      <c r="OHL304"/>
      <c r="OHM304"/>
      <c r="OHN304"/>
      <c r="OHO304"/>
      <c r="OHP304"/>
      <c r="OHQ304"/>
      <c r="OHR304"/>
      <c r="OHS304"/>
      <c r="OHT304"/>
      <c r="OHU304"/>
      <c r="OHV304"/>
      <c r="OHW304"/>
      <c r="OHX304"/>
      <c r="OHY304"/>
      <c r="OHZ304"/>
      <c r="OIA304"/>
      <c r="OIB304"/>
      <c r="OIC304"/>
      <c r="OID304"/>
      <c r="OIE304"/>
      <c r="OIF304"/>
      <c r="OIG304"/>
      <c r="OIH304"/>
      <c r="OII304"/>
      <c r="OIJ304"/>
      <c r="OIK304"/>
      <c r="OIL304"/>
      <c r="OIM304"/>
      <c r="OIN304"/>
      <c r="OIO304"/>
      <c r="OIP304"/>
      <c r="OIQ304"/>
      <c r="OIR304"/>
      <c r="OIS304"/>
      <c r="OIT304"/>
      <c r="OIU304"/>
      <c r="OIV304"/>
      <c r="OIW304"/>
      <c r="OIX304"/>
      <c r="OIY304"/>
      <c r="OIZ304"/>
      <c r="OJA304"/>
      <c r="OJB304"/>
      <c r="OJC304"/>
      <c r="OJD304"/>
      <c r="OJE304"/>
      <c r="OJF304"/>
      <c r="OJG304"/>
      <c r="OJH304"/>
      <c r="OJI304"/>
      <c r="OJJ304"/>
      <c r="OJK304"/>
      <c r="OJL304"/>
      <c r="OJM304"/>
      <c r="OJN304"/>
      <c r="OJO304"/>
      <c r="OJP304"/>
      <c r="OJQ304"/>
      <c r="OJR304"/>
      <c r="OJS304"/>
      <c r="OJT304"/>
      <c r="OJU304"/>
      <c r="OJV304"/>
      <c r="OJW304"/>
      <c r="OJX304"/>
      <c r="OJY304"/>
      <c r="OJZ304"/>
      <c r="OKA304"/>
      <c r="OKB304"/>
      <c r="OKC304"/>
      <c r="OKD304"/>
      <c r="OKE304"/>
      <c r="OKF304"/>
      <c r="OKG304"/>
      <c r="OKH304"/>
      <c r="OKI304"/>
      <c r="OKJ304"/>
      <c r="OKK304"/>
      <c r="OKL304"/>
      <c r="OKM304"/>
      <c r="OKN304"/>
      <c r="OKO304"/>
      <c r="OKP304"/>
      <c r="OKQ304"/>
      <c r="OKR304"/>
      <c r="OKS304"/>
      <c r="OKT304"/>
      <c r="OKU304"/>
      <c r="OKV304"/>
      <c r="OKW304"/>
      <c r="OKX304"/>
      <c r="OKY304"/>
      <c r="OKZ304"/>
      <c r="OLA304"/>
      <c r="OLB304"/>
      <c r="OLC304"/>
      <c r="OLD304"/>
      <c r="OLE304"/>
      <c r="OLF304"/>
      <c r="OLG304"/>
      <c r="OLH304"/>
      <c r="OLI304"/>
      <c r="OLJ304"/>
      <c r="OLK304"/>
      <c r="OLL304"/>
      <c r="OLM304"/>
      <c r="OLN304"/>
      <c r="OLO304"/>
      <c r="OLP304"/>
      <c r="OLQ304"/>
      <c r="OLR304"/>
      <c r="OLS304"/>
      <c r="OLT304"/>
      <c r="OLU304"/>
      <c r="OLV304"/>
      <c r="OLW304"/>
      <c r="OLX304"/>
      <c r="OLY304"/>
      <c r="OLZ304"/>
      <c r="OMA304"/>
      <c r="OMB304"/>
      <c r="OMC304"/>
      <c r="OMD304"/>
      <c r="OME304"/>
      <c r="OMF304"/>
      <c r="OMG304"/>
      <c r="OMH304"/>
      <c r="OMI304"/>
      <c r="OMJ304"/>
      <c r="OMK304"/>
      <c r="OML304"/>
      <c r="OMM304"/>
      <c r="OMN304"/>
      <c r="OMO304"/>
      <c r="OMP304"/>
      <c r="OMQ304"/>
      <c r="OMR304"/>
      <c r="OMS304"/>
      <c r="OMT304"/>
      <c r="OMU304"/>
      <c r="OMV304"/>
      <c r="OMW304"/>
      <c r="OMX304"/>
      <c r="OMY304"/>
      <c r="OMZ304"/>
      <c r="ONA304"/>
      <c r="ONB304"/>
      <c r="ONC304"/>
      <c r="OND304"/>
      <c r="ONE304"/>
      <c r="ONF304"/>
      <c r="ONG304"/>
      <c r="ONH304"/>
      <c r="ONI304"/>
      <c r="ONJ304"/>
      <c r="ONK304"/>
      <c r="ONL304"/>
      <c r="ONM304"/>
      <c r="ONN304"/>
      <c r="ONO304"/>
      <c r="ONP304"/>
      <c r="ONQ304"/>
      <c r="ONR304"/>
      <c r="ONS304"/>
      <c r="ONT304"/>
      <c r="ONU304"/>
      <c r="ONV304"/>
      <c r="ONW304"/>
      <c r="ONX304"/>
      <c r="ONY304"/>
      <c r="ONZ304"/>
      <c r="OOA304"/>
      <c r="OOB304"/>
      <c r="OOC304"/>
      <c r="OOD304"/>
      <c r="OOE304"/>
      <c r="OOF304"/>
      <c r="OOG304"/>
      <c r="OOH304"/>
      <c r="OOI304"/>
      <c r="OOJ304"/>
      <c r="OOK304"/>
      <c r="OOL304"/>
      <c r="OOM304"/>
      <c r="OON304"/>
      <c r="OOO304"/>
      <c r="OOP304"/>
      <c r="OOQ304"/>
      <c r="OOR304"/>
      <c r="OOS304"/>
      <c r="OOT304"/>
      <c r="OOU304"/>
      <c r="OOV304"/>
      <c r="OOW304"/>
      <c r="OOX304"/>
      <c r="OOY304"/>
      <c r="OOZ304"/>
      <c r="OPA304"/>
      <c r="OPB304"/>
      <c r="OPC304"/>
      <c r="OPD304"/>
      <c r="OPE304"/>
      <c r="OPF304"/>
      <c r="OPG304"/>
      <c r="OPH304"/>
      <c r="OPI304"/>
      <c r="OPJ304"/>
      <c r="OPK304"/>
      <c r="OPL304"/>
      <c r="OPM304"/>
      <c r="OPN304"/>
      <c r="OPO304"/>
      <c r="OPP304"/>
      <c r="OPQ304"/>
      <c r="OPR304"/>
      <c r="OPS304"/>
      <c r="OPT304"/>
      <c r="OPU304"/>
      <c r="OPV304"/>
      <c r="OPW304"/>
      <c r="OPX304"/>
      <c r="OPY304"/>
      <c r="OPZ304"/>
      <c r="OQA304"/>
      <c r="OQB304"/>
      <c r="OQC304"/>
      <c r="OQD304"/>
      <c r="OQE304"/>
      <c r="OQF304"/>
      <c r="OQG304"/>
      <c r="OQH304"/>
      <c r="OQI304"/>
      <c r="OQJ304"/>
      <c r="OQK304"/>
      <c r="OQL304"/>
      <c r="OQM304"/>
      <c r="OQN304"/>
      <c r="OQO304"/>
      <c r="OQP304"/>
      <c r="OQQ304"/>
      <c r="OQR304"/>
      <c r="OQS304"/>
      <c r="OQT304"/>
      <c r="OQU304"/>
      <c r="OQV304"/>
      <c r="OQW304"/>
      <c r="OQX304"/>
      <c r="OQY304"/>
      <c r="OQZ304"/>
      <c r="ORA304"/>
      <c r="ORB304"/>
      <c r="ORC304"/>
      <c r="ORD304"/>
      <c r="ORE304"/>
      <c r="ORF304"/>
      <c r="ORG304"/>
      <c r="ORH304"/>
      <c r="ORI304"/>
      <c r="ORJ304"/>
      <c r="ORK304"/>
      <c r="ORL304"/>
      <c r="ORM304"/>
      <c r="ORN304"/>
      <c r="ORO304"/>
      <c r="ORP304"/>
      <c r="ORQ304"/>
      <c r="ORR304"/>
      <c r="ORS304"/>
      <c r="ORT304"/>
      <c r="ORU304"/>
      <c r="ORV304"/>
      <c r="ORW304"/>
      <c r="ORX304"/>
      <c r="ORY304"/>
      <c r="ORZ304"/>
      <c r="OSA304"/>
      <c r="OSB304"/>
      <c r="OSC304"/>
      <c r="OSD304"/>
      <c r="OSE304"/>
      <c r="OSF304"/>
      <c r="OSG304"/>
      <c r="OSH304"/>
      <c r="OSI304"/>
      <c r="OSJ304"/>
      <c r="OSK304"/>
      <c r="OSL304"/>
      <c r="OSM304"/>
      <c r="OSN304"/>
      <c r="OSO304"/>
      <c r="OSP304"/>
      <c r="OSQ304"/>
      <c r="OSR304"/>
      <c r="OSS304"/>
      <c r="OST304"/>
      <c r="OSU304"/>
      <c r="OSV304"/>
      <c r="OSW304"/>
      <c r="OSX304"/>
      <c r="OSY304"/>
      <c r="OSZ304"/>
      <c r="OTA304"/>
      <c r="OTB304"/>
      <c r="OTC304"/>
      <c r="OTD304"/>
      <c r="OTE304"/>
      <c r="OTF304"/>
      <c r="OTG304"/>
      <c r="OTH304"/>
      <c r="OTI304"/>
      <c r="OTJ304"/>
      <c r="OTK304"/>
      <c r="OTL304"/>
      <c r="OTM304"/>
      <c r="OTN304"/>
      <c r="OTO304"/>
      <c r="OTP304"/>
      <c r="OTQ304"/>
      <c r="OTR304"/>
      <c r="OTS304"/>
      <c r="OTT304"/>
      <c r="OTU304"/>
      <c r="OTV304"/>
      <c r="OTW304"/>
      <c r="OTX304"/>
      <c r="OTY304"/>
      <c r="OTZ304"/>
      <c r="OUA304"/>
      <c r="OUB304"/>
      <c r="OUC304"/>
      <c r="OUD304"/>
      <c r="OUE304"/>
      <c r="OUF304"/>
      <c r="OUG304"/>
      <c r="OUH304"/>
      <c r="OUI304"/>
      <c r="OUJ304"/>
      <c r="OUK304"/>
      <c r="OUL304"/>
      <c r="OUM304"/>
      <c r="OUN304"/>
      <c r="OUO304"/>
      <c r="OUP304"/>
      <c r="OUQ304"/>
      <c r="OUR304"/>
      <c r="OUS304"/>
      <c r="OUT304"/>
      <c r="OUU304"/>
      <c r="OUV304"/>
      <c r="OUW304"/>
      <c r="OUX304"/>
      <c r="OUY304"/>
      <c r="OUZ304"/>
      <c r="OVA304"/>
      <c r="OVB304"/>
      <c r="OVC304"/>
      <c r="OVD304"/>
      <c r="OVE304"/>
      <c r="OVF304"/>
      <c r="OVG304"/>
      <c r="OVH304"/>
      <c r="OVI304"/>
      <c r="OVJ304"/>
      <c r="OVK304"/>
      <c r="OVL304"/>
      <c r="OVM304"/>
      <c r="OVN304"/>
      <c r="OVO304"/>
      <c r="OVP304"/>
      <c r="OVQ304"/>
      <c r="OVR304"/>
      <c r="OVS304"/>
      <c r="OVT304"/>
      <c r="OVU304"/>
      <c r="OVV304"/>
      <c r="OVW304"/>
      <c r="OVX304"/>
      <c r="OVY304"/>
      <c r="OVZ304"/>
      <c r="OWA304"/>
      <c r="OWB304"/>
      <c r="OWC304"/>
      <c r="OWD304"/>
      <c r="OWE304"/>
      <c r="OWF304"/>
      <c r="OWG304"/>
      <c r="OWH304"/>
      <c r="OWI304"/>
      <c r="OWJ304"/>
      <c r="OWK304"/>
      <c r="OWL304"/>
      <c r="OWM304"/>
      <c r="OWN304"/>
      <c r="OWO304"/>
      <c r="OWP304"/>
      <c r="OWQ304"/>
      <c r="OWR304"/>
      <c r="OWS304"/>
      <c r="OWT304"/>
      <c r="OWU304"/>
      <c r="OWV304"/>
      <c r="OWW304"/>
      <c r="OWX304"/>
      <c r="OWY304"/>
      <c r="OWZ304"/>
      <c r="OXA304"/>
      <c r="OXB304"/>
      <c r="OXC304"/>
      <c r="OXD304"/>
      <c r="OXE304"/>
      <c r="OXF304"/>
      <c r="OXG304"/>
      <c r="OXH304"/>
      <c r="OXI304"/>
      <c r="OXJ304"/>
      <c r="OXK304"/>
      <c r="OXL304"/>
      <c r="OXM304"/>
      <c r="OXN304"/>
      <c r="OXO304"/>
      <c r="OXP304"/>
      <c r="OXQ304"/>
      <c r="OXR304"/>
      <c r="OXS304"/>
      <c r="OXT304"/>
      <c r="OXU304"/>
      <c r="OXV304"/>
      <c r="OXW304"/>
      <c r="OXX304"/>
      <c r="OXY304"/>
      <c r="OXZ304"/>
      <c r="OYA304"/>
      <c r="OYB304"/>
      <c r="OYC304"/>
      <c r="OYD304"/>
      <c r="OYE304"/>
      <c r="OYF304"/>
      <c r="OYG304"/>
      <c r="OYH304"/>
      <c r="OYI304"/>
      <c r="OYJ304"/>
      <c r="OYK304"/>
      <c r="OYL304"/>
      <c r="OYM304"/>
      <c r="OYN304"/>
      <c r="OYO304"/>
      <c r="OYP304"/>
      <c r="OYQ304"/>
      <c r="OYR304"/>
      <c r="OYS304"/>
      <c r="OYT304"/>
      <c r="OYU304"/>
      <c r="OYV304"/>
      <c r="OYW304"/>
      <c r="OYX304"/>
      <c r="OYY304"/>
      <c r="OYZ304"/>
      <c r="OZA304"/>
      <c r="OZB304"/>
      <c r="OZC304"/>
      <c r="OZD304"/>
      <c r="OZE304"/>
      <c r="OZF304"/>
      <c r="OZG304"/>
      <c r="OZH304"/>
      <c r="OZI304"/>
      <c r="OZJ304"/>
      <c r="OZK304"/>
      <c r="OZL304"/>
      <c r="OZM304"/>
      <c r="OZN304"/>
      <c r="OZO304"/>
      <c r="OZP304"/>
      <c r="OZQ304"/>
      <c r="OZR304"/>
      <c r="OZS304"/>
      <c r="OZT304"/>
      <c r="OZU304"/>
      <c r="OZV304"/>
      <c r="OZW304"/>
      <c r="OZX304"/>
      <c r="OZY304"/>
      <c r="OZZ304"/>
      <c r="PAA304"/>
      <c r="PAB304"/>
      <c r="PAC304"/>
      <c r="PAD304"/>
      <c r="PAE304"/>
      <c r="PAF304"/>
      <c r="PAG304"/>
      <c r="PAH304"/>
      <c r="PAI304"/>
      <c r="PAJ304"/>
      <c r="PAK304"/>
      <c r="PAL304"/>
      <c r="PAM304"/>
      <c r="PAN304"/>
      <c r="PAO304"/>
      <c r="PAP304"/>
      <c r="PAQ304"/>
      <c r="PAR304"/>
      <c r="PAS304"/>
      <c r="PAT304"/>
      <c r="PAU304"/>
      <c r="PAV304"/>
      <c r="PAW304"/>
      <c r="PAX304"/>
      <c r="PAY304"/>
      <c r="PAZ304"/>
      <c r="PBA304"/>
      <c r="PBB304"/>
      <c r="PBC304"/>
      <c r="PBD304"/>
      <c r="PBE304"/>
      <c r="PBF304"/>
      <c r="PBG304"/>
      <c r="PBH304"/>
      <c r="PBI304"/>
      <c r="PBJ304"/>
      <c r="PBK304"/>
      <c r="PBL304"/>
      <c r="PBM304"/>
      <c r="PBN304"/>
      <c r="PBO304"/>
      <c r="PBP304"/>
      <c r="PBQ304"/>
      <c r="PBR304"/>
      <c r="PBS304"/>
      <c r="PBT304"/>
      <c r="PBU304"/>
      <c r="PBV304"/>
      <c r="PBW304"/>
      <c r="PBX304"/>
      <c r="PBY304"/>
      <c r="PBZ304"/>
      <c r="PCA304"/>
      <c r="PCB304"/>
      <c r="PCC304"/>
      <c r="PCD304"/>
      <c r="PCE304"/>
      <c r="PCF304"/>
      <c r="PCG304"/>
      <c r="PCH304"/>
      <c r="PCI304"/>
      <c r="PCJ304"/>
      <c r="PCK304"/>
      <c r="PCL304"/>
      <c r="PCM304"/>
      <c r="PCN304"/>
      <c r="PCO304"/>
      <c r="PCP304"/>
      <c r="PCQ304"/>
      <c r="PCR304"/>
      <c r="PCS304"/>
      <c r="PCT304"/>
      <c r="PCU304"/>
      <c r="PCV304"/>
      <c r="PCW304"/>
      <c r="PCX304"/>
      <c r="PCY304"/>
      <c r="PCZ304"/>
      <c r="PDA304"/>
      <c r="PDB304"/>
      <c r="PDC304"/>
      <c r="PDD304"/>
      <c r="PDE304"/>
      <c r="PDF304"/>
      <c r="PDG304"/>
      <c r="PDH304"/>
      <c r="PDI304"/>
      <c r="PDJ304"/>
      <c r="PDK304"/>
      <c r="PDL304"/>
      <c r="PDM304"/>
      <c r="PDN304"/>
      <c r="PDO304"/>
      <c r="PDP304"/>
      <c r="PDQ304"/>
      <c r="PDR304"/>
      <c r="PDS304"/>
      <c r="PDT304"/>
      <c r="PDU304"/>
      <c r="PDV304"/>
      <c r="PDW304"/>
      <c r="PDX304"/>
      <c r="PDY304"/>
      <c r="PDZ304"/>
      <c r="PEA304"/>
      <c r="PEB304"/>
      <c r="PEC304"/>
      <c r="PED304"/>
      <c r="PEE304"/>
      <c r="PEF304"/>
      <c r="PEG304"/>
      <c r="PEH304"/>
      <c r="PEI304"/>
      <c r="PEJ304"/>
      <c r="PEK304"/>
      <c r="PEL304"/>
      <c r="PEM304"/>
      <c r="PEN304"/>
      <c r="PEO304"/>
      <c r="PEP304"/>
      <c r="PEQ304"/>
      <c r="PER304"/>
      <c r="PES304"/>
      <c r="PET304"/>
      <c r="PEU304"/>
      <c r="PEV304"/>
      <c r="PEW304"/>
      <c r="PEX304"/>
      <c r="PEY304"/>
      <c r="PEZ304"/>
      <c r="PFA304"/>
      <c r="PFB304"/>
      <c r="PFC304"/>
      <c r="PFD304"/>
      <c r="PFE304"/>
      <c r="PFF304"/>
      <c r="PFG304"/>
      <c r="PFH304"/>
      <c r="PFI304"/>
      <c r="PFJ304"/>
      <c r="PFK304"/>
      <c r="PFL304"/>
      <c r="PFM304"/>
      <c r="PFN304"/>
      <c r="PFO304"/>
      <c r="PFP304"/>
      <c r="PFQ304"/>
      <c r="PFR304"/>
      <c r="PFS304"/>
      <c r="PFT304"/>
      <c r="PFU304"/>
      <c r="PFV304"/>
      <c r="PFW304"/>
      <c r="PFX304"/>
      <c r="PFY304"/>
      <c r="PFZ304"/>
      <c r="PGA304"/>
      <c r="PGB304"/>
      <c r="PGC304"/>
      <c r="PGD304"/>
      <c r="PGE304"/>
      <c r="PGF304"/>
      <c r="PGG304"/>
      <c r="PGH304"/>
      <c r="PGI304"/>
      <c r="PGJ304"/>
      <c r="PGK304"/>
      <c r="PGL304"/>
      <c r="PGM304"/>
      <c r="PGN304"/>
      <c r="PGO304"/>
      <c r="PGP304"/>
      <c r="PGQ304"/>
      <c r="PGR304"/>
      <c r="PGS304"/>
      <c r="PGT304"/>
      <c r="PGU304"/>
      <c r="PGV304"/>
      <c r="PGW304"/>
      <c r="PGX304"/>
      <c r="PGY304"/>
      <c r="PGZ304"/>
      <c r="PHA304"/>
      <c r="PHB304"/>
      <c r="PHC304"/>
      <c r="PHD304"/>
      <c r="PHE304"/>
      <c r="PHF304"/>
      <c r="PHG304"/>
      <c r="PHH304"/>
      <c r="PHI304"/>
      <c r="PHJ304"/>
      <c r="PHK304"/>
      <c r="PHL304"/>
      <c r="PHM304"/>
      <c r="PHN304"/>
      <c r="PHO304"/>
      <c r="PHP304"/>
      <c r="PHQ304"/>
      <c r="PHR304"/>
      <c r="PHS304"/>
      <c r="PHT304"/>
      <c r="PHU304"/>
      <c r="PHV304"/>
      <c r="PHW304"/>
      <c r="PHX304"/>
      <c r="PHY304"/>
      <c r="PHZ304"/>
      <c r="PIA304"/>
      <c r="PIB304"/>
      <c r="PIC304"/>
      <c r="PID304"/>
      <c r="PIE304"/>
      <c r="PIF304"/>
      <c r="PIG304"/>
      <c r="PIH304"/>
      <c r="PII304"/>
      <c r="PIJ304"/>
      <c r="PIK304"/>
      <c r="PIL304"/>
      <c r="PIM304"/>
      <c r="PIN304"/>
      <c r="PIO304"/>
      <c r="PIP304"/>
      <c r="PIQ304"/>
      <c r="PIR304"/>
      <c r="PIS304"/>
      <c r="PIT304"/>
      <c r="PIU304"/>
      <c r="PIV304"/>
      <c r="PIW304"/>
      <c r="PIX304"/>
      <c r="PIY304"/>
      <c r="PIZ304"/>
      <c r="PJA304"/>
      <c r="PJB304"/>
      <c r="PJC304"/>
      <c r="PJD304"/>
      <c r="PJE304"/>
      <c r="PJF304"/>
      <c r="PJG304"/>
      <c r="PJH304"/>
      <c r="PJI304"/>
      <c r="PJJ304"/>
      <c r="PJK304"/>
      <c r="PJL304"/>
      <c r="PJM304"/>
      <c r="PJN304"/>
      <c r="PJO304"/>
      <c r="PJP304"/>
      <c r="PJQ304"/>
      <c r="PJR304"/>
      <c r="PJS304"/>
      <c r="PJT304"/>
      <c r="PJU304"/>
      <c r="PJV304"/>
      <c r="PJW304"/>
      <c r="PJX304"/>
      <c r="PJY304"/>
      <c r="PJZ304"/>
      <c r="PKA304"/>
      <c r="PKB304"/>
      <c r="PKC304"/>
      <c r="PKD304"/>
      <c r="PKE304"/>
      <c r="PKF304"/>
      <c r="PKG304"/>
      <c r="PKH304"/>
      <c r="PKI304"/>
      <c r="PKJ304"/>
      <c r="PKK304"/>
      <c r="PKL304"/>
      <c r="PKM304"/>
      <c r="PKN304"/>
      <c r="PKO304"/>
      <c r="PKP304"/>
      <c r="PKQ304"/>
      <c r="PKR304"/>
      <c r="PKS304"/>
      <c r="PKT304"/>
      <c r="PKU304"/>
      <c r="PKV304"/>
      <c r="PKW304"/>
      <c r="PKX304"/>
      <c r="PKY304"/>
      <c r="PKZ304"/>
      <c r="PLA304"/>
      <c r="PLB304"/>
      <c r="PLC304"/>
      <c r="PLD304"/>
      <c r="PLE304"/>
      <c r="PLF304"/>
      <c r="PLG304"/>
      <c r="PLH304"/>
      <c r="PLI304"/>
      <c r="PLJ304"/>
      <c r="PLK304"/>
      <c r="PLL304"/>
      <c r="PLM304"/>
      <c r="PLN304"/>
      <c r="PLO304"/>
      <c r="PLP304"/>
      <c r="PLQ304"/>
      <c r="PLR304"/>
      <c r="PLS304"/>
      <c r="PLT304"/>
      <c r="PLU304"/>
      <c r="PLV304"/>
      <c r="PLW304"/>
      <c r="PLX304"/>
      <c r="PLY304"/>
      <c r="PLZ304"/>
      <c r="PMA304"/>
      <c r="PMB304"/>
      <c r="PMC304"/>
      <c r="PMD304"/>
      <c r="PME304"/>
      <c r="PMF304"/>
      <c r="PMG304"/>
      <c r="PMH304"/>
      <c r="PMI304"/>
      <c r="PMJ304"/>
      <c r="PMK304"/>
      <c r="PML304"/>
      <c r="PMM304"/>
      <c r="PMN304"/>
      <c r="PMO304"/>
      <c r="PMP304"/>
      <c r="PMQ304"/>
      <c r="PMR304"/>
      <c r="PMS304"/>
      <c r="PMT304"/>
      <c r="PMU304"/>
      <c r="PMV304"/>
      <c r="PMW304"/>
      <c r="PMX304"/>
      <c r="PMY304"/>
      <c r="PMZ304"/>
      <c r="PNA304"/>
      <c r="PNB304"/>
      <c r="PNC304"/>
      <c r="PND304"/>
      <c r="PNE304"/>
      <c r="PNF304"/>
      <c r="PNG304"/>
      <c r="PNH304"/>
      <c r="PNI304"/>
      <c r="PNJ304"/>
      <c r="PNK304"/>
      <c r="PNL304"/>
      <c r="PNM304"/>
      <c r="PNN304"/>
      <c r="PNO304"/>
      <c r="PNP304"/>
      <c r="PNQ304"/>
      <c r="PNR304"/>
      <c r="PNS304"/>
      <c r="PNT304"/>
      <c r="PNU304"/>
      <c r="PNV304"/>
      <c r="PNW304"/>
      <c r="PNX304"/>
      <c r="PNY304"/>
      <c r="PNZ304"/>
      <c r="POA304"/>
      <c r="POB304"/>
      <c r="POC304"/>
      <c r="POD304"/>
      <c r="POE304"/>
      <c r="POF304"/>
      <c r="POG304"/>
      <c r="POH304"/>
      <c r="POI304"/>
      <c r="POJ304"/>
      <c r="POK304"/>
      <c r="POL304"/>
      <c r="POM304"/>
      <c r="PON304"/>
      <c r="POO304"/>
      <c r="POP304"/>
      <c r="POQ304"/>
      <c r="POR304"/>
      <c r="POS304"/>
      <c r="POT304"/>
      <c r="POU304"/>
      <c r="POV304"/>
      <c r="POW304"/>
      <c r="POX304"/>
      <c r="POY304"/>
      <c r="POZ304"/>
      <c r="PPA304"/>
      <c r="PPB304"/>
      <c r="PPC304"/>
      <c r="PPD304"/>
      <c r="PPE304"/>
      <c r="PPF304"/>
      <c r="PPG304"/>
      <c r="PPH304"/>
      <c r="PPI304"/>
      <c r="PPJ304"/>
      <c r="PPK304"/>
      <c r="PPL304"/>
      <c r="PPM304"/>
      <c r="PPN304"/>
      <c r="PPO304"/>
      <c r="PPP304"/>
      <c r="PPQ304"/>
      <c r="PPR304"/>
      <c r="PPS304"/>
      <c r="PPT304"/>
      <c r="PPU304"/>
      <c r="PPV304"/>
      <c r="PPW304"/>
      <c r="PPX304"/>
      <c r="PPY304"/>
      <c r="PPZ304"/>
      <c r="PQA304"/>
      <c r="PQB304"/>
      <c r="PQC304"/>
      <c r="PQD304"/>
      <c r="PQE304"/>
      <c r="PQF304"/>
      <c r="PQG304"/>
      <c r="PQH304"/>
      <c r="PQI304"/>
      <c r="PQJ304"/>
      <c r="PQK304"/>
      <c r="PQL304"/>
      <c r="PQM304"/>
      <c r="PQN304"/>
      <c r="PQO304"/>
      <c r="PQP304"/>
      <c r="PQQ304"/>
      <c r="PQR304"/>
      <c r="PQS304"/>
      <c r="PQT304"/>
      <c r="PQU304"/>
      <c r="PQV304"/>
      <c r="PQW304"/>
      <c r="PQX304"/>
      <c r="PQY304"/>
      <c r="PQZ304"/>
      <c r="PRA304"/>
      <c r="PRB304"/>
      <c r="PRC304"/>
      <c r="PRD304"/>
      <c r="PRE304"/>
      <c r="PRF304"/>
      <c r="PRG304"/>
      <c r="PRH304"/>
      <c r="PRI304"/>
      <c r="PRJ304"/>
      <c r="PRK304"/>
      <c r="PRL304"/>
      <c r="PRM304"/>
      <c r="PRN304"/>
      <c r="PRO304"/>
      <c r="PRP304"/>
      <c r="PRQ304"/>
      <c r="PRR304"/>
      <c r="PRS304"/>
      <c r="PRT304"/>
      <c r="PRU304"/>
      <c r="PRV304"/>
      <c r="PRW304"/>
      <c r="PRX304"/>
      <c r="PRY304"/>
      <c r="PRZ304"/>
      <c r="PSA304"/>
      <c r="PSB304"/>
      <c r="PSC304"/>
      <c r="PSD304"/>
      <c r="PSE304"/>
      <c r="PSF304"/>
      <c r="PSG304"/>
      <c r="PSH304"/>
      <c r="PSI304"/>
      <c r="PSJ304"/>
      <c r="PSK304"/>
      <c r="PSL304"/>
      <c r="PSM304"/>
      <c r="PSN304"/>
      <c r="PSO304"/>
      <c r="PSP304"/>
      <c r="PSQ304"/>
      <c r="PSR304"/>
      <c r="PSS304"/>
      <c r="PST304"/>
      <c r="PSU304"/>
      <c r="PSV304"/>
      <c r="PSW304"/>
      <c r="PSX304"/>
      <c r="PSY304"/>
      <c r="PSZ304"/>
      <c r="PTA304"/>
      <c r="PTB304"/>
      <c r="PTC304"/>
      <c r="PTD304"/>
      <c r="PTE304"/>
      <c r="PTF304"/>
      <c r="PTG304"/>
      <c r="PTH304"/>
      <c r="PTI304"/>
      <c r="PTJ304"/>
      <c r="PTK304"/>
      <c r="PTL304"/>
      <c r="PTM304"/>
      <c r="PTN304"/>
      <c r="PTO304"/>
      <c r="PTP304"/>
      <c r="PTQ304"/>
      <c r="PTR304"/>
      <c r="PTS304"/>
      <c r="PTT304"/>
      <c r="PTU304"/>
      <c r="PTV304"/>
      <c r="PTW304"/>
      <c r="PTX304"/>
      <c r="PTY304"/>
      <c r="PTZ304"/>
      <c r="PUA304"/>
      <c r="PUB304"/>
      <c r="PUC304"/>
      <c r="PUD304"/>
      <c r="PUE304"/>
      <c r="PUF304"/>
      <c r="PUG304"/>
      <c r="PUH304"/>
      <c r="PUI304"/>
      <c r="PUJ304"/>
      <c r="PUK304"/>
      <c r="PUL304"/>
      <c r="PUM304"/>
      <c r="PUN304"/>
      <c r="PUO304"/>
      <c r="PUP304"/>
      <c r="PUQ304"/>
      <c r="PUR304"/>
      <c r="PUS304"/>
      <c r="PUT304"/>
      <c r="PUU304"/>
      <c r="PUV304"/>
      <c r="PUW304"/>
      <c r="PUX304"/>
      <c r="PUY304"/>
      <c r="PUZ304"/>
      <c r="PVA304"/>
      <c r="PVB304"/>
      <c r="PVC304"/>
      <c r="PVD304"/>
      <c r="PVE304"/>
      <c r="PVF304"/>
      <c r="PVG304"/>
      <c r="PVH304"/>
      <c r="PVI304"/>
      <c r="PVJ304"/>
      <c r="PVK304"/>
      <c r="PVL304"/>
      <c r="PVM304"/>
      <c r="PVN304"/>
      <c r="PVO304"/>
      <c r="PVP304"/>
      <c r="PVQ304"/>
      <c r="PVR304"/>
      <c r="PVS304"/>
      <c r="PVT304"/>
      <c r="PVU304"/>
      <c r="PVV304"/>
      <c r="PVW304"/>
      <c r="PVX304"/>
      <c r="PVY304"/>
      <c r="PVZ304"/>
      <c r="PWA304"/>
      <c r="PWB304"/>
      <c r="PWC304"/>
      <c r="PWD304"/>
      <c r="PWE304"/>
      <c r="PWF304"/>
      <c r="PWG304"/>
      <c r="PWH304"/>
      <c r="PWI304"/>
      <c r="PWJ304"/>
      <c r="PWK304"/>
      <c r="PWL304"/>
      <c r="PWM304"/>
      <c r="PWN304"/>
      <c r="PWO304"/>
      <c r="PWP304"/>
      <c r="PWQ304"/>
      <c r="PWR304"/>
      <c r="PWS304"/>
      <c r="PWT304"/>
      <c r="PWU304"/>
      <c r="PWV304"/>
      <c r="PWW304"/>
      <c r="PWX304"/>
      <c r="PWY304"/>
      <c r="PWZ304"/>
      <c r="PXA304"/>
      <c r="PXB304"/>
      <c r="PXC304"/>
      <c r="PXD304"/>
      <c r="PXE304"/>
      <c r="PXF304"/>
      <c r="PXG304"/>
      <c r="PXH304"/>
      <c r="PXI304"/>
      <c r="PXJ304"/>
      <c r="PXK304"/>
      <c r="PXL304"/>
      <c r="PXM304"/>
      <c r="PXN304"/>
      <c r="PXO304"/>
      <c r="PXP304"/>
      <c r="PXQ304"/>
      <c r="PXR304"/>
      <c r="PXS304"/>
      <c r="PXT304"/>
      <c r="PXU304"/>
      <c r="PXV304"/>
      <c r="PXW304"/>
      <c r="PXX304"/>
      <c r="PXY304"/>
      <c r="PXZ304"/>
      <c r="PYA304"/>
      <c r="PYB304"/>
      <c r="PYC304"/>
      <c r="PYD304"/>
      <c r="PYE304"/>
      <c r="PYF304"/>
      <c r="PYG304"/>
      <c r="PYH304"/>
      <c r="PYI304"/>
      <c r="PYJ304"/>
      <c r="PYK304"/>
      <c r="PYL304"/>
      <c r="PYM304"/>
      <c r="PYN304"/>
      <c r="PYO304"/>
      <c r="PYP304"/>
      <c r="PYQ304"/>
      <c r="PYR304"/>
      <c r="PYS304"/>
      <c r="PYT304"/>
      <c r="PYU304"/>
      <c r="PYV304"/>
      <c r="PYW304"/>
      <c r="PYX304"/>
      <c r="PYY304"/>
      <c r="PYZ304"/>
      <c r="PZA304"/>
      <c r="PZB304"/>
      <c r="PZC304"/>
      <c r="PZD304"/>
      <c r="PZE304"/>
      <c r="PZF304"/>
      <c r="PZG304"/>
      <c r="PZH304"/>
      <c r="PZI304"/>
      <c r="PZJ304"/>
      <c r="PZK304"/>
      <c r="PZL304"/>
      <c r="PZM304"/>
      <c r="PZN304"/>
      <c r="PZO304"/>
      <c r="PZP304"/>
      <c r="PZQ304"/>
      <c r="PZR304"/>
      <c r="PZS304"/>
      <c r="PZT304"/>
      <c r="PZU304"/>
      <c r="PZV304"/>
      <c r="PZW304"/>
      <c r="PZX304"/>
      <c r="PZY304"/>
      <c r="PZZ304"/>
      <c r="QAA304"/>
      <c r="QAB304"/>
      <c r="QAC304"/>
      <c r="QAD304"/>
      <c r="QAE304"/>
      <c r="QAF304"/>
      <c r="QAG304"/>
      <c r="QAH304"/>
      <c r="QAI304"/>
      <c r="QAJ304"/>
      <c r="QAK304"/>
      <c r="QAL304"/>
      <c r="QAM304"/>
      <c r="QAN304"/>
      <c r="QAO304"/>
      <c r="QAP304"/>
      <c r="QAQ304"/>
      <c r="QAR304"/>
      <c r="QAS304"/>
      <c r="QAT304"/>
      <c r="QAU304"/>
      <c r="QAV304"/>
      <c r="QAW304"/>
      <c r="QAX304"/>
      <c r="QAY304"/>
      <c r="QAZ304"/>
      <c r="QBA304"/>
      <c r="QBB304"/>
      <c r="QBC304"/>
      <c r="QBD304"/>
      <c r="QBE304"/>
      <c r="QBF304"/>
      <c r="QBG304"/>
      <c r="QBH304"/>
      <c r="QBI304"/>
      <c r="QBJ304"/>
      <c r="QBK304"/>
      <c r="QBL304"/>
      <c r="QBM304"/>
      <c r="QBN304"/>
      <c r="QBO304"/>
      <c r="QBP304"/>
      <c r="QBQ304"/>
      <c r="QBR304"/>
      <c r="QBS304"/>
      <c r="QBT304"/>
      <c r="QBU304"/>
      <c r="QBV304"/>
      <c r="QBW304"/>
      <c r="QBX304"/>
      <c r="QBY304"/>
      <c r="QBZ304"/>
      <c r="QCA304"/>
      <c r="QCB304"/>
      <c r="QCC304"/>
      <c r="QCD304"/>
      <c r="QCE304"/>
      <c r="QCF304"/>
      <c r="QCG304"/>
      <c r="QCH304"/>
      <c r="QCI304"/>
      <c r="QCJ304"/>
      <c r="QCK304"/>
      <c r="QCL304"/>
      <c r="QCM304"/>
      <c r="QCN304"/>
      <c r="QCO304"/>
      <c r="QCP304"/>
      <c r="QCQ304"/>
      <c r="QCR304"/>
      <c r="QCS304"/>
      <c r="QCT304"/>
      <c r="QCU304"/>
      <c r="QCV304"/>
      <c r="QCW304"/>
      <c r="QCX304"/>
      <c r="QCY304"/>
      <c r="QCZ304"/>
      <c r="QDA304"/>
      <c r="QDB304"/>
      <c r="QDC304"/>
      <c r="QDD304"/>
      <c r="QDE304"/>
      <c r="QDF304"/>
      <c r="QDG304"/>
      <c r="QDH304"/>
      <c r="QDI304"/>
      <c r="QDJ304"/>
      <c r="QDK304"/>
      <c r="QDL304"/>
      <c r="QDM304"/>
      <c r="QDN304"/>
      <c r="QDO304"/>
      <c r="QDP304"/>
      <c r="QDQ304"/>
      <c r="QDR304"/>
      <c r="QDS304"/>
      <c r="QDT304"/>
      <c r="QDU304"/>
      <c r="QDV304"/>
      <c r="QDW304"/>
      <c r="QDX304"/>
      <c r="QDY304"/>
      <c r="QDZ304"/>
      <c r="QEA304"/>
      <c r="QEB304"/>
      <c r="QEC304"/>
      <c r="QED304"/>
      <c r="QEE304"/>
      <c r="QEF304"/>
      <c r="QEG304"/>
      <c r="QEH304"/>
      <c r="QEI304"/>
      <c r="QEJ304"/>
      <c r="QEK304"/>
      <c r="QEL304"/>
      <c r="QEM304"/>
      <c r="QEN304"/>
      <c r="QEO304"/>
      <c r="QEP304"/>
      <c r="QEQ304"/>
      <c r="QER304"/>
      <c r="QES304"/>
      <c r="QET304"/>
      <c r="QEU304"/>
      <c r="QEV304"/>
      <c r="QEW304"/>
      <c r="QEX304"/>
      <c r="QEY304"/>
      <c r="QEZ304"/>
      <c r="QFA304"/>
      <c r="QFB304"/>
      <c r="QFC304"/>
      <c r="QFD304"/>
      <c r="QFE304"/>
      <c r="QFF304"/>
      <c r="QFG304"/>
      <c r="QFH304"/>
      <c r="QFI304"/>
      <c r="QFJ304"/>
      <c r="QFK304"/>
      <c r="QFL304"/>
      <c r="QFM304"/>
      <c r="QFN304"/>
      <c r="QFO304"/>
      <c r="QFP304"/>
      <c r="QFQ304"/>
      <c r="QFR304"/>
      <c r="QFS304"/>
      <c r="QFT304"/>
      <c r="QFU304"/>
      <c r="QFV304"/>
      <c r="QFW304"/>
      <c r="QFX304"/>
      <c r="QFY304"/>
      <c r="QFZ304"/>
      <c r="QGA304"/>
      <c r="QGB304"/>
      <c r="QGC304"/>
      <c r="QGD304"/>
      <c r="QGE304"/>
      <c r="QGF304"/>
      <c r="QGG304"/>
      <c r="QGH304"/>
      <c r="QGI304"/>
      <c r="QGJ304"/>
      <c r="QGK304"/>
      <c r="QGL304"/>
      <c r="QGM304"/>
      <c r="QGN304"/>
      <c r="QGO304"/>
      <c r="QGP304"/>
      <c r="QGQ304"/>
      <c r="QGR304"/>
      <c r="QGS304"/>
      <c r="QGT304"/>
      <c r="QGU304"/>
      <c r="QGV304"/>
      <c r="QGW304"/>
      <c r="QGX304"/>
      <c r="QGY304"/>
      <c r="QGZ304"/>
      <c r="QHA304"/>
      <c r="QHB304"/>
      <c r="QHC304"/>
      <c r="QHD304"/>
      <c r="QHE304"/>
      <c r="QHF304"/>
      <c r="QHG304"/>
      <c r="QHH304"/>
      <c r="QHI304"/>
      <c r="QHJ304"/>
      <c r="QHK304"/>
      <c r="QHL304"/>
      <c r="QHM304"/>
      <c r="QHN304"/>
      <c r="QHO304"/>
      <c r="QHP304"/>
      <c r="QHQ304"/>
      <c r="QHR304"/>
      <c r="QHS304"/>
      <c r="QHT304"/>
      <c r="QHU304"/>
      <c r="QHV304"/>
      <c r="QHW304"/>
      <c r="QHX304"/>
      <c r="QHY304"/>
      <c r="QHZ304"/>
      <c r="QIA304"/>
      <c r="QIB304"/>
      <c r="QIC304"/>
      <c r="QID304"/>
      <c r="QIE304"/>
      <c r="QIF304"/>
      <c r="QIG304"/>
      <c r="QIH304"/>
      <c r="QII304"/>
      <c r="QIJ304"/>
      <c r="QIK304"/>
      <c r="QIL304"/>
      <c r="QIM304"/>
      <c r="QIN304"/>
      <c r="QIO304"/>
      <c r="QIP304"/>
      <c r="QIQ304"/>
      <c r="QIR304"/>
      <c r="QIS304"/>
      <c r="QIT304"/>
      <c r="QIU304"/>
      <c r="QIV304"/>
      <c r="QIW304"/>
      <c r="QIX304"/>
      <c r="QIY304"/>
      <c r="QIZ304"/>
      <c r="QJA304"/>
      <c r="QJB304"/>
      <c r="QJC304"/>
      <c r="QJD304"/>
      <c r="QJE304"/>
      <c r="QJF304"/>
      <c r="QJG304"/>
      <c r="QJH304"/>
      <c r="QJI304"/>
      <c r="QJJ304"/>
      <c r="QJK304"/>
      <c r="QJL304"/>
      <c r="QJM304"/>
      <c r="QJN304"/>
      <c r="QJO304"/>
      <c r="QJP304"/>
      <c r="QJQ304"/>
      <c r="QJR304"/>
      <c r="QJS304"/>
      <c r="QJT304"/>
      <c r="QJU304"/>
      <c r="QJV304"/>
      <c r="QJW304"/>
      <c r="QJX304"/>
      <c r="QJY304"/>
      <c r="QJZ304"/>
      <c r="QKA304"/>
      <c r="QKB304"/>
      <c r="QKC304"/>
      <c r="QKD304"/>
      <c r="QKE304"/>
      <c r="QKF304"/>
      <c r="QKG304"/>
      <c r="QKH304"/>
      <c r="QKI304"/>
      <c r="QKJ304"/>
      <c r="QKK304"/>
      <c r="QKL304"/>
      <c r="QKM304"/>
      <c r="QKN304"/>
      <c r="QKO304"/>
      <c r="QKP304"/>
      <c r="QKQ304"/>
      <c r="QKR304"/>
      <c r="QKS304"/>
      <c r="QKT304"/>
      <c r="QKU304"/>
      <c r="QKV304"/>
      <c r="QKW304"/>
      <c r="QKX304"/>
      <c r="QKY304"/>
      <c r="QKZ304"/>
      <c r="QLA304"/>
      <c r="QLB304"/>
      <c r="QLC304"/>
      <c r="QLD304"/>
      <c r="QLE304"/>
      <c r="QLF304"/>
      <c r="QLG304"/>
      <c r="QLH304"/>
      <c r="QLI304"/>
      <c r="QLJ304"/>
      <c r="QLK304"/>
      <c r="QLL304"/>
      <c r="QLM304"/>
      <c r="QLN304"/>
      <c r="QLO304"/>
      <c r="QLP304"/>
      <c r="QLQ304"/>
      <c r="QLR304"/>
      <c r="QLS304"/>
      <c r="QLT304"/>
      <c r="QLU304"/>
      <c r="QLV304"/>
      <c r="QLW304"/>
      <c r="QLX304"/>
      <c r="QLY304"/>
      <c r="QLZ304"/>
      <c r="QMA304"/>
      <c r="QMB304"/>
      <c r="QMC304"/>
      <c r="QMD304"/>
      <c r="QME304"/>
      <c r="QMF304"/>
      <c r="QMG304"/>
      <c r="QMH304"/>
      <c r="QMI304"/>
      <c r="QMJ304"/>
      <c r="QMK304"/>
      <c r="QML304"/>
      <c r="QMM304"/>
      <c r="QMN304"/>
      <c r="QMO304"/>
      <c r="QMP304"/>
      <c r="QMQ304"/>
      <c r="QMR304"/>
      <c r="QMS304"/>
      <c r="QMT304"/>
      <c r="QMU304"/>
      <c r="QMV304"/>
      <c r="QMW304"/>
      <c r="QMX304"/>
      <c r="QMY304"/>
      <c r="QMZ304"/>
      <c r="QNA304"/>
      <c r="QNB304"/>
      <c r="QNC304"/>
      <c r="QND304"/>
      <c r="QNE304"/>
      <c r="QNF304"/>
      <c r="QNG304"/>
      <c r="QNH304"/>
      <c r="QNI304"/>
      <c r="QNJ304"/>
      <c r="QNK304"/>
      <c r="QNL304"/>
      <c r="QNM304"/>
      <c r="QNN304"/>
      <c r="QNO304"/>
      <c r="QNP304"/>
      <c r="QNQ304"/>
      <c r="QNR304"/>
      <c r="QNS304"/>
      <c r="QNT304"/>
      <c r="QNU304"/>
      <c r="QNV304"/>
      <c r="QNW304"/>
      <c r="QNX304"/>
      <c r="QNY304"/>
      <c r="QNZ304"/>
      <c r="QOA304"/>
      <c r="QOB304"/>
      <c r="QOC304"/>
      <c r="QOD304"/>
      <c r="QOE304"/>
      <c r="QOF304"/>
      <c r="QOG304"/>
      <c r="QOH304"/>
      <c r="QOI304"/>
      <c r="QOJ304"/>
      <c r="QOK304"/>
      <c r="QOL304"/>
      <c r="QOM304"/>
      <c r="QON304"/>
      <c r="QOO304"/>
      <c r="QOP304"/>
      <c r="QOQ304"/>
      <c r="QOR304"/>
      <c r="QOS304"/>
      <c r="QOT304"/>
      <c r="QOU304"/>
      <c r="QOV304"/>
      <c r="QOW304"/>
      <c r="QOX304"/>
      <c r="QOY304"/>
      <c r="QOZ304"/>
      <c r="QPA304"/>
      <c r="QPB304"/>
      <c r="QPC304"/>
      <c r="QPD304"/>
      <c r="QPE304"/>
      <c r="QPF304"/>
      <c r="QPG304"/>
      <c r="QPH304"/>
      <c r="QPI304"/>
      <c r="QPJ304"/>
      <c r="QPK304"/>
      <c r="QPL304"/>
      <c r="QPM304"/>
      <c r="QPN304"/>
      <c r="QPO304"/>
      <c r="QPP304"/>
      <c r="QPQ304"/>
      <c r="QPR304"/>
      <c r="QPS304"/>
      <c r="QPT304"/>
      <c r="QPU304"/>
      <c r="QPV304"/>
      <c r="QPW304"/>
      <c r="QPX304"/>
      <c r="QPY304"/>
      <c r="QPZ304"/>
      <c r="QQA304"/>
      <c r="QQB304"/>
      <c r="QQC304"/>
      <c r="QQD304"/>
      <c r="QQE304"/>
      <c r="QQF304"/>
      <c r="QQG304"/>
      <c r="QQH304"/>
      <c r="QQI304"/>
      <c r="QQJ304"/>
      <c r="QQK304"/>
      <c r="QQL304"/>
      <c r="QQM304"/>
      <c r="QQN304"/>
      <c r="QQO304"/>
      <c r="QQP304"/>
      <c r="QQQ304"/>
      <c r="QQR304"/>
      <c r="QQS304"/>
      <c r="QQT304"/>
      <c r="QQU304"/>
      <c r="QQV304"/>
      <c r="QQW304"/>
      <c r="QQX304"/>
      <c r="QQY304"/>
      <c r="QQZ304"/>
      <c r="QRA304"/>
      <c r="QRB304"/>
      <c r="QRC304"/>
      <c r="QRD304"/>
      <c r="QRE304"/>
      <c r="QRF304"/>
      <c r="QRG304"/>
      <c r="QRH304"/>
      <c r="QRI304"/>
      <c r="QRJ304"/>
      <c r="QRK304"/>
      <c r="QRL304"/>
      <c r="QRM304"/>
      <c r="QRN304"/>
      <c r="QRO304"/>
      <c r="QRP304"/>
      <c r="QRQ304"/>
      <c r="QRR304"/>
      <c r="QRS304"/>
      <c r="QRT304"/>
      <c r="QRU304"/>
      <c r="QRV304"/>
      <c r="QRW304"/>
      <c r="QRX304"/>
      <c r="QRY304"/>
      <c r="QRZ304"/>
      <c r="QSA304"/>
      <c r="QSB304"/>
      <c r="QSC304"/>
      <c r="QSD304"/>
      <c r="QSE304"/>
      <c r="QSF304"/>
      <c r="QSG304"/>
      <c r="QSH304"/>
      <c r="QSI304"/>
      <c r="QSJ304"/>
      <c r="QSK304"/>
      <c r="QSL304"/>
      <c r="QSM304"/>
      <c r="QSN304"/>
      <c r="QSO304"/>
      <c r="QSP304"/>
      <c r="QSQ304"/>
      <c r="QSR304"/>
      <c r="QSS304"/>
      <c r="QST304"/>
      <c r="QSU304"/>
      <c r="QSV304"/>
      <c r="QSW304"/>
      <c r="QSX304"/>
      <c r="QSY304"/>
      <c r="QSZ304"/>
      <c r="QTA304"/>
      <c r="QTB304"/>
      <c r="QTC304"/>
      <c r="QTD304"/>
      <c r="QTE304"/>
      <c r="QTF304"/>
      <c r="QTG304"/>
      <c r="QTH304"/>
      <c r="QTI304"/>
      <c r="QTJ304"/>
      <c r="QTK304"/>
      <c r="QTL304"/>
      <c r="QTM304"/>
      <c r="QTN304"/>
      <c r="QTO304"/>
      <c r="QTP304"/>
      <c r="QTQ304"/>
      <c r="QTR304"/>
      <c r="QTS304"/>
      <c r="QTT304"/>
      <c r="QTU304"/>
      <c r="QTV304"/>
      <c r="QTW304"/>
      <c r="QTX304"/>
      <c r="QTY304"/>
      <c r="QTZ304"/>
      <c r="QUA304"/>
      <c r="QUB304"/>
      <c r="QUC304"/>
      <c r="QUD304"/>
      <c r="QUE304"/>
      <c r="QUF304"/>
      <c r="QUG304"/>
      <c r="QUH304"/>
      <c r="QUI304"/>
      <c r="QUJ304"/>
      <c r="QUK304"/>
      <c r="QUL304"/>
      <c r="QUM304"/>
      <c r="QUN304"/>
      <c r="QUO304"/>
      <c r="QUP304"/>
      <c r="QUQ304"/>
      <c r="QUR304"/>
      <c r="QUS304"/>
      <c r="QUT304"/>
      <c r="QUU304"/>
      <c r="QUV304"/>
      <c r="QUW304"/>
      <c r="QUX304"/>
      <c r="QUY304"/>
      <c r="QUZ304"/>
      <c r="QVA304"/>
      <c r="QVB304"/>
      <c r="QVC304"/>
      <c r="QVD304"/>
      <c r="QVE304"/>
      <c r="QVF304"/>
      <c r="QVG304"/>
      <c r="QVH304"/>
      <c r="QVI304"/>
      <c r="QVJ304"/>
      <c r="QVK304"/>
      <c r="QVL304"/>
      <c r="QVM304"/>
      <c r="QVN304"/>
      <c r="QVO304"/>
      <c r="QVP304"/>
      <c r="QVQ304"/>
      <c r="QVR304"/>
      <c r="QVS304"/>
      <c r="QVT304"/>
      <c r="QVU304"/>
      <c r="QVV304"/>
      <c r="QVW304"/>
      <c r="QVX304"/>
      <c r="QVY304"/>
      <c r="QVZ304"/>
      <c r="QWA304"/>
      <c r="QWB304"/>
      <c r="QWC304"/>
      <c r="QWD304"/>
      <c r="QWE304"/>
      <c r="QWF304"/>
      <c r="QWG304"/>
      <c r="QWH304"/>
      <c r="QWI304"/>
      <c r="QWJ304"/>
      <c r="QWK304"/>
      <c r="QWL304"/>
      <c r="QWM304"/>
      <c r="QWN304"/>
      <c r="QWO304"/>
      <c r="QWP304"/>
      <c r="QWQ304"/>
      <c r="QWR304"/>
      <c r="QWS304"/>
      <c r="QWT304"/>
      <c r="QWU304"/>
      <c r="QWV304"/>
      <c r="QWW304"/>
      <c r="QWX304"/>
      <c r="QWY304"/>
      <c r="QWZ304"/>
      <c r="QXA304"/>
      <c r="QXB304"/>
      <c r="QXC304"/>
      <c r="QXD304"/>
      <c r="QXE304"/>
      <c r="QXF304"/>
      <c r="QXG304"/>
      <c r="QXH304"/>
      <c r="QXI304"/>
      <c r="QXJ304"/>
      <c r="QXK304"/>
      <c r="QXL304"/>
      <c r="QXM304"/>
      <c r="QXN304"/>
      <c r="QXO304"/>
      <c r="QXP304"/>
      <c r="QXQ304"/>
      <c r="QXR304"/>
      <c r="QXS304"/>
      <c r="QXT304"/>
      <c r="QXU304"/>
      <c r="QXV304"/>
      <c r="QXW304"/>
      <c r="QXX304"/>
      <c r="QXY304"/>
      <c r="QXZ304"/>
      <c r="QYA304"/>
      <c r="QYB304"/>
      <c r="QYC304"/>
      <c r="QYD304"/>
      <c r="QYE304"/>
      <c r="QYF304"/>
      <c r="QYG304"/>
      <c r="QYH304"/>
      <c r="QYI304"/>
      <c r="QYJ304"/>
      <c r="QYK304"/>
      <c r="QYL304"/>
      <c r="QYM304"/>
      <c r="QYN304"/>
      <c r="QYO304"/>
      <c r="QYP304"/>
      <c r="QYQ304"/>
      <c r="QYR304"/>
      <c r="QYS304"/>
      <c r="QYT304"/>
      <c r="QYU304"/>
      <c r="QYV304"/>
      <c r="QYW304"/>
      <c r="QYX304"/>
      <c r="QYY304"/>
      <c r="QYZ304"/>
      <c r="QZA304"/>
      <c r="QZB304"/>
      <c r="QZC304"/>
      <c r="QZD304"/>
      <c r="QZE304"/>
      <c r="QZF304"/>
      <c r="QZG304"/>
      <c r="QZH304"/>
      <c r="QZI304"/>
      <c r="QZJ304"/>
      <c r="QZK304"/>
      <c r="QZL304"/>
      <c r="QZM304"/>
      <c r="QZN304"/>
      <c r="QZO304"/>
      <c r="QZP304"/>
      <c r="QZQ304"/>
      <c r="QZR304"/>
      <c r="QZS304"/>
      <c r="QZT304"/>
      <c r="QZU304"/>
      <c r="QZV304"/>
      <c r="QZW304"/>
      <c r="QZX304"/>
      <c r="QZY304"/>
      <c r="QZZ304"/>
      <c r="RAA304"/>
      <c r="RAB304"/>
      <c r="RAC304"/>
      <c r="RAD304"/>
      <c r="RAE304"/>
      <c r="RAF304"/>
      <c r="RAG304"/>
      <c r="RAH304"/>
      <c r="RAI304"/>
      <c r="RAJ304"/>
      <c r="RAK304"/>
      <c r="RAL304"/>
      <c r="RAM304"/>
      <c r="RAN304"/>
      <c r="RAO304"/>
      <c r="RAP304"/>
      <c r="RAQ304"/>
      <c r="RAR304"/>
      <c r="RAS304"/>
      <c r="RAT304"/>
      <c r="RAU304"/>
      <c r="RAV304"/>
      <c r="RAW304"/>
      <c r="RAX304"/>
      <c r="RAY304"/>
      <c r="RAZ304"/>
      <c r="RBA304"/>
      <c r="RBB304"/>
      <c r="RBC304"/>
      <c r="RBD304"/>
      <c r="RBE304"/>
      <c r="RBF304"/>
      <c r="RBG304"/>
      <c r="RBH304"/>
      <c r="RBI304"/>
      <c r="RBJ304"/>
      <c r="RBK304"/>
      <c r="RBL304"/>
      <c r="RBM304"/>
      <c r="RBN304"/>
      <c r="RBO304"/>
      <c r="RBP304"/>
      <c r="RBQ304"/>
      <c r="RBR304"/>
      <c r="RBS304"/>
      <c r="RBT304"/>
      <c r="RBU304"/>
      <c r="RBV304"/>
      <c r="RBW304"/>
      <c r="RBX304"/>
      <c r="RBY304"/>
      <c r="RBZ304"/>
      <c r="RCA304"/>
      <c r="RCB304"/>
      <c r="RCC304"/>
      <c r="RCD304"/>
      <c r="RCE304"/>
      <c r="RCF304"/>
      <c r="RCG304"/>
      <c r="RCH304"/>
      <c r="RCI304"/>
      <c r="RCJ304"/>
      <c r="RCK304"/>
      <c r="RCL304"/>
      <c r="RCM304"/>
      <c r="RCN304"/>
      <c r="RCO304"/>
      <c r="RCP304"/>
      <c r="RCQ304"/>
      <c r="RCR304"/>
      <c r="RCS304"/>
      <c r="RCT304"/>
      <c r="RCU304"/>
      <c r="RCV304"/>
      <c r="RCW304"/>
      <c r="RCX304"/>
      <c r="RCY304"/>
      <c r="RCZ304"/>
      <c r="RDA304"/>
      <c r="RDB304"/>
      <c r="RDC304"/>
      <c r="RDD304"/>
      <c r="RDE304"/>
      <c r="RDF304"/>
      <c r="RDG304"/>
      <c r="RDH304"/>
      <c r="RDI304"/>
      <c r="RDJ304"/>
      <c r="RDK304"/>
      <c r="RDL304"/>
      <c r="RDM304"/>
      <c r="RDN304"/>
      <c r="RDO304"/>
      <c r="RDP304"/>
      <c r="RDQ304"/>
      <c r="RDR304"/>
      <c r="RDS304"/>
      <c r="RDT304"/>
      <c r="RDU304"/>
      <c r="RDV304"/>
      <c r="RDW304"/>
      <c r="RDX304"/>
      <c r="RDY304"/>
      <c r="RDZ304"/>
      <c r="REA304"/>
      <c r="REB304"/>
      <c r="REC304"/>
      <c r="RED304"/>
      <c r="REE304"/>
      <c r="REF304"/>
      <c r="REG304"/>
      <c r="REH304"/>
      <c r="REI304"/>
      <c r="REJ304"/>
      <c r="REK304"/>
      <c r="REL304"/>
      <c r="REM304"/>
      <c r="REN304"/>
      <c r="REO304"/>
      <c r="REP304"/>
      <c r="REQ304"/>
      <c r="RER304"/>
      <c r="RES304"/>
      <c r="RET304"/>
      <c r="REU304"/>
      <c r="REV304"/>
      <c r="REW304"/>
      <c r="REX304"/>
      <c r="REY304"/>
      <c r="REZ304"/>
      <c r="RFA304"/>
      <c r="RFB304"/>
      <c r="RFC304"/>
      <c r="RFD304"/>
      <c r="RFE304"/>
      <c r="RFF304"/>
      <c r="RFG304"/>
      <c r="RFH304"/>
      <c r="RFI304"/>
      <c r="RFJ304"/>
      <c r="RFK304"/>
      <c r="RFL304"/>
      <c r="RFM304"/>
      <c r="RFN304"/>
      <c r="RFO304"/>
      <c r="RFP304"/>
      <c r="RFQ304"/>
      <c r="RFR304"/>
      <c r="RFS304"/>
      <c r="RFT304"/>
      <c r="RFU304"/>
      <c r="RFV304"/>
      <c r="RFW304"/>
      <c r="RFX304"/>
      <c r="RFY304"/>
      <c r="RFZ304"/>
      <c r="RGA304"/>
      <c r="RGB304"/>
      <c r="RGC304"/>
      <c r="RGD304"/>
      <c r="RGE304"/>
      <c r="RGF304"/>
      <c r="RGG304"/>
      <c r="RGH304"/>
      <c r="RGI304"/>
      <c r="RGJ304"/>
      <c r="RGK304"/>
      <c r="RGL304"/>
      <c r="RGM304"/>
      <c r="RGN304"/>
      <c r="RGO304"/>
      <c r="RGP304"/>
      <c r="RGQ304"/>
      <c r="RGR304"/>
      <c r="RGS304"/>
      <c r="RGT304"/>
      <c r="RGU304"/>
      <c r="RGV304"/>
      <c r="RGW304"/>
      <c r="RGX304"/>
      <c r="RGY304"/>
      <c r="RGZ304"/>
      <c r="RHA304"/>
      <c r="RHB304"/>
      <c r="RHC304"/>
      <c r="RHD304"/>
      <c r="RHE304"/>
      <c r="RHF304"/>
      <c r="RHG304"/>
      <c r="RHH304"/>
      <c r="RHI304"/>
      <c r="RHJ304"/>
      <c r="RHK304"/>
      <c r="RHL304"/>
      <c r="RHM304"/>
      <c r="RHN304"/>
      <c r="RHO304"/>
      <c r="RHP304"/>
      <c r="RHQ304"/>
      <c r="RHR304"/>
      <c r="RHS304"/>
      <c r="RHT304"/>
      <c r="RHU304"/>
      <c r="RHV304"/>
      <c r="RHW304"/>
      <c r="RHX304"/>
      <c r="RHY304"/>
      <c r="RHZ304"/>
      <c r="RIA304"/>
      <c r="RIB304"/>
      <c r="RIC304"/>
      <c r="RID304"/>
      <c r="RIE304"/>
      <c r="RIF304"/>
      <c r="RIG304"/>
      <c r="RIH304"/>
      <c r="RII304"/>
      <c r="RIJ304"/>
      <c r="RIK304"/>
      <c r="RIL304"/>
      <c r="RIM304"/>
      <c r="RIN304"/>
      <c r="RIO304"/>
      <c r="RIP304"/>
      <c r="RIQ304"/>
      <c r="RIR304"/>
      <c r="RIS304"/>
      <c r="RIT304"/>
      <c r="RIU304"/>
      <c r="RIV304"/>
      <c r="RIW304"/>
      <c r="RIX304"/>
      <c r="RIY304"/>
      <c r="RIZ304"/>
      <c r="RJA304"/>
      <c r="RJB304"/>
      <c r="RJC304"/>
      <c r="RJD304"/>
      <c r="RJE304"/>
      <c r="RJF304"/>
      <c r="RJG304"/>
      <c r="RJH304"/>
      <c r="RJI304"/>
      <c r="RJJ304"/>
      <c r="RJK304"/>
      <c r="RJL304"/>
      <c r="RJM304"/>
      <c r="RJN304"/>
      <c r="RJO304"/>
      <c r="RJP304"/>
      <c r="RJQ304"/>
      <c r="RJR304"/>
      <c r="RJS304"/>
      <c r="RJT304"/>
      <c r="RJU304"/>
      <c r="RJV304"/>
      <c r="RJW304"/>
      <c r="RJX304"/>
      <c r="RJY304"/>
      <c r="RJZ304"/>
      <c r="RKA304"/>
      <c r="RKB304"/>
      <c r="RKC304"/>
      <c r="RKD304"/>
      <c r="RKE304"/>
      <c r="RKF304"/>
      <c r="RKG304"/>
      <c r="RKH304"/>
      <c r="RKI304"/>
      <c r="RKJ304"/>
      <c r="RKK304"/>
      <c r="RKL304"/>
      <c r="RKM304"/>
      <c r="RKN304"/>
      <c r="RKO304"/>
      <c r="RKP304"/>
      <c r="RKQ304"/>
      <c r="RKR304"/>
      <c r="RKS304"/>
      <c r="RKT304"/>
      <c r="RKU304"/>
      <c r="RKV304"/>
      <c r="RKW304"/>
      <c r="RKX304"/>
      <c r="RKY304"/>
      <c r="RKZ304"/>
      <c r="RLA304"/>
      <c r="RLB304"/>
      <c r="RLC304"/>
      <c r="RLD304"/>
      <c r="RLE304"/>
      <c r="RLF304"/>
      <c r="RLG304"/>
      <c r="RLH304"/>
      <c r="RLI304"/>
      <c r="RLJ304"/>
      <c r="RLK304"/>
      <c r="RLL304"/>
      <c r="RLM304"/>
      <c r="RLN304"/>
      <c r="RLO304"/>
      <c r="RLP304"/>
      <c r="RLQ304"/>
      <c r="RLR304"/>
      <c r="RLS304"/>
      <c r="RLT304"/>
      <c r="RLU304"/>
      <c r="RLV304"/>
      <c r="RLW304"/>
      <c r="RLX304"/>
      <c r="RLY304"/>
      <c r="RLZ304"/>
      <c r="RMA304"/>
      <c r="RMB304"/>
      <c r="RMC304"/>
      <c r="RMD304"/>
      <c r="RME304"/>
      <c r="RMF304"/>
      <c r="RMG304"/>
      <c r="RMH304"/>
      <c r="RMI304"/>
      <c r="RMJ304"/>
      <c r="RMK304"/>
      <c r="RML304"/>
      <c r="RMM304"/>
      <c r="RMN304"/>
      <c r="RMO304"/>
      <c r="RMP304"/>
      <c r="RMQ304"/>
      <c r="RMR304"/>
      <c r="RMS304"/>
      <c r="RMT304"/>
      <c r="RMU304"/>
      <c r="RMV304"/>
      <c r="RMW304"/>
      <c r="RMX304"/>
      <c r="RMY304"/>
      <c r="RMZ304"/>
      <c r="RNA304"/>
      <c r="RNB304"/>
      <c r="RNC304"/>
      <c r="RND304"/>
      <c r="RNE304"/>
      <c r="RNF304"/>
      <c r="RNG304"/>
      <c r="RNH304"/>
      <c r="RNI304"/>
      <c r="RNJ304"/>
      <c r="RNK304"/>
      <c r="RNL304"/>
      <c r="RNM304"/>
      <c r="RNN304"/>
      <c r="RNO304"/>
      <c r="RNP304"/>
      <c r="RNQ304"/>
      <c r="RNR304"/>
      <c r="RNS304"/>
      <c r="RNT304"/>
      <c r="RNU304"/>
      <c r="RNV304"/>
      <c r="RNW304"/>
      <c r="RNX304"/>
      <c r="RNY304"/>
      <c r="RNZ304"/>
      <c r="ROA304"/>
      <c r="ROB304"/>
      <c r="ROC304"/>
      <c r="ROD304"/>
      <c r="ROE304"/>
      <c r="ROF304"/>
      <c r="ROG304"/>
      <c r="ROH304"/>
      <c r="ROI304"/>
      <c r="ROJ304"/>
      <c r="ROK304"/>
      <c r="ROL304"/>
      <c r="ROM304"/>
      <c r="RON304"/>
      <c r="ROO304"/>
      <c r="ROP304"/>
      <c r="ROQ304"/>
      <c r="ROR304"/>
      <c r="ROS304"/>
      <c r="ROT304"/>
      <c r="ROU304"/>
      <c r="ROV304"/>
      <c r="ROW304"/>
      <c r="ROX304"/>
      <c r="ROY304"/>
      <c r="ROZ304"/>
      <c r="RPA304"/>
      <c r="RPB304"/>
      <c r="RPC304"/>
      <c r="RPD304"/>
      <c r="RPE304"/>
      <c r="RPF304"/>
      <c r="RPG304"/>
      <c r="RPH304"/>
      <c r="RPI304"/>
      <c r="RPJ304"/>
      <c r="RPK304"/>
      <c r="RPL304"/>
      <c r="RPM304"/>
      <c r="RPN304"/>
      <c r="RPO304"/>
      <c r="RPP304"/>
      <c r="RPQ304"/>
      <c r="RPR304"/>
      <c r="RPS304"/>
      <c r="RPT304"/>
      <c r="RPU304"/>
      <c r="RPV304"/>
      <c r="RPW304"/>
      <c r="RPX304"/>
      <c r="RPY304"/>
      <c r="RPZ304"/>
      <c r="RQA304"/>
      <c r="RQB304"/>
      <c r="RQC304"/>
      <c r="RQD304"/>
      <c r="RQE304"/>
      <c r="RQF304"/>
      <c r="RQG304"/>
      <c r="RQH304"/>
      <c r="RQI304"/>
      <c r="RQJ304"/>
      <c r="RQK304"/>
      <c r="RQL304"/>
      <c r="RQM304"/>
      <c r="RQN304"/>
      <c r="RQO304"/>
      <c r="RQP304"/>
      <c r="RQQ304"/>
      <c r="RQR304"/>
      <c r="RQS304"/>
      <c r="RQT304"/>
      <c r="RQU304"/>
      <c r="RQV304"/>
      <c r="RQW304"/>
      <c r="RQX304"/>
      <c r="RQY304"/>
      <c r="RQZ304"/>
      <c r="RRA304"/>
      <c r="RRB304"/>
      <c r="RRC304"/>
      <c r="RRD304"/>
      <c r="RRE304"/>
      <c r="RRF304"/>
      <c r="RRG304"/>
      <c r="RRH304"/>
      <c r="RRI304"/>
      <c r="RRJ304"/>
      <c r="RRK304"/>
      <c r="RRL304"/>
      <c r="RRM304"/>
      <c r="RRN304"/>
      <c r="RRO304"/>
      <c r="RRP304"/>
      <c r="RRQ304"/>
      <c r="RRR304"/>
      <c r="RRS304"/>
      <c r="RRT304"/>
      <c r="RRU304"/>
      <c r="RRV304"/>
      <c r="RRW304"/>
      <c r="RRX304"/>
      <c r="RRY304"/>
      <c r="RRZ304"/>
      <c r="RSA304"/>
      <c r="RSB304"/>
      <c r="RSC304"/>
      <c r="RSD304"/>
      <c r="RSE304"/>
      <c r="RSF304"/>
      <c r="RSG304"/>
      <c r="RSH304"/>
      <c r="RSI304"/>
      <c r="RSJ304"/>
      <c r="RSK304"/>
      <c r="RSL304"/>
      <c r="RSM304"/>
      <c r="RSN304"/>
      <c r="RSO304"/>
      <c r="RSP304"/>
      <c r="RSQ304"/>
      <c r="RSR304"/>
      <c r="RSS304"/>
      <c r="RST304"/>
      <c r="RSU304"/>
      <c r="RSV304"/>
      <c r="RSW304"/>
      <c r="RSX304"/>
      <c r="RSY304"/>
      <c r="RSZ304"/>
      <c r="RTA304"/>
      <c r="RTB304"/>
      <c r="RTC304"/>
      <c r="RTD304"/>
      <c r="RTE304"/>
      <c r="RTF304"/>
      <c r="RTG304"/>
      <c r="RTH304"/>
      <c r="RTI304"/>
      <c r="RTJ304"/>
      <c r="RTK304"/>
      <c r="RTL304"/>
      <c r="RTM304"/>
      <c r="RTN304"/>
      <c r="RTO304"/>
      <c r="RTP304"/>
      <c r="RTQ304"/>
      <c r="RTR304"/>
      <c r="RTS304"/>
      <c r="RTT304"/>
      <c r="RTU304"/>
      <c r="RTV304"/>
      <c r="RTW304"/>
      <c r="RTX304"/>
      <c r="RTY304"/>
      <c r="RTZ304"/>
      <c r="RUA304"/>
      <c r="RUB304"/>
      <c r="RUC304"/>
      <c r="RUD304"/>
      <c r="RUE304"/>
      <c r="RUF304"/>
      <c r="RUG304"/>
      <c r="RUH304"/>
      <c r="RUI304"/>
      <c r="RUJ304"/>
      <c r="RUK304"/>
      <c r="RUL304"/>
      <c r="RUM304"/>
      <c r="RUN304"/>
      <c r="RUO304"/>
      <c r="RUP304"/>
      <c r="RUQ304"/>
      <c r="RUR304"/>
      <c r="RUS304"/>
      <c r="RUT304"/>
      <c r="RUU304"/>
      <c r="RUV304"/>
      <c r="RUW304"/>
      <c r="RUX304"/>
      <c r="RUY304"/>
      <c r="RUZ304"/>
      <c r="RVA304"/>
      <c r="RVB304"/>
      <c r="RVC304"/>
      <c r="RVD304"/>
      <c r="RVE304"/>
      <c r="RVF304"/>
      <c r="RVG304"/>
      <c r="RVH304"/>
      <c r="RVI304"/>
      <c r="RVJ304"/>
      <c r="RVK304"/>
      <c r="RVL304"/>
      <c r="RVM304"/>
      <c r="RVN304"/>
      <c r="RVO304"/>
      <c r="RVP304"/>
      <c r="RVQ304"/>
      <c r="RVR304"/>
      <c r="RVS304"/>
      <c r="RVT304"/>
      <c r="RVU304"/>
      <c r="RVV304"/>
      <c r="RVW304"/>
      <c r="RVX304"/>
      <c r="RVY304"/>
      <c r="RVZ304"/>
      <c r="RWA304"/>
      <c r="RWB304"/>
      <c r="RWC304"/>
      <c r="RWD304"/>
      <c r="RWE304"/>
      <c r="RWF304"/>
      <c r="RWG304"/>
      <c r="RWH304"/>
      <c r="RWI304"/>
      <c r="RWJ304"/>
      <c r="RWK304"/>
      <c r="RWL304"/>
      <c r="RWM304"/>
      <c r="RWN304"/>
      <c r="RWO304"/>
      <c r="RWP304"/>
      <c r="RWQ304"/>
      <c r="RWR304"/>
      <c r="RWS304"/>
      <c r="RWT304"/>
      <c r="RWU304"/>
      <c r="RWV304"/>
      <c r="RWW304"/>
      <c r="RWX304"/>
      <c r="RWY304"/>
      <c r="RWZ304"/>
      <c r="RXA304"/>
      <c r="RXB304"/>
      <c r="RXC304"/>
      <c r="RXD304"/>
      <c r="RXE304"/>
      <c r="RXF304"/>
      <c r="RXG304"/>
      <c r="RXH304"/>
      <c r="RXI304"/>
      <c r="RXJ304"/>
      <c r="RXK304"/>
      <c r="RXL304"/>
      <c r="RXM304"/>
      <c r="RXN304"/>
      <c r="RXO304"/>
      <c r="RXP304"/>
      <c r="RXQ304"/>
      <c r="RXR304"/>
      <c r="RXS304"/>
      <c r="RXT304"/>
      <c r="RXU304"/>
      <c r="RXV304"/>
      <c r="RXW304"/>
      <c r="RXX304"/>
      <c r="RXY304"/>
      <c r="RXZ304"/>
      <c r="RYA304"/>
      <c r="RYB304"/>
      <c r="RYC304"/>
      <c r="RYD304"/>
      <c r="RYE304"/>
      <c r="RYF304"/>
      <c r="RYG304"/>
      <c r="RYH304"/>
      <c r="RYI304"/>
      <c r="RYJ304"/>
      <c r="RYK304"/>
      <c r="RYL304"/>
      <c r="RYM304"/>
      <c r="RYN304"/>
      <c r="RYO304"/>
      <c r="RYP304"/>
      <c r="RYQ304"/>
      <c r="RYR304"/>
      <c r="RYS304"/>
      <c r="RYT304"/>
      <c r="RYU304"/>
      <c r="RYV304"/>
      <c r="RYW304"/>
      <c r="RYX304"/>
      <c r="RYY304"/>
      <c r="RYZ304"/>
      <c r="RZA304"/>
      <c r="RZB304"/>
      <c r="RZC304"/>
      <c r="RZD304"/>
      <c r="RZE304"/>
      <c r="RZF304"/>
      <c r="RZG304"/>
      <c r="RZH304"/>
      <c r="RZI304"/>
      <c r="RZJ304"/>
      <c r="RZK304"/>
      <c r="RZL304"/>
      <c r="RZM304"/>
      <c r="RZN304"/>
      <c r="RZO304"/>
      <c r="RZP304"/>
      <c r="RZQ304"/>
      <c r="RZR304"/>
      <c r="RZS304"/>
      <c r="RZT304"/>
      <c r="RZU304"/>
      <c r="RZV304"/>
      <c r="RZW304"/>
      <c r="RZX304"/>
      <c r="RZY304"/>
      <c r="RZZ304"/>
      <c r="SAA304"/>
      <c r="SAB304"/>
      <c r="SAC304"/>
      <c r="SAD304"/>
      <c r="SAE304"/>
      <c r="SAF304"/>
      <c r="SAG304"/>
      <c r="SAH304"/>
      <c r="SAI304"/>
      <c r="SAJ304"/>
      <c r="SAK304"/>
      <c r="SAL304"/>
      <c r="SAM304"/>
      <c r="SAN304"/>
      <c r="SAO304"/>
      <c r="SAP304"/>
      <c r="SAQ304"/>
      <c r="SAR304"/>
      <c r="SAS304"/>
      <c r="SAT304"/>
      <c r="SAU304"/>
      <c r="SAV304"/>
      <c r="SAW304"/>
      <c r="SAX304"/>
      <c r="SAY304"/>
      <c r="SAZ304"/>
      <c r="SBA304"/>
      <c r="SBB304"/>
      <c r="SBC304"/>
      <c r="SBD304"/>
      <c r="SBE304"/>
      <c r="SBF304"/>
      <c r="SBG304"/>
      <c r="SBH304"/>
      <c r="SBI304"/>
      <c r="SBJ304"/>
      <c r="SBK304"/>
      <c r="SBL304"/>
      <c r="SBM304"/>
      <c r="SBN304"/>
      <c r="SBO304"/>
      <c r="SBP304"/>
      <c r="SBQ304"/>
      <c r="SBR304"/>
      <c r="SBS304"/>
      <c r="SBT304"/>
      <c r="SBU304"/>
      <c r="SBV304"/>
      <c r="SBW304"/>
      <c r="SBX304"/>
      <c r="SBY304"/>
      <c r="SBZ304"/>
      <c r="SCA304"/>
      <c r="SCB304"/>
      <c r="SCC304"/>
      <c r="SCD304"/>
      <c r="SCE304"/>
      <c r="SCF304"/>
      <c r="SCG304"/>
      <c r="SCH304"/>
      <c r="SCI304"/>
      <c r="SCJ304"/>
      <c r="SCK304"/>
      <c r="SCL304"/>
      <c r="SCM304"/>
      <c r="SCN304"/>
      <c r="SCO304"/>
      <c r="SCP304"/>
      <c r="SCQ304"/>
      <c r="SCR304"/>
      <c r="SCS304"/>
      <c r="SCT304"/>
      <c r="SCU304"/>
      <c r="SCV304"/>
      <c r="SCW304"/>
      <c r="SCX304"/>
      <c r="SCY304"/>
      <c r="SCZ304"/>
      <c r="SDA304"/>
      <c r="SDB304"/>
      <c r="SDC304"/>
      <c r="SDD304"/>
      <c r="SDE304"/>
      <c r="SDF304"/>
      <c r="SDG304"/>
      <c r="SDH304"/>
      <c r="SDI304"/>
      <c r="SDJ304"/>
      <c r="SDK304"/>
      <c r="SDL304"/>
      <c r="SDM304"/>
      <c r="SDN304"/>
      <c r="SDO304"/>
      <c r="SDP304"/>
      <c r="SDQ304"/>
      <c r="SDR304"/>
      <c r="SDS304"/>
      <c r="SDT304"/>
      <c r="SDU304"/>
      <c r="SDV304"/>
      <c r="SDW304"/>
      <c r="SDX304"/>
      <c r="SDY304"/>
      <c r="SDZ304"/>
      <c r="SEA304"/>
      <c r="SEB304"/>
      <c r="SEC304"/>
      <c r="SED304"/>
      <c r="SEE304"/>
      <c r="SEF304"/>
      <c r="SEG304"/>
      <c r="SEH304"/>
      <c r="SEI304"/>
      <c r="SEJ304"/>
      <c r="SEK304"/>
      <c r="SEL304"/>
      <c r="SEM304"/>
      <c r="SEN304"/>
      <c r="SEO304"/>
      <c r="SEP304"/>
      <c r="SEQ304"/>
      <c r="SER304"/>
      <c r="SES304"/>
      <c r="SET304"/>
      <c r="SEU304"/>
      <c r="SEV304"/>
      <c r="SEW304"/>
      <c r="SEX304"/>
      <c r="SEY304"/>
      <c r="SEZ304"/>
      <c r="SFA304"/>
      <c r="SFB304"/>
      <c r="SFC304"/>
      <c r="SFD304"/>
      <c r="SFE304"/>
      <c r="SFF304"/>
      <c r="SFG304"/>
      <c r="SFH304"/>
      <c r="SFI304"/>
      <c r="SFJ304"/>
      <c r="SFK304"/>
      <c r="SFL304"/>
      <c r="SFM304"/>
      <c r="SFN304"/>
      <c r="SFO304"/>
      <c r="SFP304"/>
      <c r="SFQ304"/>
      <c r="SFR304"/>
      <c r="SFS304"/>
      <c r="SFT304"/>
      <c r="SFU304"/>
      <c r="SFV304"/>
      <c r="SFW304"/>
      <c r="SFX304"/>
      <c r="SFY304"/>
      <c r="SFZ304"/>
      <c r="SGA304"/>
      <c r="SGB304"/>
      <c r="SGC304"/>
      <c r="SGD304"/>
      <c r="SGE304"/>
      <c r="SGF304"/>
      <c r="SGG304"/>
      <c r="SGH304"/>
      <c r="SGI304"/>
      <c r="SGJ304"/>
      <c r="SGK304"/>
      <c r="SGL304"/>
      <c r="SGM304"/>
      <c r="SGN304"/>
      <c r="SGO304"/>
      <c r="SGP304"/>
      <c r="SGQ304"/>
      <c r="SGR304"/>
      <c r="SGS304"/>
      <c r="SGT304"/>
      <c r="SGU304"/>
      <c r="SGV304"/>
      <c r="SGW304"/>
      <c r="SGX304"/>
      <c r="SGY304"/>
      <c r="SGZ304"/>
      <c r="SHA304"/>
      <c r="SHB304"/>
      <c r="SHC304"/>
      <c r="SHD304"/>
      <c r="SHE304"/>
      <c r="SHF304"/>
      <c r="SHG304"/>
      <c r="SHH304"/>
      <c r="SHI304"/>
      <c r="SHJ304"/>
      <c r="SHK304"/>
      <c r="SHL304"/>
      <c r="SHM304"/>
      <c r="SHN304"/>
      <c r="SHO304"/>
      <c r="SHP304"/>
      <c r="SHQ304"/>
      <c r="SHR304"/>
      <c r="SHS304"/>
      <c r="SHT304"/>
      <c r="SHU304"/>
      <c r="SHV304"/>
      <c r="SHW304"/>
      <c r="SHX304"/>
      <c r="SHY304"/>
      <c r="SHZ304"/>
      <c r="SIA304"/>
      <c r="SIB304"/>
      <c r="SIC304"/>
      <c r="SID304"/>
      <c r="SIE304"/>
      <c r="SIF304"/>
      <c r="SIG304"/>
      <c r="SIH304"/>
      <c r="SII304"/>
      <c r="SIJ304"/>
      <c r="SIK304"/>
      <c r="SIL304"/>
      <c r="SIM304"/>
      <c r="SIN304"/>
      <c r="SIO304"/>
      <c r="SIP304"/>
      <c r="SIQ304"/>
      <c r="SIR304"/>
      <c r="SIS304"/>
      <c r="SIT304"/>
      <c r="SIU304"/>
      <c r="SIV304"/>
      <c r="SIW304"/>
      <c r="SIX304"/>
      <c r="SIY304"/>
      <c r="SIZ304"/>
      <c r="SJA304"/>
      <c r="SJB304"/>
      <c r="SJC304"/>
      <c r="SJD304"/>
      <c r="SJE304"/>
      <c r="SJF304"/>
      <c r="SJG304"/>
      <c r="SJH304"/>
      <c r="SJI304"/>
      <c r="SJJ304"/>
      <c r="SJK304"/>
      <c r="SJL304"/>
      <c r="SJM304"/>
      <c r="SJN304"/>
      <c r="SJO304"/>
      <c r="SJP304"/>
      <c r="SJQ304"/>
      <c r="SJR304"/>
      <c r="SJS304"/>
      <c r="SJT304"/>
      <c r="SJU304"/>
      <c r="SJV304"/>
      <c r="SJW304"/>
      <c r="SJX304"/>
      <c r="SJY304"/>
      <c r="SJZ304"/>
      <c r="SKA304"/>
      <c r="SKB304"/>
      <c r="SKC304"/>
      <c r="SKD304"/>
      <c r="SKE304"/>
      <c r="SKF304"/>
      <c r="SKG304"/>
      <c r="SKH304"/>
      <c r="SKI304"/>
      <c r="SKJ304"/>
      <c r="SKK304"/>
      <c r="SKL304"/>
      <c r="SKM304"/>
      <c r="SKN304"/>
      <c r="SKO304"/>
      <c r="SKP304"/>
      <c r="SKQ304"/>
      <c r="SKR304"/>
      <c r="SKS304"/>
      <c r="SKT304"/>
      <c r="SKU304"/>
      <c r="SKV304"/>
      <c r="SKW304"/>
      <c r="SKX304"/>
      <c r="SKY304"/>
      <c r="SKZ304"/>
      <c r="SLA304"/>
      <c r="SLB304"/>
      <c r="SLC304"/>
      <c r="SLD304"/>
      <c r="SLE304"/>
      <c r="SLF304"/>
      <c r="SLG304"/>
      <c r="SLH304"/>
      <c r="SLI304"/>
      <c r="SLJ304"/>
      <c r="SLK304"/>
      <c r="SLL304"/>
      <c r="SLM304"/>
      <c r="SLN304"/>
      <c r="SLO304"/>
      <c r="SLP304"/>
      <c r="SLQ304"/>
      <c r="SLR304"/>
      <c r="SLS304"/>
      <c r="SLT304"/>
      <c r="SLU304"/>
      <c r="SLV304"/>
      <c r="SLW304"/>
      <c r="SLX304"/>
      <c r="SLY304"/>
      <c r="SLZ304"/>
      <c r="SMA304"/>
      <c r="SMB304"/>
      <c r="SMC304"/>
      <c r="SMD304"/>
      <c r="SME304"/>
      <c r="SMF304"/>
      <c r="SMG304"/>
      <c r="SMH304"/>
      <c r="SMI304"/>
      <c r="SMJ304"/>
      <c r="SMK304"/>
      <c r="SML304"/>
      <c r="SMM304"/>
      <c r="SMN304"/>
      <c r="SMO304"/>
      <c r="SMP304"/>
      <c r="SMQ304"/>
      <c r="SMR304"/>
      <c r="SMS304"/>
      <c r="SMT304"/>
      <c r="SMU304"/>
      <c r="SMV304"/>
      <c r="SMW304"/>
      <c r="SMX304"/>
      <c r="SMY304"/>
      <c r="SMZ304"/>
      <c r="SNA304"/>
      <c r="SNB304"/>
      <c r="SNC304"/>
      <c r="SND304"/>
      <c r="SNE304"/>
      <c r="SNF304"/>
      <c r="SNG304"/>
      <c r="SNH304"/>
      <c r="SNI304"/>
      <c r="SNJ304"/>
      <c r="SNK304"/>
      <c r="SNL304"/>
      <c r="SNM304"/>
      <c r="SNN304"/>
      <c r="SNO304"/>
      <c r="SNP304"/>
      <c r="SNQ304"/>
      <c r="SNR304"/>
      <c r="SNS304"/>
      <c r="SNT304"/>
      <c r="SNU304"/>
      <c r="SNV304"/>
      <c r="SNW304"/>
      <c r="SNX304"/>
      <c r="SNY304"/>
      <c r="SNZ304"/>
      <c r="SOA304"/>
      <c r="SOB304"/>
      <c r="SOC304"/>
      <c r="SOD304"/>
      <c r="SOE304"/>
      <c r="SOF304"/>
      <c r="SOG304"/>
      <c r="SOH304"/>
      <c r="SOI304"/>
      <c r="SOJ304"/>
      <c r="SOK304"/>
      <c r="SOL304"/>
      <c r="SOM304"/>
      <c r="SON304"/>
      <c r="SOO304"/>
      <c r="SOP304"/>
      <c r="SOQ304"/>
      <c r="SOR304"/>
      <c r="SOS304"/>
      <c r="SOT304"/>
      <c r="SOU304"/>
      <c r="SOV304"/>
      <c r="SOW304"/>
      <c r="SOX304"/>
      <c r="SOY304"/>
      <c r="SOZ304"/>
      <c r="SPA304"/>
      <c r="SPB304"/>
      <c r="SPC304"/>
      <c r="SPD304"/>
      <c r="SPE304"/>
      <c r="SPF304"/>
      <c r="SPG304"/>
      <c r="SPH304"/>
      <c r="SPI304"/>
      <c r="SPJ304"/>
      <c r="SPK304"/>
      <c r="SPL304"/>
      <c r="SPM304"/>
      <c r="SPN304"/>
      <c r="SPO304"/>
      <c r="SPP304"/>
      <c r="SPQ304"/>
      <c r="SPR304"/>
      <c r="SPS304"/>
      <c r="SPT304"/>
      <c r="SPU304"/>
      <c r="SPV304"/>
      <c r="SPW304"/>
      <c r="SPX304"/>
      <c r="SPY304"/>
      <c r="SPZ304"/>
      <c r="SQA304"/>
      <c r="SQB304"/>
      <c r="SQC304"/>
      <c r="SQD304"/>
      <c r="SQE304"/>
      <c r="SQF304"/>
      <c r="SQG304"/>
      <c r="SQH304"/>
      <c r="SQI304"/>
      <c r="SQJ304"/>
      <c r="SQK304"/>
      <c r="SQL304"/>
      <c r="SQM304"/>
      <c r="SQN304"/>
      <c r="SQO304"/>
      <c r="SQP304"/>
      <c r="SQQ304"/>
      <c r="SQR304"/>
      <c r="SQS304"/>
      <c r="SQT304"/>
      <c r="SQU304"/>
      <c r="SQV304"/>
      <c r="SQW304"/>
      <c r="SQX304"/>
      <c r="SQY304"/>
      <c r="SQZ304"/>
      <c r="SRA304"/>
      <c r="SRB304"/>
      <c r="SRC304"/>
      <c r="SRD304"/>
      <c r="SRE304"/>
      <c r="SRF304"/>
      <c r="SRG304"/>
      <c r="SRH304"/>
      <c r="SRI304"/>
      <c r="SRJ304"/>
      <c r="SRK304"/>
      <c r="SRL304"/>
      <c r="SRM304"/>
      <c r="SRN304"/>
      <c r="SRO304"/>
      <c r="SRP304"/>
      <c r="SRQ304"/>
      <c r="SRR304"/>
      <c r="SRS304"/>
      <c r="SRT304"/>
      <c r="SRU304"/>
      <c r="SRV304"/>
      <c r="SRW304"/>
      <c r="SRX304"/>
      <c r="SRY304"/>
      <c r="SRZ304"/>
      <c r="SSA304"/>
      <c r="SSB304"/>
      <c r="SSC304"/>
      <c r="SSD304"/>
      <c r="SSE304"/>
      <c r="SSF304"/>
      <c r="SSG304"/>
      <c r="SSH304"/>
      <c r="SSI304"/>
      <c r="SSJ304"/>
      <c r="SSK304"/>
      <c r="SSL304"/>
      <c r="SSM304"/>
      <c r="SSN304"/>
      <c r="SSO304"/>
      <c r="SSP304"/>
      <c r="SSQ304"/>
      <c r="SSR304"/>
      <c r="SSS304"/>
      <c r="SST304"/>
      <c r="SSU304"/>
      <c r="SSV304"/>
      <c r="SSW304"/>
      <c r="SSX304"/>
      <c r="SSY304"/>
      <c r="SSZ304"/>
      <c r="STA304"/>
      <c r="STB304"/>
      <c r="STC304"/>
      <c r="STD304"/>
      <c r="STE304"/>
      <c r="STF304"/>
      <c r="STG304"/>
      <c r="STH304"/>
      <c r="STI304"/>
      <c r="STJ304"/>
      <c r="STK304"/>
      <c r="STL304"/>
      <c r="STM304"/>
      <c r="STN304"/>
      <c r="STO304"/>
      <c r="STP304"/>
      <c r="STQ304"/>
      <c r="STR304"/>
      <c r="STS304"/>
      <c r="STT304"/>
      <c r="STU304"/>
      <c r="STV304"/>
      <c r="STW304"/>
      <c r="STX304"/>
      <c r="STY304"/>
      <c r="STZ304"/>
      <c r="SUA304"/>
      <c r="SUB304"/>
      <c r="SUC304"/>
      <c r="SUD304"/>
      <c r="SUE304"/>
      <c r="SUF304"/>
      <c r="SUG304"/>
      <c r="SUH304"/>
      <c r="SUI304"/>
      <c r="SUJ304"/>
      <c r="SUK304"/>
      <c r="SUL304"/>
      <c r="SUM304"/>
      <c r="SUN304"/>
      <c r="SUO304"/>
      <c r="SUP304"/>
      <c r="SUQ304"/>
      <c r="SUR304"/>
      <c r="SUS304"/>
      <c r="SUT304"/>
      <c r="SUU304"/>
      <c r="SUV304"/>
      <c r="SUW304"/>
      <c r="SUX304"/>
      <c r="SUY304"/>
      <c r="SUZ304"/>
      <c r="SVA304"/>
      <c r="SVB304"/>
      <c r="SVC304"/>
      <c r="SVD304"/>
      <c r="SVE304"/>
      <c r="SVF304"/>
      <c r="SVG304"/>
      <c r="SVH304"/>
      <c r="SVI304"/>
      <c r="SVJ304"/>
      <c r="SVK304"/>
      <c r="SVL304"/>
      <c r="SVM304"/>
      <c r="SVN304"/>
      <c r="SVO304"/>
      <c r="SVP304"/>
      <c r="SVQ304"/>
      <c r="SVR304"/>
      <c r="SVS304"/>
      <c r="SVT304"/>
      <c r="SVU304"/>
      <c r="SVV304"/>
      <c r="SVW304"/>
      <c r="SVX304"/>
      <c r="SVY304"/>
      <c r="SVZ304"/>
      <c r="SWA304"/>
      <c r="SWB304"/>
      <c r="SWC304"/>
      <c r="SWD304"/>
      <c r="SWE304"/>
      <c r="SWF304"/>
      <c r="SWG304"/>
      <c r="SWH304"/>
      <c r="SWI304"/>
      <c r="SWJ304"/>
      <c r="SWK304"/>
      <c r="SWL304"/>
      <c r="SWM304"/>
      <c r="SWN304"/>
      <c r="SWO304"/>
      <c r="SWP304"/>
      <c r="SWQ304"/>
      <c r="SWR304"/>
      <c r="SWS304"/>
      <c r="SWT304"/>
      <c r="SWU304"/>
      <c r="SWV304"/>
      <c r="SWW304"/>
      <c r="SWX304"/>
      <c r="SWY304"/>
      <c r="SWZ304"/>
      <c r="SXA304"/>
      <c r="SXB304"/>
      <c r="SXC304"/>
      <c r="SXD304"/>
      <c r="SXE304"/>
      <c r="SXF304"/>
      <c r="SXG304"/>
      <c r="SXH304"/>
      <c r="SXI304"/>
      <c r="SXJ304"/>
      <c r="SXK304"/>
      <c r="SXL304"/>
      <c r="SXM304"/>
      <c r="SXN304"/>
      <c r="SXO304"/>
      <c r="SXP304"/>
      <c r="SXQ304"/>
      <c r="SXR304"/>
      <c r="SXS304"/>
      <c r="SXT304"/>
      <c r="SXU304"/>
      <c r="SXV304"/>
      <c r="SXW304"/>
      <c r="SXX304"/>
      <c r="SXY304"/>
      <c r="SXZ304"/>
      <c r="SYA304"/>
      <c r="SYB304"/>
      <c r="SYC304"/>
      <c r="SYD304"/>
      <c r="SYE304"/>
      <c r="SYF304"/>
      <c r="SYG304"/>
      <c r="SYH304"/>
      <c r="SYI304"/>
      <c r="SYJ304"/>
      <c r="SYK304"/>
      <c r="SYL304"/>
      <c r="SYM304"/>
      <c r="SYN304"/>
      <c r="SYO304"/>
      <c r="SYP304"/>
      <c r="SYQ304"/>
      <c r="SYR304"/>
      <c r="SYS304"/>
      <c r="SYT304"/>
      <c r="SYU304"/>
      <c r="SYV304"/>
      <c r="SYW304"/>
      <c r="SYX304"/>
      <c r="SYY304"/>
      <c r="SYZ304"/>
      <c r="SZA304"/>
      <c r="SZB304"/>
      <c r="SZC304"/>
      <c r="SZD304"/>
      <c r="SZE304"/>
      <c r="SZF304"/>
      <c r="SZG304"/>
      <c r="SZH304"/>
      <c r="SZI304"/>
      <c r="SZJ304"/>
      <c r="SZK304"/>
      <c r="SZL304"/>
      <c r="SZM304"/>
      <c r="SZN304"/>
      <c r="SZO304"/>
      <c r="SZP304"/>
      <c r="SZQ304"/>
      <c r="SZR304"/>
      <c r="SZS304"/>
      <c r="SZT304"/>
      <c r="SZU304"/>
      <c r="SZV304"/>
      <c r="SZW304"/>
      <c r="SZX304"/>
      <c r="SZY304"/>
      <c r="SZZ304"/>
      <c r="TAA304"/>
      <c r="TAB304"/>
      <c r="TAC304"/>
      <c r="TAD304"/>
      <c r="TAE304"/>
      <c r="TAF304"/>
      <c r="TAG304"/>
      <c r="TAH304"/>
      <c r="TAI304"/>
      <c r="TAJ304"/>
      <c r="TAK304"/>
      <c r="TAL304"/>
      <c r="TAM304"/>
      <c r="TAN304"/>
      <c r="TAO304"/>
      <c r="TAP304"/>
      <c r="TAQ304"/>
      <c r="TAR304"/>
      <c r="TAS304"/>
      <c r="TAT304"/>
      <c r="TAU304"/>
      <c r="TAV304"/>
      <c r="TAW304"/>
      <c r="TAX304"/>
      <c r="TAY304"/>
      <c r="TAZ304"/>
      <c r="TBA304"/>
      <c r="TBB304"/>
      <c r="TBC304"/>
      <c r="TBD304"/>
      <c r="TBE304"/>
      <c r="TBF304"/>
      <c r="TBG304"/>
      <c r="TBH304"/>
      <c r="TBI304"/>
      <c r="TBJ304"/>
      <c r="TBK304"/>
      <c r="TBL304"/>
      <c r="TBM304"/>
      <c r="TBN304"/>
      <c r="TBO304"/>
      <c r="TBP304"/>
      <c r="TBQ304"/>
      <c r="TBR304"/>
      <c r="TBS304"/>
      <c r="TBT304"/>
      <c r="TBU304"/>
      <c r="TBV304"/>
      <c r="TBW304"/>
      <c r="TBX304"/>
      <c r="TBY304"/>
      <c r="TBZ304"/>
      <c r="TCA304"/>
      <c r="TCB304"/>
      <c r="TCC304"/>
      <c r="TCD304"/>
      <c r="TCE304"/>
      <c r="TCF304"/>
      <c r="TCG304"/>
      <c r="TCH304"/>
      <c r="TCI304"/>
      <c r="TCJ304"/>
      <c r="TCK304"/>
      <c r="TCL304"/>
      <c r="TCM304"/>
      <c r="TCN304"/>
      <c r="TCO304"/>
      <c r="TCP304"/>
      <c r="TCQ304"/>
      <c r="TCR304"/>
      <c r="TCS304"/>
      <c r="TCT304"/>
      <c r="TCU304"/>
      <c r="TCV304"/>
      <c r="TCW304"/>
      <c r="TCX304"/>
      <c r="TCY304"/>
      <c r="TCZ304"/>
      <c r="TDA304"/>
      <c r="TDB304"/>
      <c r="TDC304"/>
      <c r="TDD304"/>
      <c r="TDE304"/>
      <c r="TDF304"/>
      <c r="TDG304"/>
      <c r="TDH304"/>
      <c r="TDI304"/>
      <c r="TDJ304"/>
      <c r="TDK304"/>
      <c r="TDL304"/>
      <c r="TDM304"/>
      <c r="TDN304"/>
      <c r="TDO304"/>
      <c r="TDP304"/>
      <c r="TDQ304"/>
      <c r="TDR304"/>
      <c r="TDS304"/>
      <c r="TDT304"/>
      <c r="TDU304"/>
      <c r="TDV304"/>
      <c r="TDW304"/>
      <c r="TDX304"/>
      <c r="TDY304"/>
      <c r="TDZ304"/>
      <c r="TEA304"/>
      <c r="TEB304"/>
      <c r="TEC304"/>
      <c r="TED304"/>
      <c r="TEE304"/>
      <c r="TEF304"/>
      <c r="TEG304"/>
      <c r="TEH304"/>
      <c r="TEI304"/>
      <c r="TEJ304"/>
      <c r="TEK304"/>
      <c r="TEL304"/>
      <c r="TEM304"/>
      <c r="TEN304"/>
      <c r="TEO304"/>
      <c r="TEP304"/>
      <c r="TEQ304"/>
      <c r="TER304"/>
      <c r="TES304"/>
      <c r="TET304"/>
      <c r="TEU304"/>
      <c r="TEV304"/>
      <c r="TEW304"/>
      <c r="TEX304"/>
      <c r="TEY304"/>
      <c r="TEZ304"/>
      <c r="TFA304"/>
      <c r="TFB304"/>
      <c r="TFC304"/>
      <c r="TFD304"/>
      <c r="TFE304"/>
      <c r="TFF304"/>
      <c r="TFG304"/>
      <c r="TFH304"/>
      <c r="TFI304"/>
      <c r="TFJ304"/>
      <c r="TFK304"/>
      <c r="TFL304"/>
      <c r="TFM304"/>
      <c r="TFN304"/>
      <c r="TFO304"/>
      <c r="TFP304"/>
      <c r="TFQ304"/>
      <c r="TFR304"/>
      <c r="TFS304"/>
      <c r="TFT304"/>
      <c r="TFU304"/>
      <c r="TFV304"/>
      <c r="TFW304"/>
      <c r="TFX304"/>
      <c r="TFY304"/>
      <c r="TFZ304"/>
      <c r="TGA304"/>
      <c r="TGB304"/>
      <c r="TGC304"/>
      <c r="TGD304"/>
      <c r="TGE304"/>
      <c r="TGF304"/>
      <c r="TGG304"/>
      <c r="TGH304"/>
      <c r="TGI304"/>
      <c r="TGJ304"/>
      <c r="TGK304"/>
      <c r="TGL304"/>
      <c r="TGM304"/>
      <c r="TGN304"/>
      <c r="TGO304"/>
      <c r="TGP304"/>
      <c r="TGQ304"/>
      <c r="TGR304"/>
      <c r="TGS304"/>
      <c r="TGT304"/>
      <c r="TGU304"/>
      <c r="TGV304"/>
      <c r="TGW304"/>
      <c r="TGX304"/>
      <c r="TGY304"/>
      <c r="TGZ304"/>
      <c r="THA304"/>
      <c r="THB304"/>
      <c r="THC304"/>
      <c r="THD304"/>
      <c r="THE304"/>
      <c r="THF304"/>
      <c r="THG304"/>
      <c r="THH304"/>
      <c r="THI304"/>
      <c r="THJ304"/>
      <c r="THK304"/>
      <c r="THL304"/>
      <c r="THM304"/>
      <c r="THN304"/>
      <c r="THO304"/>
      <c r="THP304"/>
      <c r="THQ304"/>
      <c r="THR304"/>
      <c r="THS304"/>
      <c r="THT304"/>
      <c r="THU304"/>
      <c r="THV304"/>
      <c r="THW304"/>
      <c r="THX304"/>
      <c r="THY304"/>
      <c r="THZ304"/>
      <c r="TIA304"/>
      <c r="TIB304"/>
      <c r="TIC304"/>
      <c r="TID304"/>
      <c r="TIE304"/>
      <c r="TIF304"/>
      <c r="TIG304"/>
      <c r="TIH304"/>
      <c r="TII304"/>
      <c r="TIJ304"/>
      <c r="TIK304"/>
      <c r="TIL304"/>
      <c r="TIM304"/>
      <c r="TIN304"/>
      <c r="TIO304"/>
      <c r="TIP304"/>
      <c r="TIQ304"/>
      <c r="TIR304"/>
      <c r="TIS304"/>
      <c r="TIT304"/>
      <c r="TIU304"/>
      <c r="TIV304"/>
      <c r="TIW304"/>
      <c r="TIX304"/>
      <c r="TIY304"/>
      <c r="TIZ304"/>
      <c r="TJA304"/>
      <c r="TJB304"/>
      <c r="TJC304"/>
      <c r="TJD304"/>
      <c r="TJE304"/>
      <c r="TJF304"/>
      <c r="TJG304"/>
      <c r="TJH304"/>
      <c r="TJI304"/>
      <c r="TJJ304"/>
      <c r="TJK304"/>
      <c r="TJL304"/>
      <c r="TJM304"/>
      <c r="TJN304"/>
      <c r="TJO304"/>
      <c r="TJP304"/>
      <c r="TJQ304"/>
      <c r="TJR304"/>
      <c r="TJS304"/>
      <c r="TJT304"/>
      <c r="TJU304"/>
      <c r="TJV304"/>
      <c r="TJW304"/>
      <c r="TJX304"/>
      <c r="TJY304"/>
      <c r="TJZ304"/>
      <c r="TKA304"/>
      <c r="TKB304"/>
      <c r="TKC304"/>
      <c r="TKD304"/>
      <c r="TKE304"/>
      <c r="TKF304"/>
      <c r="TKG304"/>
      <c r="TKH304"/>
      <c r="TKI304"/>
      <c r="TKJ304"/>
      <c r="TKK304"/>
      <c r="TKL304"/>
      <c r="TKM304"/>
      <c r="TKN304"/>
      <c r="TKO304"/>
      <c r="TKP304"/>
      <c r="TKQ304"/>
      <c r="TKR304"/>
      <c r="TKS304"/>
      <c r="TKT304"/>
      <c r="TKU304"/>
      <c r="TKV304"/>
      <c r="TKW304"/>
      <c r="TKX304"/>
      <c r="TKY304"/>
      <c r="TKZ304"/>
      <c r="TLA304"/>
      <c r="TLB304"/>
      <c r="TLC304"/>
      <c r="TLD304"/>
      <c r="TLE304"/>
      <c r="TLF304"/>
      <c r="TLG304"/>
      <c r="TLH304"/>
      <c r="TLI304"/>
      <c r="TLJ304"/>
      <c r="TLK304"/>
      <c r="TLL304"/>
      <c r="TLM304"/>
      <c r="TLN304"/>
      <c r="TLO304"/>
      <c r="TLP304"/>
      <c r="TLQ304"/>
      <c r="TLR304"/>
      <c r="TLS304"/>
      <c r="TLT304"/>
      <c r="TLU304"/>
      <c r="TLV304"/>
      <c r="TLW304"/>
      <c r="TLX304"/>
      <c r="TLY304"/>
      <c r="TLZ304"/>
      <c r="TMA304"/>
      <c r="TMB304"/>
      <c r="TMC304"/>
      <c r="TMD304"/>
      <c r="TME304"/>
      <c r="TMF304"/>
      <c r="TMG304"/>
      <c r="TMH304"/>
      <c r="TMI304"/>
      <c r="TMJ304"/>
      <c r="TMK304"/>
      <c r="TML304"/>
      <c r="TMM304"/>
      <c r="TMN304"/>
      <c r="TMO304"/>
      <c r="TMP304"/>
      <c r="TMQ304"/>
      <c r="TMR304"/>
      <c r="TMS304"/>
      <c r="TMT304"/>
      <c r="TMU304"/>
      <c r="TMV304"/>
      <c r="TMW304"/>
      <c r="TMX304"/>
      <c r="TMY304"/>
      <c r="TMZ304"/>
      <c r="TNA304"/>
      <c r="TNB304"/>
      <c r="TNC304"/>
      <c r="TND304"/>
      <c r="TNE304"/>
      <c r="TNF304"/>
      <c r="TNG304"/>
      <c r="TNH304"/>
      <c r="TNI304"/>
      <c r="TNJ304"/>
      <c r="TNK304"/>
      <c r="TNL304"/>
      <c r="TNM304"/>
      <c r="TNN304"/>
      <c r="TNO304"/>
      <c r="TNP304"/>
      <c r="TNQ304"/>
      <c r="TNR304"/>
      <c r="TNS304"/>
      <c r="TNT304"/>
      <c r="TNU304"/>
      <c r="TNV304"/>
      <c r="TNW304"/>
      <c r="TNX304"/>
      <c r="TNY304"/>
      <c r="TNZ304"/>
      <c r="TOA304"/>
      <c r="TOB304"/>
      <c r="TOC304"/>
      <c r="TOD304"/>
      <c r="TOE304"/>
      <c r="TOF304"/>
      <c r="TOG304"/>
      <c r="TOH304"/>
      <c r="TOI304"/>
      <c r="TOJ304"/>
      <c r="TOK304"/>
      <c r="TOL304"/>
      <c r="TOM304"/>
      <c r="TON304"/>
      <c r="TOO304"/>
      <c r="TOP304"/>
      <c r="TOQ304"/>
      <c r="TOR304"/>
      <c r="TOS304"/>
      <c r="TOT304"/>
      <c r="TOU304"/>
      <c r="TOV304"/>
      <c r="TOW304"/>
      <c r="TOX304"/>
      <c r="TOY304"/>
      <c r="TOZ304"/>
      <c r="TPA304"/>
      <c r="TPB304"/>
      <c r="TPC304"/>
      <c r="TPD304"/>
      <c r="TPE304"/>
      <c r="TPF304"/>
      <c r="TPG304"/>
      <c r="TPH304"/>
      <c r="TPI304"/>
      <c r="TPJ304"/>
      <c r="TPK304"/>
      <c r="TPL304"/>
      <c r="TPM304"/>
      <c r="TPN304"/>
      <c r="TPO304"/>
      <c r="TPP304"/>
      <c r="TPQ304"/>
      <c r="TPR304"/>
      <c r="TPS304"/>
      <c r="TPT304"/>
      <c r="TPU304"/>
      <c r="TPV304"/>
      <c r="TPW304"/>
      <c r="TPX304"/>
      <c r="TPY304"/>
      <c r="TPZ304"/>
      <c r="TQA304"/>
      <c r="TQB304"/>
      <c r="TQC304"/>
      <c r="TQD304"/>
      <c r="TQE304"/>
      <c r="TQF304"/>
      <c r="TQG304"/>
      <c r="TQH304"/>
      <c r="TQI304"/>
      <c r="TQJ304"/>
      <c r="TQK304"/>
      <c r="TQL304"/>
      <c r="TQM304"/>
      <c r="TQN304"/>
      <c r="TQO304"/>
      <c r="TQP304"/>
      <c r="TQQ304"/>
      <c r="TQR304"/>
      <c r="TQS304"/>
      <c r="TQT304"/>
      <c r="TQU304"/>
      <c r="TQV304"/>
      <c r="TQW304"/>
      <c r="TQX304"/>
      <c r="TQY304"/>
      <c r="TQZ304"/>
      <c r="TRA304"/>
      <c r="TRB304"/>
      <c r="TRC304"/>
      <c r="TRD304"/>
      <c r="TRE304"/>
      <c r="TRF304"/>
      <c r="TRG304"/>
      <c r="TRH304"/>
      <c r="TRI304"/>
      <c r="TRJ304"/>
      <c r="TRK304"/>
      <c r="TRL304"/>
      <c r="TRM304"/>
      <c r="TRN304"/>
      <c r="TRO304"/>
      <c r="TRP304"/>
      <c r="TRQ304"/>
      <c r="TRR304"/>
      <c r="TRS304"/>
      <c r="TRT304"/>
      <c r="TRU304"/>
      <c r="TRV304"/>
      <c r="TRW304"/>
      <c r="TRX304"/>
      <c r="TRY304"/>
      <c r="TRZ304"/>
      <c r="TSA304"/>
      <c r="TSB304"/>
      <c r="TSC304"/>
      <c r="TSD304"/>
      <c r="TSE304"/>
      <c r="TSF304"/>
      <c r="TSG304"/>
      <c r="TSH304"/>
      <c r="TSI304"/>
      <c r="TSJ304"/>
      <c r="TSK304"/>
      <c r="TSL304"/>
      <c r="TSM304"/>
      <c r="TSN304"/>
      <c r="TSO304"/>
      <c r="TSP304"/>
      <c r="TSQ304"/>
      <c r="TSR304"/>
      <c r="TSS304"/>
      <c r="TST304"/>
      <c r="TSU304"/>
      <c r="TSV304"/>
      <c r="TSW304"/>
      <c r="TSX304"/>
      <c r="TSY304"/>
      <c r="TSZ304"/>
      <c r="TTA304"/>
      <c r="TTB304"/>
      <c r="TTC304"/>
      <c r="TTD304"/>
      <c r="TTE304"/>
      <c r="TTF304"/>
      <c r="TTG304"/>
      <c r="TTH304"/>
      <c r="TTI304"/>
      <c r="TTJ304"/>
      <c r="TTK304"/>
      <c r="TTL304"/>
      <c r="TTM304"/>
      <c r="TTN304"/>
      <c r="TTO304"/>
      <c r="TTP304"/>
      <c r="TTQ304"/>
      <c r="TTR304"/>
      <c r="TTS304"/>
      <c r="TTT304"/>
      <c r="TTU304"/>
      <c r="TTV304"/>
      <c r="TTW304"/>
      <c r="TTX304"/>
      <c r="TTY304"/>
      <c r="TTZ304"/>
      <c r="TUA304"/>
      <c r="TUB304"/>
      <c r="TUC304"/>
      <c r="TUD304"/>
      <c r="TUE304"/>
      <c r="TUF304"/>
      <c r="TUG304"/>
      <c r="TUH304"/>
      <c r="TUI304"/>
      <c r="TUJ304"/>
      <c r="TUK304"/>
      <c r="TUL304"/>
      <c r="TUM304"/>
      <c r="TUN304"/>
      <c r="TUO304"/>
      <c r="TUP304"/>
      <c r="TUQ304"/>
      <c r="TUR304"/>
      <c r="TUS304"/>
      <c r="TUT304"/>
      <c r="TUU304"/>
      <c r="TUV304"/>
      <c r="TUW304"/>
      <c r="TUX304"/>
      <c r="TUY304"/>
      <c r="TUZ304"/>
      <c r="TVA304"/>
      <c r="TVB304"/>
      <c r="TVC304"/>
      <c r="TVD304"/>
      <c r="TVE304"/>
      <c r="TVF304"/>
      <c r="TVG304"/>
      <c r="TVH304"/>
      <c r="TVI304"/>
      <c r="TVJ304"/>
      <c r="TVK304"/>
      <c r="TVL304"/>
      <c r="TVM304"/>
      <c r="TVN304"/>
      <c r="TVO304"/>
      <c r="TVP304"/>
      <c r="TVQ304"/>
      <c r="TVR304"/>
      <c r="TVS304"/>
      <c r="TVT304"/>
      <c r="TVU304"/>
      <c r="TVV304"/>
      <c r="TVW304"/>
      <c r="TVX304"/>
      <c r="TVY304"/>
      <c r="TVZ304"/>
      <c r="TWA304"/>
      <c r="TWB304"/>
      <c r="TWC304"/>
      <c r="TWD304"/>
      <c r="TWE304"/>
      <c r="TWF304"/>
      <c r="TWG304"/>
      <c r="TWH304"/>
      <c r="TWI304"/>
      <c r="TWJ304"/>
      <c r="TWK304"/>
      <c r="TWL304"/>
      <c r="TWM304"/>
      <c r="TWN304"/>
      <c r="TWO304"/>
      <c r="TWP304"/>
      <c r="TWQ304"/>
      <c r="TWR304"/>
      <c r="TWS304"/>
      <c r="TWT304"/>
      <c r="TWU304"/>
      <c r="TWV304"/>
      <c r="TWW304"/>
      <c r="TWX304"/>
      <c r="TWY304"/>
      <c r="TWZ304"/>
      <c r="TXA304"/>
      <c r="TXB304"/>
      <c r="TXC304"/>
      <c r="TXD304"/>
      <c r="TXE304"/>
      <c r="TXF304"/>
      <c r="TXG304"/>
      <c r="TXH304"/>
      <c r="TXI304"/>
      <c r="TXJ304"/>
      <c r="TXK304"/>
      <c r="TXL304"/>
      <c r="TXM304"/>
      <c r="TXN304"/>
      <c r="TXO304"/>
      <c r="TXP304"/>
      <c r="TXQ304"/>
      <c r="TXR304"/>
      <c r="TXS304"/>
      <c r="TXT304"/>
      <c r="TXU304"/>
      <c r="TXV304"/>
      <c r="TXW304"/>
      <c r="TXX304"/>
      <c r="TXY304"/>
      <c r="TXZ304"/>
      <c r="TYA304"/>
      <c r="TYB304"/>
      <c r="TYC304"/>
      <c r="TYD304"/>
      <c r="TYE304"/>
      <c r="TYF304"/>
      <c r="TYG304"/>
      <c r="TYH304"/>
      <c r="TYI304"/>
      <c r="TYJ304"/>
      <c r="TYK304"/>
      <c r="TYL304"/>
      <c r="TYM304"/>
      <c r="TYN304"/>
      <c r="TYO304"/>
      <c r="TYP304"/>
      <c r="TYQ304"/>
      <c r="TYR304"/>
      <c r="TYS304"/>
      <c r="TYT304"/>
      <c r="TYU304"/>
      <c r="TYV304"/>
      <c r="TYW304"/>
      <c r="TYX304"/>
      <c r="TYY304"/>
      <c r="TYZ304"/>
      <c r="TZA304"/>
      <c r="TZB304"/>
      <c r="TZC304"/>
      <c r="TZD304"/>
      <c r="TZE304"/>
      <c r="TZF304"/>
      <c r="TZG304"/>
      <c r="TZH304"/>
      <c r="TZI304"/>
      <c r="TZJ304"/>
      <c r="TZK304"/>
      <c r="TZL304"/>
      <c r="TZM304"/>
      <c r="TZN304"/>
      <c r="TZO304"/>
      <c r="TZP304"/>
      <c r="TZQ304"/>
      <c r="TZR304"/>
      <c r="TZS304"/>
      <c r="TZT304"/>
      <c r="TZU304"/>
      <c r="TZV304"/>
      <c r="TZW304"/>
      <c r="TZX304"/>
      <c r="TZY304"/>
      <c r="TZZ304"/>
      <c r="UAA304"/>
      <c r="UAB304"/>
      <c r="UAC304"/>
      <c r="UAD304"/>
      <c r="UAE304"/>
      <c r="UAF304"/>
      <c r="UAG304"/>
      <c r="UAH304"/>
      <c r="UAI304"/>
      <c r="UAJ304"/>
      <c r="UAK304"/>
      <c r="UAL304"/>
      <c r="UAM304"/>
      <c r="UAN304"/>
      <c r="UAO304"/>
      <c r="UAP304"/>
      <c r="UAQ304"/>
      <c r="UAR304"/>
      <c r="UAS304"/>
      <c r="UAT304"/>
      <c r="UAU304"/>
      <c r="UAV304"/>
      <c r="UAW304"/>
      <c r="UAX304"/>
      <c r="UAY304"/>
      <c r="UAZ304"/>
      <c r="UBA304"/>
      <c r="UBB304"/>
      <c r="UBC304"/>
      <c r="UBD304"/>
      <c r="UBE304"/>
      <c r="UBF304"/>
      <c r="UBG304"/>
      <c r="UBH304"/>
      <c r="UBI304"/>
      <c r="UBJ304"/>
      <c r="UBK304"/>
      <c r="UBL304"/>
      <c r="UBM304"/>
      <c r="UBN304"/>
      <c r="UBO304"/>
      <c r="UBP304"/>
      <c r="UBQ304"/>
      <c r="UBR304"/>
      <c r="UBS304"/>
      <c r="UBT304"/>
      <c r="UBU304"/>
      <c r="UBV304"/>
      <c r="UBW304"/>
      <c r="UBX304"/>
      <c r="UBY304"/>
      <c r="UBZ304"/>
      <c r="UCA304"/>
      <c r="UCB304"/>
      <c r="UCC304"/>
      <c r="UCD304"/>
      <c r="UCE304"/>
      <c r="UCF304"/>
      <c r="UCG304"/>
      <c r="UCH304"/>
      <c r="UCI304"/>
      <c r="UCJ304"/>
      <c r="UCK304"/>
      <c r="UCL304"/>
      <c r="UCM304"/>
      <c r="UCN304"/>
      <c r="UCO304"/>
      <c r="UCP304"/>
      <c r="UCQ304"/>
      <c r="UCR304"/>
      <c r="UCS304"/>
      <c r="UCT304"/>
      <c r="UCU304"/>
      <c r="UCV304"/>
      <c r="UCW304"/>
      <c r="UCX304"/>
      <c r="UCY304"/>
      <c r="UCZ304"/>
      <c r="UDA304"/>
      <c r="UDB304"/>
      <c r="UDC304"/>
      <c r="UDD304"/>
      <c r="UDE304"/>
      <c r="UDF304"/>
      <c r="UDG304"/>
      <c r="UDH304"/>
      <c r="UDI304"/>
      <c r="UDJ304"/>
      <c r="UDK304"/>
      <c r="UDL304"/>
      <c r="UDM304"/>
      <c r="UDN304"/>
      <c r="UDO304"/>
      <c r="UDP304"/>
      <c r="UDQ304"/>
      <c r="UDR304"/>
      <c r="UDS304"/>
      <c r="UDT304"/>
      <c r="UDU304"/>
      <c r="UDV304"/>
      <c r="UDW304"/>
      <c r="UDX304"/>
      <c r="UDY304"/>
      <c r="UDZ304"/>
      <c r="UEA304"/>
      <c r="UEB304"/>
      <c r="UEC304"/>
      <c r="UED304"/>
      <c r="UEE304"/>
      <c r="UEF304"/>
      <c r="UEG304"/>
      <c r="UEH304"/>
      <c r="UEI304"/>
      <c r="UEJ304"/>
      <c r="UEK304"/>
      <c r="UEL304"/>
      <c r="UEM304"/>
      <c r="UEN304"/>
      <c r="UEO304"/>
      <c r="UEP304"/>
      <c r="UEQ304"/>
      <c r="UER304"/>
      <c r="UES304"/>
      <c r="UET304"/>
      <c r="UEU304"/>
      <c r="UEV304"/>
      <c r="UEW304"/>
      <c r="UEX304"/>
      <c r="UEY304"/>
      <c r="UEZ304"/>
      <c r="UFA304"/>
      <c r="UFB304"/>
      <c r="UFC304"/>
      <c r="UFD304"/>
      <c r="UFE304"/>
      <c r="UFF304"/>
      <c r="UFG304"/>
      <c r="UFH304"/>
      <c r="UFI304"/>
      <c r="UFJ304"/>
      <c r="UFK304"/>
      <c r="UFL304"/>
      <c r="UFM304"/>
      <c r="UFN304"/>
      <c r="UFO304"/>
      <c r="UFP304"/>
      <c r="UFQ304"/>
      <c r="UFR304"/>
      <c r="UFS304"/>
      <c r="UFT304"/>
      <c r="UFU304"/>
      <c r="UFV304"/>
      <c r="UFW304"/>
      <c r="UFX304"/>
      <c r="UFY304"/>
      <c r="UFZ304"/>
      <c r="UGA304"/>
      <c r="UGB304"/>
      <c r="UGC304"/>
      <c r="UGD304"/>
      <c r="UGE304"/>
      <c r="UGF304"/>
      <c r="UGG304"/>
      <c r="UGH304"/>
      <c r="UGI304"/>
      <c r="UGJ304"/>
      <c r="UGK304"/>
      <c r="UGL304"/>
      <c r="UGM304"/>
      <c r="UGN304"/>
      <c r="UGO304"/>
      <c r="UGP304"/>
      <c r="UGQ304"/>
      <c r="UGR304"/>
      <c r="UGS304"/>
      <c r="UGT304"/>
      <c r="UGU304"/>
      <c r="UGV304"/>
      <c r="UGW304"/>
      <c r="UGX304"/>
      <c r="UGY304"/>
      <c r="UGZ304"/>
      <c r="UHA304"/>
      <c r="UHB304"/>
      <c r="UHC304"/>
      <c r="UHD304"/>
      <c r="UHE304"/>
      <c r="UHF304"/>
      <c r="UHG304"/>
      <c r="UHH304"/>
      <c r="UHI304"/>
      <c r="UHJ304"/>
      <c r="UHK304"/>
      <c r="UHL304"/>
      <c r="UHM304"/>
      <c r="UHN304"/>
      <c r="UHO304"/>
      <c r="UHP304"/>
      <c r="UHQ304"/>
      <c r="UHR304"/>
      <c r="UHS304"/>
      <c r="UHT304"/>
      <c r="UHU304"/>
      <c r="UHV304"/>
      <c r="UHW304"/>
      <c r="UHX304"/>
      <c r="UHY304"/>
      <c r="UHZ304"/>
      <c r="UIA304"/>
      <c r="UIB304"/>
      <c r="UIC304"/>
      <c r="UID304"/>
      <c r="UIE304"/>
      <c r="UIF304"/>
      <c r="UIG304"/>
      <c r="UIH304"/>
      <c r="UII304"/>
      <c r="UIJ304"/>
      <c r="UIK304"/>
      <c r="UIL304"/>
      <c r="UIM304"/>
      <c r="UIN304"/>
      <c r="UIO304"/>
      <c r="UIP304"/>
      <c r="UIQ304"/>
      <c r="UIR304"/>
      <c r="UIS304"/>
      <c r="UIT304"/>
      <c r="UIU304"/>
      <c r="UIV304"/>
      <c r="UIW304"/>
      <c r="UIX304"/>
      <c r="UIY304"/>
      <c r="UIZ304"/>
      <c r="UJA304"/>
      <c r="UJB304"/>
      <c r="UJC304"/>
      <c r="UJD304"/>
      <c r="UJE304"/>
      <c r="UJF304"/>
      <c r="UJG304"/>
      <c r="UJH304"/>
      <c r="UJI304"/>
      <c r="UJJ304"/>
      <c r="UJK304"/>
      <c r="UJL304"/>
      <c r="UJM304"/>
      <c r="UJN304"/>
      <c r="UJO304"/>
      <c r="UJP304"/>
      <c r="UJQ304"/>
      <c r="UJR304"/>
      <c r="UJS304"/>
      <c r="UJT304"/>
      <c r="UJU304"/>
      <c r="UJV304"/>
      <c r="UJW304"/>
      <c r="UJX304"/>
      <c r="UJY304"/>
      <c r="UJZ304"/>
      <c r="UKA304"/>
      <c r="UKB304"/>
      <c r="UKC304"/>
      <c r="UKD304"/>
      <c r="UKE304"/>
      <c r="UKF304"/>
      <c r="UKG304"/>
      <c r="UKH304"/>
      <c r="UKI304"/>
      <c r="UKJ304"/>
      <c r="UKK304"/>
      <c r="UKL304"/>
      <c r="UKM304"/>
      <c r="UKN304"/>
      <c r="UKO304"/>
      <c r="UKP304"/>
      <c r="UKQ304"/>
      <c r="UKR304"/>
      <c r="UKS304"/>
      <c r="UKT304"/>
      <c r="UKU304"/>
      <c r="UKV304"/>
      <c r="UKW304"/>
      <c r="UKX304"/>
      <c r="UKY304"/>
      <c r="UKZ304"/>
      <c r="ULA304"/>
      <c r="ULB304"/>
      <c r="ULC304"/>
      <c r="ULD304"/>
      <c r="ULE304"/>
      <c r="ULF304"/>
      <c r="ULG304"/>
      <c r="ULH304"/>
      <c r="ULI304"/>
      <c r="ULJ304"/>
      <c r="ULK304"/>
      <c r="ULL304"/>
      <c r="ULM304"/>
      <c r="ULN304"/>
      <c r="ULO304"/>
      <c r="ULP304"/>
      <c r="ULQ304"/>
      <c r="ULR304"/>
      <c r="ULS304"/>
      <c r="ULT304"/>
      <c r="ULU304"/>
      <c r="ULV304"/>
      <c r="ULW304"/>
      <c r="ULX304"/>
      <c r="ULY304"/>
      <c r="ULZ304"/>
      <c r="UMA304"/>
      <c r="UMB304"/>
      <c r="UMC304"/>
      <c r="UMD304"/>
      <c r="UME304"/>
      <c r="UMF304"/>
      <c r="UMG304"/>
      <c r="UMH304"/>
      <c r="UMI304"/>
      <c r="UMJ304"/>
      <c r="UMK304"/>
      <c r="UML304"/>
      <c r="UMM304"/>
      <c r="UMN304"/>
      <c r="UMO304"/>
      <c r="UMP304"/>
      <c r="UMQ304"/>
      <c r="UMR304"/>
      <c r="UMS304"/>
      <c r="UMT304"/>
      <c r="UMU304"/>
      <c r="UMV304"/>
      <c r="UMW304"/>
      <c r="UMX304"/>
      <c r="UMY304"/>
      <c r="UMZ304"/>
      <c r="UNA304"/>
      <c r="UNB304"/>
      <c r="UNC304"/>
      <c r="UND304"/>
      <c r="UNE304"/>
      <c r="UNF304"/>
      <c r="UNG304"/>
      <c r="UNH304"/>
      <c r="UNI304"/>
      <c r="UNJ304"/>
      <c r="UNK304"/>
      <c r="UNL304"/>
      <c r="UNM304"/>
      <c r="UNN304"/>
      <c r="UNO304"/>
      <c r="UNP304"/>
      <c r="UNQ304"/>
      <c r="UNR304"/>
      <c r="UNS304"/>
      <c r="UNT304"/>
      <c r="UNU304"/>
      <c r="UNV304"/>
      <c r="UNW304"/>
      <c r="UNX304"/>
      <c r="UNY304"/>
      <c r="UNZ304"/>
      <c r="UOA304"/>
      <c r="UOB304"/>
      <c r="UOC304"/>
      <c r="UOD304"/>
      <c r="UOE304"/>
      <c r="UOF304"/>
      <c r="UOG304"/>
      <c r="UOH304"/>
      <c r="UOI304"/>
      <c r="UOJ304"/>
      <c r="UOK304"/>
      <c r="UOL304"/>
      <c r="UOM304"/>
      <c r="UON304"/>
      <c r="UOO304"/>
      <c r="UOP304"/>
      <c r="UOQ304"/>
      <c r="UOR304"/>
      <c r="UOS304"/>
      <c r="UOT304"/>
      <c r="UOU304"/>
      <c r="UOV304"/>
      <c r="UOW304"/>
      <c r="UOX304"/>
      <c r="UOY304"/>
      <c r="UOZ304"/>
      <c r="UPA304"/>
      <c r="UPB304"/>
      <c r="UPC304"/>
      <c r="UPD304"/>
      <c r="UPE304"/>
      <c r="UPF304"/>
      <c r="UPG304"/>
      <c r="UPH304"/>
      <c r="UPI304"/>
      <c r="UPJ304"/>
      <c r="UPK304"/>
      <c r="UPL304"/>
      <c r="UPM304"/>
      <c r="UPN304"/>
      <c r="UPO304"/>
      <c r="UPP304"/>
      <c r="UPQ304"/>
      <c r="UPR304"/>
      <c r="UPS304"/>
      <c r="UPT304"/>
      <c r="UPU304"/>
      <c r="UPV304"/>
      <c r="UPW304"/>
      <c r="UPX304"/>
      <c r="UPY304"/>
      <c r="UPZ304"/>
      <c r="UQA304"/>
      <c r="UQB304"/>
      <c r="UQC304"/>
      <c r="UQD304"/>
      <c r="UQE304"/>
      <c r="UQF304"/>
      <c r="UQG304"/>
      <c r="UQH304"/>
      <c r="UQI304"/>
      <c r="UQJ304"/>
      <c r="UQK304"/>
      <c r="UQL304"/>
      <c r="UQM304"/>
      <c r="UQN304"/>
      <c r="UQO304"/>
      <c r="UQP304"/>
      <c r="UQQ304"/>
      <c r="UQR304"/>
      <c r="UQS304"/>
      <c r="UQT304"/>
      <c r="UQU304"/>
      <c r="UQV304"/>
      <c r="UQW304"/>
      <c r="UQX304"/>
      <c r="UQY304"/>
      <c r="UQZ304"/>
      <c r="URA304"/>
      <c r="URB304"/>
      <c r="URC304"/>
      <c r="URD304"/>
      <c r="URE304"/>
      <c r="URF304"/>
      <c r="URG304"/>
      <c r="URH304"/>
      <c r="URI304"/>
      <c r="URJ304"/>
      <c r="URK304"/>
      <c r="URL304"/>
      <c r="URM304"/>
      <c r="URN304"/>
      <c r="URO304"/>
      <c r="URP304"/>
      <c r="URQ304"/>
      <c r="URR304"/>
      <c r="URS304"/>
      <c r="URT304"/>
      <c r="URU304"/>
      <c r="URV304"/>
      <c r="URW304"/>
      <c r="URX304"/>
      <c r="URY304"/>
      <c r="URZ304"/>
      <c r="USA304"/>
      <c r="USB304"/>
      <c r="USC304"/>
      <c r="USD304"/>
      <c r="USE304"/>
      <c r="USF304"/>
      <c r="USG304"/>
      <c r="USH304"/>
      <c r="USI304"/>
      <c r="USJ304"/>
      <c r="USK304"/>
      <c r="USL304"/>
      <c r="USM304"/>
      <c r="USN304"/>
      <c r="USO304"/>
      <c r="USP304"/>
      <c r="USQ304"/>
      <c r="USR304"/>
      <c r="USS304"/>
      <c r="UST304"/>
      <c r="USU304"/>
      <c r="USV304"/>
      <c r="USW304"/>
      <c r="USX304"/>
      <c r="USY304"/>
      <c r="USZ304"/>
      <c r="UTA304"/>
      <c r="UTB304"/>
      <c r="UTC304"/>
      <c r="UTD304"/>
      <c r="UTE304"/>
      <c r="UTF304"/>
      <c r="UTG304"/>
      <c r="UTH304"/>
      <c r="UTI304"/>
      <c r="UTJ304"/>
      <c r="UTK304"/>
      <c r="UTL304"/>
      <c r="UTM304"/>
      <c r="UTN304"/>
      <c r="UTO304"/>
      <c r="UTP304"/>
      <c r="UTQ304"/>
      <c r="UTR304"/>
      <c r="UTS304"/>
      <c r="UTT304"/>
      <c r="UTU304"/>
      <c r="UTV304"/>
      <c r="UTW304"/>
      <c r="UTX304"/>
      <c r="UTY304"/>
      <c r="UTZ304"/>
      <c r="UUA304"/>
      <c r="UUB304"/>
      <c r="UUC304"/>
      <c r="UUD304"/>
      <c r="UUE304"/>
      <c r="UUF304"/>
      <c r="UUG304"/>
      <c r="UUH304"/>
      <c r="UUI304"/>
      <c r="UUJ304"/>
      <c r="UUK304"/>
      <c r="UUL304"/>
      <c r="UUM304"/>
      <c r="UUN304"/>
      <c r="UUO304"/>
      <c r="UUP304"/>
      <c r="UUQ304"/>
      <c r="UUR304"/>
      <c r="UUS304"/>
      <c r="UUT304"/>
      <c r="UUU304"/>
      <c r="UUV304"/>
      <c r="UUW304"/>
      <c r="UUX304"/>
      <c r="UUY304"/>
      <c r="UUZ304"/>
      <c r="UVA304"/>
      <c r="UVB304"/>
      <c r="UVC304"/>
      <c r="UVD304"/>
      <c r="UVE304"/>
      <c r="UVF304"/>
      <c r="UVG304"/>
      <c r="UVH304"/>
      <c r="UVI304"/>
      <c r="UVJ304"/>
      <c r="UVK304"/>
      <c r="UVL304"/>
      <c r="UVM304"/>
      <c r="UVN304"/>
      <c r="UVO304"/>
      <c r="UVP304"/>
      <c r="UVQ304"/>
      <c r="UVR304"/>
      <c r="UVS304"/>
      <c r="UVT304"/>
      <c r="UVU304"/>
      <c r="UVV304"/>
      <c r="UVW304"/>
      <c r="UVX304"/>
      <c r="UVY304"/>
      <c r="UVZ304"/>
      <c r="UWA304"/>
      <c r="UWB304"/>
      <c r="UWC304"/>
      <c r="UWD304"/>
      <c r="UWE304"/>
      <c r="UWF304"/>
      <c r="UWG304"/>
      <c r="UWH304"/>
      <c r="UWI304"/>
      <c r="UWJ304"/>
      <c r="UWK304"/>
      <c r="UWL304"/>
      <c r="UWM304"/>
      <c r="UWN304"/>
      <c r="UWO304"/>
      <c r="UWP304"/>
      <c r="UWQ304"/>
      <c r="UWR304"/>
      <c r="UWS304"/>
      <c r="UWT304"/>
      <c r="UWU304"/>
      <c r="UWV304"/>
      <c r="UWW304"/>
      <c r="UWX304"/>
      <c r="UWY304"/>
      <c r="UWZ304"/>
      <c r="UXA304"/>
      <c r="UXB304"/>
      <c r="UXC304"/>
      <c r="UXD304"/>
      <c r="UXE304"/>
      <c r="UXF304"/>
      <c r="UXG304"/>
      <c r="UXH304"/>
      <c r="UXI304"/>
      <c r="UXJ304"/>
      <c r="UXK304"/>
      <c r="UXL304"/>
      <c r="UXM304"/>
      <c r="UXN304"/>
      <c r="UXO304"/>
      <c r="UXP304"/>
      <c r="UXQ304"/>
      <c r="UXR304"/>
      <c r="UXS304"/>
      <c r="UXT304"/>
      <c r="UXU304"/>
      <c r="UXV304"/>
      <c r="UXW304"/>
      <c r="UXX304"/>
      <c r="UXY304"/>
      <c r="UXZ304"/>
      <c r="UYA304"/>
      <c r="UYB304"/>
      <c r="UYC304"/>
      <c r="UYD304"/>
      <c r="UYE304"/>
      <c r="UYF304"/>
      <c r="UYG304"/>
      <c r="UYH304"/>
      <c r="UYI304"/>
      <c r="UYJ304"/>
      <c r="UYK304"/>
      <c r="UYL304"/>
      <c r="UYM304"/>
      <c r="UYN304"/>
      <c r="UYO304"/>
      <c r="UYP304"/>
      <c r="UYQ304"/>
      <c r="UYR304"/>
      <c r="UYS304"/>
      <c r="UYT304"/>
      <c r="UYU304"/>
      <c r="UYV304"/>
      <c r="UYW304"/>
      <c r="UYX304"/>
      <c r="UYY304"/>
      <c r="UYZ304"/>
      <c r="UZA304"/>
      <c r="UZB304"/>
      <c r="UZC304"/>
      <c r="UZD304"/>
      <c r="UZE304"/>
      <c r="UZF304"/>
      <c r="UZG304"/>
      <c r="UZH304"/>
      <c r="UZI304"/>
      <c r="UZJ304"/>
      <c r="UZK304"/>
      <c r="UZL304"/>
      <c r="UZM304"/>
      <c r="UZN304"/>
      <c r="UZO304"/>
      <c r="UZP304"/>
      <c r="UZQ304"/>
      <c r="UZR304"/>
      <c r="UZS304"/>
      <c r="UZT304"/>
      <c r="UZU304"/>
      <c r="UZV304"/>
      <c r="UZW304"/>
      <c r="UZX304"/>
      <c r="UZY304"/>
      <c r="UZZ304"/>
      <c r="VAA304"/>
      <c r="VAB304"/>
      <c r="VAC304"/>
      <c r="VAD304"/>
      <c r="VAE304"/>
      <c r="VAF304"/>
      <c r="VAG304"/>
      <c r="VAH304"/>
      <c r="VAI304"/>
      <c r="VAJ304"/>
      <c r="VAK304"/>
      <c r="VAL304"/>
      <c r="VAM304"/>
      <c r="VAN304"/>
      <c r="VAO304"/>
      <c r="VAP304"/>
      <c r="VAQ304"/>
      <c r="VAR304"/>
      <c r="VAS304"/>
      <c r="VAT304"/>
      <c r="VAU304"/>
      <c r="VAV304"/>
      <c r="VAW304"/>
      <c r="VAX304"/>
      <c r="VAY304"/>
      <c r="VAZ304"/>
      <c r="VBA304"/>
      <c r="VBB304"/>
      <c r="VBC304"/>
      <c r="VBD304"/>
      <c r="VBE304"/>
      <c r="VBF304"/>
      <c r="VBG304"/>
      <c r="VBH304"/>
      <c r="VBI304"/>
      <c r="VBJ304"/>
      <c r="VBK304"/>
      <c r="VBL304"/>
      <c r="VBM304"/>
      <c r="VBN304"/>
      <c r="VBO304"/>
      <c r="VBP304"/>
      <c r="VBQ304"/>
      <c r="VBR304"/>
      <c r="VBS304"/>
      <c r="VBT304"/>
      <c r="VBU304"/>
      <c r="VBV304"/>
      <c r="VBW304"/>
      <c r="VBX304"/>
      <c r="VBY304"/>
      <c r="VBZ304"/>
      <c r="VCA304"/>
      <c r="VCB304"/>
      <c r="VCC304"/>
      <c r="VCD304"/>
      <c r="VCE304"/>
      <c r="VCF304"/>
      <c r="VCG304"/>
      <c r="VCH304"/>
      <c r="VCI304"/>
      <c r="VCJ304"/>
      <c r="VCK304"/>
      <c r="VCL304"/>
      <c r="VCM304"/>
      <c r="VCN304"/>
      <c r="VCO304"/>
      <c r="VCP304"/>
      <c r="VCQ304"/>
      <c r="VCR304"/>
      <c r="VCS304"/>
      <c r="VCT304"/>
      <c r="VCU304"/>
      <c r="VCV304"/>
      <c r="VCW304"/>
      <c r="VCX304"/>
      <c r="VCY304"/>
      <c r="VCZ304"/>
      <c r="VDA304"/>
      <c r="VDB304"/>
      <c r="VDC304"/>
      <c r="VDD304"/>
      <c r="VDE304"/>
      <c r="VDF304"/>
      <c r="VDG304"/>
      <c r="VDH304"/>
      <c r="VDI304"/>
      <c r="VDJ304"/>
      <c r="VDK304"/>
      <c r="VDL304"/>
      <c r="VDM304"/>
      <c r="VDN304"/>
      <c r="VDO304"/>
      <c r="VDP304"/>
      <c r="VDQ304"/>
      <c r="VDR304"/>
      <c r="VDS304"/>
      <c r="VDT304"/>
      <c r="VDU304"/>
      <c r="VDV304"/>
      <c r="VDW304"/>
      <c r="VDX304"/>
      <c r="VDY304"/>
      <c r="VDZ304"/>
      <c r="VEA304"/>
      <c r="VEB304"/>
      <c r="VEC304"/>
      <c r="VED304"/>
      <c r="VEE304"/>
      <c r="VEF304"/>
      <c r="VEG304"/>
      <c r="VEH304"/>
      <c r="VEI304"/>
      <c r="VEJ304"/>
      <c r="VEK304"/>
      <c r="VEL304"/>
      <c r="VEM304"/>
      <c r="VEN304"/>
      <c r="VEO304"/>
      <c r="VEP304"/>
      <c r="VEQ304"/>
      <c r="VER304"/>
      <c r="VES304"/>
      <c r="VET304"/>
      <c r="VEU304"/>
      <c r="VEV304"/>
      <c r="VEW304"/>
      <c r="VEX304"/>
      <c r="VEY304"/>
      <c r="VEZ304"/>
      <c r="VFA304"/>
      <c r="VFB304"/>
      <c r="VFC304"/>
      <c r="VFD304"/>
      <c r="VFE304"/>
      <c r="VFF304"/>
      <c r="VFG304"/>
      <c r="VFH304"/>
      <c r="VFI304"/>
      <c r="VFJ304"/>
      <c r="VFK304"/>
      <c r="VFL304"/>
      <c r="VFM304"/>
      <c r="VFN304"/>
      <c r="VFO304"/>
      <c r="VFP304"/>
      <c r="VFQ304"/>
      <c r="VFR304"/>
      <c r="VFS304"/>
      <c r="VFT304"/>
      <c r="VFU304"/>
      <c r="VFV304"/>
      <c r="VFW304"/>
      <c r="VFX304"/>
      <c r="VFY304"/>
      <c r="VFZ304"/>
      <c r="VGA304"/>
      <c r="VGB304"/>
      <c r="VGC304"/>
      <c r="VGD304"/>
      <c r="VGE304"/>
      <c r="VGF304"/>
      <c r="VGG304"/>
      <c r="VGH304"/>
      <c r="VGI304"/>
      <c r="VGJ304"/>
      <c r="VGK304"/>
      <c r="VGL304"/>
      <c r="VGM304"/>
      <c r="VGN304"/>
      <c r="VGO304"/>
      <c r="VGP304"/>
      <c r="VGQ304"/>
      <c r="VGR304"/>
      <c r="VGS304"/>
      <c r="VGT304"/>
      <c r="VGU304"/>
      <c r="VGV304"/>
      <c r="VGW304"/>
      <c r="VGX304"/>
      <c r="VGY304"/>
      <c r="VGZ304"/>
      <c r="VHA304"/>
      <c r="VHB304"/>
      <c r="VHC304"/>
      <c r="VHD304"/>
      <c r="VHE304"/>
      <c r="VHF304"/>
      <c r="VHG304"/>
      <c r="VHH304"/>
      <c r="VHI304"/>
      <c r="VHJ304"/>
      <c r="VHK304"/>
      <c r="VHL304"/>
      <c r="VHM304"/>
      <c r="VHN304"/>
      <c r="VHO304"/>
      <c r="VHP304"/>
      <c r="VHQ304"/>
      <c r="VHR304"/>
      <c r="VHS304"/>
      <c r="VHT304"/>
      <c r="VHU304"/>
      <c r="VHV304"/>
      <c r="VHW304"/>
      <c r="VHX304"/>
      <c r="VHY304"/>
      <c r="VHZ304"/>
      <c r="VIA304"/>
      <c r="VIB304"/>
      <c r="VIC304"/>
      <c r="VID304"/>
      <c r="VIE304"/>
      <c r="VIF304"/>
      <c r="VIG304"/>
      <c r="VIH304"/>
      <c r="VII304"/>
      <c r="VIJ304"/>
      <c r="VIK304"/>
      <c r="VIL304"/>
      <c r="VIM304"/>
      <c r="VIN304"/>
      <c r="VIO304"/>
      <c r="VIP304"/>
      <c r="VIQ304"/>
      <c r="VIR304"/>
      <c r="VIS304"/>
      <c r="VIT304"/>
      <c r="VIU304"/>
      <c r="VIV304"/>
      <c r="VIW304"/>
      <c r="VIX304"/>
      <c r="VIY304"/>
      <c r="VIZ304"/>
      <c r="VJA304"/>
      <c r="VJB304"/>
      <c r="VJC304"/>
      <c r="VJD304"/>
      <c r="VJE304"/>
      <c r="VJF304"/>
      <c r="VJG304"/>
      <c r="VJH304"/>
      <c r="VJI304"/>
      <c r="VJJ304"/>
      <c r="VJK304"/>
      <c r="VJL304"/>
      <c r="VJM304"/>
      <c r="VJN304"/>
      <c r="VJO304"/>
      <c r="VJP304"/>
      <c r="VJQ304"/>
      <c r="VJR304"/>
      <c r="VJS304"/>
      <c r="VJT304"/>
      <c r="VJU304"/>
      <c r="VJV304"/>
      <c r="VJW304"/>
      <c r="VJX304"/>
      <c r="VJY304"/>
      <c r="VJZ304"/>
      <c r="VKA304"/>
      <c r="VKB304"/>
      <c r="VKC304"/>
      <c r="VKD304"/>
      <c r="VKE304"/>
      <c r="VKF304"/>
      <c r="VKG304"/>
      <c r="VKH304"/>
      <c r="VKI304"/>
      <c r="VKJ304"/>
      <c r="VKK304"/>
      <c r="VKL304"/>
      <c r="VKM304"/>
      <c r="VKN304"/>
      <c r="VKO304"/>
      <c r="VKP304"/>
      <c r="VKQ304"/>
      <c r="VKR304"/>
      <c r="VKS304"/>
      <c r="VKT304"/>
      <c r="VKU304"/>
      <c r="VKV304"/>
      <c r="VKW304"/>
      <c r="VKX304"/>
      <c r="VKY304"/>
      <c r="VKZ304"/>
      <c r="VLA304"/>
      <c r="VLB304"/>
      <c r="VLC304"/>
      <c r="VLD304"/>
      <c r="VLE304"/>
      <c r="VLF304"/>
      <c r="VLG304"/>
      <c r="VLH304"/>
      <c r="VLI304"/>
      <c r="VLJ304"/>
      <c r="VLK304"/>
      <c r="VLL304"/>
      <c r="VLM304"/>
      <c r="VLN304"/>
      <c r="VLO304"/>
      <c r="VLP304"/>
      <c r="VLQ304"/>
      <c r="VLR304"/>
      <c r="VLS304"/>
      <c r="VLT304"/>
      <c r="VLU304"/>
      <c r="VLV304"/>
      <c r="VLW304"/>
      <c r="VLX304"/>
      <c r="VLY304"/>
      <c r="VLZ304"/>
      <c r="VMA304"/>
      <c r="VMB304"/>
      <c r="VMC304"/>
      <c r="VMD304"/>
      <c r="VME304"/>
      <c r="VMF304"/>
      <c r="VMG304"/>
      <c r="VMH304"/>
      <c r="VMI304"/>
      <c r="VMJ304"/>
      <c r="VMK304"/>
      <c r="VML304"/>
      <c r="VMM304"/>
      <c r="VMN304"/>
      <c r="VMO304"/>
      <c r="VMP304"/>
      <c r="VMQ304"/>
      <c r="VMR304"/>
      <c r="VMS304"/>
      <c r="VMT304"/>
      <c r="VMU304"/>
      <c r="VMV304"/>
      <c r="VMW304"/>
      <c r="VMX304"/>
      <c r="VMY304"/>
      <c r="VMZ304"/>
      <c r="VNA304"/>
      <c r="VNB304"/>
      <c r="VNC304"/>
      <c r="VND304"/>
      <c r="VNE304"/>
      <c r="VNF304"/>
      <c r="VNG304"/>
      <c r="VNH304"/>
      <c r="VNI304"/>
      <c r="VNJ304"/>
      <c r="VNK304"/>
      <c r="VNL304"/>
      <c r="VNM304"/>
      <c r="VNN304"/>
      <c r="VNO304"/>
      <c r="VNP304"/>
      <c r="VNQ304"/>
      <c r="VNR304"/>
      <c r="VNS304"/>
      <c r="VNT304"/>
      <c r="VNU304"/>
      <c r="VNV304"/>
      <c r="VNW304"/>
      <c r="VNX304"/>
      <c r="VNY304"/>
      <c r="VNZ304"/>
      <c r="VOA304"/>
      <c r="VOB304"/>
      <c r="VOC304"/>
      <c r="VOD304"/>
      <c r="VOE304"/>
      <c r="VOF304"/>
      <c r="VOG304"/>
      <c r="VOH304"/>
      <c r="VOI304"/>
      <c r="VOJ304"/>
      <c r="VOK304"/>
      <c r="VOL304"/>
      <c r="VOM304"/>
      <c r="VON304"/>
      <c r="VOO304"/>
      <c r="VOP304"/>
      <c r="VOQ304"/>
      <c r="VOR304"/>
      <c r="VOS304"/>
      <c r="VOT304"/>
      <c r="VOU304"/>
      <c r="VOV304"/>
      <c r="VOW304"/>
      <c r="VOX304"/>
      <c r="VOY304"/>
      <c r="VOZ304"/>
      <c r="VPA304"/>
      <c r="VPB304"/>
      <c r="VPC304"/>
      <c r="VPD304"/>
      <c r="VPE304"/>
      <c r="VPF304"/>
      <c r="VPG304"/>
      <c r="VPH304"/>
      <c r="VPI304"/>
      <c r="VPJ304"/>
      <c r="VPK304"/>
      <c r="VPL304"/>
      <c r="VPM304"/>
      <c r="VPN304"/>
      <c r="VPO304"/>
      <c r="VPP304"/>
      <c r="VPQ304"/>
      <c r="VPR304"/>
      <c r="VPS304"/>
      <c r="VPT304"/>
      <c r="VPU304"/>
      <c r="VPV304"/>
      <c r="VPW304"/>
      <c r="VPX304"/>
      <c r="VPY304"/>
      <c r="VPZ304"/>
      <c r="VQA304"/>
      <c r="VQB304"/>
      <c r="VQC304"/>
      <c r="VQD304"/>
      <c r="VQE304"/>
      <c r="VQF304"/>
      <c r="VQG304"/>
      <c r="VQH304"/>
      <c r="VQI304"/>
      <c r="VQJ304"/>
      <c r="VQK304"/>
      <c r="VQL304"/>
      <c r="VQM304"/>
      <c r="VQN304"/>
      <c r="VQO304"/>
      <c r="VQP304"/>
      <c r="VQQ304"/>
      <c r="VQR304"/>
      <c r="VQS304"/>
      <c r="VQT304"/>
      <c r="VQU304"/>
      <c r="VQV304"/>
      <c r="VQW304"/>
      <c r="VQX304"/>
      <c r="VQY304"/>
      <c r="VQZ304"/>
      <c r="VRA304"/>
      <c r="VRB304"/>
      <c r="VRC304"/>
      <c r="VRD304"/>
      <c r="VRE304"/>
      <c r="VRF304"/>
      <c r="VRG304"/>
      <c r="VRH304"/>
      <c r="VRI304"/>
      <c r="VRJ304"/>
      <c r="VRK304"/>
      <c r="VRL304"/>
      <c r="VRM304"/>
      <c r="VRN304"/>
      <c r="VRO304"/>
      <c r="VRP304"/>
      <c r="VRQ304"/>
      <c r="VRR304"/>
      <c r="VRS304"/>
      <c r="VRT304"/>
      <c r="VRU304"/>
      <c r="VRV304"/>
      <c r="VRW304"/>
      <c r="VRX304"/>
      <c r="VRY304"/>
      <c r="VRZ304"/>
      <c r="VSA304"/>
      <c r="VSB304"/>
      <c r="VSC304"/>
      <c r="VSD304"/>
      <c r="VSE304"/>
      <c r="VSF304"/>
      <c r="VSG304"/>
      <c r="VSH304"/>
      <c r="VSI304"/>
      <c r="VSJ304"/>
      <c r="VSK304"/>
      <c r="VSL304"/>
      <c r="VSM304"/>
      <c r="VSN304"/>
      <c r="VSO304"/>
      <c r="VSP304"/>
      <c r="VSQ304"/>
      <c r="VSR304"/>
      <c r="VSS304"/>
      <c r="VST304"/>
      <c r="VSU304"/>
      <c r="VSV304"/>
      <c r="VSW304"/>
      <c r="VSX304"/>
      <c r="VSY304"/>
      <c r="VSZ304"/>
      <c r="VTA304"/>
      <c r="VTB304"/>
      <c r="VTC304"/>
      <c r="VTD304"/>
      <c r="VTE304"/>
      <c r="VTF304"/>
      <c r="VTG304"/>
      <c r="VTH304"/>
      <c r="VTI304"/>
      <c r="VTJ304"/>
      <c r="VTK304"/>
      <c r="VTL304"/>
      <c r="VTM304"/>
      <c r="VTN304"/>
      <c r="VTO304"/>
      <c r="VTP304"/>
      <c r="VTQ304"/>
      <c r="VTR304"/>
      <c r="VTS304"/>
      <c r="VTT304"/>
      <c r="VTU304"/>
      <c r="VTV304"/>
      <c r="VTW304"/>
      <c r="VTX304"/>
      <c r="VTY304"/>
      <c r="VTZ304"/>
      <c r="VUA304"/>
      <c r="VUB304"/>
      <c r="VUC304"/>
      <c r="VUD304"/>
      <c r="VUE304"/>
      <c r="VUF304"/>
      <c r="VUG304"/>
      <c r="VUH304"/>
      <c r="VUI304"/>
      <c r="VUJ304"/>
      <c r="VUK304"/>
      <c r="VUL304"/>
      <c r="VUM304"/>
      <c r="VUN304"/>
      <c r="VUO304"/>
      <c r="VUP304"/>
      <c r="VUQ304"/>
      <c r="VUR304"/>
      <c r="VUS304"/>
      <c r="VUT304"/>
      <c r="VUU304"/>
      <c r="VUV304"/>
      <c r="VUW304"/>
      <c r="VUX304"/>
      <c r="VUY304"/>
      <c r="VUZ304"/>
      <c r="VVA304"/>
      <c r="VVB304"/>
      <c r="VVC304"/>
      <c r="VVD304"/>
      <c r="VVE304"/>
      <c r="VVF304"/>
      <c r="VVG304"/>
      <c r="VVH304"/>
      <c r="VVI304"/>
      <c r="VVJ304"/>
      <c r="VVK304"/>
      <c r="VVL304"/>
      <c r="VVM304"/>
      <c r="VVN304"/>
      <c r="VVO304"/>
      <c r="VVP304"/>
      <c r="VVQ304"/>
      <c r="VVR304"/>
      <c r="VVS304"/>
      <c r="VVT304"/>
      <c r="VVU304"/>
      <c r="VVV304"/>
      <c r="VVW304"/>
      <c r="VVX304"/>
      <c r="VVY304"/>
      <c r="VVZ304"/>
      <c r="VWA304"/>
      <c r="VWB304"/>
      <c r="VWC304"/>
      <c r="VWD304"/>
      <c r="VWE304"/>
      <c r="VWF304"/>
      <c r="VWG304"/>
      <c r="VWH304"/>
      <c r="VWI304"/>
      <c r="VWJ304"/>
      <c r="VWK304"/>
      <c r="VWL304"/>
      <c r="VWM304"/>
      <c r="VWN304"/>
      <c r="VWO304"/>
      <c r="VWP304"/>
      <c r="VWQ304"/>
      <c r="VWR304"/>
      <c r="VWS304"/>
      <c r="VWT304"/>
      <c r="VWU304"/>
      <c r="VWV304"/>
      <c r="VWW304"/>
      <c r="VWX304"/>
      <c r="VWY304"/>
      <c r="VWZ304"/>
      <c r="VXA304"/>
      <c r="VXB304"/>
      <c r="VXC304"/>
      <c r="VXD304"/>
      <c r="VXE304"/>
      <c r="VXF304"/>
      <c r="VXG304"/>
      <c r="VXH304"/>
      <c r="VXI304"/>
      <c r="VXJ304"/>
      <c r="VXK304"/>
      <c r="VXL304"/>
      <c r="VXM304"/>
      <c r="VXN304"/>
      <c r="VXO304"/>
      <c r="VXP304"/>
      <c r="VXQ304"/>
      <c r="VXR304"/>
      <c r="VXS304"/>
      <c r="VXT304"/>
      <c r="VXU304"/>
      <c r="VXV304"/>
      <c r="VXW304"/>
      <c r="VXX304"/>
      <c r="VXY304"/>
      <c r="VXZ304"/>
      <c r="VYA304"/>
      <c r="VYB304"/>
      <c r="VYC304"/>
      <c r="VYD304"/>
      <c r="VYE304"/>
      <c r="VYF304"/>
      <c r="VYG304"/>
      <c r="VYH304"/>
      <c r="VYI304"/>
      <c r="VYJ304"/>
      <c r="VYK304"/>
      <c r="VYL304"/>
      <c r="VYM304"/>
      <c r="VYN304"/>
      <c r="VYO304"/>
      <c r="VYP304"/>
      <c r="VYQ304"/>
      <c r="VYR304"/>
      <c r="VYS304"/>
      <c r="VYT304"/>
      <c r="VYU304"/>
      <c r="VYV304"/>
      <c r="VYW304"/>
      <c r="VYX304"/>
      <c r="VYY304"/>
      <c r="VYZ304"/>
      <c r="VZA304"/>
      <c r="VZB304"/>
      <c r="VZC304"/>
      <c r="VZD304"/>
      <c r="VZE304"/>
      <c r="VZF304"/>
      <c r="VZG304"/>
      <c r="VZH304"/>
      <c r="VZI304"/>
      <c r="VZJ304"/>
      <c r="VZK304"/>
      <c r="VZL304"/>
      <c r="VZM304"/>
      <c r="VZN304"/>
      <c r="VZO304"/>
      <c r="VZP304"/>
      <c r="VZQ304"/>
      <c r="VZR304"/>
      <c r="VZS304"/>
      <c r="VZT304"/>
      <c r="VZU304"/>
      <c r="VZV304"/>
      <c r="VZW304"/>
      <c r="VZX304"/>
      <c r="VZY304"/>
      <c r="VZZ304"/>
      <c r="WAA304"/>
      <c r="WAB304"/>
      <c r="WAC304"/>
      <c r="WAD304"/>
      <c r="WAE304"/>
      <c r="WAF304"/>
      <c r="WAG304"/>
      <c r="WAH304"/>
      <c r="WAI304"/>
      <c r="WAJ304"/>
      <c r="WAK304"/>
      <c r="WAL304"/>
      <c r="WAM304"/>
      <c r="WAN304"/>
      <c r="WAO304"/>
      <c r="WAP304"/>
      <c r="WAQ304"/>
      <c r="WAR304"/>
      <c r="WAS304"/>
      <c r="WAT304"/>
      <c r="WAU304"/>
      <c r="WAV304"/>
      <c r="WAW304"/>
      <c r="WAX304"/>
      <c r="WAY304"/>
      <c r="WAZ304"/>
      <c r="WBA304"/>
      <c r="WBB304"/>
      <c r="WBC304"/>
      <c r="WBD304"/>
      <c r="WBE304"/>
      <c r="WBF304"/>
      <c r="WBG304"/>
      <c r="WBH304"/>
      <c r="WBI304"/>
      <c r="WBJ304"/>
      <c r="WBK304"/>
      <c r="WBL304"/>
      <c r="WBM304"/>
      <c r="WBN304"/>
      <c r="WBO304"/>
      <c r="WBP304"/>
      <c r="WBQ304"/>
      <c r="WBR304"/>
      <c r="WBS304"/>
      <c r="WBT304"/>
      <c r="WBU304"/>
      <c r="WBV304"/>
      <c r="WBW304"/>
      <c r="WBX304"/>
      <c r="WBY304"/>
      <c r="WBZ304"/>
      <c r="WCA304"/>
      <c r="WCB304"/>
      <c r="WCC304"/>
      <c r="WCD304"/>
      <c r="WCE304"/>
      <c r="WCF304"/>
      <c r="WCG304"/>
      <c r="WCH304"/>
      <c r="WCI304"/>
      <c r="WCJ304"/>
      <c r="WCK304"/>
      <c r="WCL304"/>
      <c r="WCM304"/>
      <c r="WCN304"/>
      <c r="WCO304"/>
      <c r="WCP304"/>
      <c r="WCQ304"/>
      <c r="WCR304"/>
      <c r="WCS304"/>
      <c r="WCT304"/>
      <c r="WCU304"/>
      <c r="WCV304"/>
      <c r="WCW304"/>
      <c r="WCX304"/>
      <c r="WCY304"/>
      <c r="WCZ304"/>
      <c r="WDA304"/>
      <c r="WDB304"/>
      <c r="WDC304"/>
      <c r="WDD304"/>
      <c r="WDE304"/>
      <c r="WDF304"/>
      <c r="WDG304"/>
      <c r="WDH304"/>
      <c r="WDI304"/>
      <c r="WDJ304"/>
      <c r="WDK304"/>
      <c r="WDL304"/>
      <c r="WDM304"/>
      <c r="WDN304"/>
      <c r="WDO304"/>
      <c r="WDP304"/>
      <c r="WDQ304"/>
      <c r="WDR304"/>
      <c r="WDS304"/>
      <c r="WDT304"/>
      <c r="WDU304"/>
      <c r="WDV304"/>
      <c r="WDW304"/>
      <c r="WDX304"/>
      <c r="WDY304"/>
      <c r="WDZ304"/>
      <c r="WEA304"/>
      <c r="WEB304"/>
      <c r="WEC304"/>
      <c r="WED304"/>
      <c r="WEE304"/>
      <c r="WEF304"/>
      <c r="WEG304"/>
      <c r="WEH304"/>
      <c r="WEI304"/>
      <c r="WEJ304"/>
      <c r="WEK304"/>
      <c r="WEL304"/>
      <c r="WEM304"/>
      <c r="WEN304"/>
      <c r="WEO304"/>
      <c r="WEP304"/>
      <c r="WEQ304"/>
      <c r="WER304"/>
      <c r="WES304"/>
      <c r="WET304"/>
      <c r="WEU304"/>
      <c r="WEV304"/>
      <c r="WEW304"/>
      <c r="WEX304"/>
      <c r="WEY304"/>
      <c r="WEZ304"/>
      <c r="WFA304"/>
      <c r="WFB304"/>
      <c r="WFC304"/>
      <c r="WFD304"/>
      <c r="WFE304"/>
      <c r="WFF304"/>
      <c r="WFG304"/>
      <c r="WFH304"/>
      <c r="WFI304"/>
      <c r="WFJ304"/>
      <c r="WFK304"/>
      <c r="WFL304"/>
      <c r="WFM304"/>
      <c r="WFN304"/>
      <c r="WFO304"/>
      <c r="WFP304"/>
      <c r="WFQ304"/>
      <c r="WFR304"/>
      <c r="WFS304"/>
      <c r="WFT304"/>
      <c r="WFU304"/>
      <c r="WFV304"/>
      <c r="WFW304"/>
      <c r="WFX304"/>
      <c r="WFY304"/>
      <c r="WFZ304"/>
      <c r="WGA304"/>
      <c r="WGB304"/>
      <c r="WGC304"/>
      <c r="WGD304"/>
      <c r="WGE304"/>
      <c r="WGF304"/>
      <c r="WGG304"/>
      <c r="WGH304"/>
      <c r="WGI304"/>
      <c r="WGJ304"/>
      <c r="WGK304"/>
      <c r="WGL304"/>
      <c r="WGM304"/>
      <c r="WGN304"/>
      <c r="WGO304"/>
      <c r="WGP304"/>
      <c r="WGQ304"/>
      <c r="WGR304"/>
      <c r="WGS304"/>
      <c r="WGT304"/>
      <c r="WGU304"/>
      <c r="WGV304"/>
      <c r="WGW304"/>
      <c r="WGX304"/>
      <c r="WGY304"/>
      <c r="WGZ304"/>
      <c r="WHA304"/>
      <c r="WHB304"/>
      <c r="WHC304"/>
      <c r="WHD304"/>
      <c r="WHE304"/>
      <c r="WHF304"/>
      <c r="WHG304"/>
      <c r="WHH304"/>
      <c r="WHI304"/>
      <c r="WHJ304"/>
      <c r="WHK304"/>
      <c r="WHL304"/>
      <c r="WHM304"/>
      <c r="WHN304"/>
      <c r="WHO304"/>
      <c r="WHP304"/>
      <c r="WHQ304"/>
      <c r="WHR304"/>
      <c r="WHS304"/>
      <c r="WHT304"/>
      <c r="WHU304"/>
      <c r="WHV304"/>
      <c r="WHW304"/>
      <c r="WHX304"/>
      <c r="WHY304"/>
      <c r="WHZ304"/>
      <c r="WIA304"/>
      <c r="WIB304"/>
      <c r="WIC304"/>
      <c r="WID304"/>
      <c r="WIE304"/>
      <c r="WIF304"/>
      <c r="WIG304"/>
      <c r="WIH304"/>
      <c r="WII304"/>
      <c r="WIJ304"/>
      <c r="WIK304"/>
      <c r="WIL304"/>
      <c r="WIM304"/>
      <c r="WIN304"/>
      <c r="WIO304"/>
      <c r="WIP304"/>
      <c r="WIQ304"/>
      <c r="WIR304"/>
      <c r="WIS304"/>
      <c r="WIT304"/>
      <c r="WIU304"/>
      <c r="WIV304"/>
      <c r="WIW304"/>
      <c r="WIX304"/>
      <c r="WIY304"/>
      <c r="WIZ304"/>
      <c r="WJA304"/>
      <c r="WJB304"/>
      <c r="WJC304"/>
      <c r="WJD304"/>
      <c r="WJE304"/>
      <c r="WJF304"/>
      <c r="WJG304"/>
      <c r="WJH304"/>
      <c r="WJI304"/>
      <c r="WJJ304"/>
      <c r="WJK304"/>
      <c r="WJL304"/>
      <c r="WJM304"/>
      <c r="WJN304"/>
      <c r="WJO304"/>
      <c r="WJP304"/>
      <c r="WJQ304"/>
      <c r="WJR304"/>
      <c r="WJS304"/>
      <c r="WJT304"/>
      <c r="WJU304"/>
      <c r="WJV304"/>
      <c r="WJW304"/>
      <c r="WJX304"/>
      <c r="WJY304"/>
      <c r="WJZ304"/>
      <c r="WKA304"/>
      <c r="WKB304"/>
      <c r="WKC304"/>
      <c r="WKD304"/>
      <c r="WKE304"/>
      <c r="WKF304"/>
      <c r="WKG304"/>
      <c r="WKH304"/>
      <c r="WKI304"/>
      <c r="WKJ304"/>
      <c r="WKK304"/>
      <c r="WKL304"/>
      <c r="WKM304"/>
      <c r="WKN304"/>
      <c r="WKO304"/>
      <c r="WKP304"/>
      <c r="WKQ304"/>
      <c r="WKR304"/>
      <c r="WKS304"/>
      <c r="WKT304"/>
      <c r="WKU304"/>
      <c r="WKV304"/>
      <c r="WKW304"/>
      <c r="WKX304"/>
      <c r="WKY304"/>
      <c r="WKZ304"/>
      <c r="WLA304"/>
      <c r="WLB304"/>
      <c r="WLC304"/>
      <c r="WLD304"/>
      <c r="WLE304"/>
      <c r="WLF304"/>
      <c r="WLG304"/>
      <c r="WLH304"/>
      <c r="WLI304"/>
      <c r="WLJ304"/>
      <c r="WLK304"/>
      <c r="WLL304"/>
      <c r="WLM304"/>
      <c r="WLN304"/>
      <c r="WLO304"/>
      <c r="WLP304"/>
      <c r="WLQ304"/>
      <c r="WLR304"/>
      <c r="WLS304"/>
      <c r="WLT304"/>
      <c r="WLU304"/>
      <c r="WLV304"/>
      <c r="WLW304"/>
      <c r="WLX304"/>
      <c r="WLY304"/>
      <c r="WLZ304"/>
      <c r="WMA304"/>
      <c r="WMB304"/>
      <c r="WMC304"/>
      <c r="WMD304"/>
      <c r="WME304"/>
      <c r="WMF304"/>
      <c r="WMG304"/>
      <c r="WMH304"/>
      <c r="WMI304"/>
      <c r="WMJ304"/>
      <c r="WMK304"/>
      <c r="WML304"/>
      <c r="WMM304"/>
      <c r="WMN304"/>
      <c r="WMO304"/>
      <c r="WMP304"/>
      <c r="WMQ304"/>
      <c r="WMR304"/>
      <c r="WMS304"/>
      <c r="WMT304"/>
      <c r="WMU304"/>
      <c r="WMV304"/>
      <c r="WMW304"/>
      <c r="WMX304"/>
      <c r="WMY304"/>
      <c r="WMZ304"/>
      <c r="WNA304"/>
      <c r="WNB304"/>
      <c r="WNC304"/>
      <c r="WND304"/>
      <c r="WNE304"/>
      <c r="WNF304"/>
      <c r="WNG304"/>
      <c r="WNH304"/>
      <c r="WNI304"/>
      <c r="WNJ304"/>
      <c r="WNK304"/>
      <c r="WNL304"/>
      <c r="WNM304"/>
      <c r="WNN304"/>
      <c r="WNO304"/>
      <c r="WNP304"/>
      <c r="WNQ304"/>
      <c r="WNR304"/>
      <c r="WNS304"/>
      <c r="WNT304"/>
      <c r="WNU304"/>
      <c r="WNV304"/>
      <c r="WNW304"/>
      <c r="WNX304"/>
      <c r="WNY304"/>
      <c r="WNZ304"/>
      <c r="WOA304"/>
      <c r="WOB304"/>
      <c r="WOC304"/>
      <c r="WOD304"/>
      <c r="WOE304"/>
      <c r="WOF304"/>
      <c r="WOG304"/>
      <c r="WOH304"/>
      <c r="WOI304"/>
      <c r="WOJ304"/>
      <c r="WOK304"/>
      <c r="WOL304"/>
      <c r="WOM304"/>
      <c r="WON304"/>
      <c r="WOO304"/>
      <c r="WOP304"/>
      <c r="WOQ304"/>
      <c r="WOR304"/>
      <c r="WOS304"/>
      <c r="WOT304"/>
      <c r="WOU304"/>
      <c r="WOV304"/>
      <c r="WOW304"/>
      <c r="WOX304"/>
      <c r="WOY304"/>
      <c r="WOZ304"/>
      <c r="WPA304"/>
      <c r="WPB304"/>
      <c r="WPC304"/>
      <c r="WPD304"/>
      <c r="WPE304"/>
      <c r="WPF304"/>
      <c r="WPG304"/>
      <c r="WPH304"/>
      <c r="WPI304"/>
      <c r="WPJ304"/>
      <c r="WPK304"/>
      <c r="WPL304"/>
      <c r="WPM304"/>
      <c r="WPN304"/>
      <c r="WPO304"/>
      <c r="WPP304"/>
      <c r="WPQ304"/>
      <c r="WPR304"/>
      <c r="WPS304"/>
      <c r="WPT304"/>
      <c r="WPU304"/>
      <c r="WPV304"/>
      <c r="WPW304"/>
      <c r="WPX304"/>
      <c r="WPY304"/>
      <c r="WPZ304"/>
      <c r="WQA304"/>
      <c r="WQB304"/>
      <c r="WQC304"/>
      <c r="WQD304"/>
      <c r="WQE304"/>
      <c r="WQF304"/>
      <c r="WQG304"/>
      <c r="WQH304"/>
      <c r="WQI304"/>
      <c r="WQJ304"/>
      <c r="WQK304"/>
      <c r="WQL304"/>
      <c r="WQM304"/>
      <c r="WQN304"/>
      <c r="WQO304"/>
      <c r="WQP304"/>
      <c r="WQQ304"/>
      <c r="WQR304"/>
      <c r="WQS304"/>
      <c r="WQT304"/>
      <c r="WQU304"/>
      <c r="WQV304"/>
      <c r="WQW304"/>
      <c r="WQX304"/>
      <c r="WQY304"/>
      <c r="WQZ304"/>
      <c r="WRA304"/>
      <c r="WRB304"/>
      <c r="WRC304"/>
      <c r="WRD304"/>
      <c r="WRE304"/>
      <c r="WRF304"/>
      <c r="WRG304"/>
      <c r="WRH304"/>
      <c r="WRI304"/>
      <c r="WRJ304"/>
      <c r="WRK304"/>
      <c r="WRL304"/>
      <c r="WRM304"/>
      <c r="WRN304"/>
      <c r="WRO304"/>
      <c r="WRP304"/>
      <c r="WRQ304"/>
      <c r="WRR304"/>
      <c r="WRS304"/>
      <c r="WRT304"/>
      <c r="WRU304"/>
      <c r="WRV304"/>
      <c r="WRW304"/>
      <c r="WRX304"/>
      <c r="WRY304"/>
      <c r="WRZ304"/>
      <c r="WSA304"/>
      <c r="WSB304"/>
      <c r="WSC304"/>
      <c r="WSD304"/>
      <c r="WSE304"/>
      <c r="WSF304"/>
      <c r="WSG304"/>
      <c r="WSH304"/>
      <c r="WSI304"/>
      <c r="WSJ304"/>
      <c r="WSK304"/>
      <c r="WSL304"/>
      <c r="WSM304"/>
      <c r="WSN304"/>
      <c r="WSO304"/>
      <c r="WSP304"/>
      <c r="WSQ304"/>
      <c r="WSR304"/>
      <c r="WSS304"/>
      <c r="WST304"/>
      <c r="WSU304"/>
      <c r="WSV304"/>
      <c r="WSW304"/>
      <c r="WSX304"/>
      <c r="WSY304"/>
      <c r="WSZ304"/>
      <c r="WTA304"/>
      <c r="WTB304"/>
      <c r="WTC304"/>
      <c r="WTD304"/>
      <c r="WTE304"/>
      <c r="WTF304"/>
      <c r="WTG304"/>
      <c r="WTH304"/>
      <c r="WTI304"/>
      <c r="WTJ304"/>
      <c r="WTK304"/>
      <c r="WTL304"/>
      <c r="WTM304"/>
      <c r="WTN304"/>
      <c r="WTO304"/>
      <c r="WTP304"/>
      <c r="WTQ304"/>
      <c r="WTR304"/>
      <c r="WTS304"/>
      <c r="WTT304"/>
      <c r="WTU304"/>
      <c r="WTV304"/>
      <c r="WTW304"/>
      <c r="WTX304"/>
      <c r="WTY304"/>
      <c r="WTZ304"/>
      <c r="WUA304"/>
      <c r="WUB304"/>
      <c r="WUC304"/>
      <c r="WUD304"/>
      <c r="WUE304"/>
      <c r="WUF304"/>
      <c r="WUG304"/>
      <c r="WUH304"/>
      <c r="WUI304"/>
      <c r="WUJ304"/>
      <c r="WUK304"/>
      <c r="WUL304"/>
      <c r="WUM304"/>
      <c r="WUN304"/>
      <c r="WUO304"/>
      <c r="WUP304"/>
      <c r="WUQ304"/>
      <c r="WUR304"/>
      <c r="WUS304"/>
      <c r="WUT304"/>
      <c r="WUU304"/>
      <c r="WUV304"/>
      <c r="WUW304"/>
      <c r="WUX304"/>
      <c r="WUY304"/>
      <c r="WUZ304"/>
      <c r="WVA304"/>
      <c r="WVB304"/>
      <c r="WVC304"/>
      <c r="WVD304"/>
      <c r="WVE304"/>
      <c r="WVF304"/>
      <c r="WVG304"/>
      <c r="WVH304"/>
      <c r="WVI304"/>
      <c r="WVJ304"/>
      <c r="WVK304"/>
      <c r="WVL304"/>
      <c r="WVM304"/>
      <c r="WVN304"/>
      <c r="WVO304"/>
      <c r="WVP304"/>
      <c r="WVQ304"/>
      <c r="WVR304"/>
      <c r="WVS304"/>
      <c r="WVT304"/>
      <c r="WVU304"/>
      <c r="WVV304"/>
      <c r="WVW304"/>
      <c r="WVX304"/>
      <c r="WVY304"/>
      <c r="WVZ304"/>
      <c r="WWA304"/>
      <c r="WWB304"/>
      <c r="WWC304"/>
    </row>
    <row r="305" spans="1:22">
      <c r="B305" s="699" t="s">
        <v>131</v>
      </c>
      <c r="C305" s="700" t="s">
        <v>764</v>
      </c>
      <c r="D305" s="700" t="s">
        <v>765</v>
      </c>
      <c r="N305" s="84"/>
      <c r="O305" s="83"/>
      <c r="P305" s="83"/>
    </row>
    <row r="306" spans="1:22">
      <c r="B306" s="698"/>
      <c r="C306" s="596"/>
      <c r="N306" s="84"/>
      <c r="O306" s="83"/>
      <c r="P306" s="83"/>
    </row>
    <row r="307" spans="1:22">
      <c r="B307" s="698"/>
      <c r="C307" s="596"/>
      <c r="N307" s="84"/>
      <c r="O307" s="83"/>
      <c r="P307" s="83"/>
    </row>
    <row r="308" spans="1:22">
      <c r="N308" s="84"/>
      <c r="O308" s="166"/>
      <c r="P308" s="84"/>
    </row>
    <row r="309" spans="1:22" s="52" customFormat="1">
      <c r="A309" s="72"/>
      <c r="B309" s="167"/>
      <c r="C309" s="168"/>
      <c r="D309" s="168"/>
      <c r="E309" s="72"/>
      <c r="F309" s="161"/>
      <c r="N309" s="89"/>
      <c r="O309" s="83"/>
      <c r="P309" s="83"/>
      <c r="S309" s="91"/>
      <c r="T309" s="275"/>
      <c r="U309" s="78"/>
      <c r="V309"/>
    </row>
    <row r="310" spans="1:22" s="52" customFormat="1">
      <c r="A310" s="72"/>
      <c r="B310" s="167"/>
      <c r="C310" s="168"/>
      <c r="D310" s="168"/>
      <c r="E310" s="72"/>
      <c r="F310" s="161"/>
      <c r="G310" s="276" t="s">
        <v>139</v>
      </c>
      <c r="H310" s="440">
        <v>35477890895</v>
      </c>
      <c r="I310" s="1528">
        <f>SUMIF(T13:T276,G310,C13:C276)</f>
        <v>25219309896</v>
      </c>
      <c r="J310" s="1528"/>
      <c r="K310" s="1529">
        <f>H310-I310</f>
        <v>10258580999</v>
      </c>
      <c r="L310" s="1529"/>
      <c r="N310" s="89"/>
      <c r="O310" s="83"/>
      <c r="P310" s="83"/>
      <c r="S310" s="91"/>
      <c r="T310" s="275"/>
      <c r="U310" s="78"/>
      <c r="V310"/>
    </row>
    <row r="311" spans="1:22" s="52" customFormat="1">
      <c r="A311" s="72"/>
      <c r="B311" s="167"/>
      <c r="C311" s="168"/>
      <c r="D311" s="168"/>
      <c r="E311" s="72"/>
      <c r="F311" s="161"/>
      <c r="G311" s="276" t="s">
        <v>171</v>
      </c>
      <c r="H311" s="440">
        <v>24338374230</v>
      </c>
      <c r="I311" s="1528">
        <f>SUMIF(T14:T277,G311,C14:C277)</f>
        <v>24338371918</v>
      </c>
      <c r="J311" s="1528"/>
      <c r="K311" s="1529">
        <f>H311-I311</f>
        <v>2312</v>
      </c>
      <c r="L311" s="1529"/>
      <c r="S311" s="91"/>
      <c r="T311" s="275"/>
      <c r="U311" s="78"/>
      <c r="V311"/>
    </row>
    <row r="312" spans="1:22" s="52" customFormat="1">
      <c r="A312" s="72"/>
      <c r="B312" s="167"/>
      <c r="C312" s="168"/>
      <c r="D312" s="168"/>
      <c r="E312" s="72"/>
      <c r="F312" s="161"/>
      <c r="G312" s="276" t="s">
        <v>766</v>
      </c>
      <c r="H312" s="440">
        <v>66673320000</v>
      </c>
      <c r="I312" s="1528">
        <f>SUMIF(T13:T276,G312,C13:C276)</f>
        <v>68143606000</v>
      </c>
      <c r="J312" s="1528"/>
      <c r="K312" s="1529">
        <f>H312-I312</f>
        <v>-1470286000</v>
      </c>
      <c r="L312" s="1529"/>
      <c r="S312" s="91"/>
      <c r="T312" s="275"/>
      <c r="U312" s="78"/>
      <c r="V312"/>
    </row>
    <row r="313" spans="1:22" s="52" customFormat="1">
      <c r="A313" s="72"/>
      <c r="B313" s="167"/>
      <c r="C313" s="168"/>
      <c r="D313" s="168"/>
      <c r="E313" s="72"/>
      <c r="F313" s="161"/>
      <c r="G313" s="276"/>
      <c r="H313" s="441">
        <f>SUM(H310:H312)</f>
        <v>126489585125</v>
      </c>
      <c r="I313" s="1529">
        <f>SUM(I310:I312)</f>
        <v>117701287814</v>
      </c>
      <c r="J313" s="1529"/>
      <c r="K313" s="1529">
        <f>H313-I313</f>
        <v>8788297311</v>
      </c>
      <c r="L313" s="1529"/>
      <c r="S313" s="91"/>
      <c r="T313" s="275"/>
      <c r="U313" s="78"/>
      <c r="V313"/>
    </row>
  </sheetData>
  <autoFilter ref="A10:T276" xr:uid="{00000000-0009-0000-0000-000006000000}">
    <filterColumn colId="12">
      <filters>
        <dateGroupItem year="2021" month="10" dateTimeGrouping="month"/>
      </filters>
    </filterColumn>
  </autoFilter>
  <mergeCells count="98"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N6:N8"/>
    <mergeCell ref="O6:Q6"/>
    <mergeCell ref="R6:R8"/>
    <mergeCell ref="S6:S8"/>
    <mergeCell ref="L7:L8"/>
    <mergeCell ref="M7:M8"/>
    <mergeCell ref="O7:O8"/>
    <mergeCell ref="P7:Q7"/>
    <mergeCell ref="L6:M6"/>
    <mergeCell ref="A55:S55"/>
    <mergeCell ref="A11:B11"/>
    <mergeCell ref="A12:S12"/>
    <mergeCell ref="A19:S19"/>
    <mergeCell ref="A22:S22"/>
    <mergeCell ref="A23:S23"/>
    <mergeCell ref="A29:S29"/>
    <mergeCell ref="A37:S37"/>
    <mergeCell ref="A45:S45"/>
    <mergeCell ref="A46:S46"/>
    <mergeCell ref="A51:S51"/>
    <mergeCell ref="A53:S53"/>
    <mergeCell ref="A110:S110"/>
    <mergeCell ref="A56:S56"/>
    <mergeCell ref="A72:S72"/>
    <mergeCell ref="A78:S78"/>
    <mergeCell ref="A91:S91"/>
    <mergeCell ref="A92:S92"/>
    <mergeCell ref="A95:S95"/>
    <mergeCell ref="A97:S97"/>
    <mergeCell ref="A102:S102"/>
    <mergeCell ref="A103:S103"/>
    <mergeCell ref="A105:S105"/>
    <mergeCell ref="A107:S107"/>
    <mergeCell ref="A178:S178"/>
    <mergeCell ref="A111:S111"/>
    <mergeCell ref="A118:S118"/>
    <mergeCell ref="A120:S120"/>
    <mergeCell ref="A123:S123"/>
    <mergeCell ref="A124:S124"/>
    <mergeCell ref="A130:S130"/>
    <mergeCell ref="A132:S132"/>
    <mergeCell ref="A137:S137"/>
    <mergeCell ref="A138:S138"/>
    <mergeCell ref="A155:S155"/>
    <mergeCell ref="A167:S167"/>
    <mergeCell ref="B280:E280"/>
    <mergeCell ref="A179:S179"/>
    <mergeCell ref="A186:S186"/>
    <mergeCell ref="A191:S191"/>
    <mergeCell ref="A196:S196"/>
    <mergeCell ref="A197:S197"/>
    <mergeCell ref="A207:S207"/>
    <mergeCell ref="A210:S210"/>
    <mergeCell ref="A224:S224"/>
    <mergeCell ref="A277:B277"/>
    <mergeCell ref="A279:F279"/>
    <mergeCell ref="J279:K279"/>
    <mergeCell ref="B281:E281"/>
    <mergeCell ref="B282:E282"/>
    <mergeCell ref="B283:E283"/>
    <mergeCell ref="B284:E284"/>
    <mergeCell ref="B285:E285"/>
    <mergeCell ref="B286:E286"/>
    <mergeCell ref="B290:E290"/>
    <mergeCell ref="B291:E291"/>
    <mergeCell ref="B292:E292"/>
    <mergeCell ref="B293:E293"/>
    <mergeCell ref="B287:E287"/>
    <mergeCell ref="B288:E288"/>
    <mergeCell ref="B289:E289"/>
    <mergeCell ref="B294:E294"/>
    <mergeCell ref="B295:E295"/>
    <mergeCell ref="B298:E298"/>
    <mergeCell ref="I310:J310"/>
    <mergeCell ref="K310:L310"/>
    <mergeCell ref="B296:E296"/>
    <mergeCell ref="B297:E297"/>
    <mergeCell ref="I311:J311"/>
    <mergeCell ref="K311:L311"/>
    <mergeCell ref="I312:J312"/>
    <mergeCell ref="K312:L312"/>
    <mergeCell ref="I313:J313"/>
    <mergeCell ref="K313:L313"/>
  </mergeCells>
  <printOptions horizontalCentered="1"/>
  <pageMargins left="0.7" right="0.7" top="0.75" bottom="0.75" header="0.3" footer="0.3"/>
  <pageSetup paperSize="5" scale="57" orientation="landscape" horizontalDpi="4294967293" r:id="rId1"/>
  <rowBreaks count="11" manualBreakCount="11">
    <brk id="10" max="18" man="1"/>
    <brk id="28" max="18" man="1"/>
    <brk id="43" max="18" man="1"/>
    <brk id="82" max="18" man="1"/>
    <brk id="101" max="18" man="1"/>
    <brk id="122" max="18" man="1"/>
    <brk id="167" max="18" man="1"/>
    <brk id="187" max="18" man="1"/>
    <brk id="206" max="18" man="1"/>
    <brk id="222" max="18" man="1"/>
    <brk id="273" max="1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WWC315"/>
  <sheetViews>
    <sheetView view="pageBreakPreview" zoomScale="72" zoomScaleSheetLayoutView="72" workbookViewId="0">
      <pane xSplit="2" ySplit="10" topLeftCell="C278" activePane="bottomRight" state="frozen"/>
      <selection pane="topRight" activeCell="M235" sqref="M235"/>
      <selection pane="bottomLeft" activeCell="M235" sqref="M235"/>
      <selection pane="bottomRight" activeCell="M235" sqref="M235"/>
    </sheetView>
  </sheetViews>
  <sheetFormatPr defaultRowHeight="14.5"/>
  <cols>
    <col min="1" max="1" width="4.1796875" style="72" customWidth="1"/>
    <col min="2" max="2" width="26.26953125" style="167" customWidth="1"/>
    <col min="3" max="3" width="18.54296875" style="168" customWidth="1"/>
    <col min="4" max="4" width="11.1796875" style="168" customWidth="1"/>
    <col min="5" max="5" width="14.1796875" style="72" customWidth="1"/>
    <col min="6" max="6" width="11" style="161" customWidth="1"/>
    <col min="7" max="7" width="16.26953125" style="52" customWidth="1"/>
    <col min="8" max="8" width="15" style="52" customWidth="1"/>
    <col min="9" max="9" width="12.26953125" style="52" customWidth="1"/>
    <col min="10" max="10" width="9.7265625" style="52" customWidth="1"/>
    <col min="11" max="11" width="11.26953125" style="52" customWidth="1"/>
    <col min="12" max="13" width="9.1796875" style="52" customWidth="1"/>
    <col min="14" max="14" width="10.7265625" style="52" customWidth="1"/>
    <col min="15" max="15" width="8.1796875" style="52" customWidth="1"/>
    <col min="16" max="16" width="14.81640625" style="52" customWidth="1"/>
    <col min="17" max="17" width="6.5429687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78" customWidth="1"/>
    <col min="22" max="256" width="9.26953125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278" max="512" width="9.26953125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534" max="768" width="9.26953125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790" max="1024" width="9.26953125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046" max="1280" width="9.26953125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302" max="1536" width="9.26953125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558" max="1792" width="9.26953125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1814" max="2048" width="9.26953125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070" max="2304" width="9.26953125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326" max="2560" width="9.26953125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582" max="2816" width="9.26953125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2838" max="3072" width="9.26953125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094" max="3328" width="9.26953125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350" max="3584" width="9.26953125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606" max="3840" width="9.26953125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3862" max="4096" width="9.26953125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118" max="4352" width="9.26953125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374" max="4608" width="9.26953125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630" max="4864" width="9.26953125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4886" max="5120" width="9.26953125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142" max="5376" width="9.26953125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398" max="5632" width="9.26953125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654" max="5888" width="9.26953125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5910" max="6144" width="9.26953125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166" max="6400" width="9.26953125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422" max="6656" width="9.26953125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678" max="6912" width="9.26953125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6934" max="7168" width="9.26953125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190" max="7424" width="9.26953125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446" max="7680" width="9.26953125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702" max="7936" width="9.26953125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7958" max="8192" width="9.26953125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214" max="8448" width="9.26953125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470" max="8704" width="9.26953125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726" max="8960" width="9.26953125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8982" max="9216" width="9.26953125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238" max="9472" width="9.26953125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494" max="9728" width="9.26953125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750" max="9984" width="9.26953125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006" max="10240" width="9.26953125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262" max="10496" width="9.26953125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518" max="10752" width="9.26953125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0774" max="11008" width="9.26953125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030" max="11264" width="9.26953125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286" max="11520" width="9.26953125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542" max="11776" width="9.26953125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1798" max="12032" width="9.26953125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054" max="12288" width="9.26953125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310" max="12544" width="9.26953125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566" max="12800" width="9.26953125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2822" max="13056" width="9.26953125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078" max="13312" width="9.26953125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334" max="13568" width="9.26953125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590" max="13824" width="9.26953125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3846" max="14080" width="9.26953125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102" max="14336" width="9.26953125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358" max="14592" width="9.26953125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614" max="14848" width="9.26953125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4870" max="15104" width="9.26953125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126" max="15360" width="9.26953125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382" max="15616" width="9.26953125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638" max="15872" width="9.26953125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5894" max="16128" width="9.26953125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  <col min="16150" max="16384" width="9.26953125"/>
  </cols>
  <sheetData>
    <row r="1" spans="1:22" ht="15" customHeight="1">
      <c r="A1" s="1456" t="s">
        <v>73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1456"/>
      <c r="M1" s="1456"/>
      <c r="N1" s="1456"/>
      <c r="O1" s="1456"/>
      <c r="P1" s="1456"/>
      <c r="Q1" s="1456"/>
      <c r="R1" s="1456"/>
      <c r="S1" s="1456"/>
    </row>
    <row r="2" spans="1:22" ht="15" customHeight="1">
      <c r="A2" s="1458" t="s">
        <v>74</v>
      </c>
      <c r="B2" s="1458"/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  <c r="Q2" s="1458"/>
      <c r="R2" s="1458"/>
      <c r="S2" s="1458"/>
    </row>
    <row r="3" spans="1:22" ht="15" customHeight="1">
      <c r="A3" s="1460" t="s">
        <v>75</v>
      </c>
      <c r="B3" s="1460"/>
      <c r="C3" s="1460"/>
      <c r="D3" s="1460"/>
      <c r="E3" s="1460"/>
      <c r="F3" s="1460"/>
      <c r="G3" s="1460"/>
      <c r="H3" s="1460"/>
      <c r="I3" s="1460"/>
      <c r="J3" s="1460"/>
      <c r="K3" s="1460"/>
      <c r="L3" s="1460"/>
      <c r="M3" s="1460"/>
      <c r="N3" s="1460"/>
      <c r="O3" s="1460"/>
      <c r="P3" s="1460"/>
      <c r="Q3" s="1460"/>
      <c r="R3" s="1460"/>
      <c r="S3" s="1460"/>
    </row>
    <row r="4" spans="1:22" s="52" customFormat="1" ht="15" customHeight="1">
      <c r="A4" s="1460" t="s">
        <v>1045</v>
      </c>
      <c r="B4" s="1460"/>
      <c r="C4" s="1460"/>
      <c r="D4" s="1460"/>
      <c r="E4" s="1460"/>
      <c r="F4" s="1460"/>
      <c r="G4" s="1460"/>
      <c r="H4" s="1460"/>
      <c r="I4" s="1460"/>
      <c r="J4" s="1460"/>
      <c r="K4" s="1460"/>
      <c r="L4" s="1460"/>
      <c r="M4" s="1460"/>
      <c r="N4" s="1460"/>
      <c r="O4" s="1460"/>
      <c r="P4" s="1460"/>
      <c r="Q4" s="1460"/>
      <c r="R4" s="1460"/>
      <c r="S4" s="1460"/>
      <c r="T4" s="276"/>
    </row>
    <row r="5" spans="1:22" s="52" customFormat="1" ht="9" customHeight="1">
      <c r="A5" s="108"/>
      <c r="B5" s="109"/>
      <c r="C5" s="110"/>
      <c r="D5" s="110"/>
      <c r="E5" s="108"/>
      <c r="F5" s="111"/>
      <c r="G5" s="1348"/>
      <c r="H5" s="1348"/>
      <c r="I5" s="1348"/>
      <c r="J5" s="1348"/>
      <c r="K5" s="1348"/>
      <c r="L5" s="1348"/>
      <c r="M5" s="1348"/>
      <c r="N5" s="1348"/>
      <c r="O5" s="1348"/>
      <c r="P5" s="1348"/>
      <c r="Q5" s="1348"/>
      <c r="R5" s="1348"/>
      <c r="S5" s="112"/>
      <c r="T5" s="276"/>
    </row>
    <row r="6" spans="1:22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77" t="s">
        <v>88</v>
      </c>
      <c r="M6" s="1479"/>
      <c r="N6" s="1531" t="s">
        <v>89</v>
      </c>
      <c r="O6" s="1477" t="s">
        <v>90</v>
      </c>
      <c r="P6" s="1540"/>
      <c r="Q6" s="1479"/>
      <c r="R6" s="1480" t="s">
        <v>91</v>
      </c>
      <c r="S6" s="1462" t="s">
        <v>92</v>
      </c>
    </row>
    <row r="7" spans="1:22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62" t="s">
        <v>93</v>
      </c>
      <c r="M7" s="1462" t="s">
        <v>94</v>
      </c>
      <c r="N7" s="1532"/>
      <c r="O7" s="1462" t="s">
        <v>95</v>
      </c>
      <c r="P7" s="1477" t="s">
        <v>96</v>
      </c>
      <c r="Q7" s="1479"/>
      <c r="R7" s="1481"/>
      <c r="S7" s="1463"/>
      <c r="T7" s="276"/>
    </row>
    <row r="8" spans="1:22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64"/>
      <c r="M8" s="1464"/>
      <c r="N8" s="1533"/>
      <c r="O8" s="1464"/>
      <c r="P8" s="445" t="s">
        <v>97</v>
      </c>
      <c r="Q8" s="446" t="s">
        <v>98</v>
      </c>
      <c r="R8" s="1482"/>
      <c r="S8" s="1464"/>
      <c r="T8" s="276"/>
    </row>
    <row r="9" spans="1:22" s="113" customFormat="1" ht="10.5" customHeight="1" thickBot="1">
      <c r="A9" s="442">
        <v>1</v>
      </c>
      <c r="B9" s="443">
        <v>2</v>
      </c>
      <c r="C9" s="444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</row>
    <row r="10" spans="1:22" s="52" customFormat="1" ht="15" customHeight="1" thickTop="1">
      <c r="A10" s="177"/>
      <c r="B10" s="178"/>
      <c r="C10" s="179"/>
      <c r="D10" s="179"/>
      <c r="E10" s="177"/>
      <c r="F10" s="180"/>
      <c r="G10" s="177"/>
      <c r="H10" s="181"/>
      <c r="I10" s="182"/>
      <c r="J10" s="177"/>
      <c r="K10" s="183"/>
      <c r="L10" s="177"/>
      <c r="M10" s="183"/>
      <c r="N10" s="177"/>
      <c r="O10" s="183"/>
      <c r="P10" s="177"/>
      <c r="Q10" s="184"/>
      <c r="R10" s="177"/>
      <c r="S10" s="185"/>
      <c r="T10" s="276"/>
    </row>
    <row r="11" spans="1:22" s="78" customFormat="1" ht="15" customHeight="1">
      <c r="A11" s="1504" t="s">
        <v>99</v>
      </c>
      <c r="B11" s="1505"/>
      <c r="C11" s="907"/>
      <c r="D11" s="907"/>
      <c r="E11" s="907"/>
      <c r="F11" s="907"/>
      <c r="G11" s="907"/>
      <c r="H11" s="907"/>
      <c r="I11" s="907"/>
      <c r="J11" s="907"/>
      <c r="K11" s="907"/>
      <c r="L11" s="907"/>
      <c r="M11" s="907"/>
      <c r="N11" s="907"/>
      <c r="O11" s="907"/>
      <c r="P11" s="907"/>
      <c r="Q11" s="907"/>
      <c r="R11" s="907"/>
      <c r="S11" s="907"/>
      <c r="T11" s="275"/>
      <c r="V11"/>
    </row>
    <row r="12" spans="1:22" s="78" customFormat="1" ht="17.25" customHeight="1">
      <c r="A12" s="1506" t="s">
        <v>348</v>
      </c>
      <c r="B12" s="1507"/>
      <c r="C12" s="1507"/>
      <c r="D12" s="1507"/>
      <c r="E12" s="1507"/>
      <c r="F12" s="1507"/>
      <c r="G12" s="1507"/>
      <c r="H12" s="1507"/>
      <c r="I12" s="1507"/>
      <c r="J12" s="1507"/>
      <c r="K12" s="1507"/>
      <c r="L12" s="1507"/>
      <c r="M12" s="1507"/>
      <c r="N12" s="1507"/>
      <c r="O12" s="1507"/>
      <c r="P12" s="1507"/>
      <c r="Q12" s="1507"/>
      <c r="R12" s="1507"/>
      <c r="S12" s="1507"/>
      <c r="T12" s="275"/>
      <c r="V12"/>
    </row>
    <row r="13" spans="1:22" s="78" customFormat="1" ht="34" customHeight="1">
      <c r="A13" s="60">
        <f>SUBTOTAL(3,$B$13:B13)</f>
        <v>1</v>
      </c>
      <c r="B13" s="448" t="s">
        <v>1046</v>
      </c>
      <c r="C13" s="449">
        <v>200000000</v>
      </c>
      <c r="D13" s="114" t="s">
        <v>114</v>
      </c>
      <c r="E13" s="301" t="s">
        <v>103</v>
      </c>
      <c r="F13" s="685" t="s">
        <v>104</v>
      </c>
      <c r="G13" s="114"/>
      <c r="H13" s="451"/>
      <c r="I13" s="452"/>
      <c r="J13" s="453"/>
      <c r="K13" s="188"/>
      <c r="L13" s="189"/>
      <c r="M13" s="190"/>
      <c r="N13" s="191"/>
      <c r="O13" s="120"/>
      <c r="P13" s="297"/>
      <c r="Q13" s="454"/>
      <c r="R13" s="192"/>
      <c r="S13" s="684" t="s">
        <v>997</v>
      </c>
      <c r="T13" s="275" t="s">
        <v>110</v>
      </c>
      <c r="V13"/>
    </row>
    <row r="14" spans="1:22" s="78" customFormat="1" ht="34" customHeight="1">
      <c r="A14" s="60">
        <f>SUBTOTAL(3,$B$13:B14)</f>
        <v>2</v>
      </c>
      <c r="B14" s="448" t="s">
        <v>119</v>
      </c>
      <c r="C14" s="455">
        <v>150000000</v>
      </c>
      <c r="D14" s="114" t="s">
        <v>114</v>
      </c>
      <c r="E14" s="301" t="s">
        <v>103</v>
      </c>
      <c r="F14" s="685" t="s">
        <v>104</v>
      </c>
      <c r="G14" s="114"/>
      <c r="H14" s="451"/>
      <c r="I14" s="452"/>
      <c r="J14" s="453"/>
      <c r="K14" s="188"/>
      <c r="L14" s="189"/>
      <c r="M14" s="190"/>
      <c r="N14" s="191"/>
      <c r="O14" s="120"/>
      <c r="P14" s="297"/>
      <c r="Q14" s="454"/>
      <c r="R14" s="192"/>
      <c r="S14" s="684" t="s">
        <v>997</v>
      </c>
      <c r="T14" s="275" t="s">
        <v>110</v>
      </c>
      <c r="V14"/>
    </row>
    <row r="15" spans="1:22" s="78" customFormat="1" ht="48" customHeight="1">
      <c r="A15" s="60">
        <f>SUBTOTAL(3,$B$13:B15)</f>
        <v>3</v>
      </c>
      <c r="B15" s="448" t="s">
        <v>1047</v>
      </c>
      <c r="C15" s="449">
        <v>1000000000</v>
      </c>
      <c r="D15" s="114" t="s">
        <v>875</v>
      </c>
      <c r="E15" s="301" t="s">
        <v>103</v>
      </c>
      <c r="F15" s="685" t="s">
        <v>104</v>
      </c>
      <c r="G15" s="114" t="s">
        <v>105</v>
      </c>
      <c r="H15" s="847">
        <v>863774938.24000001</v>
      </c>
      <c r="I15" s="452" t="s">
        <v>106</v>
      </c>
      <c r="J15" s="453" t="s">
        <v>1048</v>
      </c>
      <c r="K15" s="188" t="s">
        <v>1049</v>
      </c>
      <c r="L15" s="189" t="s">
        <v>877</v>
      </c>
      <c r="M15" s="190" t="s">
        <v>878</v>
      </c>
      <c r="N15" s="887">
        <v>0.9</v>
      </c>
      <c r="O15" s="888">
        <v>0.64</v>
      </c>
      <c r="P15" s="297">
        <f>Q15*H15</f>
        <v>0</v>
      </c>
      <c r="Q15" s="919">
        <v>0</v>
      </c>
      <c r="R15" s="889">
        <f>O15-N15</f>
        <v>-0.26</v>
      </c>
      <c r="S15" s="684" t="s">
        <v>882</v>
      </c>
      <c r="T15" s="275" t="s">
        <v>110</v>
      </c>
      <c r="V15"/>
    </row>
    <row r="16" spans="1:22" s="78" customFormat="1" ht="49.75" customHeight="1">
      <c r="A16" s="60">
        <f>SUBTOTAL(3,$B$13:B16)</f>
        <v>4</v>
      </c>
      <c r="B16" s="448" t="s">
        <v>1050</v>
      </c>
      <c r="C16" s="449">
        <v>2000000000</v>
      </c>
      <c r="D16" s="114" t="s">
        <v>875</v>
      </c>
      <c r="E16" s="301" t="s">
        <v>103</v>
      </c>
      <c r="F16" s="685" t="s">
        <v>104</v>
      </c>
      <c r="G16" s="114" t="s">
        <v>105</v>
      </c>
      <c r="H16" s="847">
        <v>1775166293.5999999</v>
      </c>
      <c r="I16" s="452" t="s">
        <v>953</v>
      </c>
      <c r="J16" s="453" t="s">
        <v>1048</v>
      </c>
      <c r="K16" s="188" t="s">
        <v>1049</v>
      </c>
      <c r="L16" s="189" t="s">
        <v>877</v>
      </c>
      <c r="M16" s="190" t="s">
        <v>878</v>
      </c>
      <c r="N16" s="887">
        <v>0.44</v>
      </c>
      <c r="O16" s="888">
        <v>0.43</v>
      </c>
      <c r="P16" s="297">
        <f>Q16*H16</f>
        <v>0</v>
      </c>
      <c r="Q16" s="919">
        <v>0</v>
      </c>
      <c r="R16" s="889">
        <f>O16-N16</f>
        <v>-1.0000000000000009E-2</v>
      </c>
      <c r="S16" s="684" t="s">
        <v>882</v>
      </c>
      <c r="T16" s="275" t="s">
        <v>110</v>
      </c>
      <c r="V16"/>
    </row>
    <row r="17" spans="1:22" s="78" customFormat="1" ht="33.4" customHeight="1">
      <c r="A17" s="60">
        <f>SUBTOTAL(3,$B$13:B17)</f>
        <v>5</v>
      </c>
      <c r="B17" s="448" t="s">
        <v>123</v>
      </c>
      <c r="C17" s="449">
        <v>200000000</v>
      </c>
      <c r="D17" s="114" t="s">
        <v>114</v>
      </c>
      <c r="E17" s="301" t="s">
        <v>103</v>
      </c>
      <c r="F17" s="685" t="s">
        <v>104</v>
      </c>
      <c r="G17" s="114"/>
      <c r="H17" s="451"/>
      <c r="I17" s="452"/>
      <c r="J17" s="453"/>
      <c r="K17" s="188"/>
      <c r="L17" s="189"/>
      <c r="M17" s="190"/>
      <c r="N17" s="191"/>
      <c r="O17" s="120"/>
      <c r="P17" s="297"/>
      <c r="Q17" s="454"/>
      <c r="R17" s="192"/>
      <c r="S17" s="684" t="s">
        <v>997</v>
      </c>
      <c r="T17" s="275" t="s">
        <v>110</v>
      </c>
      <c r="V17"/>
    </row>
    <row r="18" spans="1:22" s="78" customFormat="1" ht="37.75" customHeight="1">
      <c r="A18" s="60">
        <f>SUBTOTAL(3,$B$13:B18)</f>
        <v>6</v>
      </c>
      <c r="B18" s="448" t="s">
        <v>128</v>
      </c>
      <c r="C18" s="449">
        <v>357000000</v>
      </c>
      <c r="D18" s="114" t="s">
        <v>875</v>
      </c>
      <c r="E18" s="301" t="s">
        <v>103</v>
      </c>
      <c r="F18" s="685" t="s">
        <v>104</v>
      </c>
      <c r="G18" s="114"/>
      <c r="H18" s="451"/>
      <c r="I18" s="452"/>
      <c r="J18" s="453"/>
      <c r="K18" s="188"/>
      <c r="L18" s="189"/>
      <c r="M18" s="190"/>
      <c r="N18" s="191"/>
      <c r="O18" s="120"/>
      <c r="P18" s="297"/>
      <c r="Q18" s="454"/>
      <c r="R18" s="192"/>
      <c r="S18" s="684" t="s">
        <v>1051</v>
      </c>
      <c r="T18" s="275" t="s">
        <v>110</v>
      </c>
      <c r="V18"/>
    </row>
    <row r="19" spans="1:22" s="78" customFormat="1" ht="17.25" customHeight="1">
      <c r="A19" s="1492" t="s">
        <v>359</v>
      </c>
      <c r="B19" s="1493"/>
      <c r="C19" s="1493"/>
      <c r="D19" s="1493"/>
      <c r="E19" s="1493"/>
      <c r="F19" s="1493"/>
      <c r="G19" s="1493"/>
      <c r="H19" s="1493"/>
      <c r="I19" s="1493"/>
      <c r="J19" s="1493"/>
      <c r="K19" s="1493"/>
      <c r="L19" s="1493"/>
      <c r="M19" s="1493"/>
      <c r="N19" s="1493"/>
      <c r="O19" s="1493"/>
      <c r="P19" s="1493"/>
      <c r="Q19" s="1493"/>
      <c r="R19" s="1493"/>
      <c r="S19" s="1493"/>
      <c r="T19" s="275"/>
      <c r="V19"/>
    </row>
    <row r="20" spans="1:22" s="78" customFormat="1" ht="54.75" customHeight="1">
      <c r="A20" s="302">
        <f>SUBTOTAL(3,$B$13:B20)</f>
        <v>7</v>
      </c>
      <c r="B20" s="43" t="s">
        <v>132</v>
      </c>
      <c r="C20" s="299">
        <v>510000000</v>
      </c>
      <c r="D20" s="300" t="s">
        <v>875</v>
      </c>
      <c r="E20" s="207" t="s">
        <v>133</v>
      </c>
      <c r="F20" s="631" t="s">
        <v>134</v>
      </c>
      <c r="G20" s="300" t="s">
        <v>135</v>
      </c>
      <c r="H20" s="186">
        <v>453905691.36000001</v>
      </c>
      <c r="I20" s="115" t="s">
        <v>136</v>
      </c>
      <c r="J20" s="187" t="s">
        <v>137</v>
      </c>
      <c r="K20" s="188" t="s">
        <v>138</v>
      </c>
      <c r="L20" s="189">
        <v>44398</v>
      </c>
      <c r="M20" s="190">
        <v>44517</v>
      </c>
      <c r="N20" s="888">
        <v>8.64</v>
      </c>
      <c r="O20" s="888">
        <v>0</v>
      </c>
      <c r="P20" s="123"/>
      <c r="Q20" s="121"/>
      <c r="R20" s="889">
        <f>O20-N20</f>
        <v>-8.64</v>
      </c>
      <c r="S20" s="684" t="s">
        <v>882</v>
      </c>
      <c r="T20" s="275" t="s">
        <v>139</v>
      </c>
      <c r="V20"/>
    </row>
    <row r="21" spans="1:22" s="78" customFormat="1" ht="45.75" customHeight="1">
      <c r="A21" s="305">
        <f>SUBTOTAL(3,$B$13:B21)</f>
        <v>8</v>
      </c>
      <c r="B21" s="390" t="s">
        <v>140</v>
      </c>
      <c r="C21" s="307">
        <v>0</v>
      </c>
      <c r="D21" s="308"/>
      <c r="E21" s="309"/>
      <c r="F21" s="412"/>
      <c r="G21" s="308"/>
      <c r="H21" s="311"/>
      <c r="I21" s="312"/>
      <c r="J21" s="313"/>
      <c r="K21" s="314"/>
      <c r="L21" s="315"/>
      <c r="M21" s="316"/>
      <c r="N21" s="317"/>
      <c r="O21" s="318"/>
      <c r="P21" s="319"/>
      <c r="Q21" s="320"/>
      <c r="R21" s="321"/>
      <c r="S21" s="686" t="s">
        <v>142</v>
      </c>
      <c r="T21" s="275" t="s">
        <v>139</v>
      </c>
      <c r="V21"/>
    </row>
    <row r="22" spans="1:22" s="78" customFormat="1" ht="18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499"/>
      <c r="T22" s="275"/>
      <c r="V22"/>
    </row>
    <row r="23" spans="1:22" s="78" customFormat="1" ht="15" customHeight="1">
      <c r="A23" s="1500" t="s">
        <v>780</v>
      </c>
      <c r="B23" s="1501"/>
      <c r="C23" s="1501"/>
      <c r="D23" s="1501"/>
      <c r="E23" s="1501"/>
      <c r="F23" s="1501"/>
      <c r="G23" s="1501"/>
      <c r="H23" s="1501"/>
      <c r="I23" s="1501"/>
      <c r="J23" s="1501"/>
      <c r="K23" s="1501"/>
      <c r="L23" s="1501"/>
      <c r="M23" s="1501"/>
      <c r="N23" s="1501"/>
      <c r="O23" s="1501"/>
      <c r="P23" s="1501"/>
      <c r="Q23" s="1501"/>
      <c r="R23" s="1501"/>
      <c r="S23" s="1511"/>
      <c r="T23" s="275"/>
      <c r="V23"/>
    </row>
    <row r="24" spans="1:22" s="78" customFormat="1" ht="34.5" customHeight="1">
      <c r="A24" s="60">
        <f>SUBTOTAL(3,$B$13:B24)</f>
        <v>9</v>
      </c>
      <c r="B24" s="456" t="s">
        <v>1052</v>
      </c>
      <c r="C24" s="297">
        <v>2000000000</v>
      </c>
      <c r="D24" s="298" t="s">
        <v>875</v>
      </c>
      <c r="E24" s="125" t="s">
        <v>103</v>
      </c>
      <c r="F24" s="687" t="s">
        <v>104</v>
      </c>
      <c r="G24" s="460"/>
      <c r="H24" s="461"/>
      <c r="I24" s="462"/>
      <c r="J24" s="462"/>
      <c r="K24" s="463"/>
      <c r="L24" s="464"/>
      <c r="M24" s="465"/>
      <c r="N24" s="466"/>
      <c r="O24" s="467"/>
      <c r="P24" s="468"/>
      <c r="Q24" s="469"/>
      <c r="R24" s="470"/>
      <c r="S24" s="688" t="s">
        <v>1051</v>
      </c>
      <c r="T24" s="275" t="s">
        <v>110</v>
      </c>
      <c r="V24"/>
    </row>
    <row r="25" spans="1:22" s="78" customFormat="1" ht="33.65" customHeight="1">
      <c r="A25" s="60">
        <f>SUBTOTAL(3,$B$13:B25)</f>
        <v>10</v>
      </c>
      <c r="B25" s="456" t="s">
        <v>1053</v>
      </c>
      <c r="C25" s="297">
        <v>200000000</v>
      </c>
      <c r="D25" s="298" t="s">
        <v>114</v>
      </c>
      <c r="E25" s="125" t="s">
        <v>103</v>
      </c>
      <c r="F25" s="687" t="s">
        <v>104</v>
      </c>
      <c r="G25" s="460"/>
      <c r="H25" s="461"/>
      <c r="I25" s="462"/>
      <c r="J25" s="462"/>
      <c r="K25" s="463"/>
      <c r="L25" s="464"/>
      <c r="M25" s="465"/>
      <c r="N25" s="466"/>
      <c r="O25" s="467"/>
      <c r="P25" s="468"/>
      <c r="Q25" s="469"/>
      <c r="R25" s="470"/>
      <c r="S25" s="688" t="s">
        <v>997</v>
      </c>
      <c r="T25" s="275" t="s">
        <v>110</v>
      </c>
      <c r="V25"/>
    </row>
    <row r="26" spans="1:22" s="78" customFormat="1" ht="33.65" customHeight="1">
      <c r="A26" s="60">
        <f>SUBTOTAL(3,$B$13:B26)</f>
        <v>11</v>
      </c>
      <c r="B26" s="456" t="s">
        <v>1054</v>
      </c>
      <c r="C26" s="297">
        <v>750000000</v>
      </c>
      <c r="D26" s="298" t="s">
        <v>875</v>
      </c>
      <c r="E26" s="125" t="s">
        <v>103</v>
      </c>
      <c r="F26" s="687" t="s">
        <v>104</v>
      </c>
      <c r="G26" s="460"/>
      <c r="H26" s="472"/>
      <c r="I26" s="462"/>
      <c r="J26" s="462"/>
      <c r="K26" s="463"/>
      <c r="L26" s="464"/>
      <c r="M26" s="465"/>
      <c r="N26" s="466"/>
      <c r="O26" s="467"/>
      <c r="P26" s="468"/>
      <c r="Q26" s="473"/>
      <c r="R26" s="470"/>
      <c r="S26" s="688" t="s">
        <v>1051</v>
      </c>
      <c r="T26" s="275" t="s">
        <v>110</v>
      </c>
      <c r="V26"/>
    </row>
    <row r="27" spans="1:22" s="78" customFormat="1" ht="34.5" customHeight="1">
      <c r="A27" s="60">
        <f>SUBTOTAL(3,$B$13:B27)</f>
        <v>12</v>
      </c>
      <c r="B27" s="456" t="s">
        <v>162</v>
      </c>
      <c r="C27" s="297">
        <v>1303190000</v>
      </c>
      <c r="D27" s="298" t="s">
        <v>875</v>
      </c>
      <c r="E27" s="125" t="s">
        <v>103</v>
      </c>
      <c r="F27" s="687" t="s">
        <v>104</v>
      </c>
      <c r="G27" s="460"/>
      <c r="H27" s="472"/>
      <c r="I27" s="462"/>
      <c r="J27" s="462"/>
      <c r="K27" s="463"/>
      <c r="L27" s="464"/>
      <c r="M27" s="465"/>
      <c r="N27" s="466"/>
      <c r="O27" s="467"/>
      <c r="P27" s="468"/>
      <c r="Q27" s="473"/>
      <c r="R27" s="470"/>
      <c r="S27" s="688" t="s">
        <v>1051</v>
      </c>
      <c r="T27" s="275" t="s">
        <v>110</v>
      </c>
      <c r="V27"/>
    </row>
    <row r="28" spans="1:22" s="78" customFormat="1" ht="55.5" customHeight="1">
      <c r="A28" s="393">
        <f>SUBTOTAL(3,$B$13:B28)</f>
        <v>13</v>
      </c>
      <c r="B28" s="474" t="s">
        <v>1055</v>
      </c>
      <c r="C28" s="349">
        <v>200000000</v>
      </c>
      <c r="D28" s="350" t="s">
        <v>114</v>
      </c>
      <c r="E28" s="325" t="s">
        <v>103</v>
      </c>
      <c r="F28" s="845" t="s">
        <v>104</v>
      </c>
      <c r="G28" s="476"/>
      <c r="H28" s="477"/>
      <c r="I28" s="478"/>
      <c r="J28" s="478"/>
      <c r="K28" s="314"/>
      <c r="L28" s="315"/>
      <c r="M28" s="316"/>
      <c r="N28" s="317"/>
      <c r="O28" s="318"/>
      <c r="P28" s="349"/>
      <c r="Q28" s="479"/>
      <c r="R28" s="321"/>
      <c r="S28" s="686" t="s">
        <v>1056</v>
      </c>
      <c r="T28" s="275" t="s">
        <v>110</v>
      </c>
      <c r="V28"/>
    </row>
    <row r="29" spans="1:22" s="78" customFormat="1" ht="15" customHeight="1">
      <c r="A29" s="1492" t="s">
        <v>783</v>
      </c>
      <c r="B29" s="1493"/>
      <c r="C29" s="1493"/>
      <c r="D29" s="1493"/>
      <c r="E29" s="1493"/>
      <c r="F29" s="1493"/>
      <c r="G29" s="1493"/>
      <c r="H29" s="1493"/>
      <c r="I29" s="1493"/>
      <c r="J29" s="1493"/>
      <c r="K29" s="1493"/>
      <c r="L29" s="1493"/>
      <c r="M29" s="1493"/>
      <c r="N29" s="1493"/>
      <c r="O29" s="1493"/>
      <c r="P29" s="1493"/>
      <c r="Q29" s="1493"/>
      <c r="R29" s="1493"/>
      <c r="S29" s="1510"/>
      <c r="T29" s="275"/>
      <c r="V29"/>
    </row>
    <row r="30" spans="1:22" s="78" customFormat="1" ht="64.75" customHeight="1">
      <c r="A30" s="305">
        <f>SUBTOTAL(3,$B$13:B30)</f>
        <v>14</v>
      </c>
      <c r="B30" s="323" t="s">
        <v>166</v>
      </c>
      <c r="C30" s="319">
        <v>400000340</v>
      </c>
      <c r="D30" s="324" t="s">
        <v>875</v>
      </c>
      <c r="E30" s="325" t="s">
        <v>103</v>
      </c>
      <c r="F30" s="337" t="s">
        <v>167</v>
      </c>
      <c r="G30" s="327" t="s">
        <v>168</v>
      </c>
      <c r="H30" s="328">
        <v>319184871</v>
      </c>
      <c r="I30" s="313" t="s">
        <v>153</v>
      </c>
      <c r="J30" s="313"/>
      <c r="K30" s="314" t="s">
        <v>164</v>
      </c>
      <c r="L30" s="315"/>
      <c r="M30" s="316"/>
      <c r="N30" s="317"/>
      <c r="O30" s="318"/>
      <c r="P30" s="319"/>
      <c r="Q30" s="329"/>
      <c r="R30" s="321"/>
      <c r="S30" s="686" t="s">
        <v>1057</v>
      </c>
      <c r="T30" s="275" t="s">
        <v>171</v>
      </c>
      <c r="V30" s="11"/>
    </row>
    <row r="31" spans="1:22" s="56" customFormat="1" ht="65.150000000000006" customHeight="1">
      <c r="A31" s="305">
        <f>SUBTOTAL(3,$B$13:B31)</f>
        <v>15</v>
      </c>
      <c r="B31" s="323" t="s">
        <v>172</v>
      </c>
      <c r="C31" s="319">
        <v>400000063</v>
      </c>
      <c r="D31" s="330" t="s">
        <v>875</v>
      </c>
      <c r="E31" s="309" t="s">
        <v>103</v>
      </c>
      <c r="F31" s="337" t="s">
        <v>167</v>
      </c>
      <c r="G31" s="327" t="s">
        <v>173</v>
      </c>
      <c r="H31" s="331">
        <v>362001486</v>
      </c>
      <c r="I31" s="313" t="s">
        <v>153</v>
      </c>
      <c r="J31" s="313"/>
      <c r="K31" s="314" t="s">
        <v>174</v>
      </c>
      <c r="L31" s="315"/>
      <c r="M31" s="316"/>
      <c r="N31" s="317"/>
      <c r="O31" s="332"/>
      <c r="P31" s="319"/>
      <c r="Q31" s="333"/>
      <c r="R31" s="334"/>
      <c r="S31" s="686" t="s">
        <v>1058</v>
      </c>
      <c r="T31" s="275" t="s">
        <v>171</v>
      </c>
      <c r="U31" s="78"/>
      <c r="V31" s="11"/>
    </row>
    <row r="32" spans="1:22" s="56" customFormat="1" ht="45" customHeight="1">
      <c r="A32" s="302">
        <f>SUBTOTAL(3,$B$13:B32)</f>
        <v>16</v>
      </c>
      <c r="B32" s="122" t="s">
        <v>176</v>
      </c>
      <c r="C32" s="123">
        <v>200001188</v>
      </c>
      <c r="D32" s="304" t="s">
        <v>114</v>
      </c>
      <c r="E32" s="301" t="s">
        <v>103</v>
      </c>
      <c r="F32" s="631" t="s">
        <v>167</v>
      </c>
      <c r="G32" s="126"/>
      <c r="H32" s="194"/>
      <c r="I32" s="187" t="s">
        <v>178</v>
      </c>
      <c r="J32" s="187"/>
      <c r="K32" s="188"/>
      <c r="L32" s="189"/>
      <c r="M32" s="190"/>
      <c r="N32" s="191"/>
      <c r="O32" s="196"/>
      <c r="P32" s="123"/>
      <c r="Q32" s="195"/>
      <c r="R32" s="128"/>
      <c r="S32" s="684" t="s">
        <v>939</v>
      </c>
      <c r="T32" s="275" t="s">
        <v>171</v>
      </c>
      <c r="U32" s="78"/>
      <c r="V32" s="11"/>
    </row>
    <row r="33" spans="1:22" s="56" customFormat="1" ht="42.75" customHeight="1">
      <c r="A33" s="302">
        <f>SUBTOTAL(3,$B$13:B33)</f>
        <v>17</v>
      </c>
      <c r="B33" s="122" t="s">
        <v>181</v>
      </c>
      <c r="C33" s="123">
        <v>200000110</v>
      </c>
      <c r="D33" s="304" t="s">
        <v>114</v>
      </c>
      <c r="E33" s="301" t="s">
        <v>103</v>
      </c>
      <c r="F33" s="631" t="s">
        <v>167</v>
      </c>
      <c r="G33" s="126"/>
      <c r="H33" s="194"/>
      <c r="I33" s="187" t="s">
        <v>178</v>
      </c>
      <c r="J33" s="187"/>
      <c r="K33" s="188"/>
      <c r="L33" s="189"/>
      <c r="M33" s="190"/>
      <c r="N33" s="191"/>
      <c r="O33" s="120"/>
      <c r="P33" s="123"/>
      <c r="Q33" s="195"/>
      <c r="R33" s="192"/>
      <c r="S33" s="684" t="s">
        <v>939</v>
      </c>
      <c r="T33" s="275" t="s">
        <v>171</v>
      </c>
      <c r="U33" s="78"/>
      <c r="V33" s="11"/>
    </row>
    <row r="34" spans="1:22" s="78" customFormat="1" ht="45.75" customHeight="1">
      <c r="A34" s="302">
        <f>SUBTOTAL(3,$B$13:B34)</f>
        <v>18</v>
      </c>
      <c r="B34" s="122" t="s">
        <v>184</v>
      </c>
      <c r="C34" s="123">
        <v>200000110</v>
      </c>
      <c r="D34" s="304" t="s">
        <v>114</v>
      </c>
      <c r="E34" s="301" t="s">
        <v>103</v>
      </c>
      <c r="F34" s="631" t="s">
        <v>167</v>
      </c>
      <c r="G34" s="126"/>
      <c r="H34" s="194"/>
      <c r="I34" s="187" t="s">
        <v>178</v>
      </c>
      <c r="J34" s="197"/>
      <c r="K34" s="188"/>
      <c r="L34" s="189"/>
      <c r="M34" s="198"/>
      <c r="N34" s="191"/>
      <c r="O34" s="120"/>
      <c r="P34" s="199"/>
      <c r="Q34" s="127"/>
      <c r="R34" s="192"/>
      <c r="S34" s="684" t="s">
        <v>939</v>
      </c>
      <c r="T34" s="275" t="s">
        <v>171</v>
      </c>
      <c r="V34" s="11"/>
    </row>
    <row r="35" spans="1:22" s="56" customFormat="1" ht="44.25" customHeight="1">
      <c r="A35" s="302">
        <f>SUBTOTAL(3,$B$13:B35)</f>
        <v>19</v>
      </c>
      <c r="B35" s="122" t="s">
        <v>186</v>
      </c>
      <c r="C35" s="123">
        <v>500000000</v>
      </c>
      <c r="D35" s="304" t="s">
        <v>875</v>
      </c>
      <c r="E35" s="301" t="s">
        <v>103</v>
      </c>
      <c r="F35" s="631" t="s">
        <v>167</v>
      </c>
      <c r="G35" s="126" t="s">
        <v>187</v>
      </c>
      <c r="H35" s="231">
        <v>414198979.08999997</v>
      </c>
      <c r="I35" s="187" t="s">
        <v>107</v>
      </c>
      <c r="J35" s="197"/>
      <c r="K35" s="188" t="s">
        <v>174</v>
      </c>
      <c r="L35" s="189"/>
      <c r="M35" s="190"/>
      <c r="N35" s="191"/>
      <c r="O35" s="120"/>
      <c r="P35" s="199"/>
      <c r="Q35" s="127"/>
      <c r="R35" s="192"/>
      <c r="S35" s="684" t="s">
        <v>974</v>
      </c>
      <c r="T35" s="275" t="s">
        <v>171</v>
      </c>
      <c r="U35" s="78"/>
      <c r="V35" s="11"/>
    </row>
    <row r="36" spans="1:22" s="56" customFormat="1" ht="66" customHeight="1">
      <c r="A36" s="305">
        <f>SUBTOTAL(3,$B$13:B36)</f>
        <v>20</v>
      </c>
      <c r="B36" s="323" t="s">
        <v>189</v>
      </c>
      <c r="C36" s="319">
        <v>800000000</v>
      </c>
      <c r="D36" s="330" t="s">
        <v>875</v>
      </c>
      <c r="E36" s="309" t="s">
        <v>103</v>
      </c>
      <c r="F36" s="412" t="s">
        <v>167</v>
      </c>
      <c r="G36" s="327" t="s">
        <v>190</v>
      </c>
      <c r="H36" s="331">
        <v>638249600</v>
      </c>
      <c r="I36" s="313" t="s">
        <v>107</v>
      </c>
      <c r="J36" s="335"/>
      <c r="K36" s="314" t="s">
        <v>191</v>
      </c>
      <c r="L36" s="315"/>
      <c r="M36" s="336"/>
      <c r="N36" s="317"/>
      <c r="O36" s="318"/>
      <c r="P36" s="337"/>
      <c r="Q36" s="329"/>
      <c r="R36" s="321"/>
      <c r="S36" s="686" t="s">
        <v>1059</v>
      </c>
      <c r="T36" s="275" t="s">
        <v>171</v>
      </c>
      <c r="U36" s="78"/>
      <c r="V36" s="11"/>
    </row>
    <row r="37" spans="1:22" s="56" customFormat="1" ht="17.25" customHeight="1">
      <c r="A37" s="1492" t="s">
        <v>791</v>
      </c>
      <c r="B37" s="1493"/>
      <c r="C37" s="1493"/>
      <c r="D37" s="1493"/>
      <c r="E37" s="1493"/>
      <c r="F37" s="1493"/>
      <c r="G37" s="1493"/>
      <c r="H37" s="1493"/>
      <c r="I37" s="1493"/>
      <c r="J37" s="1493"/>
      <c r="K37" s="1493"/>
      <c r="L37" s="1493"/>
      <c r="M37" s="1493"/>
      <c r="N37" s="1493"/>
      <c r="O37" s="1493"/>
      <c r="P37" s="1493"/>
      <c r="Q37" s="1493"/>
      <c r="R37" s="1493"/>
      <c r="S37" s="1510"/>
      <c r="T37" s="278"/>
      <c r="V37" s="57"/>
    </row>
    <row r="38" spans="1:22" s="56" customFormat="1" ht="37.5" customHeight="1">
      <c r="A38" s="302">
        <f>SUBTOTAL(3,$B$13:B38)</f>
        <v>21</v>
      </c>
      <c r="B38" s="122" t="s">
        <v>193</v>
      </c>
      <c r="C38" s="401">
        <v>412500000</v>
      </c>
      <c r="D38" s="304" t="s">
        <v>875</v>
      </c>
      <c r="E38" s="207" t="s">
        <v>133</v>
      </c>
      <c r="F38" s="631" t="s">
        <v>134</v>
      </c>
      <c r="G38" s="126" t="s">
        <v>194</v>
      </c>
      <c r="H38" s="194">
        <v>356982224</v>
      </c>
      <c r="I38" s="187" t="s">
        <v>195</v>
      </c>
      <c r="J38" s="187" t="s">
        <v>137</v>
      </c>
      <c r="K38" s="201" t="s">
        <v>196</v>
      </c>
      <c r="L38" s="202">
        <v>44396</v>
      </c>
      <c r="M38" s="202">
        <v>44515</v>
      </c>
      <c r="N38" s="888">
        <v>12.12</v>
      </c>
      <c r="O38" s="888">
        <v>9.99</v>
      </c>
      <c r="P38" s="204"/>
      <c r="Q38" s="205"/>
      <c r="R38" s="889">
        <f>O38-N38</f>
        <v>-2.129999999999999</v>
      </c>
      <c r="S38" s="684" t="s">
        <v>882</v>
      </c>
      <c r="T38" s="278" t="s">
        <v>139</v>
      </c>
      <c r="V38" s="57"/>
    </row>
    <row r="39" spans="1:22" s="56" customFormat="1" ht="41.25" customHeight="1">
      <c r="A39" s="302">
        <f>SUBTOTAL(3,$B$13:B39)</f>
        <v>22</v>
      </c>
      <c r="B39" s="122" t="s">
        <v>197</v>
      </c>
      <c r="C39" s="401">
        <v>385000000</v>
      </c>
      <c r="D39" s="304" t="s">
        <v>744</v>
      </c>
      <c r="E39" s="207" t="s">
        <v>133</v>
      </c>
      <c r="F39" s="631" t="s">
        <v>134</v>
      </c>
      <c r="G39" s="126"/>
      <c r="H39" s="194"/>
      <c r="I39" s="187" t="s">
        <v>200</v>
      </c>
      <c r="J39" s="187" t="s">
        <v>200</v>
      </c>
      <c r="K39" s="187" t="s">
        <v>200</v>
      </c>
      <c r="L39" s="202"/>
      <c r="M39" s="129"/>
      <c r="N39" s="203"/>
      <c r="O39" s="203"/>
      <c r="P39" s="210"/>
      <c r="Q39" s="205"/>
      <c r="R39" s="211"/>
      <c r="S39" s="684" t="s">
        <v>916</v>
      </c>
      <c r="T39" s="278" t="s">
        <v>139</v>
      </c>
      <c r="V39" s="57"/>
    </row>
    <row r="40" spans="1:22" s="56" customFormat="1" ht="34.5" customHeight="1">
      <c r="A40" s="302">
        <f>SUBTOTAL(3,$B$13:B40)</f>
        <v>23</v>
      </c>
      <c r="B40" s="122" t="s">
        <v>202</v>
      </c>
      <c r="C40" s="401">
        <v>184000000</v>
      </c>
      <c r="D40" s="304" t="s">
        <v>114</v>
      </c>
      <c r="E40" s="301" t="s">
        <v>203</v>
      </c>
      <c r="F40" s="631" t="s">
        <v>134</v>
      </c>
      <c r="G40" s="126"/>
      <c r="H40" s="194"/>
      <c r="I40" s="187" t="s">
        <v>205</v>
      </c>
      <c r="J40" s="142"/>
      <c r="K40" s="142"/>
      <c r="L40" s="212"/>
      <c r="M40" s="129"/>
      <c r="N40" s="203"/>
      <c r="O40" s="203"/>
      <c r="P40" s="210"/>
      <c r="Q40" s="205"/>
      <c r="R40" s="211"/>
      <c r="S40" s="684" t="s">
        <v>918</v>
      </c>
      <c r="T40" s="278" t="s">
        <v>139</v>
      </c>
      <c r="V40" s="57"/>
    </row>
    <row r="41" spans="1:22" s="78" customFormat="1" ht="36" customHeight="1">
      <c r="A41" s="302">
        <f>SUBTOTAL(3,$B$13:B41)</f>
        <v>24</v>
      </c>
      <c r="B41" s="122" t="s">
        <v>209</v>
      </c>
      <c r="C41" s="402">
        <v>184000000</v>
      </c>
      <c r="D41" s="301" t="s">
        <v>114</v>
      </c>
      <c r="E41" s="631" t="s">
        <v>203</v>
      </c>
      <c r="F41" s="631" t="s">
        <v>134</v>
      </c>
      <c r="G41" s="126"/>
      <c r="H41" s="194"/>
      <c r="I41" s="187" t="s">
        <v>205</v>
      </c>
      <c r="J41" s="142"/>
      <c r="K41" s="142"/>
      <c r="L41" s="212"/>
      <c r="M41" s="129"/>
      <c r="N41" s="203"/>
      <c r="O41" s="203"/>
      <c r="P41" s="210"/>
      <c r="Q41" s="205"/>
      <c r="R41" s="211"/>
      <c r="S41" s="684" t="s">
        <v>918</v>
      </c>
      <c r="T41" s="278" t="s">
        <v>139</v>
      </c>
      <c r="V41"/>
    </row>
    <row r="42" spans="1:22" s="78" customFormat="1" ht="33" customHeight="1">
      <c r="A42" s="302">
        <f>SUBTOTAL(3,$B$13:B42)</f>
        <v>25</v>
      </c>
      <c r="B42" s="122" t="s">
        <v>212</v>
      </c>
      <c r="C42" s="401">
        <v>195000000</v>
      </c>
      <c r="D42" s="304" t="s">
        <v>114</v>
      </c>
      <c r="E42" s="301" t="s">
        <v>203</v>
      </c>
      <c r="F42" s="631" t="s">
        <v>134</v>
      </c>
      <c r="G42" s="126"/>
      <c r="H42" s="194"/>
      <c r="I42" s="187" t="s">
        <v>178</v>
      </c>
      <c r="J42" s="140"/>
      <c r="K42" s="143"/>
      <c r="L42" s="213"/>
      <c r="M42" s="213"/>
      <c r="N42" s="203"/>
      <c r="O42" s="203"/>
      <c r="P42" s="214"/>
      <c r="Q42" s="205"/>
      <c r="R42" s="211"/>
      <c r="S42" s="684" t="s">
        <v>1060</v>
      </c>
      <c r="T42" s="278" t="s">
        <v>139</v>
      </c>
      <c r="V42"/>
    </row>
    <row r="43" spans="1:22" s="78" customFormat="1" ht="45.75" customHeight="1">
      <c r="A43" s="305">
        <f>SUBTOTAL(3,$B$13:B43)</f>
        <v>26</v>
      </c>
      <c r="B43" s="323" t="s">
        <v>215</v>
      </c>
      <c r="C43" s="403">
        <v>0</v>
      </c>
      <c r="D43" s="330"/>
      <c r="E43" s="309"/>
      <c r="F43" s="412"/>
      <c r="G43" s="327"/>
      <c r="H43" s="331"/>
      <c r="I43" s="313"/>
      <c r="J43" s="398"/>
      <c r="K43" s="399"/>
      <c r="L43" s="382"/>
      <c r="M43" s="383"/>
      <c r="N43" s="384"/>
      <c r="O43" s="384"/>
      <c r="P43" s="397"/>
      <c r="Q43" s="386"/>
      <c r="R43" s="400"/>
      <c r="S43" s="689" t="s">
        <v>142</v>
      </c>
      <c r="T43" s="278" t="s">
        <v>139</v>
      </c>
      <c r="V43"/>
    </row>
    <row r="44" spans="1:22" s="78" customFormat="1" ht="169" customHeight="1">
      <c r="A44" s="305">
        <f>SUBTOTAL(3,$B$13:B44)</f>
        <v>27</v>
      </c>
      <c r="B44" s="323" t="s">
        <v>216</v>
      </c>
      <c r="C44" s="349">
        <v>196000000</v>
      </c>
      <c r="D44" s="330" t="s">
        <v>744</v>
      </c>
      <c r="E44" s="309" t="s">
        <v>203</v>
      </c>
      <c r="F44" s="412"/>
      <c r="G44" s="327"/>
      <c r="H44" s="331"/>
      <c r="I44" s="313" t="s">
        <v>200</v>
      </c>
      <c r="J44" s="398" t="s">
        <v>200</v>
      </c>
      <c r="K44" s="399" t="s">
        <v>200</v>
      </c>
      <c r="L44" s="382"/>
      <c r="M44" s="383"/>
      <c r="N44" s="384"/>
      <c r="O44" s="384"/>
      <c r="P44" s="397"/>
      <c r="Q44" s="386"/>
      <c r="R44" s="400"/>
      <c r="S44" s="689" t="s">
        <v>919</v>
      </c>
      <c r="T44" s="278" t="s">
        <v>139</v>
      </c>
      <c r="V44"/>
    </row>
    <row r="45" spans="1:22" ht="17.25" customHeight="1">
      <c r="A45" s="1497" t="s">
        <v>219</v>
      </c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8"/>
      <c r="Q45" s="1498"/>
      <c r="R45" s="1498"/>
      <c r="S45" s="1499"/>
    </row>
    <row r="46" spans="1:22" ht="16.5" customHeight="1">
      <c r="A46" s="1500" t="s">
        <v>794</v>
      </c>
      <c r="B46" s="1501"/>
      <c r="C46" s="1501"/>
      <c r="D46" s="1501"/>
      <c r="E46" s="1501"/>
      <c r="F46" s="1501"/>
      <c r="G46" s="1501"/>
      <c r="H46" s="1501"/>
      <c r="I46" s="1501"/>
      <c r="J46" s="1501"/>
      <c r="K46" s="1501"/>
      <c r="L46" s="1501"/>
      <c r="M46" s="1501"/>
      <c r="N46" s="1501"/>
      <c r="O46" s="1501"/>
      <c r="P46" s="1501"/>
      <c r="Q46" s="1501"/>
      <c r="R46" s="1501"/>
      <c r="S46" s="1511"/>
    </row>
    <row r="47" spans="1:22" s="14" customFormat="1" ht="39" customHeight="1">
      <c r="A47" s="60">
        <f>SUBTOTAL(3,$B$13:B47)</f>
        <v>28</v>
      </c>
      <c r="B47" s="456" t="s">
        <v>1061</v>
      </c>
      <c r="C47" s="297">
        <v>2300000000</v>
      </c>
      <c r="D47" s="681" t="s">
        <v>875</v>
      </c>
      <c r="E47" s="682" t="s">
        <v>103</v>
      </c>
      <c r="F47" s="687" t="s">
        <v>104</v>
      </c>
      <c r="G47" s="126" t="s">
        <v>221</v>
      </c>
      <c r="H47" s="849">
        <v>1743245320</v>
      </c>
      <c r="I47" s="187" t="s">
        <v>222</v>
      </c>
      <c r="J47" s="187" t="s">
        <v>116</v>
      </c>
      <c r="K47" s="187" t="s">
        <v>223</v>
      </c>
      <c r="L47" s="850" t="s">
        <v>922</v>
      </c>
      <c r="M47" s="851" t="s">
        <v>923</v>
      </c>
      <c r="N47" s="1256">
        <v>0.314</v>
      </c>
      <c r="O47" s="1256">
        <v>1.863</v>
      </c>
      <c r="P47" s="920">
        <f>Q47*H47</f>
        <v>0</v>
      </c>
      <c r="Q47" s="921">
        <v>0</v>
      </c>
      <c r="R47" s="922">
        <f>O47-N47</f>
        <v>1.5489999999999999</v>
      </c>
      <c r="S47" s="684" t="s">
        <v>882</v>
      </c>
      <c r="T47" s="275" t="s">
        <v>110</v>
      </c>
      <c r="U47" s="56"/>
      <c r="V47" s="57"/>
    </row>
    <row r="48" spans="1:22" ht="33" customHeight="1">
      <c r="A48" s="60">
        <f>SUBTOTAL(3,$B$13:B48)</f>
        <v>29</v>
      </c>
      <c r="B48" s="456" t="s">
        <v>1062</v>
      </c>
      <c r="C48" s="297">
        <v>1000000000</v>
      </c>
      <c r="D48" s="681" t="s">
        <v>875</v>
      </c>
      <c r="E48" s="682" t="s">
        <v>103</v>
      </c>
      <c r="F48" s="687" t="s">
        <v>104</v>
      </c>
      <c r="G48" s="460"/>
      <c r="H48" s="461"/>
      <c r="I48" s="462"/>
      <c r="J48" s="462"/>
      <c r="K48" s="462"/>
      <c r="L48" s="464"/>
      <c r="M48" s="465"/>
      <c r="N48" s="466"/>
      <c r="O48" s="480"/>
      <c r="P48" s="481"/>
      <c r="Q48" s="473"/>
      <c r="R48" s="470"/>
      <c r="S48" s="688" t="s">
        <v>991</v>
      </c>
      <c r="T48" s="275" t="s">
        <v>110</v>
      </c>
    </row>
    <row r="49" spans="1:22" s="78" customFormat="1" ht="37.5" customHeight="1">
      <c r="A49" s="60">
        <f>SUBTOTAL(3,$B$13:B49)</f>
        <v>30</v>
      </c>
      <c r="B49" s="456" t="s">
        <v>234</v>
      </c>
      <c r="C49" s="297">
        <v>180000000</v>
      </c>
      <c r="D49" s="55" t="s">
        <v>114</v>
      </c>
      <c r="E49" s="683" t="s">
        <v>103</v>
      </c>
      <c r="F49" s="687" t="s">
        <v>104</v>
      </c>
      <c r="G49" s="485"/>
      <c r="H49" s="486"/>
      <c r="I49" s="487"/>
      <c r="J49" s="487"/>
      <c r="K49" s="485"/>
      <c r="L49" s="488"/>
      <c r="M49" s="489"/>
      <c r="N49" s="490"/>
      <c r="O49" s="491"/>
      <c r="P49" s="492"/>
      <c r="Q49" s="493"/>
      <c r="R49" s="490"/>
      <c r="S49" s="688" t="s">
        <v>991</v>
      </c>
      <c r="T49" s="275" t="s">
        <v>110</v>
      </c>
      <c r="V49"/>
    </row>
    <row r="50" spans="1:22" s="78" customFormat="1" ht="66" customHeight="1">
      <c r="A50" s="393">
        <f>SUBTOTAL(3,$B$13:B50)</f>
        <v>31</v>
      </c>
      <c r="B50" s="474" t="s">
        <v>1063</v>
      </c>
      <c r="C50" s="349">
        <v>2000000000</v>
      </c>
      <c r="D50" s="393" t="s">
        <v>875</v>
      </c>
      <c r="E50" s="309" t="s">
        <v>103</v>
      </c>
      <c r="F50" s="845" t="s">
        <v>104</v>
      </c>
      <c r="G50" s="360" t="s">
        <v>221</v>
      </c>
      <c r="H50" s="495">
        <v>1926565357.8199999</v>
      </c>
      <c r="I50" s="381" t="s">
        <v>231</v>
      </c>
      <c r="J50" s="381" t="s">
        <v>153</v>
      </c>
      <c r="K50" s="360" t="s">
        <v>1064</v>
      </c>
      <c r="L50" s="382" t="s">
        <v>877</v>
      </c>
      <c r="M50" s="382" t="s">
        <v>930</v>
      </c>
      <c r="N50" s="892">
        <v>2E-3</v>
      </c>
      <c r="O50" s="892">
        <v>0.82699999999999996</v>
      </c>
      <c r="P50" s="366">
        <f>Q50*H50</f>
        <v>0</v>
      </c>
      <c r="Q50" s="496">
        <v>0</v>
      </c>
      <c r="R50" s="497">
        <f>O50-N50</f>
        <v>0.82499999999999996</v>
      </c>
      <c r="S50" s="686" t="s">
        <v>934</v>
      </c>
      <c r="T50" s="275" t="s">
        <v>110</v>
      </c>
      <c r="V50"/>
    </row>
    <row r="51" spans="1:22" s="78" customFormat="1" ht="17.25" customHeight="1">
      <c r="A51" s="1492" t="s">
        <v>795</v>
      </c>
      <c r="B51" s="1493"/>
      <c r="C51" s="1493"/>
      <c r="D51" s="1493"/>
      <c r="E51" s="1493"/>
      <c r="F51" s="1493"/>
      <c r="G51" s="1493"/>
      <c r="H51" s="1493"/>
      <c r="I51" s="1493"/>
      <c r="J51" s="1493"/>
      <c r="K51" s="1493"/>
      <c r="L51" s="1493"/>
      <c r="M51" s="1493"/>
      <c r="N51" s="1493"/>
      <c r="O51" s="1493"/>
      <c r="P51" s="1493"/>
      <c r="Q51" s="1493"/>
      <c r="R51" s="1493"/>
      <c r="S51" s="1493"/>
      <c r="T51" s="275"/>
      <c r="V51"/>
    </row>
    <row r="52" spans="1:22" s="78" customFormat="1" ht="45.75" customHeight="1">
      <c r="A52" s="302">
        <f>SUBTOTAL(3,$B$13:B52)</f>
        <v>32</v>
      </c>
      <c r="B52" s="122" t="s">
        <v>240</v>
      </c>
      <c r="C52" s="123">
        <v>300000164</v>
      </c>
      <c r="D52" s="124" t="s">
        <v>875</v>
      </c>
      <c r="E52" s="290" t="s">
        <v>103</v>
      </c>
      <c r="F52" s="631" t="s">
        <v>241</v>
      </c>
      <c r="G52" s="114"/>
      <c r="H52" s="217"/>
      <c r="I52" s="215" t="s">
        <v>153</v>
      </c>
      <c r="J52" s="208"/>
      <c r="K52" s="114"/>
      <c r="L52" s="202"/>
      <c r="M52" s="129"/>
      <c r="N52" s="203"/>
      <c r="O52" s="218"/>
      <c r="P52" s="210"/>
      <c r="Q52" s="205"/>
      <c r="R52" s="219"/>
      <c r="S52" s="684" t="s">
        <v>939</v>
      </c>
      <c r="T52" s="275" t="s">
        <v>171</v>
      </c>
      <c r="V52" s="11"/>
    </row>
    <row r="53" spans="1:22" s="78" customFormat="1" ht="16.5" customHeight="1">
      <c r="A53" s="1492" t="s">
        <v>245</v>
      </c>
      <c r="B53" s="1493"/>
      <c r="C53" s="1493"/>
      <c r="D53" s="1493"/>
      <c r="E53" s="1493"/>
      <c r="F53" s="1493"/>
      <c r="G53" s="1493"/>
      <c r="H53" s="1493"/>
      <c r="I53" s="1493"/>
      <c r="J53" s="1493"/>
      <c r="K53" s="1493"/>
      <c r="L53" s="1493"/>
      <c r="M53" s="1493"/>
      <c r="N53" s="1493"/>
      <c r="O53" s="1493"/>
      <c r="P53" s="1493"/>
      <c r="Q53" s="1493"/>
      <c r="R53" s="1493"/>
      <c r="S53" s="1493"/>
      <c r="T53" s="275"/>
      <c r="V53"/>
    </row>
    <row r="54" spans="1:22" s="78" customFormat="1" ht="87" customHeight="1">
      <c r="A54" s="305">
        <f>SUBTOTAL(3,$B$13:B54)</f>
        <v>33</v>
      </c>
      <c r="B54" s="323" t="s">
        <v>797</v>
      </c>
      <c r="C54" s="319">
        <v>0</v>
      </c>
      <c r="D54" s="330"/>
      <c r="E54" s="309"/>
      <c r="F54" s="412"/>
      <c r="G54" s="360"/>
      <c r="H54" s="379"/>
      <c r="I54" s="380"/>
      <c r="J54" s="381"/>
      <c r="K54" s="360"/>
      <c r="L54" s="382"/>
      <c r="M54" s="383"/>
      <c r="N54" s="384"/>
      <c r="O54" s="385"/>
      <c r="P54" s="366"/>
      <c r="Q54" s="386"/>
      <c r="R54" s="368"/>
      <c r="S54" s="689" t="s">
        <v>798</v>
      </c>
      <c r="T54" s="278" t="s">
        <v>139</v>
      </c>
      <c r="V54"/>
    </row>
    <row r="55" spans="1:22" s="78" customFormat="1">
      <c r="A55" s="1497" t="s">
        <v>246</v>
      </c>
      <c r="B55" s="1498"/>
      <c r="C55" s="1498"/>
      <c r="D55" s="1498"/>
      <c r="E55" s="1498"/>
      <c r="F55" s="1498"/>
      <c r="G55" s="1498"/>
      <c r="H55" s="1498"/>
      <c r="I55" s="1498"/>
      <c r="J55" s="1498"/>
      <c r="K55" s="1498"/>
      <c r="L55" s="1498"/>
      <c r="M55" s="1498"/>
      <c r="N55" s="1498"/>
      <c r="O55" s="1498"/>
      <c r="P55" s="1498"/>
      <c r="Q55" s="1498"/>
      <c r="R55" s="1498"/>
      <c r="S55" s="1509"/>
      <c r="T55" s="275"/>
      <c r="V55"/>
    </row>
    <row r="56" spans="1:22" s="78" customFormat="1">
      <c r="A56" s="1500" t="s">
        <v>247</v>
      </c>
      <c r="B56" s="1501"/>
      <c r="C56" s="1501"/>
      <c r="D56" s="1501"/>
      <c r="E56" s="1501"/>
      <c r="F56" s="1501"/>
      <c r="G56" s="1501"/>
      <c r="H56" s="1501"/>
      <c r="I56" s="1501"/>
      <c r="J56" s="1501"/>
      <c r="K56" s="1501"/>
      <c r="L56" s="1501"/>
      <c r="M56" s="1501"/>
      <c r="N56" s="1501"/>
      <c r="O56" s="1501"/>
      <c r="P56" s="1501"/>
      <c r="Q56" s="1501"/>
      <c r="R56" s="1501"/>
      <c r="S56" s="1501"/>
      <c r="T56" s="275"/>
      <c r="V56"/>
    </row>
    <row r="57" spans="1:22" s="52" customFormat="1" ht="33" customHeight="1">
      <c r="A57" s="60">
        <f>SUBTOTAL(3,$B$13:B57)</f>
        <v>34</v>
      </c>
      <c r="B57" s="456" t="s">
        <v>1065</v>
      </c>
      <c r="C57" s="298">
        <v>1000000000</v>
      </c>
      <c r="D57" s="298" t="s">
        <v>875</v>
      </c>
      <c r="E57" s="125" t="s">
        <v>103</v>
      </c>
      <c r="F57" s="500" t="s">
        <v>104</v>
      </c>
      <c r="G57" s="125"/>
      <c r="H57" s="498"/>
      <c r="I57" s="498"/>
      <c r="J57" s="498"/>
      <c r="K57" s="498"/>
      <c r="L57" s="221"/>
      <c r="M57" s="190"/>
      <c r="N57" s="191"/>
      <c r="O57" s="196"/>
      <c r="P57" s="118"/>
      <c r="Q57" s="195"/>
      <c r="R57" s="128"/>
      <c r="S57" s="684" t="s">
        <v>1051</v>
      </c>
      <c r="T57" s="275" t="s">
        <v>110</v>
      </c>
    </row>
    <row r="58" spans="1:22" s="78" customFormat="1" ht="55.75" customHeight="1">
      <c r="A58" s="393">
        <f>SUBTOTAL(3,$B$13:B58)</f>
        <v>35</v>
      </c>
      <c r="B58" s="474" t="s">
        <v>1066</v>
      </c>
      <c r="C58" s="349">
        <v>1000000000</v>
      </c>
      <c r="D58" s="350" t="s">
        <v>875</v>
      </c>
      <c r="E58" s="325" t="s">
        <v>103</v>
      </c>
      <c r="F58" s="510" t="s">
        <v>104</v>
      </c>
      <c r="G58" s="325"/>
      <c r="H58" s="499"/>
      <c r="I58" s="499"/>
      <c r="J58" s="499"/>
      <c r="K58" s="499"/>
      <c r="L58" s="388"/>
      <c r="M58" s="316"/>
      <c r="N58" s="317"/>
      <c r="O58" s="387"/>
      <c r="P58" s="389"/>
      <c r="Q58" s="333"/>
      <c r="R58" s="334"/>
      <c r="S58" s="686" t="s">
        <v>1067</v>
      </c>
      <c r="T58" s="275" t="s">
        <v>110</v>
      </c>
      <c r="V58"/>
    </row>
    <row r="59" spans="1:22" s="78" customFormat="1" ht="33.75" customHeight="1">
      <c r="A59" s="60">
        <f>SUBTOTAL(3,$B$13:B59)</f>
        <v>36</v>
      </c>
      <c r="B59" s="456" t="s">
        <v>264</v>
      </c>
      <c r="C59" s="298">
        <v>200000000</v>
      </c>
      <c r="D59" s="60" t="s">
        <v>114</v>
      </c>
      <c r="E59" s="301" t="s">
        <v>103</v>
      </c>
      <c r="F59" s="500" t="s">
        <v>104</v>
      </c>
      <c r="G59" s="125"/>
      <c r="H59" s="498"/>
      <c r="I59" s="498"/>
      <c r="J59" s="500"/>
      <c r="K59" s="498"/>
      <c r="L59" s="189"/>
      <c r="M59" s="190"/>
      <c r="N59" s="191"/>
      <c r="O59" s="196"/>
      <c r="P59" s="132"/>
      <c r="Q59" s="501"/>
      <c r="R59" s="128"/>
      <c r="S59" s="684" t="s">
        <v>997</v>
      </c>
      <c r="T59" s="275" t="s">
        <v>110</v>
      </c>
      <c r="V59"/>
    </row>
    <row r="60" spans="1:22" s="56" customFormat="1" ht="43.5" customHeight="1">
      <c r="A60" s="60">
        <f>SUBTOTAL(3,$B$13:B60)</f>
        <v>37</v>
      </c>
      <c r="B60" s="456" t="s">
        <v>1068</v>
      </c>
      <c r="C60" s="297">
        <v>700000000</v>
      </c>
      <c r="D60" s="55" t="s">
        <v>875</v>
      </c>
      <c r="E60" s="683" t="s">
        <v>103</v>
      </c>
      <c r="F60" s="500" t="s">
        <v>104</v>
      </c>
      <c r="G60" s="458"/>
      <c r="H60" s="502"/>
      <c r="I60" s="502"/>
      <c r="J60" s="502"/>
      <c r="K60" s="502"/>
      <c r="L60" s="503"/>
      <c r="M60" s="465"/>
      <c r="N60" s="466"/>
      <c r="O60" s="504"/>
      <c r="P60" s="481"/>
      <c r="Q60" s="473"/>
      <c r="R60" s="505"/>
      <c r="S60" s="688" t="s">
        <v>1051</v>
      </c>
      <c r="T60" s="275" t="s">
        <v>110</v>
      </c>
      <c r="V60" s="57"/>
    </row>
    <row r="61" spans="1:22" s="78" customFormat="1" ht="36" customHeight="1">
      <c r="A61" s="60">
        <f>SUBTOTAL(3,$B$13:B61)</f>
        <v>38</v>
      </c>
      <c r="B61" s="456" t="s">
        <v>268</v>
      </c>
      <c r="C61" s="297">
        <v>200000000</v>
      </c>
      <c r="D61" s="55" t="s">
        <v>114</v>
      </c>
      <c r="E61" s="683" t="s">
        <v>103</v>
      </c>
      <c r="F61" s="500" t="s">
        <v>104</v>
      </c>
      <c r="G61" s="458"/>
      <c r="H61" s="502"/>
      <c r="I61" s="502"/>
      <c r="J61" s="506"/>
      <c r="K61" s="502"/>
      <c r="L61" s="464"/>
      <c r="M61" s="507"/>
      <c r="N61" s="508"/>
      <c r="O61" s="509"/>
      <c r="P61" s="481"/>
      <c r="Q61" s="473"/>
      <c r="R61" s="505"/>
      <c r="S61" s="688" t="s">
        <v>997</v>
      </c>
      <c r="T61" s="275" t="s">
        <v>110</v>
      </c>
      <c r="V61"/>
    </row>
    <row r="62" spans="1:22" s="78" customFormat="1" ht="54.4" customHeight="1">
      <c r="A62" s="393">
        <f>SUBTOTAL(3,$B$13:B62)</f>
        <v>39</v>
      </c>
      <c r="B62" s="474" t="s">
        <v>271</v>
      </c>
      <c r="C62" s="499">
        <v>150000000</v>
      </c>
      <c r="D62" s="393" t="s">
        <v>114</v>
      </c>
      <c r="E62" s="309" t="s">
        <v>103</v>
      </c>
      <c r="F62" s="510" t="s">
        <v>104</v>
      </c>
      <c r="G62" s="325"/>
      <c r="H62" s="499"/>
      <c r="I62" s="499"/>
      <c r="J62" s="510"/>
      <c r="K62" s="499"/>
      <c r="L62" s="315"/>
      <c r="M62" s="336"/>
      <c r="N62" s="317"/>
      <c r="O62" s="387"/>
      <c r="P62" s="346"/>
      <c r="Q62" s="479"/>
      <c r="R62" s="334"/>
      <c r="S62" s="686" t="s">
        <v>1069</v>
      </c>
      <c r="T62" s="275" t="s">
        <v>110</v>
      </c>
      <c r="V62"/>
    </row>
    <row r="63" spans="1:22" s="72" customFormat="1" ht="47.15" customHeight="1">
      <c r="A63" s="60">
        <f>SUBTOTAL(3,$B$13:B63)</f>
        <v>40</v>
      </c>
      <c r="B63" s="456" t="s">
        <v>248</v>
      </c>
      <c r="C63" s="297">
        <v>200000000</v>
      </c>
      <c r="D63" s="60" t="s">
        <v>114</v>
      </c>
      <c r="E63" s="301" t="s">
        <v>103</v>
      </c>
      <c r="F63" s="500" t="s">
        <v>104</v>
      </c>
      <c r="G63" s="125"/>
      <c r="H63" s="498"/>
      <c r="I63" s="498"/>
      <c r="J63" s="500"/>
      <c r="K63" s="188"/>
      <c r="L63" s="189"/>
      <c r="M63" s="198"/>
      <c r="N63" s="191"/>
      <c r="O63" s="222"/>
      <c r="P63" s="132"/>
      <c r="Q63" s="501"/>
      <c r="R63" s="223"/>
      <c r="S63" s="684" t="s">
        <v>997</v>
      </c>
      <c r="T63" s="275" t="s">
        <v>110</v>
      </c>
    </row>
    <row r="64" spans="1:22" s="72" customFormat="1" ht="36" customHeight="1">
      <c r="A64" s="60">
        <f>SUBTOTAL(3,$B$13:B64)</f>
        <v>41</v>
      </c>
      <c r="B64" s="456" t="s">
        <v>1070</v>
      </c>
      <c r="C64" s="297">
        <v>2000000000</v>
      </c>
      <c r="D64" s="60" t="s">
        <v>875</v>
      </c>
      <c r="E64" s="301" t="s">
        <v>103</v>
      </c>
      <c r="F64" s="500" t="s">
        <v>104</v>
      </c>
      <c r="G64" s="125" t="s">
        <v>282</v>
      </c>
      <c r="H64" s="498">
        <v>1915670630</v>
      </c>
      <c r="I64" s="498" t="s">
        <v>222</v>
      </c>
      <c r="J64" s="498" t="s">
        <v>222</v>
      </c>
      <c r="K64" s="188" t="s">
        <v>1071</v>
      </c>
      <c r="L64" s="189" t="s">
        <v>877</v>
      </c>
      <c r="M64" s="198" t="s">
        <v>878</v>
      </c>
      <c r="N64" s="923">
        <v>0.32400000000000001</v>
      </c>
      <c r="O64" s="924">
        <v>0.44900000000000001</v>
      </c>
      <c r="P64" s="132">
        <f>Q64*H64</f>
        <v>0</v>
      </c>
      <c r="Q64" s="511">
        <v>0</v>
      </c>
      <c r="R64" s="895">
        <f>O64-N64</f>
        <v>0.125</v>
      </c>
      <c r="S64" s="684" t="s">
        <v>882</v>
      </c>
      <c r="T64" s="275" t="s">
        <v>110</v>
      </c>
    </row>
    <row r="65" spans="1:22" s="72" customFormat="1" ht="34.5" customHeight="1">
      <c r="A65" s="60">
        <f>SUBTOTAL(3,$B$13:B65)</f>
        <v>42</v>
      </c>
      <c r="B65" s="456" t="s">
        <v>274</v>
      </c>
      <c r="C65" s="512">
        <v>150000000</v>
      </c>
      <c r="D65" s="60" t="s">
        <v>114</v>
      </c>
      <c r="E65" s="301" t="s">
        <v>103</v>
      </c>
      <c r="F65" s="500" t="s">
        <v>104</v>
      </c>
      <c r="G65" s="125"/>
      <c r="H65" s="498"/>
      <c r="I65" s="498"/>
      <c r="J65" s="498"/>
      <c r="K65" s="188"/>
      <c r="L65" s="189"/>
      <c r="M65" s="198"/>
      <c r="N65" s="191"/>
      <c r="O65" s="196"/>
      <c r="P65" s="132"/>
      <c r="Q65" s="501"/>
      <c r="R65" s="196"/>
      <c r="S65" s="684" t="s">
        <v>997</v>
      </c>
      <c r="T65" s="275" t="s">
        <v>110</v>
      </c>
    </row>
    <row r="66" spans="1:22" s="72" customFormat="1" ht="33.75" customHeight="1">
      <c r="A66" s="60">
        <f>SUBTOTAL(3,$B$13:B66)</f>
        <v>43</v>
      </c>
      <c r="B66" s="456" t="s">
        <v>251</v>
      </c>
      <c r="C66" s="297">
        <v>200000000</v>
      </c>
      <c r="D66" s="60" t="s">
        <v>114</v>
      </c>
      <c r="E66" s="301" t="s">
        <v>103</v>
      </c>
      <c r="F66" s="500" t="s">
        <v>104</v>
      </c>
      <c r="G66" s="125"/>
      <c r="H66" s="498"/>
      <c r="I66" s="498"/>
      <c r="J66" s="500"/>
      <c r="K66" s="188"/>
      <c r="L66" s="189"/>
      <c r="M66" s="198"/>
      <c r="N66" s="191"/>
      <c r="O66" s="191"/>
      <c r="P66" s="132"/>
      <c r="Q66" s="511"/>
      <c r="R66" s="128"/>
      <c r="S66" s="684" t="s">
        <v>997</v>
      </c>
      <c r="T66" s="275" t="s">
        <v>110</v>
      </c>
    </row>
    <row r="67" spans="1:22" s="72" customFormat="1" ht="33" customHeight="1">
      <c r="A67" s="60">
        <f>SUBTOTAL(3,$B$13:B67)</f>
        <v>44</v>
      </c>
      <c r="B67" s="456" t="s">
        <v>278</v>
      </c>
      <c r="C67" s="297">
        <v>200000000</v>
      </c>
      <c r="D67" s="60" t="s">
        <v>114</v>
      </c>
      <c r="E67" s="301" t="s">
        <v>103</v>
      </c>
      <c r="F67" s="500" t="s">
        <v>104</v>
      </c>
      <c r="G67" s="125"/>
      <c r="H67" s="498"/>
      <c r="I67" s="498"/>
      <c r="J67" s="60"/>
      <c r="K67" s="513"/>
      <c r="L67" s="117"/>
      <c r="M67" s="514"/>
      <c r="N67" s="133"/>
      <c r="O67" s="196"/>
      <c r="P67" s="132"/>
      <c r="Q67" s="515"/>
      <c r="R67" s="133"/>
      <c r="S67" s="684" t="s">
        <v>997</v>
      </c>
      <c r="T67" s="275" t="s">
        <v>110</v>
      </c>
    </row>
    <row r="68" spans="1:22" s="78" customFormat="1" ht="36" customHeight="1">
      <c r="A68" s="60">
        <f>SUBTOTAL(3,$B$13:B68)</f>
        <v>45</v>
      </c>
      <c r="B68" s="456" t="s">
        <v>1072</v>
      </c>
      <c r="C68" s="297">
        <v>1310000000</v>
      </c>
      <c r="D68" s="60" t="s">
        <v>875</v>
      </c>
      <c r="E68" s="125" t="s">
        <v>103</v>
      </c>
      <c r="F68" s="500" t="s">
        <v>104</v>
      </c>
      <c r="G68" s="125" t="s">
        <v>282</v>
      </c>
      <c r="H68" s="498">
        <v>1217382870</v>
      </c>
      <c r="I68" s="498" t="s">
        <v>231</v>
      </c>
      <c r="J68" s="498" t="s">
        <v>222</v>
      </c>
      <c r="K68" s="500" t="s">
        <v>1071</v>
      </c>
      <c r="L68" s="189" t="s">
        <v>877</v>
      </c>
      <c r="M68" s="198" t="s">
        <v>878</v>
      </c>
      <c r="N68" s="923">
        <v>0.65800000000000003</v>
      </c>
      <c r="O68" s="924">
        <v>1.143</v>
      </c>
      <c r="P68" s="132">
        <f>Q68*H68</f>
        <v>0</v>
      </c>
      <c r="Q68" s="501">
        <v>0</v>
      </c>
      <c r="R68" s="895">
        <f>O68-N68</f>
        <v>0.48499999999999999</v>
      </c>
      <c r="S68" s="684" t="s">
        <v>882</v>
      </c>
      <c r="T68" s="275" t="s">
        <v>110</v>
      </c>
      <c r="V68"/>
    </row>
    <row r="69" spans="1:22" s="78" customFormat="1" ht="36.75" customHeight="1">
      <c r="A69" s="60">
        <f>SUBTOTAL(3,$B$13:B69)</f>
        <v>46</v>
      </c>
      <c r="B69" s="456" t="s">
        <v>1073</v>
      </c>
      <c r="C69" s="512">
        <v>150000000</v>
      </c>
      <c r="D69" s="60" t="s">
        <v>114</v>
      </c>
      <c r="E69" s="301" t="s">
        <v>103</v>
      </c>
      <c r="F69" s="500" t="s">
        <v>104</v>
      </c>
      <c r="G69" s="517"/>
      <c r="H69" s="498"/>
      <c r="I69" s="498"/>
      <c r="J69" s="500"/>
      <c r="K69" s="500"/>
      <c r="L69" s="221"/>
      <c r="M69" s="190"/>
      <c r="N69" s="134"/>
      <c r="O69" s="120"/>
      <c r="P69" s="132"/>
      <c r="Q69" s="518"/>
      <c r="R69" s="128"/>
      <c r="S69" s="684" t="s">
        <v>997</v>
      </c>
      <c r="T69" s="275" t="s">
        <v>110</v>
      </c>
      <c r="V69"/>
    </row>
    <row r="70" spans="1:22" s="78" customFormat="1" ht="36" customHeight="1">
      <c r="A70" s="60">
        <f>SUBTOTAL(3,$B$13:B70)</f>
        <v>47</v>
      </c>
      <c r="B70" s="456" t="s">
        <v>286</v>
      </c>
      <c r="C70" s="297">
        <v>250000000</v>
      </c>
      <c r="D70" s="60" t="s">
        <v>875</v>
      </c>
      <c r="E70" s="301" t="s">
        <v>103</v>
      </c>
      <c r="F70" s="500" t="s">
        <v>104</v>
      </c>
      <c r="G70" s="516"/>
      <c r="H70" s="498"/>
      <c r="I70" s="452"/>
      <c r="J70" s="60"/>
      <c r="K70" s="500"/>
      <c r="L70" s="225"/>
      <c r="M70" s="190"/>
      <c r="N70" s="134"/>
      <c r="O70" s="120"/>
      <c r="P70" s="132"/>
      <c r="Q70" s="518"/>
      <c r="R70" s="128"/>
      <c r="S70" s="684" t="s">
        <v>1051</v>
      </c>
      <c r="T70" s="275" t="s">
        <v>110</v>
      </c>
      <c r="V70"/>
    </row>
    <row r="71" spans="1:22" s="78" customFormat="1" ht="45.4" customHeight="1">
      <c r="A71" s="393">
        <f>SUBTOTAL(3,$B$13:B71)</f>
        <v>48</v>
      </c>
      <c r="B71" s="474" t="s">
        <v>290</v>
      </c>
      <c r="C71" s="350">
        <v>0</v>
      </c>
      <c r="D71" s="393"/>
      <c r="E71" s="309"/>
      <c r="F71" s="510"/>
      <c r="G71" s="519"/>
      <c r="H71" s="477"/>
      <c r="I71" s="477"/>
      <c r="J71" s="393"/>
      <c r="K71" s="393"/>
      <c r="L71" s="343"/>
      <c r="M71" s="344"/>
      <c r="N71" s="345"/>
      <c r="O71" s="318"/>
      <c r="P71" s="346"/>
      <c r="Q71" s="520"/>
      <c r="R71" s="334"/>
      <c r="S71" s="686" t="s">
        <v>291</v>
      </c>
      <c r="T71" s="275" t="s">
        <v>110</v>
      </c>
      <c r="V71"/>
    </row>
    <row r="72" spans="1:22" s="78" customFormat="1" ht="14.25" customHeight="1">
      <c r="A72" s="1534" t="s">
        <v>292</v>
      </c>
      <c r="B72" s="1535"/>
      <c r="C72" s="1535"/>
      <c r="D72" s="1535"/>
      <c r="E72" s="1535"/>
      <c r="F72" s="1535"/>
      <c r="G72" s="1535"/>
      <c r="H72" s="1535"/>
      <c r="I72" s="1535"/>
      <c r="J72" s="1535"/>
      <c r="K72" s="1535"/>
      <c r="L72" s="1535"/>
      <c r="M72" s="1535"/>
      <c r="N72" s="1535"/>
      <c r="O72" s="1535"/>
      <c r="P72" s="1535"/>
      <c r="Q72" s="1535"/>
      <c r="R72" s="1535"/>
      <c r="S72" s="1536"/>
      <c r="T72" s="275"/>
      <c r="V72"/>
    </row>
    <row r="73" spans="1:22" s="78" customFormat="1" ht="48" customHeight="1">
      <c r="A73" s="302">
        <f>SUBTOTAL(3,$B$13:B73)</f>
        <v>49</v>
      </c>
      <c r="B73" s="122" t="s">
        <v>293</v>
      </c>
      <c r="C73" s="291">
        <v>200001188</v>
      </c>
      <c r="D73" s="291" t="s">
        <v>114</v>
      </c>
      <c r="E73" s="44" t="s">
        <v>103</v>
      </c>
      <c r="F73" s="500" t="s">
        <v>241</v>
      </c>
      <c r="G73" s="138"/>
      <c r="H73" s="136"/>
      <c r="I73" s="136" t="s">
        <v>178</v>
      </c>
      <c r="J73" s="304"/>
      <c r="K73" s="304"/>
      <c r="L73" s="117"/>
      <c r="M73" s="137"/>
      <c r="N73" s="134"/>
      <c r="O73" s="120"/>
      <c r="P73" s="132"/>
      <c r="Q73" s="224"/>
      <c r="R73" s="128"/>
      <c r="S73" s="684" t="s">
        <v>997</v>
      </c>
      <c r="T73" s="275" t="s">
        <v>171</v>
      </c>
      <c r="V73" s="11"/>
    </row>
    <row r="74" spans="1:22" s="78" customFormat="1" ht="45.75" customHeight="1">
      <c r="A74" s="302">
        <f>SUBTOTAL(3,$B$13:B74)</f>
        <v>50</v>
      </c>
      <c r="B74" s="122" t="s">
        <v>297</v>
      </c>
      <c r="C74" s="123">
        <v>200001188</v>
      </c>
      <c r="D74" s="293" t="s">
        <v>114</v>
      </c>
      <c r="E74" s="294" t="s">
        <v>103</v>
      </c>
      <c r="F74" s="500" t="s">
        <v>241</v>
      </c>
      <c r="G74" s="135"/>
      <c r="H74" s="136"/>
      <c r="I74" s="136" t="s">
        <v>178</v>
      </c>
      <c r="J74" s="304"/>
      <c r="K74" s="304"/>
      <c r="L74" s="117"/>
      <c r="M74" s="137"/>
      <c r="N74" s="134"/>
      <c r="O74" s="120"/>
      <c r="P74" s="132"/>
      <c r="Q74" s="224"/>
      <c r="R74" s="128"/>
      <c r="S74" s="684" t="s">
        <v>997</v>
      </c>
      <c r="T74" s="275" t="s">
        <v>171</v>
      </c>
      <c r="V74" s="11"/>
    </row>
    <row r="75" spans="1:22" s="78" customFormat="1" ht="65.650000000000006" customHeight="1">
      <c r="A75" s="305">
        <f>SUBTOTAL(3,$B$13:B75)</f>
        <v>51</v>
      </c>
      <c r="B75" s="323" t="s">
        <v>300</v>
      </c>
      <c r="C75" s="338">
        <v>300000163</v>
      </c>
      <c r="D75" s="339" t="s">
        <v>875</v>
      </c>
      <c r="E75" s="340" t="s">
        <v>103</v>
      </c>
      <c r="F75" s="510" t="s">
        <v>241</v>
      </c>
      <c r="G75" s="342"/>
      <c r="H75" s="328"/>
      <c r="I75" s="328" t="s">
        <v>302</v>
      </c>
      <c r="J75" s="330"/>
      <c r="K75" s="330"/>
      <c r="L75" s="343"/>
      <c r="M75" s="344"/>
      <c r="N75" s="345"/>
      <c r="O75" s="318"/>
      <c r="P75" s="346"/>
      <c r="Q75" s="347"/>
      <c r="R75" s="334"/>
      <c r="S75" s="686" t="s">
        <v>972</v>
      </c>
      <c r="T75" s="275" t="s">
        <v>171</v>
      </c>
      <c r="V75" s="11"/>
    </row>
    <row r="76" spans="1:22" s="78" customFormat="1" ht="47.25" customHeight="1">
      <c r="A76" s="302">
        <f>SUBTOTAL(3,$B$13:B76)</f>
        <v>52</v>
      </c>
      <c r="B76" s="122" t="s">
        <v>305</v>
      </c>
      <c r="C76" s="295">
        <v>200000110</v>
      </c>
      <c r="D76" s="296" t="s">
        <v>114</v>
      </c>
      <c r="E76" s="290" t="s">
        <v>103</v>
      </c>
      <c r="F76" s="500" t="s">
        <v>241</v>
      </c>
      <c r="G76" s="135"/>
      <c r="H76" s="136"/>
      <c r="I76" s="136" t="s">
        <v>178</v>
      </c>
      <c r="J76" s="304"/>
      <c r="K76" s="304"/>
      <c r="L76" s="117"/>
      <c r="M76" s="137"/>
      <c r="N76" s="134"/>
      <c r="O76" s="120"/>
      <c r="P76" s="132"/>
      <c r="Q76" s="224"/>
      <c r="R76" s="128"/>
      <c r="S76" s="684" t="s">
        <v>997</v>
      </c>
      <c r="T76" s="275" t="s">
        <v>171</v>
      </c>
      <c r="V76" s="11"/>
    </row>
    <row r="77" spans="1:22" s="78" customFormat="1" ht="46.5" customHeight="1">
      <c r="A77" s="302">
        <f>SUBTOTAL(3,$B$13:B77)</f>
        <v>53</v>
      </c>
      <c r="B77" s="122" t="s">
        <v>308</v>
      </c>
      <c r="C77" s="292">
        <v>500000000</v>
      </c>
      <c r="D77" s="293" t="s">
        <v>875</v>
      </c>
      <c r="E77" s="294" t="s">
        <v>103</v>
      </c>
      <c r="F77" s="500" t="s">
        <v>241</v>
      </c>
      <c r="G77" s="138"/>
      <c r="H77" s="136"/>
      <c r="I77" s="136" t="s">
        <v>107</v>
      </c>
      <c r="J77" s="304"/>
      <c r="K77" s="304"/>
      <c r="L77" s="117"/>
      <c r="M77" s="137"/>
      <c r="N77" s="134"/>
      <c r="O77" s="120"/>
      <c r="P77" s="132"/>
      <c r="Q77" s="224"/>
      <c r="R77" s="128"/>
      <c r="S77" s="684" t="s">
        <v>1074</v>
      </c>
      <c r="T77" s="275" t="s">
        <v>171</v>
      </c>
      <c r="V77" s="11"/>
    </row>
    <row r="78" spans="1:22" s="78" customFormat="1" ht="15.75" customHeight="1">
      <c r="A78" s="1492" t="s">
        <v>311</v>
      </c>
      <c r="B78" s="1493"/>
      <c r="C78" s="1493"/>
      <c r="D78" s="1493"/>
      <c r="E78" s="1493"/>
      <c r="F78" s="1493"/>
      <c r="G78" s="1493"/>
      <c r="H78" s="1493"/>
      <c r="I78" s="1493"/>
      <c r="J78" s="1493"/>
      <c r="K78" s="1493"/>
      <c r="L78" s="1493"/>
      <c r="M78" s="1493"/>
      <c r="N78" s="1493"/>
      <c r="O78" s="1493"/>
      <c r="P78" s="1493"/>
      <c r="Q78" s="1493"/>
      <c r="R78" s="1493"/>
      <c r="S78" s="1510"/>
      <c r="T78" s="275"/>
      <c r="V78"/>
    </row>
    <row r="79" spans="1:22" s="78" customFormat="1" ht="45.75" customHeight="1">
      <c r="A79" s="305">
        <f>SUBTOTAL(3,$B$13:B79)</f>
        <v>54</v>
      </c>
      <c r="B79" s="323" t="s">
        <v>312</v>
      </c>
      <c r="C79" s="324">
        <v>0</v>
      </c>
      <c r="D79" s="330"/>
      <c r="E79" s="330"/>
      <c r="F79" s="510"/>
      <c r="G79" s="342"/>
      <c r="H79" s="328"/>
      <c r="I79" s="328"/>
      <c r="J79" s="330"/>
      <c r="K79" s="330"/>
      <c r="L79" s="343"/>
      <c r="M79" s="344"/>
      <c r="N79" s="345"/>
      <c r="O79" s="318"/>
      <c r="P79" s="346"/>
      <c r="Q79" s="347"/>
      <c r="R79" s="334"/>
      <c r="S79" s="686" t="s">
        <v>313</v>
      </c>
      <c r="T79" s="278" t="s">
        <v>139</v>
      </c>
      <c r="V79"/>
    </row>
    <row r="80" spans="1:22" s="78" customFormat="1" ht="57.4" customHeight="1">
      <c r="A80" s="302">
        <f>SUBTOTAL(3,$B$13:B80)</f>
        <v>55</v>
      </c>
      <c r="B80" s="122" t="s">
        <v>314</v>
      </c>
      <c r="C80" s="124">
        <v>255000000</v>
      </c>
      <c r="D80" s="304" t="s">
        <v>875</v>
      </c>
      <c r="E80" s="207" t="s">
        <v>133</v>
      </c>
      <c r="F80" s="500" t="s">
        <v>134</v>
      </c>
      <c r="G80" s="135" t="s">
        <v>315</v>
      </c>
      <c r="H80" s="136">
        <v>235066000</v>
      </c>
      <c r="I80" s="136" t="s">
        <v>136</v>
      </c>
      <c r="J80" s="304" t="s">
        <v>137</v>
      </c>
      <c r="K80" s="304" t="s">
        <v>316</v>
      </c>
      <c r="L80" s="117">
        <v>44396</v>
      </c>
      <c r="M80" s="137">
        <v>44515</v>
      </c>
      <c r="N80" s="925">
        <v>4.38</v>
      </c>
      <c r="O80" s="888">
        <v>0</v>
      </c>
      <c r="P80" s="132"/>
      <c r="Q80" s="224"/>
      <c r="R80" s="894">
        <f>O80-N80</f>
        <v>-4.38</v>
      </c>
      <c r="S80" s="684" t="s">
        <v>882</v>
      </c>
      <c r="T80" s="278" t="s">
        <v>139</v>
      </c>
      <c r="V80"/>
    </row>
    <row r="81" spans="1:22" s="78" customFormat="1" ht="118.4" customHeight="1">
      <c r="A81" s="305">
        <f>SUBTOTAL(3,$B$13:B81)</f>
        <v>56</v>
      </c>
      <c r="B81" s="323" t="s">
        <v>811</v>
      </c>
      <c r="C81" s="324">
        <v>0</v>
      </c>
      <c r="D81" s="330"/>
      <c r="E81" s="330"/>
      <c r="F81" s="510"/>
      <c r="G81" s="342"/>
      <c r="H81" s="328"/>
      <c r="I81" s="328"/>
      <c r="J81" s="330"/>
      <c r="K81" s="330"/>
      <c r="L81" s="343"/>
      <c r="M81" s="344"/>
      <c r="N81" s="345"/>
      <c r="O81" s="318"/>
      <c r="P81" s="346"/>
      <c r="Q81" s="347"/>
      <c r="R81" s="334"/>
      <c r="S81" s="686" t="s">
        <v>812</v>
      </c>
      <c r="T81" s="278" t="s">
        <v>139</v>
      </c>
      <c r="V81"/>
    </row>
    <row r="82" spans="1:22" s="78" customFormat="1" ht="34.5" customHeight="1">
      <c r="A82" s="302">
        <f>SUBTOTAL(3,$B$13:B82)</f>
        <v>57</v>
      </c>
      <c r="B82" s="122" t="s">
        <v>317</v>
      </c>
      <c r="C82" s="124">
        <v>500094000</v>
      </c>
      <c r="D82" s="304" t="s">
        <v>875</v>
      </c>
      <c r="E82" s="304" t="s">
        <v>103</v>
      </c>
      <c r="F82" s="500" t="s">
        <v>134</v>
      </c>
      <c r="G82" s="135"/>
      <c r="H82" s="136"/>
      <c r="I82" s="136" t="s">
        <v>178</v>
      </c>
      <c r="J82" s="304" t="s">
        <v>319</v>
      </c>
      <c r="K82" s="304" t="s">
        <v>320</v>
      </c>
      <c r="L82" s="117"/>
      <c r="M82" s="137"/>
      <c r="N82" s="134"/>
      <c r="O82" s="120"/>
      <c r="P82" s="132"/>
      <c r="Q82" s="224"/>
      <c r="R82" s="128"/>
      <c r="S82" s="684" t="s">
        <v>975</v>
      </c>
      <c r="T82" s="278" t="s">
        <v>139</v>
      </c>
      <c r="V82"/>
    </row>
    <row r="83" spans="1:22" s="78" customFormat="1" ht="54.4" customHeight="1">
      <c r="A83" s="305">
        <f>SUBTOTAL(3,$B$13:B83)</f>
        <v>58</v>
      </c>
      <c r="B83" s="323" t="s">
        <v>321</v>
      </c>
      <c r="C83" s="324">
        <v>5000009000</v>
      </c>
      <c r="D83" s="330" t="s">
        <v>875</v>
      </c>
      <c r="E83" s="330" t="s">
        <v>103</v>
      </c>
      <c r="F83" s="510" t="s">
        <v>134</v>
      </c>
      <c r="G83" s="342"/>
      <c r="H83" s="324"/>
      <c r="I83" s="328" t="s">
        <v>178</v>
      </c>
      <c r="J83" s="330"/>
      <c r="K83" s="330"/>
      <c r="L83" s="343"/>
      <c r="M83" s="344"/>
      <c r="N83" s="345"/>
      <c r="O83" s="318"/>
      <c r="P83" s="346"/>
      <c r="Q83" s="347"/>
      <c r="R83" s="334"/>
      <c r="S83" s="686" t="s">
        <v>1075</v>
      </c>
      <c r="T83" s="278" t="s">
        <v>139</v>
      </c>
      <c r="V83"/>
    </row>
    <row r="84" spans="1:22" s="78" customFormat="1" ht="55.75" customHeight="1">
      <c r="A84" s="305">
        <f>SUBTOTAL(3,$B$13:B84)</f>
        <v>59</v>
      </c>
      <c r="B84" s="323" t="s">
        <v>326</v>
      </c>
      <c r="C84" s="324">
        <v>3004925000</v>
      </c>
      <c r="D84" s="330" t="s">
        <v>875</v>
      </c>
      <c r="E84" s="330" t="s">
        <v>103</v>
      </c>
      <c r="F84" s="510" t="s">
        <v>134</v>
      </c>
      <c r="G84" s="408"/>
      <c r="H84" s="324"/>
      <c r="I84" s="328" t="s">
        <v>107</v>
      </c>
      <c r="J84" s="330"/>
      <c r="K84" s="330"/>
      <c r="L84" s="343"/>
      <c r="M84" s="344"/>
      <c r="N84" s="345"/>
      <c r="O84" s="318"/>
      <c r="P84" s="346"/>
      <c r="Q84" s="347"/>
      <c r="R84" s="334"/>
      <c r="S84" s="686" t="s">
        <v>977</v>
      </c>
      <c r="T84" s="278" t="s">
        <v>139</v>
      </c>
      <c r="V84"/>
    </row>
    <row r="85" spans="1:22" s="78" customFormat="1" ht="37.5" customHeight="1">
      <c r="A85" s="302">
        <f>SUBTOTAL(3,$B$13:B85)</f>
        <v>60</v>
      </c>
      <c r="B85" s="122" t="s">
        <v>329</v>
      </c>
      <c r="C85" s="124">
        <v>195000000</v>
      </c>
      <c r="D85" s="304" t="s">
        <v>114</v>
      </c>
      <c r="E85" s="304" t="s">
        <v>103</v>
      </c>
      <c r="F85" s="500" t="s">
        <v>134</v>
      </c>
      <c r="G85" s="226"/>
      <c r="H85" s="124"/>
      <c r="I85" s="136" t="s">
        <v>178</v>
      </c>
      <c r="J85" s="304"/>
      <c r="K85" s="304"/>
      <c r="L85" s="117"/>
      <c r="M85" s="137"/>
      <c r="N85" s="134"/>
      <c r="O85" s="120"/>
      <c r="P85" s="132"/>
      <c r="Q85" s="224"/>
      <c r="R85" s="128"/>
      <c r="S85" s="684" t="s">
        <v>918</v>
      </c>
      <c r="T85" s="278" t="s">
        <v>139</v>
      </c>
      <c r="V85"/>
    </row>
    <row r="86" spans="1:22" s="78" customFormat="1" ht="37.5" customHeight="1">
      <c r="A86" s="302">
        <f>SUBTOTAL(3,$B$13:B86)</f>
        <v>61</v>
      </c>
      <c r="B86" s="122" t="s">
        <v>332</v>
      </c>
      <c r="C86" s="124">
        <v>166680000</v>
      </c>
      <c r="D86" s="304" t="s">
        <v>114</v>
      </c>
      <c r="E86" s="304" t="s">
        <v>103</v>
      </c>
      <c r="F86" s="500" t="s">
        <v>134</v>
      </c>
      <c r="G86" s="226"/>
      <c r="H86" s="124"/>
      <c r="I86" s="136" t="s">
        <v>178</v>
      </c>
      <c r="J86" s="304"/>
      <c r="K86" s="136" t="s">
        <v>334</v>
      </c>
      <c r="L86" s="117"/>
      <c r="M86" s="137"/>
      <c r="N86" s="134"/>
      <c r="O86" s="120"/>
      <c r="P86" s="132"/>
      <c r="Q86" s="224"/>
      <c r="R86" s="128"/>
      <c r="S86" s="684" t="s">
        <v>975</v>
      </c>
      <c r="T86" s="278" t="s">
        <v>139</v>
      </c>
      <c r="V86"/>
    </row>
    <row r="87" spans="1:22" s="78" customFormat="1" ht="37.5" customHeight="1">
      <c r="A87" s="302">
        <f>SUBTOTAL(3,$B$13:B87)</f>
        <v>62</v>
      </c>
      <c r="B87" s="122" t="s">
        <v>335</v>
      </c>
      <c r="C87" s="124">
        <v>171310000</v>
      </c>
      <c r="D87" s="304" t="s">
        <v>114</v>
      </c>
      <c r="E87" s="304" t="s">
        <v>103</v>
      </c>
      <c r="F87" s="500" t="s">
        <v>134</v>
      </c>
      <c r="G87" s="226"/>
      <c r="H87" s="124"/>
      <c r="I87" s="136" t="s">
        <v>178</v>
      </c>
      <c r="J87" s="304"/>
      <c r="K87" s="304"/>
      <c r="L87" s="117"/>
      <c r="M87" s="137"/>
      <c r="N87" s="134"/>
      <c r="O87" s="120"/>
      <c r="P87" s="132"/>
      <c r="Q87" s="224"/>
      <c r="R87" s="128"/>
      <c r="S87" s="684" t="s">
        <v>918</v>
      </c>
      <c r="T87" s="278" t="s">
        <v>139</v>
      </c>
      <c r="V87"/>
    </row>
    <row r="88" spans="1:22" s="78" customFormat="1" ht="37.5" customHeight="1">
      <c r="A88" s="302">
        <f>SUBTOTAL(3,$B$13:B88)</f>
        <v>63</v>
      </c>
      <c r="B88" s="122" t="s">
        <v>338</v>
      </c>
      <c r="C88" s="124">
        <v>463012200</v>
      </c>
      <c r="D88" s="304" t="s">
        <v>875</v>
      </c>
      <c r="E88" s="304" t="s">
        <v>103</v>
      </c>
      <c r="F88" s="500" t="s">
        <v>134</v>
      </c>
      <c r="G88" s="226"/>
      <c r="H88" s="124"/>
      <c r="I88" s="136" t="s">
        <v>178</v>
      </c>
      <c r="J88" s="304"/>
      <c r="K88" s="136" t="s">
        <v>340</v>
      </c>
      <c r="L88" s="117"/>
      <c r="M88" s="137"/>
      <c r="N88" s="134"/>
      <c r="O88" s="120"/>
      <c r="P88" s="132"/>
      <c r="Q88" s="224"/>
      <c r="R88" s="128"/>
      <c r="S88" s="684" t="s">
        <v>975</v>
      </c>
      <c r="T88" s="278" t="s">
        <v>139</v>
      </c>
      <c r="V88"/>
    </row>
    <row r="89" spans="1:22" s="78" customFormat="1" ht="36" customHeight="1">
      <c r="A89" s="302">
        <f>SUBTOTAL(3,$B$13:B89)</f>
        <v>64</v>
      </c>
      <c r="B89" s="122" t="s">
        <v>341</v>
      </c>
      <c r="C89" s="124">
        <v>500094000</v>
      </c>
      <c r="D89" s="304" t="s">
        <v>875</v>
      </c>
      <c r="E89" s="304" t="s">
        <v>103</v>
      </c>
      <c r="F89" s="500" t="s">
        <v>134</v>
      </c>
      <c r="G89" s="226"/>
      <c r="H89" s="124"/>
      <c r="I89" s="136" t="s">
        <v>178</v>
      </c>
      <c r="J89" s="304"/>
      <c r="K89" s="136" t="s">
        <v>343</v>
      </c>
      <c r="L89" s="117"/>
      <c r="M89" s="137"/>
      <c r="N89" s="134"/>
      <c r="O89" s="120"/>
      <c r="P89" s="132"/>
      <c r="Q89" s="224"/>
      <c r="R89" s="128"/>
      <c r="S89" s="684" t="s">
        <v>975</v>
      </c>
      <c r="T89" s="278" t="s">
        <v>139</v>
      </c>
      <c r="V89"/>
    </row>
    <row r="90" spans="1:22" s="78" customFormat="1" ht="37.5" customHeight="1">
      <c r="A90" s="302">
        <f>SUBTOTAL(3,$B$13:B90)</f>
        <v>65</v>
      </c>
      <c r="B90" s="122" t="s">
        <v>344</v>
      </c>
      <c r="C90" s="124">
        <v>200000000</v>
      </c>
      <c r="D90" s="304" t="s">
        <v>114</v>
      </c>
      <c r="E90" s="304" t="s">
        <v>103</v>
      </c>
      <c r="F90" s="500" t="s">
        <v>134</v>
      </c>
      <c r="G90" s="226"/>
      <c r="H90" s="124"/>
      <c r="I90" s="406"/>
      <c r="J90" s="304"/>
      <c r="K90" s="304"/>
      <c r="L90" s="117"/>
      <c r="M90" s="137"/>
      <c r="N90" s="134"/>
      <c r="O90" s="120"/>
      <c r="P90" s="132"/>
      <c r="Q90" s="224"/>
      <c r="R90" s="128"/>
      <c r="S90" s="684" t="s">
        <v>918</v>
      </c>
      <c r="T90" s="278" t="s">
        <v>139</v>
      </c>
      <c r="V90"/>
    </row>
    <row r="91" spans="1:22" s="78" customFormat="1">
      <c r="A91" s="1504" t="s">
        <v>347</v>
      </c>
      <c r="B91" s="1505"/>
      <c r="C91" s="1505"/>
      <c r="D91" s="1505"/>
      <c r="E91" s="1505"/>
      <c r="F91" s="1505"/>
      <c r="G91" s="1505"/>
      <c r="H91" s="1505"/>
      <c r="I91" s="1505"/>
      <c r="J91" s="1505"/>
      <c r="K91" s="1505"/>
      <c r="L91" s="1505"/>
      <c r="M91" s="1505"/>
      <c r="N91" s="1505"/>
      <c r="O91" s="1505"/>
      <c r="P91" s="1505"/>
      <c r="Q91" s="1505"/>
      <c r="R91" s="1505"/>
      <c r="S91" s="1508"/>
      <c r="T91" s="275"/>
      <c r="V91"/>
    </row>
    <row r="92" spans="1:22" s="78" customFormat="1">
      <c r="A92" s="1506" t="s">
        <v>348</v>
      </c>
      <c r="B92" s="1507"/>
      <c r="C92" s="1507"/>
      <c r="D92" s="1507"/>
      <c r="E92" s="1507"/>
      <c r="F92" s="1507"/>
      <c r="G92" s="1507"/>
      <c r="H92" s="1507"/>
      <c r="I92" s="1507"/>
      <c r="J92" s="1507"/>
      <c r="K92" s="1507"/>
      <c r="L92" s="1507"/>
      <c r="M92" s="1507"/>
      <c r="N92" s="1507"/>
      <c r="O92" s="1507"/>
      <c r="P92" s="1507"/>
      <c r="Q92" s="1507"/>
      <c r="R92" s="1507"/>
      <c r="S92" s="1507"/>
      <c r="T92" s="275"/>
      <c r="V92"/>
    </row>
    <row r="93" spans="1:22" s="78" customFormat="1" ht="32.5" customHeight="1">
      <c r="A93" s="60">
        <f>SUBTOTAL(3,$B$13:B93)</f>
        <v>66</v>
      </c>
      <c r="B93" s="521" t="s">
        <v>1076</v>
      </c>
      <c r="C93" s="297">
        <v>1000000000</v>
      </c>
      <c r="D93" s="298" t="s">
        <v>875</v>
      </c>
      <c r="E93" s="301" t="s">
        <v>103</v>
      </c>
      <c r="F93" s="114" t="s">
        <v>104</v>
      </c>
      <c r="G93" s="517"/>
      <c r="H93" s="139"/>
      <c r="I93" s="140"/>
      <c r="J93" s="140"/>
      <c r="K93" s="522"/>
      <c r="L93" s="212"/>
      <c r="M93" s="213"/>
      <c r="N93" s="203"/>
      <c r="O93" s="203"/>
      <c r="P93" s="210"/>
      <c r="Q93" s="523"/>
      <c r="R93" s="524"/>
      <c r="S93" s="684" t="s">
        <v>1051</v>
      </c>
      <c r="T93" s="275" t="s">
        <v>110</v>
      </c>
      <c r="V93"/>
    </row>
    <row r="94" spans="1:22" s="78" customFormat="1" ht="44.65" customHeight="1">
      <c r="A94" s="393">
        <f>SUBTOTAL(3,$B$13:B94)</f>
        <v>67</v>
      </c>
      <c r="B94" s="525" t="s">
        <v>352</v>
      </c>
      <c r="C94" s="349">
        <v>0</v>
      </c>
      <c r="D94" s="350"/>
      <c r="E94" s="309"/>
      <c r="F94" s="360"/>
      <c r="G94" s="476"/>
      <c r="H94" s="526"/>
      <c r="I94" s="398"/>
      <c r="J94" s="362"/>
      <c r="K94" s="363"/>
      <c r="L94" s="527"/>
      <c r="M94" s="528"/>
      <c r="N94" s="365"/>
      <c r="O94" s="365"/>
      <c r="P94" s="366"/>
      <c r="Q94" s="529"/>
      <c r="R94" s="365"/>
      <c r="S94" s="686" t="s">
        <v>353</v>
      </c>
      <c r="T94" s="275" t="s">
        <v>110</v>
      </c>
      <c r="V94"/>
    </row>
    <row r="95" spans="1:22" s="78" customFormat="1" ht="15" customHeight="1">
      <c r="A95" s="1492" t="s">
        <v>354</v>
      </c>
      <c r="B95" s="1493"/>
      <c r="C95" s="1493"/>
      <c r="D95" s="1493"/>
      <c r="E95" s="1493"/>
      <c r="F95" s="1493"/>
      <c r="G95" s="1493"/>
      <c r="H95" s="1493"/>
      <c r="I95" s="1493"/>
      <c r="J95" s="1493"/>
      <c r="K95" s="1493"/>
      <c r="L95" s="1493"/>
      <c r="M95" s="1493"/>
      <c r="N95" s="1493"/>
      <c r="O95" s="1493"/>
      <c r="P95" s="1493"/>
      <c r="Q95" s="1493"/>
      <c r="R95" s="1493"/>
      <c r="S95" s="1493"/>
      <c r="T95" s="275"/>
      <c r="V95"/>
    </row>
    <row r="96" spans="1:22" s="78" customFormat="1" ht="64.400000000000006" customHeight="1">
      <c r="A96" s="305">
        <f>SUBTOTAL(3,$B$13:B96)</f>
        <v>68</v>
      </c>
      <c r="B96" s="348" t="s">
        <v>355</v>
      </c>
      <c r="C96" s="349">
        <v>300000164</v>
      </c>
      <c r="D96" s="350" t="s">
        <v>875</v>
      </c>
      <c r="E96" s="340" t="s">
        <v>103</v>
      </c>
      <c r="F96" s="360" t="s">
        <v>241</v>
      </c>
      <c r="G96" s="308"/>
      <c r="H96" s="352"/>
      <c r="I96" s="353" t="s">
        <v>153</v>
      </c>
      <c r="J96" s="354"/>
      <c r="K96" s="353"/>
      <c r="L96" s="355"/>
      <c r="M96" s="355"/>
      <c r="N96" s="356"/>
      <c r="O96" s="356"/>
      <c r="P96" s="346"/>
      <c r="Q96" s="357"/>
      <c r="R96" s="358"/>
      <c r="S96" s="686" t="s">
        <v>981</v>
      </c>
      <c r="T96" s="275" t="s">
        <v>171</v>
      </c>
      <c r="V96" s="11"/>
    </row>
    <row r="97" spans="1:22" s="78" customFormat="1" ht="16.5" customHeight="1">
      <c r="A97" s="1492" t="s">
        <v>359</v>
      </c>
      <c r="B97" s="1493"/>
      <c r="C97" s="1493"/>
      <c r="D97" s="1493"/>
      <c r="E97" s="1493"/>
      <c r="F97" s="1493"/>
      <c r="G97" s="1493"/>
      <c r="H97" s="1493"/>
      <c r="I97" s="1493"/>
      <c r="J97" s="1493"/>
      <c r="K97" s="1493"/>
      <c r="L97" s="1493"/>
      <c r="M97" s="1493"/>
      <c r="N97" s="1493"/>
      <c r="O97" s="1493"/>
      <c r="P97" s="1493"/>
      <c r="Q97" s="1493"/>
      <c r="R97" s="1493"/>
      <c r="S97" s="1493"/>
      <c r="T97" s="275"/>
      <c r="V97"/>
    </row>
    <row r="98" spans="1:22" s="146" customFormat="1" ht="39" customHeight="1">
      <c r="A98" s="302">
        <f>SUBTOTAL(3,$B$13:B98)</f>
        <v>69</v>
      </c>
      <c r="B98" s="122" t="s">
        <v>360</v>
      </c>
      <c r="C98" s="123">
        <v>700000000</v>
      </c>
      <c r="D98" s="304" t="s">
        <v>875</v>
      </c>
      <c r="E98" s="304" t="s">
        <v>103</v>
      </c>
      <c r="F98" s="114" t="s">
        <v>134</v>
      </c>
      <c r="G98" s="126"/>
      <c r="H98" s="231"/>
      <c r="I98" s="187" t="s">
        <v>149</v>
      </c>
      <c r="J98" s="187"/>
      <c r="K98" s="188"/>
      <c r="L98" s="189"/>
      <c r="M98" s="198"/>
      <c r="N98" s="191"/>
      <c r="O98" s="120"/>
      <c r="P98" s="132"/>
      <c r="Q98" s="121"/>
      <c r="R98" s="192"/>
      <c r="S98" s="684" t="s">
        <v>918</v>
      </c>
      <c r="T98" s="278" t="s">
        <v>139</v>
      </c>
      <c r="V98" s="147"/>
    </row>
    <row r="99" spans="1:22" s="146" customFormat="1" ht="41.25" customHeight="1">
      <c r="A99" s="302">
        <f>SUBTOTAL(3,$B$13:B99)</f>
        <v>70</v>
      </c>
      <c r="B99" s="130" t="s">
        <v>363</v>
      </c>
      <c r="C99" s="141">
        <v>385000000</v>
      </c>
      <c r="D99" s="304" t="s">
        <v>744</v>
      </c>
      <c r="E99" s="207" t="s">
        <v>133</v>
      </c>
      <c r="F99" s="631" t="s">
        <v>134</v>
      </c>
      <c r="G99" s="126"/>
      <c r="H99" s="231"/>
      <c r="I99" s="187" t="s">
        <v>200</v>
      </c>
      <c r="J99" s="187" t="s">
        <v>200</v>
      </c>
      <c r="K99" s="188" t="s">
        <v>200</v>
      </c>
      <c r="L99" s="189"/>
      <c r="M99" s="198"/>
      <c r="N99" s="191"/>
      <c r="O99" s="120"/>
      <c r="P99" s="132"/>
      <c r="Q99" s="121"/>
      <c r="R99" s="192"/>
      <c r="S99" s="684" t="s">
        <v>916</v>
      </c>
      <c r="T99" s="278" t="s">
        <v>139</v>
      </c>
      <c r="V99" s="147"/>
    </row>
    <row r="100" spans="1:22" s="78" customFormat="1" ht="44.25" customHeight="1">
      <c r="A100" s="305">
        <f>SUBTOTAL(3,$B$13:B100)</f>
        <v>71</v>
      </c>
      <c r="B100" s="323" t="s">
        <v>365</v>
      </c>
      <c r="C100" s="403">
        <v>0</v>
      </c>
      <c r="D100" s="330"/>
      <c r="E100" s="309"/>
      <c r="F100" s="412"/>
      <c r="G100" s="327"/>
      <c r="H100" s="331"/>
      <c r="I100" s="313"/>
      <c r="J100" s="398"/>
      <c r="K100" s="399"/>
      <c r="L100" s="382"/>
      <c r="M100" s="383"/>
      <c r="N100" s="384"/>
      <c r="O100" s="384"/>
      <c r="P100" s="397"/>
      <c r="Q100" s="386"/>
      <c r="R100" s="400"/>
      <c r="S100" s="689" t="s">
        <v>366</v>
      </c>
      <c r="T100" s="278" t="s">
        <v>139</v>
      </c>
      <c r="V100"/>
    </row>
    <row r="101" spans="1:22" s="78" customFormat="1" ht="38.25" customHeight="1">
      <c r="A101" s="530">
        <f>SUBTOTAL(3,$B$13:B101)</f>
        <v>72</v>
      </c>
      <c r="B101" s="531" t="s">
        <v>367</v>
      </c>
      <c r="C101" s="532">
        <v>180570000</v>
      </c>
      <c r="D101" s="533" t="s">
        <v>114</v>
      </c>
      <c r="E101" s="304" t="s">
        <v>103</v>
      </c>
      <c r="F101" s="691" t="s">
        <v>134</v>
      </c>
      <c r="G101" s="535"/>
      <c r="H101" s="536"/>
      <c r="I101" s="537" t="s">
        <v>178</v>
      </c>
      <c r="J101" s="537"/>
      <c r="K101" s="538"/>
      <c r="L101" s="539"/>
      <c r="M101" s="540"/>
      <c r="N101" s="541"/>
      <c r="O101" s="542"/>
      <c r="P101" s="50"/>
      <c r="Q101" s="543"/>
      <c r="R101" s="544"/>
      <c r="S101" s="695" t="s">
        <v>1060</v>
      </c>
      <c r="T101" s="275" t="s">
        <v>139</v>
      </c>
      <c r="V101"/>
    </row>
    <row r="102" spans="1:22" s="78" customFormat="1">
      <c r="A102" s="1497" t="s">
        <v>371</v>
      </c>
      <c r="B102" s="1498"/>
      <c r="C102" s="1498"/>
      <c r="D102" s="1498"/>
      <c r="E102" s="1498"/>
      <c r="F102" s="1498"/>
      <c r="G102" s="1498"/>
      <c r="H102" s="1498"/>
      <c r="I102" s="1498"/>
      <c r="J102" s="1498"/>
      <c r="K102" s="1498"/>
      <c r="L102" s="1498"/>
      <c r="M102" s="1498"/>
      <c r="N102" s="1498"/>
      <c r="O102" s="1498"/>
      <c r="P102" s="1498"/>
      <c r="Q102" s="1498"/>
      <c r="R102" s="1498"/>
      <c r="S102" s="1499"/>
      <c r="T102" s="275"/>
      <c r="V102"/>
    </row>
    <row r="103" spans="1:22" s="78" customFormat="1">
      <c r="A103" s="1500" t="s">
        <v>247</v>
      </c>
      <c r="B103" s="1501"/>
      <c r="C103" s="1501"/>
      <c r="D103" s="1501"/>
      <c r="E103" s="1501"/>
      <c r="F103" s="1501"/>
      <c r="G103" s="1501"/>
      <c r="H103" s="1501"/>
      <c r="I103" s="1501"/>
      <c r="J103" s="1501"/>
      <c r="K103" s="1501"/>
      <c r="L103" s="1501"/>
      <c r="M103" s="1501"/>
      <c r="N103" s="1501"/>
      <c r="O103" s="1501"/>
      <c r="P103" s="1501"/>
      <c r="Q103" s="1501"/>
      <c r="R103" s="1501"/>
      <c r="S103" s="1511"/>
      <c r="T103" s="275"/>
      <c r="V103"/>
    </row>
    <row r="104" spans="1:22" s="78" customFormat="1" ht="76.400000000000006" customHeight="1">
      <c r="A104" s="393">
        <f>SUBTOTAL(3,$B$13:B104)</f>
        <v>73</v>
      </c>
      <c r="B104" s="474" t="s">
        <v>372</v>
      </c>
      <c r="C104" s="349">
        <v>0</v>
      </c>
      <c r="D104" s="350"/>
      <c r="E104" s="309"/>
      <c r="F104" s="510"/>
      <c r="G104" s="476"/>
      <c r="H104" s="477"/>
      <c r="I104" s="478"/>
      <c r="J104" s="478"/>
      <c r="K104" s="314"/>
      <c r="L104" s="315"/>
      <c r="M104" s="316"/>
      <c r="N104" s="317"/>
      <c r="O104" s="318"/>
      <c r="P104" s="389"/>
      <c r="Q104" s="479"/>
      <c r="R104" s="321"/>
      <c r="S104" s="686" t="s">
        <v>373</v>
      </c>
      <c r="T104" s="275" t="s">
        <v>110</v>
      </c>
      <c r="V104"/>
    </row>
    <row r="105" spans="1:22" s="78" customFormat="1" ht="14.25" customHeight="1">
      <c r="A105" s="1492" t="s">
        <v>292</v>
      </c>
      <c r="B105" s="1493"/>
      <c r="C105" s="1493"/>
      <c r="D105" s="1493"/>
      <c r="E105" s="1493"/>
      <c r="F105" s="1493"/>
      <c r="G105" s="1493"/>
      <c r="H105" s="1493"/>
      <c r="I105" s="1493"/>
      <c r="J105" s="1493"/>
      <c r="K105" s="1493"/>
      <c r="L105" s="1493"/>
      <c r="M105" s="1493"/>
      <c r="N105" s="1493"/>
      <c r="O105" s="1493"/>
      <c r="P105" s="1493"/>
      <c r="Q105" s="1493"/>
      <c r="R105" s="1493"/>
      <c r="S105" s="1510"/>
      <c r="T105" s="275"/>
      <c r="V105"/>
    </row>
    <row r="106" spans="1:22" s="78" customFormat="1" ht="53.25" customHeight="1">
      <c r="A106" s="302">
        <f>SUBTOTAL(3,$B$13:B106)</f>
        <v>74</v>
      </c>
      <c r="B106" s="122" t="s">
        <v>374</v>
      </c>
      <c r="C106" s="299">
        <v>1000000000</v>
      </c>
      <c r="D106" s="246" t="s">
        <v>875</v>
      </c>
      <c r="E106" s="44" t="s">
        <v>103</v>
      </c>
      <c r="F106" s="631" t="s">
        <v>375</v>
      </c>
      <c r="G106" s="926" t="s">
        <v>376</v>
      </c>
      <c r="H106" s="150">
        <v>946569029</v>
      </c>
      <c r="I106" s="116" t="s">
        <v>178</v>
      </c>
      <c r="J106" s="116"/>
      <c r="K106" s="116" t="s">
        <v>377</v>
      </c>
      <c r="L106" s="117"/>
      <c r="M106" s="117"/>
      <c r="N106" s="145"/>
      <c r="O106" s="145"/>
      <c r="P106" s="132"/>
      <c r="Q106" s="119"/>
      <c r="R106" s="53"/>
      <c r="S106" s="684" t="s">
        <v>974</v>
      </c>
      <c r="T106" s="275" t="s">
        <v>171</v>
      </c>
      <c r="V106" s="11"/>
    </row>
    <row r="107" spans="1:22" s="78" customFormat="1" ht="15" customHeight="1">
      <c r="A107" s="1492" t="s">
        <v>311</v>
      </c>
      <c r="B107" s="1493"/>
      <c r="C107" s="1493"/>
      <c r="D107" s="1493"/>
      <c r="E107" s="1493"/>
      <c r="F107" s="1493"/>
      <c r="G107" s="1493"/>
      <c r="H107" s="1493"/>
      <c r="I107" s="1493"/>
      <c r="J107" s="1493"/>
      <c r="K107" s="1493"/>
      <c r="L107" s="1493"/>
      <c r="M107" s="1493"/>
      <c r="N107" s="1493"/>
      <c r="O107" s="1493"/>
      <c r="P107" s="1493"/>
      <c r="Q107" s="1493"/>
      <c r="R107" s="1493"/>
      <c r="S107" s="1493"/>
      <c r="T107" s="275"/>
      <c r="V107"/>
    </row>
    <row r="108" spans="1:22" s="78" customFormat="1" ht="35.25" customHeight="1">
      <c r="A108" s="530">
        <f>SUBTOTAL(3,$B$13:B108)</f>
        <v>75</v>
      </c>
      <c r="B108" s="546" t="s">
        <v>378</v>
      </c>
      <c r="C108" s="547">
        <v>138900000</v>
      </c>
      <c r="D108" s="533" t="s">
        <v>114</v>
      </c>
      <c r="E108" s="44" t="s">
        <v>103</v>
      </c>
      <c r="F108" s="691" t="s">
        <v>134</v>
      </c>
      <c r="G108" s="535"/>
      <c r="H108" s="548"/>
      <c r="I108" s="537" t="s">
        <v>178</v>
      </c>
      <c r="J108" s="46"/>
      <c r="K108" s="46"/>
      <c r="L108" s="47"/>
      <c r="M108" s="47"/>
      <c r="N108" s="48"/>
      <c r="O108" s="48"/>
      <c r="P108" s="50"/>
      <c r="Q108" s="51"/>
      <c r="R108" s="49"/>
      <c r="S108" s="684" t="s">
        <v>1060</v>
      </c>
      <c r="T108" s="278" t="s">
        <v>139</v>
      </c>
      <c r="V108"/>
    </row>
    <row r="109" spans="1:22" s="78" customFormat="1" ht="35.25" customHeight="1">
      <c r="A109" s="302">
        <f>SUBTOTAL(3,$B$13:B109)</f>
        <v>76</v>
      </c>
      <c r="B109" s="43" t="s">
        <v>381</v>
      </c>
      <c r="C109" s="299">
        <v>695499954</v>
      </c>
      <c r="D109" s="304" t="s">
        <v>875</v>
      </c>
      <c r="E109" s="207" t="s">
        <v>133</v>
      </c>
      <c r="F109" s="500" t="s">
        <v>134</v>
      </c>
      <c r="G109" s="126" t="s">
        <v>382</v>
      </c>
      <c r="H109" s="150">
        <v>641430746.96000004</v>
      </c>
      <c r="I109" s="116" t="s">
        <v>195</v>
      </c>
      <c r="J109" s="116" t="s">
        <v>137</v>
      </c>
      <c r="K109" s="116" t="s">
        <v>384</v>
      </c>
      <c r="L109" s="117">
        <v>44396</v>
      </c>
      <c r="M109" s="117">
        <v>44515</v>
      </c>
      <c r="N109" s="632">
        <v>5.36</v>
      </c>
      <c r="O109" s="632">
        <v>2.4900000000000002</v>
      </c>
      <c r="P109" s="132"/>
      <c r="Q109" s="119"/>
      <c r="R109" s="927">
        <f>O109-N109</f>
        <v>-2.87</v>
      </c>
      <c r="S109" s="684" t="s">
        <v>882</v>
      </c>
      <c r="T109" s="278" t="s">
        <v>139</v>
      </c>
      <c r="V109"/>
    </row>
    <row r="110" spans="1:22" s="78" customFormat="1">
      <c r="A110" s="1497" t="s">
        <v>385</v>
      </c>
      <c r="B110" s="1498"/>
      <c r="C110" s="1498"/>
      <c r="D110" s="1498"/>
      <c r="E110" s="1498"/>
      <c r="F110" s="1498"/>
      <c r="G110" s="1498"/>
      <c r="H110" s="1498"/>
      <c r="I110" s="1498"/>
      <c r="J110" s="1498"/>
      <c r="K110" s="1498"/>
      <c r="L110" s="1498"/>
      <c r="M110" s="1498"/>
      <c r="N110" s="1498"/>
      <c r="O110" s="1498"/>
      <c r="P110" s="1498"/>
      <c r="Q110" s="1498"/>
      <c r="R110" s="1498"/>
      <c r="S110" s="1499"/>
      <c r="T110" s="275"/>
      <c r="V110"/>
    </row>
    <row r="111" spans="1:22" s="78" customFormat="1">
      <c r="A111" s="1500" t="s">
        <v>386</v>
      </c>
      <c r="B111" s="1501"/>
      <c r="C111" s="1501"/>
      <c r="D111" s="1501"/>
      <c r="E111" s="1501"/>
      <c r="F111" s="1501"/>
      <c r="G111" s="1501"/>
      <c r="H111" s="1501"/>
      <c r="I111" s="1501"/>
      <c r="J111" s="1501"/>
      <c r="K111" s="1501"/>
      <c r="L111" s="1501"/>
      <c r="M111" s="1501"/>
      <c r="N111" s="1501"/>
      <c r="O111" s="1501"/>
      <c r="P111" s="1501"/>
      <c r="Q111" s="1501"/>
      <c r="R111" s="1501"/>
      <c r="S111" s="1511"/>
      <c r="T111" s="275"/>
      <c r="V111"/>
    </row>
    <row r="112" spans="1:22" s="56" customFormat="1" ht="36.75" customHeight="1">
      <c r="A112" s="60">
        <f>SUBTOTAL(3,$B$13:B112)</f>
        <v>77</v>
      </c>
      <c r="B112" s="456" t="s">
        <v>1077</v>
      </c>
      <c r="C112" s="297">
        <v>1000000000</v>
      </c>
      <c r="D112" s="298" t="s">
        <v>875</v>
      </c>
      <c r="E112" s="301" t="s">
        <v>103</v>
      </c>
      <c r="F112" s="500" t="s">
        <v>104</v>
      </c>
      <c r="G112" s="517"/>
      <c r="H112" s="549"/>
      <c r="I112" s="549"/>
      <c r="J112" s="500"/>
      <c r="K112" s="188"/>
      <c r="L112" s="189"/>
      <c r="M112" s="198"/>
      <c r="N112" s="191"/>
      <c r="O112" s="120"/>
      <c r="P112" s="132"/>
      <c r="Q112" s="501"/>
      <c r="R112" s="192"/>
      <c r="S112" s="684" t="s">
        <v>1051</v>
      </c>
      <c r="T112" s="275" t="s">
        <v>110</v>
      </c>
      <c r="V112" s="57"/>
    </row>
    <row r="113" spans="1:22" s="78" customFormat="1" ht="35.25" customHeight="1">
      <c r="A113" s="60">
        <f>SUBTOTAL(3,$B$13:B113)</f>
        <v>78</v>
      </c>
      <c r="B113" s="456" t="s">
        <v>1078</v>
      </c>
      <c r="C113" s="297">
        <v>1000000000</v>
      </c>
      <c r="D113" s="298" t="s">
        <v>875</v>
      </c>
      <c r="E113" s="301" t="s">
        <v>103</v>
      </c>
      <c r="F113" s="500" t="s">
        <v>104</v>
      </c>
      <c r="G113" s="517"/>
      <c r="H113" s="517"/>
      <c r="I113" s="549"/>
      <c r="J113" s="500"/>
      <c r="K113" s="188"/>
      <c r="L113" s="189"/>
      <c r="M113" s="198"/>
      <c r="N113" s="191"/>
      <c r="O113" s="120"/>
      <c r="P113" s="132"/>
      <c r="Q113" s="501"/>
      <c r="R113" s="192"/>
      <c r="S113" s="684" t="s">
        <v>1051</v>
      </c>
      <c r="T113" s="275" t="s">
        <v>110</v>
      </c>
      <c r="V113"/>
    </row>
    <row r="114" spans="1:22" s="78" customFormat="1" ht="36" customHeight="1">
      <c r="A114" s="60">
        <f>SUBTOTAL(3,$B$13:B114)</f>
        <v>79</v>
      </c>
      <c r="B114" s="456" t="s">
        <v>1079</v>
      </c>
      <c r="C114" s="297">
        <v>750000000</v>
      </c>
      <c r="D114" s="298" t="s">
        <v>875</v>
      </c>
      <c r="E114" s="301" t="s">
        <v>103</v>
      </c>
      <c r="F114" s="500" t="s">
        <v>104</v>
      </c>
      <c r="G114" s="517"/>
      <c r="H114" s="549"/>
      <c r="I114" s="549"/>
      <c r="J114" s="549"/>
      <c r="K114" s="188"/>
      <c r="L114" s="189"/>
      <c r="M114" s="190"/>
      <c r="N114" s="191"/>
      <c r="O114" s="120"/>
      <c r="P114" s="118"/>
      <c r="Q114" s="501"/>
      <c r="R114" s="192"/>
      <c r="S114" s="684" t="s">
        <v>1051</v>
      </c>
      <c r="T114" s="275" t="s">
        <v>110</v>
      </c>
      <c r="V114"/>
    </row>
    <row r="115" spans="1:22" s="78" customFormat="1" ht="33.75" customHeight="1">
      <c r="A115" s="60">
        <f>SUBTOTAL(3,$B$13:B115)</f>
        <v>80</v>
      </c>
      <c r="B115" s="456" t="s">
        <v>1080</v>
      </c>
      <c r="C115" s="297">
        <v>1000000000</v>
      </c>
      <c r="D115" s="298" t="s">
        <v>875</v>
      </c>
      <c r="E115" s="301" t="s">
        <v>103</v>
      </c>
      <c r="F115" s="500" t="s">
        <v>104</v>
      </c>
      <c r="G115" s="517"/>
      <c r="H115" s="549"/>
      <c r="I115" s="549"/>
      <c r="J115" s="549"/>
      <c r="K115" s="188"/>
      <c r="L115" s="189"/>
      <c r="M115" s="190"/>
      <c r="N115" s="191"/>
      <c r="O115" s="120"/>
      <c r="P115" s="118"/>
      <c r="Q115" s="501"/>
      <c r="R115" s="192"/>
      <c r="S115" s="684" t="s">
        <v>1051</v>
      </c>
      <c r="T115" s="275" t="s">
        <v>110</v>
      </c>
      <c r="V115"/>
    </row>
    <row r="116" spans="1:22" s="78" customFormat="1" ht="36" customHeight="1">
      <c r="A116" s="60">
        <f>SUBTOTAL(3,$B$13:B116)</f>
        <v>81</v>
      </c>
      <c r="B116" s="456" t="s">
        <v>390</v>
      </c>
      <c r="C116" s="297">
        <v>200000000</v>
      </c>
      <c r="D116" s="60" t="s">
        <v>114</v>
      </c>
      <c r="E116" s="301" t="s">
        <v>103</v>
      </c>
      <c r="F116" s="500" t="s">
        <v>104</v>
      </c>
      <c r="G116" s="517"/>
      <c r="H116" s="549"/>
      <c r="I116" s="549"/>
      <c r="J116" s="227"/>
      <c r="K116" s="241"/>
      <c r="L116" s="213"/>
      <c r="M116" s="213"/>
      <c r="N116" s="233"/>
      <c r="O116" s="233"/>
      <c r="P116" s="210"/>
      <c r="Q116" s="523"/>
      <c r="R116" s="567"/>
      <c r="S116" s="684" t="s">
        <v>997</v>
      </c>
      <c r="T116" s="275" t="s">
        <v>110</v>
      </c>
      <c r="V116"/>
    </row>
    <row r="117" spans="1:22" s="78" customFormat="1" ht="37.5" customHeight="1">
      <c r="A117" s="60">
        <f>SUBTOTAL(3,$B$13:B117)</f>
        <v>82</v>
      </c>
      <c r="B117" s="456" t="s">
        <v>398</v>
      </c>
      <c r="C117" s="297">
        <v>200000000</v>
      </c>
      <c r="D117" s="60" t="s">
        <v>114</v>
      </c>
      <c r="E117" s="301" t="s">
        <v>103</v>
      </c>
      <c r="F117" s="500" t="s">
        <v>104</v>
      </c>
      <c r="G117" s="517"/>
      <c r="H117" s="517"/>
      <c r="I117" s="549"/>
      <c r="J117" s="227"/>
      <c r="K117" s="241"/>
      <c r="L117" s="213"/>
      <c r="M117" s="213"/>
      <c r="N117" s="234"/>
      <c r="O117" s="234"/>
      <c r="P117" s="568"/>
      <c r="Q117" s="236"/>
      <c r="R117" s="567"/>
      <c r="S117" s="684" t="s">
        <v>997</v>
      </c>
      <c r="T117" s="275" t="s">
        <v>110</v>
      </c>
      <c r="V117"/>
    </row>
    <row r="118" spans="1:22" s="56" customFormat="1" ht="15" customHeight="1">
      <c r="A118" s="1492" t="s">
        <v>401</v>
      </c>
      <c r="B118" s="1493"/>
      <c r="C118" s="1493"/>
      <c r="D118" s="1493"/>
      <c r="E118" s="1493"/>
      <c r="F118" s="1493"/>
      <c r="G118" s="1493"/>
      <c r="H118" s="1493"/>
      <c r="I118" s="1493"/>
      <c r="J118" s="1493"/>
      <c r="K118" s="1493"/>
      <c r="L118" s="1493"/>
      <c r="M118" s="1493"/>
      <c r="N118" s="1493"/>
      <c r="O118" s="1493"/>
      <c r="P118" s="1493"/>
      <c r="Q118" s="1493"/>
      <c r="R118" s="1493"/>
      <c r="S118" s="1493"/>
      <c r="T118" s="278"/>
      <c r="V118" s="57"/>
    </row>
    <row r="119" spans="1:22" s="56" customFormat="1" ht="44.25" customHeight="1">
      <c r="A119" s="302">
        <f>SUBTOTAL(3,$B$13:B119)</f>
        <v>83</v>
      </c>
      <c r="B119" s="43" t="s">
        <v>402</v>
      </c>
      <c r="C119" s="297">
        <v>300000000</v>
      </c>
      <c r="D119" s="298" t="s">
        <v>875</v>
      </c>
      <c r="E119" s="294" t="s">
        <v>103</v>
      </c>
      <c r="F119" s="631" t="s">
        <v>241</v>
      </c>
      <c r="G119" s="300"/>
      <c r="H119" s="199"/>
      <c r="I119" s="227" t="s">
        <v>178</v>
      </c>
      <c r="J119" s="116"/>
      <c r="K119" s="237"/>
      <c r="L119" s="117"/>
      <c r="M119" s="117"/>
      <c r="N119" s="145"/>
      <c r="O119" s="145"/>
      <c r="P119" s="132"/>
      <c r="Q119" s="119"/>
      <c r="R119" s="53"/>
      <c r="S119" s="684" t="s">
        <v>939</v>
      </c>
      <c r="T119" s="278" t="s">
        <v>171</v>
      </c>
      <c r="U119" s="78"/>
      <c r="V119" s="11"/>
    </row>
    <row r="120" spans="1:22" s="56" customFormat="1" ht="16.5" customHeight="1">
      <c r="A120" s="1492" t="s">
        <v>405</v>
      </c>
      <c r="B120" s="1493"/>
      <c r="C120" s="1538"/>
      <c r="D120" s="1538"/>
      <c r="E120" s="1538"/>
      <c r="F120" s="1493"/>
      <c r="G120" s="1493"/>
      <c r="H120" s="1493"/>
      <c r="I120" s="1493"/>
      <c r="J120" s="1493"/>
      <c r="K120" s="1493"/>
      <c r="L120" s="1493"/>
      <c r="M120" s="1493"/>
      <c r="N120" s="1493"/>
      <c r="O120" s="1493"/>
      <c r="P120" s="1493"/>
      <c r="Q120" s="1493"/>
      <c r="R120" s="1493"/>
      <c r="S120" s="1493"/>
      <c r="T120" s="278"/>
      <c r="V120" s="57"/>
    </row>
    <row r="121" spans="1:22" s="56" customFormat="1" ht="35.65" customHeight="1">
      <c r="A121" s="302">
        <f>SUBTOTAL(3,$B$13:B121)</f>
        <v>84</v>
      </c>
      <c r="B121" s="43" t="s">
        <v>406</v>
      </c>
      <c r="C121" s="299">
        <v>184000000</v>
      </c>
      <c r="D121" s="304" t="s">
        <v>114</v>
      </c>
      <c r="E121" s="304" t="s">
        <v>103</v>
      </c>
      <c r="F121" s="300" t="s">
        <v>134</v>
      </c>
      <c r="G121" s="300"/>
      <c r="H121" s="153"/>
      <c r="I121" s="115" t="s">
        <v>205</v>
      </c>
      <c r="J121" s="115"/>
      <c r="K121" s="55"/>
      <c r="L121" s="117"/>
      <c r="M121" s="117"/>
      <c r="N121" s="145"/>
      <c r="O121" s="145"/>
      <c r="P121" s="151"/>
      <c r="Q121" s="131"/>
      <c r="R121" s="230"/>
      <c r="S121" s="684" t="s">
        <v>918</v>
      </c>
      <c r="T121" s="278" t="s">
        <v>139</v>
      </c>
      <c r="V121" s="57"/>
    </row>
    <row r="122" spans="1:22" s="56" customFormat="1" ht="34.5" customHeight="1">
      <c r="A122" s="302">
        <f>SUBTOTAL(3,$B$13:B122)</f>
        <v>85</v>
      </c>
      <c r="B122" s="43" t="s">
        <v>409</v>
      </c>
      <c r="C122" s="299">
        <v>199985000</v>
      </c>
      <c r="D122" s="304" t="s">
        <v>114</v>
      </c>
      <c r="E122" s="304" t="s">
        <v>103</v>
      </c>
      <c r="F122" s="300" t="s">
        <v>134</v>
      </c>
      <c r="G122" s="300"/>
      <c r="H122" s="153"/>
      <c r="I122" s="115" t="s">
        <v>195</v>
      </c>
      <c r="J122" s="115"/>
      <c r="K122" s="55"/>
      <c r="L122" s="117"/>
      <c r="M122" s="117"/>
      <c r="N122" s="145"/>
      <c r="O122" s="145"/>
      <c r="P122" s="151"/>
      <c r="Q122" s="131"/>
      <c r="R122" s="230"/>
      <c r="S122" s="684" t="s">
        <v>918</v>
      </c>
      <c r="T122" s="278" t="s">
        <v>139</v>
      </c>
      <c r="V122" s="57"/>
    </row>
    <row r="123" spans="1:22" s="78" customFormat="1">
      <c r="A123" s="1497" t="s">
        <v>412</v>
      </c>
      <c r="B123" s="1498"/>
      <c r="C123" s="1498"/>
      <c r="D123" s="1498"/>
      <c r="E123" s="1498"/>
      <c r="F123" s="1498"/>
      <c r="G123" s="1498"/>
      <c r="H123" s="1498"/>
      <c r="I123" s="1498"/>
      <c r="J123" s="1498"/>
      <c r="K123" s="1498"/>
      <c r="L123" s="1498"/>
      <c r="M123" s="1498"/>
      <c r="N123" s="1498"/>
      <c r="O123" s="1498"/>
      <c r="P123" s="1498"/>
      <c r="Q123" s="1498"/>
      <c r="R123" s="1498"/>
      <c r="S123" s="1499"/>
      <c r="T123" s="275"/>
      <c r="V123"/>
    </row>
    <row r="124" spans="1:22" s="78" customFormat="1">
      <c r="A124" s="1500" t="s">
        <v>413</v>
      </c>
      <c r="B124" s="1501"/>
      <c r="C124" s="1501"/>
      <c r="D124" s="1501"/>
      <c r="E124" s="1501"/>
      <c r="F124" s="1501"/>
      <c r="G124" s="1501"/>
      <c r="H124" s="1501"/>
      <c r="I124" s="1501"/>
      <c r="J124" s="1501"/>
      <c r="K124" s="1501"/>
      <c r="L124" s="1501"/>
      <c r="M124" s="1501"/>
      <c r="N124" s="1501"/>
      <c r="O124" s="1501"/>
      <c r="P124" s="1501"/>
      <c r="Q124" s="1501"/>
      <c r="R124" s="1501"/>
      <c r="S124" s="1511"/>
      <c r="T124" s="275"/>
      <c r="V124"/>
    </row>
    <row r="125" spans="1:22" s="78" customFormat="1" ht="39" customHeight="1">
      <c r="A125" s="60">
        <f>SUBTOTAL(3,$B$13:B125)</f>
        <v>86</v>
      </c>
      <c r="B125" s="456" t="s">
        <v>423</v>
      </c>
      <c r="C125" s="297">
        <v>200000000</v>
      </c>
      <c r="D125" s="298" t="s">
        <v>114</v>
      </c>
      <c r="E125" s="125" t="s">
        <v>103</v>
      </c>
      <c r="F125" s="500" t="s">
        <v>104</v>
      </c>
      <c r="G125" s="517"/>
      <c r="H125" s="549"/>
      <c r="I125" s="453"/>
      <c r="J125" s="453"/>
      <c r="K125" s="188"/>
      <c r="L125" s="189"/>
      <c r="M125" s="190"/>
      <c r="N125" s="192"/>
      <c r="O125" s="192"/>
      <c r="P125" s="568"/>
      <c r="Q125" s="501"/>
      <c r="R125" s="192"/>
      <c r="S125" s="684" t="s">
        <v>997</v>
      </c>
      <c r="T125" s="275" t="s">
        <v>110</v>
      </c>
      <c r="V125"/>
    </row>
    <row r="126" spans="1:22" s="78" customFormat="1" ht="35.15" customHeight="1">
      <c r="A126" s="60">
        <f>SUBTOTAL(3,$B$13:B126)</f>
        <v>87</v>
      </c>
      <c r="B126" s="456" t="s">
        <v>1081</v>
      </c>
      <c r="C126" s="297">
        <v>750000000</v>
      </c>
      <c r="D126" s="298" t="s">
        <v>875</v>
      </c>
      <c r="E126" s="125" t="s">
        <v>103</v>
      </c>
      <c r="F126" s="500" t="s">
        <v>104</v>
      </c>
      <c r="G126" s="517"/>
      <c r="H126" s="549"/>
      <c r="I126" s="453"/>
      <c r="J126" s="453"/>
      <c r="K126" s="188"/>
      <c r="L126" s="189"/>
      <c r="M126" s="190"/>
      <c r="N126" s="192"/>
      <c r="O126" s="569"/>
      <c r="P126" s="568"/>
      <c r="Q126" s="501"/>
      <c r="R126" s="192"/>
      <c r="S126" s="684" t="s">
        <v>1051</v>
      </c>
      <c r="T126" s="275" t="s">
        <v>110</v>
      </c>
      <c r="V126"/>
    </row>
    <row r="127" spans="1:22" s="56" customFormat="1" ht="36" customHeight="1">
      <c r="A127" s="60">
        <f>SUBTOTAL(3,$B$13:B127)</f>
        <v>88</v>
      </c>
      <c r="B127" s="456" t="s">
        <v>1082</v>
      </c>
      <c r="C127" s="297">
        <v>1000000000</v>
      </c>
      <c r="D127" s="298" t="s">
        <v>875</v>
      </c>
      <c r="E127" s="125" t="s">
        <v>103</v>
      </c>
      <c r="F127" s="500" t="s">
        <v>104</v>
      </c>
      <c r="G127" s="517"/>
      <c r="H127" s="498"/>
      <c r="I127" s="453"/>
      <c r="J127" s="500"/>
      <c r="K127" s="188"/>
      <c r="L127" s="189"/>
      <c r="M127" s="190"/>
      <c r="N127" s="192"/>
      <c r="O127" s="569"/>
      <c r="P127" s="568"/>
      <c r="Q127" s="501"/>
      <c r="R127" s="192"/>
      <c r="S127" s="684" t="s">
        <v>1051</v>
      </c>
      <c r="T127" s="275" t="s">
        <v>110</v>
      </c>
      <c r="V127" s="57"/>
    </row>
    <row r="128" spans="1:22" s="56" customFormat="1" ht="34.5" customHeight="1">
      <c r="A128" s="60">
        <f>SUBTOTAL(3,$B$13:B128)</f>
        <v>89</v>
      </c>
      <c r="B128" s="521" t="s">
        <v>1083</v>
      </c>
      <c r="C128" s="297">
        <v>750000000</v>
      </c>
      <c r="D128" s="298" t="s">
        <v>875</v>
      </c>
      <c r="E128" s="125" t="s">
        <v>103</v>
      </c>
      <c r="F128" s="500" t="s">
        <v>104</v>
      </c>
      <c r="G128" s="114"/>
      <c r="H128" s="570"/>
      <c r="I128" s="140"/>
      <c r="J128" s="140"/>
      <c r="K128" s="242"/>
      <c r="L128" s="213"/>
      <c r="M128" s="213"/>
      <c r="N128" s="229"/>
      <c r="O128" s="229"/>
      <c r="P128" s="210"/>
      <c r="Q128" s="523"/>
      <c r="R128" s="567"/>
      <c r="S128" s="684" t="s">
        <v>1051</v>
      </c>
      <c r="T128" s="275" t="s">
        <v>110</v>
      </c>
      <c r="V128" s="57"/>
    </row>
    <row r="129" spans="1:22" s="56" customFormat="1" ht="50.25" customHeight="1">
      <c r="A129" s="60">
        <f>SUBTOTAL(3,$B$13:B129)</f>
        <v>90</v>
      </c>
      <c r="B129" s="448" t="s">
        <v>427</v>
      </c>
      <c r="C129" s="297">
        <v>200000000</v>
      </c>
      <c r="D129" s="298" t="s">
        <v>114</v>
      </c>
      <c r="E129" s="125" t="s">
        <v>103</v>
      </c>
      <c r="F129" s="500" t="s">
        <v>104</v>
      </c>
      <c r="G129" s="114"/>
      <c r="H129" s="451"/>
      <c r="I129" s="152"/>
      <c r="J129" s="152"/>
      <c r="K129" s="152"/>
      <c r="L129" s="117"/>
      <c r="M129" s="117"/>
      <c r="N129" s="145"/>
      <c r="O129" s="145"/>
      <c r="P129" s="568"/>
      <c r="Q129" s="131"/>
      <c r="R129" s="571"/>
      <c r="S129" s="684" t="s">
        <v>997</v>
      </c>
      <c r="T129" s="275" t="s">
        <v>110</v>
      </c>
      <c r="V129" s="57"/>
    </row>
    <row r="130" spans="1:22" s="56" customFormat="1" ht="15" customHeight="1">
      <c r="A130" s="1492" t="s">
        <v>431</v>
      </c>
      <c r="B130" s="1493"/>
      <c r="C130" s="1493"/>
      <c r="D130" s="1493"/>
      <c r="E130" s="1493"/>
      <c r="F130" s="1493"/>
      <c r="G130" s="1493"/>
      <c r="H130" s="1493"/>
      <c r="I130" s="1493"/>
      <c r="J130" s="1493"/>
      <c r="K130" s="1493"/>
      <c r="L130" s="1493"/>
      <c r="M130" s="1493"/>
      <c r="N130" s="1493"/>
      <c r="O130" s="1493"/>
      <c r="P130" s="1493"/>
      <c r="Q130" s="1493"/>
      <c r="R130" s="1493"/>
      <c r="S130" s="1510"/>
      <c r="T130" s="278"/>
      <c r="V130" s="57"/>
    </row>
    <row r="131" spans="1:22" s="56" customFormat="1" ht="45" customHeight="1">
      <c r="A131" s="302">
        <f>SUBTOTAL(3,$B$13:B131)</f>
        <v>91</v>
      </c>
      <c r="B131" s="43" t="s">
        <v>432</v>
      </c>
      <c r="C131" s="299">
        <v>300000164</v>
      </c>
      <c r="D131" s="124" t="s">
        <v>875</v>
      </c>
      <c r="E131" s="125" t="s">
        <v>103</v>
      </c>
      <c r="F131" s="300" t="s">
        <v>241</v>
      </c>
      <c r="G131" s="300"/>
      <c r="H131" s="199"/>
      <c r="I131" s="152" t="s">
        <v>302</v>
      </c>
      <c r="J131" s="116"/>
      <c r="K131" s="60"/>
      <c r="L131" s="117"/>
      <c r="M131" s="117"/>
      <c r="N131" s="145"/>
      <c r="O131" s="145"/>
      <c r="P131" s="132"/>
      <c r="Q131" s="119"/>
      <c r="R131" s="53"/>
      <c r="S131" s="684" t="s">
        <v>939</v>
      </c>
      <c r="T131" s="278" t="s">
        <v>171</v>
      </c>
      <c r="U131" s="78"/>
      <c r="V131" s="11"/>
    </row>
    <row r="132" spans="1:22" s="56" customFormat="1" ht="15.75" customHeight="1">
      <c r="A132" s="1492" t="s">
        <v>435</v>
      </c>
      <c r="B132" s="1493"/>
      <c r="C132" s="1493"/>
      <c r="D132" s="1493"/>
      <c r="E132" s="1493"/>
      <c r="F132" s="1493"/>
      <c r="G132" s="1493"/>
      <c r="H132" s="1493"/>
      <c r="I132" s="1493"/>
      <c r="J132" s="1493"/>
      <c r="K132" s="1493"/>
      <c r="L132" s="1493"/>
      <c r="M132" s="1493"/>
      <c r="N132" s="1493"/>
      <c r="O132" s="1493"/>
      <c r="P132" s="1493"/>
      <c r="Q132" s="1493"/>
      <c r="R132" s="1493"/>
      <c r="S132" s="1510"/>
      <c r="T132" s="278"/>
      <c r="V132" s="57"/>
    </row>
    <row r="133" spans="1:22" s="56" customFormat="1" ht="58.5" customHeight="1">
      <c r="A133" s="302">
        <f>SUBTOTAL(3,$B$13:B133)</f>
        <v>92</v>
      </c>
      <c r="B133" s="43" t="s">
        <v>436</v>
      </c>
      <c r="C133" s="299">
        <v>450000000</v>
      </c>
      <c r="D133" s="304" t="s">
        <v>875</v>
      </c>
      <c r="E133" s="207" t="s">
        <v>133</v>
      </c>
      <c r="F133" s="300" t="s">
        <v>134</v>
      </c>
      <c r="G133" s="300" t="s">
        <v>437</v>
      </c>
      <c r="H133" s="199">
        <v>392405255</v>
      </c>
      <c r="I133" s="152" t="s">
        <v>136</v>
      </c>
      <c r="J133" s="116" t="s">
        <v>137</v>
      </c>
      <c r="K133" s="60" t="s">
        <v>438</v>
      </c>
      <c r="L133" s="117">
        <v>44396</v>
      </c>
      <c r="M133" s="117">
        <v>44515</v>
      </c>
      <c r="N133" s="230">
        <v>8.0299999999999994</v>
      </c>
      <c r="O133" s="145">
        <v>0</v>
      </c>
      <c r="P133" s="132"/>
      <c r="Q133" s="119"/>
      <c r="R133" s="53">
        <f>O133-N133</f>
        <v>-8.0299999999999994</v>
      </c>
      <c r="S133" s="684" t="s">
        <v>882</v>
      </c>
      <c r="T133" s="278" t="s">
        <v>139</v>
      </c>
      <c r="V133" s="57"/>
    </row>
    <row r="134" spans="1:22" s="56" customFormat="1" ht="55" customHeight="1">
      <c r="A134" s="305">
        <f>SUBTOTAL(3,$B$13:B134)</f>
        <v>93</v>
      </c>
      <c r="B134" s="390" t="s">
        <v>439</v>
      </c>
      <c r="C134" s="307">
        <v>217000000</v>
      </c>
      <c r="D134" s="330" t="s">
        <v>744</v>
      </c>
      <c r="E134" s="330" t="s">
        <v>103</v>
      </c>
      <c r="F134" s="308"/>
      <c r="G134" s="308"/>
      <c r="H134" s="337"/>
      <c r="I134" s="392" t="s">
        <v>200</v>
      </c>
      <c r="J134" s="370"/>
      <c r="K134" s="393"/>
      <c r="L134" s="343"/>
      <c r="M134" s="343"/>
      <c r="N134" s="354"/>
      <c r="O134" s="354"/>
      <c r="P134" s="346"/>
      <c r="Q134" s="373"/>
      <c r="R134" s="378"/>
      <c r="S134" s="686" t="s">
        <v>989</v>
      </c>
      <c r="T134" s="278" t="s">
        <v>139</v>
      </c>
      <c r="V134" s="57"/>
    </row>
    <row r="135" spans="1:22" s="56" customFormat="1" ht="41.25" customHeight="1">
      <c r="A135" s="302">
        <f>SUBTOTAL(3,$B$13:B135)</f>
        <v>94</v>
      </c>
      <c r="B135" s="43" t="s">
        <v>442</v>
      </c>
      <c r="C135" s="299">
        <v>385000000</v>
      </c>
      <c r="D135" s="304" t="s">
        <v>744</v>
      </c>
      <c r="E135" s="207" t="s">
        <v>133</v>
      </c>
      <c r="F135" s="300" t="s">
        <v>134</v>
      </c>
      <c r="G135" s="300"/>
      <c r="H135" s="199"/>
      <c r="I135" s="152" t="s">
        <v>200</v>
      </c>
      <c r="J135" s="116" t="s">
        <v>200</v>
      </c>
      <c r="K135" s="60" t="s">
        <v>200</v>
      </c>
      <c r="L135" s="117"/>
      <c r="M135" s="117"/>
      <c r="N135" s="145"/>
      <c r="O135" s="145"/>
      <c r="P135" s="132"/>
      <c r="Q135" s="119"/>
      <c r="R135" s="53"/>
      <c r="S135" s="684" t="s">
        <v>916</v>
      </c>
      <c r="T135" s="278" t="s">
        <v>139</v>
      </c>
      <c r="V135" s="57"/>
    </row>
    <row r="136" spans="1:22" s="56" customFormat="1" ht="54" customHeight="1">
      <c r="A136" s="305">
        <f>SUBTOTAL(3,$B$13:B136)</f>
        <v>95</v>
      </c>
      <c r="B136" s="390" t="s">
        <v>444</v>
      </c>
      <c r="C136" s="307">
        <v>275100000</v>
      </c>
      <c r="D136" s="324" t="s">
        <v>744</v>
      </c>
      <c r="E136" s="325" t="s">
        <v>103</v>
      </c>
      <c r="F136" s="308" t="s">
        <v>134</v>
      </c>
      <c r="G136" s="308"/>
      <c r="H136" s="337"/>
      <c r="I136" s="392" t="s">
        <v>200</v>
      </c>
      <c r="J136" s="370" t="s">
        <v>200</v>
      </c>
      <c r="K136" s="393" t="s">
        <v>200</v>
      </c>
      <c r="L136" s="343"/>
      <c r="M136" s="343"/>
      <c r="N136" s="354"/>
      <c r="O136" s="354"/>
      <c r="P136" s="346"/>
      <c r="Q136" s="373"/>
      <c r="R136" s="378"/>
      <c r="S136" s="689" t="s">
        <v>990</v>
      </c>
      <c r="T136" s="278" t="s">
        <v>139</v>
      </c>
      <c r="V136" s="57"/>
    </row>
    <row r="137" spans="1:22" s="78" customFormat="1">
      <c r="A137" s="1497" t="s">
        <v>447</v>
      </c>
      <c r="B137" s="1498"/>
      <c r="C137" s="1498"/>
      <c r="D137" s="1498"/>
      <c r="E137" s="1498"/>
      <c r="F137" s="1498"/>
      <c r="G137" s="1498"/>
      <c r="H137" s="1498"/>
      <c r="I137" s="1498"/>
      <c r="J137" s="1498"/>
      <c r="K137" s="1498"/>
      <c r="L137" s="1498"/>
      <c r="M137" s="1498"/>
      <c r="N137" s="1498"/>
      <c r="O137" s="1498"/>
      <c r="P137" s="1498"/>
      <c r="Q137" s="1498"/>
      <c r="R137" s="1498"/>
      <c r="S137" s="1499"/>
      <c r="T137" s="275"/>
      <c r="V137"/>
    </row>
    <row r="138" spans="1:22" s="78" customFormat="1">
      <c r="A138" s="1500" t="s">
        <v>247</v>
      </c>
      <c r="B138" s="1501"/>
      <c r="C138" s="1501"/>
      <c r="D138" s="1501"/>
      <c r="E138" s="1501"/>
      <c r="F138" s="1501"/>
      <c r="G138" s="1501"/>
      <c r="H138" s="1501"/>
      <c r="I138" s="1501"/>
      <c r="J138" s="1501"/>
      <c r="K138" s="1501"/>
      <c r="L138" s="1501"/>
      <c r="M138" s="1501"/>
      <c r="N138" s="1501"/>
      <c r="O138" s="1501"/>
      <c r="P138" s="1501"/>
      <c r="Q138" s="1501"/>
      <c r="R138" s="1501"/>
      <c r="S138" s="1511"/>
      <c r="T138" s="275"/>
      <c r="V138"/>
    </row>
    <row r="139" spans="1:22" s="78" customFormat="1" ht="35.5" customHeight="1">
      <c r="A139" s="60">
        <f>SUBTOTAL(3,$B$13:B139)</f>
        <v>96</v>
      </c>
      <c r="B139" s="456" t="s">
        <v>468</v>
      </c>
      <c r="C139" s="297">
        <v>200000000</v>
      </c>
      <c r="D139" s="298" t="s">
        <v>114</v>
      </c>
      <c r="E139" s="125" t="s">
        <v>103</v>
      </c>
      <c r="F139" s="498" t="s">
        <v>104</v>
      </c>
      <c r="G139" s="517"/>
      <c r="H139" s="573"/>
      <c r="I139" s="453"/>
      <c r="J139" s="500"/>
      <c r="K139" s="188"/>
      <c r="L139" s="189"/>
      <c r="M139" s="198"/>
      <c r="N139" s="191"/>
      <c r="O139" s="574"/>
      <c r="P139" s="575"/>
      <c r="Q139" s="501"/>
      <c r="R139" s="192"/>
      <c r="S139" s="684" t="s">
        <v>991</v>
      </c>
      <c r="T139" s="275" t="s">
        <v>110</v>
      </c>
      <c r="V139"/>
    </row>
    <row r="140" spans="1:22" s="78" customFormat="1" ht="33" customHeight="1">
      <c r="A140" s="60">
        <f>SUBTOTAL(3,$B$13:B140)</f>
        <v>97</v>
      </c>
      <c r="B140" s="456" t="s">
        <v>479</v>
      </c>
      <c r="C140" s="401">
        <v>200000000</v>
      </c>
      <c r="D140" s="298" t="s">
        <v>114</v>
      </c>
      <c r="E140" s="125" t="s">
        <v>103</v>
      </c>
      <c r="F140" s="498" t="s">
        <v>104</v>
      </c>
      <c r="G140" s="517"/>
      <c r="H140" s="453"/>
      <c r="I140" s="453"/>
      <c r="J140" s="453"/>
      <c r="K140" s="188"/>
      <c r="L140" s="189"/>
      <c r="M140" s="190"/>
      <c r="N140" s="191"/>
      <c r="O140" s="574"/>
      <c r="P140" s="568"/>
      <c r="Q140" s="501"/>
      <c r="R140" s="192"/>
      <c r="S140" s="684" t="s">
        <v>991</v>
      </c>
      <c r="T140" s="275" t="s">
        <v>110</v>
      </c>
      <c r="V140"/>
    </row>
    <row r="141" spans="1:22" s="78" customFormat="1" ht="44.65" customHeight="1">
      <c r="A141" s="60">
        <f>SUBTOTAL(3,$B$13:B141)</f>
        <v>98</v>
      </c>
      <c r="B141" s="576" t="s">
        <v>1084</v>
      </c>
      <c r="C141" s="401">
        <v>11324843000</v>
      </c>
      <c r="D141" s="298" t="s">
        <v>875</v>
      </c>
      <c r="E141" s="239" t="s">
        <v>133</v>
      </c>
      <c r="F141" s="498" t="s">
        <v>104</v>
      </c>
      <c r="G141" s="517" t="s">
        <v>449</v>
      </c>
      <c r="H141" s="498">
        <v>10973233245.549999</v>
      </c>
      <c r="I141" s="498" t="s">
        <v>992</v>
      </c>
      <c r="J141" s="500" t="s">
        <v>351</v>
      </c>
      <c r="K141" s="188" t="s">
        <v>451</v>
      </c>
      <c r="L141" s="189" t="s">
        <v>993</v>
      </c>
      <c r="M141" s="198" t="s">
        <v>994</v>
      </c>
      <c r="N141" s="887" t="s">
        <v>995</v>
      </c>
      <c r="O141" s="887" t="s">
        <v>996</v>
      </c>
      <c r="P141" s="568">
        <f>Q141*H141</f>
        <v>2194646649.1100001</v>
      </c>
      <c r="Q141" s="846">
        <v>0.2</v>
      </c>
      <c r="R141" s="895">
        <f>O141-N141</f>
        <v>2.3199999999999994</v>
      </c>
      <c r="S141" s="684" t="s">
        <v>882</v>
      </c>
      <c r="T141" s="275" t="s">
        <v>110</v>
      </c>
      <c r="V141"/>
    </row>
    <row r="142" spans="1:22" s="78" customFormat="1" ht="33" customHeight="1">
      <c r="A142" s="60">
        <f>SUBTOTAL(3,$B$13:B142)</f>
        <v>99</v>
      </c>
      <c r="B142" s="456" t="s">
        <v>474</v>
      </c>
      <c r="C142" s="297">
        <v>200000000</v>
      </c>
      <c r="D142" s="298" t="s">
        <v>114</v>
      </c>
      <c r="E142" s="125" t="s">
        <v>103</v>
      </c>
      <c r="F142" s="498" t="s">
        <v>104</v>
      </c>
      <c r="G142" s="517"/>
      <c r="H142" s="498"/>
      <c r="I142" s="453"/>
      <c r="J142" s="500"/>
      <c r="K142" s="188"/>
      <c r="L142" s="189"/>
      <c r="M142" s="190"/>
      <c r="N142" s="191"/>
      <c r="O142" s="120"/>
      <c r="P142" s="568"/>
      <c r="Q142" s="501"/>
      <c r="R142" s="192"/>
      <c r="S142" s="684" t="s">
        <v>997</v>
      </c>
      <c r="T142" s="275" t="s">
        <v>110</v>
      </c>
      <c r="V142"/>
    </row>
    <row r="143" spans="1:22" ht="38.25" customHeight="1">
      <c r="A143" s="60">
        <f>SUBTOTAL(3,$B$13:B143)</f>
        <v>100</v>
      </c>
      <c r="B143" s="456" t="s">
        <v>493</v>
      </c>
      <c r="C143" s="297">
        <v>100000000</v>
      </c>
      <c r="D143" s="60" t="s">
        <v>114</v>
      </c>
      <c r="E143" s="301" t="s">
        <v>103</v>
      </c>
      <c r="F143" s="498" t="s">
        <v>104</v>
      </c>
      <c r="G143" s="114"/>
      <c r="H143" s="139"/>
      <c r="I143" s="140"/>
      <c r="J143" s="140"/>
      <c r="K143" s="140"/>
      <c r="L143" s="212"/>
      <c r="M143" s="213"/>
      <c r="N143" s="203"/>
      <c r="O143" s="203"/>
      <c r="P143" s="210"/>
      <c r="Q143" s="577"/>
      <c r="R143" s="567"/>
      <c r="S143" s="684" t="s">
        <v>997</v>
      </c>
      <c r="T143" s="275" t="s">
        <v>110</v>
      </c>
    </row>
    <row r="144" spans="1:22" ht="37.5" customHeight="1">
      <c r="A144" s="60">
        <f>SUBTOTAL(3,$B$13:B144)</f>
        <v>101</v>
      </c>
      <c r="B144" s="578" t="s">
        <v>477</v>
      </c>
      <c r="C144" s="512">
        <v>150000000</v>
      </c>
      <c r="D144" s="60" t="s">
        <v>114</v>
      </c>
      <c r="E144" s="301" t="s">
        <v>103</v>
      </c>
      <c r="F144" s="498" t="s">
        <v>104</v>
      </c>
      <c r="G144" s="114"/>
      <c r="H144" s="579"/>
      <c r="I144" s="140"/>
      <c r="J144" s="140"/>
      <c r="K144" s="114"/>
      <c r="L144" s="212"/>
      <c r="M144" s="213"/>
      <c r="N144" s="203"/>
      <c r="O144" s="240"/>
      <c r="P144" s="210"/>
      <c r="Q144" s="577"/>
      <c r="R144" s="240"/>
      <c r="S144" s="684" t="s">
        <v>997</v>
      </c>
      <c r="T144" s="275" t="s">
        <v>110</v>
      </c>
    </row>
    <row r="145" spans="1:22" ht="39" customHeight="1">
      <c r="A145" s="60">
        <f>SUBTOTAL(3,$B$13:B145)</f>
        <v>102</v>
      </c>
      <c r="B145" s="578" t="s">
        <v>489</v>
      </c>
      <c r="C145" s="512">
        <v>150000000</v>
      </c>
      <c r="D145" s="60" t="s">
        <v>114</v>
      </c>
      <c r="E145" s="301" t="s">
        <v>103</v>
      </c>
      <c r="F145" s="498" t="s">
        <v>104</v>
      </c>
      <c r="G145" s="114"/>
      <c r="H145" s="579"/>
      <c r="I145" s="140"/>
      <c r="J145" s="140"/>
      <c r="K145" s="140"/>
      <c r="L145" s="212"/>
      <c r="M145" s="213"/>
      <c r="N145" s="203"/>
      <c r="O145" s="203"/>
      <c r="P145" s="210"/>
      <c r="Q145" s="577"/>
      <c r="R145" s="567"/>
      <c r="S145" s="684" t="s">
        <v>997</v>
      </c>
      <c r="T145" s="275" t="s">
        <v>110</v>
      </c>
    </row>
    <row r="146" spans="1:22" ht="33" customHeight="1">
      <c r="A146" s="60">
        <f>SUBTOTAL(3,$B$13:B146)</f>
        <v>103</v>
      </c>
      <c r="B146" s="578" t="s">
        <v>491</v>
      </c>
      <c r="C146" s="512">
        <v>150000000</v>
      </c>
      <c r="D146" s="60" t="s">
        <v>114</v>
      </c>
      <c r="E146" s="301" t="s">
        <v>103</v>
      </c>
      <c r="F146" s="498" t="s">
        <v>104</v>
      </c>
      <c r="G146" s="114"/>
      <c r="H146" s="568"/>
      <c r="I146" s="227"/>
      <c r="J146" s="227"/>
      <c r="K146" s="241"/>
      <c r="L146" s="213"/>
      <c r="M146" s="213"/>
      <c r="N146" s="229"/>
      <c r="O146" s="229"/>
      <c r="P146" s="210"/>
      <c r="Q146" s="523"/>
      <c r="R146" s="567"/>
      <c r="S146" s="684" t="s">
        <v>997</v>
      </c>
      <c r="T146" s="275" t="s">
        <v>110</v>
      </c>
    </row>
    <row r="147" spans="1:22" ht="33" customHeight="1">
      <c r="A147" s="60">
        <f>SUBTOTAL(3,$B$13:B147)</f>
        <v>104</v>
      </c>
      <c r="B147" s="578" t="s">
        <v>465</v>
      </c>
      <c r="C147" s="297">
        <v>200000000</v>
      </c>
      <c r="D147" s="60" t="s">
        <v>114</v>
      </c>
      <c r="E147" s="301" t="s">
        <v>103</v>
      </c>
      <c r="F147" s="498" t="s">
        <v>104</v>
      </c>
      <c r="G147" s="114"/>
      <c r="H147" s="568"/>
      <c r="I147" s="227"/>
      <c r="J147" s="227"/>
      <c r="K147" s="242"/>
      <c r="L147" s="213"/>
      <c r="M147" s="213"/>
      <c r="N147" s="229"/>
      <c r="O147" s="229"/>
      <c r="P147" s="210"/>
      <c r="Q147" s="523"/>
      <c r="R147" s="567"/>
      <c r="S147" s="684" t="s">
        <v>997</v>
      </c>
      <c r="T147" s="275" t="s">
        <v>110</v>
      </c>
    </row>
    <row r="148" spans="1:22" ht="34" customHeight="1">
      <c r="A148" s="60">
        <f>SUBTOTAL(3,$B$13:B148)</f>
        <v>105</v>
      </c>
      <c r="B148" s="578" t="s">
        <v>483</v>
      </c>
      <c r="C148" s="297">
        <v>200000000</v>
      </c>
      <c r="D148" s="60" t="s">
        <v>114</v>
      </c>
      <c r="E148" s="301" t="s">
        <v>103</v>
      </c>
      <c r="F148" s="498" t="s">
        <v>104</v>
      </c>
      <c r="G148" s="114"/>
      <c r="H148" s="568"/>
      <c r="I148" s="227"/>
      <c r="J148" s="227"/>
      <c r="K148" s="242"/>
      <c r="L148" s="213"/>
      <c r="M148" s="213"/>
      <c r="N148" s="229"/>
      <c r="O148" s="229"/>
      <c r="P148" s="210"/>
      <c r="Q148" s="523"/>
      <c r="R148" s="567"/>
      <c r="S148" s="684" t="s">
        <v>997</v>
      </c>
      <c r="T148" s="275" t="s">
        <v>110</v>
      </c>
    </row>
    <row r="149" spans="1:22" ht="33" customHeight="1">
      <c r="A149" s="60">
        <f>SUBTOTAL(3,$B$13:B149)</f>
        <v>106</v>
      </c>
      <c r="B149" s="578" t="s">
        <v>486</v>
      </c>
      <c r="C149" s="297">
        <v>200000000</v>
      </c>
      <c r="D149" s="60" t="s">
        <v>114</v>
      </c>
      <c r="E149" s="301" t="s">
        <v>103</v>
      </c>
      <c r="F149" s="685" t="s">
        <v>104</v>
      </c>
      <c r="G149" s="114"/>
      <c r="H149" s="568"/>
      <c r="I149" s="227"/>
      <c r="J149" s="227"/>
      <c r="K149" s="242"/>
      <c r="L149" s="213"/>
      <c r="M149" s="213"/>
      <c r="N149" s="229"/>
      <c r="O149" s="229"/>
      <c r="P149" s="210"/>
      <c r="Q149" s="523"/>
      <c r="R149" s="567"/>
      <c r="S149" s="684" t="s">
        <v>997</v>
      </c>
      <c r="T149" s="275" t="s">
        <v>110</v>
      </c>
    </row>
    <row r="150" spans="1:22" ht="33" customHeight="1">
      <c r="A150" s="60">
        <f>SUBTOTAL(3,$B$13:B150)</f>
        <v>107</v>
      </c>
      <c r="B150" s="578" t="s">
        <v>471</v>
      </c>
      <c r="C150" s="297">
        <v>200000000</v>
      </c>
      <c r="D150" s="60" t="s">
        <v>114</v>
      </c>
      <c r="E150" s="301" t="s">
        <v>103</v>
      </c>
      <c r="F150" s="685" t="s">
        <v>104</v>
      </c>
      <c r="G150" s="114"/>
      <c r="H150" s="568"/>
      <c r="I150" s="227"/>
      <c r="J150" s="227"/>
      <c r="K150" s="242"/>
      <c r="L150" s="213"/>
      <c r="M150" s="213"/>
      <c r="N150" s="229"/>
      <c r="O150" s="229"/>
      <c r="P150" s="210"/>
      <c r="Q150" s="523"/>
      <c r="R150" s="567"/>
      <c r="S150" s="684" t="s">
        <v>997</v>
      </c>
      <c r="T150" s="275" t="s">
        <v>110</v>
      </c>
    </row>
    <row r="151" spans="1:22" ht="37.5" customHeight="1">
      <c r="A151" s="60">
        <f>SUBTOTAL(3,$B$13:B151)</f>
        <v>108</v>
      </c>
      <c r="B151" s="578" t="s">
        <v>1085</v>
      </c>
      <c r="C151" s="297">
        <v>1250000000</v>
      </c>
      <c r="D151" s="60" t="s">
        <v>875</v>
      </c>
      <c r="E151" s="207" t="s">
        <v>453</v>
      </c>
      <c r="F151" s="685" t="s">
        <v>104</v>
      </c>
      <c r="G151" s="114" t="s">
        <v>454</v>
      </c>
      <c r="H151" s="568">
        <v>1185516686.3099999</v>
      </c>
      <c r="I151" s="227" t="s">
        <v>231</v>
      </c>
      <c r="J151" s="227" t="s">
        <v>117</v>
      </c>
      <c r="K151" s="242" t="s">
        <v>455</v>
      </c>
      <c r="L151" s="213" t="s">
        <v>998</v>
      </c>
      <c r="M151" s="213" t="s">
        <v>999</v>
      </c>
      <c r="N151" s="229">
        <v>1.58</v>
      </c>
      <c r="O151" s="229">
        <v>1.67</v>
      </c>
      <c r="P151" s="210">
        <f>Q151*H151</f>
        <v>0</v>
      </c>
      <c r="Q151" s="523">
        <v>0</v>
      </c>
      <c r="R151" s="567">
        <f>O151-N151</f>
        <v>8.9999999999999858E-2</v>
      </c>
      <c r="S151" s="684" t="s">
        <v>882</v>
      </c>
      <c r="T151" s="275" t="s">
        <v>110</v>
      </c>
    </row>
    <row r="152" spans="1:22" ht="35.25" customHeight="1">
      <c r="A152" s="60">
        <f>SUBTOTAL(3,$B$13:B152)</f>
        <v>109</v>
      </c>
      <c r="B152" s="578" t="s">
        <v>1086</v>
      </c>
      <c r="C152" s="297">
        <v>750000000</v>
      </c>
      <c r="D152" s="60" t="s">
        <v>875</v>
      </c>
      <c r="E152" s="207" t="s">
        <v>453</v>
      </c>
      <c r="F152" s="685" t="s">
        <v>104</v>
      </c>
      <c r="G152" s="114" t="s">
        <v>458</v>
      </c>
      <c r="H152" s="568">
        <v>654653056</v>
      </c>
      <c r="I152" s="227" t="s">
        <v>231</v>
      </c>
      <c r="J152" s="227" t="s">
        <v>231</v>
      </c>
      <c r="K152" s="242" t="s">
        <v>459</v>
      </c>
      <c r="L152" s="213" t="s">
        <v>1000</v>
      </c>
      <c r="M152" s="213" t="s">
        <v>1001</v>
      </c>
      <c r="N152" s="896">
        <v>7.7359999999999998</v>
      </c>
      <c r="O152" s="897">
        <v>0</v>
      </c>
      <c r="P152" s="210">
        <f>Q152*H152</f>
        <v>0</v>
      </c>
      <c r="Q152" s="523">
        <v>0</v>
      </c>
      <c r="R152" s="567">
        <f>O152-N152</f>
        <v>-7.7359999999999998</v>
      </c>
      <c r="S152" s="684" t="s">
        <v>882</v>
      </c>
      <c r="T152" s="275" t="s">
        <v>110</v>
      </c>
    </row>
    <row r="153" spans="1:22" ht="37.5" customHeight="1">
      <c r="A153" s="60">
        <f>SUBTOTAL(3,$B$13:B153)</f>
        <v>110</v>
      </c>
      <c r="B153" s="578" t="s">
        <v>1087</v>
      </c>
      <c r="C153" s="297">
        <v>700000000</v>
      </c>
      <c r="D153" s="60" t="s">
        <v>875</v>
      </c>
      <c r="E153" s="207" t="s">
        <v>453</v>
      </c>
      <c r="F153" s="685" t="s">
        <v>104</v>
      </c>
      <c r="G153" s="114" t="s">
        <v>462</v>
      </c>
      <c r="H153" s="568">
        <v>596084000</v>
      </c>
      <c r="I153" s="227" t="s">
        <v>231</v>
      </c>
      <c r="J153" s="227" t="s">
        <v>231</v>
      </c>
      <c r="K153" s="242" t="s">
        <v>463</v>
      </c>
      <c r="L153" s="213" t="s">
        <v>1000</v>
      </c>
      <c r="M153" s="213" t="s">
        <v>1001</v>
      </c>
      <c r="N153" s="896">
        <v>7.7359999999999998</v>
      </c>
      <c r="O153" s="897">
        <v>0</v>
      </c>
      <c r="P153" s="210">
        <f>Q153*H153</f>
        <v>0</v>
      </c>
      <c r="Q153" s="523">
        <v>0</v>
      </c>
      <c r="R153" s="567">
        <f>O153-N153</f>
        <v>-7.7359999999999998</v>
      </c>
      <c r="S153" s="684" t="s">
        <v>882</v>
      </c>
      <c r="T153" s="275" t="s">
        <v>110</v>
      </c>
    </row>
    <row r="154" spans="1:22" ht="34" customHeight="1">
      <c r="A154" s="60">
        <f>SUBTOTAL(3,$B$13:B154)</f>
        <v>111</v>
      </c>
      <c r="B154" s="578" t="s">
        <v>495</v>
      </c>
      <c r="C154" s="297">
        <v>200000000</v>
      </c>
      <c r="D154" s="60" t="s">
        <v>114</v>
      </c>
      <c r="E154" s="301" t="s">
        <v>103</v>
      </c>
      <c r="F154" s="685" t="s">
        <v>104</v>
      </c>
      <c r="G154" s="114"/>
      <c r="H154" s="568"/>
      <c r="I154" s="227"/>
      <c r="J154" s="227"/>
      <c r="K154" s="242"/>
      <c r="L154" s="213"/>
      <c r="M154" s="213"/>
      <c r="N154" s="229"/>
      <c r="O154" s="229"/>
      <c r="P154" s="210"/>
      <c r="Q154" s="523"/>
      <c r="R154" s="567"/>
      <c r="S154" s="684" t="s">
        <v>997</v>
      </c>
      <c r="T154" s="275" t="s">
        <v>110</v>
      </c>
    </row>
    <row r="155" spans="1:22" ht="13.5" customHeight="1">
      <c r="A155" s="1492" t="s">
        <v>292</v>
      </c>
      <c r="B155" s="1493"/>
      <c r="C155" s="1493"/>
      <c r="D155" s="1493"/>
      <c r="E155" s="1493"/>
      <c r="F155" s="1493"/>
      <c r="G155" s="1493"/>
      <c r="H155" s="1493"/>
      <c r="I155" s="1493"/>
      <c r="J155" s="1493"/>
      <c r="K155" s="1493"/>
      <c r="L155" s="1493"/>
      <c r="M155" s="1493"/>
      <c r="N155" s="1493"/>
      <c r="O155" s="1493"/>
      <c r="P155" s="1493"/>
      <c r="Q155" s="1493"/>
      <c r="R155" s="1493"/>
      <c r="S155" s="1493"/>
    </row>
    <row r="156" spans="1:22" ht="64.75" customHeight="1">
      <c r="A156" s="305">
        <f>SUBTOTAL(3,$B$13:B156)</f>
        <v>112</v>
      </c>
      <c r="B156" s="359" t="s">
        <v>498</v>
      </c>
      <c r="C156" s="319">
        <v>300000163</v>
      </c>
      <c r="D156" s="330" t="s">
        <v>875</v>
      </c>
      <c r="E156" s="309" t="s">
        <v>103</v>
      </c>
      <c r="F156" s="412" t="s">
        <v>375</v>
      </c>
      <c r="G156" s="360"/>
      <c r="H156" s="361"/>
      <c r="I156" s="362" t="s">
        <v>302</v>
      </c>
      <c r="J156" s="362"/>
      <c r="K156" s="363"/>
      <c r="L156" s="364"/>
      <c r="M156" s="364"/>
      <c r="N156" s="365"/>
      <c r="O156" s="365"/>
      <c r="P156" s="366"/>
      <c r="Q156" s="367"/>
      <c r="R156" s="368"/>
      <c r="S156" s="686" t="s">
        <v>972</v>
      </c>
      <c r="T156" s="275" t="s">
        <v>171</v>
      </c>
      <c r="V156" s="11"/>
    </row>
    <row r="157" spans="1:22" ht="45" customHeight="1">
      <c r="A157" s="302">
        <f>SUBTOTAL(3,$B$13:B157)</f>
        <v>113</v>
      </c>
      <c r="B157" s="149" t="s">
        <v>501</v>
      </c>
      <c r="C157" s="123">
        <v>200001188</v>
      </c>
      <c r="D157" s="304" t="s">
        <v>114</v>
      </c>
      <c r="E157" s="301" t="s">
        <v>103</v>
      </c>
      <c r="F157" s="631" t="s">
        <v>375</v>
      </c>
      <c r="G157" s="114"/>
      <c r="H157" s="235"/>
      <c r="I157" s="227" t="s">
        <v>351</v>
      </c>
      <c r="J157" s="227"/>
      <c r="K157" s="242"/>
      <c r="L157" s="213"/>
      <c r="M157" s="213"/>
      <c r="N157" s="229"/>
      <c r="O157" s="229"/>
      <c r="P157" s="210"/>
      <c r="Q157" s="144"/>
      <c r="R157" s="219"/>
      <c r="S157" s="684" t="s">
        <v>997</v>
      </c>
      <c r="T157" s="275" t="s">
        <v>171</v>
      </c>
      <c r="V157" s="11"/>
    </row>
    <row r="158" spans="1:22" ht="45.75" customHeight="1">
      <c r="A158" s="302">
        <f>SUBTOTAL(3,$B$13:B158)</f>
        <v>114</v>
      </c>
      <c r="B158" s="149" t="s">
        <v>504</v>
      </c>
      <c r="C158" s="123">
        <v>200000110</v>
      </c>
      <c r="D158" s="304" t="s">
        <v>114</v>
      </c>
      <c r="E158" s="301" t="s">
        <v>103</v>
      </c>
      <c r="F158" s="631" t="s">
        <v>375</v>
      </c>
      <c r="G158" s="114"/>
      <c r="H158" s="238"/>
      <c r="I158" s="227" t="s">
        <v>351</v>
      </c>
      <c r="J158" s="140"/>
      <c r="K158" s="228"/>
      <c r="L158" s="213"/>
      <c r="M158" s="213"/>
      <c r="N158" s="229"/>
      <c r="O158" s="229"/>
      <c r="P158" s="243"/>
      <c r="Q158" s="144"/>
      <c r="R158" s="219"/>
      <c r="S158" s="684" t="s">
        <v>997</v>
      </c>
      <c r="T158" s="275" t="s">
        <v>171</v>
      </c>
      <c r="V158" s="11"/>
    </row>
    <row r="159" spans="1:22" s="78" customFormat="1" ht="66" customHeight="1">
      <c r="A159" s="305">
        <f>SUBTOTAL(3,$B$13:B159)</f>
        <v>115</v>
      </c>
      <c r="B159" s="359" t="s">
        <v>506</v>
      </c>
      <c r="C159" s="319">
        <v>300000163</v>
      </c>
      <c r="D159" s="330" t="s">
        <v>875</v>
      </c>
      <c r="E159" s="309" t="s">
        <v>103</v>
      </c>
      <c r="F159" s="412" t="s">
        <v>375</v>
      </c>
      <c r="G159" s="308"/>
      <c r="H159" s="369"/>
      <c r="I159" s="362" t="s">
        <v>302</v>
      </c>
      <c r="J159" s="370"/>
      <c r="K159" s="371"/>
      <c r="L159" s="372"/>
      <c r="M159" s="343"/>
      <c r="N159" s="356"/>
      <c r="O159" s="356"/>
      <c r="P159" s="346"/>
      <c r="Q159" s="373"/>
      <c r="R159" s="374"/>
      <c r="S159" s="686" t="s">
        <v>972</v>
      </c>
      <c r="T159" s="275" t="s">
        <v>171</v>
      </c>
      <c r="V159" s="11"/>
    </row>
    <row r="160" spans="1:22" s="78" customFormat="1" ht="46.5" customHeight="1">
      <c r="A160" s="302">
        <f>SUBTOTAL(3,$B$13:B160)</f>
        <v>116</v>
      </c>
      <c r="B160" s="43" t="s">
        <v>509</v>
      </c>
      <c r="C160" s="299">
        <v>200001188</v>
      </c>
      <c r="D160" s="246" t="s">
        <v>114</v>
      </c>
      <c r="E160" s="125" t="s">
        <v>103</v>
      </c>
      <c r="F160" s="300" t="s">
        <v>375</v>
      </c>
      <c r="G160" s="300"/>
      <c r="H160" s="150"/>
      <c r="I160" s="116" t="s">
        <v>351</v>
      </c>
      <c r="J160" s="116"/>
      <c r="K160" s="55"/>
      <c r="L160" s="244"/>
      <c r="M160" s="117"/>
      <c r="N160" s="145"/>
      <c r="O160" s="145"/>
      <c r="P160" s="132"/>
      <c r="Q160" s="119"/>
      <c r="R160" s="245"/>
      <c r="S160" s="684" t="s">
        <v>997</v>
      </c>
      <c r="T160" s="275" t="s">
        <v>171</v>
      </c>
      <c r="V160" s="11"/>
    </row>
    <row r="161" spans="1:22" s="78" customFormat="1" ht="45" customHeight="1">
      <c r="A161" s="302">
        <f>SUBTOTAL(3,$B$13:B161)</f>
        <v>117</v>
      </c>
      <c r="B161" s="43" t="s">
        <v>512</v>
      </c>
      <c r="C161" s="299">
        <v>200001188</v>
      </c>
      <c r="D161" s="246" t="s">
        <v>114</v>
      </c>
      <c r="E161" s="125" t="s">
        <v>103</v>
      </c>
      <c r="F161" s="300" t="s">
        <v>375</v>
      </c>
      <c r="G161" s="300"/>
      <c r="H161" s="150"/>
      <c r="I161" s="116" t="s">
        <v>351</v>
      </c>
      <c r="J161" s="116"/>
      <c r="K161" s="55"/>
      <c r="L161" s="244"/>
      <c r="M161" s="117"/>
      <c r="N161" s="145"/>
      <c r="O161" s="145"/>
      <c r="P161" s="132"/>
      <c r="Q161" s="119"/>
      <c r="R161" s="245"/>
      <c r="S161" s="684" t="s">
        <v>997</v>
      </c>
      <c r="T161" s="275" t="s">
        <v>171</v>
      </c>
      <c r="V161" s="11"/>
    </row>
    <row r="162" spans="1:22" s="78" customFormat="1" ht="45.75" customHeight="1">
      <c r="A162" s="302">
        <f>SUBTOTAL(3,$B$13:B162)</f>
        <v>118</v>
      </c>
      <c r="B162" s="43" t="s">
        <v>514</v>
      </c>
      <c r="C162" s="299">
        <v>100002996</v>
      </c>
      <c r="D162" s="246" t="s">
        <v>114</v>
      </c>
      <c r="E162" s="125" t="s">
        <v>103</v>
      </c>
      <c r="F162" s="300" t="s">
        <v>375</v>
      </c>
      <c r="G162" s="300"/>
      <c r="H162" s="150"/>
      <c r="I162" s="116" t="s">
        <v>351</v>
      </c>
      <c r="J162" s="116"/>
      <c r="K162" s="55"/>
      <c r="L162" s="244"/>
      <c r="M162" s="117"/>
      <c r="N162" s="145"/>
      <c r="O162" s="145"/>
      <c r="P162" s="132"/>
      <c r="Q162" s="119"/>
      <c r="R162" s="245"/>
      <c r="S162" s="684" t="s">
        <v>997</v>
      </c>
      <c r="T162" s="275" t="s">
        <v>171</v>
      </c>
      <c r="V162" s="11"/>
    </row>
    <row r="163" spans="1:22" s="78" customFormat="1" ht="45.75" customHeight="1">
      <c r="A163" s="302">
        <f>SUBTOTAL(3,$B$13:B163)</f>
        <v>119</v>
      </c>
      <c r="B163" s="43" t="s">
        <v>517</v>
      </c>
      <c r="C163" s="299">
        <v>200000050</v>
      </c>
      <c r="D163" s="246" t="s">
        <v>114</v>
      </c>
      <c r="E163" s="125" t="s">
        <v>103</v>
      </c>
      <c r="F163" s="300" t="s">
        <v>375</v>
      </c>
      <c r="G163" s="300"/>
      <c r="H163" s="150"/>
      <c r="I163" s="116" t="s">
        <v>178</v>
      </c>
      <c r="J163" s="116"/>
      <c r="K163" s="55"/>
      <c r="L163" s="244"/>
      <c r="M163" s="117"/>
      <c r="N163" s="145"/>
      <c r="O163" s="145"/>
      <c r="P163" s="132"/>
      <c r="Q163" s="119"/>
      <c r="R163" s="245"/>
      <c r="S163" s="684" t="s">
        <v>997</v>
      </c>
      <c r="T163" s="275" t="s">
        <v>171</v>
      </c>
      <c r="V163" s="11"/>
    </row>
    <row r="164" spans="1:22" s="78" customFormat="1" ht="44.25" customHeight="1">
      <c r="A164" s="302">
        <f>SUBTOTAL(3,$B$13:B164)</f>
        <v>120</v>
      </c>
      <c r="B164" s="43" t="s">
        <v>520</v>
      </c>
      <c r="C164" s="299">
        <v>360000500</v>
      </c>
      <c r="D164" s="246" t="s">
        <v>875</v>
      </c>
      <c r="E164" s="125" t="s">
        <v>103</v>
      </c>
      <c r="F164" s="300" t="s">
        <v>375</v>
      </c>
      <c r="G164" s="300"/>
      <c r="H164" s="150"/>
      <c r="I164" s="116" t="s">
        <v>178</v>
      </c>
      <c r="J164" s="116"/>
      <c r="K164" s="55"/>
      <c r="L164" s="244"/>
      <c r="M164" s="117"/>
      <c r="N164" s="145"/>
      <c r="O164" s="145"/>
      <c r="P164" s="132"/>
      <c r="Q164" s="119"/>
      <c r="R164" s="245"/>
      <c r="S164" s="684" t="s">
        <v>939</v>
      </c>
      <c r="T164" s="275" t="s">
        <v>171</v>
      </c>
      <c r="V164" s="11"/>
    </row>
    <row r="165" spans="1:22" s="78" customFormat="1" ht="43.4" customHeight="1">
      <c r="A165" s="302">
        <f>SUBTOTAL(3,$B$13:B165)</f>
        <v>121</v>
      </c>
      <c r="B165" s="43" t="s">
        <v>522</v>
      </c>
      <c r="C165" s="299">
        <v>10104903050</v>
      </c>
      <c r="D165" s="246" t="s">
        <v>875</v>
      </c>
      <c r="E165" s="239" t="s">
        <v>133</v>
      </c>
      <c r="F165" s="300" t="s">
        <v>523</v>
      </c>
      <c r="G165" s="300" t="s">
        <v>524</v>
      </c>
      <c r="H165" s="150">
        <v>9589973011</v>
      </c>
      <c r="I165" s="116" t="s">
        <v>178</v>
      </c>
      <c r="J165" s="116" t="s">
        <v>149</v>
      </c>
      <c r="K165" s="55" t="s">
        <v>525</v>
      </c>
      <c r="L165" s="244">
        <v>44379</v>
      </c>
      <c r="M165" s="117">
        <f>L165+180</f>
        <v>44559</v>
      </c>
      <c r="N165" s="925">
        <v>5.25</v>
      </c>
      <c r="O165" s="925">
        <v>24.05</v>
      </c>
      <c r="P165" s="132">
        <v>1917994602</v>
      </c>
      <c r="Q165" s="119">
        <f>P165/H165</f>
        <v>0.19999999997914489</v>
      </c>
      <c r="R165" s="894">
        <f>O165-N165</f>
        <v>18.8</v>
      </c>
      <c r="S165" s="684" t="s">
        <v>882</v>
      </c>
      <c r="T165" s="275" t="s">
        <v>171</v>
      </c>
      <c r="V165" s="11"/>
    </row>
    <row r="166" spans="1:22" s="78" customFormat="1" ht="44.25" customHeight="1">
      <c r="A166" s="302">
        <f>SUBTOTAL(3,$B$13:B166)</f>
        <v>122</v>
      </c>
      <c r="B166" s="43" t="s">
        <v>526</v>
      </c>
      <c r="C166" s="299">
        <v>55020000</v>
      </c>
      <c r="D166" s="246" t="s">
        <v>114</v>
      </c>
      <c r="E166" s="125" t="s">
        <v>103</v>
      </c>
      <c r="F166" s="300" t="s">
        <v>523</v>
      </c>
      <c r="G166" s="300"/>
      <c r="H166" s="150"/>
      <c r="I166" s="116" t="s">
        <v>178</v>
      </c>
      <c r="J166" s="116"/>
      <c r="K166" s="55"/>
      <c r="L166" s="244"/>
      <c r="M166" s="117"/>
      <c r="N166" s="145"/>
      <c r="O166" s="145"/>
      <c r="P166" s="132"/>
      <c r="Q166" s="119"/>
      <c r="R166" s="245"/>
      <c r="S166" s="684" t="s">
        <v>997</v>
      </c>
      <c r="T166" s="275" t="s">
        <v>171</v>
      </c>
      <c r="V166" s="11"/>
    </row>
    <row r="167" spans="1:22" s="78" customFormat="1" ht="15.75" customHeight="1">
      <c r="A167" s="1492" t="s">
        <v>311</v>
      </c>
      <c r="B167" s="1493"/>
      <c r="C167" s="1493"/>
      <c r="D167" s="1493"/>
      <c r="E167" s="1493"/>
      <c r="F167" s="1493"/>
      <c r="G167" s="1493"/>
      <c r="H167" s="1493"/>
      <c r="I167" s="1493"/>
      <c r="J167" s="1493"/>
      <c r="K167" s="1493"/>
      <c r="L167" s="1493"/>
      <c r="M167" s="1493"/>
      <c r="N167" s="1493"/>
      <c r="O167" s="1493"/>
      <c r="P167" s="1493"/>
      <c r="Q167" s="1493"/>
      <c r="R167" s="1493"/>
      <c r="S167" s="1493"/>
      <c r="T167" s="275"/>
      <c r="V167"/>
    </row>
    <row r="168" spans="1:22" s="78" customFormat="1" ht="97" customHeight="1">
      <c r="A168" s="305">
        <f>SUBTOTAL(3,$B$13:B168)</f>
        <v>123</v>
      </c>
      <c r="B168" s="390" t="s">
        <v>528</v>
      </c>
      <c r="C168" s="307">
        <v>1500000000</v>
      </c>
      <c r="D168" s="330" t="s">
        <v>875</v>
      </c>
      <c r="E168" s="330" t="s">
        <v>103</v>
      </c>
      <c r="F168" s="308" t="s">
        <v>134</v>
      </c>
      <c r="G168" s="308"/>
      <c r="H168" s="369"/>
      <c r="I168" s="370" t="s">
        <v>195</v>
      </c>
      <c r="J168" s="370"/>
      <c r="K168" s="371"/>
      <c r="L168" s="372"/>
      <c r="M168" s="343"/>
      <c r="N168" s="354"/>
      <c r="O168" s="354"/>
      <c r="P168" s="346"/>
      <c r="Q168" s="373"/>
      <c r="R168" s="374"/>
      <c r="S168" s="686" t="s">
        <v>1003</v>
      </c>
      <c r="T168" s="278" t="s">
        <v>139</v>
      </c>
      <c r="V168"/>
    </row>
    <row r="169" spans="1:22" s="78" customFormat="1" ht="36.75" customHeight="1">
      <c r="A169" s="302">
        <f>SUBTOTAL(3,$B$13:B169)</f>
        <v>124</v>
      </c>
      <c r="B169" s="43" t="s">
        <v>532</v>
      </c>
      <c r="C169" s="299">
        <v>1189499982</v>
      </c>
      <c r="D169" s="304" t="s">
        <v>875</v>
      </c>
      <c r="E169" s="207" t="s">
        <v>133</v>
      </c>
      <c r="F169" s="300" t="s">
        <v>134</v>
      </c>
      <c r="G169" s="300" t="s">
        <v>533</v>
      </c>
      <c r="H169" s="150">
        <v>1097415000</v>
      </c>
      <c r="I169" s="116" t="s">
        <v>534</v>
      </c>
      <c r="J169" s="116" t="s">
        <v>137</v>
      </c>
      <c r="K169" s="55" t="s">
        <v>438</v>
      </c>
      <c r="L169" s="244">
        <v>44396</v>
      </c>
      <c r="M169" s="117">
        <v>44515</v>
      </c>
      <c r="N169" s="145"/>
      <c r="O169" s="145"/>
      <c r="P169" s="132"/>
      <c r="Q169" s="119"/>
      <c r="R169" s="245"/>
      <c r="S169" s="684" t="s">
        <v>882</v>
      </c>
      <c r="T169" s="278" t="s">
        <v>139</v>
      </c>
      <c r="V169"/>
    </row>
    <row r="170" spans="1:22" s="78" customFormat="1" ht="43.5" customHeight="1">
      <c r="A170" s="302">
        <f>SUBTOTAL(3,$B$13:B170)</f>
        <v>125</v>
      </c>
      <c r="B170" s="43" t="s">
        <v>535</v>
      </c>
      <c r="C170" s="299">
        <v>350000000</v>
      </c>
      <c r="D170" s="304" t="s">
        <v>744</v>
      </c>
      <c r="E170" s="207" t="s">
        <v>133</v>
      </c>
      <c r="F170" s="300" t="s">
        <v>134</v>
      </c>
      <c r="G170" s="300"/>
      <c r="H170" s="150"/>
      <c r="I170" s="116" t="s">
        <v>200</v>
      </c>
      <c r="J170" s="116" t="s">
        <v>200</v>
      </c>
      <c r="K170" s="55" t="s">
        <v>200</v>
      </c>
      <c r="L170" s="244"/>
      <c r="M170" s="117"/>
      <c r="N170" s="145"/>
      <c r="O170" s="145"/>
      <c r="P170" s="132"/>
      <c r="Q170" s="119"/>
      <c r="R170" s="245"/>
      <c r="S170" s="684" t="s">
        <v>916</v>
      </c>
      <c r="T170" s="278" t="s">
        <v>139</v>
      </c>
      <c r="V170"/>
    </row>
    <row r="171" spans="1:22" s="78" customFormat="1" ht="38.25" customHeight="1">
      <c r="A171" s="302">
        <f>SUBTOTAL(3,$B$13:B171)</f>
        <v>126</v>
      </c>
      <c r="B171" s="43" t="s">
        <v>537</v>
      </c>
      <c r="C171" s="299">
        <v>184000000</v>
      </c>
      <c r="D171" s="304" t="s">
        <v>114</v>
      </c>
      <c r="E171" s="304" t="s">
        <v>103</v>
      </c>
      <c r="F171" s="300" t="s">
        <v>134</v>
      </c>
      <c r="G171" s="300"/>
      <c r="H171" s="150"/>
      <c r="I171" s="116" t="s">
        <v>205</v>
      </c>
      <c r="J171" s="116"/>
      <c r="K171" s="55"/>
      <c r="L171" s="244"/>
      <c r="M171" s="117"/>
      <c r="N171" s="145"/>
      <c r="O171" s="145"/>
      <c r="P171" s="132"/>
      <c r="Q171" s="119"/>
      <c r="R171" s="245"/>
      <c r="S171" s="684" t="s">
        <v>918</v>
      </c>
      <c r="T171" s="278" t="s">
        <v>139</v>
      </c>
      <c r="V171"/>
    </row>
    <row r="172" spans="1:22" s="78" customFormat="1" ht="37.5" customHeight="1">
      <c r="A172" s="302">
        <f>SUBTOTAL(3,$B$13:B172)</f>
        <v>127</v>
      </c>
      <c r="B172" s="43" t="s">
        <v>540</v>
      </c>
      <c r="C172" s="299">
        <v>184000000</v>
      </c>
      <c r="D172" s="304" t="s">
        <v>114</v>
      </c>
      <c r="E172" s="304" t="s">
        <v>103</v>
      </c>
      <c r="F172" s="300" t="s">
        <v>134</v>
      </c>
      <c r="G172" s="300"/>
      <c r="H172" s="150"/>
      <c r="I172" s="116" t="s">
        <v>205</v>
      </c>
      <c r="J172" s="116"/>
      <c r="K172" s="55"/>
      <c r="L172" s="244"/>
      <c r="M172" s="117"/>
      <c r="N172" s="145"/>
      <c r="O172" s="145"/>
      <c r="P172" s="132"/>
      <c r="Q172" s="119"/>
      <c r="R172" s="245"/>
      <c r="S172" s="684" t="s">
        <v>918</v>
      </c>
      <c r="T172" s="278" t="s">
        <v>139</v>
      </c>
      <c r="V172"/>
    </row>
    <row r="173" spans="1:22" s="78" customFormat="1" ht="36.75" customHeight="1">
      <c r="A173" s="302">
        <f>SUBTOTAL(3,$B$13:B173)</f>
        <v>128</v>
      </c>
      <c r="B173" s="43" t="s">
        <v>542</v>
      </c>
      <c r="C173" s="299">
        <v>184000000</v>
      </c>
      <c r="D173" s="304" t="s">
        <v>114</v>
      </c>
      <c r="E173" s="304" t="s">
        <v>103</v>
      </c>
      <c r="F173" s="300" t="s">
        <v>134</v>
      </c>
      <c r="G173" s="300"/>
      <c r="H173" s="150"/>
      <c r="I173" s="116" t="s">
        <v>205</v>
      </c>
      <c r="J173" s="116"/>
      <c r="K173" s="55"/>
      <c r="L173" s="244"/>
      <c r="M173" s="117"/>
      <c r="N173" s="145"/>
      <c r="O173" s="145"/>
      <c r="P173" s="132"/>
      <c r="Q173" s="119"/>
      <c r="R173" s="245"/>
      <c r="S173" s="684" t="s">
        <v>918</v>
      </c>
      <c r="T173" s="278" t="s">
        <v>139</v>
      </c>
      <c r="V173"/>
    </row>
    <row r="174" spans="1:22" s="78" customFormat="1" ht="37.5" customHeight="1">
      <c r="A174" s="302">
        <f>SUBTOTAL(3,$B$13:B174)</f>
        <v>129</v>
      </c>
      <c r="B174" s="43" t="s">
        <v>544</v>
      </c>
      <c r="C174" s="299">
        <v>184000000</v>
      </c>
      <c r="D174" s="304" t="s">
        <v>114</v>
      </c>
      <c r="E174" s="304" t="s">
        <v>103</v>
      </c>
      <c r="F174" s="300" t="s">
        <v>134</v>
      </c>
      <c r="G174" s="300"/>
      <c r="H174" s="150"/>
      <c r="I174" s="116" t="s">
        <v>205</v>
      </c>
      <c r="J174" s="116"/>
      <c r="K174" s="55"/>
      <c r="L174" s="244"/>
      <c r="M174" s="117"/>
      <c r="N174" s="145"/>
      <c r="O174" s="145"/>
      <c r="P174" s="132"/>
      <c r="Q174" s="119"/>
      <c r="R174" s="245"/>
      <c r="S174" s="684" t="s">
        <v>918</v>
      </c>
      <c r="T174" s="278" t="s">
        <v>139</v>
      </c>
      <c r="V174"/>
    </row>
    <row r="175" spans="1:22" s="78" customFormat="1" ht="37.5" customHeight="1">
      <c r="A175" s="302">
        <f>SUBTOTAL(3,$B$13:B175)</f>
        <v>130</v>
      </c>
      <c r="B175" s="43" t="s">
        <v>547</v>
      </c>
      <c r="C175" s="299">
        <v>184000000</v>
      </c>
      <c r="D175" s="304" t="s">
        <v>114</v>
      </c>
      <c r="E175" s="304" t="s">
        <v>103</v>
      </c>
      <c r="F175" s="300" t="s">
        <v>134</v>
      </c>
      <c r="G175" s="300"/>
      <c r="H175" s="150"/>
      <c r="I175" s="116" t="s">
        <v>205</v>
      </c>
      <c r="J175" s="116"/>
      <c r="K175" s="55"/>
      <c r="L175" s="244"/>
      <c r="M175" s="117"/>
      <c r="N175" s="145"/>
      <c r="O175" s="145"/>
      <c r="P175" s="132"/>
      <c r="Q175" s="119"/>
      <c r="R175" s="245"/>
      <c r="S175" s="684" t="s">
        <v>918</v>
      </c>
      <c r="T175" s="278" t="s">
        <v>139</v>
      </c>
      <c r="V175"/>
    </row>
    <row r="176" spans="1:22" s="78" customFormat="1" ht="45" customHeight="1">
      <c r="A176" s="305">
        <f>SUBTOTAL(3,$B$13:B176)</f>
        <v>131</v>
      </c>
      <c r="B176" s="390" t="s">
        <v>550</v>
      </c>
      <c r="C176" s="844" t="s">
        <v>57</v>
      </c>
      <c r="D176" s="330"/>
      <c r="E176" s="330"/>
      <c r="F176" s="308"/>
      <c r="G176" s="308"/>
      <c r="H176" s="369"/>
      <c r="I176" s="370"/>
      <c r="J176" s="370"/>
      <c r="K176" s="371"/>
      <c r="L176" s="372"/>
      <c r="M176" s="343"/>
      <c r="N176" s="356"/>
      <c r="O176" s="356"/>
      <c r="P176" s="409"/>
      <c r="Q176" s="357"/>
      <c r="R176" s="358"/>
      <c r="S176" s="686" t="s">
        <v>551</v>
      </c>
      <c r="T176" s="278" t="s">
        <v>139</v>
      </c>
      <c r="V176"/>
    </row>
    <row r="177" spans="1:22" s="78" customFormat="1" ht="44.65" customHeight="1">
      <c r="A177" s="305">
        <f>SUBTOTAL(3,$B$13:B177)</f>
        <v>132</v>
      </c>
      <c r="B177" s="410" t="s">
        <v>552</v>
      </c>
      <c r="C177" s="375">
        <v>199995000</v>
      </c>
      <c r="D177" s="330" t="s">
        <v>114</v>
      </c>
      <c r="E177" s="330" t="s">
        <v>103</v>
      </c>
      <c r="F177" s="308" t="s">
        <v>134</v>
      </c>
      <c r="G177" s="308" t="s">
        <v>553</v>
      </c>
      <c r="H177" s="369">
        <v>199812000</v>
      </c>
      <c r="I177" s="370" t="s">
        <v>178</v>
      </c>
      <c r="J177" s="370" t="s">
        <v>319</v>
      </c>
      <c r="K177" s="371" t="s">
        <v>1004</v>
      </c>
      <c r="L177" s="372">
        <v>44406</v>
      </c>
      <c r="M177" s="343">
        <v>44525</v>
      </c>
      <c r="N177" s="356"/>
      <c r="O177" s="356"/>
      <c r="P177" s="409"/>
      <c r="Q177" s="357"/>
      <c r="R177" s="358"/>
      <c r="S177" s="689" t="s">
        <v>1005</v>
      </c>
      <c r="T177" s="278" t="s">
        <v>139</v>
      </c>
      <c r="V177"/>
    </row>
    <row r="178" spans="1:22" s="78" customFormat="1" ht="18" customHeight="1">
      <c r="A178" s="1497" t="s">
        <v>556</v>
      </c>
      <c r="B178" s="1498"/>
      <c r="C178" s="1498"/>
      <c r="D178" s="1498"/>
      <c r="E178" s="1498"/>
      <c r="F178" s="1498"/>
      <c r="G178" s="1498"/>
      <c r="H178" s="1498"/>
      <c r="I178" s="1498"/>
      <c r="J178" s="1498"/>
      <c r="K178" s="1498"/>
      <c r="L178" s="1498"/>
      <c r="M178" s="1498"/>
      <c r="N178" s="1498"/>
      <c r="O178" s="1498"/>
      <c r="P178" s="1498"/>
      <c r="Q178" s="1498"/>
      <c r="R178" s="1498"/>
      <c r="S178" s="1499"/>
      <c r="T178" s="275"/>
      <c r="V178"/>
    </row>
    <row r="179" spans="1:22" s="78" customFormat="1">
      <c r="A179" s="1500" t="s">
        <v>348</v>
      </c>
      <c r="B179" s="1501"/>
      <c r="C179" s="1501"/>
      <c r="D179" s="1501"/>
      <c r="E179" s="1501"/>
      <c r="F179" s="1501"/>
      <c r="G179" s="1501"/>
      <c r="H179" s="1501"/>
      <c r="I179" s="1501"/>
      <c r="J179" s="1501"/>
      <c r="K179" s="1501"/>
      <c r="L179" s="1501"/>
      <c r="M179" s="1501"/>
      <c r="N179" s="1501"/>
      <c r="O179" s="1501"/>
      <c r="P179" s="1501"/>
      <c r="Q179" s="1501"/>
      <c r="R179" s="1501"/>
      <c r="S179" s="1511"/>
      <c r="T179" s="275"/>
      <c r="V179"/>
    </row>
    <row r="180" spans="1:22" s="78" customFormat="1" ht="34.5" customHeight="1">
      <c r="A180" s="60">
        <f>SUBTOTAL(3,$B$13:B180)</f>
        <v>133</v>
      </c>
      <c r="B180" s="456" t="s">
        <v>566</v>
      </c>
      <c r="C180" s="297">
        <v>200000000</v>
      </c>
      <c r="D180" s="298" t="s">
        <v>114</v>
      </c>
      <c r="E180" s="125" t="s">
        <v>103</v>
      </c>
      <c r="F180" s="498" t="s">
        <v>104</v>
      </c>
      <c r="G180" s="517"/>
      <c r="H180" s="549"/>
      <c r="I180" s="453"/>
      <c r="J180" s="500"/>
      <c r="K180" s="188"/>
      <c r="L180" s="189"/>
      <c r="M180" s="198"/>
      <c r="N180" s="191"/>
      <c r="O180" s="120"/>
      <c r="P180" s="568"/>
      <c r="Q180" s="501"/>
      <c r="R180" s="192"/>
      <c r="S180" s="684" t="s">
        <v>997</v>
      </c>
      <c r="T180" s="275" t="s">
        <v>110</v>
      </c>
      <c r="V180"/>
    </row>
    <row r="181" spans="1:22" s="78" customFormat="1" ht="34.5" customHeight="1">
      <c r="A181" s="60">
        <f>SUBTOTAL(3,$B$13:B181)</f>
        <v>134</v>
      </c>
      <c r="B181" s="456" t="s">
        <v>570</v>
      </c>
      <c r="C181" s="297">
        <v>200000000</v>
      </c>
      <c r="D181" s="298" t="s">
        <v>114</v>
      </c>
      <c r="E181" s="125" t="s">
        <v>103</v>
      </c>
      <c r="F181" s="498" t="s">
        <v>104</v>
      </c>
      <c r="G181" s="517"/>
      <c r="H181" s="517"/>
      <c r="I181" s="453"/>
      <c r="J181" s="500"/>
      <c r="K181" s="188"/>
      <c r="L181" s="189"/>
      <c r="M181" s="247"/>
      <c r="N181" s="191"/>
      <c r="O181" s="120"/>
      <c r="P181" s="568"/>
      <c r="Q181" s="501"/>
      <c r="R181" s="192"/>
      <c r="S181" s="684" t="s">
        <v>997</v>
      </c>
      <c r="T181" s="275" t="s">
        <v>110</v>
      </c>
      <c r="V181"/>
    </row>
    <row r="182" spans="1:22" s="78" customFormat="1" ht="34.5" customHeight="1">
      <c r="A182" s="60">
        <f>SUBTOTAL(3,$B$13:B182)</f>
        <v>135</v>
      </c>
      <c r="B182" s="456" t="s">
        <v>1088</v>
      </c>
      <c r="C182" s="297">
        <v>9964000000</v>
      </c>
      <c r="D182" s="298" t="s">
        <v>875</v>
      </c>
      <c r="E182" s="239" t="s">
        <v>558</v>
      </c>
      <c r="F182" s="498" t="s">
        <v>104</v>
      </c>
      <c r="G182" s="517" t="s">
        <v>559</v>
      </c>
      <c r="H182" s="517">
        <v>9747852856.5799999</v>
      </c>
      <c r="I182" s="549" t="s">
        <v>178</v>
      </c>
      <c r="J182" s="549" t="s">
        <v>563</v>
      </c>
      <c r="K182" s="188" t="s">
        <v>228</v>
      </c>
      <c r="L182" s="189" t="s">
        <v>1000</v>
      </c>
      <c r="M182" s="190" t="s">
        <v>1006</v>
      </c>
      <c r="N182" s="887">
        <v>0.12</v>
      </c>
      <c r="O182" s="888">
        <v>0.61</v>
      </c>
      <c r="P182" s="568">
        <f>Q182*H182</f>
        <v>1949570571.316</v>
      </c>
      <c r="Q182" s="501">
        <v>0.2</v>
      </c>
      <c r="R182" s="889">
        <f>O182-N182</f>
        <v>0.49</v>
      </c>
      <c r="S182" s="684" t="s">
        <v>1089</v>
      </c>
      <c r="T182" s="275" t="s">
        <v>110</v>
      </c>
      <c r="V182"/>
    </row>
    <row r="183" spans="1:22" s="56" customFormat="1" ht="36" customHeight="1">
      <c r="A183" s="60">
        <f>SUBTOTAL(3,$B$13:B183)</f>
        <v>136</v>
      </c>
      <c r="B183" s="456" t="s">
        <v>1090</v>
      </c>
      <c r="C183" s="297">
        <v>1509897000</v>
      </c>
      <c r="D183" s="60" t="s">
        <v>875</v>
      </c>
      <c r="E183" s="239" t="s">
        <v>558</v>
      </c>
      <c r="F183" s="498" t="s">
        <v>104</v>
      </c>
      <c r="G183" s="517" t="s">
        <v>559</v>
      </c>
      <c r="H183" s="517">
        <v>1504035523.9100001</v>
      </c>
      <c r="I183" s="549" t="s">
        <v>562</v>
      </c>
      <c r="J183" s="549" t="s">
        <v>560</v>
      </c>
      <c r="K183" s="188" t="s">
        <v>228</v>
      </c>
      <c r="L183" s="189" t="s">
        <v>1000</v>
      </c>
      <c r="M183" s="190" t="s">
        <v>1006</v>
      </c>
      <c r="N183" s="887">
        <v>0.79</v>
      </c>
      <c r="O183" s="888">
        <v>2.46</v>
      </c>
      <c r="P183" s="568">
        <f>Q183*H183</f>
        <v>300807104.78200001</v>
      </c>
      <c r="Q183" s="501">
        <v>0.2</v>
      </c>
      <c r="R183" s="889">
        <f>O183-N183</f>
        <v>1.67</v>
      </c>
      <c r="S183" s="684" t="s">
        <v>882</v>
      </c>
      <c r="T183" s="275" t="s">
        <v>110</v>
      </c>
      <c r="V183" s="57"/>
    </row>
    <row r="184" spans="1:22" s="56" customFormat="1" ht="33.75" customHeight="1">
      <c r="A184" s="60">
        <f>SUBTOTAL(3,$B$13:B184)</f>
        <v>137</v>
      </c>
      <c r="B184" s="456" t="s">
        <v>1091</v>
      </c>
      <c r="C184" s="297">
        <v>1000000000</v>
      </c>
      <c r="D184" s="60" t="s">
        <v>875</v>
      </c>
      <c r="E184" s="301" t="s">
        <v>103</v>
      </c>
      <c r="F184" s="498" t="s">
        <v>104</v>
      </c>
      <c r="G184" s="517"/>
      <c r="H184" s="498"/>
      <c r="I184" s="549"/>
      <c r="K184" s="549"/>
      <c r="L184" s="189"/>
      <c r="M184" s="190"/>
      <c r="N184" s="191"/>
      <c r="O184" s="196"/>
      <c r="P184" s="568"/>
      <c r="Q184" s="501"/>
      <c r="R184" s="128"/>
      <c r="S184" s="684" t="s">
        <v>1051</v>
      </c>
      <c r="T184" s="275" t="s">
        <v>110</v>
      </c>
      <c r="V184" s="57"/>
    </row>
    <row r="185" spans="1:22" s="56" customFormat="1" ht="37.5" customHeight="1">
      <c r="A185" s="60">
        <f>SUBTOTAL(3,$B$13:B185)</f>
        <v>138</v>
      </c>
      <c r="B185" s="456" t="s">
        <v>572</v>
      </c>
      <c r="C185" s="297">
        <v>1174390000</v>
      </c>
      <c r="D185" s="60" t="s">
        <v>875</v>
      </c>
      <c r="E185" s="301" t="s">
        <v>103</v>
      </c>
      <c r="F185" s="498" t="s">
        <v>104</v>
      </c>
      <c r="G185" s="517"/>
      <c r="H185" s="498"/>
      <c r="I185" s="498"/>
      <c r="J185" s="500"/>
      <c r="K185" s="500"/>
      <c r="L185" s="221"/>
      <c r="M185" s="190"/>
      <c r="N185" s="191"/>
      <c r="O185" s="196"/>
      <c r="P185" s="568"/>
      <c r="Q185" s="501"/>
      <c r="R185" s="128"/>
      <c r="S185" s="684" t="s">
        <v>1051</v>
      </c>
      <c r="T185" s="275" t="s">
        <v>110</v>
      </c>
      <c r="V185" s="57"/>
    </row>
    <row r="186" spans="1:22" s="56" customFormat="1" ht="14.25" customHeight="1">
      <c r="A186" s="1492" t="s">
        <v>354</v>
      </c>
      <c r="B186" s="1493"/>
      <c r="C186" s="1493"/>
      <c r="D186" s="1493"/>
      <c r="E186" s="1493"/>
      <c r="F186" s="1493"/>
      <c r="G186" s="1493"/>
      <c r="H186" s="1493"/>
      <c r="I186" s="1493"/>
      <c r="J186" s="1493"/>
      <c r="K186" s="1493"/>
      <c r="L186" s="1493"/>
      <c r="M186" s="1493"/>
      <c r="N186" s="1493"/>
      <c r="O186" s="1493"/>
      <c r="P186" s="1493"/>
      <c r="Q186" s="1493"/>
      <c r="R186" s="1493"/>
      <c r="S186" s="1510"/>
      <c r="T186" s="278"/>
      <c r="V186" s="57"/>
    </row>
    <row r="187" spans="1:22" s="56" customFormat="1" ht="66" customHeight="1">
      <c r="A187" s="305">
        <f>SUBTOTAL(3,$B$13:B187)</f>
        <v>139</v>
      </c>
      <c r="B187" s="323" t="s">
        <v>575</v>
      </c>
      <c r="C187" s="319">
        <v>300000163</v>
      </c>
      <c r="D187" s="330" t="s">
        <v>875</v>
      </c>
      <c r="E187" s="309" t="s">
        <v>103</v>
      </c>
      <c r="F187" s="412" t="s">
        <v>375</v>
      </c>
      <c r="G187" s="327"/>
      <c r="H187" s="313"/>
      <c r="I187" s="313" t="s">
        <v>302</v>
      </c>
      <c r="J187" s="335"/>
      <c r="K187" s="314"/>
      <c r="L187" s="315"/>
      <c r="M187" s="336"/>
      <c r="N187" s="317"/>
      <c r="O187" s="318"/>
      <c r="P187" s="361"/>
      <c r="Q187" s="329"/>
      <c r="R187" s="321"/>
      <c r="S187" s="686" t="s">
        <v>972</v>
      </c>
      <c r="T187" s="278" t="s">
        <v>171</v>
      </c>
      <c r="U187" s="78"/>
      <c r="V187" s="11"/>
    </row>
    <row r="188" spans="1:22" s="56" customFormat="1" ht="45.75" customHeight="1">
      <c r="A188" s="302">
        <f>SUBTOTAL(3,$B$13:B188)</f>
        <v>140</v>
      </c>
      <c r="B188" s="122" t="s">
        <v>577</v>
      </c>
      <c r="C188" s="123">
        <v>200000110</v>
      </c>
      <c r="D188" s="304" t="s">
        <v>114</v>
      </c>
      <c r="E188" s="301" t="s">
        <v>103</v>
      </c>
      <c r="F188" s="631" t="s">
        <v>523</v>
      </c>
      <c r="G188" s="114"/>
      <c r="H188" s="217"/>
      <c r="I188" s="227" t="s">
        <v>351</v>
      </c>
      <c r="J188" s="114"/>
      <c r="K188" s="142"/>
      <c r="L188" s="129"/>
      <c r="M188" s="129"/>
      <c r="N188" s="203"/>
      <c r="O188" s="203"/>
      <c r="P188" s="210"/>
      <c r="Q188" s="205"/>
      <c r="R188" s="219"/>
      <c r="S188" s="684" t="s">
        <v>997</v>
      </c>
      <c r="T188" s="278" t="s">
        <v>171</v>
      </c>
      <c r="U188" s="78"/>
      <c r="V188" s="11"/>
    </row>
    <row r="189" spans="1:22" s="56" customFormat="1" ht="45.75" customHeight="1">
      <c r="A189" s="302">
        <f>SUBTOTAL(3,$B$13:B189)</f>
        <v>141</v>
      </c>
      <c r="B189" s="122" t="s">
        <v>580</v>
      </c>
      <c r="C189" s="123">
        <v>200001188</v>
      </c>
      <c r="D189" s="304" t="s">
        <v>114</v>
      </c>
      <c r="E189" s="301" t="s">
        <v>103</v>
      </c>
      <c r="F189" s="631" t="s">
        <v>523</v>
      </c>
      <c r="G189" s="114"/>
      <c r="H189" s="217"/>
      <c r="I189" s="227" t="s">
        <v>351</v>
      </c>
      <c r="J189" s="208"/>
      <c r="K189" s="142"/>
      <c r="L189" s="129"/>
      <c r="M189" s="129"/>
      <c r="N189" s="203"/>
      <c r="O189" s="248"/>
      <c r="P189" s="210"/>
      <c r="Q189" s="205"/>
      <c r="R189" s="216"/>
      <c r="S189" s="684" t="s">
        <v>997</v>
      </c>
      <c r="T189" s="278" t="s">
        <v>171</v>
      </c>
      <c r="U189" s="78"/>
      <c r="V189" s="11"/>
    </row>
    <row r="190" spans="1:22" s="56" customFormat="1" ht="45.75" customHeight="1">
      <c r="A190" s="302">
        <f>SUBTOTAL(3,$B$13:B190)</f>
        <v>142</v>
      </c>
      <c r="B190" s="122" t="s">
        <v>582</v>
      </c>
      <c r="C190" s="123">
        <v>200005991</v>
      </c>
      <c r="D190" s="304" t="s">
        <v>114</v>
      </c>
      <c r="E190" s="301" t="s">
        <v>103</v>
      </c>
      <c r="F190" s="631" t="s">
        <v>523</v>
      </c>
      <c r="G190" s="114"/>
      <c r="H190" s="217"/>
      <c r="I190" s="227" t="s">
        <v>351</v>
      </c>
      <c r="J190" s="208"/>
      <c r="K190" s="142"/>
      <c r="L190" s="202"/>
      <c r="M190" s="129"/>
      <c r="N190" s="248"/>
      <c r="O190" s="248"/>
      <c r="P190" s="210"/>
      <c r="Q190" s="205"/>
      <c r="R190" s="219"/>
      <c r="S190" s="684" t="s">
        <v>997</v>
      </c>
      <c r="T190" s="278" t="s">
        <v>171</v>
      </c>
      <c r="U190" s="78"/>
      <c r="V190" s="11"/>
    </row>
    <row r="191" spans="1:22" s="57" customFormat="1" ht="14.25" customHeight="1">
      <c r="A191" s="1492" t="s">
        <v>359</v>
      </c>
      <c r="B191" s="1493"/>
      <c r="C191" s="1493"/>
      <c r="D191" s="1493"/>
      <c r="E191" s="1493"/>
      <c r="F191" s="1493"/>
      <c r="G191" s="1493"/>
      <c r="H191" s="1493"/>
      <c r="I191" s="1493"/>
      <c r="J191" s="1493"/>
      <c r="K191" s="1493"/>
      <c r="L191" s="1493"/>
      <c r="M191" s="1493"/>
      <c r="N191" s="1493"/>
      <c r="O191" s="1493"/>
      <c r="P191" s="1493"/>
      <c r="Q191" s="1493"/>
      <c r="R191" s="1493"/>
      <c r="S191" s="1493"/>
      <c r="T191" s="278"/>
      <c r="U191" s="56"/>
    </row>
    <row r="192" spans="1:22" s="57" customFormat="1" ht="117" customHeight="1">
      <c r="A192" s="305">
        <f>SUBTOTAL(3,$B$13:B192)</f>
        <v>143</v>
      </c>
      <c r="B192" s="323" t="s">
        <v>585</v>
      </c>
      <c r="C192" s="319">
        <v>184000000</v>
      </c>
      <c r="D192" s="330" t="s">
        <v>114</v>
      </c>
      <c r="E192" s="330" t="s">
        <v>103</v>
      </c>
      <c r="F192" s="412" t="s">
        <v>134</v>
      </c>
      <c r="G192" s="360"/>
      <c r="H192" s="411"/>
      <c r="I192" s="412" t="s">
        <v>149</v>
      </c>
      <c r="J192" s="413"/>
      <c r="K192" s="414"/>
      <c r="L192" s="415"/>
      <c r="M192" s="415"/>
      <c r="N192" s="416"/>
      <c r="O192" s="416"/>
      <c r="P192" s="346"/>
      <c r="Q192" s="416"/>
      <c r="R192" s="417"/>
      <c r="S192" s="686" t="s">
        <v>1020</v>
      </c>
      <c r="T192" s="278" t="s">
        <v>139</v>
      </c>
      <c r="U192" s="56"/>
    </row>
    <row r="193" spans="1:22" s="56" customFormat="1" ht="38.25" customHeight="1">
      <c r="A193" s="302">
        <f>SUBTOTAL(3,$B$13:B193)</f>
        <v>144</v>
      </c>
      <c r="B193" s="43" t="s">
        <v>589</v>
      </c>
      <c r="C193" s="299">
        <v>175945000</v>
      </c>
      <c r="D193" s="304" t="s">
        <v>114</v>
      </c>
      <c r="E193" s="304" t="s">
        <v>103</v>
      </c>
      <c r="F193" s="631" t="s">
        <v>134</v>
      </c>
      <c r="G193" s="300"/>
      <c r="H193" s="153"/>
      <c r="I193" s="116" t="s">
        <v>149</v>
      </c>
      <c r="J193" s="116"/>
      <c r="K193" s="55"/>
      <c r="L193" s="117"/>
      <c r="M193" s="117"/>
      <c r="N193" s="145"/>
      <c r="O193" s="145"/>
      <c r="P193" s="118"/>
      <c r="Q193" s="119"/>
      <c r="R193" s="53"/>
      <c r="S193" s="684" t="s">
        <v>918</v>
      </c>
      <c r="T193" s="278" t="s">
        <v>139</v>
      </c>
      <c r="V193" s="57"/>
    </row>
    <row r="194" spans="1:22" s="56" customFormat="1" ht="43.5" customHeight="1">
      <c r="A194" s="302">
        <f>SUBTOTAL(3,$B$13:B194)</f>
        <v>145</v>
      </c>
      <c r="B194" s="43" t="s">
        <v>591</v>
      </c>
      <c r="C194" s="299">
        <v>350000000</v>
      </c>
      <c r="D194" s="304" t="s">
        <v>744</v>
      </c>
      <c r="E194" s="207" t="s">
        <v>133</v>
      </c>
      <c r="F194" s="300" t="s">
        <v>134</v>
      </c>
      <c r="G194" s="300"/>
      <c r="H194" s="153"/>
      <c r="I194" s="116" t="s">
        <v>200</v>
      </c>
      <c r="J194" s="116" t="s">
        <v>200</v>
      </c>
      <c r="K194" s="55" t="s">
        <v>200</v>
      </c>
      <c r="L194" s="117"/>
      <c r="M194" s="117"/>
      <c r="N194" s="145"/>
      <c r="O194" s="145"/>
      <c r="P194" s="118"/>
      <c r="Q194" s="119"/>
      <c r="R194" s="53"/>
      <c r="S194" s="684" t="s">
        <v>916</v>
      </c>
      <c r="T194" s="278" t="s">
        <v>139</v>
      </c>
      <c r="V194" s="57"/>
    </row>
    <row r="195" spans="1:22" s="56" customFormat="1" ht="48.75" customHeight="1">
      <c r="A195" s="302">
        <f>SUBTOTAL(3,$B$13:B195)</f>
        <v>146</v>
      </c>
      <c r="B195" s="43" t="s">
        <v>593</v>
      </c>
      <c r="C195" s="299">
        <v>149500000</v>
      </c>
      <c r="D195" s="304" t="s">
        <v>114</v>
      </c>
      <c r="E195" s="304" t="s">
        <v>103</v>
      </c>
      <c r="F195" s="300" t="s">
        <v>134</v>
      </c>
      <c r="G195" s="300"/>
      <c r="H195" s="153"/>
      <c r="I195" s="116" t="s">
        <v>205</v>
      </c>
      <c r="J195" s="116"/>
      <c r="K195" s="55"/>
      <c r="L195" s="117"/>
      <c r="M195" s="117"/>
      <c r="N195" s="145"/>
      <c r="O195" s="145"/>
      <c r="P195" s="132"/>
      <c r="Q195" s="119"/>
      <c r="R195" s="53"/>
      <c r="S195" s="684" t="s">
        <v>918</v>
      </c>
      <c r="T195" s="278" t="s">
        <v>139</v>
      </c>
      <c r="V195" s="57"/>
    </row>
    <row r="196" spans="1:22" s="78" customFormat="1">
      <c r="A196" s="1497" t="s">
        <v>596</v>
      </c>
      <c r="B196" s="1498"/>
      <c r="C196" s="1498"/>
      <c r="D196" s="1498"/>
      <c r="E196" s="1498"/>
      <c r="F196" s="1498"/>
      <c r="G196" s="1498"/>
      <c r="H196" s="1498"/>
      <c r="I196" s="1498"/>
      <c r="J196" s="1498"/>
      <c r="K196" s="1498"/>
      <c r="L196" s="1498"/>
      <c r="M196" s="1498"/>
      <c r="N196" s="1498"/>
      <c r="O196" s="1498"/>
      <c r="P196" s="1498"/>
      <c r="Q196" s="1498"/>
      <c r="R196" s="1498"/>
      <c r="S196" s="1499"/>
      <c r="T196" s="275"/>
      <c r="V196"/>
    </row>
    <row r="197" spans="1:22" s="78" customFormat="1">
      <c r="A197" s="1500" t="s">
        <v>247</v>
      </c>
      <c r="B197" s="1501"/>
      <c r="C197" s="1501"/>
      <c r="D197" s="1501"/>
      <c r="E197" s="1501"/>
      <c r="F197" s="1501"/>
      <c r="G197" s="1501"/>
      <c r="H197" s="1501"/>
      <c r="I197" s="1501"/>
      <c r="J197" s="1501"/>
      <c r="K197" s="1501"/>
      <c r="L197" s="1501"/>
      <c r="M197" s="1501"/>
      <c r="N197" s="1501"/>
      <c r="O197" s="1501"/>
      <c r="P197" s="1501"/>
      <c r="Q197" s="1501"/>
      <c r="R197" s="1501"/>
      <c r="S197" s="1511"/>
      <c r="T197" s="275"/>
      <c r="V197"/>
    </row>
    <row r="198" spans="1:22" s="78" customFormat="1" ht="55.75" customHeight="1">
      <c r="A198" s="393">
        <f>SUBTOTAL(3,$B$13:B198)</f>
        <v>147</v>
      </c>
      <c r="B198" s="474" t="s">
        <v>1092</v>
      </c>
      <c r="C198" s="350">
        <v>1300000000</v>
      </c>
      <c r="D198" s="350" t="s">
        <v>875</v>
      </c>
      <c r="E198" s="325" t="s">
        <v>103</v>
      </c>
      <c r="F198" s="499" t="s">
        <v>104</v>
      </c>
      <c r="G198" s="476"/>
      <c r="H198" s="580"/>
      <c r="I198" s="478"/>
      <c r="J198" s="510"/>
      <c r="K198" s="314"/>
      <c r="L198" s="315"/>
      <c r="M198" s="336"/>
      <c r="N198" s="317"/>
      <c r="O198" s="396"/>
      <c r="P198" s="411"/>
      <c r="Q198" s="479"/>
      <c r="R198" s="321"/>
      <c r="S198" s="686" t="s">
        <v>1093</v>
      </c>
      <c r="T198" s="275" t="s">
        <v>110</v>
      </c>
      <c r="V198"/>
    </row>
    <row r="199" spans="1:22" s="78" customFormat="1" ht="45.75" customHeight="1">
      <c r="A199" s="393">
        <f>SUBTOTAL(3,$B$13:B199)</f>
        <v>148</v>
      </c>
      <c r="B199" s="474" t="s">
        <v>611</v>
      </c>
      <c r="C199" s="349">
        <v>0</v>
      </c>
      <c r="D199" s="350"/>
      <c r="E199" s="325"/>
      <c r="F199" s="499"/>
      <c r="G199" s="476"/>
      <c r="H199" s="499"/>
      <c r="I199" s="478"/>
      <c r="J199" s="510"/>
      <c r="K199" s="314"/>
      <c r="L199" s="315"/>
      <c r="M199" s="316"/>
      <c r="N199" s="317"/>
      <c r="O199" s="396"/>
      <c r="P199" s="411"/>
      <c r="Q199" s="479"/>
      <c r="R199" s="321"/>
      <c r="S199" s="686" t="s">
        <v>612</v>
      </c>
      <c r="T199" s="275" t="s">
        <v>110</v>
      </c>
      <c r="V199"/>
    </row>
    <row r="200" spans="1:22" s="78" customFormat="1" ht="33.65" customHeight="1">
      <c r="A200" s="60">
        <f>SUBTOTAL(3,$B$13:B200)</f>
        <v>149</v>
      </c>
      <c r="B200" s="456" t="s">
        <v>608</v>
      </c>
      <c r="C200" s="297">
        <v>200000000</v>
      </c>
      <c r="D200" s="298" t="s">
        <v>114</v>
      </c>
      <c r="E200" s="125" t="s">
        <v>103</v>
      </c>
      <c r="F200" s="498" t="s">
        <v>104</v>
      </c>
      <c r="G200" s="517"/>
      <c r="H200" s="581"/>
      <c r="I200" s="453"/>
      <c r="J200" s="453"/>
      <c r="K200" s="188"/>
      <c r="L200" s="189"/>
      <c r="M200" s="190"/>
      <c r="N200" s="191"/>
      <c r="O200" s="156"/>
      <c r="P200" s="568"/>
      <c r="Q200" s="501"/>
      <c r="R200" s="192"/>
      <c r="S200" s="684" t="s">
        <v>997</v>
      </c>
      <c r="T200" s="275" t="s">
        <v>110</v>
      </c>
      <c r="V200"/>
    </row>
    <row r="201" spans="1:22" s="78" customFormat="1" ht="35.25" customHeight="1">
      <c r="A201" s="60">
        <f>SUBTOTAL(3,$B$13:B201)</f>
        <v>150</v>
      </c>
      <c r="B201" s="456" t="s">
        <v>1094</v>
      </c>
      <c r="C201" s="297">
        <v>1500000000</v>
      </c>
      <c r="D201" s="298" t="s">
        <v>875</v>
      </c>
      <c r="E201" s="125" t="s">
        <v>103</v>
      </c>
      <c r="F201" s="498" t="s">
        <v>104</v>
      </c>
      <c r="G201" s="517" t="s">
        <v>221</v>
      </c>
      <c r="H201" s="848">
        <v>1304814060</v>
      </c>
      <c r="I201" s="498" t="s">
        <v>222</v>
      </c>
      <c r="J201" s="498" t="s">
        <v>607</v>
      </c>
      <c r="K201" s="500" t="s">
        <v>223</v>
      </c>
      <c r="L201" s="189" t="s">
        <v>922</v>
      </c>
      <c r="M201" s="189" t="s">
        <v>923</v>
      </c>
      <c r="N201" s="887">
        <v>2.2650000000000001</v>
      </c>
      <c r="O201" s="898">
        <v>11.824999999999999</v>
      </c>
      <c r="P201" s="568">
        <f>Q201*H201</f>
        <v>0</v>
      </c>
      <c r="Q201" s="501">
        <v>0</v>
      </c>
      <c r="R201" s="899">
        <f>O201-N201</f>
        <v>9.5599999999999987</v>
      </c>
      <c r="S201" s="684" t="s">
        <v>882</v>
      </c>
      <c r="T201" s="275" t="s">
        <v>110</v>
      </c>
      <c r="V201"/>
    </row>
    <row r="202" spans="1:22" s="78" customFormat="1" ht="34.5" customHeight="1">
      <c r="A202" s="60">
        <f>SUBTOTAL(3,$B$13:B202)</f>
        <v>151</v>
      </c>
      <c r="B202" s="521" t="s">
        <v>1095</v>
      </c>
      <c r="C202" s="583">
        <v>1000000000</v>
      </c>
      <c r="D202" s="298" t="s">
        <v>875</v>
      </c>
      <c r="E202" s="125" t="s">
        <v>103</v>
      </c>
      <c r="F202" s="498" t="s">
        <v>104</v>
      </c>
      <c r="G202" s="584"/>
      <c r="H202" s="139"/>
      <c r="I202" s="114"/>
      <c r="J202" s="140"/>
      <c r="K202" s="114"/>
      <c r="L202" s="212"/>
      <c r="M202" s="213"/>
      <c r="N202" s="203"/>
      <c r="O202" s="203"/>
      <c r="P202" s="568"/>
      <c r="Q202" s="577"/>
      <c r="R202" s="567"/>
      <c r="S202" s="684" t="s">
        <v>1051</v>
      </c>
      <c r="T202" s="275" t="s">
        <v>110</v>
      </c>
      <c r="V202"/>
    </row>
    <row r="203" spans="1:22" s="78" customFormat="1" ht="54.4" customHeight="1">
      <c r="A203" s="393">
        <f>SUBTOTAL(3,$B$13:B203)</f>
        <v>152</v>
      </c>
      <c r="B203" s="525" t="s">
        <v>1096</v>
      </c>
      <c r="C203" s="585">
        <v>2000000000</v>
      </c>
      <c r="D203" s="350" t="s">
        <v>875</v>
      </c>
      <c r="E203" s="325" t="s">
        <v>103</v>
      </c>
      <c r="F203" s="499" t="s">
        <v>104</v>
      </c>
      <c r="G203" s="586" t="s">
        <v>835</v>
      </c>
      <c r="H203" s="495">
        <v>1875546150</v>
      </c>
      <c r="I203" s="360" t="s">
        <v>599</v>
      </c>
      <c r="J203" s="398" t="s">
        <v>222</v>
      </c>
      <c r="K203" s="360" t="s">
        <v>600</v>
      </c>
      <c r="L203" s="364" t="s">
        <v>1022</v>
      </c>
      <c r="M203" s="364" t="s">
        <v>1023</v>
      </c>
      <c r="N203" s="900">
        <v>0.06</v>
      </c>
      <c r="O203" s="900">
        <v>1.49</v>
      </c>
      <c r="P203" s="366">
        <f>Q203*H203</f>
        <v>0</v>
      </c>
      <c r="Q203" s="496">
        <v>0</v>
      </c>
      <c r="R203" s="497">
        <f>O203-N203</f>
        <v>1.43</v>
      </c>
      <c r="S203" s="686" t="s">
        <v>1097</v>
      </c>
      <c r="T203" s="275" t="s">
        <v>110</v>
      </c>
      <c r="V203"/>
    </row>
    <row r="204" spans="1:22" s="78" customFormat="1" ht="37.5" customHeight="1">
      <c r="A204" s="60">
        <f>SUBTOTAL(3,$B$13:B204)</f>
        <v>153</v>
      </c>
      <c r="B204" s="521" t="s">
        <v>613</v>
      </c>
      <c r="C204" s="583">
        <v>1000000000</v>
      </c>
      <c r="D204" s="298" t="s">
        <v>875</v>
      </c>
      <c r="E204" s="125" t="s">
        <v>103</v>
      </c>
      <c r="F204" s="498" t="s">
        <v>104</v>
      </c>
      <c r="G204" s="584"/>
      <c r="H204" s="139"/>
      <c r="I204" s="114"/>
      <c r="J204" s="140"/>
      <c r="K204" s="114"/>
      <c r="L204" s="212"/>
      <c r="M204" s="213"/>
      <c r="N204" s="218"/>
      <c r="O204" s="218"/>
      <c r="P204" s="210"/>
      <c r="Q204" s="577"/>
      <c r="R204" s="567"/>
      <c r="S204" s="684" t="s">
        <v>1051</v>
      </c>
      <c r="T204" s="275" t="s">
        <v>110</v>
      </c>
      <c r="V204"/>
    </row>
    <row r="205" spans="1:22" ht="44.25" customHeight="1">
      <c r="A205" s="393">
        <f>SUBTOTAL(3,$B$13:B205)</f>
        <v>154</v>
      </c>
      <c r="B205" s="474" t="s">
        <v>615</v>
      </c>
      <c r="C205" s="350">
        <v>0</v>
      </c>
      <c r="D205" s="393"/>
      <c r="E205" s="309"/>
      <c r="F205" s="690"/>
      <c r="G205" s="360"/>
      <c r="H205" s="495"/>
      <c r="I205" s="398"/>
      <c r="J205" s="394"/>
      <c r="K205" s="360"/>
      <c r="L205" s="395"/>
      <c r="M205" s="364"/>
      <c r="N205" s="384"/>
      <c r="O205" s="384"/>
      <c r="P205" s="366"/>
      <c r="Q205" s="496"/>
      <c r="R205" s="587"/>
      <c r="S205" s="686" t="s">
        <v>616</v>
      </c>
      <c r="T205" s="275" t="s">
        <v>110</v>
      </c>
      <c r="V205" s="78"/>
    </row>
    <row r="206" spans="1:22" s="56" customFormat="1" ht="45" customHeight="1">
      <c r="A206" s="393">
        <f>SUBTOTAL(3,$B$13:B206)</f>
        <v>155</v>
      </c>
      <c r="B206" s="306" t="s">
        <v>617</v>
      </c>
      <c r="C206" s="588">
        <v>0</v>
      </c>
      <c r="D206" s="350"/>
      <c r="E206" s="325"/>
      <c r="F206" s="360"/>
      <c r="G206" s="360"/>
      <c r="H206" s="499"/>
      <c r="I206" s="392"/>
      <c r="J206" s="589"/>
      <c r="K206" s="393"/>
      <c r="L206" s="343"/>
      <c r="M206" s="343"/>
      <c r="N206" s="354"/>
      <c r="O206" s="354"/>
      <c r="P206" s="346"/>
      <c r="Q206" s="357"/>
      <c r="R206" s="590"/>
      <c r="S206" s="686" t="s">
        <v>618</v>
      </c>
      <c r="T206" s="275" t="s">
        <v>110</v>
      </c>
      <c r="V206" s="57"/>
    </row>
    <row r="207" spans="1:22" s="78" customFormat="1" ht="15" customHeight="1">
      <c r="A207" s="1492" t="s">
        <v>292</v>
      </c>
      <c r="B207" s="1493"/>
      <c r="C207" s="1493"/>
      <c r="D207" s="1493"/>
      <c r="E207" s="1493"/>
      <c r="F207" s="1493"/>
      <c r="G207" s="1493"/>
      <c r="H207" s="1493"/>
      <c r="I207" s="1493"/>
      <c r="J207" s="1493"/>
      <c r="K207" s="1493"/>
      <c r="L207" s="1493"/>
      <c r="M207" s="1493"/>
      <c r="N207" s="1493"/>
      <c r="O207" s="1493"/>
      <c r="P207" s="1493"/>
      <c r="Q207" s="1493"/>
      <c r="R207" s="1493"/>
      <c r="S207" s="1510"/>
      <c r="T207" s="275"/>
      <c r="V207"/>
    </row>
    <row r="208" spans="1:22" s="78" customFormat="1" ht="47.25" customHeight="1">
      <c r="A208" s="302">
        <f>SUBTOTAL(3,$B$13:B208)</f>
        <v>156</v>
      </c>
      <c r="B208" s="122" t="s">
        <v>619</v>
      </c>
      <c r="C208" s="124">
        <v>200003500</v>
      </c>
      <c r="D208" s="304" t="s">
        <v>114</v>
      </c>
      <c r="E208" s="301" t="s">
        <v>103</v>
      </c>
      <c r="F208" s="631" t="s">
        <v>167</v>
      </c>
      <c r="G208" s="114"/>
      <c r="H208" s="249"/>
      <c r="I208" s="227" t="s">
        <v>178</v>
      </c>
      <c r="J208" s="227"/>
      <c r="K208" s="232"/>
      <c r="L208" s="213"/>
      <c r="M208" s="213"/>
      <c r="N208" s="250"/>
      <c r="O208" s="234"/>
      <c r="P208" s="210"/>
      <c r="Q208" s="127"/>
      <c r="R208" s="219"/>
      <c r="S208" s="684" t="s">
        <v>939</v>
      </c>
      <c r="T208" s="275" t="s">
        <v>171</v>
      </c>
      <c r="V208" s="11"/>
    </row>
    <row r="209" spans="1:22" s="56" customFormat="1" ht="64.400000000000006" customHeight="1">
      <c r="A209" s="305">
        <f>SUBTOTAL(3,$B$13:B209)</f>
        <v>157</v>
      </c>
      <c r="B209" s="323" t="s">
        <v>622</v>
      </c>
      <c r="C209" s="324">
        <v>300000163</v>
      </c>
      <c r="D209" s="330" t="s">
        <v>875</v>
      </c>
      <c r="E209" s="309" t="s">
        <v>103</v>
      </c>
      <c r="F209" s="412" t="s">
        <v>167</v>
      </c>
      <c r="G209" s="360"/>
      <c r="H209" s="375"/>
      <c r="I209" s="353" t="s">
        <v>153</v>
      </c>
      <c r="J209" s="353"/>
      <c r="K209" s="376"/>
      <c r="L209" s="377"/>
      <c r="M209" s="377"/>
      <c r="N209" s="354"/>
      <c r="O209" s="354"/>
      <c r="P209" s="366"/>
      <c r="Q209" s="357"/>
      <c r="R209" s="378"/>
      <c r="S209" s="686" t="s">
        <v>1098</v>
      </c>
      <c r="T209" s="275" t="s">
        <v>171</v>
      </c>
      <c r="U209" s="78"/>
      <c r="V209" s="11"/>
    </row>
    <row r="210" spans="1:22" s="154" customFormat="1" ht="15" customHeight="1">
      <c r="A210" s="1492" t="s">
        <v>311</v>
      </c>
      <c r="B210" s="1493"/>
      <c r="C210" s="1493"/>
      <c r="D210" s="1493"/>
      <c r="E210" s="1493"/>
      <c r="F210" s="1493"/>
      <c r="G210" s="1493"/>
      <c r="H210" s="1493"/>
      <c r="I210" s="1493"/>
      <c r="J210" s="1493"/>
      <c r="K210" s="1493"/>
      <c r="L210" s="1493"/>
      <c r="M210" s="1493"/>
      <c r="N210" s="1493"/>
      <c r="O210" s="1493"/>
      <c r="P210" s="1493"/>
      <c r="Q210" s="1493"/>
      <c r="R210" s="1493"/>
      <c r="S210" s="1510"/>
      <c r="T210" s="278"/>
      <c r="V210" s="155"/>
    </row>
    <row r="211" spans="1:22" s="154" customFormat="1" ht="54.75" customHeight="1">
      <c r="A211" s="302">
        <f>SUBTOTAL(3,$B$13:B211)</f>
        <v>158</v>
      </c>
      <c r="B211" s="122" t="s">
        <v>626</v>
      </c>
      <c r="C211" s="124">
        <v>450000000</v>
      </c>
      <c r="D211" s="304" t="s">
        <v>875</v>
      </c>
      <c r="E211" s="207" t="s">
        <v>133</v>
      </c>
      <c r="F211" s="631" t="s">
        <v>134</v>
      </c>
      <c r="G211" s="143" t="s">
        <v>627</v>
      </c>
      <c r="H211" s="939">
        <v>418481171</v>
      </c>
      <c r="I211" s="646" t="s">
        <v>136</v>
      </c>
      <c r="J211" s="116" t="s">
        <v>137</v>
      </c>
      <c r="K211" s="609" t="s">
        <v>628</v>
      </c>
      <c r="L211" s="608">
        <v>44398</v>
      </c>
      <c r="M211" s="608">
        <v>44517</v>
      </c>
      <c r="N211" s="940">
        <v>16.64</v>
      </c>
      <c r="O211" s="940">
        <v>0</v>
      </c>
      <c r="P211" s="941"/>
      <c r="Q211" s="119"/>
      <c r="R211" s="53">
        <f>O211-N211</f>
        <v>-16.64</v>
      </c>
      <c r="S211" s="684" t="s">
        <v>882</v>
      </c>
      <c r="T211" s="278" t="s">
        <v>139</v>
      </c>
      <c r="V211" s="155"/>
    </row>
    <row r="212" spans="1:22" s="154" customFormat="1" ht="54.4" customHeight="1">
      <c r="A212" s="305">
        <f>SUBTOTAL(3,$B$13:B212)</f>
        <v>159</v>
      </c>
      <c r="B212" s="323" t="s">
        <v>629</v>
      </c>
      <c r="C212" s="324">
        <v>217000000</v>
      </c>
      <c r="D212" s="330" t="s">
        <v>744</v>
      </c>
      <c r="E212" s="330" t="s">
        <v>103</v>
      </c>
      <c r="F212" s="412" t="s">
        <v>134</v>
      </c>
      <c r="G212" s="418"/>
      <c r="H212" s="419"/>
      <c r="I212" s="696" t="s">
        <v>200</v>
      </c>
      <c r="J212" s="362" t="s">
        <v>200</v>
      </c>
      <c r="K212" s="439" t="s">
        <v>200</v>
      </c>
      <c r="L212" s="423"/>
      <c r="M212" s="423"/>
      <c r="N212" s="424"/>
      <c r="O212" s="425"/>
      <c r="P212" s="426"/>
      <c r="Q212" s="427"/>
      <c r="R212" s="428"/>
      <c r="S212" s="686" t="s">
        <v>1034</v>
      </c>
      <c r="T212" s="278" t="s">
        <v>139</v>
      </c>
      <c r="V212" s="155"/>
    </row>
    <row r="213" spans="1:22" s="154" customFormat="1" ht="54" customHeight="1">
      <c r="A213" s="305">
        <f>SUBTOTAL(3,$B$13:B213)</f>
        <v>160</v>
      </c>
      <c r="B213" s="323" t="s">
        <v>632</v>
      </c>
      <c r="C213" s="324">
        <v>217000000</v>
      </c>
      <c r="D213" s="330" t="s">
        <v>744</v>
      </c>
      <c r="E213" s="330" t="s">
        <v>103</v>
      </c>
      <c r="F213" s="412" t="s">
        <v>134</v>
      </c>
      <c r="G213" s="418"/>
      <c r="H213" s="419"/>
      <c r="I213" s="696" t="s">
        <v>200</v>
      </c>
      <c r="J213" s="362" t="s">
        <v>200</v>
      </c>
      <c r="K213" s="439" t="s">
        <v>200</v>
      </c>
      <c r="L213" s="423"/>
      <c r="M213" s="423"/>
      <c r="N213" s="424"/>
      <c r="O213" s="425"/>
      <c r="P213" s="426"/>
      <c r="Q213" s="430"/>
      <c r="R213" s="431"/>
      <c r="S213" s="686" t="s">
        <v>1034</v>
      </c>
      <c r="T213" s="278" t="s">
        <v>139</v>
      </c>
      <c r="V213" s="155"/>
    </row>
    <row r="214" spans="1:22" s="154" customFormat="1" ht="38.25" customHeight="1">
      <c r="A214" s="302">
        <f>SUBTOTAL(3,$B$13:B214)</f>
        <v>161</v>
      </c>
      <c r="B214" s="122" t="s">
        <v>634</v>
      </c>
      <c r="C214" s="124">
        <v>385000000</v>
      </c>
      <c r="D214" s="304" t="s">
        <v>744</v>
      </c>
      <c r="E214" s="207" t="s">
        <v>133</v>
      </c>
      <c r="F214" s="631" t="s">
        <v>134</v>
      </c>
      <c r="G214" s="251"/>
      <c r="H214" s="261"/>
      <c r="I214" s="697" t="s">
        <v>200</v>
      </c>
      <c r="J214" s="227" t="s">
        <v>200</v>
      </c>
      <c r="K214" s="67" t="s">
        <v>200</v>
      </c>
      <c r="L214" s="255"/>
      <c r="M214" s="255"/>
      <c r="N214" s="256"/>
      <c r="O214" s="257"/>
      <c r="P214" s="258"/>
      <c r="Q214" s="263"/>
      <c r="R214" s="264"/>
      <c r="S214" s="684" t="s">
        <v>916</v>
      </c>
      <c r="T214" s="278" t="s">
        <v>139</v>
      </c>
      <c r="V214" s="155"/>
    </row>
    <row r="215" spans="1:22" s="154" customFormat="1" ht="55.75" customHeight="1">
      <c r="A215" s="305">
        <f>SUBTOTAL(3,$B$13:B215)</f>
        <v>162</v>
      </c>
      <c r="B215" s="323" t="s">
        <v>636</v>
      </c>
      <c r="C215" s="324">
        <v>217000000</v>
      </c>
      <c r="D215" s="330" t="s">
        <v>744</v>
      </c>
      <c r="E215" s="330" t="s">
        <v>103</v>
      </c>
      <c r="F215" s="412" t="s">
        <v>134</v>
      </c>
      <c r="G215" s="418"/>
      <c r="H215" s="419"/>
      <c r="I215" s="696" t="s">
        <v>200</v>
      </c>
      <c r="J215" s="362" t="s">
        <v>200</v>
      </c>
      <c r="K215" s="439" t="s">
        <v>200</v>
      </c>
      <c r="L215" s="423"/>
      <c r="M215" s="423"/>
      <c r="N215" s="424"/>
      <c r="O215" s="425"/>
      <c r="P215" s="426"/>
      <c r="Q215" s="430"/>
      <c r="R215" s="431"/>
      <c r="S215" s="686" t="s">
        <v>1034</v>
      </c>
      <c r="T215" s="278" t="s">
        <v>139</v>
      </c>
      <c r="V215" s="155"/>
    </row>
    <row r="216" spans="1:22" s="154" customFormat="1" ht="37.5" customHeight="1">
      <c r="A216" s="302">
        <f>SUBTOTAL(3,$B$13:B216)</f>
        <v>163</v>
      </c>
      <c r="B216" s="122" t="s">
        <v>638</v>
      </c>
      <c r="C216" s="124">
        <v>184000000</v>
      </c>
      <c r="D216" s="304" t="s">
        <v>114</v>
      </c>
      <c r="E216" s="304" t="s">
        <v>103</v>
      </c>
      <c r="F216" s="692" t="s">
        <v>134</v>
      </c>
      <c r="G216" s="251"/>
      <c r="H216" s="261"/>
      <c r="I216" s="697" t="s">
        <v>205</v>
      </c>
      <c r="J216" s="253"/>
      <c r="K216" s="254"/>
      <c r="L216" s="255"/>
      <c r="M216" s="255"/>
      <c r="N216" s="256"/>
      <c r="O216" s="257"/>
      <c r="P216" s="258"/>
      <c r="Q216" s="263"/>
      <c r="R216" s="264"/>
      <c r="S216" s="684" t="s">
        <v>918</v>
      </c>
      <c r="T216" s="278" t="s">
        <v>139</v>
      </c>
      <c r="V216" s="155"/>
    </row>
    <row r="217" spans="1:22" s="154" customFormat="1" ht="37.5" customHeight="1">
      <c r="A217" s="302">
        <f>SUBTOTAL(3,$B$13:B217)</f>
        <v>164</v>
      </c>
      <c r="B217" s="122" t="s">
        <v>641</v>
      </c>
      <c r="C217" s="124">
        <v>165600000</v>
      </c>
      <c r="D217" s="304" t="s">
        <v>114</v>
      </c>
      <c r="E217" s="304" t="s">
        <v>103</v>
      </c>
      <c r="F217" s="692" t="s">
        <v>134</v>
      </c>
      <c r="G217" s="251"/>
      <c r="H217" s="261"/>
      <c r="I217" s="697" t="s">
        <v>205</v>
      </c>
      <c r="J217" s="253"/>
      <c r="K217" s="254"/>
      <c r="L217" s="255"/>
      <c r="M217" s="255"/>
      <c r="N217" s="256"/>
      <c r="O217" s="257"/>
      <c r="P217" s="258"/>
      <c r="Q217" s="263"/>
      <c r="R217" s="264"/>
      <c r="S217" s="684" t="s">
        <v>918</v>
      </c>
      <c r="T217" s="278" t="s">
        <v>139</v>
      </c>
      <c r="V217" s="155"/>
    </row>
    <row r="218" spans="1:22" s="154" customFormat="1" ht="34.5" customHeight="1">
      <c r="A218" s="302">
        <f>SUBTOTAL(3,$B$13:B218)</f>
        <v>165</v>
      </c>
      <c r="B218" s="122" t="s">
        <v>644</v>
      </c>
      <c r="C218" s="124">
        <v>149500000</v>
      </c>
      <c r="D218" s="304" t="s">
        <v>114</v>
      </c>
      <c r="E218" s="304" t="s">
        <v>103</v>
      </c>
      <c r="F218" s="692" t="s">
        <v>134</v>
      </c>
      <c r="G218" s="251"/>
      <c r="H218" s="261"/>
      <c r="I218" s="697" t="s">
        <v>205</v>
      </c>
      <c r="J218" s="253"/>
      <c r="K218" s="254"/>
      <c r="L218" s="255"/>
      <c r="M218" s="255"/>
      <c r="N218" s="256"/>
      <c r="O218" s="257"/>
      <c r="P218" s="258"/>
      <c r="Q218" s="263"/>
      <c r="R218" s="264"/>
      <c r="S218" s="684" t="s">
        <v>918</v>
      </c>
      <c r="T218" s="278" t="s">
        <v>139</v>
      </c>
      <c r="V218" s="155"/>
    </row>
    <row r="219" spans="1:22" s="154" customFormat="1" ht="36.75" customHeight="1">
      <c r="A219" s="302">
        <f>SUBTOTAL(3,$B$13:B219)</f>
        <v>166</v>
      </c>
      <c r="B219" s="122" t="s">
        <v>647</v>
      </c>
      <c r="C219" s="124">
        <v>184000000</v>
      </c>
      <c r="D219" s="304" t="s">
        <v>114</v>
      </c>
      <c r="E219" s="304" t="s">
        <v>103</v>
      </c>
      <c r="F219" s="692" t="s">
        <v>134</v>
      </c>
      <c r="G219" s="251"/>
      <c r="H219" s="261"/>
      <c r="I219" s="697" t="s">
        <v>205</v>
      </c>
      <c r="J219" s="253"/>
      <c r="K219" s="254"/>
      <c r="L219" s="255"/>
      <c r="M219" s="255"/>
      <c r="N219" s="256"/>
      <c r="O219" s="257"/>
      <c r="P219" s="258"/>
      <c r="Q219" s="263"/>
      <c r="R219" s="264"/>
      <c r="S219" s="684" t="s">
        <v>918</v>
      </c>
      <c r="T219" s="278" t="s">
        <v>139</v>
      </c>
      <c r="V219" s="155"/>
    </row>
    <row r="220" spans="1:22" s="154" customFormat="1" ht="37.5" customHeight="1">
      <c r="A220" s="302">
        <f>SUBTOTAL(3,$B$13:B220)</f>
        <v>167</v>
      </c>
      <c r="B220" s="122" t="s">
        <v>650</v>
      </c>
      <c r="C220" s="124">
        <v>184000000</v>
      </c>
      <c r="D220" s="304" t="s">
        <v>114</v>
      </c>
      <c r="E220" s="304" t="s">
        <v>103</v>
      </c>
      <c r="F220" s="692" t="s">
        <v>134</v>
      </c>
      <c r="G220" s="251"/>
      <c r="H220" s="261"/>
      <c r="I220" s="697" t="s">
        <v>205</v>
      </c>
      <c r="J220" s="253"/>
      <c r="K220" s="254"/>
      <c r="L220" s="255"/>
      <c r="M220" s="255"/>
      <c r="N220" s="256"/>
      <c r="O220" s="257"/>
      <c r="P220" s="258"/>
      <c r="Q220" s="263"/>
      <c r="R220" s="264"/>
      <c r="S220" s="684" t="s">
        <v>918</v>
      </c>
      <c r="T220" s="278" t="s">
        <v>139</v>
      </c>
      <c r="V220" s="155"/>
    </row>
    <row r="221" spans="1:22" s="154" customFormat="1" ht="36.75" customHeight="1">
      <c r="A221" s="302">
        <f>SUBTOTAL(3,$B$13:B221)</f>
        <v>168</v>
      </c>
      <c r="B221" s="122" t="s">
        <v>652</v>
      </c>
      <c r="C221" s="124">
        <v>500094000</v>
      </c>
      <c r="D221" s="304" t="s">
        <v>875</v>
      </c>
      <c r="E221" s="304" t="s">
        <v>103</v>
      </c>
      <c r="F221" s="692" t="s">
        <v>134</v>
      </c>
      <c r="G221" s="251"/>
      <c r="H221" s="261"/>
      <c r="I221" s="697" t="s">
        <v>178</v>
      </c>
      <c r="J221" s="253"/>
      <c r="K221" s="254"/>
      <c r="L221" s="255"/>
      <c r="M221" s="255"/>
      <c r="N221" s="256"/>
      <c r="O221" s="257"/>
      <c r="P221" s="258"/>
      <c r="Q221" s="263"/>
      <c r="R221" s="264"/>
      <c r="S221" s="684" t="s">
        <v>918</v>
      </c>
      <c r="T221" s="278" t="s">
        <v>139</v>
      </c>
      <c r="V221" s="155"/>
    </row>
    <row r="222" spans="1:22" s="154" customFormat="1" ht="55" customHeight="1">
      <c r="A222" s="305">
        <f>SUBTOTAL(3,$B$13:B222)</f>
        <v>169</v>
      </c>
      <c r="B222" s="323" t="s">
        <v>655</v>
      </c>
      <c r="C222" s="324">
        <v>199849320</v>
      </c>
      <c r="D222" s="330" t="s">
        <v>114</v>
      </c>
      <c r="E222" s="330" t="s">
        <v>103</v>
      </c>
      <c r="F222" s="693" t="s">
        <v>134</v>
      </c>
      <c r="G222" s="418"/>
      <c r="H222" s="419"/>
      <c r="I222" s="696" t="s">
        <v>117</v>
      </c>
      <c r="J222" s="421"/>
      <c r="K222" s="422"/>
      <c r="L222" s="423"/>
      <c r="M222" s="423"/>
      <c r="N222" s="424"/>
      <c r="O222" s="425"/>
      <c r="P222" s="426"/>
      <c r="Q222" s="430"/>
      <c r="R222" s="431"/>
      <c r="S222" s="686" t="s">
        <v>1035</v>
      </c>
      <c r="T222" s="278" t="s">
        <v>139</v>
      </c>
      <c r="V222" s="155"/>
    </row>
    <row r="223" spans="1:22" s="154" customFormat="1" ht="171" customHeight="1">
      <c r="A223" s="305">
        <f>SUBTOTAL(3,$B$13:B223)</f>
        <v>170</v>
      </c>
      <c r="B223" s="323" t="s">
        <v>658</v>
      </c>
      <c r="C223" s="324">
        <v>280000000</v>
      </c>
      <c r="D223" s="330" t="s">
        <v>744</v>
      </c>
      <c r="E223" s="330" t="s">
        <v>103</v>
      </c>
      <c r="F223" s="693" t="s">
        <v>134</v>
      </c>
      <c r="G223" s="418"/>
      <c r="H223" s="419"/>
      <c r="I223" s="696" t="s">
        <v>200</v>
      </c>
      <c r="J223" s="362" t="s">
        <v>200</v>
      </c>
      <c r="K223" s="439" t="s">
        <v>200</v>
      </c>
      <c r="L223" s="423"/>
      <c r="M223" s="423"/>
      <c r="N223" s="424"/>
      <c r="O223" s="425"/>
      <c r="P223" s="426"/>
      <c r="Q223" s="430"/>
      <c r="R223" s="431"/>
      <c r="S223" s="689" t="s">
        <v>1036</v>
      </c>
      <c r="T223" s="278" t="s">
        <v>139</v>
      </c>
      <c r="V223" s="155"/>
    </row>
    <row r="224" spans="1:22">
      <c r="A224" s="1512" t="s">
        <v>661</v>
      </c>
      <c r="B224" s="1513"/>
      <c r="C224" s="1513"/>
      <c r="D224" s="1513"/>
      <c r="E224" s="1513"/>
      <c r="F224" s="1513"/>
      <c r="G224" s="1513"/>
      <c r="H224" s="1513"/>
      <c r="I224" s="1513"/>
      <c r="J224" s="1513"/>
      <c r="K224" s="1513"/>
      <c r="L224" s="1513"/>
      <c r="M224" s="1513"/>
      <c r="N224" s="1513"/>
      <c r="O224" s="1513"/>
      <c r="P224" s="1513"/>
      <c r="Q224" s="1513"/>
      <c r="R224" s="1513"/>
      <c r="S224" s="1514"/>
      <c r="T224" s="282"/>
      <c r="U224"/>
    </row>
    <row r="225" spans="1:22" ht="96" customHeight="1">
      <c r="A225" s="393">
        <f>SUBTOTAL(3,$B$13:B225)</f>
        <v>171</v>
      </c>
      <c r="B225" s="474" t="s">
        <v>662</v>
      </c>
      <c r="C225" s="434">
        <v>876036000</v>
      </c>
      <c r="D225" s="393" t="s">
        <v>114</v>
      </c>
      <c r="E225" s="309" t="s">
        <v>103</v>
      </c>
      <c r="F225" s="690" t="s">
        <v>104</v>
      </c>
      <c r="G225" s="393"/>
      <c r="H225" s="591"/>
      <c r="I225" s="393"/>
      <c r="J225" s="393"/>
      <c r="K225" s="393"/>
      <c r="L225" s="592"/>
      <c r="M225" s="592"/>
      <c r="N225" s="437"/>
      <c r="O225" s="437"/>
      <c r="P225" s="438"/>
      <c r="Q225" s="439"/>
      <c r="R225" s="437"/>
      <c r="S225" s="686" t="s">
        <v>663</v>
      </c>
      <c r="T225" s="278" t="s">
        <v>110</v>
      </c>
      <c r="U225"/>
    </row>
    <row r="226" spans="1:22" ht="97.75" customHeight="1">
      <c r="A226" s="393">
        <f>SUBTOTAL(3,$B$13:B226)</f>
        <v>172</v>
      </c>
      <c r="B226" s="474" t="s">
        <v>665</v>
      </c>
      <c r="C226" s="434">
        <v>444250000</v>
      </c>
      <c r="D226" s="393" t="s">
        <v>114</v>
      </c>
      <c r="E226" s="309" t="s">
        <v>103</v>
      </c>
      <c r="F226" s="690" t="s">
        <v>104</v>
      </c>
      <c r="G226" s="393"/>
      <c r="H226" s="591"/>
      <c r="I226" s="393"/>
      <c r="J226" s="393"/>
      <c r="K226" s="393"/>
      <c r="L226" s="592"/>
      <c r="M226" s="592"/>
      <c r="N226" s="437"/>
      <c r="O226" s="437"/>
      <c r="P226" s="438"/>
      <c r="Q226" s="439"/>
      <c r="R226" s="437"/>
      <c r="S226" s="686" t="s">
        <v>666</v>
      </c>
      <c r="T226" s="278" t="s">
        <v>110</v>
      </c>
      <c r="U226"/>
    </row>
    <row r="227" spans="1:22" ht="44.25" customHeight="1">
      <c r="A227" s="302">
        <f>SUBTOTAL(3,$B$13:B227)</f>
        <v>173</v>
      </c>
      <c r="B227" s="456" t="s">
        <v>667</v>
      </c>
      <c r="C227" s="62">
        <v>323999700</v>
      </c>
      <c r="D227" s="304" t="s">
        <v>744</v>
      </c>
      <c r="E227" s="301" t="s">
        <v>103</v>
      </c>
      <c r="F227" s="631" t="s">
        <v>241</v>
      </c>
      <c r="G227" s="55"/>
      <c r="H227" s="63"/>
      <c r="I227" s="55"/>
      <c r="J227" s="55"/>
      <c r="K227" s="55"/>
      <c r="L227" s="64"/>
      <c r="M227" s="64"/>
      <c r="N227" s="65"/>
      <c r="O227" s="65"/>
      <c r="P227" s="66"/>
      <c r="Q227" s="67"/>
      <c r="R227" s="65"/>
      <c r="S227" s="60" t="s">
        <v>1037</v>
      </c>
      <c r="T227" s="278" t="s">
        <v>171</v>
      </c>
      <c r="V227" s="11"/>
    </row>
    <row r="228" spans="1:22" ht="46.5" customHeight="1">
      <c r="A228" s="302">
        <f>SUBTOTAL(3,$B$13:B228)</f>
        <v>174</v>
      </c>
      <c r="B228" s="456" t="s">
        <v>669</v>
      </c>
      <c r="C228" s="62">
        <v>539999500</v>
      </c>
      <c r="D228" s="304" t="s">
        <v>744</v>
      </c>
      <c r="E228" s="301" t="s">
        <v>103</v>
      </c>
      <c r="F228" s="631" t="s">
        <v>241</v>
      </c>
      <c r="G228" s="55"/>
      <c r="H228" s="63"/>
      <c r="I228" s="55"/>
      <c r="J228" s="55"/>
      <c r="K228" s="55"/>
      <c r="L228" s="64"/>
      <c r="M228" s="64"/>
      <c r="N228" s="65"/>
      <c r="O228" s="65"/>
      <c r="P228" s="66"/>
      <c r="Q228" s="67"/>
      <c r="R228" s="65"/>
      <c r="S228" s="60" t="s">
        <v>1037</v>
      </c>
      <c r="T228" s="278" t="s">
        <v>171</v>
      </c>
      <c r="V228" s="11"/>
    </row>
    <row r="229" spans="1:22" ht="45" customHeight="1">
      <c r="A229" s="302">
        <f>SUBTOTAL(3,$B$13:B229)</f>
        <v>175</v>
      </c>
      <c r="B229" s="456" t="s">
        <v>670</v>
      </c>
      <c r="C229" s="62">
        <v>107990000</v>
      </c>
      <c r="D229" s="304" t="s">
        <v>744</v>
      </c>
      <c r="E229" s="301" t="s">
        <v>103</v>
      </c>
      <c r="F229" s="631" t="s">
        <v>241</v>
      </c>
      <c r="G229" s="55"/>
      <c r="H229" s="63"/>
      <c r="I229" s="55"/>
      <c r="J229" s="55"/>
      <c r="K229" s="55"/>
      <c r="L229" s="64"/>
      <c r="M229" s="64"/>
      <c r="N229" s="65"/>
      <c r="O229" s="65"/>
      <c r="P229" s="66"/>
      <c r="Q229" s="67"/>
      <c r="R229" s="65"/>
      <c r="S229" s="60" t="s">
        <v>1037</v>
      </c>
      <c r="T229" s="278" t="s">
        <v>171</v>
      </c>
      <c r="V229" s="11"/>
    </row>
    <row r="230" spans="1:22" s="57" customFormat="1" ht="45.75" customHeight="1">
      <c r="A230" s="302">
        <f>SUBTOTAL(3,$B$13:B230)</f>
        <v>176</v>
      </c>
      <c r="B230" s="456" t="s">
        <v>671</v>
      </c>
      <c r="C230" s="62">
        <v>324000000</v>
      </c>
      <c r="D230" s="304" t="s">
        <v>744</v>
      </c>
      <c r="E230" s="301" t="s">
        <v>103</v>
      </c>
      <c r="F230" s="631" t="s">
        <v>241</v>
      </c>
      <c r="G230" s="55"/>
      <c r="H230" s="63"/>
      <c r="I230" s="55"/>
      <c r="J230" s="55"/>
      <c r="K230" s="55"/>
      <c r="L230" s="64"/>
      <c r="M230" s="64"/>
      <c r="N230" s="65"/>
      <c r="O230" s="65"/>
      <c r="P230" s="66"/>
      <c r="Q230" s="67"/>
      <c r="R230" s="65"/>
      <c r="S230" s="60" t="s">
        <v>1037</v>
      </c>
      <c r="T230" s="278" t="s">
        <v>171</v>
      </c>
      <c r="U230" s="78"/>
      <c r="V230" s="11"/>
    </row>
    <row r="231" spans="1:22" s="57" customFormat="1" ht="45" customHeight="1">
      <c r="A231" s="302">
        <f>SUBTOTAL(3,$B$13:B231)</f>
        <v>177</v>
      </c>
      <c r="B231" s="456" t="s">
        <v>672</v>
      </c>
      <c r="C231" s="62">
        <v>1357005000</v>
      </c>
      <c r="D231" s="304" t="s">
        <v>744</v>
      </c>
      <c r="E231" s="301" t="s">
        <v>103</v>
      </c>
      <c r="F231" s="631" t="s">
        <v>241</v>
      </c>
      <c r="G231" s="55"/>
      <c r="H231" s="63"/>
      <c r="I231" s="55"/>
      <c r="J231" s="55"/>
      <c r="K231" s="55"/>
      <c r="L231" s="64"/>
      <c r="M231" s="64"/>
      <c r="N231" s="65"/>
      <c r="O231" s="65"/>
      <c r="P231" s="66"/>
      <c r="Q231" s="67"/>
      <c r="R231" s="65"/>
      <c r="S231" s="60" t="s">
        <v>882</v>
      </c>
      <c r="T231" s="278" t="s">
        <v>171</v>
      </c>
      <c r="U231" s="78"/>
      <c r="V231" s="11"/>
    </row>
    <row r="232" spans="1:22" s="57" customFormat="1" ht="45.75" customHeight="1">
      <c r="A232" s="302">
        <f>SUBTOTAL(3,$B$13:B232)</f>
        <v>178</v>
      </c>
      <c r="B232" s="456" t="s">
        <v>673</v>
      </c>
      <c r="C232" s="62">
        <v>1055335055</v>
      </c>
      <c r="D232" s="304" t="s">
        <v>744</v>
      </c>
      <c r="E232" s="301" t="s">
        <v>103</v>
      </c>
      <c r="F232" s="631" t="s">
        <v>241</v>
      </c>
      <c r="G232" s="55"/>
      <c r="H232" s="63"/>
      <c r="I232" s="55"/>
      <c r="J232" s="55"/>
      <c r="K232" s="55"/>
      <c r="L232" s="64"/>
      <c r="M232" s="64"/>
      <c r="N232" s="65"/>
      <c r="O232" s="65"/>
      <c r="P232" s="66"/>
      <c r="Q232" s="67"/>
      <c r="R232" s="65"/>
      <c r="S232" s="60" t="s">
        <v>1037</v>
      </c>
      <c r="T232" s="278" t="s">
        <v>171</v>
      </c>
      <c r="U232" s="78"/>
      <c r="V232" s="11"/>
    </row>
    <row r="233" spans="1:22" s="57" customFormat="1" ht="46.5" customHeight="1">
      <c r="A233" s="302">
        <f>SUBTOTAL(3,$B$13:B233)</f>
        <v>179</v>
      </c>
      <c r="B233" s="456" t="s">
        <v>674</v>
      </c>
      <c r="C233" s="62">
        <v>710096000</v>
      </c>
      <c r="D233" s="304" t="s">
        <v>744</v>
      </c>
      <c r="E233" s="60" t="s">
        <v>103</v>
      </c>
      <c r="F233" s="631" t="s">
        <v>241</v>
      </c>
      <c r="G233" s="55"/>
      <c r="H233" s="63"/>
      <c r="I233" s="55"/>
      <c r="J233" s="55"/>
      <c r="K233" s="55"/>
      <c r="L233" s="64"/>
      <c r="M233" s="64"/>
      <c r="N233" s="65"/>
      <c r="O233" s="65"/>
      <c r="P233" s="66"/>
      <c r="Q233" s="67"/>
      <c r="R233" s="65"/>
      <c r="S233" s="60" t="s">
        <v>1037</v>
      </c>
      <c r="T233" s="278" t="s">
        <v>171</v>
      </c>
      <c r="U233" s="78"/>
      <c r="V233" s="11"/>
    </row>
    <row r="234" spans="1:22" s="57" customFormat="1" ht="37.5" customHeight="1">
      <c r="A234" s="302">
        <f>SUBTOTAL(3,$B$13:B234)</f>
        <v>180</v>
      </c>
      <c r="B234" s="456" t="s">
        <v>848</v>
      </c>
      <c r="C234" s="62">
        <f>SUBTOTAL(9,C235:C236)</f>
        <v>339997440</v>
      </c>
      <c r="D234" s="304" t="s">
        <v>875</v>
      </c>
      <c r="E234" s="304" t="s">
        <v>103</v>
      </c>
      <c r="F234" s="114" t="s">
        <v>134</v>
      </c>
      <c r="G234" s="55"/>
      <c r="H234" s="63"/>
      <c r="I234" s="55" t="s">
        <v>677</v>
      </c>
      <c r="J234" s="55" t="s">
        <v>288</v>
      </c>
      <c r="K234" s="55"/>
      <c r="L234" s="64"/>
      <c r="M234" s="64"/>
      <c r="N234" s="65"/>
      <c r="O234" s="65"/>
      <c r="P234" s="66"/>
      <c r="Q234" s="67"/>
      <c r="R234" s="65"/>
      <c r="S234" s="684" t="s">
        <v>882</v>
      </c>
      <c r="T234" s="278" t="s">
        <v>139</v>
      </c>
    </row>
    <row r="235" spans="1:22" s="57" customFormat="1" ht="37.5" customHeight="1">
      <c r="A235" s="302"/>
      <c r="B235" s="456" t="s">
        <v>675</v>
      </c>
      <c r="C235" s="62">
        <v>169997440</v>
      </c>
      <c r="D235" s="304" t="s">
        <v>114</v>
      </c>
      <c r="E235" s="304" t="s">
        <v>103</v>
      </c>
      <c r="F235" s="114" t="s">
        <v>134</v>
      </c>
      <c r="G235" s="55" t="s">
        <v>676</v>
      </c>
      <c r="H235" s="63">
        <v>169784000</v>
      </c>
      <c r="I235" s="55" t="s">
        <v>677</v>
      </c>
      <c r="J235" s="55" t="s">
        <v>288</v>
      </c>
      <c r="K235" s="55" t="s">
        <v>678</v>
      </c>
      <c r="L235" s="64">
        <v>44410</v>
      </c>
      <c r="M235" s="64">
        <v>44499</v>
      </c>
      <c r="N235" s="928">
        <v>3.73</v>
      </c>
      <c r="O235" s="928">
        <v>0</v>
      </c>
      <c r="P235" s="929"/>
      <c r="Q235" s="930"/>
      <c r="R235" s="928">
        <f>O235-N235</f>
        <v>-3.73</v>
      </c>
      <c r="S235" s="684" t="s">
        <v>882</v>
      </c>
      <c r="T235" s="278"/>
    </row>
    <row r="236" spans="1:22" s="57" customFormat="1" ht="37.5" customHeight="1">
      <c r="A236" s="302"/>
      <c r="B236" s="456" t="s">
        <v>679</v>
      </c>
      <c r="C236" s="62">
        <v>170000000</v>
      </c>
      <c r="D236" s="304" t="s">
        <v>114</v>
      </c>
      <c r="E236" s="304" t="s">
        <v>103</v>
      </c>
      <c r="F236" s="114" t="s">
        <v>134</v>
      </c>
      <c r="G236" s="55" t="s">
        <v>680</v>
      </c>
      <c r="H236" s="63">
        <v>169866000</v>
      </c>
      <c r="I236" s="55" t="s">
        <v>677</v>
      </c>
      <c r="J236" s="55" t="s">
        <v>288</v>
      </c>
      <c r="K236" s="55" t="s">
        <v>681</v>
      </c>
      <c r="L236" s="64">
        <v>44405</v>
      </c>
      <c r="M236" s="64">
        <v>44494</v>
      </c>
      <c r="N236" s="928">
        <v>14.46</v>
      </c>
      <c r="O236" s="928">
        <v>0</v>
      </c>
      <c r="P236" s="929"/>
      <c r="Q236" s="930"/>
      <c r="R236" s="928">
        <f>O236-N236</f>
        <v>-14.46</v>
      </c>
      <c r="S236" s="684" t="s">
        <v>882</v>
      </c>
      <c r="T236" s="278"/>
    </row>
    <row r="237" spans="1:22" s="57" customFormat="1" ht="65.25" customHeight="1">
      <c r="A237" s="305">
        <f>A234+1</f>
        <v>181</v>
      </c>
      <c r="B237" s="474" t="s">
        <v>849</v>
      </c>
      <c r="C237" s="434">
        <f>350750000-SUM(C238:C241)</f>
        <v>93650000</v>
      </c>
      <c r="D237" s="330" t="s">
        <v>114</v>
      </c>
      <c r="E237" s="330" t="s">
        <v>103</v>
      </c>
      <c r="F237" s="360" t="s">
        <v>134</v>
      </c>
      <c r="G237" s="371"/>
      <c r="H237" s="435"/>
      <c r="I237" s="371" t="s">
        <v>677</v>
      </c>
      <c r="J237" s="371" t="s">
        <v>288</v>
      </c>
      <c r="K237" s="371"/>
      <c r="L237" s="436"/>
      <c r="M237" s="436"/>
      <c r="N237" s="437"/>
      <c r="O237" s="437"/>
      <c r="P237" s="438"/>
      <c r="Q237" s="439"/>
      <c r="R237" s="437"/>
      <c r="S237" s="686" t="s">
        <v>1038</v>
      </c>
      <c r="T237" s="278" t="s">
        <v>139</v>
      </c>
    </row>
    <row r="238" spans="1:22" s="57" customFormat="1" ht="30">
      <c r="A238" s="305"/>
      <c r="B238" s="474" t="s">
        <v>688</v>
      </c>
      <c r="C238" s="434">
        <v>80000000</v>
      </c>
      <c r="D238" s="330" t="s">
        <v>114</v>
      </c>
      <c r="E238" s="330" t="s">
        <v>103</v>
      </c>
      <c r="F238" s="360" t="s">
        <v>134</v>
      </c>
      <c r="G238" s="371" t="s">
        <v>689</v>
      </c>
      <c r="H238" s="435">
        <v>79904000</v>
      </c>
      <c r="I238" s="371" t="s">
        <v>677</v>
      </c>
      <c r="J238" s="371" t="s">
        <v>288</v>
      </c>
      <c r="K238" s="371" t="s">
        <v>690</v>
      </c>
      <c r="L238" s="436">
        <v>44406</v>
      </c>
      <c r="M238" s="436">
        <v>44526</v>
      </c>
      <c r="N238" s="931">
        <v>15.4</v>
      </c>
      <c r="O238" s="931">
        <v>21.05</v>
      </c>
      <c r="P238" s="932"/>
      <c r="Q238" s="933"/>
      <c r="R238" s="931">
        <f>O238-N238</f>
        <v>5.65</v>
      </c>
      <c r="S238" s="916" t="s">
        <v>882</v>
      </c>
      <c r="T238" s="278"/>
    </row>
    <row r="239" spans="1:22" s="57" customFormat="1" ht="30">
      <c r="A239" s="305"/>
      <c r="B239" s="474" t="s">
        <v>692</v>
      </c>
      <c r="C239" s="434">
        <v>47100000</v>
      </c>
      <c r="D239" s="330" t="s">
        <v>114</v>
      </c>
      <c r="E239" s="330" t="s">
        <v>103</v>
      </c>
      <c r="F239" s="360" t="s">
        <v>134</v>
      </c>
      <c r="G239" s="371" t="s">
        <v>693</v>
      </c>
      <c r="H239" s="435">
        <v>46931000</v>
      </c>
      <c r="I239" s="371" t="s">
        <v>677</v>
      </c>
      <c r="J239" s="371" t="s">
        <v>288</v>
      </c>
      <c r="K239" s="371" t="s">
        <v>694</v>
      </c>
      <c r="L239" s="436">
        <v>44411</v>
      </c>
      <c r="M239" s="436">
        <v>44470</v>
      </c>
      <c r="N239" s="931">
        <v>13.77</v>
      </c>
      <c r="O239" s="931">
        <v>42.51</v>
      </c>
      <c r="P239" s="932"/>
      <c r="Q239" s="933"/>
      <c r="R239" s="931">
        <f>O239-N239</f>
        <v>28.74</v>
      </c>
      <c r="S239" s="916" t="s">
        <v>882</v>
      </c>
      <c r="T239" s="278"/>
    </row>
    <row r="240" spans="1:22" s="57" customFormat="1" ht="30">
      <c r="A240" s="305"/>
      <c r="B240" s="474" t="s">
        <v>695</v>
      </c>
      <c r="C240" s="434">
        <v>50000000</v>
      </c>
      <c r="D240" s="330" t="s">
        <v>114</v>
      </c>
      <c r="E240" s="330" t="s">
        <v>103</v>
      </c>
      <c r="F240" s="360" t="s">
        <v>134</v>
      </c>
      <c r="G240" s="371" t="s">
        <v>696</v>
      </c>
      <c r="H240" s="435">
        <v>49779000</v>
      </c>
      <c r="I240" s="371" t="s">
        <v>677</v>
      </c>
      <c r="J240" s="371" t="s">
        <v>288</v>
      </c>
      <c r="K240" s="371" t="s">
        <v>697</v>
      </c>
      <c r="L240" s="436">
        <v>44411</v>
      </c>
      <c r="M240" s="436">
        <v>44501</v>
      </c>
      <c r="N240" s="437"/>
      <c r="O240" s="437"/>
      <c r="P240" s="438"/>
      <c r="Q240" s="439"/>
      <c r="R240" s="437"/>
      <c r="S240" s="916" t="s">
        <v>882</v>
      </c>
      <c r="T240" s="278"/>
    </row>
    <row r="241" spans="1:20" s="57" customFormat="1" ht="30">
      <c r="A241" s="305"/>
      <c r="B241" s="474" t="s">
        <v>698</v>
      </c>
      <c r="C241" s="434">
        <v>80000000</v>
      </c>
      <c r="D241" s="330" t="s">
        <v>114</v>
      </c>
      <c r="E241" s="330" t="s">
        <v>103</v>
      </c>
      <c r="F241" s="360" t="s">
        <v>134</v>
      </c>
      <c r="G241" s="371" t="s">
        <v>699</v>
      </c>
      <c r="H241" s="435">
        <v>79807000</v>
      </c>
      <c r="I241" s="371" t="s">
        <v>677</v>
      </c>
      <c r="J241" s="371" t="s">
        <v>288</v>
      </c>
      <c r="K241" s="371" t="s">
        <v>697</v>
      </c>
      <c r="L241" s="436">
        <v>44411</v>
      </c>
      <c r="M241" s="436">
        <v>44501</v>
      </c>
      <c r="N241" s="437"/>
      <c r="O241" s="437"/>
      <c r="P241" s="438"/>
      <c r="Q241" s="439"/>
      <c r="R241" s="437"/>
      <c r="S241" s="916" t="s">
        <v>882</v>
      </c>
      <c r="T241" s="278"/>
    </row>
    <row r="242" spans="1:20" s="57" customFormat="1" ht="36.75" customHeight="1">
      <c r="A242" s="302">
        <f>A237+1</f>
        <v>182</v>
      </c>
      <c r="B242" s="456" t="s">
        <v>700</v>
      </c>
      <c r="C242" s="62">
        <f>SUBTOTAL(9,C243:C256)</f>
        <v>2000000000</v>
      </c>
      <c r="D242" s="599" t="s">
        <v>1039</v>
      </c>
      <c r="E242" s="60" t="s">
        <v>702</v>
      </c>
      <c r="F242" s="114" t="s">
        <v>134</v>
      </c>
      <c r="G242" s="55" t="s">
        <v>703</v>
      </c>
      <c r="H242" s="63">
        <v>1911329000</v>
      </c>
      <c r="I242" s="116" t="s">
        <v>1040</v>
      </c>
      <c r="J242" s="116" t="s">
        <v>1040</v>
      </c>
      <c r="K242" s="55" t="s">
        <v>705</v>
      </c>
      <c r="L242" s="64">
        <v>44396</v>
      </c>
      <c r="M242" s="64">
        <v>44485</v>
      </c>
      <c r="N242" s="928">
        <v>25.015000000000001</v>
      </c>
      <c r="O242" s="928">
        <v>22.003</v>
      </c>
      <c r="P242" s="929"/>
      <c r="Q242" s="930"/>
      <c r="R242" s="928">
        <f>O242-N242</f>
        <v>-3.0120000000000005</v>
      </c>
      <c r="S242" s="684" t="s">
        <v>882</v>
      </c>
      <c r="T242" s="278" t="s">
        <v>139</v>
      </c>
    </row>
    <row r="243" spans="1:20" s="57" customFormat="1" ht="36.75" customHeight="1">
      <c r="A243" s="302"/>
      <c r="B243" s="61" t="s">
        <v>851</v>
      </c>
      <c r="C243" s="62">
        <v>132000000</v>
      </c>
      <c r="D243" s="599" t="s">
        <v>1039</v>
      </c>
      <c r="E243" s="60" t="s">
        <v>702</v>
      </c>
      <c r="F243" s="114" t="s">
        <v>134</v>
      </c>
      <c r="G243" s="55" t="s">
        <v>703</v>
      </c>
      <c r="H243" s="63"/>
      <c r="I243" s="116" t="s">
        <v>1040</v>
      </c>
      <c r="J243" s="55"/>
      <c r="K243" s="853"/>
      <c r="L243" s="64"/>
      <c r="M243" s="64"/>
      <c r="N243" s="65"/>
      <c r="O243" s="65"/>
      <c r="P243" s="66"/>
      <c r="Q243" s="67"/>
      <c r="R243" s="65"/>
      <c r="S243" s="684" t="s">
        <v>882</v>
      </c>
      <c r="T243" s="278"/>
    </row>
    <row r="244" spans="1:20" s="57" customFormat="1" ht="36.75" customHeight="1">
      <c r="A244" s="302"/>
      <c r="B244" s="61" t="s">
        <v>852</v>
      </c>
      <c r="C244" s="62">
        <v>272000000</v>
      </c>
      <c r="D244" s="599" t="s">
        <v>1039</v>
      </c>
      <c r="E244" s="60" t="s">
        <v>702</v>
      </c>
      <c r="F244" s="114" t="s">
        <v>134</v>
      </c>
      <c r="G244" s="55" t="s">
        <v>703</v>
      </c>
      <c r="H244" s="63"/>
      <c r="I244" s="116" t="s">
        <v>1040</v>
      </c>
      <c r="J244" s="55"/>
      <c r="K244" s="55"/>
      <c r="L244" s="64"/>
      <c r="M244" s="64"/>
      <c r="N244" s="65"/>
      <c r="O244" s="65"/>
      <c r="P244" s="66"/>
      <c r="Q244" s="67"/>
      <c r="R244" s="65"/>
      <c r="S244" s="684" t="s">
        <v>882</v>
      </c>
      <c r="T244" s="278"/>
    </row>
    <row r="245" spans="1:20" s="57" customFormat="1" ht="36.75" customHeight="1">
      <c r="A245" s="302"/>
      <c r="B245" s="61" t="s">
        <v>853</v>
      </c>
      <c r="C245" s="62">
        <v>84000000</v>
      </c>
      <c r="D245" s="599" t="s">
        <v>1039</v>
      </c>
      <c r="E245" s="60" t="s">
        <v>702</v>
      </c>
      <c r="F245" s="114" t="s">
        <v>134</v>
      </c>
      <c r="G245" s="55" t="s">
        <v>703</v>
      </c>
      <c r="H245" s="63"/>
      <c r="I245" s="116" t="s">
        <v>1040</v>
      </c>
      <c r="J245" s="55"/>
      <c r="K245" s="55"/>
      <c r="L245" s="64"/>
      <c r="M245" s="64"/>
      <c r="N245" s="65"/>
      <c r="O245" s="65"/>
      <c r="P245" s="66"/>
      <c r="Q245" s="67"/>
      <c r="R245" s="65"/>
      <c r="S245" s="684" t="s">
        <v>882</v>
      </c>
      <c r="T245" s="278"/>
    </row>
    <row r="246" spans="1:20" s="57" customFormat="1" ht="36.75" customHeight="1">
      <c r="A246" s="302"/>
      <c r="B246" s="61" t="s">
        <v>854</v>
      </c>
      <c r="C246" s="62">
        <v>84000000</v>
      </c>
      <c r="D246" s="599" t="s">
        <v>1039</v>
      </c>
      <c r="E246" s="60" t="s">
        <v>702</v>
      </c>
      <c r="F246" s="114" t="s">
        <v>134</v>
      </c>
      <c r="G246" s="55" t="s">
        <v>703</v>
      </c>
      <c r="H246" s="63"/>
      <c r="I246" s="116" t="s">
        <v>1040</v>
      </c>
      <c r="J246" s="55"/>
      <c r="K246" s="55"/>
      <c r="L246" s="64"/>
      <c r="M246" s="64"/>
      <c r="N246" s="65"/>
      <c r="O246" s="65"/>
      <c r="P246" s="66"/>
      <c r="Q246" s="67"/>
      <c r="R246" s="65"/>
      <c r="S246" s="684" t="s">
        <v>882</v>
      </c>
      <c r="T246" s="278"/>
    </row>
    <row r="247" spans="1:20" s="57" customFormat="1" ht="36.75" customHeight="1">
      <c r="A247" s="302"/>
      <c r="B247" s="61" t="s">
        <v>855</v>
      </c>
      <c r="C247" s="62">
        <v>190000000</v>
      </c>
      <c r="D247" s="599" t="s">
        <v>1039</v>
      </c>
      <c r="E247" s="60" t="s">
        <v>702</v>
      </c>
      <c r="F247" s="114" t="s">
        <v>134</v>
      </c>
      <c r="G247" s="55" t="s">
        <v>703</v>
      </c>
      <c r="H247" s="63"/>
      <c r="I247" s="116" t="s">
        <v>1040</v>
      </c>
      <c r="J247" s="55"/>
      <c r="K247" s="55"/>
      <c r="L247" s="64"/>
      <c r="M247" s="64"/>
      <c r="N247" s="65"/>
      <c r="O247" s="65"/>
      <c r="P247" s="66"/>
      <c r="Q247" s="67"/>
      <c r="R247" s="65"/>
      <c r="S247" s="684" t="s">
        <v>882</v>
      </c>
      <c r="T247" s="278"/>
    </row>
    <row r="248" spans="1:20" s="57" customFormat="1" ht="36.75" customHeight="1">
      <c r="A248" s="302"/>
      <c r="B248" s="61" t="s">
        <v>856</v>
      </c>
      <c r="C248" s="62">
        <v>12000000</v>
      </c>
      <c r="D248" s="599" t="s">
        <v>1039</v>
      </c>
      <c r="E248" s="60" t="s">
        <v>702</v>
      </c>
      <c r="F248" s="114" t="s">
        <v>134</v>
      </c>
      <c r="G248" s="55" t="s">
        <v>703</v>
      </c>
      <c r="H248" s="63"/>
      <c r="I248" s="116" t="s">
        <v>1040</v>
      </c>
      <c r="J248" s="55"/>
      <c r="K248" s="55"/>
      <c r="L248" s="64"/>
      <c r="M248" s="64"/>
      <c r="N248" s="65"/>
      <c r="O248" s="65"/>
      <c r="P248" s="66"/>
      <c r="Q248" s="67"/>
      <c r="R248" s="65"/>
      <c r="S248" s="684" t="s">
        <v>882</v>
      </c>
      <c r="T248" s="278"/>
    </row>
    <row r="249" spans="1:20" s="57" customFormat="1" ht="36.75" customHeight="1">
      <c r="A249" s="302"/>
      <c r="B249" s="61" t="s">
        <v>857</v>
      </c>
      <c r="C249" s="62">
        <v>28000000</v>
      </c>
      <c r="D249" s="599" t="s">
        <v>1039</v>
      </c>
      <c r="E249" s="60" t="s">
        <v>702</v>
      </c>
      <c r="F249" s="114" t="s">
        <v>134</v>
      </c>
      <c r="G249" s="55" t="s">
        <v>703</v>
      </c>
      <c r="H249" s="63"/>
      <c r="I249" s="116" t="s">
        <v>1040</v>
      </c>
      <c r="J249" s="55"/>
      <c r="K249" s="55"/>
      <c r="L249" s="64"/>
      <c r="M249" s="64"/>
      <c r="N249" s="65"/>
      <c r="O249" s="65"/>
      <c r="P249" s="66"/>
      <c r="Q249" s="67"/>
      <c r="R249" s="65"/>
      <c r="S249" s="684" t="s">
        <v>882</v>
      </c>
      <c r="T249" s="278"/>
    </row>
    <row r="250" spans="1:20" s="57" customFormat="1" ht="36.75" customHeight="1">
      <c r="A250" s="302"/>
      <c r="B250" s="61" t="s">
        <v>858</v>
      </c>
      <c r="C250" s="62">
        <v>246000000</v>
      </c>
      <c r="D250" s="599" t="s">
        <v>1039</v>
      </c>
      <c r="E250" s="60" t="s">
        <v>702</v>
      </c>
      <c r="F250" s="114" t="s">
        <v>134</v>
      </c>
      <c r="G250" s="55" t="s">
        <v>703</v>
      </c>
      <c r="H250" s="63"/>
      <c r="I250" s="116" t="s">
        <v>1040</v>
      </c>
      <c r="J250" s="55"/>
      <c r="K250" s="55"/>
      <c r="L250" s="64"/>
      <c r="M250" s="64"/>
      <c r="N250" s="65"/>
      <c r="O250" s="65"/>
      <c r="P250" s="66"/>
      <c r="Q250" s="67"/>
      <c r="R250" s="65"/>
      <c r="S250" s="684" t="s">
        <v>882</v>
      </c>
      <c r="T250" s="278"/>
    </row>
    <row r="251" spans="1:20" s="57" customFormat="1" ht="36.75" customHeight="1">
      <c r="A251" s="302"/>
      <c r="B251" s="61" t="s">
        <v>859</v>
      </c>
      <c r="C251" s="62">
        <v>262000000</v>
      </c>
      <c r="D251" s="599" t="s">
        <v>1039</v>
      </c>
      <c r="E251" s="60" t="s">
        <v>702</v>
      </c>
      <c r="F251" s="114" t="s">
        <v>134</v>
      </c>
      <c r="G251" s="55" t="s">
        <v>703</v>
      </c>
      <c r="H251" s="63"/>
      <c r="I251" s="116" t="s">
        <v>1040</v>
      </c>
      <c r="J251" s="55"/>
      <c r="K251" s="55"/>
      <c r="L251" s="64"/>
      <c r="M251" s="64"/>
      <c r="N251" s="65"/>
      <c r="O251" s="65"/>
      <c r="P251" s="66"/>
      <c r="Q251" s="67"/>
      <c r="R251" s="65"/>
      <c r="S251" s="684" t="s">
        <v>882</v>
      </c>
      <c r="T251" s="278"/>
    </row>
    <row r="252" spans="1:20" s="57" customFormat="1" ht="36.75" customHeight="1">
      <c r="A252" s="302"/>
      <c r="B252" s="61" t="s">
        <v>860</v>
      </c>
      <c r="C252" s="62">
        <v>16000000</v>
      </c>
      <c r="D252" s="599" t="s">
        <v>1039</v>
      </c>
      <c r="E252" s="60" t="s">
        <v>702</v>
      </c>
      <c r="F252" s="114" t="s">
        <v>134</v>
      </c>
      <c r="G252" s="55" t="s">
        <v>703</v>
      </c>
      <c r="H252" s="63"/>
      <c r="I252" s="116" t="s">
        <v>1040</v>
      </c>
      <c r="J252" s="55"/>
      <c r="K252" s="55"/>
      <c r="L252" s="64"/>
      <c r="M252" s="64"/>
      <c r="N252" s="65"/>
      <c r="O252" s="65"/>
      <c r="P252" s="66"/>
      <c r="Q252" s="67"/>
      <c r="R252" s="65"/>
      <c r="S252" s="684" t="s">
        <v>882</v>
      </c>
      <c r="T252" s="278"/>
    </row>
    <row r="253" spans="1:20" s="57" customFormat="1" ht="36.75" customHeight="1">
      <c r="A253" s="302"/>
      <c r="B253" s="61" t="s">
        <v>861</v>
      </c>
      <c r="C253" s="62">
        <v>60000000</v>
      </c>
      <c r="D253" s="599" t="s">
        <v>1039</v>
      </c>
      <c r="E253" s="60" t="s">
        <v>702</v>
      </c>
      <c r="F253" s="114" t="s">
        <v>134</v>
      </c>
      <c r="G253" s="55" t="s">
        <v>703</v>
      </c>
      <c r="H253" s="63"/>
      <c r="I253" s="116" t="s">
        <v>1040</v>
      </c>
      <c r="J253" s="55"/>
      <c r="K253" s="55"/>
      <c r="L253" s="64"/>
      <c r="M253" s="64"/>
      <c r="N253" s="65"/>
      <c r="O253" s="65"/>
      <c r="P253" s="66"/>
      <c r="Q253" s="67"/>
      <c r="R253" s="65"/>
      <c r="S253" s="684" t="s">
        <v>882</v>
      </c>
      <c r="T253" s="278"/>
    </row>
    <row r="254" spans="1:20" s="57" customFormat="1" ht="36.75" customHeight="1">
      <c r="A254" s="302"/>
      <c r="B254" s="61" t="s">
        <v>862</v>
      </c>
      <c r="C254" s="62">
        <v>398000000</v>
      </c>
      <c r="D254" s="599" t="s">
        <v>1039</v>
      </c>
      <c r="E254" s="60" t="s">
        <v>702</v>
      </c>
      <c r="F254" s="114" t="s">
        <v>134</v>
      </c>
      <c r="G254" s="55" t="s">
        <v>703</v>
      </c>
      <c r="H254" s="63"/>
      <c r="I254" s="116" t="s">
        <v>1040</v>
      </c>
      <c r="J254" s="55"/>
      <c r="K254" s="55"/>
      <c r="L254" s="64"/>
      <c r="M254" s="64"/>
      <c r="N254" s="65"/>
      <c r="O254" s="65"/>
      <c r="P254" s="66"/>
      <c r="Q254" s="67"/>
      <c r="R254" s="65"/>
      <c r="S254" s="684" t="s">
        <v>882</v>
      </c>
      <c r="T254" s="278"/>
    </row>
    <row r="255" spans="1:20" s="57" customFormat="1" ht="36.75" customHeight="1">
      <c r="A255" s="302"/>
      <c r="B255" s="61" t="s">
        <v>863</v>
      </c>
      <c r="C255" s="62">
        <v>110000000</v>
      </c>
      <c r="D255" s="599" t="s">
        <v>1039</v>
      </c>
      <c r="E255" s="60" t="s">
        <v>702</v>
      </c>
      <c r="F255" s="114" t="s">
        <v>134</v>
      </c>
      <c r="G255" s="55" t="s">
        <v>703</v>
      </c>
      <c r="H255" s="63"/>
      <c r="I255" s="116" t="s">
        <v>1040</v>
      </c>
      <c r="J255" s="55"/>
      <c r="K255" s="55"/>
      <c r="L255" s="64"/>
      <c r="M255" s="64"/>
      <c r="N255" s="65"/>
      <c r="O255" s="65"/>
      <c r="P255" s="66"/>
      <c r="Q255" s="67"/>
      <c r="R255" s="65"/>
      <c r="S255" s="684" t="s">
        <v>882</v>
      </c>
      <c r="T255" s="278"/>
    </row>
    <row r="256" spans="1:20" s="57" customFormat="1" ht="36.75" customHeight="1">
      <c r="A256" s="302"/>
      <c r="B256" s="61" t="s">
        <v>864</v>
      </c>
      <c r="C256" s="62">
        <v>106000000</v>
      </c>
      <c r="D256" s="599" t="s">
        <v>1039</v>
      </c>
      <c r="E256" s="60" t="s">
        <v>702</v>
      </c>
      <c r="F256" s="114" t="s">
        <v>134</v>
      </c>
      <c r="G256" s="55" t="s">
        <v>703</v>
      </c>
      <c r="H256" s="63"/>
      <c r="I256" s="116" t="s">
        <v>1040</v>
      </c>
      <c r="J256" s="55"/>
      <c r="K256" s="55"/>
      <c r="L256" s="64"/>
      <c r="M256" s="64"/>
      <c r="N256" s="65"/>
      <c r="O256" s="65"/>
      <c r="P256" s="66"/>
      <c r="Q256" s="67"/>
      <c r="R256" s="65"/>
      <c r="S256" s="684" t="s">
        <v>882</v>
      </c>
      <c r="T256" s="278"/>
    </row>
    <row r="257" spans="1:20" s="57" customFormat="1" ht="51.75" customHeight="1">
      <c r="A257" s="302">
        <v>183</v>
      </c>
      <c r="B257" s="456" t="s">
        <v>1041</v>
      </c>
      <c r="C257" s="62"/>
      <c r="D257" s="304"/>
      <c r="E257" s="304"/>
      <c r="F257" s="114"/>
      <c r="G257" s="55"/>
      <c r="H257" s="63"/>
      <c r="I257" s="55"/>
      <c r="J257" s="55"/>
      <c r="K257" s="55"/>
      <c r="L257" s="64"/>
      <c r="M257" s="64"/>
      <c r="N257" s="65"/>
      <c r="O257" s="65"/>
      <c r="P257" s="66"/>
      <c r="Q257" s="67"/>
      <c r="R257" s="65"/>
      <c r="S257" s="684" t="s">
        <v>882</v>
      </c>
      <c r="T257" s="278" t="s">
        <v>139</v>
      </c>
    </row>
    <row r="258" spans="1:20" s="57" customFormat="1" ht="51.75" customHeight="1">
      <c r="A258" s="302"/>
      <c r="B258" s="61" t="s">
        <v>707</v>
      </c>
      <c r="C258" s="62">
        <v>406000000</v>
      </c>
      <c r="D258" s="599" t="s">
        <v>1039</v>
      </c>
      <c r="E258" s="60" t="s">
        <v>708</v>
      </c>
      <c r="F258" s="114" t="s">
        <v>134</v>
      </c>
      <c r="G258" s="55" t="s">
        <v>709</v>
      </c>
      <c r="H258" s="63"/>
      <c r="I258" s="55" t="s">
        <v>710</v>
      </c>
      <c r="J258" s="55" t="s">
        <v>710</v>
      </c>
      <c r="K258" s="55" t="s">
        <v>628</v>
      </c>
      <c r="L258" s="64">
        <v>44396</v>
      </c>
      <c r="M258" s="64">
        <v>44500</v>
      </c>
      <c r="N258" s="928">
        <v>0.01</v>
      </c>
      <c r="O258" s="928">
        <v>0.1</v>
      </c>
      <c r="P258" s="929"/>
      <c r="Q258" s="930"/>
      <c r="R258" s="928">
        <f t="shared" ref="R258:R265" si="0">O258-N258</f>
        <v>9.0000000000000011E-2</v>
      </c>
      <c r="S258" s="684" t="s">
        <v>882</v>
      </c>
      <c r="T258" s="278"/>
    </row>
    <row r="259" spans="1:20" s="57" customFormat="1" ht="51.75" customHeight="1">
      <c r="A259" s="302"/>
      <c r="B259" s="61" t="s">
        <v>711</v>
      </c>
      <c r="C259" s="62">
        <v>840000000</v>
      </c>
      <c r="D259" s="599" t="s">
        <v>1039</v>
      </c>
      <c r="E259" s="60" t="s">
        <v>708</v>
      </c>
      <c r="F259" s="114" t="s">
        <v>134</v>
      </c>
      <c r="G259" s="55" t="s">
        <v>709</v>
      </c>
      <c r="H259" s="63"/>
      <c r="I259" s="55" t="s">
        <v>710</v>
      </c>
      <c r="J259" s="55" t="s">
        <v>710</v>
      </c>
      <c r="K259" s="55" t="s">
        <v>628</v>
      </c>
      <c r="L259" s="64">
        <v>44396</v>
      </c>
      <c r="M259" s="64">
        <v>44500</v>
      </c>
      <c r="N259" s="928">
        <v>0.01</v>
      </c>
      <c r="O259" s="928">
        <v>0.1</v>
      </c>
      <c r="P259" s="929"/>
      <c r="Q259" s="930"/>
      <c r="R259" s="928">
        <f t="shared" si="0"/>
        <v>9.0000000000000011E-2</v>
      </c>
      <c r="S259" s="684" t="s">
        <v>882</v>
      </c>
      <c r="T259" s="278"/>
    </row>
    <row r="260" spans="1:20" s="57" customFormat="1" ht="51.75" customHeight="1">
      <c r="A260" s="302"/>
      <c r="B260" s="61" t="s">
        <v>712</v>
      </c>
      <c r="C260" s="62">
        <v>980000000</v>
      </c>
      <c r="D260" s="599" t="s">
        <v>1039</v>
      </c>
      <c r="E260" s="60" t="s">
        <v>708</v>
      </c>
      <c r="F260" s="114" t="s">
        <v>134</v>
      </c>
      <c r="G260" s="55" t="s">
        <v>709</v>
      </c>
      <c r="H260" s="63"/>
      <c r="I260" s="55" t="s">
        <v>710</v>
      </c>
      <c r="J260" s="55" t="s">
        <v>710</v>
      </c>
      <c r="K260" s="55" t="s">
        <v>628</v>
      </c>
      <c r="L260" s="64">
        <v>44396</v>
      </c>
      <c r="M260" s="64">
        <v>44500</v>
      </c>
      <c r="N260" s="928">
        <v>0.01</v>
      </c>
      <c r="O260" s="928">
        <v>0.1</v>
      </c>
      <c r="P260" s="929"/>
      <c r="Q260" s="930"/>
      <c r="R260" s="928">
        <f t="shared" si="0"/>
        <v>9.0000000000000011E-2</v>
      </c>
      <c r="S260" s="684" t="s">
        <v>882</v>
      </c>
      <c r="T260" s="278"/>
    </row>
    <row r="261" spans="1:20" s="57" customFormat="1" ht="51.75" customHeight="1">
      <c r="A261" s="302"/>
      <c r="B261" s="61" t="s">
        <v>714</v>
      </c>
      <c r="C261" s="62">
        <v>728000000</v>
      </c>
      <c r="D261" s="599" t="s">
        <v>1039</v>
      </c>
      <c r="E261" s="60" t="s">
        <v>708</v>
      </c>
      <c r="F261" s="114" t="s">
        <v>134</v>
      </c>
      <c r="G261" s="55" t="s">
        <v>715</v>
      </c>
      <c r="H261" s="63"/>
      <c r="I261" s="55" t="s">
        <v>117</v>
      </c>
      <c r="J261" s="55" t="s">
        <v>117</v>
      </c>
      <c r="K261" s="55" t="s">
        <v>716</v>
      </c>
      <c r="L261" s="64">
        <v>44396</v>
      </c>
      <c r="M261" s="64">
        <v>44500</v>
      </c>
      <c r="N261" s="928">
        <v>0.44</v>
      </c>
      <c r="O261" s="928">
        <v>0.14000000000000001</v>
      </c>
      <c r="P261" s="929"/>
      <c r="Q261" s="930"/>
      <c r="R261" s="928">
        <f t="shared" si="0"/>
        <v>-0.3</v>
      </c>
      <c r="S261" s="684" t="s">
        <v>882</v>
      </c>
      <c r="T261" s="278"/>
    </row>
    <row r="262" spans="1:20" s="57" customFormat="1" ht="51.75" customHeight="1">
      <c r="A262" s="302"/>
      <c r="B262" s="61" t="s">
        <v>717</v>
      </c>
      <c r="C262" s="62">
        <v>560000000</v>
      </c>
      <c r="D262" s="599" t="s">
        <v>1039</v>
      </c>
      <c r="E262" s="60" t="s">
        <v>708</v>
      </c>
      <c r="F262" s="114" t="s">
        <v>134</v>
      </c>
      <c r="G262" s="55" t="s">
        <v>715</v>
      </c>
      <c r="H262" s="63"/>
      <c r="I262" s="55" t="s">
        <v>117</v>
      </c>
      <c r="J262" s="55" t="s">
        <v>117</v>
      </c>
      <c r="K262" s="55" t="s">
        <v>716</v>
      </c>
      <c r="L262" s="64">
        <v>44396</v>
      </c>
      <c r="M262" s="64">
        <v>44500</v>
      </c>
      <c r="N262" s="928">
        <v>0.47</v>
      </c>
      <c r="O262" s="928">
        <v>0.16</v>
      </c>
      <c r="P262" s="929"/>
      <c r="Q262" s="930"/>
      <c r="R262" s="928">
        <f t="shared" si="0"/>
        <v>-0.30999999999999994</v>
      </c>
      <c r="S262" s="684" t="s">
        <v>882</v>
      </c>
      <c r="T262" s="278"/>
    </row>
    <row r="263" spans="1:20" s="57" customFormat="1" ht="51.75" customHeight="1">
      <c r="A263" s="302"/>
      <c r="B263" s="61" t="s">
        <v>718</v>
      </c>
      <c r="C263" s="62">
        <v>567000000</v>
      </c>
      <c r="D263" s="599" t="s">
        <v>1039</v>
      </c>
      <c r="E263" s="60" t="s">
        <v>708</v>
      </c>
      <c r="F263" s="114" t="s">
        <v>134</v>
      </c>
      <c r="G263" s="55" t="s">
        <v>715</v>
      </c>
      <c r="H263" s="63"/>
      <c r="I263" s="55" t="s">
        <v>117</v>
      </c>
      <c r="J263" s="55" t="s">
        <v>117</v>
      </c>
      <c r="K263" s="55" t="s">
        <v>716</v>
      </c>
      <c r="L263" s="64">
        <v>44396</v>
      </c>
      <c r="M263" s="64">
        <v>44500</v>
      </c>
      <c r="N263" s="928">
        <v>0.47</v>
      </c>
      <c r="O263" s="928">
        <v>0.15</v>
      </c>
      <c r="P263" s="929"/>
      <c r="Q263" s="930"/>
      <c r="R263" s="928">
        <f t="shared" si="0"/>
        <v>-0.31999999999999995</v>
      </c>
      <c r="S263" s="684" t="s">
        <v>882</v>
      </c>
      <c r="T263" s="278"/>
    </row>
    <row r="264" spans="1:20" s="57" customFormat="1" ht="51.75" customHeight="1">
      <c r="A264" s="302"/>
      <c r="B264" s="61" t="s">
        <v>719</v>
      </c>
      <c r="C264" s="62">
        <v>497000000</v>
      </c>
      <c r="D264" s="599" t="s">
        <v>1039</v>
      </c>
      <c r="E264" s="60" t="s">
        <v>708</v>
      </c>
      <c r="F264" s="114" t="s">
        <v>134</v>
      </c>
      <c r="G264" s="55" t="s">
        <v>715</v>
      </c>
      <c r="H264" s="63"/>
      <c r="I264" s="55" t="s">
        <v>117</v>
      </c>
      <c r="J264" s="55" t="s">
        <v>117</v>
      </c>
      <c r="K264" s="55" t="s">
        <v>716</v>
      </c>
      <c r="L264" s="64">
        <v>44396</v>
      </c>
      <c r="M264" s="64">
        <v>44500</v>
      </c>
      <c r="N264" s="928">
        <v>0.5</v>
      </c>
      <c r="O264" s="928">
        <v>0.17</v>
      </c>
      <c r="P264" s="929"/>
      <c r="Q264" s="930"/>
      <c r="R264" s="928">
        <f t="shared" si="0"/>
        <v>-0.32999999999999996</v>
      </c>
      <c r="S264" s="684" t="s">
        <v>882</v>
      </c>
      <c r="T264" s="278"/>
    </row>
    <row r="265" spans="1:20" s="57" customFormat="1" ht="51.75" customHeight="1">
      <c r="A265" s="302"/>
      <c r="B265" s="61" t="s">
        <v>720</v>
      </c>
      <c r="C265" s="62">
        <v>434000000</v>
      </c>
      <c r="D265" s="599" t="s">
        <v>1039</v>
      </c>
      <c r="E265" s="60" t="s">
        <v>708</v>
      </c>
      <c r="F265" s="114" t="s">
        <v>134</v>
      </c>
      <c r="G265" s="55" t="s">
        <v>715</v>
      </c>
      <c r="H265" s="63"/>
      <c r="I265" s="55" t="s">
        <v>117</v>
      </c>
      <c r="J265" s="55" t="s">
        <v>117</v>
      </c>
      <c r="K265" s="55" t="s">
        <v>716</v>
      </c>
      <c r="L265" s="64">
        <v>44396</v>
      </c>
      <c r="M265" s="64">
        <v>44500</v>
      </c>
      <c r="N265" s="928">
        <v>0.52</v>
      </c>
      <c r="O265" s="928">
        <v>0.18</v>
      </c>
      <c r="P265" s="929"/>
      <c r="Q265" s="930"/>
      <c r="R265" s="928">
        <f t="shared" si="0"/>
        <v>-0.34</v>
      </c>
      <c r="S265" s="684" t="s">
        <v>882</v>
      </c>
      <c r="T265" s="278"/>
    </row>
    <row r="266" spans="1:20" s="57" customFormat="1" ht="51.75" customHeight="1">
      <c r="A266" s="302"/>
      <c r="B266" s="61" t="s">
        <v>721</v>
      </c>
      <c r="C266" s="62">
        <v>315000000</v>
      </c>
      <c r="D266" s="599" t="s">
        <v>1039</v>
      </c>
      <c r="E266" s="60" t="s">
        <v>708</v>
      </c>
      <c r="F266" s="114" t="s">
        <v>134</v>
      </c>
      <c r="G266" s="55" t="s">
        <v>715</v>
      </c>
      <c r="H266" s="63"/>
      <c r="I266" s="55" t="s">
        <v>117</v>
      </c>
      <c r="J266" s="55" t="s">
        <v>117</v>
      </c>
      <c r="K266" s="55" t="s">
        <v>716</v>
      </c>
      <c r="L266" s="64">
        <v>44396</v>
      </c>
      <c r="M266" s="64">
        <v>44500</v>
      </c>
      <c r="N266" s="928">
        <v>0.6</v>
      </c>
      <c r="O266" s="928">
        <v>0.22</v>
      </c>
      <c r="P266" s="929"/>
      <c r="Q266" s="930"/>
      <c r="R266" s="928">
        <f>O266-N266</f>
        <v>-0.38</v>
      </c>
      <c r="S266" s="684" t="s">
        <v>882</v>
      </c>
      <c r="T266" s="278"/>
    </row>
    <row r="267" spans="1:20" s="57" customFormat="1" ht="51.75" customHeight="1">
      <c r="A267" s="302"/>
      <c r="B267" s="61" t="s">
        <v>723</v>
      </c>
      <c r="C267" s="62">
        <v>287000000</v>
      </c>
      <c r="D267" s="599" t="s">
        <v>1039</v>
      </c>
      <c r="E267" s="60" t="s">
        <v>708</v>
      </c>
      <c r="F267" s="114" t="s">
        <v>134</v>
      </c>
      <c r="G267" s="55" t="s">
        <v>724</v>
      </c>
      <c r="H267" s="63"/>
      <c r="I267" s="55" t="s">
        <v>725</v>
      </c>
      <c r="J267" s="55" t="s">
        <v>710</v>
      </c>
      <c r="K267" s="55" t="s">
        <v>726</v>
      </c>
      <c r="L267" s="64">
        <v>44396</v>
      </c>
      <c r="M267" s="64">
        <v>44500</v>
      </c>
      <c r="N267" s="934">
        <v>1.75</v>
      </c>
      <c r="O267" s="935">
        <v>0.69</v>
      </c>
      <c r="P267" s="929"/>
      <c r="Q267" s="930"/>
      <c r="R267" s="928">
        <f t="shared" ref="R267:R272" si="1">O267-N267</f>
        <v>-1.06</v>
      </c>
      <c r="S267" s="684" t="s">
        <v>882</v>
      </c>
      <c r="T267" s="278"/>
    </row>
    <row r="268" spans="1:20" s="57" customFormat="1" ht="51.75" customHeight="1">
      <c r="A268" s="302"/>
      <c r="B268" s="61" t="s">
        <v>727</v>
      </c>
      <c r="C268" s="62">
        <v>560000000</v>
      </c>
      <c r="D268" s="599" t="s">
        <v>1039</v>
      </c>
      <c r="E268" s="60" t="s">
        <v>708</v>
      </c>
      <c r="F268" s="114" t="s">
        <v>134</v>
      </c>
      <c r="G268" s="55" t="s">
        <v>724</v>
      </c>
      <c r="H268" s="63"/>
      <c r="I268" s="55" t="s">
        <v>725</v>
      </c>
      <c r="J268" s="55" t="s">
        <v>710</v>
      </c>
      <c r="K268" s="55" t="s">
        <v>726</v>
      </c>
      <c r="L268" s="64">
        <v>44396</v>
      </c>
      <c r="M268" s="64">
        <v>44500</v>
      </c>
      <c r="N268" s="936">
        <v>1.24</v>
      </c>
      <c r="O268" s="937">
        <v>0.31</v>
      </c>
      <c r="P268" s="929"/>
      <c r="Q268" s="930"/>
      <c r="R268" s="928">
        <f t="shared" si="1"/>
        <v>-0.92999999999999994</v>
      </c>
      <c r="S268" s="684" t="s">
        <v>882</v>
      </c>
      <c r="T268" s="278"/>
    </row>
    <row r="269" spans="1:20" s="57" customFormat="1" ht="51.75" customHeight="1">
      <c r="A269" s="302"/>
      <c r="B269" s="61" t="s">
        <v>728</v>
      </c>
      <c r="C269" s="62">
        <v>462000000</v>
      </c>
      <c r="D269" s="599" t="s">
        <v>1039</v>
      </c>
      <c r="E269" s="60" t="s">
        <v>708</v>
      </c>
      <c r="F269" s="114" t="s">
        <v>134</v>
      </c>
      <c r="G269" s="55" t="s">
        <v>724</v>
      </c>
      <c r="H269" s="63"/>
      <c r="I269" s="55" t="s">
        <v>725</v>
      </c>
      <c r="J269" s="55" t="s">
        <v>710</v>
      </c>
      <c r="K269" s="55" t="s">
        <v>726</v>
      </c>
      <c r="L269" s="64">
        <v>44396</v>
      </c>
      <c r="M269" s="64">
        <v>44500</v>
      </c>
      <c r="N269" s="936">
        <v>1.44</v>
      </c>
      <c r="O269" s="937">
        <v>0.43</v>
      </c>
      <c r="P269" s="929"/>
      <c r="Q269" s="930"/>
      <c r="R269" s="928">
        <f t="shared" si="1"/>
        <v>-1.01</v>
      </c>
      <c r="S269" s="684" t="s">
        <v>882</v>
      </c>
      <c r="T269" s="278"/>
    </row>
    <row r="270" spans="1:20" s="57" customFormat="1" ht="51.75" customHeight="1">
      <c r="A270" s="302"/>
      <c r="B270" s="61" t="s">
        <v>729</v>
      </c>
      <c r="C270" s="62">
        <v>287000000</v>
      </c>
      <c r="D270" s="599" t="s">
        <v>1039</v>
      </c>
      <c r="E270" s="60" t="s">
        <v>708</v>
      </c>
      <c r="F270" s="114" t="s">
        <v>134</v>
      </c>
      <c r="G270" s="55" t="s">
        <v>724</v>
      </c>
      <c r="H270" s="63"/>
      <c r="I270" s="55" t="s">
        <v>725</v>
      </c>
      <c r="J270" s="55" t="s">
        <v>710</v>
      </c>
      <c r="K270" s="55" t="s">
        <v>726</v>
      </c>
      <c r="L270" s="64">
        <v>44396</v>
      </c>
      <c r="M270" s="64">
        <v>44500</v>
      </c>
      <c r="N270" s="936">
        <v>1.79</v>
      </c>
      <c r="O270" s="937">
        <v>0.69</v>
      </c>
      <c r="P270" s="929"/>
      <c r="Q270" s="930"/>
      <c r="R270" s="928">
        <f t="shared" si="1"/>
        <v>-1.1000000000000001</v>
      </c>
      <c r="S270" s="684" t="s">
        <v>882</v>
      </c>
      <c r="T270" s="278"/>
    </row>
    <row r="271" spans="1:20" s="57" customFormat="1" ht="51.75" customHeight="1">
      <c r="A271" s="302"/>
      <c r="B271" s="61" t="s">
        <v>730</v>
      </c>
      <c r="C271" s="62">
        <v>525000000</v>
      </c>
      <c r="D271" s="599" t="s">
        <v>1039</v>
      </c>
      <c r="E271" s="60" t="s">
        <v>708</v>
      </c>
      <c r="F271" s="114" t="s">
        <v>134</v>
      </c>
      <c r="G271" s="55" t="s">
        <v>724</v>
      </c>
      <c r="H271" s="63"/>
      <c r="I271" s="55" t="s">
        <v>725</v>
      </c>
      <c r="J271" s="55" t="s">
        <v>710</v>
      </c>
      <c r="K271" s="55" t="s">
        <v>726</v>
      </c>
      <c r="L271" s="64">
        <v>44396</v>
      </c>
      <c r="M271" s="64">
        <v>44500</v>
      </c>
      <c r="N271" s="936">
        <v>1.32</v>
      </c>
      <c r="O271" s="937">
        <v>0.53</v>
      </c>
      <c r="P271" s="929"/>
      <c r="Q271" s="930"/>
      <c r="R271" s="928">
        <f t="shared" si="1"/>
        <v>-0.79</v>
      </c>
      <c r="S271" s="684" t="s">
        <v>882</v>
      </c>
      <c r="T271" s="278"/>
    </row>
    <row r="272" spans="1:20" s="57" customFormat="1" ht="51.75" customHeight="1">
      <c r="A272" s="302"/>
      <c r="B272" s="61" t="s">
        <v>731</v>
      </c>
      <c r="C272" s="62">
        <v>1008000000</v>
      </c>
      <c r="D272" s="599" t="s">
        <v>1039</v>
      </c>
      <c r="E272" s="60" t="s">
        <v>708</v>
      </c>
      <c r="F272" s="114" t="s">
        <v>134</v>
      </c>
      <c r="G272" s="55" t="s">
        <v>724</v>
      </c>
      <c r="H272" s="63"/>
      <c r="I272" s="55" t="s">
        <v>725</v>
      </c>
      <c r="J272" s="55" t="s">
        <v>710</v>
      </c>
      <c r="K272" s="55" t="s">
        <v>726</v>
      </c>
      <c r="L272" s="64">
        <v>44396</v>
      </c>
      <c r="M272" s="64">
        <v>44500</v>
      </c>
      <c r="N272" s="936">
        <v>1.1499999999999999</v>
      </c>
      <c r="O272" s="937">
        <v>0.28000000000000003</v>
      </c>
      <c r="P272" s="929"/>
      <c r="Q272" s="930"/>
      <c r="R272" s="928">
        <f t="shared" si="1"/>
        <v>-0.86999999999999988</v>
      </c>
      <c r="S272" s="684" t="s">
        <v>882</v>
      </c>
      <c r="T272" s="278"/>
    </row>
    <row r="273" spans="1:22" s="57" customFormat="1" ht="46.4" customHeight="1">
      <c r="A273" s="305">
        <v>184</v>
      </c>
      <c r="B273" s="474" t="s">
        <v>865</v>
      </c>
      <c r="C273" s="434">
        <v>0</v>
      </c>
      <c r="D273" s="330"/>
      <c r="E273" s="330"/>
      <c r="F273" s="360"/>
      <c r="G273" s="371"/>
      <c r="H273" s="435"/>
      <c r="I273" s="371"/>
      <c r="J273" s="371"/>
      <c r="K273" s="371"/>
      <c r="L273" s="436"/>
      <c r="M273" s="436"/>
      <c r="N273" s="437"/>
      <c r="O273" s="437"/>
      <c r="P273" s="438"/>
      <c r="Q273" s="439"/>
      <c r="R273" s="437"/>
      <c r="S273" s="686" t="s">
        <v>866</v>
      </c>
      <c r="T273" s="278" t="s">
        <v>139</v>
      </c>
    </row>
    <row r="274" spans="1:22" s="57" customFormat="1" ht="58" customHeight="1">
      <c r="A274" s="305">
        <v>185</v>
      </c>
      <c r="B274" s="474" t="s">
        <v>867</v>
      </c>
      <c r="C274" s="434">
        <v>0</v>
      </c>
      <c r="D274" s="330"/>
      <c r="E274" s="330"/>
      <c r="F274" s="360"/>
      <c r="G274" s="371"/>
      <c r="H274" s="435"/>
      <c r="I274" s="371"/>
      <c r="J274" s="371"/>
      <c r="K274" s="371"/>
      <c r="L274" s="436"/>
      <c r="M274" s="436"/>
      <c r="N274" s="437"/>
      <c r="O274" s="437"/>
      <c r="P274" s="438"/>
      <c r="Q274" s="439"/>
      <c r="R274" s="437"/>
      <c r="S274" s="686" t="s">
        <v>868</v>
      </c>
      <c r="T274" s="278"/>
    </row>
    <row r="275" spans="1:22" s="57" customFormat="1" ht="45" customHeight="1">
      <c r="A275" s="305">
        <v>186</v>
      </c>
      <c r="B275" s="474" t="s">
        <v>869</v>
      </c>
      <c r="C275" s="434">
        <v>0</v>
      </c>
      <c r="D275" s="330"/>
      <c r="E275" s="330"/>
      <c r="F275" s="360"/>
      <c r="G275" s="371"/>
      <c r="H275" s="435"/>
      <c r="I275" s="371"/>
      <c r="J275" s="371"/>
      <c r="K275" s="371"/>
      <c r="L275" s="436"/>
      <c r="M275" s="436"/>
      <c r="N275" s="437"/>
      <c r="O275" s="437"/>
      <c r="P275" s="438"/>
      <c r="Q275" s="439"/>
      <c r="R275" s="437"/>
      <c r="S275" s="686" t="s">
        <v>870</v>
      </c>
      <c r="T275" s="278" t="s">
        <v>139</v>
      </c>
    </row>
    <row r="276" spans="1:22" s="57" customFormat="1" ht="39.75" customHeight="1">
      <c r="A276" s="302">
        <v>187</v>
      </c>
      <c r="B276" s="456" t="s">
        <v>871</v>
      </c>
      <c r="C276" s="62">
        <v>100000000</v>
      </c>
      <c r="D276" s="304" t="s">
        <v>114</v>
      </c>
      <c r="E276" s="304" t="s">
        <v>103</v>
      </c>
      <c r="F276" s="114" t="s">
        <v>134</v>
      </c>
      <c r="G276" s="55"/>
      <c r="H276" s="63"/>
      <c r="I276" s="55" t="s">
        <v>677</v>
      </c>
      <c r="J276" s="55" t="s">
        <v>288</v>
      </c>
      <c r="K276" s="55"/>
      <c r="L276" s="64"/>
      <c r="M276" s="64"/>
      <c r="N276" s="65"/>
      <c r="O276" s="65"/>
      <c r="P276" s="66"/>
      <c r="Q276" s="67"/>
      <c r="R276" s="65"/>
      <c r="S276" s="684" t="s">
        <v>918</v>
      </c>
      <c r="T276" s="278" t="s">
        <v>139</v>
      </c>
    </row>
    <row r="277" spans="1:22" s="159" customFormat="1" ht="23.25" customHeight="1">
      <c r="A277" s="1515" t="s">
        <v>734</v>
      </c>
      <c r="B277" s="1516"/>
      <c r="C277" s="157">
        <f>SUBTOTAL(9,C13:C276)</f>
        <v>128414387814</v>
      </c>
      <c r="D277" s="157"/>
      <c r="E277" s="266"/>
      <c r="F277" s="694"/>
      <c r="G277" s="158"/>
      <c r="H277" s="268"/>
      <c r="I277" s="268"/>
      <c r="J277" s="268"/>
      <c r="K277" s="269"/>
      <c r="L277" s="270"/>
      <c r="M277" s="271"/>
      <c r="N277" s="271"/>
      <c r="O277" s="272"/>
      <c r="P277" s="273"/>
      <c r="Q277" s="274"/>
      <c r="R277" s="274"/>
      <c r="S277" s="274"/>
      <c r="T277" s="283"/>
      <c r="V277" s="160"/>
    </row>
    <row r="278" spans="1:22" s="78" customFormat="1">
      <c r="A278" s="69"/>
      <c r="B278" s="70"/>
      <c r="C278" s="106"/>
      <c r="D278" s="106"/>
      <c r="E278" s="72"/>
      <c r="F278" s="161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91"/>
      <c r="T278" s="275"/>
      <c r="V278"/>
    </row>
    <row r="279" spans="1:22" s="58" customFormat="1" ht="15" customHeight="1">
      <c r="A279" s="1539" t="s">
        <v>735</v>
      </c>
      <c r="B279" s="1539"/>
      <c r="C279" s="1539"/>
      <c r="D279" s="1539"/>
      <c r="E279" s="1539"/>
      <c r="F279" s="1539"/>
      <c r="G279" s="71"/>
      <c r="H279" s="68"/>
      <c r="I279" s="1345"/>
      <c r="J279" s="1519"/>
      <c r="K279" s="1519"/>
      <c r="L279" s="593"/>
      <c r="M279" s="73"/>
      <c r="N279" s="74"/>
      <c r="O279" s="75"/>
      <c r="P279" s="76"/>
      <c r="Q279" s="77"/>
      <c r="R279" s="75"/>
      <c r="S279" s="78"/>
      <c r="T279" s="279"/>
    </row>
    <row r="280" spans="1:22" s="4" customFormat="1" ht="14.25" customHeight="1">
      <c r="A280" s="94"/>
      <c r="B280" s="1520" t="s">
        <v>736</v>
      </c>
      <c r="C280" s="1522"/>
      <c r="D280" s="1522"/>
      <c r="E280" s="1523"/>
      <c r="F280" s="162">
        <v>187</v>
      </c>
      <c r="G280" s="79"/>
      <c r="H280" s="79"/>
      <c r="I280" s="80"/>
      <c r="J280" s="81"/>
      <c r="K280" s="81"/>
      <c r="L280" s="79"/>
      <c r="M280" s="82"/>
      <c r="N280" s="83"/>
      <c r="O280" s="912" t="s">
        <v>1099</v>
      </c>
      <c r="P280" s="84"/>
      <c r="Q280" s="938"/>
      <c r="R280" s="838"/>
      <c r="S280" s="85"/>
      <c r="T280" s="280"/>
    </row>
    <row r="281" spans="1:22" s="4" customFormat="1" ht="14.25" customHeight="1">
      <c r="A281" s="94"/>
      <c r="B281" s="1520" t="s">
        <v>738</v>
      </c>
      <c r="C281" s="1522"/>
      <c r="D281" s="1522"/>
      <c r="E281" s="1523"/>
      <c r="F281" s="162">
        <v>16</v>
      </c>
      <c r="G281" s="79"/>
      <c r="H281" s="79"/>
      <c r="I281" s="80"/>
      <c r="J281" s="81"/>
      <c r="K281" s="81"/>
      <c r="L281" s="79"/>
      <c r="M281" s="82"/>
      <c r="N281" s="83"/>
      <c r="O281" s="913" t="s">
        <v>70</v>
      </c>
      <c r="P281" s="84"/>
      <c r="Q281" s="938"/>
      <c r="R281" s="838"/>
      <c r="S281" s="85"/>
      <c r="T281" s="280"/>
    </row>
    <row r="282" spans="1:22" s="4" customFormat="1" ht="14.25" customHeight="1">
      <c r="A282" s="94"/>
      <c r="B282" s="1520" t="s">
        <v>739</v>
      </c>
      <c r="C282" s="1522"/>
      <c r="D282" s="1522"/>
      <c r="E282" s="1523"/>
      <c r="F282" s="162">
        <f>SUM(F283:F285)</f>
        <v>171</v>
      </c>
      <c r="G282" s="79"/>
      <c r="H282" s="79"/>
      <c r="I282" s="80"/>
      <c r="J282" s="81"/>
      <c r="K282" s="81"/>
      <c r="L282" s="79"/>
      <c r="M282" s="82"/>
      <c r="N282" s="83"/>
      <c r="O282" s="912"/>
      <c r="P282" s="84"/>
      <c r="Q282" s="938"/>
      <c r="R282" s="838"/>
      <c r="S282" s="85"/>
      <c r="T282" s="280"/>
    </row>
    <row r="283" spans="1:22" s="90" customFormat="1" ht="14.25" customHeight="1">
      <c r="A283" s="163"/>
      <c r="B283" s="1524" t="s">
        <v>740</v>
      </c>
      <c r="C283" s="1525"/>
      <c r="D283" s="1525"/>
      <c r="E283" s="1526"/>
      <c r="F283" s="162">
        <v>72</v>
      </c>
      <c r="G283" s="86"/>
      <c r="H283" s="86"/>
      <c r="I283" s="87"/>
      <c r="J283" s="88"/>
      <c r="K283" s="88"/>
      <c r="L283" s="86"/>
      <c r="M283" s="89"/>
      <c r="N283" s="164"/>
      <c r="O283" s="913"/>
      <c r="P283" s="84"/>
      <c r="Q283" s="938"/>
      <c r="R283" s="838"/>
      <c r="S283" s="165"/>
      <c r="T283" s="281" t="s">
        <v>741</v>
      </c>
    </row>
    <row r="284" spans="1:22" s="90" customFormat="1" ht="14.25" customHeight="1">
      <c r="A284" s="163"/>
      <c r="B284" s="1524" t="s">
        <v>742</v>
      </c>
      <c r="C284" s="1525"/>
      <c r="D284" s="1525"/>
      <c r="E284" s="1526"/>
      <c r="F284" s="162">
        <v>79</v>
      </c>
      <c r="G284" s="86"/>
      <c r="H284" s="86"/>
      <c r="I284" s="87"/>
      <c r="J284" s="88"/>
      <c r="K284" s="88"/>
      <c r="L284" s="86"/>
      <c r="M284" s="89"/>
      <c r="N284" s="164"/>
      <c r="O284" s="914"/>
      <c r="P284" s="84"/>
      <c r="Q284" s="938"/>
      <c r="R284" s="838"/>
      <c r="S284" s="165"/>
      <c r="T284" s="281" t="s">
        <v>114</v>
      </c>
    </row>
    <row r="285" spans="1:22" s="90" customFormat="1" ht="14.25" customHeight="1">
      <c r="A285" s="163"/>
      <c r="B285" s="1524" t="s">
        <v>743</v>
      </c>
      <c r="C285" s="1525"/>
      <c r="D285" s="1525"/>
      <c r="E285" s="1526"/>
      <c r="F285" s="162">
        <f>COUNTIF($D$13:$D$276,T285)</f>
        <v>20</v>
      </c>
      <c r="G285" s="86"/>
      <c r="H285" s="86"/>
      <c r="I285" s="87"/>
      <c r="J285" s="88"/>
      <c r="K285" s="88"/>
      <c r="L285" s="86"/>
      <c r="M285" s="89"/>
      <c r="N285" s="164"/>
      <c r="O285" s="1541" t="s">
        <v>746</v>
      </c>
      <c r="P285" s="1541"/>
      <c r="Q285" s="938"/>
      <c r="R285" s="838"/>
      <c r="S285" s="165"/>
      <c r="T285" s="281" t="s">
        <v>744</v>
      </c>
    </row>
    <row r="286" spans="1:22" s="90" customFormat="1" ht="13.5" customHeight="1">
      <c r="A286" s="163"/>
      <c r="B286" s="1520" t="s">
        <v>745</v>
      </c>
      <c r="C286" s="1522"/>
      <c r="D286" s="1522"/>
      <c r="E286" s="1523"/>
      <c r="F286" s="162">
        <f>SUM(F287:F289)</f>
        <v>26</v>
      </c>
      <c r="G286" s="86"/>
      <c r="H286" s="86"/>
      <c r="I286" s="87"/>
      <c r="J286" s="88"/>
      <c r="K286" s="88"/>
      <c r="L286" s="86"/>
      <c r="M286" s="89"/>
      <c r="N286" s="164"/>
      <c r="O286" s="915" t="s">
        <v>747</v>
      </c>
      <c r="P286" s="83"/>
      <c r="Q286" s="938"/>
      <c r="R286" s="838"/>
      <c r="S286" s="165"/>
      <c r="T286" s="281"/>
    </row>
    <row r="287" spans="1:22" s="90" customFormat="1" ht="13.5" customHeight="1">
      <c r="A287" s="163"/>
      <c r="B287" s="1524" t="s">
        <v>740</v>
      </c>
      <c r="C287" s="1525"/>
      <c r="D287" s="1525"/>
      <c r="E287" s="1526"/>
      <c r="F287" s="162">
        <v>23</v>
      </c>
      <c r="G287" s="86"/>
      <c r="H287" s="86"/>
      <c r="I287" s="87"/>
      <c r="J287" s="88"/>
      <c r="K287" s="88"/>
      <c r="L287" s="86"/>
      <c r="M287" s="89"/>
      <c r="N287" s="164"/>
      <c r="O287" s="915" t="s">
        <v>748</v>
      </c>
      <c r="P287" s="83"/>
      <c r="Q287" s="938"/>
      <c r="R287" s="838"/>
      <c r="S287" s="165"/>
      <c r="T287" s="281"/>
    </row>
    <row r="288" spans="1:22" s="90" customFormat="1" ht="14.25" customHeight="1">
      <c r="A288" s="163"/>
      <c r="B288" s="1524" t="s">
        <v>742</v>
      </c>
      <c r="C288" s="1525"/>
      <c r="D288" s="1525"/>
      <c r="E288" s="1526"/>
      <c r="F288" s="162">
        <v>1</v>
      </c>
      <c r="G288" s="86"/>
      <c r="H288" s="86"/>
      <c r="I288" s="87"/>
      <c r="J288" s="88"/>
      <c r="K288" s="88"/>
      <c r="L288" s="86"/>
      <c r="M288" s="89"/>
      <c r="N288" s="164"/>
      <c r="O288" s="842"/>
      <c r="P288" s="843"/>
      <c r="Q288" s="838"/>
      <c r="R288" s="838"/>
      <c r="S288" s="165"/>
      <c r="T288" s="281"/>
    </row>
    <row r="289" spans="1:16149" s="90" customFormat="1" ht="14.25" customHeight="1">
      <c r="A289" s="163"/>
      <c r="B289" s="1524" t="s">
        <v>743</v>
      </c>
      <c r="C289" s="1525"/>
      <c r="D289" s="1525"/>
      <c r="E289" s="1526"/>
      <c r="F289" s="162">
        <v>2</v>
      </c>
      <c r="G289" s="86"/>
      <c r="H289" s="86"/>
      <c r="I289" s="87"/>
      <c r="J289" s="88"/>
      <c r="K289" s="88"/>
      <c r="L289" s="86"/>
      <c r="M289" s="89"/>
      <c r="N289" s="164"/>
      <c r="O289" s="841"/>
      <c r="P289" s="837"/>
      <c r="Q289" s="838"/>
      <c r="R289" s="838"/>
      <c r="S289" s="165"/>
      <c r="T289" s="281"/>
    </row>
    <row r="290" spans="1:16149" s="90" customFormat="1" ht="14.25" customHeight="1">
      <c r="A290" s="163"/>
      <c r="B290" s="1520" t="s">
        <v>1043</v>
      </c>
      <c r="C290" s="1522"/>
      <c r="D290" s="1522"/>
      <c r="E290" s="1523"/>
      <c r="F290" s="162">
        <v>4</v>
      </c>
      <c r="G290" s="86"/>
      <c r="H290" s="86"/>
      <c r="I290" s="87"/>
      <c r="J290" s="88"/>
      <c r="K290" s="88"/>
      <c r="L290" s="86"/>
      <c r="M290" s="89"/>
      <c r="N290" s="164"/>
      <c r="O290" s="841"/>
      <c r="P290" s="837"/>
      <c r="Q290" s="838"/>
      <c r="R290" s="838"/>
      <c r="S290" s="165"/>
      <c r="T290" s="281"/>
    </row>
    <row r="291" spans="1:16149" s="90" customFormat="1" ht="14.25" customHeight="1">
      <c r="A291" s="163"/>
      <c r="B291" s="1520" t="s">
        <v>749</v>
      </c>
      <c r="C291" s="1522"/>
      <c r="D291" s="1522"/>
      <c r="E291" s="1523"/>
      <c r="F291" s="162">
        <v>6</v>
      </c>
      <c r="G291" s="86"/>
      <c r="H291" s="86"/>
      <c r="I291" s="87"/>
      <c r="J291" s="88"/>
      <c r="K291" s="88"/>
      <c r="L291" s="86"/>
      <c r="M291" s="89"/>
      <c r="N291" s="164"/>
      <c r="O291" s="842"/>
      <c r="P291" s="843"/>
      <c r="Q291" s="838"/>
      <c r="R291" s="838"/>
      <c r="S291" s="165"/>
      <c r="T291" s="281"/>
    </row>
    <row r="292" spans="1:16149" s="90" customFormat="1" ht="14.25" customHeight="1">
      <c r="A292" s="163"/>
      <c r="B292" s="1520" t="s">
        <v>750</v>
      </c>
      <c r="C292" s="1522"/>
      <c r="D292" s="1522"/>
      <c r="E292" s="1523"/>
      <c r="F292" s="901">
        <v>38</v>
      </c>
      <c r="G292" s="86"/>
      <c r="H292" s="86"/>
      <c r="I292" s="87"/>
      <c r="J292" s="88"/>
      <c r="K292" s="88"/>
      <c r="L292" s="86"/>
      <c r="M292" s="89"/>
      <c r="N292" s="164"/>
      <c r="O292" s="842"/>
      <c r="P292" s="843"/>
      <c r="Q292" s="838"/>
      <c r="R292" s="838"/>
      <c r="S292" s="165"/>
      <c r="T292" s="281"/>
    </row>
    <row r="293" spans="1:16149" s="90" customFormat="1" ht="14.25" customHeight="1">
      <c r="A293" s="163"/>
      <c r="B293" s="1520" t="s">
        <v>751</v>
      </c>
      <c r="C293" s="1522"/>
      <c r="D293" s="1522"/>
      <c r="E293" s="1522"/>
      <c r="F293" s="903">
        <v>12</v>
      </c>
      <c r="G293" s="86"/>
      <c r="H293" s="86"/>
      <c r="I293" s="87"/>
      <c r="J293" s="88"/>
      <c r="K293" s="88"/>
      <c r="L293" s="86"/>
      <c r="M293" s="89"/>
      <c r="N293" s="164"/>
      <c r="O293" s="83"/>
      <c r="P293" s="84"/>
      <c r="Q293" s="95"/>
      <c r="R293" s="95"/>
      <c r="S293" s="165"/>
      <c r="T293" s="281"/>
    </row>
    <row r="294" spans="1:16149" s="90" customFormat="1" ht="14.25" customHeight="1">
      <c r="A294" s="163"/>
      <c r="B294" s="1520" t="s">
        <v>1044</v>
      </c>
      <c r="C294" s="1522"/>
      <c r="D294" s="1522"/>
      <c r="E294" s="1522"/>
      <c r="F294" s="903">
        <v>50</v>
      </c>
      <c r="G294" s="86"/>
      <c r="H294" s="86"/>
      <c r="I294" s="87"/>
      <c r="J294" s="88"/>
      <c r="K294" s="88"/>
      <c r="L294" s="86"/>
      <c r="M294" s="89"/>
      <c r="N294" s="164"/>
      <c r="O294" s="83"/>
      <c r="P294" s="84"/>
      <c r="Q294" s="95"/>
      <c r="R294" s="95"/>
      <c r="S294" s="165"/>
      <c r="T294" s="281"/>
    </row>
    <row r="295" spans="1:16149" s="90" customFormat="1" ht="14.25" customHeight="1">
      <c r="A295" s="163"/>
      <c r="B295" s="1520" t="s">
        <v>1100</v>
      </c>
      <c r="C295" s="1522"/>
      <c r="D295" s="1522"/>
      <c r="E295" s="1522"/>
      <c r="F295" s="903">
        <v>1</v>
      </c>
      <c r="G295" s="86"/>
      <c r="H295" s="86"/>
      <c r="I295" s="87"/>
      <c r="J295" s="88"/>
      <c r="K295" s="88"/>
      <c r="L295" s="86"/>
      <c r="M295" s="89"/>
      <c r="N295" s="164"/>
      <c r="O295" s="83"/>
      <c r="P295" s="84"/>
      <c r="Q295" s="95"/>
      <c r="R295" s="95"/>
      <c r="S295" s="165"/>
      <c r="T295" s="281"/>
    </row>
    <row r="296" spans="1:16149" s="90" customFormat="1" ht="14.25" customHeight="1">
      <c r="A296" s="163"/>
      <c r="B296" s="1520" t="s">
        <v>753</v>
      </c>
      <c r="C296" s="1522"/>
      <c r="D296" s="1522"/>
      <c r="E296" s="1522"/>
      <c r="F296" s="903">
        <v>10</v>
      </c>
      <c r="G296" s="86"/>
      <c r="H296" s="86"/>
      <c r="I296" s="87"/>
      <c r="J296" s="88"/>
      <c r="K296" s="88"/>
      <c r="L296" s="86"/>
      <c r="M296" s="89"/>
      <c r="N296" s="164"/>
      <c r="O296" s="83"/>
      <c r="P296" s="84"/>
      <c r="Q296" s="95"/>
      <c r="R296" s="95"/>
      <c r="S296" s="165"/>
      <c r="T296" s="281"/>
    </row>
    <row r="297" spans="1:16149" s="90" customFormat="1" ht="14.25" customHeight="1">
      <c r="A297" s="163"/>
      <c r="B297" s="1520" t="s">
        <v>1101</v>
      </c>
      <c r="C297" s="1522"/>
      <c r="D297" s="1522"/>
      <c r="E297" s="1530"/>
      <c r="F297" s="903">
        <v>20</v>
      </c>
      <c r="G297" s="86"/>
      <c r="H297" s="86"/>
      <c r="I297" s="87"/>
      <c r="J297" s="88"/>
      <c r="K297" s="88"/>
      <c r="L297" s="86"/>
      <c r="M297" s="89"/>
      <c r="N297" s="164"/>
      <c r="O297" s="83"/>
      <c r="P297" s="84"/>
      <c r="Q297" s="95"/>
      <c r="R297" s="95"/>
      <c r="S297" s="165"/>
      <c r="T297" s="281"/>
    </row>
    <row r="298" spans="1:16149" s="90" customFormat="1" ht="14.25" customHeight="1">
      <c r="A298" s="163"/>
      <c r="B298" s="1542" t="s">
        <v>1102</v>
      </c>
      <c r="C298" s="1543"/>
      <c r="D298" s="1543"/>
      <c r="E298" s="1543"/>
      <c r="F298" s="917">
        <v>2</v>
      </c>
      <c r="G298" s="86"/>
      <c r="H298" s="86"/>
      <c r="I298" s="87"/>
      <c r="J298" s="88"/>
      <c r="K298" s="88"/>
      <c r="L298" s="86"/>
      <c r="M298" s="89"/>
      <c r="N298" s="164"/>
      <c r="O298" s="83"/>
      <c r="P298" s="84"/>
      <c r="Q298" s="95"/>
      <c r="R298" s="95"/>
      <c r="S298" s="165"/>
      <c r="T298" s="281"/>
    </row>
    <row r="299" spans="1:16149" s="90" customFormat="1" ht="14.25" customHeight="1">
      <c r="A299" s="163"/>
      <c r="B299" s="1520" t="s">
        <v>1103</v>
      </c>
      <c r="C299" s="1522"/>
      <c r="D299" s="1522"/>
      <c r="E299" s="1523"/>
      <c r="F299" s="162">
        <v>1</v>
      </c>
      <c r="G299" s="86"/>
      <c r="H299" s="86"/>
      <c r="I299" s="87"/>
      <c r="J299" s="88"/>
      <c r="K299" s="88"/>
      <c r="L299" s="86"/>
      <c r="M299" s="89"/>
      <c r="N299" s="164"/>
      <c r="O299" s="83"/>
      <c r="P299" s="84"/>
      <c r="Q299" s="95"/>
      <c r="R299" s="95"/>
      <c r="S299" s="165"/>
      <c r="T299" s="281"/>
    </row>
    <row r="300" spans="1:16149" s="90" customFormat="1" ht="14.15" customHeight="1">
      <c r="A300" s="163"/>
      <c r="B300" s="1520" t="s">
        <v>1104</v>
      </c>
      <c r="C300" s="1522"/>
      <c r="D300" s="1522"/>
      <c r="E300" s="1523"/>
      <c r="F300" s="918">
        <v>1</v>
      </c>
      <c r="G300" s="86"/>
      <c r="H300" s="86"/>
      <c r="I300" s="87"/>
      <c r="J300" s="88"/>
      <c r="K300" s="88"/>
      <c r="L300" s="86"/>
      <c r="M300" s="89"/>
      <c r="N300" s="164"/>
      <c r="O300" s="83"/>
      <c r="P300" s="84"/>
      <c r="Q300" s="95"/>
      <c r="R300" s="95"/>
      <c r="S300" s="165"/>
      <c r="T300" s="281"/>
    </row>
    <row r="301" spans="1:16149" s="90" customFormat="1" ht="14.25" customHeight="1">
      <c r="A301" s="163"/>
      <c r="B301" s="447"/>
      <c r="C301" s="447"/>
      <c r="D301" s="447"/>
      <c r="E301" s="447"/>
      <c r="F301" s="92"/>
      <c r="G301" s="86"/>
      <c r="H301" s="86"/>
      <c r="I301" s="87"/>
      <c r="J301" s="88"/>
      <c r="K301" s="88"/>
      <c r="L301" s="86"/>
      <c r="M301" s="89"/>
      <c r="N301" s="164"/>
      <c r="O301" s="83"/>
      <c r="P301" s="84"/>
      <c r="Q301" s="95"/>
      <c r="R301" s="95"/>
      <c r="S301" s="165"/>
      <c r="T301" s="281"/>
    </row>
    <row r="302" spans="1:16149" s="90" customFormat="1" ht="14.25" customHeight="1">
      <c r="A302" s="594" t="s">
        <v>758</v>
      </c>
      <c r="B302" s="594"/>
      <c r="C302" s="447"/>
      <c r="D302" s="447"/>
      <c r="E302" s="447"/>
      <c r="F302" s="92"/>
      <c r="G302" s="86"/>
      <c r="H302" s="86"/>
      <c r="I302" s="87"/>
      <c r="J302" s="88"/>
      <c r="K302" s="88"/>
      <c r="L302" s="86"/>
      <c r="M302" s="89"/>
      <c r="N302" s="164"/>
      <c r="O302" s="83"/>
      <c r="P302" s="84"/>
      <c r="Q302" s="95"/>
      <c r="R302" s="95"/>
      <c r="S302" s="165"/>
      <c r="T302" s="281"/>
    </row>
    <row r="303" spans="1:16149" s="78" customFormat="1">
      <c r="A303" s="72"/>
      <c r="B303" s="595"/>
      <c r="C303" s="596" t="s">
        <v>759</v>
      </c>
      <c r="D303" s="168"/>
      <c r="E303" s="72"/>
      <c r="F303" s="161"/>
      <c r="G303" s="52"/>
      <c r="H303" s="52"/>
      <c r="I303" s="52"/>
      <c r="J303" s="52"/>
      <c r="K303" s="52"/>
      <c r="L303" s="52"/>
      <c r="M303" s="52"/>
      <c r="N303" s="84"/>
      <c r="O303" s="83"/>
      <c r="P303" s="83"/>
      <c r="Q303" s="52"/>
      <c r="R303" s="52"/>
      <c r="S303" s="91"/>
      <c r="T303" s="275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  <c r="AMK303"/>
      <c r="AML303"/>
      <c r="AMM303"/>
      <c r="AMN303"/>
      <c r="AMO303"/>
      <c r="AMP303"/>
      <c r="AMQ303"/>
      <c r="AMR303"/>
      <c r="AMS303"/>
      <c r="AMT303"/>
      <c r="AMU303"/>
      <c r="AMV303"/>
      <c r="AMW303"/>
      <c r="AMX303"/>
      <c r="AMY303"/>
      <c r="AMZ303"/>
      <c r="ANA303"/>
      <c r="ANB303"/>
      <c r="ANC303"/>
      <c r="AND303"/>
      <c r="ANE303"/>
      <c r="ANF303"/>
      <c r="ANG303"/>
      <c r="ANH303"/>
      <c r="ANI303"/>
      <c r="ANJ303"/>
      <c r="ANK303"/>
      <c r="ANL303"/>
      <c r="ANM303"/>
      <c r="ANN303"/>
      <c r="ANO303"/>
      <c r="ANP303"/>
      <c r="ANQ303"/>
      <c r="ANR303"/>
      <c r="ANS303"/>
      <c r="ANT303"/>
      <c r="ANU303"/>
      <c r="ANV303"/>
      <c r="ANW303"/>
      <c r="ANX303"/>
      <c r="ANY303"/>
      <c r="ANZ303"/>
      <c r="AOA303"/>
      <c r="AOB303"/>
      <c r="AOC303"/>
      <c r="AOD303"/>
      <c r="AOE303"/>
      <c r="AOF303"/>
      <c r="AOG303"/>
      <c r="AOH303"/>
      <c r="AOI303"/>
      <c r="AOJ303"/>
      <c r="AOK303"/>
      <c r="AOL303"/>
      <c r="AOM303"/>
      <c r="AON303"/>
      <c r="AOO303"/>
      <c r="AOP303"/>
      <c r="AOQ303"/>
      <c r="AOR303"/>
      <c r="AOS303"/>
      <c r="AOT303"/>
      <c r="AOU303"/>
      <c r="AOV303"/>
      <c r="AOW303"/>
      <c r="AOX303"/>
      <c r="AOY303"/>
      <c r="AOZ303"/>
      <c r="APA303"/>
      <c r="APB303"/>
      <c r="APC303"/>
      <c r="APD303"/>
      <c r="APE303"/>
      <c r="APF303"/>
      <c r="APG303"/>
      <c r="APH303"/>
      <c r="API303"/>
      <c r="APJ303"/>
      <c r="APK303"/>
      <c r="APL303"/>
      <c r="APM303"/>
      <c r="APN303"/>
      <c r="APO303"/>
      <c r="APP303"/>
      <c r="APQ303"/>
      <c r="APR303"/>
      <c r="APS303"/>
      <c r="APT303"/>
      <c r="APU303"/>
      <c r="APV303"/>
      <c r="APW303"/>
      <c r="APX303"/>
      <c r="APY303"/>
      <c r="APZ303"/>
      <c r="AQA303"/>
      <c r="AQB303"/>
      <c r="AQC303"/>
      <c r="AQD303"/>
      <c r="AQE303"/>
      <c r="AQF303"/>
      <c r="AQG303"/>
      <c r="AQH303"/>
      <c r="AQI303"/>
      <c r="AQJ303"/>
      <c r="AQK303"/>
      <c r="AQL303"/>
      <c r="AQM303"/>
      <c r="AQN303"/>
      <c r="AQO303"/>
      <c r="AQP303"/>
      <c r="AQQ303"/>
      <c r="AQR303"/>
      <c r="AQS303"/>
      <c r="AQT303"/>
      <c r="AQU303"/>
      <c r="AQV303"/>
      <c r="AQW303"/>
      <c r="AQX303"/>
      <c r="AQY303"/>
      <c r="AQZ303"/>
      <c r="ARA303"/>
      <c r="ARB303"/>
      <c r="ARC303"/>
      <c r="ARD303"/>
      <c r="ARE303"/>
      <c r="ARF303"/>
      <c r="ARG303"/>
      <c r="ARH303"/>
      <c r="ARI303"/>
      <c r="ARJ303"/>
      <c r="ARK303"/>
      <c r="ARL303"/>
      <c r="ARM303"/>
      <c r="ARN303"/>
      <c r="ARO303"/>
      <c r="ARP303"/>
      <c r="ARQ303"/>
      <c r="ARR303"/>
      <c r="ARS303"/>
      <c r="ART303"/>
      <c r="ARU303"/>
      <c r="ARV303"/>
      <c r="ARW303"/>
      <c r="ARX303"/>
      <c r="ARY303"/>
      <c r="ARZ303"/>
      <c r="ASA303"/>
      <c r="ASB303"/>
      <c r="ASC303"/>
      <c r="ASD303"/>
      <c r="ASE303"/>
      <c r="ASF303"/>
      <c r="ASG303"/>
      <c r="ASH303"/>
      <c r="ASI303"/>
      <c r="ASJ303"/>
      <c r="ASK303"/>
      <c r="ASL303"/>
      <c r="ASM303"/>
      <c r="ASN303"/>
      <c r="ASO303"/>
      <c r="ASP303"/>
      <c r="ASQ303"/>
      <c r="ASR303"/>
      <c r="ASS303"/>
      <c r="AST303"/>
      <c r="ASU303"/>
      <c r="ASV303"/>
      <c r="ASW303"/>
      <c r="ASX303"/>
      <c r="ASY303"/>
      <c r="ASZ303"/>
      <c r="ATA303"/>
      <c r="ATB303"/>
      <c r="ATC303"/>
      <c r="ATD303"/>
      <c r="ATE303"/>
      <c r="ATF303"/>
      <c r="ATG303"/>
      <c r="ATH303"/>
      <c r="ATI303"/>
      <c r="ATJ303"/>
      <c r="ATK303"/>
      <c r="ATL303"/>
      <c r="ATM303"/>
      <c r="ATN303"/>
      <c r="ATO303"/>
      <c r="ATP303"/>
      <c r="ATQ303"/>
      <c r="ATR303"/>
      <c r="ATS303"/>
      <c r="ATT303"/>
      <c r="ATU303"/>
      <c r="ATV303"/>
      <c r="ATW303"/>
      <c r="ATX303"/>
      <c r="ATY303"/>
      <c r="ATZ303"/>
      <c r="AUA303"/>
      <c r="AUB303"/>
      <c r="AUC303"/>
      <c r="AUD303"/>
      <c r="AUE303"/>
      <c r="AUF303"/>
      <c r="AUG303"/>
      <c r="AUH303"/>
      <c r="AUI303"/>
      <c r="AUJ303"/>
      <c r="AUK303"/>
      <c r="AUL303"/>
      <c r="AUM303"/>
      <c r="AUN303"/>
      <c r="AUO303"/>
      <c r="AUP303"/>
      <c r="AUQ303"/>
      <c r="AUR303"/>
      <c r="AUS303"/>
      <c r="AUT303"/>
      <c r="AUU303"/>
      <c r="AUV303"/>
      <c r="AUW303"/>
      <c r="AUX303"/>
      <c r="AUY303"/>
      <c r="AUZ303"/>
      <c r="AVA303"/>
      <c r="AVB303"/>
      <c r="AVC303"/>
      <c r="AVD303"/>
      <c r="AVE303"/>
      <c r="AVF303"/>
      <c r="AVG303"/>
      <c r="AVH303"/>
      <c r="AVI303"/>
      <c r="AVJ303"/>
      <c r="AVK303"/>
      <c r="AVL303"/>
      <c r="AVM303"/>
      <c r="AVN303"/>
      <c r="AVO303"/>
      <c r="AVP303"/>
      <c r="AVQ303"/>
      <c r="AVR303"/>
      <c r="AVS303"/>
      <c r="AVT303"/>
      <c r="AVU303"/>
      <c r="AVV303"/>
      <c r="AVW303"/>
      <c r="AVX303"/>
      <c r="AVY303"/>
      <c r="AVZ303"/>
      <c r="AWA303"/>
      <c r="AWB303"/>
      <c r="AWC303"/>
      <c r="AWD303"/>
      <c r="AWE303"/>
      <c r="AWF303"/>
      <c r="AWG303"/>
      <c r="AWH303"/>
      <c r="AWI303"/>
      <c r="AWJ303"/>
      <c r="AWK303"/>
      <c r="AWL303"/>
      <c r="AWM303"/>
      <c r="AWN303"/>
      <c r="AWO303"/>
      <c r="AWP303"/>
      <c r="AWQ303"/>
      <c r="AWR303"/>
      <c r="AWS303"/>
      <c r="AWT303"/>
      <c r="AWU303"/>
      <c r="AWV303"/>
      <c r="AWW303"/>
      <c r="AWX303"/>
      <c r="AWY303"/>
      <c r="AWZ303"/>
      <c r="AXA303"/>
      <c r="AXB303"/>
      <c r="AXC303"/>
      <c r="AXD303"/>
      <c r="AXE303"/>
      <c r="AXF303"/>
      <c r="AXG303"/>
      <c r="AXH303"/>
      <c r="AXI303"/>
      <c r="AXJ303"/>
      <c r="AXK303"/>
      <c r="AXL303"/>
      <c r="AXM303"/>
      <c r="AXN303"/>
      <c r="AXO303"/>
      <c r="AXP303"/>
      <c r="AXQ303"/>
      <c r="AXR303"/>
      <c r="AXS303"/>
      <c r="AXT303"/>
      <c r="AXU303"/>
      <c r="AXV303"/>
      <c r="AXW303"/>
      <c r="AXX303"/>
      <c r="AXY303"/>
      <c r="AXZ303"/>
      <c r="AYA303"/>
      <c r="AYB303"/>
      <c r="AYC303"/>
      <c r="AYD303"/>
      <c r="AYE303"/>
      <c r="AYF303"/>
      <c r="AYG303"/>
      <c r="AYH303"/>
      <c r="AYI303"/>
      <c r="AYJ303"/>
      <c r="AYK303"/>
      <c r="AYL303"/>
      <c r="AYM303"/>
      <c r="AYN303"/>
      <c r="AYO303"/>
      <c r="AYP303"/>
      <c r="AYQ303"/>
      <c r="AYR303"/>
      <c r="AYS303"/>
      <c r="AYT303"/>
      <c r="AYU303"/>
      <c r="AYV303"/>
      <c r="AYW303"/>
      <c r="AYX303"/>
      <c r="AYY303"/>
      <c r="AYZ303"/>
      <c r="AZA303"/>
      <c r="AZB303"/>
      <c r="AZC303"/>
      <c r="AZD303"/>
      <c r="AZE303"/>
      <c r="AZF303"/>
      <c r="AZG303"/>
      <c r="AZH303"/>
      <c r="AZI303"/>
      <c r="AZJ303"/>
      <c r="AZK303"/>
      <c r="AZL303"/>
      <c r="AZM303"/>
      <c r="AZN303"/>
      <c r="AZO303"/>
      <c r="AZP303"/>
      <c r="AZQ303"/>
      <c r="AZR303"/>
      <c r="AZS303"/>
      <c r="AZT303"/>
      <c r="AZU303"/>
      <c r="AZV303"/>
      <c r="AZW303"/>
      <c r="AZX303"/>
      <c r="AZY303"/>
      <c r="AZZ303"/>
      <c r="BAA303"/>
      <c r="BAB303"/>
      <c r="BAC303"/>
      <c r="BAD303"/>
      <c r="BAE303"/>
      <c r="BAF303"/>
      <c r="BAG303"/>
      <c r="BAH303"/>
      <c r="BAI303"/>
      <c r="BAJ303"/>
      <c r="BAK303"/>
      <c r="BAL303"/>
      <c r="BAM303"/>
      <c r="BAN303"/>
      <c r="BAO303"/>
      <c r="BAP303"/>
      <c r="BAQ303"/>
      <c r="BAR303"/>
      <c r="BAS303"/>
      <c r="BAT303"/>
      <c r="BAU303"/>
      <c r="BAV303"/>
      <c r="BAW303"/>
      <c r="BAX303"/>
      <c r="BAY303"/>
      <c r="BAZ303"/>
      <c r="BBA303"/>
      <c r="BBB303"/>
      <c r="BBC303"/>
      <c r="BBD303"/>
      <c r="BBE303"/>
      <c r="BBF303"/>
      <c r="BBG303"/>
      <c r="BBH303"/>
      <c r="BBI303"/>
      <c r="BBJ303"/>
      <c r="BBK303"/>
      <c r="BBL303"/>
      <c r="BBM303"/>
      <c r="BBN303"/>
      <c r="BBO303"/>
      <c r="BBP303"/>
      <c r="BBQ303"/>
      <c r="BBR303"/>
      <c r="BBS303"/>
      <c r="BBT303"/>
      <c r="BBU303"/>
      <c r="BBV303"/>
      <c r="BBW303"/>
      <c r="BBX303"/>
      <c r="BBY303"/>
      <c r="BBZ303"/>
      <c r="BCA303"/>
      <c r="BCB303"/>
      <c r="BCC303"/>
      <c r="BCD303"/>
      <c r="BCE303"/>
      <c r="BCF303"/>
      <c r="BCG303"/>
      <c r="BCH303"/>
      <c r="BCI303"/>
      <c r="BCJ303"/>
      <c r="BCK303"/>
      <c r="BCL303"/>
      <c r="BCM303"/>
      <c r="BCN303"/>
      <c r="BCO303"/>
      <c r="BCP303"/>
      <c r="BCQ303"/>
      <c r="BCR303"/>
      <c r="BCS303"/>
      <c r="BCT303"/>
      <c r="BCU303"/>
      <c r="BCV303"/>
      <c r="BCW303"/>
      <c r="BCX303"/>
      <c r="BCY303"/>
      <c r="BCZ303"/>
      <c r="BDA303"/>
      <c r="BDB303"/>
      <c r="BDC303"/>
      <c r="BDD303"/>
      <c r="BDE303"/>
      <c r="BDF303"/>
      <c r="BDG303"/>
      <c r="BDH303"/>
      <c r="BDI303"/>
      <c r="BDJ303"/>
      <c r="BDK303"/>
      <c r="BDL303"/>
      <c r="BDM303"/>
      <c r="BDN303"/>
      <c r="BDO303"/>
      <c r="BDP303"/>
      <c r="BDQ303"/>
      <c r="BDR303"/>
      <c r="BDS303"/>
      <c r="BDT303"/>
      <c r="BDU303"/>
      <c r="BDV303"/>
      <c r="BDW303"/>
      <c r="BDX303"/>
      <c r="BDY303"/>
      <c r="BDZ303"/>
      <c r="BEA303"/>
      <c r="BEB303"/>
      <c r="BEC303"/>
      <c r="BED303"/>
      <c r="BEE303"/>
      <c r="BEF303"/>
      <c r="BEG303"/>
      <c r="BEH303"/>
      <c r="BEI303"/>
      <c r="BEJ303"/>
      <c r="BEK303"/>
      <c r="BEL303"/>
      <c r="BEM303"/>
      <c r="BEN303"/>
      <c r="BEO303"/>
      <c r="BEP303"/>
      <c r="BEQ303"/>
      <c r="BER303"/>
      <c r="BES303"/>
      <c r="BET303"/>
      <c r="BEU303"/>
      <c r="BEV303"/>
      <c r="BEW303"/>
      <c r="BEX303"/>
      <c r="BEY303"/>
      <c r="BEZ303"/>
      <c r="BFA303"/>
      <c r="BFB303"/>
      <c r="BFC303"/>
      <c r="BFD303"/>
      <c r="BFE303"/>
      <c r="BFF303"/>
      <c r="BFG303"/>
      <c r="BFH303"/>
      <c r="BFI303"/>
      <c r="BFJ303"/>
      <c r="BFK303"/>
      <c r="BFL303"/>
      <c r="BFM303"/>
      <c r="BFN303"/>
      <c r="BFO303"/>
      <c r="BFP303"/>
      <c r="BFQ303"/>
      <c r="BFR303"/>
      <c r="BFS303"/>
      <c r="BFT303"/>
      <c r="BFU303"/>
      <c r="BFV303"/>
      <c r="BFW303"/>
      <c r="BFX303"/>
      <c r="BFY303"/>
      <c r="BFZ303"/>
      <c r="BGA303"/>
      <c r="BGB303"/>
      <c r="BGC303"/>
      <c r="BGD303"/>
      <c r="BGE303"/>
      <c r="BGF303"/>
      <c r="BGG303"/>
      <c r="BGH303"/>
      <c r="BGI303"/>
      <c r="BGJ303"/>
      <c r="BGK303"/>
      <c r="BGL303"/>
      <c r="BGM303"/>
      <c r="BGN303"/>
      <c r="BGO303"/>
      <c r="BGP303"/>
      <c r="BGQ303"/>
      <c r="BGR303"/>
      <c r="BGS303"/>
      <c r="BGT303"/>
      <c r="BGU303"/>
      <c r="BGV303"/>
      <c r="BGW303"/>
      <c r="BGX303"/>
      <c r="BGY303"/>
      <c r="BGZ303"/>
      <c r="BHA303"/>
      <c r="BHB303"/>
      <c r="BHC303"/>
      <c r="BHD303"/>
      <c r="BHE303"/>
      <c r="BHF303"/>
      <c r="BHG303"/>
      <c r="BHH303"/>
      <c r="BHI303"/>
      <c r="BHJ303"/>
      <c r="BHK303"/>
      <c r="BHL303"/>
      <c r="BHM303"/>
      <c r="BHN303"/>
      <c r="BHO303"/>
      <c r="BHP303"/>
      <c r="BHQ303"/>
      <c r="BHR303"/>
      <c r="BHS303"/>
      <c r="BHT303"/>
      <c r="BHU303"/>
      <c r="BHV303"/>
      <c r="BHW303"/>
      <c r="BHX303"/>
      <c r="BHY303"/>
      <c r="BHZ303"/>
      <c r="BIA303"/>
      <c r="BIB303"/>
      <c r="BIC303"/>
      <c r="BID303"/>
      <c r="BIE303"/>
      <c r="BIF303"/>
      <c r="BIG303"/>
      <c r="BIH303"/>
      <c r="BII303"/>
      <c r="BIJ303"/>
      <c r="BIK303"/>
      <c r="BIL303"/>
      <c r="BIM303"/>
      <c r="BIN303"/>
      <c r="BIO303"/>
      <c r="BIP303"/>
      <c r="BIQ303"/>
      <c r="BIR303"/>
      <c r="BIS303"/>
      <c r="BIT303"/>
      <c r="BIU303"/>
      <c r="BIV303"/>
      <c r="BIW303"/>
      <c r="BIX303"/>
      <c r="BIY303"/>
      <c r="BIZ303"/>
      <c r="BJA303"/>
      <c r="BJB303"/>
      <c r="BJC303"/>
      <c r="BJD303"/>
      <c r="BJE303"/>
      <c r="BJF303"/>
      <c r="BJG303"/>
      <c r="BJH303"/>
      <c r="BJI303"/>
      <c r="BJJ303"/>
      <c r="BJK303"/>
      <c r="BJL303"/>
      <c r="BJM303"/>
      <c r="BJN303"/>
      <c r="BJO303"/>
      <c r="BJP303"/>
      <c r="BJQ303"/>
      <c r="BJR303"/>
      <c r="BJS303"/>
      <c r="BJT303"/>
      <c r="BJU303"/>
      <c r="BJV303"/>
      <c r="BJW303"/>
      <c r="BJX303"/>
      <c r="BJY303"/>
      <c r="BJZ303"/>
      <c r="BKA303"/>
      <c r="BKB303"/>
      <c r="BKC303"/>
      <c r="BKD303"/>
      <c r="BKE303"/>
      <c r="BKF303"/>
      <c r="BKG303"/>
      <c r="BKH303"/>
      <c r="BKI303"/>
      <c r="BKJ303"/>
      <c r="BKK303"/>
      <c r="BKL303"/>
      <c r="BKM303"/>
      <c r="BKN303"/>
      <c r="BKO303"/>
      <c r="BKP303"/>
      <c r="BKQ303"/>
      <c r="BKR303"/>
      <c r="BKS303"/>
      <c r="BKT303"/>
      <c r="BKU303"/>
      <c r="BKV303"/>
      <c r="BKW303"/>
      <c r="BKX303"/>
      <c r="BKY303"/>
      <c r="BKZ303"/>
      <c r="BLA303"/>
      <c r="BLB303"/>
      <c r="BLC303"/>
      <c r="BLD303"/>
      <c r="BLE303"/>
      <c r="BLF303"/>
      <c r="BLG303"/>
      <c r="BLH303"/>
      <c r="BLI303"/>
      <c r="BLJ303"/>
      <c r="BLK303"/>
      <c r="BLL303"/>
      <c r="BLM303"/>
      <c r="BLN303"/>
      <c r="BLO303"/>
      <c r="BLP303"/>
      <c r="BLQ303"/>
      <c r="BLR303"/>
      <c r="BLS303"/>
      <c r="BLT303"/>
      <c r="BLU303"/>
      <c r="BLV303"/>
      <c r="BLW303"/>
      <c r="BLX303"/>
      <c r="BLY303"/>
      <c r="BLZ303"/>
      <c r="BMA303"/>
      <c r="BMB303"/>
      <c r="BMC303"/>
      <c r="BMD303"/>
      <c r="BME303"/>
      <c r="BMF303"/>
      <c r="BMG303"/>
      <c r="BMH303"/>
      <c r="BMI303"/>
      <c r="BMJ303"/>
      <c r="BMK303"/>
      <c r="BML303"/>
      <c r="BMM303"/>
      <c r="BMN303"/>
      <c r="BMO303"/>
      <c r="BMP303"/>
      <c r="BMQ303"/>
      <c r="BMR303"/>
      <c r="BMS303"/>
      <c r="BMT303"/>
      <c r="BMU303"/>
      <c r="BMV303"/>
      <c r="BMW303"/>
      <c r="BMX303"/>
      <c r="BMY303"/>
      <c r="BMZ303"/>
      <c r="BNA303"/>
      <c r="BNB303"/>
      <c r="BNC303"/>
      <c r="BND303"/>
      <c r="BNE303"/>
      <c r="BNF303"/>
      <c r="BNG303"/>
      <c r="BNH303"/>
      <c r="BNI303"/>
      <c r="BNJ303"/>
      <c r="BNK303"/>
      <c r="BNL303"/>
      <c r="BNM303"/>
      <c r="BNN303"/>
      <c r="BNO303"/>
      <c r="BNP303"/>
      <c r="BNQ303"/>
      <c r="BNR303"/>
      <c r="BNS303"/>
      <c r="BNT303"/>
      <c r="BNU303"/>
      <c r="BNV303"/>
      <c r="BNW303"/>
      <c r="BNX303"/>
      <c r="BNY303"/>
      <c r="BNZ303"/>
      <c r="BOA303"/>
      <c r="BOB303"/>
      <c r="BOC303"/>
      <c r="BOD303"/>
      <c r="BOE303"/>
      <c r="BOF303"/>
      <c r="BOG303"/>
      <c r="BOH303"/>
      <c r="BOI303"/>
      <c r="BOJ303"/>
      <c r="BOK303"/>
      <c r="BOL303"/>
      <c r="BOM303"/>
      <c r="BON303"/>
      <c r="BOO303"/>
      <c r="BOP303"/>
      <c r="BOQ303"/>
      <c r="BOR303"/>
      <c r="BOS303"/>
      <c r="BOT303"/>
      <c r="BOU303"/>
      <c r="BOV303"/>
      <c r="BOW303"/>
      <c r="BOX303"/>
      <c r="BOY303"/>
      <c r="BOZ303"/>
      <c r="BPA303"/>
      <c r="BPB303"/>
      <c r="BPC303"/>
      <c r="BPD303"/>
      <c r="BPE303"/>
      <c r="BPF303"/>
      <c r="BPG303"/>
      <c r="BPH303"/>
      <c r="BPI303"/>
      <c r="BPJ303"/>
      <c r="BPK303"/>
      <c r="BPL303"/>
      <c r="BPM303"/>
      <c r="BPN303"/>
      <c r="BPO303"/>
      <c r="BPP303"/>
      <c r="BPQ303"/>
      <c r="BPR303"/>
      <c r="BPS303"/>
      <c r="BPT303"/>
      <c r="BPU303"/>
      <c r="BPV303"/>
      <c r="BPW303"/>
      <c r="BPX303"/>
      <c r="BPY303"/>
      <c r="BPZ303"/>
      <c r="BQA303"/>
      <c r="BQB303"/>
      <c r="BQC303"/>
      <c r="BQD303"/>
      <c r="BQE303"/>
      <c r="BQF303"/>
      <c r="BQG303"/>
      <c r="BQH303"/>
      <c r="BQI303"/>
      <c r="BQJ303"/>
      <c r="BQK303"/>
      <c r="BQL303"/>
      <c r="BQM303"/>
      <c r="BQN303"/>
      <c r="BQO303"/>
      <c r="BQP303"/>
      <c r="BQQ303"/>
      <c r="BQR303"/>
      <c r="BQS303"/>
      <c r="BQT303"/>
      <c r="BQU303"/>
      <c r="BQV303"/>
      <c r="BQW303"/>
      <c r="BQX303"/>
      <c r="BQY303"/>
      <c r="BQZ303"/>
      <c r="BRA303"/>
      <c r="BRB303"/>
      <c r="BRC303"/>
      <c r="BRD303"/>
      <c r="BRE303"/>
      <c r="BRF303"/>
      <c r="BRG303"/>
      <c r="BRH303"/>
      <c r="BRI303"/>
      <c r="BRJ303"/>
      <c r="BRK303"/>
      <c r="BRL303"/>
      <c r="BRM303"/>
      <c r="BRN303"/>
      <c r="BRO303"/>
      <c r="BRP303"/>
      <c r="BRQ303"/>
      <c r="BRR303"/>
      <c r="BRS303"/>
      <c r="BRT303"/>
      <c r="BRU303"/>
      <c r="BRV303"/>
      <c r="BRW303"/>
      <c r="BRX303"/>
      <c r="BRY303"/>
      <c r="BRZ303"/>
      <c r="BSA303"/>
      <c r="BSB303"/>
      <c r="BSC303"/>
      <c r="BSD303"/>
      <c r="BSE303"/>
      <c r="BSF303"/>
      <c r="BSG303"/>
      <c r="BSH303"/>
      <c r="BSI303"/>
      <c r="BSJ303"/>
      <c r="BSK303"/>
      <c r="BSL303"/>
      <c r="BSM303"/>
      <c r="BSN303"/>
      <c r="BSO303"/>
      <c r="BSP303"/>
      <c r="BSQ303"/>
      <c r="BSR303"/>
      <c r="BSS303"/>
      <c r="BST303"/>
      <c r="BSU303"/>
      <c r="BSV303"/>
      <c r="BSW303"/>
      <c r="BSX303"/>
      <c r="BSY303"/>
      <c r="BSZ303"/>
      <c r="BTA303"/>
      <c r="BTB303"/>
      <c r="BTC303"/>
      <c r="BTD303"/>
      <c r="BTE303"/>
      <c r="BTF303"/>
      <c r="BTG303"/>
      <c r="BTH303"/>
      <c r="BTI303"/>
      <c r="BTJ303"/>
      <c r="BTK303"/>
      <c r="BTL303"/>
      <c r="BTM303"/>
      <c r="BTN303"/>
      <c r="BTO303"/>
      <c r="BTP303"/>
      <c r="BTQ303"/>
      <c r="BTR303"/>
      <c r="BTS303"/>
      <c r="BTT303"/>
      <c r="BTU303"/>
      <c r="BTV303"/>
      <c r="BTW303"/>
      <c r="BTX303"/>
      <c r="BTY303"/>
      <c r="BTZ303"/>
      <c r="BUA303"/>
      <c r="BUB303"/>
      <c r="BUC303"/>
      <c r="BUD303"/>
      <c r="BUE303"/>
      <c r="BUF303"/>
      <c r="BUG303"/>
      <c r="BUH303"/>
      <c r="BUI303"/>
      <c r="BUJ303"/>
      <c r="BUK303"/>
      <c r="BUL303"/>
      <c r="BUM303"/>
      <c r="BUN303"/>
      <c r="BUO303"/>
      <c r="BUP303"/>
      <c r="BUQ303"/>
      <c r="BUR303"/>
      <c r="BUS303"/>
      <c r="BUT303"/>
      <c r="BUU303"/>
      <c r="BUV303"/>
      <c r="BUW303"/>
      <c r="BUX303"/>
      <c r="BUY303"/>
      <c r="BUZ303"/>
      <c r="BVA303"/>
      <c r="BVB303"/>
      <c r="BVC303"/>
      <c r="BVD303"/>
      <c r="BVE303"/>
      <c r="BVF303"/>
      <c r="BVG303"/>
      <c r="BVH303"/>
      <c r="BVI303"/>
      <c r="BVJ303"/>
      <c r="BVK303"/>
      <c r="BVL303"/>
      <c r="BVM303"/>
      <c r="BVN303"/>
      <c r="BVO303"/>
      <c r="BVP303"/>
      <c r="BVQ303"/>
      <c r="BVR303"/>
      <c r="BVS303"/>
      <c r="BVT303"/>
      <c r="BVU303"/>
      <c r="BVV303"/>
      <c r="BVW303"/>
      <c r="BVX303"/>
      <c r="BVY303"/>
      <c r="BVZ303"/>
      <c r="BWA303"/>
      <c r="BWB303"/>
      <c r="BWC303"/>
      <c r="BWD303"/>
      <c r="BWE303"/>
      <c r="BWF303"/>
      <c r="BWG303"/>
      <c r="BWH303"/>
      <c r="BWI303"/>
      <c r="BWJ303"/>
      <c r="BWK303"/>
      <c r="BWL303"/>
      <c r="BWM303"/>
      <c r="BWN303"/>
      <c r="BWO303"/>
      <c r="BWP303"/>
      <c r="BWQ303"/>
      <c r="BWR303"/>
      <c r="BWS303"/>
      <c r="BWT303"/>
      <c r="BWU303"/>
      <c r="BWV303"/>
      <c r="BWW303"/>
      <c r="BWX303"/>
      <c r="BWY303"/>
      <c r="BWZ303"/>
      <c r="BXA303"/>
      <c r="BXB303"/>
      <c r="BXC303"/>
      <c r="BXD303"/>
      <c r="BXE303"/>
      <c r="BXF303"/>
      <c r="BXG303"/>
      <c r="BXH303"/>
      <c r="BXI303"/>
      <c r="BXJ303"/>
      <c r="BXK303"/>
      <c r="BXL303"/>
      <c r="BXM303"/>
      <c r="BXN303"/>
      <c r="BXO303"/>
      <c r="BXP303"/>
      <c r="BXQ303"/>
      <c r="BXR303"/>
      <c r="BXS303"/>
      <c r="BXT303"/>
      <c r="BXU303"/>
      <c r="BXV303"/>
      <c r="BXW303"/>
      <c r="BXX303"/>
      <c r="BXY303"/>
      <c r="BXZ303"/>
      <c r="BYA303"/>
      <c r="BYB303"/>
      <c r="BYC303"/>
      <c r="BYD303"/>
      <c r="BYE303"/>
      <c r="BYF303"/>
      <c r="BYG303"/>
      <c r="BYH303"/>
      <c r="BYI303"/>
      <c r="BYJ303"/>
      <c r="BYK303"/>
      <c r="BYL303"/>
      <c r="BYM303"/>
      <c r="BYN303"/>
      <c r="BYO303"/>
      <c r="BYP303"/>
      <c r="BYQ303"/>
      <c r="BYR303"/>
      <c r="BYS303"/>
      <c r="BYT303"/>
      <c r="BYU303"/>
      <c r="BYV303"/>
      <c r="BYW303"/>
      <c r="BYX303"/>
      <c r="BYY303"/>
      <c r="BYZ303"/>
      <c r="BZA303"/>
      <c r="BZB303"/>
      <c r="BZC303"/>
      <c r="BZD303"/>
      <c r="BZE303"/>
      <c r="BZF303"/>
      <c r="BZG303"/>
      <c r="BZH303"/>
      <c r="BZI303"/>
      <c r="BZJ303"/>
      <c r="BZK303"/>
      <c r="BZL303"/>
      <c r="BZM303"/>
      <c r="BZN303"/>
      <c r="BZO303"/>
      <c r="BZP303"/>
      <c r="BZQ303"/>
      <c r="BZR303"/>
      <c r="BZS303"/>
      <c r="BZT303"/>
      <c r="BZU303"/>
      <c r="BZV303"/>
      <c r="BZW303"/>
      <c r="BZX303"/>
      <c r="BZY303"/>
      <c r="BZZ303"/>
      <c r="CAA303"/>
      <c r="CAB303"/>
      <c r="CAC303"/>
      <c r="CAD303"/>
      <c r="CAE303"/>
      <c r="CAF303"/>
      <c r="CAG303"/>
      <c r="CAH303"/>
      <c r="CAI303"/>
      <c r="CAJ303"/>
      <c r="CAK303"/>
      <c r="CAL303"/>
      <c r="CAM303"/>
      <c r="CAN303"/>
      <c r="CAO303"/>
      <c r="CAP303"/>
      <c r="CAQ303"/>
      <c r="CAR303"/>
      <c r="CAS303"/>
      <c r="CAT303"/>
      <c r="CAU303"/>
      <c r="CAV303"/>
      <c r="CAW303"/>
      <c r="CAX303"/>
      <c r="CAY303"/>
      <c r="CAZ303"/>
      <c r="CBA303"/>
      <c r="CBB303"/>
      <c r="CBC303"/>
      <c r="CBD303"/>
      <c r="CBE303"/>
      <c r="CBF303"/>
      <c r="CBG303"/>
      <c r="CBH303"/>
      <c r="CBI303"/>
      <c r="CBJ303"/>
      <c r="CBK303"/>
      <c r="CBL303"/>
      <c r="CBM303"/>
      <c r="CBN303"/>
      <c r="CBO303"/>
      <c r="CBP303"/>
      <c r="CBQ303"/>
      <c r="CBR303"/>
      <c r="CBS303"/>
      <c r="CBT303"/>
      <c r="CBU303"/>
      <c r="CBV303"/>
      <c r="CBW303"/>
      <c r="CBX303"/>
      <c r="CBY303"/>
      <c r="CBZ303"/>
      <c r="CCA303"/>
      <c r="CCB303"/>
      <c r="CCC303"/>
      <c r="CCD303"/>
      <c r="CCE303"/>
      <c r="CCF303"/>
      <c r="CCG303"/>
      <c r="CCH303"/>
      <c r="CCI303"/>
      <c r="CCJ303"/>
      <c r="CCK303"/>
      <c r="CCL303"/>
      <c r="CCM303"/>
      <c r="CCN303"/>
      <c r="CCO303"/>
      <c r="CCP303"/>
      <c r="CCQ303"/>
      <c r="CCR303"/>
      <c r="CCS303"/>
      <c r="CCT303"/>
      <c r="CCU303"/>
      <c r="CCV303"/>
      <c r="CCW303"/>
      <c r="CCX303"/>
      <c r="CCY303"/>
      <c r="CCZ303"/>
      <c r="CDA303"/>
      <c r="CDB303"/>
      <c r="CDC303"/>
      <c r="CDD303"/>
      <c r="CDE303"/>
      <c r="CDF303"/>
      <c r="CDG303"/>
      <c r="CDH303"/>
      <c r="CDI303"/>
      <c r="CDJ303"/>
      <c r="CDK303"/>
      <c r="CDL303"/>
      <c r="CDM303"/>
      <c r="CDN303"/>
      <c r="CDO303"/>
      <c r="CDP303"/>
      <c r="CDQ303"/>
      <c r="CDR303"/>
      <c r="CDS303"/>
      <c r="CDT303"/>
      <c r="CDU303"/>
      <c r="CDV303"/>
      <c r="CDW303"/>
      <c r="CDX303"/>
      <c r="CDY303"/>
      <c r="CDZ303"/>
      <c r="CEA303"/>
      <c r="CEB303"/>
      <c r="CEC303"/>
      <c r="CED303"/>
      <c r="CEE303"/>
      <c r="CEF303"/>
      <c r="CEG303"/>
      <c r="CEH303"/>
      <c r="CEI303"/>
      <c r="CEJ303"/>
      <c r="CEK303"/>
      <c r="CEL303"/>
      <c r="CEM303"/>
      <c r="CEN303"/>
      <c r="CEO303"/>
      <c r="CEP303"/>
      <c r="CEQ303"/>
      <c r="CER303"/>
      <c r="CES303"/>
      <c r="CET303"/>
      <c r="CEU303"/>
      <c r="CEV303"/>
      <c r="CEW303"/>
      <c r="CEX303"/>
      <c r="CEY303"/>
      <c r="CEZ303"/>
      <c r="CFA303"/>
      <c r="CFB303"/>
      <c r="CFC303"/>
      <c r="CFD303"/>
      <c r="CFE303"/>
      <c r="CFF303"/>
      <c r="CFG303"/>
      <c r="CFH303"/>
      <c r="CFI303"/>
      <c r="CFJ303"/>
      <c r="CFK303"/>
      <c r="CFL303"/>
      <c r="CFM303"/>
      <c r="CFN303"/>
      <c r="CFO303"/>
      <c r="CFP303"/>
      <c r="CFQ303"/>
      <c r="CFR303"/>
      <c r="CFS303"/>
      <c r="CFT303"/>
      <c r="CFU303"/>
      <c r="CFV303"/>
      <c r="CFW303"/>
      <c r="CFX303"/>
      <c r="CFY303"/>
      <c r="CFZ303"/>
      <c r="CGA303"/>
      <c r="CGB303"/>
      <c r="CGC303"/>
      <c r="CGD303"/>
      <c r="CGE303"/>
      <c r="CGF303"/>
      <c r="CGG303"/>
      <c r="CGH303"/>
      <c r="CGI303"/>
      <c r="CGJ303"/>
      <c r="CGK303"/>
      <c r="CGL303"/>
      <c r="CGM303"/>
      <c r="CGN303"/>
      <c r="CGO303"/>
      <c r="CGP303"/>
      <c r="CGQ303"/>
      <c r="CGR303"/>
      <c r="CGS303"/>
      <c r="CGT303"/>
      <c r="CGU303"/>
      <c r="CGV303"/>
      <c r="CGW303"/>
      <c r="CGX303"/>
      <c r="CGY303"/>
      <c r="CGZ303"/>
      <c r="CHA303"/>
      <c r="CHB303"/>
      <c r="CHC303"/>
      <c r="CHD303"/>
      <c r="CHE303"/>
      <c r="CHF303"/>
      <c r="CHG303"/>
      <c r="CHH303"/>
      <c r="CHI303"/>
      <c r="CHJ303"/>
      <c r="CHK303"/>
      <c r="CHL303"/>
      <c r="CHM303"/>
      <c r="CHN303"/>
      <c r="CHO303"/>
      <c r="CHP303"/>
      <c r="CHQ303"/>
      <c r="CHR303"/>
      <c r="CHS303"/>
      <c r="CHT303"/>
      <c r="CHU303"/>
      <c r="CHV303"/>
      <c r="CHW303"/>
      <c r="CHX303"/>
      <c r="CHY303"/>
      <c r="CHZ303"/>
      <c r="CIA303"/>
      <c r="CIB303"/>
      <c r="CIC303"/>
      <c r="CID303"/>
      <c r="CIE303"/>
      <c r="CIF303"/>
      <c r="CIG303"/>
      <c r="CIH303"/>
      <c r="CII303"/>
      <c r="CIJ303"/>
      <c r="CIK303"/>
      <c r="CIL303"/>
      <c r="CIM303"/>
      <c r="CIN303"/>
      <c r="CIO303"/>
      <c r="CIP303"/>
      <c r="CIQ303"/>
      <c r="CIR303"/>
      <c r="CIS303"/>
      <c r="CIT303"/>
      <c r="CIU303"/>
      <c r="CIV303"/>
      <c r="CIW303"/>
      <c r="CIX303"/>
      <c r="CIY303"/>
      <c r="CIZ303"/>
      <c r="CJA303"/>
      <c r="CJB303"/>
      <c r="CJC303"/>
      <c r="CJD303"/>
      <c r="CJE303"/>
      <c r="CJF303"/>
      <c r="CJG303"/>
      <c r="CJH303"/>
      <c r="CJI303"/>
      <c r="CJJ303"/>
      <c r="CJK303"/>
      <c r="CJL303"/>
      <c r="CJM303"/>
      <c r="CJN303"/>
      <c r="CJO303"/>
      <c r="CJP303"/>
      <c r="CJQ303"/>
      <c r="CJR303"/>
      <c r="CJS303"/>
      <c r="CJT303"/>
      <c r="CJU303"/>
      <c r="CJV303"/>
      <c r="CJW303"/>
      <c r="CJX303"/>
      <c r="CJY303"/>
      <c r="CJZ303"/>
      <c r="CKA303"/>
      <c r="CKB303"/>
      <c r="CKC303"/>
      <c r="CKD303"/>
      <c r="CKE303"/>
      <c r="CKF303"/>
      <c r="CKG303"/>
      <c r="CKH303"/>
      <c r="CKI303"/>
      <c r="CKJ303"/>
      <c r="CKK303"/>
      <c r="CKL303"/>
      <c r="CKM303"/>
      <c r="CKN303"/>
      <c r="CKO303"/>
      <c r="CKP303"/>
      <c r="CKQ303"/>
      <c r="CKR303"/>
      <c r="CKS303"/>
      <c r="CKT303"/>
      <c r="CKU303"/>
      <c r="CKV303"/>
      <c r="CKW303"/>
      <c r="CKX303"/>
      <c r="CKY303"/>
      <c r="CKZ303"/>
      <c r="CLA303"/>
      <c r="CLB303"/>
      <c r="CLC303"/>
      <c r="CLD303"/>
      <c r="CLE303"/>
      <c r="CLF303"/>
      <c r="CLG303"/>
      <c r="CLH303"/>
      <c r="CLI303"/>
      <c r="CLJ303"/>
      <c r="CLK303"/>
      <c r="CLL303"/>
      <c r="CLM303"/>
      <c r="CLN303"/>
      <c r="CLO303"/>
      <c r="CLP303"/>
      <c r="CLQ303"/>
      <c r="CLR303"/>
      <c r="CLS303"/>
      <c r="CLT303"/>
      <c r="CLU303"/>
      <c r="CLV303"/>
      <c r="CLW303"/>
      <c r="CLX303"/>
      <c r="CLY303"/>
      <c r="CLZ303"/>
      <c r="CMA303"/>
      <c r="CMB303"/>
      <c r="CMC303"/>
      <c r="CMD303"/>
      <c r="CME303"/>
      <c r="CMF303"/>
      <c r="CMG303"/>
      <c r="CMH303"/>
      <c r="CMI303"/>
      <c r="CMJ303"/>
      <c r="CMK303"/>
      <c r="CML303"/>
      <c r="CMM303"/>
      <c r="CMN303"/>
      <c r="CMO303"/>
      <c r="CMP303"/>
      <c r="CMQ303"/>
      <c r="CMR303"/>
      <c r="CMS303"/>
      <c r="CMT303"/>
      <c r="CMU303"/>
      <c r="CMV303"/>
      <c r="CMW303"/>
      <c r="CMX303"/>
      <c r="CMY303"/>
      <c r="CMZ303"/>
      <c r="CNA303"/>
      <c r="CNB303"/>
      <c r="CNC303"/>
      <c r="CND303"/>
      <c r="CNE303"/>
      <c r="CNF303"/>
      <c r="CNG303"/>
      <c r="CNH303"/>
      <c r="CNI303"/>
      <c r="CNJ303"/>
      <c r="CNK303"/>
      <c r="CNL303"/>
      <c r="CNM303"/>
      <c r="CNN303"/>
      <c r="CNO303"/>
      <c r="CNP303"/>
      <c r="CNQ303"/>
      <c r="CNR303"/>
      <c r="CNS303"/>
      <c r="CNT303"/>
      <c r="CNU303"/>
      <c r="CNV303"/>
      <c r="CNW303"/>
      <c r="CNX303"/>
      <c r="CNY303"/>
      <c r="CNZ303"/>
      <c r="COA303"/>
      <c r="COB303"/>
      <c r="COC303"/>
      <c r="COD303"/>
      <c r="COE303"/>
      <c r="COF303"/>
      <c r="COG303"/>
      <c r="COH303"/>
      <c r="COI303"/>
      <c r="COJ303"/>
      <c r="COK303"/>
      <c r="COL303"/>
      <c r="COM303"/>
      <c r="CON303"/>
      <c r="COO303"/>
      <c r="COP303"/>
      <c r="COQ303"/>
      <c r="COR303"/>
      <c r="COS303"/>
      <c r="COT303"/>
      <c r="COU303"/>
      <c r="COV303"/>
      <c r="COW303"/>
      <c r="COX303"/>
      <c r="COY303"/>
      <c r="COZ303"/>
      <c r="CPA303"/>
      <c r="CPB303"/>
      <c r="CPC303"/>
      <c r="CPD303"/>
      <c r="CPE303"/>
      <c r="CPF303"/>
      <c r="CPG303"/>
      <c r="CPH303"/>
      <c r="CPI303"/>
      <c r="CPJ303"/>
      <c r="CPK303"/>
      <c r="CPL303"/>
      <c r="CPM303"/>
      <c r="CPN303"/>
      <c r="CPO303"/>
      <c r="CPP303"/>
      <c r="CPQ303"/>
      <c r="CPR303"/>
      <c r="CPS303"/>
      <c r="CPT303"/>
      <c r="CPU303"/>
      <c r="CPV303"/>
      <c r="CPW303"/>
      <c r="CPX303"/>
      <c r="CPY303"/>
      <c r="CPZ303"/>
      <c r="CQA303"/>
      <c r="CQB303"/>
      <c r="CQC303"/>
      <c r="CQD303"/>
      <c r="CQE303"/>
      <c r="CQF303"/>
      <c r="CQG303"/>
      <c r="CQH303"/>
      <c r="CQI303"/>
      <c r="CQJ303"/>
      <c r="CQK303"/>
      <c r="CQL303"/>
      <c r="CQM303"/>
      <c r="CQN303"/>
      <c r="CQO303"/>
      <c r="CQP303"/>
      <c r="CQQ303"/>
      <c r="CQR303"/>
      <c r="CQS303"/>
      <c r="CQT303"/>
      <c r="CQU303"/>
      <c r="CQV303"/>
      <c r="CQW303"/>
      <c r="CQX303"/>
      <c r="CQY303"/>
      <c r="CQZ303"/>
      <c r="CRA303"/>
      <c r="CRB303"/>
      <c r="CRC303"/>
      <c r="CRD303"/>
      <c r="CRE303"/>
      <c r="CRF303"/>
      <c r="CRG303"/>
      <c r="CRH303"/>
      <c r="CRI303"/>
      <c r="CRJ303"/>
      <c r="CRK303"/>
      <c r="CRL303"/>
      <c r="CRM303"/>
      <c r="CRN303"/>
      <c r="CRO303"/>
      <c r="CRP303"/>
      <c r="CRQ303"/>
      <c r="CRR303"/>
      <c r="CRS303"/>
      <c r="CRT303"/>
      <c r="CRU303"/>
      <c r="CRV303"/>
      <c r="CRW303"/>
      <c r="CRX303"/>
      <c r="CRY303"/>
      <c r="CRZ303"/>
      <c r="CSA303"/>
      <c r="CSB303"/>
      <c r="CSC303"/>
      <c r="CSD303"/>
      <c r="CSE303"/>
      <c r="CSF303"/>
      <c r="CSG303"/>
      <c r="CSH303"/>
      <c r="CSI303"/>
      <c r="CSJ303"/>
      <c r="CSK303"/>
      <c r="CSL303"/>
      <c r="CSM303"/>
      <c r="CSN303"/>
      <c r="CSO303"/>
      <c r="CSP303"/>
      <c r="CSQ303"/>
      <c r="CSR303"/>
      <c r="CSS303"/>
      <c r="CST303"/>
      <c r="CSU303"/>
      <c r="CSV303"/>
      <c r="CSW303"/>
      <c r="CSX303"/>
      <c r="CSY303"/>
      <c r="CSZ303"/>
      <c r="CTA303"/>
      <c r="CTB303"/>
      <c r="CTC303"/>
      <c r="CTD303"/>
      <c r="CTE303"/>
      <c r="CTF303"/>
      <c r="CTG303"/>
      <c r="CTH303"/>
      <c r="CTI303"/>
      <c r="CTJ303"/>
      <c r="CTK303"/>
      <c r="CTL303"/>
      <c r="CTM303"/>
      <c r="CTN303"/>
      <c r="CTO303"/>
      <c r="CTP303"/>
      <c r="CTQ303"/>
      <c r="CTR303"/>
      <c r="CTS303"/>
      <c r="CTT303"/>
      <c r="CTU303"/>
      <c r="CTV303"/>
      <c r="CTW303"/>
      <c r="CTX303"/>
      <c r="CTY303"/>
      <c r="CTZ303"/>
      <c r="CUA303"/>
      <c r="CUB303"/>
      <c r="CUC303"/>
      <c r="CUD303"/>
      <c r="CUE303"/>
      <c r="CUF303"/>
      <c r="CUG303"/>
      <c r="CUH303"/>
      <c r="CUI303"/>
      <c r="CUJ303"/>
      <c r="CUK303"/>
      <c r="CUL303"/>
      <c r="CUM303"/>
      <c r="CUN303"/>
      <c r="CUO303"/>
      <c r="CUP303"/>
      <c r="CUQ303"/>
      <c r="CUR303"/>
      <c r="CUS303"/>
      <c r="CUT303"/>
      <c r="CUU303"/>
      <c r="CUV303"/>
      <c r="CUW303"/>
      <c r="CUX303"/>
      <c r="CUY303"/>
      <c r="CUZ303"/>
      <c r="CVA303"/>
      <c r="CVB303"/>
      <c r="CVC303"/>
      <c r="CVD303"/>
      <c r="CVE303"/>
      <c r="CVF303"/>
      <c r="CVG303"/>
      <c r="CVH303"/>
      <c r="CVI303"/>
      <c r="CVJ303"/>
      <c r="CVK303"/>
      <c r="CVL303"/>
      <c r="CVM303"/>
      <c r="CVN303"/>
      <c r="CVO303"/>
      <c r="CVP303"/>
      <c r="CVQ303"/>
      <c r="CVR303"/>
      <c r="CVS303"/>
      <c r="CVT303"/>
      <c r="CVU303"/>
      <c r="CVV303"/>
      <c r="CVW303"/>
      <c r="CVX303"/>
      <c r="CVY303"/>
      <c r="CVZ303"/>
      <c r="CWA303"/>
      <c r="CWB303"/>
      <c r="CWC303"/>
      <c r="CWD303"/>
      <c r="CWE303"/>
      <c r="CWF303"/>
      <c r="CWG303"/>
      <c r="CWH303"/>
      <c r="CWI303"/>
      <c r="CWJ303"/>
      <c r="CWK303"/>
      <c r="CWL303"/>
      <c r="CWM303"/>
      <c r="CWN303"/>
      <c r="CWO303"/>
      <c r="CWP303"/>
      <c r="CWQ303"/>
      <c r="CWR303"/>
      <c r="CWS303"/>
      <c r="CWT303"/>
      <c r="CWU303"/>
      <c r="CWV303"/>
      <c r="CWW303"/>
      <c r="CWX303"/>
      <c r="CWY303"/>
      <c r="CWZ303"/>
      <c r="CXA303"/>
      <c r="CXB303"/>
      <c r="CXC303"/>
      <c r="CXD303"/>
      <c r="CXE303"/>
      <c r="CXF303"/>
      <c r="CXG303"/>
      <c r="CXH303"/>
      <c r="CXI303"/>
      <c r="CXJ303"/>
      <c r="CXK303"/>
      <c r="CXL303"/>
      <c r="CXM303"/>
      <c r="CXN303"/>
      <c r="CXO303"/>
      <c r="CXP303"/>
      <c r="CXQ303"/>
      <c r="CXR303"/>
      <c r="CXS303"/>
      <c r="CXT303"/>
      <c r="CXU303"/>
      <c r="CXV303"/>
      <c r="CXW303"/>
      <c r="CXX303"/>
      <c r="CXY303"/>
      <c r="CXZ303"/>
      <c r="CYA303"/>
      <c r="CYB303"/>
      <c r="CYC303"/>
      <c r="CYD303"/>
      <c r="CYE303"/>
      <c r="CYF303"/>
      <c r="CYG303"/>
      <c r="CYH303"/>
      <c r="CYI303"/>
      <c r="CYJ303"/>
      <c r="CYK303"/>
      <c r="CYL303"/>
      <c r="CYM303"/>
      <c r="CYN303"/>
      <c r="CYO303"/>
      <c r="CYP303"/>
      <c r="CYQ303"/>
      <c r="CYR303"/>
      <c r="CYS303"/>
      <c r="CYT303"/>
      <c r="CYU303"/>
      <c r="CYV303"/>
      <c r="CYW303"/>
      <c r="CYX303"/>
      <c r="CYY303"/>
      <c r="CYZ303"/>
      <c r="CZA303"/>
      <c r="CZB303"/>
      <c r="CZC303"/>
      <c r="CZD303"/>
      <c r="CZE303"/>
      <c r="CZF303"/>
      <c r="CZG303"/>
      <c r="CZH303"/>
      <c r="CZI303"/>
      <c r="CZJ303"/>
      <c r="CZK303"/>
      <c r="CZL303"/>
      <c r="CZM303"/>
      <c r="CZN303"/>
      <c r="CZO303"/>
      <c r="CZP303"/>
      <c r="CZQ303"/>
      <c r="CZR303"/>
      <c r="CZS303"/>
      <c r="CZT303"/>
      <c r="CZU303"/>
      <c r="CZV303"/>
      <c r="CZW303"/>
      <c r="CZX303"/>
      <c r="CZY303"/>
      <c r="CZZ303"/>
      <c r="DAA303"/>
      <c r="DAB303"/>
      <c r="DAC303"/>
      <c r="DAD303"/>
      <c r="DAE303"/>
      <c r="DAF303"/>
      <c r="DAG303"/>
      <c r="DAH303"/>
      <c r="DAI303"/>
      <c r="DAJ303"/>
      <c r="DAK303"/>
      <c r="DAL303"/>
      <c r="DAM303"/>
      <c r="DAN303"/>
      <c r="DAO303"/>
      <c r="DAP303"/>
      <c r="DAQ303"/>
      <c r="DAR303"/>
      <c r="DAS303"/>
      <c r="DAT303"/>
      <c r="DAU303"/>
      <c r="DAV303"/>
      <c r="DAW303"/>
      <c r="DAX303"/>
      <c r="DAY303"/>
      <c r="DAZ303"/>
      <c r="DBA303"/>
      <c r="DBB303"/>
      <c r="DBC303"/>
      <c r="DBD303"/>
      <c r="DBE303"/>
      <c r="DBF303"/>
      <c r="DBG303"/>
      <c r="DBH303"/>
      <c r="DBI303"/>
      <c r="DBJ303"/>
      <c r="DBK303"/>
      <c r="DBL303"/>
      <c r="DBM303"/>
      <c r="DBN303"/>
      <c r="DBO303"/>
      <c r="DBP303"/>
      <c r="DBQ303"/>
      <c r="DBR303"/>
      <c r="DBS303"/>
      <c r="DBT303"/>
      <c r="DBU303"/>
      <c r="DBV303"/>
      <c r="DBW303"/>
      <c r="DBX303"/>
      <c r="DBY303"/>
      <c r="DBZ303"/>
      <c r="DCA303"/>
      <c r="DCB303"/>
      <c r="DCC303"/>
      <c r="DCD303"/>
      <c r="DCE303"/>
      <c r="DCF303"/>
      <c r="DCG303"/>
      <c r="DCH303"/>
      <c r="DCI303"/>
      <c r="DCJ303"/>
      <c r="DCK303"/>
      <c r="DCL303"/>
      <c r="DCM303"/>
      <c r="DCN303"/>
      <c r="DCO303"/>
      <c r="DCP303"/>
      <c r="DCQ303"/>
      <c r="DCR303"/>
      <c r="DCS303"/>
      <c r="DCT303"/>
      <c r="DCU303"/>
      <c r="DCV303"/>
      <c r="DCW303"/>
      <c r="DCX303"/>
      <c r="DCY303"/>
      <c r="DCZ303"/>
      <c r="DDA303"/>
      <c r="DDB303"/>
      <c r="DDC303"/>
      <c r="DDD303"/>
      <c r="DDE303"/>
      <c r="DDF303"/>
      <c r="DDG303"/>
      <c r="DDH303"/>
      <c r="DDI303"/>
      <c r="DDJ303"/>
      <c r="DDK303"/>
      <c r="DDL303"/>
      <c r="DDM303"/>
      <c r="DDN303"/>
      <c r="DDO303"/>
      <c r="DDP303"/>
      <c r="DDQ303"/>
      <c r="DDR303"/>
      <c r="DDS303"/>
      <c r="DDT303"/>
      <c r="DDU303"/>
      <c r="DDV303"/>
      <c r="DDW303"/>
      <c r="DDX303"/>
      <c r="DDY303"/>
      <c r="DDZ303"/>
      <c r="DEA303"/>
      <c r="DEB303"/>
      <c r="DEC303"/>
      <c r="DED303"/>
      <c r="DEE303"/>
      <c r="DEF303"/>
      <c r="DEG303"/>
      <c r="DEH303"/>
      <c r="DEI303"/>
      <c r="DEJ303"/>
      <c r="DEK303"/>
      <c r="DEL303"/>
      <c r="DEM303"/>
      <c r="DEN303"/>
      <c r="DEO303"/>
      <c r="DEP303"/>
      <c r="DEQ303"/>
      <c r="DER303"/>
      <c r="DES303"/>
      <c r="DET303"/>
      <c r="DEU303"/>
      <c r="DEV303"/>
      <c r="DEW303"/>
      <c r="DEX303"/>
      <c r="DEY303"/>
      <c r="DEZ303"/>
      <c r="DFA303"/>
      <c r="DFB303"/>
      <c r="DFC303"/>
      <c r="DFD303"/>
      <c r="DFE303"/>
      <c r="DFF303"/>
      <c r="DFG303"/>
      <c r="DFH303"/>
      <c r="DFI303"/>
      <c r="DFJ303"/>
      <c r="DFK303"/>
      <c r="DFL303"/>
      <c r="DFM303"/>
      <c r="DFN303"/>
      <c r="DFO303"/>
      <c r="DFP303"/>
      <c r="DFQ303"/>
      <c r="DFR303"/>
      <c r="DFS303"/>
      <c r="DFT303"/>
      <c r="DFU303"/>
      <c r="DFV303"/>
      <c r="DFW303"/>
      <c r="DFX303"/>
      <c r="DFY303"/>
      <c r="DFZ303"/>
      <c r="DGA303"/>
      <c r="DGB303"/>
      <c r="DGC303"/>
      <c r="DGD303"/>
      <c r="DGE303"/>
      <c r="DGF303"/>
      <c r="DGG303"/>
      <c r="DGH303"/>
      <c r="DGI303"/>
      <c r="DGJ303"/>
      <c r="DGK303"/>
      <c r="DGL303"/>
      <c r="DGM303"/>
      <c r="DGN303"/>
      <c r="DGO303"/>
      <c r="DGP303"/>
      <c r="DGQ303"/>
      <c r="DGR303"/>
      <c r="DGS303"/>
      <c r="DGT303"/>
      <c r="DGU303"/>
      <c r="DGV303"/>
      <c r="DGW303"/>
      <c r="DGX303"/>
      <c r="DGY303"/>
      <c r="DGZ303"/>
      <c r="DHA303"/>
      <c r="DHB303"/>
      <c r="DHC303"/>
      <c r="DHD303"/>
      <c r="DHE303"/>
      <c r="DHF303"/>
      <c r="DHG303"/>
      <c r="DHH303"/>
      <c r="DHI303"/>
      <c r="DHJ303"/>
      <c r="DHK303"/>
      <c r="DHL303"/>
      <c r="DHM303"/>
      <c r="DHN303"/>
      <c r="DHO303"/>
      <c r="DHP303"/>
      <c r="DHQ303"/>
      <c r="DHR303"/>
      <c r="DHS303"/>
      <c r="DHT303"/>
      <c r="DHU303"/>
      <c r="DHV303"/>
      <c r="DHW303"/>
      <c r="DHX303"/>
      <c r="DHY303"/>
      <c r="DHZ303"/>
      <c r="DIA303"/>
      <c r="DIB303"/>
      <c r="DIC303"/>
      <c r="DID303"/>
      <c r="DIE303"/>
      <c r="DIF303"/>
      <c r="DIG303"/>
      <c r="DIH303"/>
      <c r="DII303"/>
      <c r="DIJ303"/>
      <c r="DIK303"/>
      <c r="DIL303"/>
      <c r="DIM303"/>
      <c r="DIN303"/>
      <c r="DIO303"/>
      <c r="DIP303"/>
      <c r="DIQ303"/>
      <c r="DIR303"/>
      <c r="DIS303"/>
      <c r="DIT303"/>
      <c r="DIU303"/>
      <c r="DIV303"/>
      <c r="DIW303"/>
      <c r="DIX303"/>
      <c r="DIY303"/>
      <c r="DIZ303"/>
      <c r="DJA303"/>
      <c r="DJB303"/>
      <c r="DJC303"/>
      <c r="DJD303"/>
      <c r="DJE303"/>
      <c r="DJF303"/>
      <c r="DJG303"/>
      <c r="DJH303"/>
      <c r="DJI303"/>
      <c r="DJJ303"/>
      <c r="DJK303"/>
      <c r="DJL303"/>
      <c r="DJM303"/>
      <c r="DJN303"/>
      <c r="DJO303"/>
      <c r="DJP303"/>
      <c r="DJQ303"/>
      <c r="DJR303"/>
      <c r="DJS303"/>
      <c r="DJT303"/>
      <c r="DJU303"/>
      <c r="DJV303"/>
      <c r="DJW303"/>
      <c r="DJX303"/>
      <c r="DJY303"/>
      <c r="DJZ303"/>
      <c r="DKA303"/>
      <c r="DKB303"/>
      <c r="DKC303"/>
      <c r="DKD303"/>
      <c r="DKE303"/>
      <c r="DKF303"/>
      <c r="DKG303"/>
      <c r="DKH303"/>
      <c r="DKI303"/>
      <c r="DKJ303"/>
      <c r="DKK303"/>
      <c r="DKL303"/>
      <c r="DKM303"/>
      <c r="DKN303"/>
      <c r="DKO303"/>
      <c r="DKP303"/>
      <c r="DKQ303"/>
      <c r="DKR303"/>
      <c r="DKS303"/>
      <c r="DKT303"/>
      <c r="DKU303"/>
      <c r="DKV303"/>
      <c r="DKW303"/>
      <c r="DKX303"/>
      <c r="DKY303"/>
      <c r="DKZ303"/>
      <c r="DLA303"/>
      <c r="DLB303"/>
      <c r="DLC303"/>
      <c r="DLD303"/>
      <c r="DLE303"/>
      <c r="DLF303"/>
      <c r="DLG303"/>
      <c r="DLH303"/>
      <c r="DLI303"/>
      <c r="DLJ303"/>
      <c r="DLK303"/>
      <c r="DLL303"/>
      <c r="DLM303"/>
      <c r="DLN303"/>
      <c r="DLO303"/>
      <c r="DLP303"/>
      <c r="DLQ303"/>
      <c r="DLR303"/>
      <c r="DLS303"/>
      <c r="DLT303"/>
      <c r="DLU303"/>
      <c r="DLV303"/>
      <c r="DLW303"/>
      <c r="DLX303"/>
      <c r="DLY303"/>
      <c r="DLZ303"/>
      <c r="DMA303"/>
      <c r="DMB303"/>
      <c r="DMC303"/>
      <c r="DMD303"/>
      <c r="DME303"/>
      <c r="DMF303"/>
      <c r="DMG303"/>
      <c r="DMH303"/>
      <c r="DMI303"/>
      <c r="DMJ303"/>
      <c r="DMK303"/>
      <c r="DML303"/>
      <c r="DMM303"/>
      <c r="DMN303"/>
      <c r="DMO303"/>
      <c r="DMP303"/>
      <c r="DMQ303"/>
      <c r="DMR303"/>
      <c r="DMS303"/>
      <c r="DMT303"/>
      <c r="DMU303"/>
      <c r="DMV303"/>
      <c r="DMW303"/>
      <c r="DMX303"/>
      <c r="DMY303"/>
      <c r="DMZ303"/>
      <c r="DNA303"/>
      <c r="DNB303"/>
      <c r="DNC303"/>
      <c r="DND303"/>
      <c r="DNE303"/>
      <c r="DNF303"/>
      <c r="DNG303"/>
      <c r="DNH303"/>
      <c r="DNI303"/>
      <c r="DNJ303"/>
      <c r="DNK303"/>
      <c r="DNL303"/>
      <c r="DNM303"/>
      <c r="DNN303"/>
      <c r="DNO303"/>
      <c r="DNP303"/>
      <c r="DNQ303"/>
      <c r="DNR303"/>
      <c r="DNS303"/>
      <c r="DNT303"/>
      <c r="DNU303"/>
      <c r="DNV303"/>
      <c r="DNW303"/>
      <c r="DNX303"/>
      <c r="DNY303"/>
      <c r="DNZ303"/>
      <c r="DOA303"/>
      <c r="DOB303"/>
      <c r="DOC303"/>
      <c r="DOD303"/>
      <c r="DOE303"/>
      <c r="DOF303"/>
      <c r="DOG303"/>
      <c r="DOH303"/>
      <c r="DOI303"/>
      <c r="DOJ303"/>
      <c r="DOK303"/>
      <c r="DOL303"/>
      <c r="DOM303"/>
      <c r="DON303"/>
      <c r="DOO303"/>
      <c r="DOP303"/>
      <c r="DOQ303"/>
      <c r="DOR303"/>
      <c r="DOS303"/>
      <c r="DOT303"/>
      <c r="DOU303"/>
      <c r="DOV303"/>
      <c r="DOW303"/>
      <c r="DOX303"/>
      <c r="DOY303"/>
      <c r="DOZ303"/>
      <c r="DPA303"/>
      <c r="DPB303"/>
      <c r="DPC303"/>
      <c r="DPD303"/>
      <c r="DPE303"/>
      <c r="DPF303"/>
      <c r="DPG303"/>
      <c r="DPH303"/>
      <c r="DPI303"/>
      <c r="DPJ303"/>
      <c r="DPK303"/>
      <c r="DPL303"/>
      <c r="DPM303"/>
      <c r="DPN303"/>
      <c r="DPO303"/>
      <c r="DPP303"/>
      <c r="DPQ303"/>
      <c r="DPR303"/>
      <c r="DPS303"/>
      <c r="DPT303"/>
      <c r="DPU303"/>
      <c r="DPV303"/>
      <c r="DPW303"/>
      <c r="DPX303"/>
      <c r="DPY303"/>
      <c r="DPZ303"/>
      <c r="DQA303"/>
      <c r="DQB303"/>
      <c r="DQC303"/>
      <c r="DQD303"/>
      <c r="DQE303"/>
      <c r="DQF303"/>
      <c r="DQG303"/>
      <c r="DQH303"/>
      <c r="DQI303"/>
      <c r="DQJ303"/>
      <c r="DQK303"/>
      <c r="DQL303"/>
      <c r="DQM303"/>
      <c r="DQN303"/>
      <c r="DQO303"/>
      <c r="DQP303"/>
      <c r="DQQ303"/>
      <c r="DQR303"/>
      <c r="DQS303"/>
      <c r="DQT303"/>
      <c r="DQU303"/>
      <c r="DQV303"/>
      <c r="DQW303"/>
      <c r="DQX303"/>
      <c r="DQY303"/>
      <c r="DQZ303"/>
      <c r="DRA303"/>
      <c r="DRB303"/>
      <c r="DRC303"/>
      <c r="DRD303"/>
      <c r="DRE303"/>
      <c r="DRF303"/>
      <c r="DRG303"/>
      <c r="DRH303"/>
      <c r="DRI303"/>
      <c r="DRJ303"/>
      <c r="DRK303"/>
      <c r="DRL303"/>
      <c r="DRM303"/>
      <c r="DRN303"/>
      <c r="DRO303"/>
      <c r="DRP303"/>
      <c r="DRQ303"/>
      <c r="DRR303"/>
      <c r="DRS303"/>
      <c r="DRT303"/>
      <c r="DRU303"/>
      <c r="DRV303"/>
      <c r="DRW303"/>
      <c r="DRX303"/>
      <c r="DRY303"/>
      <c r="DRZ303"/>
      <c r="DSA303"/>
      <c r="DSB303"/>
      <c r="DSC303"/>
      <c r="DSD303"/>
      <c r="DSE303"/>
      <c r="DSF303"/>
      <c r="DSG303"/>
      <c r="DSH303"/>
      <c r="DSI303"/>
      <c r="DSJ303"/>
      <c r="DSK303"/>
      <c r="DSL303"/>
      <c r="DSM303"/>
      <c r="DSN303"/>
      <c r="DSO303"/>
      <c r="DSP303"/>
      <c r="DSQ303"/>
      <c r="DSR303"/>
      <c r="DSS303"/>
      <c r="DST303"/>
      <c r="DSU303"/>
      <c r="DSV303"/>
      <c r="DSW303"/>
      <c r="DSX303"/>
      <c r="DSY303"/>
      <c r="DSZ303"/>
      <c r="DTA303"/>
      <c r="DTB303"/>
      <c r="DTC303"/>
      <c r="DTD303"/>
      <c r="DTE303"/>
      <c r="DTF303"/>
      <c r="DTG303"/>
      <c r="DTH303"/>
      <c r="DTI303"/>
      <c r="DTJ303"/>
      <c r="DTK303"/>
      <c r="DTL303"/>
      <c r="DTM303"/>
      <c r="DTN303"/>
      <c r="DTO303"/>
      <c r="DTP303"/>
      <c r="DTQ303"/>
      <c r="DTR303"/>
      <c r="DTS303"/>
      <c r="DTT303"/>
      <c r="DTU303"/>
      <c r="DTV303"/>
      <c r="DTW303"/>
      <c r="DTX303"/>
      <c r="DTY303"/>
      <c r="DTZ303"/>
      <c r="DUA303"/>
      <c r="DUB303"/>
      <c r="DUC303"/>
      <c r="DUD303"/>
      <c r="DUE303"/>
      <c r="DUF303"/>
      <c r="DUG303"/>
      <c r="DUH303"/>
      <c r="DUI303"/>
      <c r="DUJ303"/>
      <c r="DUK303"/>
      <c r="DUL303"/>
      <c r="DUM303"/>
      <c r="DUN303"/>
      <c r="DUO303"/>
      <c r="DUP303"/>
      <c r="DUQ303"/>
      <c r="DUR303"/>
      <c r="DUS303"/>
      <c r="DUT303"/>
      <c r="DUU303"/>
      <c r="DUV303"/>
      <c r="DUW303"/>
      <c r="DUX303"/>
      <c r="DUY303"/>
      <c r="DUZ303"/>
      <c r="DVA303"/>
      <c r="DVB303"/>
      <c r="DVC303"/>
      <c r="DVD303"/>
      <c r="DVE303"/>
      <c r="DVF303"/>
      <c r="DVG303"/>
      <c r="DVH303"/>
      <c r="DVI303"/>
      <c r="DVJ303"/>
      <c r="DVK303"/>
      <c r="DVL303"/>
      <c r="DVM303"/>
      <c r="DVN303"/>
      <c r="DVO303"/>
      <c r="DVP303"/>
      <c r="DVQ303"/>
      <c r="DVR303"/>
      <c r="DVS303"/>
      <c r="DVT303"/>
      <c r="DVU303"/>
      <c r="DVV303"/>
      <c r="DVW303"/>
      <c r="DVX303"/>
      <c r="DVY303"/>
      <c r="DVZ303"/>
      <c r="DWA303"/>
      <c r="DWB303"/>
      <c r="DWC303"/>
      <c r="DWD303"/>
      <c r="DWE303"/>
      <c r="DWF303"/>
      <c r="DWG303"/>
      <c r="DWH303"/>
      <c r="DWI303"/>
      <c r="DWJ303"/>
      <c r="DWK303"/>
      <c r="DWL303"/>
      <c r="DWM303"/>
      <c r="DWN303"/>
      <c r="DWO303"/>
      <c r="DWP303"/>
      <c r="DWQ303"/>
      <c r="DWR303"/>
      <c r="DWS303"/>
      <c r="DWT303"/>
      <c r="DWU303"/>
      <c r="DWV303"/>
      <c r="DWW303"/>
      <c r="DWX303"/>
      <c r="DWY303"/>
      <c r="DWZ303"/>
      <c r="DXA303"/>
      <c r="DXB303"/>
      <c r="DXC303"/>
      <c r="DXD303"/>
      <c r="DXE303"/>
      <c r="DXF303"/>
      <c r="DXG303"/>
      <c r="DXH303"/>
      <c r="DXI303"/>
      <c r="DXJ303"/>
      <c r="DXK303"/>
      <c r="DXL303"/>
      <c r="DXM303"/>
      <c r="DXN303"/>
      <c r="DXO303"/>
      <c r="DXP303"/>
      <c r="DXQ303"/>
      <c r="DXR303"/>
      <c r="DXS303"/>
      <c r="DXT303"/>
      <c r="DXU303"/>
      <c r="DXV303"/>
      <c r="DXW303"/>
      <c r="DXX303"/>
      <c r="DXY303"/>
      <c r="DXZ303"/>
      <c r="DYA303"/>
      <c r="DYB303"/>
      <c r="DYC303"/>
      <c r="DYD303"/>
      <c r="DYE303"/>
      <c r="DYF303"/>
      <c r="DYG303"/>
      <c r="DYH303"/>
      <c r="DYI303"/>
      <c r="DYJ303"/>
      <c r="DYK303"/>
      <c r="DYL303"/>
      <c r="DYM303"/>
      <c r="DYN303"/>
      <c r="DYO303"/>
      <c r="DYP303"/>
      <c r="DYQ303"/>
      <c r="DYR303"/>
      <c r="DYS303"/>
      <c r="DYT303"/>
      <c r="DYU303"/>
      <c r="DYV303"/>
      <c r="DYW303"/>
      <c r="DYX303"/>
      <c r="DYY303"/>
      <c r="DYZ303"/>
      <c r="DZA303"/>
      <c r="DZB303"/>
      <c r="DZC303"/>
      <c r="DZD303"/>
      <c r="DZE303"/>
      <c r="DZF303"/>
      <c r="DZG303"/>
      <c r="DZH303"/>
      <c r="DZI303"/>
      <c r="DZJ303"/>
      <c r="DZK303"/>
      <c r="DZL303"/>
      <c r="DZM303"/>
      <c r="DZN303"/>
      <c r="DZO303"/>
      <c r="DZP303"/>
      <c r="DZQ303"/>
      <c r="DZR303"/>
      <c r="DZS303"/>
      <c r="DZT303"/>
      <c r="DZU303"/>
      <c r="DZV303"/>
      <c r="DZW303"/>
      <c r="DZX303"/>
      <c r="DZY303"/>
      <c r="DZZ303"/>
      <c r="EAA303"/>
      <c r="EAB303"/>
      <c r="EAC303"/>
      <c r="EAD303"/>
      <c r="EAE303"/>
      <c r="EAF303"/>
      <c r="EAG303"/>
      <c r="EAH303"/>
      <c r="EAI303"/>
      <c r="EAJ303"/>
      <c r="EAK303"/>
      <c r="EAL303"/>
      <c r="EAM303"/>
      <c r="EAN303"/>
      <c r="EAO303"/>
      <c r="EAP303"/>
      <c r="EAQ303"/>
      <c r="EAR303"/>
      <c r="EAS303"/>
      <c r="EAT303"/>
      <c r="EAU303"/>
      <c r="EAV303"/>
      <c r="EAW303"/>
      <c r="EAX303"/>
      <c r="EAY303"/>
      <c r="EAZ303"/>
      <c r="EBA303"/>
      <c r="EBB303"/>
      <c r="EBC303"/>
      <c r="EBD303"/>
      <c r="EBE303"/>
      <c r="EBF303"/>
      <c r="EBG303"/>
      <c r="EBH303"/>
      <c r="EBI303"/>
      <c r="EBJ303"/>
      <c r="EBK303"/>
      <c r="EBL303"/>
      <c r="EBM303"/>
      <c r="EBN303"/>
      <c r="EBO303"/>
      <c r="EBP303"/>
      <c r="EBQ303"/>
      <c r="EBR303"/>
      <c r="EBS303"/>
      <c r="EBT303"/>
      <c r="EBU303"/>
      <c r="EBV303"/>
      <c r="EBW303"/>
      <c r="EBX303"/>
      <c r="EBY303"/>
      <c r="EBZ303"/>
      <c r="ECA303"/>
      <c r="ECB303"/>
      <c r="ECC303"/>
      <c r="ECD303"/>
      <c r="ECE303"/>
      <c r="ECF303"/>
      <c r="ECG303"/>
      <c r="ECH303"/>
      <c r="ECI303"/>
      <c r="ECJ303"/>
      <c r="ECK303"/>
      <c r="ECL303"/>
      <c r="ECM303"/>
      <c r="ECN303"/>
      <c r="ECO303"/>
      <c r="ECP303"/>
      <c r="ECQ303"/>
      <c r="ECR303"/>
      <c r="ECS303"/>
      <c r="ECT303"/>
      <c r="ECU303"/>
      <c r="ECV303"/>
      <c r="ECW303"/>
      <c r="ECX303"/>
      <c r="ECY303"/>
      <c r="ECZ303"/>
      <c r="EDA303"/>
      <c r="EDB303"/>
      <c r="EDC303"/>
      <c r="EDD303"/>
      <c r="EDE303"/>
      <c r="EDF303"/>
      <c r="EDG303"/>
      <c r="EDH303"/>
      <c r="EDI303"/>
      <c r="EDJ303"/>
      <c r="EDK303"/>
      <c r="EDL303"/>
      <c r="EDM303"/>
      <c r="EDN303"/>
      <c r="EDO303"/>
      <c r="EDP303"/>
      <c r="EDQ303"/>
      <c r="EDR303"/>
      <c r="EDS303"/>
      <c r="EDT303"/>
      <c r="EDU303"/>
      <c r="EDV303"/>
      <c r="EDW303"/>
      <c r="EDX303"/>
      <c r="EDY303"/>
      <c r="EDZ303"/>
      <c r="EEA303"/>
      <c r="EEB303"/>
      <c r="EEC303"/>
      <c r="EED303"/>
      <c r="EEE303"/>
      <c r="EEF303"/>
      <c r="EEG303"/>
      <c r="EEH303"/>
      <c r="EEI303"/>
      <c r="EEJ303"/>
      <c r="EEK303"/>
      <c r="EEL303"/>
      <c r="EEM303"/>
      <c r="EEN303"/>
      <c r="EEO303"/>
      <c r="EEP303"/>
      <c r="EEQ303"/>
      <c r="EER303"/>
      <c r="EES303"/>
      <c r="EET303"/>
      <c r="EEU303"/>
      <c r="EEV303"/>
      <c r="EEW303"/>
      <c r="EEX303"/>
      <c r="EEY303"/>
      <c r="EEZ303"/>
      <c r="EFA303"/>
      <c r="EFB303"/>
      <c r="EFC303"/>
      <c r="EFD303"/>
      <c r="EFE303"/>
      <c r="EFF303"/>
      <c r="EFG303"/>
      <c r="EFH303"/>
      <c r="EFI303"/>
      <c r="EFJ303"/>
      <c r="EFK303"/>
      <c r="EFL303"/>
      <c r="EFM303"/>
      <c r="EFN303"/>
      <c r="EFO303"/>
      <c r="EFP303"/>
      <c r="EFQ303"/>
      <c r="EFR303"/>
      <c r="EFS303"/>
      <c r="EFT303"/>
      <c r="EFU303"/>
      <c r="EFV303"/>
      <c r="EFW303"/>
      <c r="EFX303"/>
      <c r="EFY303"/>
      <c r="EFZ303"/>
      <c r="EGA303"/>
      <c r="EGB303"/>
      <c r="EGC303"/>
      <c r="EGD303"/>
      <c r="EGE303"/>
      <c r="EGF303"/>
      <c r="EGG303"/>
      <c r="EGH303"/>
      <c r="EGI303"/>
      <c r="EGJ303"/>
      <c r="EGK303"/>
      <c r="EGL303"/>
      <c r="EGM303"/>
      <c r="EGN303"/>
      <c r="EGO303"/>
      <c r="EGP303"/>
      <c r="EGQ303"/>
      <c r="EGR303"/>
      <c r="EGS303"/>
      <c r="EGT303"/>
      <c r="EGU303"/>
      <c r="EGV303"/>
      <c r="EGW303"/>
      <c r="EGX303"/>
      <c r="EGY303"/>
      <c r="EGZ303"/>
      <c r="EHA303"/>
      <c r="EHB303"/>
      <c r="EHC303"/>
      <c r="EHD303"/>
      <c r="EHE303"/>
      <c r="EHF303"/>
      <c r="EHG303"/>
      <c r="EHH303"/>
      <c r="EHI303"/>
      <c r="EHJ303"/>
      <c r="EHK303"/>
      <c r="EHL303"/>
      <c r="EHM303"/>
      <c r="EHN303"/>
      <c r="EHO303"/>
      <c r="EHP303"/>
      <c r="EHQ303"/>
      <c r="EHR303"/>
      <c r="EHS303"/>
      <c r="EHT303"/>
      <c r="EHU303"/>
      <c r="EHV303"/>
      <c r="EHW303"/>
      <c r="EHX303"/>
      <c r="EHY303"/>
      <c r="EHZ303"/>
      <c r="EIA303"/>
      <c r="EIB303"/>
      <c r="EIC303"/>
      <c r="EID303"/>
      <c r="EIE303"/>
      <c r="EIF303"/>
      <c r="EIG303"/>
      <c r="EIH303"/>
      <c r="EII303"/>
      <c r="EIJ303"/>
      <c r="EIK303"/>
      <c r="EIL303"/>
      <c r="EIM303"/>
      <c r="EIN303"/>
      <c r="EIO303"/>
      <c r="EIP303"/>
      <c r="EIQ303"/>
      <c r="EIR303"/>
      <c r="EIS303"/>
      <c r="EIT303"/>
      <c r="EIU303"/>
      <c r="EIV303"/>
      <c r="EIW303"/>
      <c r="EIX303"/>
      <c r="EIY303"/>
      <c r="EIZ303"/>
      <c r="EJA303"/>
      <c r="EJB303"/>
      <c r="EJC303"/>
      <c r="EJD303"/>
      <c r="EJE303"/>
      <c r="EJF303"/>
      <c r="EJG303"/>
      <c r="EJH303"/>
      <c r="EJI303"/>
      <c r="EJJ303"/>
      <c r="EJK303"/>
      <c r="EJL303"/>
      <c r="EJM303"/>
      <c r="EJN303"/>
      <c r="EJO303"/>
      <c r="EJP303"/>
      <c r="EJQ303"/>
      <c r="EJR303"/>
      <c r="EJS303"/>
      <c r="EJT303"/>
      <c r="EJU303"/>
      <c r="EJV303"/>
      <c r="EJW303"/>
      <c r="EJX303"/>
      <c r="EJY303"/>
      <c r="EJZ303"/>
      <c r="EKA303"/>
      <c r="EKB303"/>
      <c r="EKC303"/>
      <c r="EKD303"/>
      <c r="EKE303"/>
      <c r="EKF303"/>
      <c r="EKG303"/>
      <c r="EKH303"/>
      <c r="EKI303"/>
      <c r="EKJ303"/>
      <c r="EKK303"/>
      <c r="EKL303"/>
      <c r="EKM303"/>
      <c r="EKN303"/>
      <c r="EKO303"/>
      <c r="EKP303"/>
      <c r="EKQ303"/>
      <c r="EKR303"/>
      <c r="EKS303"/>
      <c r="EKT303"/>
      <c r="EKU303"/>
      <c r="EKV303"/>
      <c r="EKW303"/>
      <c r="EKX303"/>
      <c r="EKY303"/>
      <c r="EKZ303"/>
      <c r="ELA303"/>
      <c r="ELB303"/>
      <c r="ELC303"/>
      <c r="ELD303"/>
      <c r="ELE303"/>
      <c r="ELF303"/>
      <c r="ELG303"/>
      <c r="ELH303"/>
      <c r="ELI303"/>
      <c r="ELJ303"/>
      <c r="ELK303"/>
      <c r="ELL303"/>
      <c r="ELM303"/>
      <c r="ELN303"/>
      <c r="ELO303"/>
      <c r="ELP303"/>
      <c r="ELQ303"/>
      <c r="ELR303"/>
      <c r="ELS303"/>
      <c r="ELT303"/>
      <c r="ELU303"/>
      <c r="ELV303"/>
      <c r="ELW303"/>
      <c r="ELX303"/>
      <c r="ELY303"/>
      <c r="ELZ303"/>
      <c r="EMA303"/>
      <c r="EMB303"/>
      <c r="EMC303"/>
      <c r="EMD303"/>
      <c r="EME303"/>
      <c r="EMF303"/>
      <c r="EMG303"/>
      <c r="EMH303"/>
      <c r="EMI303"/>
      <c r="EMJ303"/>
      <c r="EMK303"/>
      <c r="EML303"/>
      <c r="EMM303"/>
      <c r="EMN303"/>
      <c r="EMO303"/>
      <c r="EMP303"/>
      <c r="EMQ303"/>
      <c r="EMR303"/>
      <c r="EMS303"/>
      <c r="EMT303"/>
      <c r="EMU303"/>
      <c r="EMV303"/>
      <c r="EMW303"/>
      <c r="EMX303"/>
      <c r="EMY303"/>
      <c r="EMZ303"/>
      <c r="ENA303"/>
      <c r="ENB303"/>
      <c r="ENC303"/>
      <c r="END303"/>
      <c r="ENE303"/>
      <c r="ENF303"/>
      <c r="ENG303"/>
      <c r="ENH303"/>
      <c r="ENI303"/>
      <c r="ENJ303"/>
      <c r="ENK303"/>
      <c r="ENL303"/>
      <c r="ENM303"/>
      <c r="ENN303"/>
      <c r="ENO303"/>
      <c r="ENP303"/>
      <c r="ENQ303"/>
      <c r="ENR303"/>
      <c r="ENS303"/>
      <c r="ENT303"/>
      <c r="ENU303"/>
      <c r="ENV303"/>
      <c r="ENW303"/>
      <c r="ENX303"/>
      <c r="ENY303"/>
      <c r="ENZ303"/>
      <c r="EOA303"/>
      <c r="EOB303"/>
      <c r="EOC303"/>
      <c r="EOD303"/>
      <c r="EOE303"/>
      <c r="EOF303"/>
      <c r="EOG303"/>
      <c r="EOH303"/>
      <c r="EOI303"/>
      <c r="EOJ303"/>
      <c r="EOK303"/>
      <c r="EOL303"/>
      <c r="EOM303"/>
      <c r="EON303"/>
      <c r="EOO303"/>
      <c r="EOP303"/>
      <c r="EOQ303"/>
      <c r="EOR303"/>
      <c r="EOS303"/>
      <c r="EOT303"/>
      <c r="EOU303"/>
      <c r="EOV303"/>
      <c r="EOW303"/>
      <c r="EOX303"/>
      <c r="EOY303"/>
      <c r="EOZ303"/>
      <c r="EPA303"/>
      <c r="EPB303"/>
      <c r="EPC303"/>
      <c r="EPD303"/>
      <c r="EPE303"/>
      <c r="EPF303"/>
      <c r="EPG303"/>
      <c r="EPH303"/>
      <c r="EPI303"/>
      <c r="EPJ303"/>
      <c r="EPK303"/>
      <c r="EPL303"/>
      <c r="EPM303"/>
      <c r="EPN303"/>
      <c r="EPO303"/>
      <c r="EPP303"/>
      <c r="EPQ303"/>
      <c r="EPR303"/>
      <c r="EPS303"/>
      <c r="EPT303"/>
      <c r="EPU303"/>
      <c r="EPV303"/>
      <c r="EPW303"/>
      <c r="EPX303"/>
      <c r="EPY303"/>
      <c r="EPZ303"/>
      <c r="EQA303"/>
      <c r="EQB303"/>
      <c r="EQC303"/>
      <c r="EQD303"/>
      <c r="EQE303"/>
      <c r="EQF303"/>
      <c r="EQG303"/>
      <c r="EQH303"/>
      <c r="EQI303"/>
      <c r="EQJ303"/>
      <c r="EQK303"/>
      <c r="EQL303"/>
      <c r="EQM303"/>
      <c r="EQN303"/>
      <c r="EQO303"/>
      <c r="EQP303"/>
      <c r="EQQ303"/>
      <c r="EQR303"/>
      <c r="EQS303"/>
      <c r="EQT303"/>
      <c r="EQU303"/>
      <c r="EQV303"/>
      <c r="EQW303"/>
      <c r="EQX303"/>
      <c r="EQY303"/>
      <c r="EQZ303"/>
      <c r="ERA303"/>
      <c r="ERB303"/>
      <c r="ERC303"/>
      <c r="ERD303"/>
      <c r="ERE303"/>
      <c r="ERF303"/>
      <c r="ERG303"/>
      <c r="ERH303"/>
      <c r="ERI303"/>
      <c r="ERJ303"/>
      <c r="ERK303"/>
      <c r="ERL303"/>
      <c r="ERM303"/>
      <c r="ERN303"/>
      <c r="ERO303"/>
      <c r="ERP303"/>
      <c r="ERQ303"/>
      <c r="ERR303"/>
      <c r="ERS303"/>
      <c r="ERT303"/>
      <c r="ERU303"/>
      <c r="ERV303"/>
      <c r="ERW303"/>
      <c r="ERX303"/>
      <c r="ERY303"/>
      <c r="ERZ303"/>
      <c r="ESA303"/>
      <c r="ESB303"/>
      <c r="ESC303"/>
      <c r="ESD303"/>
      <c r="ESE303"/>
      <c r="ESF303"/>
      <c r="ESG303"/>
      <c r="ESH303"/>
      <c r="ESI303"/>
      <c r="ESJ303"/>
      <c r="ESK303"/>
      <c r="ESL303"/>
      <c r="ESM303"/>
      <c r="ESN303"/>
      <c r="ESO303"/>
      <c r="ESP303"/>
      <c r="ESQ303"/>
      <c r="ESR303"/>
      <c r="ESS303"/>
      <c r="EST303"/>
      <c r="ESU303"/>
      <c r="ESV303"/>
      <c r="ESW303"/>
      <c r="ESX303"/>
      <c r="ESY303"/>
      <c r="ESZ303"/>
      <c r="ETA303"/>
      <c r="ETB303"/>
      <c r="ETC303"/>
      <c r="ETD303"/>
      <c r="ETE303"/>
      <c r="ETF303"/>
      <c r="ETG303"/>
      <c r="ETH303"/>
      <c r="ETI303"/>
      <c r="ETJ303"/>
      <c r="ETK303"/>
      <c r="ETL303"/>
      <c r="ETM303"/>
      <c r="ETN303"/>
      <c r="ETO303"/>
      <c r="ETP303"/>
      <c r="ETQ303"/>
      <c r="ETR303"/>
      <c r="ETS303"/>
      <c r="ETT303"/>
      <c r="ETU303"/>
      <c r="ETV303"/>
      <c r="ETW303"/>
      <c r="ETX303"/>
      <c r="ETY303"/>
      <c r="ETZ303"/>
      <c r="EUA303"/>
      <c r="EUB303"/>
      <c r="EUC303"/>
      <c r="EUD303"/>
      <c r="EUE303"/>
      <c r="EUF303"/>
      <c r="EUG303"/>
      <c r="EUH303"/>
      <c r="EUI303"/>
      <c r="EUJ303"/>
      <c r="EUK303"/>
      <c r="EUL303"/>
      <c r="EUM303"/>
      <c r="EUN303"/>
      <c r="EUO303"/>
      <c r="EUP303"/>
      <c r="EUQ303"/>
      <c r="EUR303"/>
      <c r="EUS303"/>
      <c r="EUT303"/>
      <c r="EUU303"/>
      <c r="EUV303"/>
      <c r="EUW303"/>
      <c r="EUX303"/>
      <c r="EUY303"/>
      <c r="EUZ303"/>
      <c r="EVA303"/>
      <c r="EVB303"/>
      <c r="EVC303"/>
      <c r="EVD303"/>
      <c r="EVE303"/>
      <c r="EVF303"/>
      <c r="EVG303"/>
      <c r="EVH303"/>
      <c r="EVI303"/>
      <c r="EVJ303"/>
      <c r="EVK303"/>
      <c r="EVL303"/>
      <c r="EVM303"/>
      <c r="EVN303"/>
      <c r="EVO303"/>
      <c r="EVP303"/>
      <c r="EVQ303"/>
      <c r="EVR303"/>
      <c r="EVS303"/>
      <c r="EVT303"/>
      <c r="EVU303"/>
      <c r="EVV303"/>
      <c r="EVW303"/>
      <c r="EVX303"/>
      <c r="EVY303"/>
      <c r="EVZ303"/>
      <c r="EWA303"/>
      <c r="EWB303"/>
      <c r="EWC303"/>
      <c r="EWD303"/>
      <c r="EWE303"/>
      <c r="EWF303"/>
      <c r="EWG303"/>
      <c r="EWH303"/>
      <c r="EWI303"/>
      <c r="EWJ303"/>
      <c r="EWK303"/>
      <c r="EWL303"/>
      <c r="EWM303"/>
      <c r="EWN303"/>
      <c r="EWO303"/>
      <c r="EWP303"/>
      <c r="EWQ303"/>
      <c r="EWR303"/>
      <c r="EWS303"/>
      <c r="EWT303"/>
      <c r="EWU303"/>
      <c r="EWV303"/>
      <c r="EWW303"/>
      <c r="EWX303"/>
      <c r="EWY303"/>
      <c r="EWZ303"/>
      <c r="EXA303"/>
      <c r="EXB303"/>
      <c r="EXC303"/>
      <c r="EXD303"/>
      <c r="EXE303"/>
      <c r="EXF303"/>
      <c r="EXG303"/>
      <c r="EXH303"/>
      <c r="EXI303"/>
      <c r="EXJ303"/>
      <c r="EXK303"/>
      <c r="EXL303"/>
      <c r="EXM303"/>
      <c r="EXN303"/>
      <c r="EXO303"/>
      <c r="EXP303"/>
      <c r="EXQ303"/>
      <c r="EXR303"/>
      <c r="EXS303"/>
      <c r="EXT303"/>
      <c r="EXU303"/>
      <c r="EXV303"/>
      <c r="EXW303"/>
      <c r="EXX303"/>
      <c r="EXY303"/>
      <c r="EXZ303"/>
      <c r="EYA303"/>
      <c r="EYB303"/>
      <c r="EYC303"/>
      <c r="EYD303"/>
      <c r="EYE303"/>
      <c r="EYF303"/>
      <c r="EYG303"/>
      <c r="EYH303"/>
      <c r="EYI303"/>
      <c r="EYJ303"/>
      <c r="EYK303"/>
      <c r="EYL303"/>
      <c r="EYM303"/>
      <c r="EYN303"/>
      <c r="EYO303"/>
      <c r="EYP303"/>
      <c r="EYQ303"/>
      <c r="EYR303"/>
      <c r="EYS303"/>
      <c r="EYT303"/>
      <c r="EYU303"/>
      <c r="EYV303"/>
      <c r="EYW303"/>
      <c r="EYX303"/>
      <c r="EYY303"/>
      <c r="EYZ303"/>
      <c r="EZA303"/>
      <c r="EZB303"/>
      <c r="EZC303"/>
      <c r="EZD303"/>
      <c r="EZE303"/>
      <c r="EZF303"/>
      <c r="EZG303"/>
      <c r="EZH303"/>
      <c r="EZI303"/>
      <c r="EZJ303"/>
      <c r="EZK303"/>
      <c r="EZL303"/>
      <c r="EZM303"/>
      <c r="EZN303"/>
      <c r="EZO303"/>
      <c r="EZP303"/>
      <c r="EZQ303"/>
      <c r="EZR303"/>
      <c r="EZS303"/>
      <c r="EZT303"/>
      <c r="EZU303"/>
      <c r="EZV303"/>
      <c r="EZW303"/>
      <c r="EZX303"/>
      <c r="EZY303"/>
      <c r="EZZ303"/>
      <c r="FAA303"/>
      <c r="FAB303"/>
      <c r="FAC303"/>
      <c r="FAD303"/>
      <c r="FAE303"/>
      <c r="FAF303"/>
      <c r="FAG303"/>
      <c r="FAH303"/>
      <c r="FAI303"/>
      <c r="FAJ303"/>
      <c r="FAK303"/>
      <c r="FAL303"/>
      <c r="FAM303"/>
      <c r="FAN303"/>
      <c r="FAO303"/>
      <c r="FAP303"/>
      <c r="FAQ303"/>
      <c r="FAR303"/>
      <c r="FAS303"/>
      <c r="FAT303"/>
      <c r="FAU303"/>
      <c r="FAV303"/>
      <c r="FAW303"/>
      <c r="FAX303"/>
      <c r="FAY303"/>
      <c r="FAZ303"/>
      <c r="FBA303"/>
      <c r="FBB303"/>
      <c r="FBC303"/>
      <c r="FBD303"/>
      <c r="FBE303"/>
      <c r="FBF303"/>
      <c r="FBG303"/>
      <c r="FBH303"/>
      <c r="FBI303"/>
      <c r="FBJ303"/>
      <c r="FBK303"/>
      <c r="FBL303"/>
      <c r="FBM303"/>
      <c r="FBN303"/>
      <c r="FBO303"/>
      <c r="FBP303"/>
      <c r="FBQ303"/>
      <c r="FBR303"/>
      <c r="FBS303"/>
      <c r="FBT303"/>
      <c r="FBU303"/>
      <c r="FBV303"/>
      <c r="FBW303"/>
      <c r="FBX303"/>
      <c r="FBY303"/>
      <c r="FBZ303"/>
      <c r="FCA303"/>
      <c r="FCB303"/>
      <c r="FCC303"/>
      <c r="FCD303"/>
      <c r="FCE303"/>
      <c r="FCF303"/>
      <c r="FCG303"/>
      <c r="FCH303"/>
      <c r="FCI303"/>
      <c r="FCJ303"/>
      <c r="FCK303"/>
      <c r="FCL303"/>
      <c r="FCM303"/>
      <c r="FCN303"/>
      <c r="FCO303"/>
      <c r="FCP303"/>
      <c r="FCQ303"/>
      <c r="FCR303"/>
      <c r="FCS303"/>
      <c r="FCT303"/>
      <c r="FCU303"/>
      <c r="FCV303"/>
      <c r="FCW303"/>
      <c r="FCX303"/>
      <c r="FCY303"/>
      <c r="FCZ303"/>
      <c r="FDA303"/>
      <c r="FDB303"/>
      <c r="FDC303"/>
      <c r="FDD303"/>
      <c r="FDE303"/>
      <c r="FDF303"/>
      <c r="FDG303"/>
      <c r="FDH303"/>
      <c r="FDI303"/>
      <c r="FDJ303"/>
      <c r="FDK303"/>
      <c r="FDL303"/>
      <c r="FDM303"/>
      <c r="FDN303"/>
      <c r="FDO303"/>
      <c r="FDP303"/>
      <c r="FDQ303"/>
      <c r="FDR303"/>
      <c r="FDS303"/>
      <c r="FDT303"/>
      <c r="FDU303"/>
      <c r="FDV303"/>
      <c r="FDW303"/>
      <c r="FDX303"/>
      <c r="FDY303"/>
      <c r="FDZ303"/>
      <c r="FEA303"/>
      <c r="FEB303"/>
      <c r="FEC303"/>
      <c r="FED303"/>
      <c r="FEE303"/>
      <c r="FEF303"/>
      <c r="FEG303"/>
      <c r="FEH303"/>
      <c r="FEI303"/>
      <c r="FEJ303"/>
      <c r="FEK303"/>
      <c r="FEL303"/>
      <c r="FEM303"/>
      <c r="FEN303"/>
      <c r="FEO303"/>
      <c r="FEP303"/>
      <c r="FEQ303"/>
      <c r="FER303"/>
      <c r="FES303"/>
      <c r="FET303"/>
      <c r="FEU303"/>
      <c r="FEV303"/>
      <c r="FEW303"/>
      <c r="FEX303"/>
      <c r="FEY303"/>
      <c r="FEZ303"/>
      <c r="FFA303"/>
      <c r="FFB303"/>
      <c r="FFC303"/>
      <c r="FFD303"/>
      <c r="FFE303"/>
      <c r="FFF303"/>
      <c r="FFG303"/>
      <c r="FFH303"/>
      <c r="FFI303"/>
      <c r="FFJ303"/>
      <c r="FFK303"/>
      <c r="FFL303"/>
      <c r="FFM303"/>
      <c r="FFN303"/>
      <c r="FFO303"/>
      <c r="FFP303"/>
      <c r="FFQ303"/>
      <c r="FFR303"/>
      <c r="FFS303"/>
      <c r="FFT303"/>
      <c r="FFU303"/>
      <c r="FFV303"/>
      <c r="FFW303"/>
      <c r="FFX303"/>
      <c r="FFY303"/>
      <c r="FFZ303"/>
      <c r="FGA303"/>
      <c r="FGB303"/>
      <c r="FGC303"/>
      <c r="FGD303"/>
      <c r="FGE303"/>
      <c r="FGF303"/>
      <c r="FGG303"/>
      <c r="FGH303"/>
      <c r="FGI303"/>
      <c r="FGJ303"/>
      <c r="FGK303"/>
      <c r="FGL303"/>
      <c r="FGM303"/>
      <c r="FGN303"/>
      <c r="FGO303"/>
      <c r="FGP303"/>
      <c r="FGQ303"/>
      <c r="FGR303"/>
      <c r="FGS303"/>
      <c r="FGT303"/>
      <c r="FGU303"/>
      <c r="FGV303"/>
      <c r="FGW303"/>
      <c r="FGX303"/>
      <c r="FGY303"/>
      <c r="FGZ303"/>
      <c r="FHA303"/>
      <c r="FHB303"/>
      <c r="FHC303"/>
      <c r="FHD303"/>
      <c r="FHE303"/>
      <c r="FHF303"/>
      <c r="FHG303"/>
      <c r="FHH303"/>
      <c r="FHI303"/>
      <c r="FHJ303"/>
      <c r="FHK303"/>
      <c r="FHL303"/>
      <c r="FHM303"/>
      <c r="FHN303"/>
      <c r="FHO303"/>
      <c r="FHP303"/>
      <c r="FHQ303"/>
      <c r="FHR303"/>
      <c r="FHS303"/>
      <c r="FHT303"/>
      <c r="FHU303"/>
      <c r="FHV303"/>
      <c r="FHW303"/>
      <c r="FHX303"/>
      <c r="FHY303"/>
      <c r="FHZ303"/>
      <c r="FIA303"/>
      <c r="FIB303"/>
      <c r="FIC303"/>
      <c r="FID303"/>
      <c r="FIE303"/>
      <c r="FIF303"/>
      <c r="FIG303"/>
      <c r="FIH303"/>
      <c r="FII303"/>
      <c r="FIJ303"/>
      <c r="FIK303"/>
      <c r="FIL303"/>
      <c r="FIM303"/>
      <c r="FIN303"/>
      <c r="FIO303"/>
      <c r="FIP303"/>
      <c r="FIQ303"/>
      <c r="FIR303"/>
      <c r="FIS303"/>
      <c r="FIT303"/>
      <c r="FIU303"/>
      <c r="FIV303"/>
      <c r="FIW303"/>
      <c r="FIX303"/>
      <c r="FIY303"/>
      <c r="FIZ303"/>
      <c r="FJA303"/>
      <c r="FJB303"/>
      <c r="FJC303"/>
      <c r="FJD303"/>
      <c r="FJE303"/>
      <c r="FJF303"/>
      <c r="FJG303"/>
      <c r="FJH303"/>
      <c r="FJI303"/>
      <c r="FJJ303"/>
      <c r="FJK303"/>
      <c r="FJL303"/>
      <c r="FJM303"/>
      <c r="FJN303"/>
      <c r="FJO303"/>
      <c r="FJP303"/>
      <c r="FJQ303"/>
      <c r="FJR303"/>
      <c r="FJS303"/>
      <c r="FJT303"/>
      <c r="FJU303"/>
      <c r="FJV303"/>
      <c r="FJW303"/>
      <c r="FJX303"/>
      <c r="FJY303"/>
      <c r="FJZ303"/>
      <c r="FKA303"/>
      <c r="FKB303"/>
      <c r="FKC303"/>
      <c r="FKD303"/>
      <c r="FKE303"/>
      <c r="FKF303"/>
      <c r="FKG303"/>
      <c r="FKH303"/>
      <c r="FKI303"/>
      <c r="FKJ303"/>
      <c r="FKK303"/>
      <c r="FKL303"/>
      <c r="FKM303"/>
      <c r="FKN303"/>
      <c r="FKO303"/>
      <c r="FKP303"/>
      <c r="FKQ303"/>
      <c r="FKR303"/>
      <c r="FKS303"/>
      <c r="FKT303"/>
      <c r="FKU303"/>
      <c r="FKV303"/>
      <c r="FKW303"/>
      <c r="FKX303"/>
      <c r="FKY303"/>
      <c r="FKZ303"/>
      <c r="FLA303"/>
      <c r="FLB303"/>
      <c r="FLC303"/>
      <c r="FLD303"/>
      <c r="FLE303"/>
      <c r="FLF303"/>
      <c r="FLG303"/>
      <c r="FLH303"/>
      <c r="FLI303"/>
      <c r="FLJ303"/>
      <c r="FLK303"/>
      <c r="FLL303"/>
      <c r="FLM303"/>
      <c r="FLN303"/>
      <c r="FLO303"/>
      <c r="FLP303"/>
      <c r="FLQ303"/>
      <c r="FLR303"/>
      <c r="FLS303"/>
      <c r="FLT303"/>
      <c r="FLU303"/>
      <c r="FLV303"/>
      <c r="FLW303"/>
      <c r="FLX303"/>
      <c r="FLY303"/>
      <c r="FLZ303"/>
      <c r="FMA303"/>
      <c r="FMB303"/>
      <c r="FMC303"/>
      <c r="FMD303"/>
      <c r="FME303"/>
      <c r="FMF303"/>
      <c r="FMG303"/>
      <c r="FMH303"/>
      <c r="FMI303"/>
      <c r="FMJ303"/>
      <c r="FMK303"/>
      <c r="FML303"/>
      <c r="FMM303"/>
      <c r="FMN303"/>
      <c r="FMO303"/>
      <c r="FMP303"/>
      <c r="FMQ303"/>
      <c r="FMR303"/>
      <c r="FMS303"/>
      <c r="FMT303"/>
      <c r="FMU303"/>
      <c r="FMV303"/>
      <c r="FMW303"/>
      <c r="FMX303"/>
      <c r="FMY303"/>
      <c r="FMZ303"/>
      <c r="FNA303"/>
      <c r="FNB303"/>
      <c r="FNC303"/>
      <c r="FND303"/>
      <c r="FNE303"/>
      <c r="FNF303"/>
      <c r="FNG303"/>
      <c r="FNH303"/>
      <c r="FNI303"/>
      <c r="FNJ303"/>
      <c r="FNK303"/>
      <c r="FNL303"/>
      <c r="FNM303"/>
      <c r="FNN303"/>
      <c r="FNO303"/>
      <c r="FNP303"/>
      <c r="FNQ303"/>
      <c r="FNR303"/>
      <c r="FNS303"/>
      <c r="FNT303"/>
      <c r="FNU303"/>
      <c r="FNV303"/>
      <c r="FNW303"/>
      <c r="FNX303"/>
      <c r="FNY303"/>
      <c r="FNZ303"/>
      <c r="FOA303"/>
      <c r="FOB303"/>
      <c r="FOC303"/>
      <c r="FOD303"/>
      <c r="FOE303"/>
      <c r="FOF303"/>
      <c r="FOG303"/>
      <c r="FOH303"/>
      <c r="FOI303"/>
      <c r="FOJ303"/>
      <c r="FOK303"/>
      <c r="FOL303"/>
      <c r="FOM303"/>
      <c r="FON303"/>
      <c r="FOO303"/>
      <c r="FOP303"/>
      <c r="FOQ303"/>
      <c r="FOR303"/>
      <c r="FOS303"/>
      <c r="FOT303"/>
      <c r="FOU303"/>
      <c r="FOV303"/>
      <c r="FOW303"/>
      <c r="FOX303"/>
      <c r="FOY303"/>
      <c r="FOZ303"/>
      <c r="FPA303"/>
      <c r="FPB303"/>
      <c r="FPC303"/>
      <c r="FPD303"/>
      <c r="FPE303"/>
      <c r="FPF303"/>
      <c r="FPG303"/>
      <c r="FPH303"/>
      <c r="FPI303"/>
      <c r="FPJ303"/>
      <c r="FPK303"/>
      <c r="FPL303"/>
      <c r="FPM303"/>
      <c r="FPN303"/>
      <c r="FPO303"/>
      <c r="FPP303"/>
      <c r="FPQ303"/>
      <c r="FPR303"/>
      <c r="FPS303"/>
      <c r="FPT303"/>
      <c r="FPU303"/>
      <c r="FPV303"/>
      <c r="FPW303"/>
      <c r="FPX303"/>
      <c r="FPY303"/>
      <c r="FPZ303"/>
      <c r="FQA303"/>
      <c r="FQB303"/>
      <c r="FQC303"/>
      <c r="FQD303"/>
      <c r="FQE303"/>
      <c r="FQF303"/>
      <c r="FQG303"/>
      <c r="FQH303"/>
      <c r="FQI303"/>
      <c r="FQJ303"/>
      <c r="FQK303"/>
      <c r="FQL303"/>
      <c r="FQM303"/>
      <c r="FQN303"/>
      <c r="FQO303"/>
      <c r="FQP303"/>
      <c r="FQQ303"/>
      <c r="FQR303"/>
      <c r="FQS303"/>
      <c r="FQT303"/>
      <c r="FQU303"/>
      <c r="FQV303"/>
      <c r="FQW303"/>
      <c r="FQX303"/>
      <c r="FQY303"/>
      <c r="FQZ303"/>
      <c r="FRA303"/>
      <c r="FRB303"/>
      <c r="FRC303"/>
      <c r="FRD303"/>
      <c r="FRE303"/>
      <c r="FRF303"/>
      <c r="FRG303"/>
      <c r="FRH303"/>
      <c r="FRI303"/>
      <c r="FRJ303"/>
      <c r="FRK303"/>
      <c r="FRL303"/>
      <c r="FRM303"/>
      <c r="FRN303"/>
      <c r="FRO303"/>
      <c r="FRP303"/>
      <c r="FRQ303"/>
      <c r="FRR303"/>
      <c r="FRS303"/>
      <c r="FRT303"/>
      <c r="FRU303"/>
      <c r="FRV303"/>
      <c r="FRW303"/>
      <c r="FRX303"/>
      <c r="FRY303"/>
      <c r="FRZ303"/>
      <c r="FSA303"/>
      <c r="FSB303"/>
      <c r="FSC303"/>
      <c r="FSD303"/>
      <c r="FSE303"/>
      <c r="FSF303"/>
      <c r="FSG303"/>
      <c r="FSH303"/>
      <c r="FSI303"/>
      <c r="FSJ303"/>
      <c r="FSK303"/>
      <c r="FSL303"/>
      <c r="FSM303"/>
      <c r="FSN303"/>
      <c r="FSO303"/>
      <c r="FSP303"/>
      <c r="FSQ303"/>
      <c r="FSR303"/>
      <c r="FSS303"/>
      <c r="FST303"/>
      <c r="FSU303"/>
      <c r="FSV303"/>
      <c r="FSW303"/>
      <c r="FSX303"/>
      <c r="FSY303"/>
      <c r="FSZ303"/>
      <c r="FTA303"/>
      <c r="FTB303"/>
      <c r="FTC303"/>
      <c r="FTD303"/>
      <c r="FTE303"/>
      <c r="FTF303"/>
      <c r="FTG303"/>
      <c r="FTH303"/>
      <c r="FTI303"/>
      <c r="FTJ303"/>
      <c r="FTK303"/>
      <c r="FTL303"/>
      <c r="FTM303"/>
      <c r="FTN303"/>
      <c r="FTO303"/>
      <c r="FTP303"/>
      <c r="FTQ303"/>
      <c r="FTR303"/>
      <c r="FTS303"/>
      <c r="FTT303"/>
      <c r="FTU303"/>
      <c r="FTV303"/>
      <c r="FTW303"/>
      <c r="FTX303"/>
      <c r="FTY303"/>
      <c r="FTZ303"/>
      <c r="FUA303"/>
      <c r="FUB303"/>
      <c r="FUC303"/>
      <c r="FUD303"/>
      <c r="FUE303"/>
      <c r="FUF303"/>
      <c r="FUG303"/>
      <c r="FUH303"/>
      <c r="FUI303"/>
      <c r="FUJ303"/>
      <c r="FUK303"/>
      <c r="FUL303"/>
      <c r="FUM303"/>
      <c r="FUN303"/>
      <c r="FUO303"/>
      <c r="FUP303"/>
      <c r="FUQ303"/>
      <c r="FUR303"/>
      <c r="FUS303"/>
      <c r="FUT303"/>
      <c r="FUU303"/>
      <c r="FUV303"/>
      <c r="FUW303"/>
      <c r="FUX303"/>
      <c r="FUY303"/>
      <c r="FUZ303"/>
      <c r="FVA303"/>
      <c r="FVB303"/>
      <c r="FVC303"/>
      <c r="FVD303"/>
      <c r="FVE303"/>
      <c r="FVF303"/>
      <c r="FVG303"/>
      <c r="FVH303"/>
      <c r="FVI303"/>
      <c r="FVJ303"/>
      <c r="FVK303"/>
      <c r="FVL303"/>
      <c r="FVM303"/>
      <c r="FVN303"/>
      <c r="FVO303"/>
      <c r="FVP303"/>
      <c r="FVQ303"/>
      <c r="FVR303"/>
      <c r="FVS303"/>
      <c r="FVT303"/>
      <c r="FVU303"/>
      <c r="FVV303"/>
      <c r="FVW303"/>
      <c r="FVX303"/>
      <c r="FVY303"/>
      <c r="FVZ303"/>
      <c r="FWA303"/>
      <c r="FWB303"/>
      <c r="FWC303"/>
      <c r="FWD303"/>
      <c r="FWE303"/>
      <c r="FWF303"/>
      <c r="FWG303"/>
      <c r="FWH303"/>
      <c r="FWI303"/>
      <c r="FWJ303"/>
      <c r="FWK303"/>
      <c r="FWL303"/>
      <c r="FWM303"/>
      <c r="FWN303"/>
      <c r="FWO303"/>
      <c r="FWP303"/>
      <c r="FWQ303"/>
      <c r="FWR303"/>
      <c r="FWS303"/>
      <c r="FWT303"/>
      <c r="FWU303"/>
      <c r="FWV303"/>
      <c r="FWW303"/>
      <c r="FWX303"/>
      <c r="FWY303"/>
      <c r="FWZ303"/>
      <c r="FXA303"/>
      <c r="FXB303"/>
      <c r="FXC303"/>
      <c r="FXD303"/>
      <c r="FXE303"/>
      <c r="FXF303"/>
      <c r="FXG303"/>
      <c r="FXH303"/>
      <c r="FXI303"/>
      <c r="FXJ303"/>
      <c r="FXK303"/>
      <c r="FXL303"/>
      <c r="FXM303"/>
      <c r="FXN303"/>
      <c r="FXO303"/>
      <c r="FXP303"/>
      <c r="FXQ303"/>
      <c r="FXR303"/>
      <c r="FXS303"/>
      <c r="FXT303"/>
      <c r="FXU303"/>
      <c r="FXV303"/>
      <c r="FXW303"/>
      <c r="FXX303"/>
      <c r="FXY303"/>
      <c r="FXZ303"/>
      <c r="FYA303"/>
      <c r="FYB303"/>
      <c r="FYC303"/>
      <c r="FYD303"/>
      <c r="FYE303"/>
      <c r="FYF303"/>
      <c r="FYG303"/>
      <c r="FYH303"/>
      <c r="FYI303"/>
      <c r="FYJ303"/>
      <c r="FYK303"/>
      <c r="FYL303"/>
      <c r="FYM303"/>
      <c r="FYN303"/>
      <c r="FYO303"/>
      <c r="FYP303"/>
      <c r="FYQ303"/>
      <c r="FYR303"/>
      <c r="FYS303"/>
      <c r="FYT303"/>
      <c r="FYU303"/>
      <c r="FYV303"/>
      <c r="FYW303"/>
      <c r="FYX303"/>
      <c r="FYY303"/>
      <c r="FYZ303"/>
      <c r="FZA303"/>
      <c r="FZB303"/>
      <c r="FZC303"/>
      <c r="FZD303"/>
      <c r="FZE303"/>
      <c r="FZF303"/>
      <c r="FZG303"/>
      <c r="FZH303"/>
      <c r="FZI303"/>
      <c r="FZJ303"/>
      <c r="FZK303"/>
      <c r="FZL303"/>
      <c r="FZM303"/>
      <c r="FZN303"/>
      <c r="FZO303"/>
      <c r="FZP303"/>
      <c r="FZQ303"/>
      <c r="FZR303"/>
      <c r="FZS303"/>
      <c r="FZT303"/>
      <c r="FZU303"/>
      <c r="FZV303"/>
      <c r="FZW303"/>
      <c r="FZX303"/>
      <c r="FZY303"/>
      <c r="FZZ303"/>
      <c r="GAA303"/>
      <c r="GAB303"/>
      <c r="GAC303"/>
      <c r="GAD303"/>
      <c r="GAE303"/>
      <c r="GAF303"/>
      <c r="GAG303"/>
      <c r="GAH303"/>
      <c r="GAI303"/>
      <c r="GAJ303"/>
      <c r="GAK303"/>
      <c r="GAL303"/>
      <c r="GAM303"/>
      <c r="GAN303"/>
      <c r="GAO303"/>
      <c r="GAP303"/>
      <c r="GAQ303"/>
      <c r="GAR303"/>
      <c r="GAS303"/>
      <c r="GAT303"/>
      <c r="GAU303"/>
      <c r="GAV303"/>
      <c r="GAW303"/>
      <c r="GAX303"/>
      <c r="GAY303"/>
      <c r="GAZ303"/>
      <c r="GBA303"/>
      <c r="GBB303"/>
      <c r="GBC303"/>
      <c r="GBD303"/>
      <c r="GBE303"/>
      <c r="GBF303"/>
      <c r="GBG303"/>
      <c r="GBH303"/>
      <c r="GBI303"/>
      <c r="GBJ303"/>
      <c r="GBK303"/>
      <c r="GBL303"/>
      <c r="GBM303"/>
      <c r="GBN303"/>
      <c r="GBO303"/>
      <c r="GBP303"/>
      <c r="GBQ303"/>
      <c r="GBR303"/>
      <c r="GBS303"/>
      <c r="GBT303"/>
      <c r="GBU303"/>
      <c r="GBV303"/>
      <c r="GBW303"/>
      <c r="GBX303"/>
      <c r="GBY303"/>
      <c r="GBZ303"/>
      <c r="GCA303"/>
      <c r="GCB303"/>
      <c r="GCC303"/>
      <c r="GCD303"/>
      <c r="GCE303"/>
      <c r="GCF303"/>
      <c r="GCG303"/>
      <c r="GCH303"/>
      <c r="GCI303"/>
      <c r="GCJ303"/>
      <c r="GCK303"/>
      <c r="GCL303"/>
      <c r="GCM303"/>
      <c r="GCN303"/>
      <c r="GCO303"/>
      <c r="GCP303"/>
      <c r="GCQ303"/>
      <c r="GCR303"/>
      <c r="GCS303"/>
      <c r="GCT303"/>
      <c r="GCU303"/>
      <c r="GCV303"/>
      <c r="GCW303"/>
      <c r="GCX303"/>
      <c r="GCY303"/>
      <c r="GCZ303"/>
      <c r="GDA303"/>
      <c r="GDB303"/>
      <c r="GDC303"/>
      <c r="GDD303"/>
      <c r="GDE303"/>
      <c r="GDF303"/>
      <c r="GDG303"/>
      <c r="GDH303"/>
      <c r="GDI303"/>
      <c r="GDJ303"/>
      <c r="GDK303"/>
      <c r="GDL303"/>
      <c r="GDM303"/>
      <c r="GDN303"/>
      <c r="GDO303"/>
      <c r="GDP303"/>
      <c r="GDQ303"/>
      <c r="GDR303"/>
      <c r="GDS303"/>
      <c r="GDT303"/>
      <c r="GDU303"/>
      <c r="GDV303"/>
      <c r="GDW303"/>
      <c r="GDX303"/>
      <c r="GDY303"/>
      <c r="GDZ303"/>
      <c r="GEA303"/>
      <c r="GEB303"/>
      <c r="GEC303"/>
      <c r="GED303"/>
      <c r="GEE303"/>
      <c r="GEF303"/>
      <c r="GEG303"/>
      <c r="GEH303"/>
      <c r="GEI303"/>
      <c r="GEJ303"/>
      <c r="GEK303"/>
      <c r="GEL303"/>
      <c r="GEM303"/>
      <c r="GEN303"/>
      <c r="GEO303"/>
      <c r="GEP303"/>
      <c r="GEQ303"/>
      <c r="GER303"/>
      <c r="GES303"/>
      <c r="GET303"/>
      <c r="GEU303"/>
      <c r="GEV303"/>
      <c r="GEW303"/>
      <c r="GEX303"/>
      <c r="GEY303"/>
      <c r="GEZ303"/>
      <c r="GFA303"/>
      <c r="GFB303"/>
      <c r="GFC303"/>
      <c r="GFD303"/>
      <c r="GFE303"/>
      <c r="GFF303"/>
      <c r="GFG303"/>
      <c r="GFH303"/>
      <c r="GFI303"/>
      <c r="GFJ303"/>
      <c r="GFK303"/>
      <c r="GFL303"/>
      <c r="GFM303"/>
      <c r="GFN303"/>
      <c r="GFO303"/>
      <c r="GFP303"/>
      <c r="GFQ303"/>
      <c r="GFR303"/>
      <c r="GFS303"/>
      <c r="GFT303"/>
      <c r="GFU303"/>
      <c r="GFV303"/>
      <c r="GFW303"/>
      <c r="GFX303"/>
      <c r="GFY303"/>
      <c r="GFZ303"/>
      <c r="GGA303"/>
      <c r="GGB303"/>
      <c r="GGC303"/>
      <c r="GGD303"/>
      <c r="GGE303"/>
      <c r="GGF303"/>
      <c r="GGG303"/>
      <c r="GGH303"/>
      <c r="GGI303"/>
      <c r="GGJ303"/>
      <c r="GGK303"/>
      <c r="GGL303"/>
      <c r="GGM303"/>
      <c r="GGN303"/>
      <c r="GGO303"/>
      <c r="GGP303"/>
      <c r="GGQ303"/>
      <c r="GGR303"/>
      <c r="GGS303"/>
      <c r="GGT303"/>
      <c r="GGU303"/>
      <c r="GGV303"/>
      <c r="GGW303"/>
      <c r="GGX303"/>
      <c r="GGY303"/>
      <c r="GGZ303"/>
      <c r="GHA303"/>
      <c r="GHB303"/>
      <c r="GHC303"/>
      <c r="GHD303"/>
      <c r="GHE303"/>
      <c r="GHF303"/>
      <c r="GHG303"/>
      <c r="GHH303"/>
      <c r="GHI303"/>
      <c r="GHJ303"/>
      <c r="GHK303"/>
      <c r="GHL303"/>
      <c r="GHM303"/>
      <c r="GHN303"/>
      <c r="GHO303"/>
      <c r="GHP303"/>
      <c r="GHQ303"/>
      <c r="GHR303"/>
      <c r="GHS303"/>
      <c r="GHT303"/>
      <c r="GHU303"/>
      <c r="GHV303"/>
      <c r="GHW303"/>
      <c r="GHX303"/>
      <c r="GHY303"/>
      <c r="GHZ303"/>
      <c r="GIA303"/>
      <c r="GIB303"/>
      <c r="GIC303"/>
      <c r="GID303"/>
      <c r="GIE303"/>
      <c r="GIF303"/>
      <c r="GIG303"/>
      <c r="GIH303"/>
      <c r="GII303"/>
      <c r="GIJ303"/>
      <c r="GIK303"/>
      <c r="GIL303"/>
      <c r="GIM303"/>
      <c r="GIN303"/>
      <c r="GIO303"/>
      <c r="GIP303"/>
      <c r="GIQ303"/>
      <c r="GIR303"/>
      <c r="GIS303"/>
      <c r="GIT303"/>
      <c r="GIU303"/>
      <c r="GIV303"/>
      <c r="GIW303"/>
      <c r="GIX303"/>
      <c r="GIY303"/>
      <c r="GIZ303"/>
      <c r="GJA303"/>
      <c r="GJB303"/>
      <c r="GJC303"/>
      <c r="GJD303"/>
      <c r="GJE303"/>
      <c r="GJF303"/>
      <c r="GJG303"/>
      <c r="GJH303"/>
      <c r="GJI303"/>
      <c r="GJJ303"/>
      <c r="GJK303"/>
      <c r="GJL303"/>
      <c r="GJM303"/>
      <c r="GJN303"/>
      <c r="GJO303"/>
      <c r="GJP303"/>
      <c r="GJQ303"/>
      <c r="GJR303"/>
      <c r="GJS303"/>
      <c r="GJT303"/>
      <c r="GJU303"/>
      <c r="GJV303"/>
      <c r="GJW303"/>
      <c r="GJX303"/>
      <c r="GJY303"/>
      <c r="GJZ303"/>
      <c r="GKA303"/>
      <c r="GKB303"/>
      <c r="GKC303"/>
      <c r="GKD303"/>
      <c r="GKE303"/>
      <c r="GKF303"/>
      <c r="GKG303"/>
      <c r="GKH303"/>
      <c r="GKI303"/>
      <c r="GKJ303"/>
      <c r="GKK303"/>
      <c r="GKL303"/>
      <c r="GKM303"/>
      <c r="GKN303"/>
      <c r="GKO303"/>
      <c r="GKP303"/>
      <c r="GKQ303"/>
      <c r="GKR303"/>
      <c r="GKS303"/>
      <c r="GKT303"/>
      <c r="GKU303"/>
      <c r="GKV303"/>
      <c r="GKW303"/>
      <c r="GKX303"/>
      <c r="GKY303"/>
      <c r="GKZ303"/>
      <c r="GLA303"/>
      <c r="GLB303"/>
      <c r="GLC303"/>
      <c r="GLD303"/>
      <c r="GLE303"/>
      <c r="GLF303"/>
      <c r="GLG303"/>
      <c r="GLH303"/>
      <c r="GLI303"/>
      <c r="GLJ303"/>
      <c r="GLK303"/>
      <c r="GLL303"/>
      <c r="GLM303"/>
      <c r="GLN303"/>
      <c r="GLO303"/>
      <c r="GLP303"/>
      <c r="GLQ303"/>
      <c r="GLR303"/>
      <c r="GLS303"/>
      <c r="GLT303"/>
      <c r="GLU303"/>
      <c r="GLV303"/>
      <c r="GLW303"/>
      <c r="GLX303"/>
      <c r="GLY303"/>
      <c r="GLZ303"/>
      <c r="GMA303"/>
      <c r="GMB303"/>
      <c r="GMC303"/>
      <c r="GMD303"/>
      <c r="GME303"/>
      <c r="GMF303"/>
      <c r="GMG303"/>
      <c r="GMH303"/>
      <c r="GMI303"/>
      <c r="GMJ303"/>
      <c r="GMK303"/>
      <c r="GML303"/>
      <c r="GMM303"/>
      <c r="GMN303"/>
      <c r="GMO303"/>
      <c r="GMP303"/>
      <c r="GMQ303"/>
      <c r="GMR303"/>
      <c r="GMS303"/>
      <c r="GMT303"/>
      <c r="GMU303"/>
      <c r="GMV303"/>
      <c r="GMW303"/>
      <c r="GMX303"/>
      <c r="GMY303"/>
      <c r="GMZ303"/>
      <c r="GNA303"/>
      <c r="GNB303"/>
      <c r="GNC303"/>
      <c r="GND303"/>
      <c r="GNE303"/>
      <c r="GNF303"/>
      <c r="GNG303"/>
      <c r="GNH303"/>
      <c r="GNI303"/>
      <c r="GNJ303"/>
      <c r="GNK303"/>
      <c r="GNL303"/>
      <c r="GNM303"/>
      <c r="GNN303"/>
      <c r="GNO303"/>
      <c r="GNP303"/>
      <c r="GNQ303"/>
      <c r="GNR303"/>
      <c r="GNS303"/>
      <c r="GNT303"/>
      <c r="GNU303"/>
      <c r="GNV303"/>
      <c r="GNW303"/>
      <c r="GNX303"/>
      <c r="GNY303"/>
      <c r="GNZ303"/>
      <c r="GOA303"/>
      <c r="GOB303"/>
      <c r="GOC303"/>
      <c r="GOD303"/>
      <c r="GOE303"/>
      <c r="GOF303"/>
      <c r="GOG303"/>
      <c r="GOH303"/>
      <c r="GOI303"/>
      <c r="GOJ303"/>
      <c r="GOK303"/>
      <c r="GOL303"/>
      <c r="GOM303"/>
      <c r="GON303"/>
      <c r="GOO303"/>
      <c r="GOP303"/>
      <c r="GOQ303"/>
      <c r="GOR303"/>
      <c r="GOS303"/>
      <c r="GOT303"/>
      <c r="GOU303"/>
      <c r="GOV303"/>
      <c r="GOW303"/>
      <c r="GOX303"/>
      <c r="GOY303"/>
      <c r="GOZ303"/>
      <c r="GPA303"/>
      <c r="GPB303"/>
      <c r="GPC303"/>
      <c r="GPD303"/>
      <c r="GPE303"/>
      <c r="GPF303"/>
      <c r="GPG303"/>
      <c r="GPH303"/>
      <c r="GPI303"/>
      <c r="GPJ303"/>
      <c r="GPK303"/>
      <c r="GPL303"/>
      <c r="GPM303"/>
      <c r="GPN303"/>
      <c r="GPO303"/>
      <c r="GPP303"/>
      <c r="GPQ303"/>
      <c r="GPR303"/>
      <c r="GPS303"/>
      <c r="GPT303"/>
      <c r="GPU303"/>
      <c r="GPV303"/>
      <c r="GPW303"/>
      <c r="GPX303"/>
      <c r="GPY303"/>
      <c r="GPZ303"/>
      <c r="GQA303"/>
      <c r="GQB303"/>
      <c r="GQC303"/>
      <c r="GQD303"/>
      <c r="GQE303"/>
      <c r="GQF303"/>
      <c r="GQG303"/>
      <c r="GQH303"/>
      <c r="GQI303"/>
      <c r="GQJ303"/>
      <c r="GQK303"/>
      <c r="GQL303"/>
      <c r="GQM303"/>
      <c r="GQN303"/>
      <c r="GQO303"/>
      <c r="GQP303"/>
      <c r="GQQ303"/>
      <c r="GQR303"/>
      <c r="GQS303"/>
      <c r="GQT303"/>
      <c r="GQU303"/>
      <c r="GQV303"/>
      <c r="GQW303"/>
      <c r="GQX303"/>
      <c r="GQY303"/>
      <c r="GQZ303"/>
      <c r="GRA303"/>
      <c r="GRB303"/>
      <c r="GRC303"/>
      <c r="GRD303"/>
      <c r="GRE303"/>
      <c r="GRF303"/>
      <c r="GRG303"/>
      <c r="GRH303"/>
      <c r="GRI303"/>
      <c r="GRJ303"/>
      <c r="GRK303"/>
      <c r="GRL303"/>
      <c r="GRM303"/>
      <c r="GRN303"/>
      <c r="GRO303"/>
      <c r="GRP303"/>
      <c r="GRQ303"/>
      <c r="GRR303"/>
      <c r="GRS303"/>
      <c r="GRT303"/>
      <c r="GRU303"/>
      <c r="GRV303"/>
      <c r="GRW303"/>
      <c r="GRX303"/>
      <c r="GRY303"/>
      <c r="GRZ303"/>
      <c r="GSA303"/>
      <c r="GSB303"/>
      <c r="GSC303"/>
      <c r="GSD303"/>
      <c r="GSE303"/>
      <c r="GSF303"/>
      <c r="GSG303"/>
      <c r="GSH303"/>
      <c r="GSI303"/>
      <c r="GSJ303"/>
      <c r="GSK303"/>
      <c r="GSL303"/>
      <c r="GSM303"/>
      <c r="GSN303"/>
      <c r="GSO303"/>
      <c r="GSP303"/>
      <c r="GSQ303"/>
      <c r="GSR303"/>
      <c r="GSS303"/>
      <c r="GST303"/>
      <c r="GSU303"/>
      <c r="GSV303"/>
      <c r="GSW303"/>
      <c r="GSX303"/>
      <c r="GSY303"/>
      <c r="GSZ303"/>
      <c r="GTA303"/>
      <c r="GTB303"/>
      <c r="GTC303"/>
      <c r="GTD303"/>
      <c r="GTE303"/>
      <c r="GTF303"/>
      <c r="GTG303"/>
      <c r="GTH303"/>
      <c r="GTI303"/>
      <c r="GTJ303"/>
      <c r="GTK303"/>
      <c r="GTL303"/>
      <c r="GTM303"/>
      <c r="GTN303"/>
      <c r="GTO303"/>
      <c r="GTP303"/>
      <c r="GTQ303"/>
      <c r="GTR303"/>
      <c r="GTS303"/>
      <c r="GTT303"/>
      <c r="GTU303"/>
      <c r="GTV303"/>
      <c r="GTW303"/>
      <c r="GTX303"/>
      <c r="GTY303"/>
      <c r="GTZ303"/>
      <c r="GUA303"/>
      <c r="GUB303"/>
      <c r="GUC303"/>
      <c r="GUD303"/>
      <c r="GUE303"/>
      <c r="GUF303"/>
      <c r="GUG303"/>
      <c r="GUH303"/>
      <c r="GUI303"/>
      <c r="GUJ303"/>
      <c r="GUK303"/>
      <c r="GUL303"/>
      <c r="GUM303"/>
      <c r="GUN303"/>
      <c r="GUO303"/>
      <c r="GUP303"/>
      <c r="GUQ303"/>
      <c r="GUR303"/>
      <c r="GUS303"/>
      <c r="GUT303"/>
      <c r="GUU303"/>
      <c r="GUV303"/>
      <c r="GUW303"/>
      <c r="GUX303"/>
      <c r="GUY303"/>
      <c r="GUZ303"/>
      <c r="GVA303"/>
      <c r="GVB303"/>
      <c r="GVC303"/>
      <c r="GVD303"/>
      <c r="GVE303"/>
      <c r="GVF303"/>
      <c r="GVG303"/>
      <c r="GVH303"/>
      <c r="GVI303"/>
      <c r="GVJ303"/>
      <c r="GVK303"/>
      <c r="GVL303"/>
      <c r="GVM303"/>
      <c r="GVN303"/>
      <c r="GVO303"/>
      <c r="GVP303"/>
      <c r="GVQ303"/>
      <c r="GVR303"/>
      <c r="GVS303"/>
      <c r="GVT303"/>
      <c r="GVU303"/>
      <c r="GVV303"/>
      <c r="GVW303"/>
      <c r="GVX303"/>
      <c r="GVY303"/>
      <c r="GVZ303"/>
      <c r="GWA303"/>
      <c r="GWB303"/>
      <c r="GWC303"/>
      <c r="GWD303"/>
      <c r="GWE303"/>
      <c r="GWF303"/>
      <c r="GWG303"/>
      <c r="GWH303"/>
      <c r="GWI303"/>
      <c r="GWJ303"/>
      <c r="GWK303"/>
      <c r="GWL303"/>
      <c r="GWM303"/>
      <c r="GWN303"/>
      <c r="GWO303"/>
      <c r="GWP303"/>
      <c r="GWQ303"/>
      <c r="GWR303"/>
      <c r="GWS303"/>
      <c r="GWT303"/>
      <c r="GWU303"/>
      <c r="GWV303"/>
      <c r="GWW303"/>
      <c r="GWX303"/>
      <c r="GWY303"/>
      <c r="GWZ303"/>
      <c r="GXA303"/>
      <c r="GXB303"/>
      <c r="GXC303"/>
      <c r="GXD303"/>
      <c r="GXE303"/>
      <c r="GXF303"/>
      <c r="GXG303"/>
      <c r="GXH303"/>
      <c r="GXI303"/>
      <c r="GXJ303"/>
      <c r="GXK303"/>
      <c r="GXL303"/>
      <c r="GXM303"/>
      <c r="GXN303"/>
      <c r="GXO303"/>
      <c r="GXP303"/>
      <c r="GXQ303"/>
      <c r="GXR303"/>
      <c r="GXS303"/>
      <c r="GXT303"/>
      <c r="GXU303"/>
      <c r="GXV303"/>
      <c r="GXW303"/>
      <c r="GXX303"/>
      <c r="GXY303"/>
      <c r="GXZ303"/>
      <c r="GYA303"/>
      <c r="GYB303"/>
      <c r="GYC303"/>
      <c r="GYD303"/>
      <c r="GYE303"/>
      <c r="GYF303"/>
      <c r="GYG303"/>
      <c r="GYH303"/>
      <c r="GYI303"/>
      <c r="GYJ303"/>
      <c r="GYK303"/>
      <c r="GYL303"/>
      <c r="GYM303"/>
      <c r="GYN303"/>
      <c r="GYO303"/>
      <c r="GYP303"/>
      <c r="GYQ303"/>
      <c r="GYR303"/>
      <c r="GYS303"/>
      <c r="GYT303"/>
      <c r="GYU303"/>
      <c r="GYV303"/>
      <c r="GYW303"/>
      <c r="GYX303"/>
      <c r="GYY303"/>
      <c r="GYZ303"/>
      <c r="GZA303"/>
      <c r="GZB303"/>
      <c r="GZC303"/>
      <c r="GZD303"/>
      <c r="GZE303"/>
      <c r="GZF303"/>
      <c r="GZG303"/>
      <c r="GZH303"/>
      <c r="GZI303"/>
      <c r="GZJ303"/>
      <c r="GZK303"/>
      <c r="GZL303"/>
      <c r="GZM303"/>
      <c r="GZN303"/>
      <c r="GZO303"/>
      <c r="GZP303"/>
      <c r="GZQ303"/>
      <c r="GZR303"/>
      <c r="GZS303"/>
      <c r="GZT303"/>
      <c r="GZU303"/>
      <c r="GZV303"/>
      <c r="GZW303"/>
      <c r="GZX303"/>
      <c r="GZY303"/>
      <c r="GZZ303"/>
      <c r="HAA303"/>
      <c r="HAB303"/>
      <c r="HAC303"/>
      <c r="HAD303"/>
      <c r="HAE303"/>
      <c r="HAF303"/>
      <c r="HAG303"/>
      <c r="HAH303"/>
      <c r="HAI303"/>
      <c r="HAJ303"/>
      <c r="HAK303"/>
      <c r="HAL303"/>
      <c r="HAM303"/>
      <c r="HAN303"/>
      <c r="HAO303"/>
      <c r="HAP303"/>
      <c r="HAQ303"/>
      <c r="HAR303"/>
      <c r="HAS303"/>
      <c r="HAT303"/>
      <c r="HAU303"/>
      <c r="HAV303"/>
      <c r="HAW303"/>
      <c r="HAX303"/>
      <c r="HAY303"/>
      <c r="HAZ303"/>
      <c r="HBA303"/>
      <c r="HBB303"/>
      <c r="HBC303"/>
      <c r="HBD303"/>
      <c r="HBE303"/>
      <c r="HBF303"/>
      <c r="HBG303"/>
      <c r="HBH303"/>
      <c r="HBI303"/>
      <c r="HBJ303"/>
      <c r="HBK303"/>
      <c r="HBL303"/>
      <c r="HBM303"/>
      <c r="HBN303"/>
      <c r="HBO303"/>
      <c r="HBP303"/>
      <c r="HBQ303"/>
      <c r="HBR303"/>
      <c r="HBS303"/>
      <c r="HBT303"/>
      <c r="HBU303"/>
      <c r="HBV303"/>
      <c r="HBW303"/>
      <c r="HBX303"/>
      <c r="HBY303"/>
      <c r="HBZ303"/>
      <c r="HCA303"/>
      <c r="HCB303"/>
      <c r="HCC303"/>
      <c r="HCD303"/>
      <c r="HCE303"/>
      <c r="HCF303"/>
      <c r="HCG303"/>
      <c r="HCH303"/>
      <c r="HCI303"/>
      <c r="HCJ303"/>
      <c r="HCK303"/>
      <c r="HCL303"/>
      <c r="HCM303"/>
      <c r="HCN303"/>
      <c r="HCO303"/>
      <c r="HCP303"/>
      <c r="HCQ303"/>
      <c r="HCR303"/>
      <c r="HCS303"/>
      <c r="HCT303"/>
      <c r="HCU303"/>
      <c r="HCV303"/>
      <c r="HCW303"/>
      <c r="HCX303"/>
      <c r="HCY303"/>
      <c r="HCZ303"/>
      <c r="HDA303"/>
      <c r="HDB303"/>
      <c r="HDC303"/>
      <c r="HDD303"/>
      <c r="HDE303"/>
      <c r="HDF303"/>
      <c r="HDG303"/>
      <c r="HDH303"/>
      <c r="HDI303"/>
      <c r="HDJ303"/>
      <c r="HDK303"/>
      <c r="HDL303"/>
      <c r="HDM303"/>
      <c r="HDN303"/>
      <c r="HDO303"/>
      <c r="HDP303"/>
      <c r="HDQ303"/>
      <c r="HDR303"/>
      <c r="HDS303"/>
      <c r="HDT303"/>
      <c r="HDU303"/>
      <c r="HDV303"/>
      <c r="HDW303"/>
      <c r="HDX303"/>
      <c r="HDY303"/>
      <c r="HDZ303"/>
      <c r="HEA303"/>
      <c r="HEB303"/>
      <c r="HEC303"/>
      <c r="HED303"/>
      <c r="HEE303"/>
      <c r="HEF303"/>
      <c r="HEG303"/>
      <c r="HEH303"/>
      <c r="HEI303"/>
      <c r="HEJ303"/>
      <c r="HEK303"/>
      <c r="HEL303"/>
      <c r="HEM303"/>
      <c r="HEN303"/>
      <c r="HEO303"/>
      <c r="HEP303"/>
      <c r="HEQ303"/>
      <c r="HER303"/>
      <c r="HES303"/>
      <c r="HET303"/>
      <c r="HEU303"/>
      <c r="HEV303"/>
      <c r="HEW303"/>
      <c r="HEX303"/>
      <c r="HEY303"/>
      <c r="HEZ303"/>
      <c r="HFA303"/>
      <c r="HFB303"/>
      <c r="HFC303"/>
      <c r="HFD303"/>
      <c r="HFE303"/>
      <c r="HFF303"/>
      <c r="HFG303"/>
      <c r="HFH303"/>
      <c r="HFI303"/>
      <c r="HFJ303"/>
      <c r="HFK303"/>
      <c r="HFL303"/>
      <c r="HFM303"/>
      <c r="HFN303"/>
      <c r="HFO303"/>
      <c r="HFP303"/>
      <c r="HFQ303"/>
      <c r="HFR303"/>
      <c r="HFS303"/>
      <c r="HFT303"/>
      <c r="HFU303"/>
      <c r="HFV303"/>
      <c r="HFW303"/>
      <c r="HFX303"/>
      <c r="HFY303"/>
      <c r="HFZ303"/>
      <c r="HGA303"/>
      <c r="HGB303"/>
      <c r="HGC303"/>
      <c r="HGD303"/>
      <c r="HGE303"/>
      <c r="HGF303"/>
      <c r="HGG303"/>
      <c r="HGH303"/>
      <c r="HGI303"/>
      <c r="HGJ303"/>
      <c r="HGK303"/>
      <c r="HGL303"/>
      <c r="HGM303"/>
      <c r="HGN303"/>
      <c r="HGO303"/>
      <c r="HGP303"/>
      <c r="HGQ303"/>
      <c r="HGR303"/>
      <c r="HGS303"/>
      <c r="HGT303"/>
      <c r="HGU303"/>
      <c r="HGV303"/>
      <c r="HGW303"/>
      <c r="HGX303"/>
      <c r="HGY303"/>
      <c r="HGZ303"/>
      <c r="HHA303"/>
      <c r="HHB303"/>
      <c r="HHC303"/>
      <c r="HHD303"/>
      <c r="HHE303"/>
      <c r="HHF303"/>
      <c r="HHG303"/>
      <c r="HHH303"/>
      <c r="HHI303"/>
      <c r="HHJ303"/>
      <c r="HHK303"/>
      <c r="HHL303"/>
      <c r="HHM303"/>
      <c r="HHN303"/>
      <c r="HHO303"/>
      <c r="HHP303"/>
      <c r="HHQ303"/>
      <c r="HHR303"/>
      <c r="HHS303"/>
      <c r="HHT303"/>
      <c r="HHU303"/>
      <c r="HHV303"/>
      <c r="HHW303"/>
      <c r="HHX303"/>
      <c r="HHY303"/>
      <c r="HHZ303"/>
      <c r="HIA303"/>
      <c r="HIB303"/>
      <c r="HIC303"/>
      <c r="HID303"/>
      <c r="HIE303"/>
      <c r="HIF303"/>
      <c r="HIG303"/>
      <c r="HIH303"/>
      <c r="HII303"/>
      <c r="HIJ303"/>
      <c r="HIK303"/>
      <c r="HIL303"/>
      <c r="HIM303"/>
      <c r="HIN303"/>
      <c r="HIO303"/>
      <c r="HIP303"/>
      <c r="HIQ303"/>
      <c r="HIR303"/>
      <c r="HIS303"/>
      <c r="HIT303"/>
      <c r="HIU303"/>
      <c r="HIV303"/>
      <c r="HIW303"/>
      <c r="HIX303"/>
      <c r="HIY303"/>
      <c r="HIZ303"/>
      <c r="HJA303"/>
      <c r="HJB303"/>
      <c r="HJC303"/>
      <c r="HJD303"/>
      <c r="HJE303"/>
      <c r="HJF303"/>
      <c r="HJG303"/>
      <c r="HJH303"/>
      <c r="HJI303"/>
      <c r="HJJ303"/>
      <c r="HJK303"/>
      <c r="HJL303"/>
      <c r="HJM303"/>
      <c r="HJN303"/>
      <c r="HJO303"/>
      <c r="HJP303"/>
      <c r="HJQ303"/>
      <c r="HJR303"/>
      <c r="HJS303"/>
      <c r="HJT303"/>
      <c r="HJU303"/>
      <c r="HJV303"/>
      <c r="HJW303"/>
      <c r="HJX303"/>
      <c r="HJY303"/>
      <c r="HJZ303"/>
      <c r="HKA303"/>
      <c r="HKB303"/>
      <c r="HKC303"/>
      <c r="HKD303"/>
      <c r="HKE303"/>
      <c r="HKF303"/>
      <c r="HKG303"/>
      <c r="HKH303"/>
      <c r="HKI303"/>
      <c r="HKJ303"/>
      <c r="HKK303"/>
      <c r="HKL303"/>
      <c r="HKM303"/>
      <c r="HKN303"/>
      <c r="HKO303"/>
      <c r="HKP303"/>
      <c r="HKQ303"/>
      <c r="HKR303"/>
      <c r="HKS303"/>
      <c r="HKT303"/>
      <c r="HKU303"/>
      <c r="HKV303"/>
      <c r="HKW303"/>
      <c r="HKX303"/>
      <c r="HKY303"/>
      <c r="HKZ303"/>
      <c r="HLA303"/>
      <c r="HLB303"/>
      <c r="HLC303"/>
      <c r="HLD303"/>
      <c r="HLE303"/>
      <c r="HLF303"/>
      <c r="HLG303"/>
      <c r="HLH303"/>
      <c r="HLI303"/>
      <c r="HLJ303"/>
      <c r="HLK303"/>
      <c r="HLL303"/>
      <c r="HLM303"/>
      <c r="HLN303"/>
      <c r="HLO303"/>
      <c r="HLP303"/>
      <c r="HLQ303"/>
      <c r="HLR303"/>
      <c r="HLS303"/>
      <c r="HLT303"/>
      <c r="HLU303"/>
      <c r="HLV303"/>
      <c r="HLW303"/>
      <c r="HLX303"/>
      <c r="HLY303"/>
      <c r="HLZ303"/>
      <c r="HMA303"/>
      <c r="HMB303"/>
      <c r="HMC303"/>
      <c r="HMD303"/>
      <c r="HME303"/>
      <c r="HMF303"/>
      <c r="HMG303"/>
      <c r="HMH303"/>
      <c r="HMI303"/>
      <c r="HMJ303"/>
      <c r="HMK303"/>
      <c r="HML303"/>
      <c r="HMM303"/>
      <c r="HMN303"/>
      <c r="HMO303"/>
      <c r="HMP303"/>
      <c r="HMQ303"/>
      <c r="HMR303"/>
      <c r="HMS303"/>
      <c r="HMT303"/>
      <c r="HMU303"/>
      <c r="HMV303"/>
      <c r="HMW303"/>
      <c r="HMX303"/>
      <c r="HMY303"/>
      <c r="HMZ303"/>
      <c r="HNA303"/>
      <c r="HNB303"/>
      <c r="HNC303"/>
      <c r="HND303"/>
      <c r="HNE303"/>
      <c r="HNF303"/>
      <c r="HNG303"/>
      <c r="HNH303"/>
      <c r="HNI303"/>
      <c r="HNJ303"/>
      <c r="HNK303"/>
      <c r="HNL303"/>
      <c r="HNM303"/>
      <c r="HNN303"/>
      <c r="HNO303"/>
      <c r="HNP303"/>
      <c r="HNQ303"/>
      <c r="HNR303"/>
      <c r="HNS303"/>
      <c r="HNT303"/>
      <c r="HNU303"/>
      <c r="HNV303"/>
      <c r="HNW303"/>
      <c r="HNX303"/>
      <c r="HNY303"/>
      <c r="HNZ303"/>
      <c r="HOA303"/>
      <c r="HOB303"/>
      <c r="HOC303"/>
      <c r="HOD303"/>
      <c r="HOE303"/>
      <c r="HOF303"/>
      <c r="HOG303"/>
      <c r="HOH303"/>
      <c r="HOI303"/>
      <c r="HOJ303"/>
      <c r="HOK303"/>
      <c r="HOL303"/>
      <c r="HOM303"/>
      <c r="HON303"/>
      <c r="HOO303"/>
      <c r="HOP303"/>
      <c r="HOQ303"/>
      <c r="HOR303"/>
      <c r="HOS303"/>
      <c r="HOT303"/>
      <c r="HOU303"/>
      <c r="HOV303"/>
      <c r="HOW303"/>
      <c r="HOX303"/>
      <c r="HOY303"/>
      <c r="HOZ303"/>
      <c r="HPA303"/>
      <c r="HPB303"/>
      <c r="HPC303"/>
      <c r="HPD303"/>
      <c r="HPE303"/>
      <c r="HPF303"/>
      <c r="HPG303"/>
      <c r="HPH303"/>
      <c r="HPI303"/>
      <c r="HPJ303"/>
      <c r="HPK303"/>
      <c r="HPL303"/>
      <c r="HPM303"/>
      <c r="HPN303"/>
      <c r="HPO303"/>
      <c r="HPP303"/>
      <c r="HPQ303"/>
      <c r="HPR303"/>
      <c r="HPS303"/>
      <c r="HPT303"/>
      <c r="HPU303"/>
      <c r="HPV303"/>
      <c r="HPW303"/>
      <c r="HPX303"/>
      <c r="HPY303"/>
      <c r="HPZ303"/>
      <c r="HQA303"/>
      <c r="HQB303"/>
      <c r="HQC303"/>
      <c r="HQD303"/>
      <c r="HQE303"/>
      <c r="HQF303"/>
      <c r="HQG303"/>
      <c r="HQH303"/>
      <c r="HQI303"/>
      <c r="HQJ303"/>
      <c r="HQK303"/>
      <c r="HQL303"/>
      <c r="HQM303"/>
      <c r="HQN303"/>
      <c r="HQO303"/>
      <c r="HQP303"/>
      <c r="HQQ303"/>
      <c r="HQR303"/>
      <c r="HQS303"/>
      <c r="HQT303"/>
      <c r="HQU303"/>
      <c r="HQV303"/>
      <c r="HQW303"/>
      <c r="HQX303"/>
      <c r="HQY303"/>
      <c r="HQZ303"/>
      <c r="HRA303"/>
      <c r="HRB303"/>
      <c r="HRC303"/>
      <c r="HRD303"/>
      <c r="HRE303"/>
      <c r="HRF303"/>
      <c r="HRG303"/>
      <c r="HRH303"/>
      <c r="HRI303"/>
      <c r="HRJ303"/>
      <c r="HRK303"/>
      <c r="HRL303"/>
      <c r="HRM303"/>
      <c r="HRN303"/>
      <c r="HRO303"/>
      <c r="HRP303"/>
      <c r="HRQ303"/>
      <c r="HRR303"/>
      <c r="HRS303"/>
      <c r="HRT303"/>
      <c r="HRU303"/>
      <c r="HRV303"/>
      <c r="HRW303"/>
      <c r="HRX303"/>
      <c r="HRY303"/>
      <c r="HRZ303"/>
      <c r="HSA303"/>
      <c r="HSB303"/>
      <c r="HSC303"/>
      <c r="HSD303"/>
      <c r="HSE303"/>
      <c r="HSF303"/>
      <c r="HSG303"/>
      <c r="HSH303"/>
      <c r="HSI303"/>
      <c r="HSJ303"/>
      <c r="HSK303"/>
      <c r="HSL303"/>
      <c r="HSM303"/>
      <c r="HSN303"/>
      <c r="HSO303"/>
      <c r="HSP303"/>
      <c r="HSQ303"/>
      <c r="HSR303"/>
      <c r="HSS303"/>
      <c r="HST303"/>
      <c r="HSU303"/>
      <c r="HSV303"/>
      <c r="HSW303"/>
      <c r="HSX303"/>
      <c r="HSY303"/>
      <c r="HSZ303"/>
      <c r="HTA303"/>
      <c r="HTB303"/>
      <c r="HTC303"/>
      <c r="HTD303"/>
      <c r="HTE303"/>
      <c r="HTF303"/>
      <c r="HTG303"/>
      <c r="HTH303"/>
      <c r="HTI303"/>
      <c r="HTJ303"/>
      <c r="HTK303"/>
      <c r="HTL303"/>
      <c r="HTM303"/>
      <c r="HTN303"/>
      <c r="HTO303"/>
      <c r="HTP303"/>
      <c r="HTQ303"/>
      <c r="HTR303"/>
      <c r="HTS303"/>
      <c r="HTT303"/>
      <c r="HTU303"/>
      <c r="HTV303"/>
      <c r="HTW303"/>
      <c r="HTX303"/>
      <c r="HTY303"/>
      <c r="HTZ303"/>
      <c r="HUA303"/>
      <c r="HUB303"/>
      <c r="HUC303"/>
      <c r="HUD303"/>
      <c r="HUE303"/>
      <c r="HUF303"/>
      <c r="HUG303"/>
      <c r="HUH303"/>
      <c r="HUI303"/>
      <c r="HUJ303"/>
      <c r="HUK303"/>
      <c r="HUL303"/>
      <c r="HUM303"/>
      <c r="HUN303"/>
      <c r="HUO303"/>
      <c r="HUP303"/>
      <c r="HUQ303"/>
      <c r="HUR303"/>
      <c r="HUS303"/>
      <c r="HUT303"/>
      <c r="HUU303"/>
      <c r="HUV303"/>
      <c r="HUW303"/>
      <c r="HUX303"/>
      <c r="HUY303"/>
      <c r="HUZ303"/>
      <c r="HVA303"/>
      <c r="HVB303"/>
      <c r="HVC303"/>
      <c r="HVD303"/>
      <c r="HVE303"/>
      <c r="HVF303"/>
      <c r="HVG303"/>
      <c r="HVH303"/>
      <c r="HVI303"/>
      <c r="HVJ303"/>
      <c r="HVK303"/>
      <c r="HVL303"/>
      <c r="HVM303"/>
      <c r="HVN303"/>
      <c r="HVO303"/>
      <c r="HVP303"/>
      <c r="HVQ303"/>
      <c r="HVR303"/>
      <c r="HVS303"/>
      <c r="HVT303"/>
      <c r="HVU303"/>
      <c r="HVV303"/>
      <c r="HVW303"/>
      <c r="HVX303"/>
      <c r="HVY303"/>
      <c r="HVZ303"/>
      <c r="HWA303"/>
      <c r="HWB303"/>
      <c r="HWC303"/>
      <c r="HWD303"/>
      <c r="HWE303"/>
      <c r="HWF303"/>
      <c r="HWG303"/>
      <c r="HWH303"/>
      <c r="HWI303"/>
      <c r="HWJ303"/>
      <c r="HWK303"/>
      <c r="HWL303"/>
      <c r="HWM303"/>
      <c r="HWN303"/>
      <c r="HWO303"/>
      <c r="HWP303"/>
      <c r="HWQ303"/>
      <c r="HWR303"/>
      <c r="HWS303"/>
      <c r="HWT303"/>
      <c r="HWU303"/>
      <c r="HWV303"/>
      <c r="HWW303"/>
      <c r="HWX303"/>
      <c r="HWY303"/>
      <c r="HWZ303"/>
      <c r="HXA303"/>
      <c r="HXB303"/>
      <c r="HXC303"/>
      <c r="HXD303"/>
      <c r="HXE303"/>
      <c r="HXF303"/>
      <c r="HXG303"/>
      <c r="HXH303"/>
      <c r="HXI303"/>
      <c r="HXJ303"/>
      <c r="HXK303"/>
      <c r="HXL303"/>
      <c r="HXM303"/>
      <c r="HXN303"/>
      <c r="HXO303"/>
      <c r="HXP303"/>
      <c r="HXQ303"/>
      <c r="HXR303"/>
      <c r="HXS303"/>
      <c r="HXT303"/>
      <c r="HXU303"/>
      <c r="HXV303"/>
      <c r="HXW303"/>
      <c r="HXX303"/>
      <c r="HXY303"/>
      <c r="HXZ303"/>
      <c r="HYA303"/>
      <c r="HYB303"/>
      <c r="HYC303"/>
      <c r="HYD303"/>
      <c r="HYE303"/>
      <c r="HYF303"/>
      <c r="HYG303"/>
      <c r="HYH303"/>
      <c r="HYI303"/>
      <c r="HYJ303"/>
      <c r="HYK303"/>
      <c r="HYL303"/>
      <c r="HYM303"/>
      <c r="HYN303"/>
      <c r="HYO303"/>
      <c r="HYP303"/>
      <c r="HYQ303"/>
      <c r="HYR303"/>
      <c r="HYS303"/>
      <c r="HYT303"/>
      <c r="HYU303"/>
      <c r="HYV303"/>
      <c r="HYW303"/>
      <c r="HYX303"/>
      <c r="HYY303"/>
      <c r="HYZ303"/>
      <c r="HZA303"/>
      <c r="HZB303"/>
      <c r="HZC303"/>
      <c r="HZD303"/>
      <c r="HZE303"/>
      <c r="HZF303"/>
      <c r="HZG303"/>
      <c r="HZH303"/>
      <c r="HZI303"/>
      <c r="HZJ303"/>
      <c r="HZK303"/>
      <c r="HZL303"/>
      <c r="HZM303"/>
      <c r="HZN303"/>
      <c r="HZO303"/>
      <c r="HZP303"/>
      <c r="HZQ303"/>
      <c r="HZR303"/>
      <c r="HZS303"/>
      <c r="HZT303"/>
      <c r="HZU303"/>
      <c r="HZV303"/>
      <c r="HZW303"/>
      <c r="HZX303"/>
      <c r="HZY303"/>
      <c r="HZZ303"/>
      <c r="IAA303"/>
      <c r="IAB303"/>
      <c r="IAC303"/>
      <c r="IAD303"/>
      <c r="IAE303"/>
      <c r="IAF303"/>
      <c r="IAG303"/>
      <c r="IAH303"/>
      <c r="IAI303"/>
      <c r="IAJ303"/>
      <c r="IAK303"/>
      <c r="IAL303"/>
      <c r="IAM303"/>
      <c r="IAN303"/>
      <c r="IAO303"/>
      <c r="IAP303"/>
      <c r="IAQ303"/>
      <c r="IAR303"/>
      <c r="IAS303"/>
      <c r="IAT303"/>
      <c r="IAU303"/>
      <c r="IAV303"/>
      <c r="IAW303"/>
      <c r="IAX303"/>
      <c r="IAY303"/>
      <c r="IAZ303"/>
      <c r="IBA303"/>
      <c r="IBB303"/>
      <c r="IBC303"/>
      <c r="IBD303"/>
      <c r="IBE303"/>
      <c r="IBF303"/>
      <c r="IBG303"/>
      <c r="IBH303"/>
      <c r="IBI303"/>
      <c r="IBJ303"/>
      <c r="IBK303"/>
      <c r="IBL303"/>
      <c r="IBM303"/>
      <c r="IBN303"/>
      <c r="IBO303"/>
      <c r="IBP303"/>
      <c r="IBQ303"/>
      <c r="IBR303"/>
      <c r="IBS303"/>
      <c r="IBT303"/>
      <c r="IBU303"/>
      <c r="IBV303"/>
      <c r="IBW303"/>
      <c r="IBX303"/>
      <c r="IBY303"/>
      <c r="IBZ303"/>
      <c r="ICA303"/>
      <c r="ICB303"/>
      <c r="ICC303"/>
      <c r="ICD303"/>
      <c r="ICE303"/>
      <c r="ICF303"/>
      <c r="ICG303"/>
      <c r="ICH303"/>
      <c r="ICI303"/>
      <c r="ICJ303"/>
      <c r="ICK303"/>
      <c r="ICL303"/>
      <c r="ICM303"/>
      <c r="ICN303"/>
      <c r="ICO303"/>
      <c r="ICP303"/>
      <c r="ICQ303"/>
      <c r="ICR303"/>
      <c r="ICS303"/>
      <c r="ICT303"/>
      <c r="ICU303"/>
      <c r="ICV303"/>
      <c r="ICW303"/>
      <c r="ICX303"/>
      <c r="ICY303"/>
      <c r="ICZ303"/>
      <c r="IDA303"/>
      <c r="IDB303"/>
      <c r="IDC303"/>
      <c r="IDD303"/>
      <c r="IDE303"/>
      <c r="IDF303"/>
      <c r="IDG303"/>
      <c r="IDH303"/>
      <c r="IDI303"/>
      <c r="IDJ303"/>
      <c r="IDK303"/>
      <c r="IDL303"/>
      <c r="IDM303"/>
      <c r="IDN303"/>
      <c r="IDO303"/>
      <c r="IDP303"/>
      <c r="IDQ303"/>
      <c r="IDR303"/>
      <c r="IDS303"/>
      <c r="IDT303"/>
      <c r="IDU303"/>
      <c r="IDV303"/>
      <c r="IDW303"/>
      <c r="IDX303"/>
      <c r="IDY303"/>
      <c r="IDZ303"/>
      <c r="IEA303"/>
      <c r="IEB303"/>
      <c r="IEC303"/>
      <c r="IED303"/>
      <c r="IEE303"/>
      <c r="IEF303"/>
      <c r="IEG303"/>
      <c r="IEH303"/>
      <c r="IEI303"/>
      <c r="IEJ303"/>
      <c r="IEK303"/>
      <c r="IEL303"/>
      <c r="IEM303"/>
      <c r="IEN303"/>
      <c r="IEO303"/>
      <c r="IEP303"/>
      <c r="IEQ303"/>
      <c r="IER303"/>
      <c r="IES303"/>
      <c r="IET303"/>
      <c r="IEU303"/>
      <c r="IEV303"/>
      <c r="IEW303"/>
      <c r="IEX303"/>
      <c r="IEY303"/>
      <c r="IEZ303"/>
      <c r="IFA303"/>
      <c r="IFB303"/>
      <c r="IFC303"/>
      <c r="IFD303"/>
      <c r="IFE303"/>
      <c r="IFF303"/>
      <c r="IFG303"/>
      <c r="IFH303"/>
      <c r="IFI303"/>
      <c r="IFJ303"/>
      <c r="IFK303"/>
      <c r="IFL303"/>
      <c r="IFM303"/>
      <c r="IFN303"/>
      <c r="IFO303"/>
      <c r="IFP303"/>
      <c r="IFQ303"/>
      <c r="IFR303"/>
      <c r="IFS303"/>
      <c r="IFT303"/>
      <c r="IFU303"/>
      <c r="IFV303"/>
      <c r="IFW303"/>
      <c r="IFX303"/>
      <c r="IFY303"/>
      <c r="IFZ303"/>
      <c r="IGA303"/>
      <c r="IGB303"/>
      <c r="IGC303"/>
      <c r="IGD303"/>
      <c r="IGE303"/>
      <c r="IGF303"/>
      <c r="IGG303"/>
      <c r="IGH303"/>
      <c r="IGI303"/>
      <c r="IGJ303"/>
      <c r="IGK303"/>
      <c r="IGL303"/>
      <c r="IGM303"/>
      <c r="IGN303"/>
      <c r="IGO303"/>
      <c r="IGP303"/>
      <c r="IGQ303"/>
      <c r="IGR303"/>
      <c r="IGS303"/>
      <c r="IGT303"/>
      <c r="IGU303"/>
      <c r="IGV303"/>
      <c r="IGW303"/>
      <c r="IGX303"/>
      <c r="IGY303"/>
      <c r="IGZ303"/>
      <c r="IHA303"/>
      <c r="IHB303"/>
      <c r="IHC303"/>
      <c r="IHD303"/>
      <c r="IHE303"/>
      <c r="IHF303"/>
      <c r="IHG303"/>
      <c r="IHH303"/>
      <c r="IHI303"/>
      <c r="IHJ303"/>
      <c r="IHK303"/>
      <c r="IHL303"/>
      <c r="IHM303"/>
      <c r="IHN303"/>
      <c r="IHO303"/>
      <c r="IHP303"/>
      <c r="IHQ303"/>
      <c r="IHR303"/>
      <c r="IHS303"/>
      <c r="IHT303"/>
      <c r="IHU303"/>
      <c r="IHV303"/>
      <c r="IHW303"/>
      <c r="IHX303"/>
      <c r="IHY303"/>
      <c r="IHZ303"/>
      <c r="IIA303"/>
      <c r="IIB303"/>
      <c r="IIC303"/>
      <c r="IID303"/>
      <c r="IIE303"/>
      <c r="IIF303"/>
      <c r="IIG303"/>
      <c r="IIH303"/>
      <c r="III303"/>
      <c r="IIJ303"/>
      <c r="IIK303"/>
      <c r="IIL303"/>
      <c r="IIM303"/>
      <c r="IIN303"/>
      <c r="IIO303"/>
      <c r="IIP303"/>
      <c r="IIQ303"/>
      <c r="IIR303"/>
      <c r="IIS303"/>
      <c r="IIT303"/>
      <c r="IIU303"/>
      <c r="IIV303"/>
      <c r="IIW303"/>
      <c r="IIX303"/>
      <c r="IIY303"/>
      <c r="IIZ303"/>
      <c r="IJA303"/>
      <c r="IJB303"/>
      <c r="IJC303"/>
      <c r="IJD303"/>
      <c r="IJE303"/>
      <c r="IJF303"/>
      <c r="IJG303"/>
      <c r="IJH303"/>
      <c r="IJI303"/>
      <c r="IJJ303"/>
      <c r="IJK303"/>
      <c r="IJL303"/>
      <c r="IJM303"/>
      <c r="IJN303"/>
      <c r="IJO303"/>
      <c r="IJP303"/>
      <c r="IJQ303"/>
      <c r="IJR303"/>
      <c r="IJS303"/>
      <c r="IJT303"/>
      <c r="IJU303"/>
      <c r="IJV303"/>
      <c r="IJW303"/>
      <c r="IJX303"/>
      <c r="IJY303"/>
      <c r="IJZ303"/>
      <c r="IKA303"/>
      <c r="IKB303"/>
      <c r="IKC303"/>
      <c r="IKD303"/>
      <c r="IKE303"/>
      <c r="IKF303"/>
      <c r="IKG303"/>
      <c r="IKH303"/>
      <c r="IKI303"/>
      <c r="IKJ303"/>
      <c r="IKK303"/>
      <c r="IKL303"/>
      <c r="IKM303"/>
      <c r="IKN303"/>
      <c r="IKO303"/>
      <c r="IKP303"/>
      <c r="IKQ303"/>
      <c r="IKR303"/>
      <c r="IKS303"/>
      <c r="IKT303"/>
      <c r="IKU303"/>
      <c r="IKV303"/>
      <c r="IKW303"/>
      <c r="IKX303"/>
      <c r="IKY303"/>
      <c r="IKZ303"/>
      <c r="ILA303"/>
      <c r="ILB303"/>
      <c r="ILC303"/>
      <c r="ILD303"/>
      <c r="ILE303"/>
      <c r="ILF303"/>
      <c r="ILG303"/>
      <c r="ILH303"/>
      <c r="ILI303"/>
      <c r="ILJ303"/>
      <c r="ILK303"/>
      <c r="ILL303"/>
      <c r="ILM303"/>
      <c r="ILN303"/>
      <c r="ILO303"/>
      <c r="ILP303"/>
      <c r="ILQ303"/>
      <c r="ILR303"/>
      <c r="ILS303"/>
      <c r="ILT303"/>
      <c r="ILU303"/>
      <c r="ILV303"/>
      <c r="ILW303"/>
      <c r="ILX303"/>
      <c r="ILY303"/>
      <c r="ILZ303"/>
      <c r="IMA303"/>
      <c r="IMB303"/>
      <c r="IMC303"/>
      <c r="IMD303"/>
      <c r="IME303"/>
      <c r="IMF303"/>
      <c r="IMG303"/>
      <c r="IMH303"/>
      <c r="IMI303"/>
      <c r="IMJ303"/>
      <c r="IMK303"/>
      <c r="IML303"/>
      <c r="IMM303"/>
      <c r="IMN303"/>
      <c r="IMO303"/>
      <c r="IMP303"/>
      <c r="IMQ303"/>
      <c r="IMR303"/>
      <c r="IMS303"/>
      <c r="IMT303"/>
      <c r="IMU303"/>
      <c r="IMV303"/>
      <c r="IMW303"/>
      <c r="IMX303"/>
      <c r="IMY303"/>
      <c r="IMZ303"/>
      <c r="INA303"/>
      <c r="INB303"/>
      <c r="INC303"/>
      <c r="IND303"/>
      <c r="INE303"/>
      <c r="INF303"/>
      <c r="ING303"/>
      <c r="INH303"/>
      <c r="INI303"/>
      <c r="INJ303"/>
      <c r="INK303"/>
      <c r="INL303"/>
      <c r="INM303"/>
      <c r="INN303"/>
      <c r="INO303"/>
      <c r="INP303"/>
      <c r="INQ303"/>
      <c r="INR303"/>
      <c r="INS303"/>
      <c r="INT303"/>
      <c r="INU303"/>
      <c r="INV303"/>
      <c r="INW303"/>
      <c r="INX303"/>
      <c r="INY303"/>
      <c r="INZ303"/>
      <c r="IOA303"/>
      <c r="IOB303"/>
      <c r="IOC303"/>
      <c r="IOD303"/>
      <c r="IOE303"/>
      <c r="IOF303"/>
      <c r="IOG303"/>
      <c r="IOH303"/>
      <c r="IOI303"/>
      <c r="IOJ303"/>
      <c r="IOK303"/>
      <c r="IOL303"/>
      <c r="IOM303"/>
      <c r="ION303"/>
      <c r="IOO303"/>
      <c r="IOP303"/>
      <c r="IOQ303"/>
      <c r="IOR303"/>
      <c r="IOS303"/>
      <c r="IOT303"/>
      <c r="IOU303"/>
      <c r="IOV303"/>
      <c r="IOW303"/>
      <c r="IOX303"/>
      <c r="IOY303"/>
      <c r="IOZ303"/>
      <c r="IPA303"/>
      <c r="IPB303"/>
      <c r="IPC303"/>
      <c r="IPD303"/>
      <c r="IPE303"/>
      <c r="IPF303"/>
      <c r="IPG303"/>
      <c r="IPH303"/>
      <c r="IPI303"/>
      <c r="IPJ303"/>
      <c r="IPK303"/>
      <c r="IPL303"/>
      <c r="IPM303"/>
      <c r="IPN303"/>
      <c r="IPO303"/>
      <c r="IPP303"/>
      <c r="IPQ303"/>
      <c r="IPR303"/>
      <c r="IPS303"/>
      <c r="IPT303"/>
      <c r="IPU303"/>
      <c r="IPV303"/>
      <c r="IPW303"/>
      <c r="IPX303"/>
      <c r="IPY303"/>
      <c r="IPZ303"/>
      <c r="IQA303"/>
      <c r="IQB303"/>
      <c r="IQC303"/>
      <c r="IQD303"/>
      <c r="IQE303"/>
      <c r="IQF303"/>
      <c r="IQG303"/>
      <c r="IQH303"/>
      <c r="IQI303"/>
      <c r="IQJ303"/>
      <c r="IQK303"/>
      <c r="IQL303"/>
      <c r="IQM303"/>
      <c r="IQN303"/>
      <c r="IQO303"/>
      <c r="IQP303"/>
      <c r="IQQ303"/>
      <c r="IQR303"/>
      <c r="IQS303"/>
      <c r="IQT303"/>
      <c r="IQU303"/>
      <c r="IQV303"/>
      <c r="IQW303"/>
      <c r="IQX303"/>
      <c r="IQY303"/>
      <c r="IQZ303"/>
      <c r="IRA303"/>
      <c r="IRB303"/>
      <c r="IRC303"/>
      <c r="IRD303"/>
      <c r="IRE303"/>
      <c r="IRF303"/>
      <c r="IRG303"/>
      <c r="IRH303"/>
      <c r="IRI303"/>
      <c r="IRJ303"/>
      <c r="IRK303"/>
      <c r="IRL303"/>
      <c r="IRM303"/>
      <c r="IRN303"/>
      <c r="IRO303"/>
      <c r="IRP303"/>
      <c r="IRQ303"/>
      <c r="IRR303"/>
      <c r="IRS303"/>
      <c r="IRT303"/>
      <c r="IRU303"/>
      <c r="IRV303"/>
      <c r="IRW303"/>
      <c r="IRX303"/>
      <c r="IRY303"/>
      <c r="IRZ303"/>
      <c r="ISA303"/>
      <c r="ISB303"/>
      <c r="ISC303"/>
      <c r="ISD303"/>
      <c r="ISE303"/>
      <c r="ISF303"/>
      <c r="ISG303"/>
      <c r="ISH303"/>
      <c r="ISI303"/>
      <c r="ISJ303"/>
      <c r="ISK303"/>
      <c r="ISL303"/>
      <c r="ISM303"/>
      <c r="ISN303"/>
      <c r="ISO303"/>
      <c r="ISP303"/>
      <c r="ISQ303"/>
      <c r="ISR303"/>
      <c r="ISS303"/>
      <c r="IST303"/>
      <c r="ISU303"/>
      <c r="ISV303"/>
      <c r="ISW303"/>
      <c r="ISX303"/>
      <c r="ISY303"/>
      <c r="ISZ303"/>
      <c r="ITA303"/>
      <c r="ITB303"/>
      <c r="ITC303"/>
      <c r="ITD303"/>
      <c r="ITE303"/>
      <c r="ITF303"/>
      <c r="ITG303"/>
      <c r="ITH303"/>
      <c r="ITI303"/>
      <c r="ITJ303"/>
      <c r="ITK303"/>
      <c r="ITL303"/>
      <c r="ITM303"/>
      <c r="ITN303"/>
      <c r="ITO303"/>
      <c r="ITP303"/>
      <c r="ITQ303"/>
      <c r="ITR303"/>
      <c r="ITS303"/>
      <c r="ITT303"/>
      <c r="ITU303"/>
      <c r="ITV303"/>
      <c r="ITW303"/>
      <c r="ITX303"/>
      <c r="ITY303"/>
      <c r="ITZ303"/>
      <c r="IUA303"/>
      <c r="IUB303"/>
      <c r="IUC303"/>
      <c r="IUD303"/>
      <c r="IUE303"/>
      <c r="IUF303"/>
      <c r="IUG303"/>
      <c r="IUH303"/>
      <c r="IUI303"/>
      <c r="IUJ303"/>
      <c r="IUK303"/>
      <c r="IUL303"/>
      <c r="IUM303"/>
      <c r="IUN303"/>
      <c r="IUO303"/>
      <c r="IUP303"/>
      <c r="IUQ303"/>
      <c r="IUR303"/>
      <c r="IUS303"/>
      <c r="IUT303"/>
      <c r="IUU303"/>
      <c r="IUV303"/>
      <c r="IUW303"/>
      <c r="IUX303"/>
      <c r="IUY303"/>
      <c r="IUZ303"/>
      <c r="IVA303"/>
      <c r="IVB303"/>
      <c r="IVC303"/>
      <c r="IVD303"/>
      <c r="IVE303"/>
      <c r="IVF303"/>
      <c r="IVG303"/>
      <c r="IVH303"/>
      <c r="IVI303"/>
      <c r="IVJ303"/>
      <c r="IVK303"/>
      <c r="IVL303"/>
      <c r="IVM303"/>
      <c r="IVN303"/>
      <c r="IVO303"/>
      <c r="IVP303"/>
      <c r="IVQ303"/>
      <c r="IVR303"/>
      <c r="IVS303"/>
      <c r="IVT303"/>
      <c r="IVU303"/>
      <c r="IVV303"/>
      <c r="IVW303"/>
      <c r="IVX303"/>
      <c r="IVY303"/>
      <c r="IVZ303"/>
      <c r="IWA303"/>
      <c r="IWB303"/>
      <c r="IWC303"/>
      <c r="IWD303"/>
      <c r="IWE303"/>
      <c r="IWF303"/>
      <c r="IWG303"/>
      <c r="IWH303"/>
      <c r="IWI303"/>
      <c r="IWJ303"/>
      <c r="IWK303"/>
      <c r="IWL303"/>
      <c r="IWM303"/>
      <c r="IWN303"/>
      <c r="IWO303"/>
      <c r="IWP303"/>
      <c r="IWQ303"/>
      <c r="IWR303"/>
      <c r="IWS303"/>
      <c r="IWT303"/>
      <c r="IWU303"/>
      <c r="IWV303"/>
      <c r="IWW303"/>
      <c r="IWX303"/>
      <c r="IWY303"/>
      <c r="IWZ303"/>
      <c r="IXA303"/>
      <c r="IXB303"/>
      <c r="IXC303"/>
      <c r="IXD303"/>
      <c r="IXE303"/>
      <c r="IXF303"/>
      <c r="IXG303"/>
      <c r="IXH303"/>
      <c r="IXI303"/>
      <c r="IXJ303"/>
      <c r="IXK303"/>
      <c r="IXL303"/>
      <c r="IXM303"/>
      <c r="IXN303"/>
      <c r="IXO303"/>
      <c r="IXP303"/>
      <c r="IXQ303"/>
      <c r="IXR303"/>
      <c r="IXS303"/>
      <c r="IXT303"/>
      <c r="IXU303"/>
      <c r="IXV303"/>
      <c r="IXW303"/>
      <c r="IXX303"/>
      <c r="IXY303"/>
      <c r="IXZ303"/>
      <c r="IYA303"/>
      <c r="IYB303"/>
      <c r="IYC303"/>
      <c r="IYD303"/>
      <c r="IYE303"/>
      <c r="IYF303"/>
      <c r="IYG303"/>
      <c r="IYH303"/>
      <c r="IYI303"/>
      <c r="IYJ303"/>
      <c r="IYK303"/>
      <c r="IYL303"/>
      <c r="IYM303"/>
      <c r="IYN303"/>
      <c r="IYO303"/>
      <c r="IYP303"/>
      <c r="IYQ303"/>
      <c r="IYR303"/>
      <c r="IYS303"/>
      <c r="IYT303"/>
      <c r="IYU303"/>
      <c r="IYV303"/>
      <c r="IYW303"/>
      <c r="IYX303"/>
      <c r="IYY303"/>
      <c r="IYZ303"/>
      <c r="IZA303"/>
      <c r="IZB303"/>
      <c r="IZC303"/>
      <c r="IZD303"/>
      <c r="IZE303"/>
      <c r="IZF303"/>
      <c r="IZG303"/>
      <c r="IZH303"/>
      <c r="IZI303"/>
      <c r="IZJ303"/>
      <c r="IZK303"/>
      <c r="IZL303"/>
      <c r="IZM303"/>
      <c r="IZN303"/>
      <c r="IZO303"/>
      <c r="IZP303"/>
      <c r="IZQ303"/>
      <c r="IZR303"/>
      <c r="IZS303"/>
      <c r="IZT303"/>
      <c r="IZU303"/>
      <c r="IZV303"/>
      <c r="IZW303"/>
      <c r="IZX303"/>
      <c r="IZY303"/>
      <c r="IZZ303"/>
      <c r="JAA303"/>
      <c r="JAB303"/>
      <c r="JAC303"/>
      <c r="JAD303"/>
      <c r="JAE303"/>
      <c r="JAF303"/>
      <c r="JAG303"/>
      <c r="JAH303"/>
      <c r="JAI303"/>
      <c r="JAJ303"/>
      <c r="JAK303"/>
      <c r="JAL303"/>
      <c r="JAM303"/>
      <c r="JAN303"/>
      <c r="JAO303"/>
      <c r="JAP303"/>
      <c r="JAQ303"/>
      <c r="JAR303"/>
      <c r="JAS303"/>
      <c r="JAT303"/>
      <c r="JAU303"/>
      <c r="JAV303"/>
      <c r="JAW303"/>
      <c r="JAX303"/>
      <c r="JAY303"/>
      <c r="JAZ303"/>
      <c r="JBA303"/>
      <c r="JBB303"/>
      <c r="JBC303"/>
      <c r="JBD303"/>
      <c r="JBE303"/>
      <c r="JBF303"/>
      <c r="JBG303"/>
      <c r="JBH303"/>
      <c r="JBI303"/>
      <c r="JBJ303"/>
      <c r="JBK303"/>
      <c r="JBL303"/>
      <c r="JBM303"/>
      <c r="JBN303"/>
      <c r="JBO303"/>
      <c r="JBP303"/>
      <c r="JBQ303"/>
      <c r="JBR303"/>
      <c r="JBS303"/>
      <c r="JBT303"/>
      <c r="JBU303"/>
      <c r="JBV303"/>
      <c r="JBW303"/>
      <c r="JBX303"/>
      <c r="JBY303"/>
      <c r="JBZ303"/>
      <c r="JCA303"/>
      <c r="JCB303"/>
      <c r="JCC303"/>
      <c r="JCD303"/>
      <c r="JCE303"/>
      <c r="JCF303"/>
      <c r="JCG303"/>
      <c r="JCH303"/>
      <c r="JCI303"/>
      <c r="JCJ303"/>
      <c r="JCK303"/>
      <c r="JCL303"/>
      <c r="JCM303"/>
      <c r="JCN303"/>
      <c r="JCO303"/>
      <c r="JCP303"/>
      <c r="JCQ303"/>
      <c r="JCR303"/>
      <c r="JCS303"/>
      <c r="JCT303"/>
      <c r="JCU303"/>
      <c r="JCV303"/>
      <c r="JCW303"/>
      <c r="JCX303"/>
      <c r="JCY303"/>
      <c r="JCZ303"/>
      <c r="JDA303"/>
      <c r="JDB303"/>
      <c r="JDC303"/>
      <c r="JDD303"/>
      <c r="JDE303"/>
      <c r="JDF303"/>
      <c r="JDG303"/>
      <c r="JDH303"/>
      <c r="JDI303"/>
      <c r="JDJ303"/>
      <c r="JDK303"/>
      <c r="JDL303"/>
      <c r="JDM303"/>
      <c r="JDN303"/>
      <c r="JDO303"/>
      <c r="JDP303"/>
      <c r="JDQ303"/>
      <c r="JDR303"/>
      <c r="JDS303"/>
      <c r="JDT303"/>
      <c r="JDU303"/>
      <c r="JDV303"/>
      <c r="JDW303"/>
      <c r="JDX303"/>
      <c r="JDY303"/>
      <c r="JDZ303"/>
      <c r="JEA303"/>
      <c r="JEB303"/>
      <c r="JEC303"/>
      <c r="JED303"/>
      <c r="JEE303"/>
      <c r="JEF303"/>
      <c r="JEG303"/>
      <c r="JEH303"/>
      <c r="JEI303"/>
      <c r="JEJ303"/>
      <c r="JEK303"/>
      <c r="JEL303"/>
      <c r="JEM303"/>
      <c r="JEN303"/>
      <c r="JEO303"/>
      <c r="JEP303"/>
      <c r="JEQ303"/>
      <c r="JER303"/>
      <c r="JES303"/>
      <c r="JET303"/>
      <c r="JEU303"/>
      <c r="JEV303"/>
      <c r="JEW303"/>
      <c r="JEX303"/>
      <c r="JEY303"/>
      <c r="JEZ303"/>
      <c r="JFA303"/>
      <c r="JFB303"/>
      <c r="JFC303"/>
      <c r="JFD303"/>
      <c r="JFE303"/>
      <c r="JFF303"/>
      <c r="JFG303"/>
      <c r="JFH303"/>
      <c r="JFI303"/>
      <c r="JFJ303"/>
      <c r="JFK303"/>
      <c r="JFL303"/>
      <c r="JFM303"/>
      <c r="JFN303"/>
      <c r="JFO303"/>
      <c r="JFP303"/>
      <c r="JFQ303"/>
      <c r="JFR303"/>
      <c r="JFS303"/>
      <c r="JFT303"/>
      <c r="JFU303"/>
      <c r="JFV303"/>
      <c r="JFW303"/>
      <c r="JFX303"/>
      <c r="JFY303"/>
      <c r="JFZ303"/>
      <c r="JGA303"/>
      <c r="JGB303"/>
      <c r="JGC303"/>
      <c r="JGD303"/>
      <c r="JGE303"/>
      <c r="JGF303"/>
      <c r="JGG303"/>
      <c r="JGH303"/>
      <c r="JGI303"/>
      <c r="JGJ303"/>
      <c r="JGK303"/>
      <c r="JGL303"/>
      <c r="JGM303"/>
      <c r="JGN303"/>
      <c r="JGO303"/>
      <c r="JGP303"/>
      <c r="JGQ303"/>
      <c r="JGR303"/>
      <c r="JGS303"/>
      <c r="JGT303"/>
      <c r="JGU303"/>
      <c r="JGV303"/>
      <c r="JGW303"/>
      <c r="JGX303"/>
      <c r="JGY303"/>
      <c r="JGZ303"/>
      <c r="JHA303"/>
      <c r="JHB303"/>
      <c r="JHC303"/>
      <c r="JHD303"/>
      <c r="JHE303"/>
      <c r="JHF303"/>
      <c r="JHG303"/>
      <c r="JHH303"/>
      <c r="JHI303"/>
      <c r="JHJ303"/>
      <c r="JHK303"/>
      <c r="JHL303"/>
      <c r="JHM303"/>
      <c r="JHN303"/>
      <c r="JHO303"/>
      <c r="JHP303"/>
      <c r="JHQ303"/>
      <c r="JHR303"/>
      <c r="JHS303"/>
      <c r="JHT303"/>
      <c r="JHU303"/>
      <c r="JHV303"/>
      <c r="JHW303"/>
      <c r="JHX303"/>
      <c r="JHY303"/>
      <c r="JHZ303"/>
      <c r="JIA303"/>
      <c r="JIB303"/>
      <c r="JIC303"/>
      <c r="JID303"/>
      <c r="JIE303"/>
      <c r="JIF303"/>
      <c r="JIG303"/>
      <c r="JIH303"/>
      <c r="JII303"/>
      <c r="JIJ303"/>
      <c r="JIK303"/>
      <c r="JIL303"/>
      <c r="JIM303"/>
      <c r="JIN303"/>
      <c r="JIO303"/>
      <c r="JIP303"/>
      <c r="JIQ303"/>
      <c r="JIR303"/>
      <c r="JIS303"/>
      <c r="JIT303"/>
      <c r="JIU303"/>
      <c r="JIV303"/>
      <c r="JIW303"/>
      <c r="JIX303"/>
      <c r="JIY303"/>
      <c r="JIZ303"/>
      <c r="JJA303"/>
      <c r="JJB303"/>
      <c r="JJC303"/>
      <c r="JJD303"/>
      <c r="JJE303"/>
      <c r="JJF303"/>
      <c r="JJG303"/>
      <c r="JJH303"/>
      <c r="JJI303"/>
      <c r="JJJ303"/>
      <c r="JJK303"/>
      <c r="JJL303"/>
      <c r="JJM303"/>
      <c r="JJN303"/>
      <c r="JJO303"/>
      <c r="JJP303"/>
      <c r="JJQ303"/>
      <c r="JJR303"/>
      <c r="JJS303"/>
      <c r="JJT303"/>
      <c r="JJU303"/>
      <c r="JJV303"/>
      <c r="JJW303"/>
      <c r="JJX303"/>
      <c r="JJY303"/>
      <c r="JJZ303"/>
      <c r="JKA303"/>
      <c r="JKB303"/>
      <c r="JKC303"/>
      <c r="JKD303"/>
      <c r="JKE303"/>
      <c r="JKF303"/>
      <c r="JKG303"/>
      <c r="JKH303"/>
      <c r="JKI303"/>
      <c r="JKJ303"/>
      <c r="JKK303"/>
      <c r="JKL303"/>
      <c r="JKM303"/>
      <c r="JKN303"/>
      <c r="JKO303"/>
      <c r="JKP303"/>
      <c r="JKQ303"/>
      <c r="JKR303"/>
      <c r="JKS303"/>
      <c r="JKT303"/>
      <c r="JKU303"/>
      <c r="JKV303"/>
      <c r="JKW303"/>
      <c r="JKX303"/>
      <c r="JKY303"/>
      <c r="JKZ303"/>
      <c r="JLA303"/>
      <c r="JLB303"/>
      <c r="JLC303"/>
      <c r="JLD303"/>
      <c r="JLE303"/>
      <c r="JLF303"/>
      <c r="JLG303"/>
      <c r="JLH303"/>
      <c r="JLI303"/>
      <c r="JLJ303"/>
      <c r="JLK303"/>
      <c r="JLL303"/>
      <c r="JLM303"/>
      <c r="JLN303"/>
      <c r="JLO303"/>
      <c r="JLP303"/>
      <c r="JLQ303"/>
      <c r="JLR303"/>
      <c r="JLS303"/>
      <c r="JLT303"/>
      <c r="JLU303"/>
      <c r="JLV303"/>
      <c r="JLW303"/>
      <c r="JLX303"/>
      <c r="JLY303"/>
      <c r="JLZ303"/>
      <c r="JMA303"/>
      <c r="JMB303"/>
      <c r="JMC303"/>
      <c r="JMD303"/>
      <c r="JME303"/>
      <c r="JMF303"/>
      <c r="JMG303"/>
      <c r="JMH303"/>
      <c r="JMI303"/>
      <c r="JMJ303"/>
      <c r="JMK303"/>
      <c r="JML303"/>
      <c r="JMM303"/>
      <c r="JMN303"/>
      <c r="JMO303"/>
      <c r="JMP303"/>
      <c r="JMQ303"/>
      <c r="JMR303"/>
      <c r="JMS303"/>
      <c r="JMT303"/>
      <c r="JMU303"/>
      <c r="JMV303"/>
      <c r="JMW303"/>
      <c r="JMX303"/>
      <c r="JMY303"/>
      <c r="JMZ303"/>
      <c r="JNA303"/>
      <c r="JNB303"/>
      <c r="JNC303"/>
      <c r="JND303"/>
      <c r="JNE303"/>
      <c r="JNF303"/>
      <c r="JNG303"/>
      <c r="JNH303"/>
      <c r="JNI303"/>
      <c r="JNJ303"/>
      <c r="JNK303"/>
      <c r="JNL303"/>
      <c r="JNM303"/>
      <c r="JNN303"/>
      <c r="JNO303"/>
      <c r="JNP303"/>
      <c r="JNQ303"/>
      <c r="JNR303"/>
      <c r="JNS303"/>
      <c r="JNT303"/>
      <c r="JNU303"/>
      <c r="JNV303"/>
      <c r="JNW303"/>
      <c r="JNX303"/>
      <c r="JNY303"/>
      <c r="JNZ303"/>
      <c r="JOA303"/>
      <c r="JOB303"/>
      <c r="JOC303"/>
      <c r="JOD303"/>
      <c r="JOE303"/>
      <c r="JOF303"/>
      <c r="JOG303"/>
      <c r="JOH303"/>
      <c r="JOI303"/>
      <c r="JOJ303"/>
      <c r="JOK303"/>
      <c r="JOL303"/>
      <c r="JOM303"/>
      <c r="JON303"/>
      <c r="JOO303"/>
      <c r="JOP303"/>
      <c r="JOQ303"/>
      <c r="JOR303"/>
      <c r="JOS303"/>
      <c r="JOT303"/>
      <c r="JOU303"/>
      <c r="JOV303"/>
      <c r="JOW303"/>
      <c r="JOX303"/>
      <c r="JOY303"/>
      <c r="JOZ303"/>
      <c r="JPA303"/>
      <c r="JPB303"/>
      <c r="JPC303"/>
      <c r="JPD303"/>
      <c r="JPE303"/>
      <c r="JPF303"/>
      <c r="JPG303"/>
      <c r="JPH303"/>
      <c r="JPI303"/>
      <c r="JPJ303"/>
      <c r="JPK303"/>
      <c r="JPL303"/>
      <c r="JPM303"/>
      <c r="JPN303"/>
      <c r="JPO303"/>
      <c r="JPP303"/>
      <c r="JPQ303"/>
      <c r="JPR303"/>
      <c r="JPS303"/>
      <c r="JPT303"/>
      <c r="JPU303"/>
      <c r="JPV303"/>
      <c r="JPW303"/>
      <c r="JPX303"/>
      <c r="JPY303"/>
      <c r="JPZ303"/>
      <c r="JQA303"/>
      <c r="JQB303"/>
      <c r="JQC303"/>
      <c r="JQD303"/>
      <c r="JQE303"/>
      <c r="JQF303"/>
      <c r="JQG303"/>
      <c r="JQH303"/>
      <c r="JQI303"/>
      <c r="JQJ303"/>
      <c r="JQK303"/>
      <c r="JQL303"/>
      <c r="JQM303"/>
      <c r="JQN303"/>
      <c r="JQO303"/>
      <c r="JQP303"/>
      <c r="JQQ303"/>
      <c r="JQR303"/>
      <c r="JQS303"/>
      <c r="JQT303"/>
      <c r="JQU303"/>
      <c r="JQV303"/>
      <c r="JQW303"/>
      <c r="JQX303"/>
      <c r="JQY303"/>
      <c r="JQZ303"/>
      <c r="JRA303"/>
      <c r="JRB303"/>
      <c r="JRC303"/>
      <c r="JRD303"/>
      <c r="JRE303"/>
      <c r="JRF303"/>
      <c r="JRG303"/>
      <c r="JRH303"/>
      <c r="JRI303"/>
      <c r="JRJ303"/>
      <c r="JRK303"/>
      <c r="JRL303"/>
      <c r="JRM303"/>
      <c r="JRN303"/>
      <c r="JRO303"/>
      <c r="JRP303"/>
      <c r="JRQ303"/>
      <c r="JRR303"/>
      <c r="JRS303"/>
      <c r="JRT303"/>
      <c r="JRU303"/>
      <c r="JRV303"/>
      <c r="JRW303"/>
      <c r="JRX303"/>
      <c r="JRY303"/>
      <c r="JRZ303"/>
      <c r="JSA303"/>
      <c r="JSB303"/>
      <c r="JSC303"/>
      <c r="JSD303"/>
      <c r="JSE303"/>
      <c r="JSF303"/>
      <c r="JSG303"/>
      <c r="JSH303"/>
      <c r="JSI303"/>
      <c r="JSJ303"/>
      <c r="JSK303"/>
      <c r="JSL303"/>
      <c r="JSM303"/>
      <c r="JSN303"/>
      <c r="JSO303"/>
      <c r="JSP303"/>
      <c r="JSQ303"/>
      <c r="JSR303"/>
      <c r="JSS303"/>
      <c r="JST303"/>
      <c r="JSU303"/>
      <c r="JSV303"/>
      <c r="JSW303"/>
      <c r="JSX303"/>
      <c r="JSY303"/>
      <c r="JSZ303"/>
      <c r="JTA303"/>
      <c r="JTB303"/>
      <c r="JTC303"/>
      <c r="JTD303"/>
      <c r="JTE303"/>
      <c r="JTF303"/>
      <c r="JTG303"/>
      <c r="JTH303"/>
      <c r="JTI303"/>
      <c r="JTJ303"/>
      <c r="JTK303"/>
      <c r="JTL303"/>
      <c r="JTM303"/>
      <c r="JTN303"/>
      <c r="JTO303"/>
      <c r="JTP303"/>
      <c r="JTQ303"/>
      <c r="JTR303"/>
      <c r="JTS303"/>
      <c r="JTT303"/>
      <c r="JTU303"/>
      <c r="JTV303"/>
      <c r="JTW303"/>
      <c r="JTX303"/>
      <c r="JTY303"/>
      <c r="JTZ303"/>
      <c r="JUA303"/>
      <c r="JUB303"/>
      <c r="JUC303"/>
      <c r="JUD303"/>
      <c r="JUE303"/>
      <c r="JUF303"/>
      <c r="JUG303"/>
      <c r="JUH303"/>
      <c r="JUI303"/>
      <c r="JUJ303"/>
      <c r="JUK303"/>
      <c r="JUL303"/>
      <c r="JUM303"/>
      <c r="JUN303"/>
      <c r="JUO303"/>
      <c r="JUP303"/>
      <c r="JUQ303"/>
      <c r="JUR303"/>
      <c r="JUS303"/>
      <c r="JUT303"/>
      <c r="JUU303"/>
      <c r="JUV303"/>
      <c r="JUW303"/>
      <c r="JUX303"/>
      <c r="JUY303"/>
      <c r="JUZ303"/>
      <c r="JVA303"/>
      <c r="JVB303"/>
      <c r="JVC303"/>
      <c r="JVD303"/>
      <c r="JVE303"/>
      <c r="JVF303"/>
      <c r="JVG303"/>
      <c r="JVH303"/>
      <c r="JVI303"/>
      <c r="JVJ303"/>
      <c r="JVK303"/>
      <c r="JVL303"/>
      <c r="JVM303"/>
      <c r="JVN303"/>
      <c r="JVO303"/>
      <c r="JVP303"/>
      <c r="JVQ303"/>
      <c r="JVR303"/>
      <c r="JVS303"/>
      <c r="JVT303"/>
      <c r="JVU303"/>
      <c r="JVV303"/>
      <c r="JVW303"/>
      <c r="JVX303"/>
      <c r="JVY303"/>
      <c r="JVZ303"/>
      <c r="JWA303"/>
      <c r="JWB303"/>
      <c r="JWC303"/>
      <c r="JWD303"/>
      <c r="JWE303"/>
      <c r="JWF303"/>
      <c r="JWG303"/>
      <c r="JWH303"/>
      <c r="JWI303"/>
      <c r="JWJ303"/>
      <c r="JWK303"/>
      <c r="JWL303"/>
      <c r="JWM303"/>
      <c r="JWN303"/>
      <c r="JWO303"/>
      <c r="JWP303"/>
      <c r="JWQ303"/>
      <c r="JWR303"/>
      <c r="JWS303"/>
      <c r="JWT303"/>
      <c r="JWU303"/>
      <c r="JWV303"/>
      <c r="JWW303"/>
      <c r="JWX303"/>
      <c r="JWY303"/>
      <c r="JWZ303"/>
      <c r="JXA303"/>
      <c r="JXB303"/>
      <c r="JXC303"/>
      <c r="JXD303"/>
      <c r="JXE303"/>
      <c r="JXF303"/>
      <c r="JXG303"/>
      <c r="JXH303"/>
      <c r="JXI303"/>
      <c r="JXJ303"/>
      <c r="JXK303"/>
      <c r="JXL303"/>
      <c r="JXM303"/>
      <c r="JXN303"/>
      <c r="JXO303"/>
      <c r="JXP303"/>
      <c r="JXQ303"/>
      <c r="JXR303"/>
      <c r="JXS303"/>
      <c r="JXT303"/>
      <c r="JXU303"/>
      <c r="JXV303"/>
      <c r="JXW303"/>
      <c r="JXX303"/>
      <c r="JXY303"/>
      <c r="JXZ303"/>
      <c r="JYA303"/>
      <c r="JYB303"/>
      <c r="JYC303"/>
      <c r="JYD303"/>
      <c r="JYE303"/>
      <c r="JYF303"/>
      <c r="JYG303"/>
      <c r="JYH303"/>
      <c r="JYI303"/>
      <c r="JYJ303"/>
      <c r="JYK303"/>
      <c r="JYL303"/>
      <c r="JYM303"/>
      <c r="JYN303"/>
      <c r="JYO303"/>
      <c r="JYP303"/>
      <c r="JYQ303"/>
      <c r="JYR303"/>
      <c r="JYS303"/>
      <c r="JYT303"/>
      <c r="JYU303"/>
      <c r="JYV303"/>
      <c r="JYW303"/>
      <c r="JYX303"/>
      <c r="JYY303"/>
      <c r="JYZ303"/>
      <c r="JZA303"/>
      <c r="JZB303"/>
      <c r="JZC303"/>
      <c r="JZD303"/>
      <c r="JZE303"/>
      <c r="JZF303"/>
      <c r="JZG303"/>
      <c r="JZH303"/>
      <c r="JZI303"/>
      <c r="JZJ303"/>
      <c r="JZK303"/>
      <c r="JZL303"/>
      <c r="JZM303"/>
      <c r="JZN303"/>
      <c r="JZO303"/>
      <c r="JZP303"/>
      <c r="JZQ303"/>
      <c r="JZR303"/>
      <c r="JZS303"/>
      <c r="JZT303"/>
      <c r="JZU303"/>
      <c r="JZV303"/>
      <c r="JZW303"/>
      <c r="JZX303"/>
      <c r="JZY303"/>
      <c r="JZZ303"/>
      <c r="KAA303"/>
      <c r="KAB303"/>
      <c r="KAC303"/>
      <c r="KAD303"/>
      <c r="KAE303"/>
      <c r="KAF303"/>
      <c r="KAG303"/>
      <c r="KAH303"/>
      <c r="KAI303"/>
      <c r="KAJ303"/>
      <c r="KAK303"/>
      <c r="KAL303"/>
      <c r="KAM303"/>
      <c r="KAN303"/>
      <c r="KAO303"/>
      <c r="KAP303"/>
      <c r="KAQ303"/>
      <c r="KAR303"/>
      <c r="KAS303"/>
      <c r="KAT303"/>
      <c r="KAU303"/>
      <c r="KAV303"/>
      <c r="KAW303"/>
      <c r="KAX303"/>
      <c r="KAY303"/>
      <c r="KAZ303"/>
      <c r="KBA303"/>
      <c r="KBB303"/>
      <c r="KBC303"/>
      <c r="KBD303"/>
      <c r="KBE303"/>
      <c r="KBF303"/>
      <c r="KBG303"/>
      <c r="KBH303"/>
      <c r="KBI303"/>
      <c r="KBJ303"/>
      <c r="KBK303"/>
      <c r="KBL303"/>
      <c r="KBM303"/>
      <c r="KBN303"/>
      <c r="KBO303"/>
      <c r="KBP303"/>
      <c r="KBQ303"/>
      <c r="KBR303"/>
      <c r="KBS303"/>
      <c r="KBT303"/>
      <c r="KBU303"/>
      <c r="KBV303"/>
      <c r="KBW303"/>
      <c r="KBX303"/>
      <c r="KBY303"/>
      <c r="KBZ303"/>
      <c r="KCA303"/>
      <c r="KCB303"/>
      <c r="KCC303"/>
      <c r="KCD303"/>
      <c r="KCE303"/>
      <c r="KCF303"/>
      <c r="KCG303"/>
      <c r="KCH303"/>
      <c r="KCI303"/>
      <c r="KCJ303"/>
      <c r="KCK303"/>
      <c r="KCL303"/>
      <c r="KCM303"/>
      <c r="KCN303"/>
      <c r="KCO303"/>
      <c r="KCP303"/>
      <c r="KCQ303"/>
      <c r="KCR303"/>
      <c r="KCS303"/>
      <c r="KCT303"/>
      <c r="KCU303"/>
      <c r="KCV303"/>
      <c r="KCW303"/>
      <c r="KCX303"/>
      <c r="KCY303"/>
      <c r="KCZ303"/>
      <c r="KDA303"/>
      <c r="KDB303"/>
      <c r="KDC303"/>
      <c r="KDD303"/>
      <c r="KDE303"/>
      <c r="KDF303"/>
      <c r="KDG303"/>
      <c r="KDH303"/>
      <c r="KDI303"/>
      <c r="KDJ303"/>
      <c r="KDK303"/>
      <c r="KDL303"/>
      <c r="KDM303"/>
      <c r="KDN303"/>
      <c r="KDO303"/>
      <c r="KDP303"/>
      <c r="KDQ303"/>
      <c r="KDR303"/>
      <c r="KDS303"/>
      <c r="KDT303"/>
      <c r="KDU303"/>
      <c r="KDV303"/>
      <c r="KDW303"/>
      <c r="KDX303"/>
      <c r="KDY303"/>
      <c r="KDZ303"/>
      <c r="KEA303"/>
      <c r="KEB303"/>
      <c r="KEC303"/>
      <c r="KED303"/>
      <c r="KEE303"/>
      <c r="KEF303"/>
      <c r="KEG303"/>
      <c r="KEH303"/>
      <c r="KEI303"/>
      <c r="KEJ303"/>
      <c r="KEK303"/>
      <c r="KEL303"/>
      <c r="KEM303"/>
      <c r="KEN303"/>
      <c r="KEO303"/>
      <c r="KEP303"/>
      <c r="KEQ303"/>
      <c r="KER303"/>
      <c r="KES303"/>
      <c r="KET303"/>
      <c r="KEU303"/>
      <c r="KEV303"/>
      <c r="KEW303"/>
      <c r="KEX303"/>
      <c r="KEY303"/>
      <c r="KEZ303"/>
      <c r="KFA303"/>
      <c r="KFB303"/>
      <c r="KFC303"/>
      <c r="KFD303"/>
      <c r="KFE303"/>
      <c r="KFF303"/>
      <c r="KFG303"/>
      <c r="KFH303"/>
      <c r="KFI303"/>
      <c r="KFJ303"/>
      <c r="KFK303"/>
      <c r="KFL303"/>
      <c r="KFM303"/>
      <c r="KFN303"/>
      <c r="KFO303"/>
      <c r="KFP303"/>
      <c r="KFQ303"/>
      <c r="KFR303"/>
      <c r="KFS303"/>
      <c r="KFT303"/>
      <c r="KFU303"/>
      <c r="KFV303"/>
      <c r="KFW303"/>
      <c r="KFX303"/>
      <c r="KFY303"/>
      <c r="KFZ303"/>
      <c r="KGA303"/>
      <c r="KGB303"/>
      <c r="KGC303"/>
      <c r="KGD303"/>
      <c r="KGE303"/>
      <c r="KGF303"/>
      <c r="KGG303"/>
      <c r="KGH303"/>
      <c r="KGI303"/>
      <c r="KGJ303"/>
      <c r="KGK303"/>
      <c r="KGL303"/>
      <c r="KGM303"/>
      <c r="KGN303"/>
      <c r="KGO303"/>
      <c r="KGP303"/>
      <c r="KGQ303"/>
      <c r="KGR303"/>
      <c r="KGS303"/>
      <c r="KGT303"/>
      <c r="KGU303"/>
      <c r="KGV303"/>
      <c r="KGW303"/>
      <c r="KGX303"/>
      <c r="KGY303"/>
      <c r="KGZ303"/>
      <c r="KHA303"/>
      <c r="KHB303"/>
      <c r="KHC303"/>
      <c r="KHD303"/>
      <c r="KHE303"/>
      <c r="KHF303"/>
      <c r="KHG303"/>
      <c r="KHH303"/>
      <c r="KHI303"/>
      <c r="KHJ303"/>
      <c r="KHK303"/>
      <c r="KHL303"/>
      <c r="KHM303"/>
      <c r="KHN303"/>
      <c r="KHO303"/>
      <c r="KHP303"/>
      <c r="KHQ303"/>
      <c r="KHR303"/>
      <c r="KHS303"/>
      <c r="KHT303"/>
      <c r="KHU303"/>
      <c r="KHV303"/>
      <c r="KHW303"/>
      <c r="KHX303"/>
      <c r="KHY303"/>
      <c r="KHZ303"/>
      <c r="KIA303"/>
      <c r="KIB303"/>
      <c r="KIC303"/>
      <c r="KID303"/>
      <c r="KIE303"/>
      <c r="KIF303"/>
      <c r="KIG303"/>
      <c r="KIH303"/>
      <c r="KII303"/>
      <c r="KIJ303"/>
      <c r="KIK303"/>
      <c r="KIL303"/>
      <c r="KIM303"/>
      <c r="KIN303"/>
      <c r="KIO303"/>
      <c r="KIP303"/>
      <c r="KIQ303"/>
      <c r="KIR303"/>
      <c r="KIS303"/>
      <c r="KIT303"/>
      <c r="KIU303"/>
      <c r="KIV303"/>
      <c r="KIW303"/>
      <c r="KIX303"/>
      <c r="KIY303"/>
      <c r="KIZ303"/>
      <c r="KJA303"/>
      <c r="KJB303"/>
      <c r="KJC303"/>
      <c r="KJD303"/>
      <c r="KJE303"/>
      <c r="KJF303"/>
      <c r="KJG303"/>
      <c r="KJH303"/>
      <c r="KJI303"/>
      <c r="KJJ303"/>
      <c r="KJK303"/>
      <c r="KJL303"/>
      <c r="KJM303"/>
      <c r="KJN303"/>
      <c r="KJO303"/>
      <c r="KJP303"/>
      <c r="KJQ303"/>
      <c r="KJR303"/>
      <c r="KJS303"/>
      <c r="KJT303"/>
      <c r="KJU303"/>
      <c r="KJV303"/>
      <c r="KJW303"/>
      <c r="KJX303"/>
      <c r="KJY303"/>
      <c r="KJZ303"/>
      <c r="KKA303"/>
      <c r="KKB303"/>
      <c r="KKC303"/>
      <c r="KKD303"/>
      <c r="KKE303"/>
      <c r="KKF303"/>
      <c r="KKG303"/>
      <c r="KKH303"/>
      <c r="KKI303"/>
      <c r="KKJ303"/>
      <c r="KKK303"/>
      <c r="KKL303"/>
      <c r="KKM303"/>
      <c r="KKN303"/>
      <c r="KKO303"/>
      <c r="KKP303"/>
      <c r="KKQ303"/>
      <c r="KKR303"/>
      <c r="KKS303"/>
      <c r="KKT303"/>
      <c r="KKU303"/>
      <c r="KKV303"/>
      <c r="KKW303"/>
      <c r="KKX303"/>
      <c r="KKY303"/>
      <c r="KKZ303"/>
      <c r="KLA303"/>
      <c r="KLB303"/>
      <c r="KLC303"/>
      <c r="KLD303"/>
      <c r="KLE303"/>
      <c r="KLF303"/>
      <c r="KLG303"/>
      <c r="KLH303"/>
      <c r="KLI303"/>
      <c r="KLJ303"/>
      <c r="KLK303"/>
      <c r="KLL303"/>
      <c r="KLM303"/>
      <c r="KLN303"/>
      <c r="KLO303"/>
      <c r="KLP303"/>
      <c r="KLQ303"/>
      <c r="KLR303"/>
      <c r="KLS303"/>
      <c r="KLT303"/>
      <c r="KLU303"/>
      <c r="KLV303"/>
      <c r="KLW303"/>
      <c r="KLX303"/>
      <c r="KLY303"/>
      <c r="KLZ303"/>
      <c r="KMA303"/>
      <c r="KMB303"/>
      <c r="KMC303"/>
      <c r="KMD303"/>
      <c r="KME303"/>
      <c r="KMF303"/>
      <c r="KMG303"/>
      <c r="KMH303"/>
      <c r="KMI303"/>
      <c r="KMJ303"/>
      <c r="KMK303"/>
      <c r="KML303"/>
      <c r="KMM303"/>
      <c r="KMN303"/>
      <c r="KMO303"/>
      <c r="KMP303"/>
      <c r="KMQ303"/>
      <c r="KMR303"/>
      <c r="KMS303"/>
      <c r="KMT303"/>
      <c r="KMU303"/>
      <c r="KMV303"/>
      <c r="KMW303"/>
      <c r="KMX303"/>
      <c r="KMY303"/>
      <c r="KMZ303"/>
      <c r="KNA303"/>
      <c r="KNB303"/>
      <c r="KNC303"/>
      <c r="KND303"/>
      <c r="KNE303"/>
      <c r="KNF303"/>
      <c r="KNG303"/>
      <c r="KNH303"/>
      <c r="KNI303"/>
      <c r="KNJ303"/>
      <c r="KNK303"/>
      <c r="KNL303"/>
      <c r="KNM303"/>
      <c r="KNN303"/>
      <c r="KNO303"/>
      <c r="KNP303"/>
      <c r="KNQ303"/>
      <c r="KNR303"/>
      <c r="KNS303"/>
      <c r="KNT303"/>
      <c r="KNU303"/>
      <c r="KNV303"/>
      <c r="KNW303"/>
      <c r="KNX303"/>
      <c r="KNY303"/>
      <c r="KNZ303"/>
      <c r="KOA303"/>
      <c r="KOB303"/>
      <c r="KOC303"/>
      <c r="KOD303"/>
      <c r="KOE303"/>
      <c r="KOF303"/>
      <c r="KOG303"/>
      <c r="KOH303"/>
      <c r="KOI303"/>
      <c r="KOJ303"/>
      <c r="KOK303"/>
      <c r="KOL303"/>
      <c r="KOM303"/>
      <c r="KON303"/>
      <c r="KOO303"/>
      <c r="KOP303"/>
      <c r="KOQ303"/>
      <c r="KOR303"/>
      <c r="KOS303"/>
      <c r="KOT303"/>
      <c r="KOU303"/>
      <c r="KOV303"/>
      <c r="KOW303"/>
      <c r="KOX303"/>
      <c r="KOY303"/>
      <c r="KOZ303"/>
      <c r="KPA303"/>
      <c r="KPB303"/>
      <c r="KPC303"/>
      <c r="KPD303"/>
      <c r="KPE303"/>
      <c r="KPF303"/>
      <c r="KPG303"/>
      <c r="KPH303"/>
      <c r="KPI303"/>
      <c r="KPJ303"/>
      <c r="KPK303"/>
      <c r="KPL303"/>
      <c r="KPM303"/>
      <c r="KPN303"/>
      <c r="KPO303"/>
      <c r="KPP303"/>
      <c r="KPQ303"/>
      <c r="KPR303"/>
      <c r="KPS303"/>
      <c r="KPT303"/>
      <c r="KPU303"/>
      <c r="KPV303"/>
      <c r="KPW303"/>
      <c r="KPX303"/>
      <c r="KPY303"/>
      <c r="KPZ303"/>
      <c r="KQA303"/>
      <c r="KQB303"/>
      <c r="KQC303"/>
      <c r="KQD303"/>
      <c r="KQE303"/>
      <c r="KQF303"/>
      <c r="KQG303"/>
      <c r="KQH303"/>
      <c r="KQI303"/>
      <c r="KQJ303"/>
      <c r="KQK303"/>
      <c r="KQL303"/>
      <c r="KQM303"/>
      <c r="KQN303"/>
      <c r="KQO303"/>
      <c r="KQP303"/>
      <c r="KQQ303"/>
      <c r="KQR303"/>
      <c r="KQS303"/>
      <c r="KQT303"/>
      <c r="KQU303"/>
      <c r="KQV303"/>
      <c r="KQW303"/>
      <c r="KQX303"/>
      <c r="KQY303"/>
      <c r="KQZ303"/>
      <c r="KRA303"/>
      <c r="KRB303"/>
      <c r="KRC303"/>
      <c r="KRD303"/>
      <c r="KRE303"/>
      <c r="KRF303"/>
      <c r="KRG303"/>
      <c r="KRH303"/>
      <c r="KRI303"/>
      <c r="KRJ303"/>
      <c r="KRK303"/>
      <c r="KRL303"/>
      <c r="KRM303"/>
      <c r="KRN303"/>
      <c r="KRO303"/>
      <c r="KRP303"/>
      <c r="KRQ303"/>
      <c r="KRR303"/>
      <c r="KRS303"/>
      <c r="KRT303"/>
      <c r="KRU303"/>
      <c r="KRV303"/>
      <c r="KRW303"/>
      <c r="KRX303"/>
      <c r="KRY303"/>
      <c r="KRZ303"/>
      <c r="KSA303"/>
      <c r="KSB303"/>
      <c r="KSC303"/>
      <c r="KSD303"/>
      <c r="KSE303"/>
      <c r="KSF303"/>
      <c r="KSG303"/>
      <c r="KSH303"/>
      <c r="KSI303"/>
      <c r="KSJ303"/>
      <c r="KSK303"/>
      <c r="KSL303"/>
      <c r="KSM303"/>
      <c r="KSN303"/>
      <c r="KSO303"/>
      <c r="KSP303"/>
      <c r="KSQ303"/>
      <c r="KSR303"/>
      <c r="KSS303"/>
      <c r="KST303"/>
      <c r="KSU303"/>
      <c r="KSV303"/>
      <c r="KSW303"/>
      <c r="KSX303"/>
      <c r="KSY303"/>
      <c r="KSZ303"/>
      <c r="KTA303"/>
      <c r="KTB303"/>
      <c r="KTC303"/>
      <c r="KTD303"/>
      <c r="KTE303"/>
      <c r="KTF303"/>
      <c r="KTG303"/>
      <c r="KTH303"/>
      <c r="KTI303"/>
      <c r="KTJ303"/>
      <c r="KTK303"/>
      <c r="KTL303"/>
      <c r="KTM303"/>
      <c r="KTN303"/>
      <c r="KTO303"/>
      <c r="KTP303"/>
      <c r="KTQ303"/>
      <c r="KTR303"/>
      <c r="KTS303"/>
      <c r="KTT303"/>
      <c r="KTU303"/>
      <c r="KTV303"/>
      <c r="KTW303"/>
      <c r="KTX303"/>
      <c r="KTY303"/>
      <c r="KTZ303"/>
      <c r="KUA303"/>
      <c r="KUB303"/>
      <c r="KUC303"/>
      <c r="KUD303"/>
      <c r="KUE303"/>
      <c r="KUF303"/>
      <c r="KUG303"/>
      <c r="KUH303"/>
      <c r="KUI303"/>
      <c r="KUJ303"/>
      <c r="KUK303"/>
      <c r="KUL303"/>
      <c r="KUM303"/>
      <c r="KUN303"/>
      <c r="KUO303"/>
      <c r="KUP303"/>
      <c r="KUQ303"/>
      <c r="KUR303"/>
      <c r="KUS303"/>
      <c r="KUT303"/>
      <c r="KUU303"/>
      <c r="KUV303"/>
      <c r="KUW303"/>
      <c r="KUX303"/>
      <c r="KUY303"/>
      <c r="KUZ303"/>
      <c r="KVA303"/>
      <c r="KVB303"/>
      <c r="KVC303"/>
      <c r="KVD303"/>
      <c r="KVE303"/>
      <c r="KVF303"/>
      <c r="KVG303"/>
      <c r="KVH303"/>
      <c r="KVI303"/>
      <c r="KVJ303"/>
      <c r="KVK303"/>
      <c r="KVL303"/>
      <c r="KVM303"/>
      <c r="KVN303"/>
      <c r="KVO303"/>
      <c r="KVP303"/>
      <c r="KVQ303"/>
      <c r="KVR303"/>
      <c r="KVS303"/>
      <c r="KVT303"/>
      <c r="KVU303"/>
      <c r="KVV303"/>
      <c r="KVW303"/>
      <c r="KVX303"/>
      <c r="KVY303"/>
      <c r="KVZ303"/>
      <c r="KWA303"/>
      <c r="KWB303"/>
      <c r="KWC303"/>
      <c r="KWD303"/>
      <c r="KWE303"/>
      <c r="KWF303"/>
      <c r="KWG303"/>
      <c r="KWH303"/>
      <c r="KWI303"/>
      <c r="KWJ303"/>
      <c r="KWK303"/>
      <c r="KWL303"/>
      <c r="KWM303"/>
      <c r="KWN303"/>
      <c r="KWO303"/>
      <c r="KWP303"/>
      <c r="KWQ303"/>
      <c r="KWR303"/>
      <c r="KWS303"/>
      <c r="KWT303"/>
      <c r="KWU303"/>
      <c r="KWV303"/>
      <c r="KWW303"/>
      <c r="KWX303"/>
      <c r="KWY303"/>
      <c r="KWZ303"/>
      <c r="KXA303"/>
      <c r="KXB303"/>
      <c r="KXC303"/>
      <c r="KXD303"/>
      <c r="KXE303"/>
      <c r="KXF303"/>
      <c r="KXG303"/>
      <c r="KXH303"/>
      <c r="KXI303"/>
      <c r="KXJ303"/>
      <c r="KXK303"/>
      <c r="KXL303"/>
      <c r="KXM303"/>
      <c r="KXN303"/>
      <c r="KXO303"/>
      <c r="KXP303"/>
      <c r="KXQ303"/>
      <c r="KXR303"/>
      <c r="KXS303"/>
      <c r="KXT303"/>
      <c r="KXU303"/>
      <c r="KXV303"/>
      <c r="KXW303"/>
      <c r="KXX303"/>
      <c r="KXY303"/>
      <c r="KXZ303"/>
      <c r="KYA303"/>
      <c r="KYB303"/>
      <c r="KYC303"/>
      <c r="KYD303"/>
      <c r="KYE303"/>
      <c r="KYF303"/>
      <c r="KYG303"/>
      <c r="KYH303"/>
      <c r="KYI303"/>
      <c r="KYJ303"/>
      <c r="KYK303"/>
      <c r="KYL303"/>
      <c r="KYM303"/>
      <c r="KYN303"/>
      <c r="KYO303"/>
      <c r="KYP303"/>
      <c r="KYQ303"/>
      <c r="KYR303"/>
      <c r="KYS303"/>
      <c r="KYT303"/>
      <c r="KYU303"/>
      <c r="KYV303"/>
      <c r="KYW303"/>
      <c r="KYX303"/>
      <c r="KYY303"/>
      <c r="KYZ303"/>
      <c r="KZA303"/>
      <c r="KZB303"/>
      <c r="KZC303"/>
      <c r="KZD303"/>
      <c r="KZE303"/>
      <c r="KZF303"/>
      <c r="KZG303"/>
      <c r="KZH303"/>
      <c r="KZI303"/>
      <c r="KZJ303"/>
      <c r="KZK303"/>
      <c r="KZL303"/>
      <c r="KZM303"/>
      <c r="KZN303"/>
      <c r="KZO303"/>
      <c r="KZP303"/>
      <c r="KZQ303"/>
      <c r="KZR303"/>
      <c r="KZS303"/>
      <c r="KZT303"/>
      <c r="KZU303"/>
      <c r="KZV303"/>
      <c r="KZW303"/>
      <c r="KZX303"/>
      <c r="KZY303"/>
      <c r="KZZ303"/>
      <c r="LAA303"/>
      <c r="LAB303"/>
      <c r="LAC303"/>
      <c r="LAD303"/>
      <c r="LAE303"/>
      <c r="LAF303"/>
      <c r="LAG303"/>
      <c r="LAH303"/>
      <c r="LAI303"/>
      <c r="LAJ303"/>
      <c r="LAK303"/>
      <c r="LAL303"/>
      <c r="LAM303"/>
      <c r="LAN303"/>
      <c r="LAO303"/>
      <c r="LAP303"/>
      <c r="LAQ303"/>
      <c r="LAR303"/>
      <c r="LAS303"/>
      <c r="LAT303"/>
      <c r="LAU303"/>
      <c r="LAV303"/>
      <c r="LAW303"/>
      <c r="LAX303"/>
      <c r="LAY303"/>
      <c r="LAZ303"/>
      <c r="LBA303"/>
      <c r="LBB303"/>
      <c r="LBC303"/>
      <c r="LBD303"/>
      <c r="LBE303"/>
      <c r="LBF303"/>
      <c r="LBG303"/>
      <c r="LBH303"/>
      <c r="LBI303"/>
      <c r="LBJ303"/>
      <c r="LBK303"/>
      <c r="LBL303"/>
      <c r="LBM303"/>
      <c r="LBN303"/>
      <c r="LBO303"/>
      <c r="LBP303"/>
      <c r="LBQ303"/>
      <c r="LBR303"/>
      <c r="LBS303"/>
      <c r="LBT303"/>
      <c r="LBU303"/>
      <c r="LBV303"/>
      <c r="LBW303"/>
      <c r="LBX303"/>
      <c r="LBY303"/>
      <c r="LBZ303"/>
      <c r="LCA303"/>
      <c r="LCB303"/>
      <c r="LCC303"/>
      <c r="LCD303"/>
      <c r="LCE303"/>
      <c r="LCF303"/>
      <c r="LCG303"/>
      <c r="LCH303"/>
      <c r="LCI303"/>
      <c r="LCJ303"/>
      <c r="LCK303"/>
      <c r="LCL303"/>
      <c r="LCM303"/>
      <c r="LCN303"/>
      <c r="LCO303"/>
      <c r="LCP303"/>
      <c r="LCQ303"/>
      <c r="LCR303"/>
      <c r="LCS303"/>
      <c r="LCT303"/>
      <c r="LCU303"/>
      <c r="LCV303"/>
      <c r="LCW303"/>
      <c r="LCX303"/>
      <c r="LCY303"/>
      <c r="LCZ303"/>
      <c r="LDA303"/>
      <c r="LDB303"/>
      <c r="LDC303"/>
      <c r="LDD303"/>
      <c r="LDE303"/>
      <c r="LDF303"/>
      <c r="LDG303"/>
      <c r="LDH303"/>
      <c r="LDI303"/>
      <c r="LDJ303"/>
      <c r="LDK303"/>
      <c r="LDL303"/>
      <c r="LDM303"/>
      <c r="LDN303"/>
      <c r="LDO303"/>
      <c r="LDP303"/>
      <c r="LDQ303"/>
      <c r="LDR303"/>
      <c r="LDS303"/>
      <c r="LDT303"/>
      <c r="LDU303"/>
      <c r="LDV303"/>
      <c r="LDW303"/>
      <c r="LDX303"/>
      <c r="LDY303"/>
      <c r="LDZ303"/>
      <c r="LEA303"/>
      <c r="LEB303"/>
      <c r="LEC303"/>
      <c r="LED303"/>
      <c r="LEE303"/>
      <c r="LEF303"/>
      <c r="LEG303"/>
      <c r="LEH303"/>
      <c r="LEI303"/>
      <c r="LEJ303"/>
      <c r="LEK303"/>
      <c r="LEL303"/>
      <c r="LEM303"/>
      <c r="LEN303"/>
      <c r="LEO303"/>
      <c r="LEP303"/>
      <c r="LEQ303"/>
      <c r="LER303"/>
      <c r="LES303"/>
      <c r="LET303"/>
      <c r="LEU303"/>
      <c r="LEV303"/>
      <c r="LEW303"/>
      <c r="LEX303"/>
      <c r="LEY303"/>
      <c r="LEZ303"/>
      <c r="LFA303"/>
      <c r="LFB303"/>
      <c r="LFC303"/>
      <c r="LFD303"/>
      <c r="LFE303"/>
      <c r="LFF303"/>
      <c r="LFG303"/>
      <c r="LFH303"/>
      <c r="LFI303"/>
      <c r="LFJ303"/>
      <c r="LFK303"/>
      <c r="LFL303"/>
      <c r="LFM303"/>
      <c r="LFN303"/>
      <c r="LFO303"/>
      <c r="LFP303"/>
      <c r="LFQ303"/>
      <c r="LFR303"/>
      <c r="LFS303"/>
      <c r="LFT303"/>
      <c r="LFU303"/>
      <c r="LFV303"/>
      <c r="LFW303"/>
      <c r="LFX303"/>
      <c r="LFY303"/>
      <c r="LFZ303"/>
      <c r="LGA303"/>
      <c r="LGB303"/>
      <c r="LGC303"/>
      <c r="LGD303"/>
      <c r="LGE303"/>
      <c r="LGF303"/>
      <c r="LGG303"/>
      <c r="LGH303"/>
      <c r="LGI303"/>
      <c r="LGJ303"/>
      <c r="LGK303"/>
      <c r="LGL303"/>
      <c r="LGM303"/>
      <c r="LGN303"/>
      <c r="LGO303"/>
      <c r="LGP303"/>
      <c r="LGQ303"/>
      <c r="LGR303"/>
      <c r="LGS303"/>
      <c r="LGT303"/>
      <c r="LGU303"/>
      <c r="LGV303"/>
      <c r="LGW303"/>
      <c r="LGX303"/>
      <c r="LGY303"/>
      <c r="LGZ303"/>
      <c r="LHA303"/>
      <c r="LHB303"/>
      <c r="LHC303"/>
      <c r="LHD303"/>
      <c r="LHE303"/>
      <c r="LHF303"/>
      <c r="LHG303"/>
      <c r="LHH303"/>
      <c r="LHI303"/>
      <c r="LHJ303"/>
      <c r="LHK303"/>
      <c r="LHL303"/>
      <c r="LHM303"/>
      <c r="LHN303"/>
      <c r="LHO303"/>
      <c r="LHP303"/>
      <c r="LHQ303"/>
      <c r="LHR303"/>
      <c r="LHS303"/>
      <c r="LHT303"/>
      <c r="LHU303"/>
      <c r="LHV303"/>
      <c r="LHW303"/>
      <c r="LHX303"/>
      <c r="LHY303"/>
      <c r="LHZ303"/>
      <c r="LIA303"/>
      <c r="LIB303"/>
      <c r="LIC303"/>
      <c r="LID303"/>
      <c r="LIE303"/>
      <c r="LIF303"/>
      <c r="LIG303"/>
      <c r="LIH303"/>
      <c r="LII303"/>
      <c r="LIJ303"/>
      <c r="LIK303"/>
      <c r="LIL303"/>
      <c r="LIM303"/>
      <c r="LIN303"/>
      <c r="LIO303"/>
      <c r="LIP303"/>
      <c r="LIQ303"/>
      <c r="LIR303"/>
      <c r="LIS303"/>
      <c r="LIT303"/>
      <c r="LIU303"/>
      <c r="LIV303"/>
      <c r="LIW303"/>
      <c r="LIX303"/>
      <c r="LIY303"/>
      <c r="LIZ303"/>
      <c r="LJA303"/>
      <c r="LJB303"/>
      <c r="LJC303"/>
      <c r="LJD303"/>
      <c r="LJE303"/>
      <c r="LJF303"/>
      <c r="LJG303"/>
      <c r="LJH303"/>
      <c r="LJI303"/>
      <c r="LJJ303"/>
      <c r="LJK303"/>
      <c r="LJL303"/>
      <c r="LJM303"/>
      <c r="LJN303"/>
      <c r="LJO303"/>
      <c r="LJP303"/>
      <c r="LJQ303"/>
      <c r="LJR303"/>
      <c r="LJS303"/>
      <c r="LJT303"/>
      <c r="LJU303"/>
      <c r="LJV303"/>
      <c r="LJW303"/>
      <c r="LJX303"/>
      <c r="LJY303"/>
      <c r="LJZ303"/>
      <c r="LKA303"/>
      <c r="LKB303"/>
      <c r="LKC303"/>
      <c r="LKD303"/>
      <c r="LKE303"/>
      <c r="LKF303"/>
      <c r="LKG303"/>
      <c r="LKH303"/>
      <c r="LKI303"/>
      <c r="LKJ303"/>
      <c r="LKK303"/>
      <c r="LKL303"/>
      <c r="LKM303"/>
      <c r="LKN303"/>
      <c r="LKO303"/>
      <c r="LKP303"/>
      <c r="LKQ303"/>
      <c r="LKR303"/>
      <c r="LKS303"/>
      <c r="LKT303"/>
      <c r="LKU303"/>
      <c r="LKV303"/>
      <c r="LKW303"/>
      <c r="LKX303"/>
      <c r="LKY303"/>
      <c r="LKZ303"/>
      <c r="LLA303"/>
      <c r="LLB303"/>
      <c r="LLC303"/>
      <c r="LLD303"/>
      <c r="LLE303"/>
      <c r="LLF303"/>
      <c r="LLG303"/>
      <c r="LLH303"/>
      <c r="LLI303"/>
      <c r="LLJ303"/>
      <c r="LLK303"/>
      <c r="LLL303"/>
      <c r="LLM303"/>
      <c r="LLN303"/>
      <c r="LLO303"/>
      <c r="LLP303"/>
      <c r="LLQ303"/>
      <c r="LLR303"/>
      <c r="LLS303"/>
      <c r="LLT303"/>
      <c r="LLU303"/>
      <c r="LLV303"/>
      <c r="LLW303"/>
      <c r="LLX303"/>
      <c r="LLY303"/>
      <c r="LLZ303"/>
      <c r="LMA303"/>
      <c r="LMB303"/>
      <c r="LMC303"/>
      <c r="LMD303"/>
      <c r="LME303"/>
      <c r="LMF303"/>
      <c r="LMG303"/>
      <c r="LMH303"/>
      <c r="LMI303"/>
      <c r="LMJ303"/>
      <c r="LMK303"/>
      <c r="LML303"/>
      <c r="LMM303"/>
      <c r="LMN303"/>
      <c r="LMO303"/>
      <c r="LMP303"/>
      <c r="LMQ303"/>
      <c r="LMR303"/>
      <c r="LMS303"/>
      <c r="LMT303"/>
      <c r="LMU303"/>
      <c r="LMV303"/>
      <c r="LMW303"/>
      <c r="LMX303"/>
      <c r="LMY303"/>
      <c r="LMZ303"/>
      <c r="LNA303"/>
      <c r="LNB303"/>
      <c r="LNC303"/>
      <c r="LND303"/>
      <c r="LNE303"/>
      <c r="LNF303"/>
      <c r="LNG303"/>
      <c r="LNH303"/>
      <c r="LNI303"/>
      <c r="LNJ303"/>
      <c r="LNK303"/>
      <c r="LNL303"/>
      <c r="LNM303"/>
      <c r="LNN303"/>
      <c r="LNO303"/>
      <c r="LNP303"/>
      <c r="LNQ303"/>
      <c r="LNR303"/>
      <c r="LNS303"/>
      <c r="LNT303"/>
      <c r="LNU303"/>
      <c r="LNV303"/>
      <c r="LNW303"/>
      <c r="LNX303"/>
      <c r="LNY303"/>
      <c r="LNZ303"/>
      <c r="LOA303"/>
      <c r="LOB303"/>
      <c r="LOC303"/>
      <c r="LOD303"/>
      <c r="LOE303"/>
      <c r="LOF303"/>
      <c r="LOG303"/>
      <c r="LOH303"/>
      <c r="LOI303"/>
      <c r="LOJ303"/>
      <c r="LOK303"/>
      <c r="LOL303"/>
      <c r="LOM303"/>
      <c r="LON303"/>
      <c r="LOO303"/>
      <c r="LOP303"/>
      <c r="LOQ303"/>
      <c r="LOR303"/>
      <c r="LOS303"/>
      <c r="LOT303"/>
      <c r="LOU303"/>
      <c r="LOV303"/>
      <c r="LOW303"/>
      <c r="LOX303"/>
      <c r="LOY303"/>
      <c r="LOZ303"/>
      <c r="LPA303"/>
      <c r="LPB303"/>
      <c r="LPC303"/>
      <c r="LPD303"/>
      <c r="LPE303"/>
      <c r="LPF303"/>
      <c r="LPG303"/>
      <c r="LPH303"/>
      <c r="LPI303"/>
      <c r="LPJ303"/>
      <c r="LPK303"/>
      <c r="LPL303"/>
      <c r="LPM303"/>
      <c r="LPN303"/>
      <c r="LPO303"/>
      <c r="LPP303"/>
      <c r="LPQ303"/>
      <c r="LPR303"/>
      <c r="LPS303"/>
      <c r="LPT303"/>
      <c r="LPU303"/>
      <c r="LPV303"/>
      <c r="LPW303"/>
      <c r="LPX303"/>
      <c r="LPY303"/>
      <c r="LPZ303"/>
      <c r="LQA303"/>
      <c r="LQB303"/>
      <c r="LQC303"/>
      <c r="LQD303"/>
      <c r="LQE303"/>
      <c r="LQF303"/>
      <c r="LQG303"/>
      <c r="LQH303"/>
      <c r="LQI303"/>
      <c r="LQJ303"/>
      <c r="LQK303"/>
      <c r="LQL303"/>
      <c r="LQM303"/>
      <c r="LQN303"/>
      <c r="LQO303"/>
      <c r="LQP303"/>
      <c r="LQQ303"/>
      <c r="LQR303"/>
      <c r="LQS303"/>
      <c r="LQT303"/>
      <c r="LQU303"/>
      <c r="LQV303"/>
      <c r="LQW303"/>
      <c r="LQX303"/>
      <c r="LQY303"/>
      <c r="LQZ303"/>
      <c r="LRA303"/>
      <c r="LRB303"/>
      <c r="LRC303"/>
      <c r="LRD303"/>
      <c r="LRE303"/>
      <c r="LRF303"/>
      <c r="LRG303"/>
      <c r="LRH303"/>
      <c r="LRI303"/>
      <c r="LRJ303"/>
      <c r="LRK303"/>
      <c r="LRL303"/>
      <c r="LRM303"/>
      <c r="LRN303"/>
      <c r="LRO303"/>
      <c r="LRP303"/>
      <c r="LRQ303"/>
      <c r="LRR303"/>
      <c r="LRS303"/>
      <c r="LRT303"/>
      <c r="LRU303"/>
      <c r="LRV303"/>
      <c r="LRW303"/>
      <c r="LRX303"/>
      <c r="LRY303"/>
      <c r="LRZ303"/>
      <c r="LSA303"/>
      <c r="LSB303"/>
      <c r="LSC303"/>
      <c r="LSD303"/>
      <c r="LSE303"/>
      <c r="LSF303"/>
      <c r="LSG303"/>
      <c r="LSH303"/>
      <c r="LSI303"/>
      <c r="LSJ303"/>
      <c r="LSK303"/>
      <c r="LSL303"/>
      <c r="LSM303"/>
      <c r="LSN303"/>
      <c r="LSO303"/>
      <c r="LSP303"/>
      <c r="LSQ303"/>
      <c r="LSR303"/>
      <c r="LSS303"/>
      <c r="LST303"/>
      <c r="LSU303"/>
      <c r="LSV303"/>
      <c r="LSW303"/>
      <c r="LSX303"/>
      <c r="LSY303"/>
      <c r="LSZ303"/>
      <c r="LTA303"/>
      <c r="LTB303"/>
      <c r="LTC303"/>
      <c r="LTD303"/>
      <c r="LTE303"/>
      <c r="LTF303"/>
      <c r="LTG303"/>
      <c r="LTH303"/>
      <c r="LTI303"/>
      <c r="LTJ303"/>
      <c r="LTK303"/>
      <c r="LTL303"/>
      <c r="LTM303"/>
      <c r="LTN303"/>
      <c r="LTO303"/>
      <c r="LTP303"/>
      <c r="LTQ303"/>
      <c r="LTR303"/>
      <c r="LTS303"/>
      <c r="LTT303"/>
      <c r="LTU303"/>
      <c r="LTV303"/>
      <c r="LTW303"/>
      <c r="LTX303"/>
      <c r="LTY303"/>
      <c r="LTZ303"/>
      <c r="LUA303"/>
      <c r="LUB303"/>
      <c r="LUC303"/>
      <c r="LUD303"/>
      <c r="LUE303"/>
      <c r="LUF303"/>
      <c r="LUG303"/>
      <c r="LUH303"/>
      <c r="LUI303"/>
      <c r="LUJ303"/>
      <c r="LUK303"/>
      <c r="LUL303"/>
      <c r="LUM303"/>
      <c r="LUN303"/>
      <c r="LUO303"/>
      <c r="LUP303"/>
      <c r="LUQ303"/>
      <c r="LUR303"/>
      <c r="LUS303"/>
      <c r="LUT303"/>
      <c r="LUU303"/>
      <c r="LUV303"/>
      <c r="LUW303"/>
      <c r="LUX303"/>
      <c r="LUY303"/>
      <c r="LUZ303"/>
      <c r="LVA303"/>
      <c r="LVB303"/>
      <c r="LVC303"/>
      <c r="LVD303"/>
      <c r="LVE303"/>
      <c r="LVF303"/>
      <c r="LVG303"/>
      <c r="LVH303"/>
      <c r="LVI303"/>
      <c r="LVJ303"/>
      <c r="LVK303"/>
      <c r="LVL303"/>
      <c r="LVM303"/>
      <c r="LVN303"/>
      <c r="LVO303"/>
      <c r="LVP303"/>
      <c r="LVQ303"/>
      <c r="LVR303"/>
      <c r="LVS303"/>
      <c r="LVT303"/>
      <c r="LVU303"/>
      <c r="LVV303"/>
      <c r="LVW303"/>
      <c r="LVX303"/>
      <c r="LVY303"/>
      <c r="LVZ303"/>
      <c r="LWA303"/>
      <c r="LWB303"/>
      <c r="LWC303"/>
      <c r="LWD303"/>
      <c r="LWE303"/>
      <c r="LWF303"/>
      <c r="LWG303"/>
      <c r="LWH303"/>
      <c r="LWI303"/>
      <c r="LWJ303"/>
      <c r="LWK303"/>
      <c r="LWL303"/>
      <c r="LWM303"/>
      <c r="LWN303"/>
      <c r="LWO303"/>
      <c r="LWP303"/>
      <c r="LWQ303"/>
      <c r="LWR303"/>
      <c r="LWS303"/>
      <c r="LWT303"/>
      <c r="LWU303"/>
      <c r="LWV303"/>
      <c r="LWW303"/>
      <c r="LWX303"/>
      <c r="LWY303"/>
      <c r="LWZ303"/>
      <c r="LXA303"/>
      <c r="LXB303"/>
      <c r="LXC303"/>
      <c r="LXD303"/>
      <c r="LXE303"/>
      <c r="LXF303"/>
      <c r="LXG303"/>
      <c r="LXH303"/>
      <c r="LXI303"/>
      <c r="LXJ303"/>
      <c r="LXK303"/>
      <c r="LXL303"/>
      <c r="LXM303"/>
      <c r="LXN303"/>
      <c r="LXO303"/>
      <c r="LXP303"/>
      <c r="LXQ303"/>
      <c r="LXR303"/>
      <c r="LXS303"/>
      <c r="LXT303"/>
      <c r="LXU303"/>
      <c r="LXV303"/>
      <c r="LXW303"/>
      <c r="LXX303"/>
      <c r="LXY303"/>
      <c r="LXZ303"/>
      <c r="LYA303"/>
      <c r="LYB303"/>
      <c r="LYC303"/>
      <c r="LYD303"/>
      <c r="LYE303"/>
      <c r="LYF303"/>
      <c r="LYG303"/>
      <c r="LYH303"/>
      <c r="LYI303"/>
      <c r="LYJ303"/>
      <c r="LYK303"/>
      <c r="LYL303"/>
      <c r="LYM303"/>
      <c r="LYN303"/>
      <c r="LYO303"/>
      <c r="LYP303"/>
      <c r="LYQ303"/>
      <c r="LYR303"/>
      <c r="LYS303"/>
      <c r="LYT303"/>
      <c r="LYU303"/>
      <c r="LYV303"/>
      <c r="LYW303"/>
      <c r="LYX303"/>
      <c r="LYY303"/>
      <c r="LYZ303"/>
      <c r="LZA303"/>
      <c r="LZB303"/>
      <c r="LZC303"/>
      <c r="LZD303"/>
      <c r="LZE303"/>
      <c r="LZF303"/>
      <c r="LZG303"/>
      <c r="LZH303"/>
      <c r="LZI303"/>
      <c r="LZJ303"/>
      <c r="LZK303"/>
      <c r="LZL303"/>
      <c r="LZM303"/>
      <c r="LZN303"/>
      <c r="LZO303"/>
      <c r="LZP303"/>
      <c r="LZQ303"/>
      <c r="LZR303"/>
      <c r="LZS303"/>
      <c r="LZT303"/>
      <c r="LZU303"/>
      <c r="LZV303"/>
      <c r="LZW303"/>
      <c r="LZX303"/>
      <c r="LZY303"/>
      <c r="LZZ303"/>
      <c r="MAA303"/>
      <c r="MAB303"/>
      <c r="MAC303"/>
      <c r="MAD303"/>
      <c r="MAE303"/>
      <c r="MAF303"/>
      <c r="MAG303"/>
      <c r="MAH303"/>
      <c r="MAI303"/>
      <c r="MAJ303"/>
      <c r="MAK303"/>
      <c r="MAL303"/>
      <c r="MAM303"/>
      <c r="MAN303"/>
      <c r="MAO303"/>
      <c r="MAP303"/>
      <c r="MAQ303"/>
      <c r="MAR303"/>
      <c r="MAS303"/>
      <c r="MAT303"/>
      <c r="MAU303"/>
      <c r="MAV303"/>
      <c r="MAW303"/>
      <c r="MAX303"/>
      <c r="MAY303"/>
      <c r="MAZ303"/>
      <c r="MBA303"/>
      <c r="MBB303"/>
      <c r="MBC303"/>
      <c r="MBD303"/>
      <c r="MBE303"/>
      <c r="MBF303"/>
      <c r="MBG303"/>
      <c r="MBH303"/>
      <c r="MBI303"/>
      <c r="MBJ303"/>
      <c r="MBK303"/>
      <c r="MBL303"/>
      <c r="MBM303"/>
      <c r="MBN303"/>
      <c r="MBO303"/>
      <c r="MBP303"/>
      <c r="MBQ303"/>
      <c r="MBR303"/>
      <c r="MBS303"/>
      <c r="MBT303"/>
      <c r="MBU303"/>
      <c r="MBV303"/>
      <c r="MBW303"/>
      <c r="MBX303"/>
      <c r="MBY303"/>
      <c r="MBZ303"/>
      <c r="MCA303"/>
      <c r="MCB303"/>
      <c r="MCC303"/>
      <c r="MCD303"/>
      <c r="MCE303"/>
      <c r="MCF303"/>
      <c r="MCG303"/>
      <c r="MCH303"/>
      <c r="MCI303"/>
      <c r="MCJ303"/>
      <c r="MCK303"/>
      <c r="MCL303"/>
      <c r="MCM303"/>
      <c r="MCN303"/>
      <c r="MCO303"/>
      <c r="MCP303"/>
      <c r="MCQ303"/>
      <c r="MCR303"/>
      <c r="MCS303"/>
      <c r="MCT303"/>
      <c r="MCU303"/>
      <c r="MCV303"/>
      <c r="MCW303"/>
      <c r="MCX303"/>
      <c r="MCY303"/>
      <c r="MCZ303"/>
      <c r="MDA303"/>
      <c r="MDB303"/>
      <c r="MDC303"/>
      <c r="MDD303"/>
      <c r="MDE303"/>
      <c r="MDF303"/>
      <c r="MDG303"/>
      <c r="MDH303"/>
      <c r="MDI303"/>
      <c r="MDJ303"/>
      <c r="MDK303"/>
      <c r="MDL303"/>
      <c r="MDM303"/>
      <c r="MDN303"/>
      <c r="MDO303"/>
      <c r="MDP303"/>
      <c r="MDQ303"/>
      <c r="MDR303"/>
      <c r="MDS303"/>
      <c r="MDT303"/>
      <c r="MDU303"/>
      <c r="MDV303"/>
      <c r="MDW303"/>
      <c r="MDX303"/>
      <c r="MDY303"/>
      <c r="MDZ303"/>
      <c r="MEA303"/>
      <c r="MEB303"/>
      <c r="MEC303"/>
      <c r="MED303"/>
      <c r="MEE303"/>
      <c r="MEF303"/>
      <c r="MEG303"/>
      <c r="MEH303"/>
      <c r="MEI303"/>
      <c r="MEJ303"/>
      <c r="MEK303"/>
      <c r="MEL303"/>
      <c r="MEM303"/>
      <c r="MEN303"/>
      <c r="MEO303"/>
      <c r="MEP303"/>
      <c r="MEQ303"/>
      <c r="MER303"/>
      <c r="MES303"/>
      <c r="MET303"/>
      <c r="MEU303"/>
      <c r="MEV303"/>
      <c r="MEW303"/>
      <c r="MEX303"/>
      <c r="MEY303"/>
      <c r="MEZ303"/>
      <c r="MFA303"/>
      <c r="MFB303"/>
      <c r="MFC303"/>
      <c r="MFD303"/>
      <c r="MFE303"/>
      <c r="MFF303"/>
      <c r="MFG303"/>
      <c r="MFH303"/>
      <c r="MFI303"/>
      <c r="MFJ303"/>
      <c r="MFK303"/>
      <c r="MFL303"/>
      <c r="MFM303"/>
      <c r="MFN303"/>
      <c r="MFO303"/>
      <c r="MFP303"/>
      <c r="MFQ303"/>
      <c r="MFR303"/>
      <c r="MFS303"/>
      <c r="MFT303"/>
      <c r="MFU303"/>
      <c r="MFV303"/>
      <c r="MFW303"/>
      <c r="MFX303"/>
      <c r="MFY303"/>
      <c r="MFZ303"/>
      <c r="MGA303"/>
      <c r="MGB303"/>
      <c r="MGC303"/>
      <c r="MGD303"/>
      <c r="MGE303"/>
      <c r="MGF303"/>
      <c r="MGG303"/>
      <c r="MGH303"/>
      <c r="MGI303"/>
      <c r="MGJ303"/>
      <c r="MGK303"/>
      <c r="MGL303"/>
      <c r="MGM303"/>
      <c r="MGN303"/>
      <c r="MGO303"/>
      <c r="MGP303"/>
      <c r="MGQ303"/>
      <c r="MGR303"/>
      <c r="MGS303"/>
      <c r="MGT303"/>
      <c r="MGU303"/>
      <c r="MGV303"/>
      <c r="MGW303"/>
      <c r="MGX303"/>
      <c r="MGY303"/>
      <c r="MGZ303"/>
      <c r="MHA303"/>
      <c r="MHB303"/>
      <c r="MHC303"/>
      <c r="MHD303"/>
      <c r="MHE303"/>
      <c r="MHF303"/>
      <c r="MHG303"/>
      <c r="MHH303"/>
      <c r="MHI303"/>
      <c r="MHJ303"/>
      <c r="MHK303"/>
      <c r="MHL303"/>
      <c r="MHM303"/>
      <c r="MHN303"/>
      <c r="MHO303"/>
      <c r="MHP303"/>
      <c r="MHQ303"/>
      <c r="MHR303"/>
      <c r="MHS303"/>
      <c r="MHT303"/>
      <c r="MHU303"/>
      <c r="MHV303"/>
      <c r="MHW303"/>
      <c r="MHX303"/>
      <c r="MHY303"/>
      <c r="MHZ303"/>
      <c r="MIA303"/>
      <c r="MIB303"/>
      <c r="MIC303"/>
      <c r="MID303"/>
      <c r="MIE303"/>
      <c r="MIF303"/>
      <c r="MIG303"/>
      <c r="MIH303"/>
      <c r="MII303"/>
      <c r="MIJ303"/>
      <c r="MIK303"/>
      <c r="MIL303"/>
      <c r="MIM303"/>
      <c r="MIN303"/>
      <c r="MIO303"/>
      <c r="MIP303"/>
      <c r="MIQ303"/>
      <c r="MIR303"/>
      <c r="MIS303"/>
      <c r="MIT303"/>
      <c r="MIU303"/>
      <c r="MIV303"/>
      <c r="MIW303"/>
      <c r="MIX303"/>
      <c r="MIY303"/>
      <c r="MIZ303"/>
      <c r="MJA303"/>
      <c r="MJB303"/>
      <c r="MJC303"/>
      <c r="MJD303"/>
      <c r="MJE303"/>
      <c r="MJF303"/>
      <c r="MJG303"/>
      <c r="MJH303"/>
      <c r="MJI303"/>
      <c r="MJJ303"/>
      <c r="MJK303"/>
      <c r="MJL303"/>
      <c r="MJM303"/>
      <c r="MJN303"/>
      <c r="MJO303"/>
      <c r="MJP303"/>
      <c r="MJQ303"/>
      <c r="MJR303"/>
      <c r="MJS303"/>
      <c r="MJT303"/>
      <c r="MJU303"/>
      <c r="MJV303"/>
      <c r="MJW303"/>
      <c r="MJX303"/>
      <c r="MJY303"/>
      <c r="MJZ303"/>
      <c r="MKA303"/>
      <c r="MKB303"/>
      <c r="MKC303"/>
      <c r="MKD303"/>
      <c r="MKE303"/>
      <c r="MKF303"/>
      <c r="MKG303"/>
      <c r="MKH303"/>
      <c r="MKI303"/>
      <c r="MKJ303"/>
      <c r="MKK303"/>
      <c r="MKL303"/>
      <c r="MKM303"/>
      <c r="MKN303"/>
      <c r="MKO303"/>
      <c r="MKP303"/>
      <c r="MKQ303"/>
      <c r="MKR303"/>
      <c r="MKS303"/>
      <c r="MKT303"/>
      <c r="MKU303"/>
      <c r="MKV303"/>
      <c r="MKW303"/>
      <c r="MKX303"/>
      <c r="MKY303"/>
      <c r="MKZ303"/>
      <c r="MLA303"/>
      <c r="MLB303"/>
      <c r="MLC303"/>
      <c r="MLD303"/>
      <c r="MLE303"/>
      <c r="MLF303"/>
      <c r="MLG303"/>
      <c r="MLH303"/>
      <c r="MLI303"/>
      <c r="MLJ303"/>
      <c r="MLK303"/>
      <c r="MLL303"/>
      <c r="MLM303"/>
      <c r="MLN303"/>
      <c r="MLO303"/>
      <c r="MLP303"/>
      <c r="MLQ303"/>
      <c r="MLR303"/>
      <c r="MLS303"/>
      <c r="MLT303"/>
      <c r="MLU303"/>
      <c r="MLV303"/>
      <c r="MLW303"/>
      <c r="MLX303"/>
      <c r="MLY303"/>
      <c r="MLZ303"/>
      <c r="MMA303"/>
      <c r="MMB303"/>
      <c r="MMC303"/>
      <c r="MMD303"/>
      <c r="MME303"/>
      <c r="MMF303"/>
      <c r="MMG303"/>
      <c r="MMH303"/>
      <c r="MMI303"/>
      <c r="MMJ303"/>
      <c r="MMK303"/>
      <c r="MML303"/>
      <c r="MMM303"/>
      <c r="MMN303"/>
      <c r="MMO303"/>
      <c r="MMP303"/>
      <c r="MMQ303"/>
      <c r="MMR303"/>
      <c r="MMS303"/>
      <c r="MMT303"/>
      <c r="MMU303"/>
      <c r="MMV303"/>
      <c r="MMW303"/>
      <c r="MMX303"/>
      <c r="MMY303"/>
      <c r="MMZ303"/>
      <c r="MNA303"/>
      <c r="MNB303"/>
      <c r="MNC303"/>
      <c r="MND303"/>
      <c r="MNE303"/>
      <c r="MNF303"/>
      <c r="MNG303"/>
      <c r="MNH303"/>
      <c r="MNI303"/>
      <c r="MNJ303"/>
      <c r="MNK303"/>
      <c r="MNL303"/>
      <c r="MNM303"/>
      <c r="MNN303"/>
      <c r="MNO303"/>
      <c r="MNP303"/>
      <c r="MNQ303"/>
      <c r="MNR303"/>
      <c r="MNS303"/>
      <c r="MNT303"/>
      <c r="MNU303"/>
      <c r="MNV303"/>
      <c r="MNW303"/>
      <c r="MNX303"/>
      <c r="MNY303"/>
      <c r="MNZ303"/>
      <c r="MOA303"/>
      <c r="MOB303"/>
      <c r="MOC303"/>
      <c r="MOD303"/>
      <c r="MOE303"/>
      <c r="MOF303"/>
      <c r="MOG303"/>
      <c r="MOH303"/>
      <c r="MOI303"/>
      <c r="MOJ303"/>
      <c r="MOK303"/>
      <c r="MOL303"/>
      <c r="MOM303"/>
      <c r="MON303"/>
      <c r="MOO303"/>
      <c r="MOP303"/>
      <c r="MOQ303"/>
      <c r="MOR303"/>
      <c r="MOS303"/>
      <c r="MOT303"/>
      <c r="MOU303"/>
      <c r="MOV303"/>
      <c r="MOW303"/>
      <c r="MOX303"/>
      <c r="MOY303"/>
      <c r="MOZ303"/>
      <c r="MPA303"/>
      <c r="MPB303"/>
      <c r="MPC303"/>
      <c r="MPD303"/>
      <c r="MPE303"/>
      <c r="MPF303"/>
      <c r="MPG303"/>
      <c r="MPH303"/>
      <c r="MPI303"/>
      <c r="MPJ303"/>
      <c r="MPK303"/>
      <c r="MPL303"/>
      <c r="MPM303"/>
      <c r="MPN303"/>
      <c r="MPO303"/>
      <c r="MPP303"/>
      <c r="MPQ303"/>
      <c r="MPR303"/>
      <c r="MPS303"/>
      <c r="MPT303"/>
      <c r="MPU303"/>
      <c r="MPV303"/>
      <c r="MPW303"/>
      <c r="MPX303"/>
      <c r="MPY303"/>
      <c r="MPZ303"/>
      <c r="MQA303"/>
      <c r="MQB303"/>
      <c r="MQC303"/>
      <c r="MQD303"/>
      <c r="MQE303"/>
      <c r="MQF303"/>
      <c r="MQG303"/>
      <c r="MQH303"/>
      <c r="MQI303"/>
      <c r="MQJ303"/>
      <c r="MQK303"/>
      <c r="MQL303"/>
      <c r="MQM303"/>
      <c r="MQN303"/>
      <c r="MQO303"/>
      <c r="MQP303"/>
      <c r="MQQ303"/>
      <c r="MQR303"/>
      <c r="MQS303"/>
      <c r="MQT303"/>
      <c r="MQU303"/>
      <c r="MQV303"/>
      <c r="MQW303"/>
      <c r="MQX303"/>
      <c r="MQY303"/>
      <c r="MQZ303"/>
      <c r="MRA303"/>
      <c r="MRB303"/>
      <c r="MRC303"/>
      <c r="MRD303"/>
      <c r="MRE303"/>
      <c r="MRF303"/>
      <c r="MRG303"/>
      <c r="MRH303"/>
      <c r="MRI303"/>
      <c r="MRJ303"/>
      <c r="MRK303"/>
      <c r="MRL303"/>
      <c r="MRM303"/>
      <c r="MRN303"/>
      <c r="MRO303"/>
      <c r="MRP303"/>
      <c r="MRQ303"/>
      <c r="MRR303"/>
      <c r="MRS303"/>
      <c r="MRT303"/>
      <c r="MRU303"/>
      <c r="MRV303"/>
      <c r="MRW303"/>
      <c r="MRX303"/>
      <c r="MRY303"/>
      <c r="MRZ303"/>
      <c r="MSA303"/>
      <c r="MSB303"/>
      <c r="MSC303"/>
      <c r="MSD303"/>
      <c r="MSE303"/>
      <c r="MSF303"/>
      <c r="MSG303"/>
      <c r="MSH303"/>
      <c r="MSI303"/>
      <c r="MSJ303"/>
      <c r="MSK303"/>
      <c r="MSL303"/>
      <c r="MSM303"/>
      <c r="MSN303"/>
      <c r="MSO303"/>
      <c r="MSP303"/>
      <c r="MSQ303"/>
      <c r="MSR303"/>
      <c r="MSS303"/>
      <c r="MST303"/>
      <c r="MSU303"/>
      <c r="MSV303"/>
      <c r="MSW303"/>
      <c r="MSX303"/>
      <c r="MSY303"/>
      <c r="MSZ303"/>
      <c r="MTA303"/>
      <c r="MTB303"/>
      <c r="MTC303"/>
      <c r="MTD303"/>
      <c r="MTE303"/>
      <c r="MTF303"/>
      <c r="MTG303"/>
      <c r="MTH303"/>
      <c r="MTI303"/>
      <c r="MTJ303"/>
      <c r="MTK303"/>
      <c r="MTL303"/>
      <c r="MTM303"/>
      <c r="MTN303"/>
      <c r="MTO303"/>
      <c r="MTP303"/>
      <c r="MTQ303"/>
      <c r="MTR303"/>
      <c r="MTS303"/>
      <c r="MTT303"/>
      <c r="MTU303"/>
      <c r="MTV303"/>
      <c r="MTW303"/>
      <c r="MTX303"/>
      <c r="MTY303"/>
      <c r="MTZ303"/>
      <c r="MUA303"/>
      <c r="MUB303"/>
      <c r="MUC303"/>
      <c r="MUD303"/>
      <c r="MUE303"/>
      <c r="MUF303"/>
      <c r="MUG303"/>
      <c r="MUH303"/>
      <c r="MUI303"/>
      <c r="MUJ303"/>
      <c r="MUK303"/>
      <c r="MUL303"/>
      <c r="MUM303"/>
      <c r="MUN303"/>
      <c r="MUO303"/>
      <c r="MUP303"/>
      <c r="MUQ303"/>
      <c r="MUR303"/>
      <c r="MUS303"/>
      <c r="MUT303"/>
      <c r="MUU303"/>
      <c r="MUV303"/>
      <c r="MUW303"/>
      <c r="MUX303"/>
      <c r="MUY303"/>
      <c r="MUZ303"/>
      <c r="MVA303"/>
      <c r="MVB303"/>
      <c r="MVC303"/>
      <c r="MVD303"/>
      <c r="MVE303"/>
      <c r="MVF303"/>
      <c r="MVG303"/>
      <c r="MVH303"/>
      <c r="MVI303"/>
      <c r="MVJ303"/>
      <c r="MVK303"/>
      <c r="MVL303"/>
      <c r="MVM303"/>
      <c r="MVN303"/>
      <c r="MVO303"/>
      <c r="MVP303"/>
      <c r="MVQ303"/>
      <c r="MVR303"/>
      <c r="MVS303"/>
      <c r="MVT303"/>
      <c r="MVU303"/>
      <c r="MVV303"/>
      <c r="MVW303"/>
      <c r="MVX303"/>
      <c r="MVY303"/>
      <c r="MVZ303"/>
      <c r="MWA303"/>
      <c r="MWB303"/>
      <c r="MWC303"/>
      <c r="MWD303"/>
      <c r="MWE303"/>
      <c r="MWF303"/>
      <c r="MWG303"/>
      <c r="MWH303"/>
      <c r="MWI303"/>
      <c r="MWJ303"/>
      <c r="MWK303"/>
      <c r="MWL303"/>
      <c r="MWM303"/>
      <c r="MWN303"/>
      <c r="MWO303"/>
      <c r="MWP303"/>
      <c r="MWQ303"/>
      <c r="MWR303"/>
      <c r="MWS303"/>
      <c r="MWT303"/>
      <c r="MWU303"/>
      <c r="MWV303"/>
      <c r="MWW303"/>
      <c r="MWX303"/>
      <c r="MWY303"/>
      <c r="MWZ303"/>
      <c r="MXA303"/>
      <c r="MXB303"/>
      <c r="MXC303"/>
      <c r="MXD303"/>
      <c r="MXE303"/>
      <c r="MXF303"/>
      <c r="MXG303"/>
      <c r="MXH303"/>
      <c r="MXI303"/>
      <c r="MXJ303"/>
      <c r="MXK303"/>
      <c r="MXL303"/>
      <c r="MXM303"/>
      <c r="MXN303"/>
      <c r="MXO303"/>
      <c r="MXP303"/>
      <c r="MXQ303"/>
      <c r="MXR303"/>
      <c r="MXS303"/>
      <c r="MXT303"/>
      <c r="MXU303"/>
      <c r="MXV303"/>
      <c r="MXW303"/>
      <c r="MXX303"/>
      <c r="MXY303"/>
      <c r="MXZ303"/>
      <c r="MYA303"/>
      <c r="MYB303"/>
      <c r="MYC303"/>
      <c r="MYD303"/>
      <c r="MYE303"/>
      <c r="MYF303"/>
      <c r="MYG303"/>
      <c r="MYH303"/>
      <c r="MYI303"/>
      <c r="MYJ303"/>
      <c r="MYK303"/>
      <c r="MYL303"/>
      <c r="MYM303"/>
      <c r="MYN303"/>
      <c r="MYO303"/>
      <c r="MYP303"/>
      <c r="MYQ303"/>
      <c r="MYR303"/>
      <c r="MYS303"/>
      <c r="MYT303"/>
      <c r="MYU303"/>
      <c r="MYV303"/>
      <c r="MYW303"/>
      <c r="MYX303"/>
      <c r="MYY303"/>
      <c r="MYZ303"/>
      <c r="MZA303"/>
      <c r="MZB303"/>
      <c r="MZC303"/>
      <c r="MZD303"/>
      <c r="MZE303"/>
      <c r="MZF303"/>
      <c r="MZG303"/>
      <c r="MZH303"/>
      <c r="MZI303"/>
      <c r="MZJ303"/>
      <c r="MZK303"/>
      <c r="MZL303"/>
      <c r="MZM303"/>
      <c r="MZN303"/>
      <c r="MZO303"/>
      <c r="MZP303"/>
      <c r="MZQ303"/>
      <c r="MZR303"/>
      <c r="MZS303"/>
      <c r="MZT303"/>
      <c r="MZU303"/>
      <c r="MZV303"/>
      <c r="MZW303"/>
      <c r="MZX303"/>
      <c r="MZY303"/>
      <c r="MZZ303"/>
      <c r="NAA303"/>
      <c r="NAB303"/>
      <c r="NAC303"/>
      <c r="NAD303"/>
      <c r="NAE303"/>
      <c r="NAF303"/>
      <c r="NAG303"/>
      <c r="NAH303"/>
      <c r="NAI303"/>
      <c r="NAJ303"/>
      <c r="NAK303"/>
      <c r="NAL303"/>
      <c r="NAM303"/>
      <c r="NAN303"/>
      <c r="NAO303"/>
      <c r="NAP303"/>
      <c r="NAQ303"/>
      <c r="NAR303"/>
      <c r="NAS303"/>
      <c r="NAT303"/>
      <c r="NAU303"/>
      <c r="NAV303"/>
      <c r="NAW303"/>
      <c r="NAX303"/>
      <c r="NAY303"/>
      <c r="NAZ303"/>
      <c r="NBA303"/>
      <c r="NBB303"/>
      <c r="NBC303"/>
      <c r="NBD303"/>
      <c r="NBE303"/>
      <c r="NBF303"/>
      <c r="NBG303"/>
      <c r="NBH303"/>
      <c r="NBI303"/>
      <c r="NBJ303"/>
      <c r="NBK303"/>
      <c r="NBL303"/>
      <c r="NBM303"/>
      <c r="NBN303"/>
      <c r="NBO303"/>
      <c r="NBP303"/>
      <c r="NBQ303"/>
      <c r="NBR303"/>
      <c r="NBS303"/>
      <c r="NBT303"/>
      <c r="NBU303"/>
      <c r="NBV303"/>
      <c r="NBW303"/>
      <c r="NBX303"/>
      <c r="NBY303"/>
      <c r="NBZ303"/>
      <c r="NCA303"/>
      <c r="NCB303"/>
      <c r="NCC303"/>
      <c r="NCD303"/>
      <c r="NCE303"/>
      <c r="NCF303"/>
      <c r="NCG303"/>
      <c r="NCH303"/>
      <c r="NCI303"/>
      <c r="NCJ303"/>
      <c r="NCK303"/>
      <c r="NCL303"/>
      <c r="NCM303"/>
      <c r="NCN303"/>
      <c r="NCO303"/>
      <c r="NCP303"/>
      <c r="NCQ303"/>
      <c r="NCR303"/>
      <c r="NCS303"/>
      <c r="NCT303"/>
      <c r="NCU303"/>
      <c r="NCV303"/>
      <c r="NCW303"/>
      <c r="NCX303"/>
      <c r="NCY303"/>
      <c r="NCZ303"/>
      <c r="NDA303"/>
      <c r="NDB303"/>
      <c r="NDC303"/>
      <c r="NDD303"/>
      <c r="NDE303"/>
      <c r="NDF303"/>
      <c r="NDG303"/>
      <c r="NDH303"/>
      <c r="NDI303"/>
      <c r="NDJ303"/>
      <c r="NDK303"/>
      <c r="NDL303"/>
      <c r="NDM303"/>
      <c r="NDN303"/>
      <c r="NDO303"/>
      <c r="NDP303"/>
      <c r="NDQ303"/>
      <c r="NDR303"/>
      <c r="NDS303"/>
      <c r="NDT303"/>
      <c r="NDU303"/>
      <c r="NDV303"/>
      <c r="NDW303"/>
      <c r="NDX303"/>
      <c r="NDY303"/>
      <c r="NDZ303"/>
      <c r="NEA303"/>
      <c r="NEB303"/>
      <c r="NEC303"/>
      <c r="NED303"/>
      <c r="NEE303"/>
      <c r="NEF303"/>
      <c r="NEG303"/>
      <c r="NEH303"/>
      <c r="NEI303"/>
      <c r="NEJ303"/>
      <c r="NEK303"/>
      <c r="NEL303"/>
      <c r="NEM303"/>
      <c r="NEN303"/>
      <c r="NEO303"/>
      <c r="NEP303"/>
      <c r="NEQ303"/>
      <c r="NER303"/>
      <c r="NES303"/>
      <c r="NET303"/>
      <c r="NEU303"/>
      <c r="NEV303"/>
      <c r="NEW303"/>
      <c r="NEX303"/>
      <c r="NEY303"/>
      <c r="NEZ303"/>
      <c r="NFA303"/>
      <c r="NFB303"/>
      <c r="NFC303"/>
      <c r="NFD303"/>
      <c r="NFE303"/>
      <c r="NFF303"/>
      <c r="NFG303"/>
      <c r="NFH303"/>
      <c r="NFI303"/>
      <c r="NFJ303"/>
      <c r="NFK303"/>
      <c r="NFL303"/>
      <c r="NFM303"/>
      <c r="NFN303"/>
      <c r="NFO303"/>
      <c r="NFP303"/>
      <c r="NFQ303"/>
      <c r="NFR303"/>
      <c r="NFS303"/>
      <c r="NFT303"/>
      <c r="NFU303"/>
      <c r="NFV303"/>
      <c r="NFW303"/>
      <c r="NFX303"/>
      <c r="NFY303"/>
      <c r="NFZ303"/>
      <c r="NGA303"/>
      <c r="NGB303"/>
      <c r="NGC303"/>
      <c r="NGD303"/>
      <c r="NGE303"/>
      <c r="NGF303"/>
      <c r="NGG303"/>
      <c r="NGH303"/>
      <c r="NGI303"/>
      <c r="NGJ303"/>
      <c r="NGK303"/>
      <c r="NGL303"/>
      <c r="NGM303"/>
      <c r="NGN303"/>
      <c r="NGO303"/>
      <c r="NGP303"/>
      <c r="NGQ303"/>
      <c r="NGR303"/>
      <c r="NGS303"/>
      <c r="NGT303"/>
      <c r="NGU303"/>
      <c r="NGV303"/>
      <c r="NGW303"/>
      <c r="NGX303"/>
      <c r="NGY303"/>
      <c r="NGZ303"/>
      <c r="NHA303"/>
      <c r="NHB303"/>
      <c r="NHC303"/>
      <c r="NHD303"/>
      <c r="NHE303"/>
      <c r="NHF303"/>
      <c r="NHG303"/>
      <c r="NHH303"/>
      <c r="NHI303"/>
      <c r="NHJ303"/>
      <c r="NHK303"/>
      <c r="NHL303"/>
      <c r="NHM303"/>
      <c r="NHN303"/>
      <c r="NHO303"/>
      <c r="NHP303"/>
      <c r="NHQ303"/>
      <c r="NHR303"/>
      <c r="NHS303"/>
      <c r="NHT303"/>
      <c r="NHU303"/>
      <c r="NHV303"/>
      <c r="NHW303"/>
      <c r="NHX303"/>
      <c r="NHY303"/>
      <c r="NHZ303"/>
      <c r="NIA303"/>
      <c r="NIB303"/>
      <c r="NIC303"/>
      <c r="NID303"/>
      <c r="NIE303"/>
      <c r="NIF303"/>
      <c r="NIG303"/>
      <c r="NIH303"/>
      <c r="NII303"/>
      <c r="NIJ303"/>
      <c r="NIK303"/>
      <c r="NIL303"/>
      <c r="NIM303"/>
      <c r="NIN303"/>
      <c r="NIO303"/>
      <c r="NIP303"/>
      <c r="NIQ303"/>
      <c r="NIR303"/>
      <c r="NIS303"/>
      <c r="NIT303"/>
      <c r="NIU303"/>
      <c r="NIV303"/>
      <c r="NIW303"/>
      <c r="NIX303"/>
      <c r="NIY303"/>
      <c r="NIZ303"/>
      <c r="NJA303"/>
      <c r="NJB303"/>
      <c r="NJC303"/>
      <c r="NJD303"/>
      <c r="NJE303"/>
      <c r="NJF303"/>
      <c r="NJG303"/>
      <c r="NJH303"/>
      <c r="NJI303"/>
      <c r="NJJ303"/>
      <c r="NJK303"/>
      <c r="NJL303"/>
      <c r="NJM303"/>
      <c r="NJN303"/>
      <c r="NJO303"/>
      <c r="NJP303"/>
      <c r="NJQ303"/>
      <c r="NJR303"/>
      <c r="NJS303"/>
      <c r="NJT303"/>
      <c r="NJU303"/>
      <c r="NJV303"/>
      <c r="NJW303"/>
      <c r="NJX303"/>
      <c r="NJY303"/>
      <c r="NJZ303"/>
      <c r="NKA303"/>
      <c r="NKB303"/>
      <c r="NKC303"/>
      <c r="NKD303"/>
      <c r="NKE303"/>
      <c r="NKF303"/>
      <c r="NKG303"/>
      <c r="NKH303"/>
      <c r="NKI303"/>
      <c r="NKJ303"/>
      <c r="NKK303"/>
      <c r="NKL303"/>
      <c r="NKM303"/>
      <c r="NKN303"/>
      <c r="NKO303"/>
      <c r="NKP303"/>
      <c r="NKQ303"/>
      <c r="NKR303"/>
      <c r="NKS303"/>
      <c r="NKT303"/>
      <c r="NKU303"/>
      <c r="NKV303"/>
      <c r="NKW303"/>
      <c r="NKX303"/>
      <c r="NKY303"/>
      <c r="NKZ303"/>
      <c r="NLA303"/>
      <c r="NLB303"/>
      <c r="NLC303"/>
      <c r="NLD303"/>
      <c r="NLE303"/>
      <c r="NLF303"/>
      <c r="NLG303"/>
      <c r="NLH303"/>
      <c r="NLI303"/>
      <c r="NLJ303"/>
      <c r="NLK303"/>
      <c r="NLL303"/>
      <c r="NLM303"/>
      <c r="NLN303"/>
      <c r="NLO303"/>
      <c r="NLP303"/>
      <c r="NLQ303"/>
      <c r="NLR303"/>
      <c r="NLS303"/>
      <c r="NLT303"/>
      <c r="NLU303"/>
      <c r="NLV303"/>
      <c r="NLW303"/>
      <c r="NLX303"/>
      <c r="NLY303"/>
      <c r="NLZ303"/>
      <c r="NMA303"/>
      <c r="NMB303"/>
      <c r="NMC303"/>
      <c r="NMD303"/>
      <c r="NME303"/>
      <c r="NMF303"/>
      <c r="NMG303"/>
      <c r="NMH303"/>
      <c r="NMI303"/>
      <c r="NMJ303"/>
      <c r="NMK303"/>
      <c r="NML303"/>
      <c r="NMM303"/>
      <c r="NMN303"/>
      <c r="NMO303"/>
      <c r="NMP303"/>
      <c r="NMQ303"/>
      <c r="NMR303"/>
      <c r="NMS303"/>
      <c r="NMT303"/>
      <c r="NMU303"/>
      <c r="NMV303"/>
      <c r="NMW303"/>
      <c r="NMX303"/>
      <c r="NMY303"/>
      <c r="NMZ303"/>
      <c r="NNA303"/>
      <c r="NNB303"/>
      <c r="NNC303"/>
      <c r="NND303"/>
      <c r="NNE303"/>
      <c r="NNF303"/>
      <c r="NNG303"/>
      <c r="NNH303"/>
      <c r="NNI303"/>
      <c r="NNJ303"/>
      <c r="NNK303"/>
      <c r="NNL303"/>
      <c r="NNM303"/>
      <c r="NNN303"/>
      <c r="NNO303"/>
      <c r="NNP303"/>
      <c r="NNQ303"/>
      <c r="NNR303"/>
      <c r="NNS303"/>
      <c r="NNT303"/>
      <c r="NNU303"/>
      <c r="NNV303"/>
      <c r="NNW303"/>
      <c r="NNX303"/>
      <c r="NNY303"/>
      <c r="NNZ303"/>
      <c r="NOA303"/>
      <c r="NOB303"/>
      <c r="NOC303"/>
      <c r="NOD303"/>
      <c r="NOE303"/>
      <c r="NOF303"/>
      <c r="NOG303"/>
      <c r="NOH303"/>
      <c r="NOI303"/>
      <c r="NOJ303"/>
      <c r="NOK303"/>
      <c r="NOL303"/>
      <c r="NOM303"/>
      <c r="NON303"/>
      <c r="NOO303"/>
      <c r="NOP303"/>
      <c r="NOQ303"/>
      <c r="NOR303"/>
      <c r="NOS303"/>
      <c r="NOT303"/>
      <c r="NOU303"/>
      <c r="NOV303"/>
      <c r="NOW303"/>
      <c r="NOX303"/>
      <c r="NOY303"/>
      <c r="NOZ303"/>
      <c r="NPA303"/>
      <c r="NPB303"/>
      <c r="NPC303"/>
      <c r="NPD303"/>
      <c r="NPE303"/>
      <c r="NPF303"/>
      <c r="NPG303"/>
      <c r="NPH303"/>
      <c r="NPI303"/>
      <c r="NPJ303"/>
      <c r="NPK303"/>
      <c r="NPL303"/>
      <c r="NPM303"/>
      <c r="NPN303"/>
      <c r="NPO303"/>
      <c r="NPP303"/>
      <c r="NPQ303"/>
      <c r="NPR303"/>
      <c r="NPS303"/>
      <c r="NPT303"/>
      <c r="NPU303"/>
      <c r="NPV303"/>
      <c r="NPW303"/>
      <c r="NPX303"/>
      <c r="NPY303"/>
      <c r="NPZ303"/>
      <c r="NQA303"/>
      <c r="NQB303"/>
      <c r="NQC303"/>
      <c r="NQD303"/>
      <c r="NQE303"/>
      <c r="NQF303"/>
      <c r="NQG303"/>
      <c r="NQH303"/>
      <c r="NQI303"/>
      <c r="NQJ303"/>
      <c r="NQK303"/>
      <c r="NQL303"/>
      <c r="NQM303"/>
      <c r="NQN303"/>
      <c r="NQO303"/>
      <c r="NQP303"/>
      <c r="NQQ303"/>
      <c r="NQR303"/>
      <c r="NQS303"/>
      <c r="NQT303"/>
      <c r="NQU303"/>
      <c r="NQV303"/>
      <c r="NQW303"/>
      <c r="NQX303"/>
      <c r="NQY303"/>
      <c r="NQZ303"/>
      <c r="NRA303"/>
      <c r="NRB303"/>
      <c r="NRC303"/>
      <c r="NRD303"/>
      <c r="NRE303"/>
      <c r="NRF303"/>
      <c r="NRG303"/>
      <c r="NRH303"/>
      <c r="NRI303"/>
      <c r="NRJ303"/>
      <c r="NRK303"/>
      <c r="NRL303"/>
      <c r="NRM303"/>
      <c r="NRN303"/>
      <c r="NRO303"/>
      <c r="NRP303"/>
      <c r="NRQ303"/>
      <c r="NRR303"/>
      <c r="NRS303"/>
      <c r="NRT303"/>
      <c r="NRU303"/>
      <c r="NRV303"/>
      <c r="NRW303"/>
      <c r="NRX303"/>
      <c r="NRY303"/>
      <c r="NRZ303"/>
      <c r="NSA303"/>
      <c r="NSB303"/>
      <c r="NSC303"/>
      <c r="NSD303"/>
      <c r="NSE303"/>
      <c r="NSF303"/>
      <c r="NSG303"/>
      <c r="NSH303"/>
      <c r="NSI303"/>
      <c r="NSJ303"/>
      <c r="NSK303"/>
      <c r="NSL303"/>
      <c r="NSM303"/>
      <c r="NSN303"/>
      <c r="NSO303"/>
      <c r="NSP303"/>
      <c r="NSQ303"/>
      <c r="NSR303"/>
      <c r="NSS303"/>
      <c r="NST303"/>
      <c r="NSU303"/>
      <c r="NSV303"/>
      <c r="NSW303"/>
      <c r="NSX303"/>
      <c r="NSY303"/>
      <c r="NSZ303"/>
      <c r="NTA303"/>
      <c r="NTB303"/>
      <c r="NTC303"/>
      <c r="NTD303"/>
      <c r="NTE303"/>
      <c r="NTF303"/>
      <c r="NTG303"/>
      <c r="NTH303"/>
      <c r="NTI303"/>
      <c r="NTJ303"/>
      <c r="NTK303"/>
      <c r="NTL303"/>
      <c r="NTM303"/>
      <c r="NTN303"/>
      <c r="NTO303"/>
      <c r="NTP303"/>
      <c r="NTQ303"/>
      <c r="NTR303"/>
      <c r="NTS303"/>
      <c r="NTT303"/>
      <c r="NTU303"/>
      <c r="NTV303"/>
      <c r="NTW303"/>
      <c r="NTX303"/>
      <c r="NTY303"/>
      <c r="NTZ303"/>
      <c r="NUA303"/>
      <c r="NUB303"/>
      <c r="NUC303"/>
      <c r="NUD303"/>
      <c r="NUE303"/>
      <c r="NUF303"/>
      <c r="NUG303"/>
      <c r="NUH303"/>
      <c r="NUI303"/>
      <c r="NUJ303"/>
      <c r="NUK303"/>
      <c r="NUL303"/>
      <c r="NUM303"/>
      <c r="NUN303"/>
      <c r="NUO303"/>
      <c r="NUP303"/>
      <c r="NUQ303"/>
      <c r="NUR303"/>
      <c r="NUS303"/>
      <c r="NUT303"/>
      <c r="NUU303"/>
      <c r="NUV303"/>
      <c r="NUW303"/>
      <c r="NUX303"/>
      <c r="NUY303"/>
      <c r="NUZ303"/>
      <c r="NVA303"/>
      <c r="NVB303"/>
      <c r="NVC303"/>
      <c r="NVD303"/>
      <c r="NVE303"/>
      <c r="NVF303"/>
      <c r="NVG303"/>
      <c r="NVH303"/>
      <c r="NVI303"/>
      <c r="NVJ303"/>
      <c r="NVK303"/>
      <c r="NVL303"/>
      <c r="NVM303"/>
      <c r="NVN303"/>
      <c r="NVO303"/>
      <c r="NVP303"/>
      <c r="NVQ303"/>
      <c r="NVR303"/>
      <c r="NVS303"/>
      <c r="NVT303"/>
      <c r="NVU303"/>
      <c r="NVV303"/>
      <c r="NVW303"/>
      <c r="NVX303"/>
      <c r="NVY303"/>
      <c r="NVZ303"/>
      <c r="NWA303"/>
      <c r="NWB303"/>
      <c r="NWC303"/>
      <c r="NWD303"/>
      <c r="NWE303"/>
      <c r="NWF303"/>
      <c r="NWG303"/>
      <c r="NWH303"/>
      <c r="NWI303"/>
      <c r="NWJ303"/>
      <c r="NWK303"/>
      <c r="NWL303"/>
      <c r="NWM303"/>
      <c r="NWN303"/>
      <c r="NWO303"/>
      <c r="NWP303"/>
      <c r="NWQ303"/>
      <c r="NWR303"/>
      <c r="NWS303"/>
      <c r="NWT303"/>
      <c r="NWU303"/>
      <c r="NWV303"/>
      <c r="NWW303"/>
      <c r="NWX303"/>
      <c r="NWY303"/>
      <c r="NWZ303"/>
      <c r="NXA303"/>
      <c r="NXB303"/>
      <c r="NXC303"/>
      <c r="NXD303"/>
      <c r="NXE303"/>
      <c r="NXF303"/>
      <c r="NXG303"/>
      <c r="NXH303"/>
      <c r="NXI303"/>
      <c r="NXJ303"/>
      <c r="NXK303"/>
      <c r="NXL303"/>
      <c r="NXM303"/>
      <c r="NXN303"/>
      <c r="NXO303"/>
      <c r="NXP303"/>
      <c r="NXQ303"/>
      <c r="NXR303"/>
      <c r="NXS303"/>
      <c r="NXT303"/>
      <c r="NXU303"/>
      <c r="NXV303"/>
      <c r="NXW303"/>
      <c r="NXX303"/>
      <c r="NXY303"/>
      <c r="NXZ303"/>
      <c r="NYA303"/>
      <c r="NYB303"/>
      <c r="NYC303"/>
      <c r="NYD303"/>
      <c r="NYE303"/>
      <c r="NYF303"/>
      <c r="NYG303"/>
      <c r="NYH303"/>
      <c r="NYI303"/>
      <c r="NYJ303"/>
      <c r="NYK303"/>
      <c r="NYL303"/>
      <c r="NYM303"/>
      <c r="NYN303"/>
      <c r="NYO303"/>
      <c r="NYP303"/>
      <c r="NYQ303"/>
      <c r="NYR303"/>
      <c r="NYS303"/>
      <c r="NYT303"/>
      <c r="NYU303"/>
      <c r="NYV303"/>
      <c r="NYW303"/>
      <c r="NYX303"/>
      <c r="NYY303"/>
      <c r="NYZ303"/>
      <c r="NZA303"/>
      <c r="NZB303"/>
      <c r="NZC303"/>
      <c r="NZD303"/>
      <c r="NZE303"/>
      <c r="NZF303"/>
      <c r="NZG303"/>
      <c r="NZH303"/>
      <c r="NZI303"/>
      <c r="NZJ303"/>
      <c r="NZK303"/>
      <c r="NZL303"/>
      <c r="NZM303"/>
      <c r="NZN303"/>
      <c r="NZO303"/>
      <c r="NZP303"/>
      <c r="NZQ303"/>
      <c r="NZR303"/>
      <c r="NZS303"/>
      <c r="NZT303"/>
      <c r="NZU303"/>
      <c r="NZV303"/>
      <c r="NZW303"/>
      <c r="NZX303"/>
      <c r="NZY303"/>
      <c r="NZZ303"/>
      <c r="OAA303"/>
      <c r="OAB303"/>
      <c r="OAC303"/>
      <c r="OAD303"/>
      <c r="OAE303"/>
      <c r="OAF303"/>
      <c r="OAG303"/>
      <c r="OAH303"/>
      <c r="OAI303"/>
      <c r="OAJ303"/>
      <c r="OAK303"/>
      <c r="OAL303"/>
      <c r="OAM303"/>
      <c r="OAN303"/>
      <c r="OAO303"/>
      <c r="OAP303"/>
      <c r="OAQ303"/>
      <c r="OAR303"/>
      <c r="OAS303"/>
      <c r="OAT303"/>
      <c r="OAU303"/>
      <c r="OAV303"/>
      <c r="OAW303"/>
      <c r="OAX303"/>
      <c r="OAY303"/>
      <c r="OAZ303"/>
      <c r="OBA303"/>
      <c r="OBB303"/>
      <c r="OBC303"/>
      <c r="OBD303"/>
      <c r="OBE303"/>
      <c r="OBF303"/>
      <c r="OBG303"/>
      <c r="OBH303"/>
      <c r="OBI303"/>
      <c r="OBJ303"/>
      <c r="OBK303"/>
      <c r="OBL303"/>
      <c r="OBM303"/>
      <c r="OBN303"/>
      <c r="OBO303"/>
      <c r="OBP303"/>
      <c r="OBQ303"/>
      <c r="OBR303"/>
      <c r="OBS303"/>
      <c r="OBT303"/>
      <c r="OBU303"/>
      <c r="OBV303"/>
      <c r="OBW303"/>
      <c r="OBX303"/>
      <c r="OBY303"/>
      <c r="OBZ303"/>
      <c r="OCA303"/>
      <c r="OCB303"/>
      <c r="OCC303"/>
      <c r="OCD303"/>
      <c r="OCE303"/>
      <c r="OCF303"/>
      <c r="OCG303"/>
      <c r="OCH303"/>
      <c r="OCI303"/>
      <c r="OCJ303"/>
      <c r="OCK303"/>
      <c r="OCL303"/>
      <c r="OCM303"/>
      <c r="OCN303"/>
      <c r="OCO303"/>
      <c r="OCP303"/>
      <c r="OCQ303"/>
      <c r="OCR303"/>
      <c r="OCS303"/>
      <c r="OCT303"/>
      <c r="OCU303"/>
      <c r="OCV303"/>
      <c r="OCW303"/>
      <c r="OCX303"/>
      <c r="OCY303"/>
      <c r="OCZ303"/>
      <c r="ODA303"/>
      <c r="ODB303"/>
      <c r="ODC303"/>
      <c r="ODD303"/>
      <c r="ODE303"/>
      <c r="ODF303"/>
      <c r="ODG303"/>
      <c r="ODH303"/>
      <c r="ODI303"/>
      <c r="ODJ303"/>
      <c r="ODK303"/>
      <c r="ODL303"/>
      <c r="ODM303"/>
      <c r="ODN303"/>
      <c r="ODO303"/>
      <c r="ODP303"/>
      <c r="ODQ303"/>
      <c r="ODR303"/>
      <c r="ODS303"/>
      <c r="ODT303"/>
      <c r="ODU303"/>
      <c r="ODV303"/>
      <c r="ODW303"/>
      <c r="ODX303"/>
      <c r="ODY303"/>
      <c r="ODZ303"/>
      <c r="OEA303"/>
      <c r="OEB303"/>
      <c r="OEC303"/>
      <c r="OED303"/>
      <c r="OEE303"/>
      <c r="OEF303"/>
      <c r="OEG303"/>
      <c r="OEH303"/>
      <c r="OEI303"/>
      <c r="OEJ303"/>
      <c r="OEK303"/>
      <c r="OEL303"/>
      <c r="OEM303"/>
      <c r="OEN303"/>
      <c r="OEO303"/>
      <c r="OEP303"/>
      <c r="OEQ303"/>
      <c r="OER303"/>
      <c r="OES303"/>
      <c r="OET303"/>
      <c r="OEU303"/>
      <c r="OEV303"/>
      <c r="OEW303"/>
      <c r="OEX303"/>
      <c r="OEY303"/>
      <c r="OEZ303"/>
      <c r="OFA303"/>
      <c r="OFB303"/>
      <c r="OFC303"/>
      <c r="OFD303"/>
      <c r="OFE303"/>
      <c r="OFF303"/>
      <c r="OFG303"/>
      <c r="OFH303"/>
      <c r="OFI303"/>
      <c r="OFJ303"/>
      <c r="OFK303"/>
      <c r="OFL303"/>
      <c r="OFM303"/>
      <c r="OFN303"/>
      <c r="OFO303"/>
      <c r="OFP303"/>
      <c r="OFQ303"/>
      <c r="OFR303"/>
      <c r="OFS303"/>
      <c r="OFT303"/>
      <c r="OFU303"/>
      <c r="OFV303"/>
      <c r="OFW303"/>
      <c r="OFX303"/>
      <c r="OFY303"/>
      <c r="OFZ303"/>
      <c r="OGA303"/>
      <c r="OGB303"/>
      <c r="OGC303"/>
      <c r="OGD303"/>
      <c r="OGE303"/>
      <c r="OGF303"/>
      <c r="OGG303"/>
      <c r="OGH303"/>
      <c r="OGI303"/>
      <c r="OGJ303"/>
      <c r="OGK303"/>
      <c r="OGL303"/>
      <c r="OGM303"/>
      <c r="OGN303"/>
      <c r="OGO303"/>
      <c r="OGP303"/>
      <c r="OGQ303"/>
      <c r="OGR303"/>
      <c r="OGS303"/>
      <c r="OGT303"/>
      <c r="OGU303"/>
      <c r="OGV303"/>
      <c r="OGW303"/>
      <c r="OGX303"/>
      <c r="OGY303"/>
      <c r="OGZ303"/>
      <c r="OHA303"/>
      <c r="OHB303"/>
      <c r="OHC303"/>
      <c r="OHD303"/>
      <c r="OHE303"/>
      <c r="OHF303"/>
      <c r="OHG303"/>
      <c r="OHH303"/>
      <c r="OHI303"/>
      <c r="OHJ303"/>
      <c r="OHK303"/>
      <c r="OHL303"/>
      <c r="OHM303"/>
      <c r="OHN303"/>
      <c r="OHO303"/>
      <c r="OHP303"/>
      <c r="OHQ303"/>
      <c r="OHR303"/>
      <c r="OHS303"/>
      <c r="OHT303"/>
      <c r="OHU303"/>
      <c r="OHV303"/>
      <c r="OHW303"/>
      <c r="OHX303"/>
      <c r="OHY303"/>
      <c r="OHZ303"/>
      <c r="OIA303"/>
      <c r="OIB303"/>
      <c r="OIC303"/>
      <c r="OID303"/>
      <c r="OIE303"/>
      <c r="OIF303"/>
      <c r="OIG303"/>
      <c r="OIH303"/>
      <c r="OII303"/>
      <c r="OIJ303"/>
      <c r="OIK303"/>
      <c r="OIL303"/>
      <c r="OIM303"/>
      <c r="OIN303"/>
      <c r="OIO303"/>
      <c r="OIP303"/>
      <c r="OIQ303"/>
      <c r="OIR303"/>
      <c r="OIS303"/>
      <c r="OIT303"/>
      <c r="OIU303"/>
      <c r="OIV303"/>
      <c r="OIW303"/>
      <c r="OIX303"/>
      <c r="OIY303"/>
      <c r="OIZ303"/>
      <c r="OJA303"/>
      <c r="OJB303"/>
      <c r="OJC303"/>
      <c r="OJD303"/>
      <c r="OJE303"/>
      <c r="OJF303"/>
      <c r="OJG303"/>
      <c r="OJH303"/>
      <c r="OJI303"/>
      <c r="OJJ303"/>
      <c r="OJK303"/>
      <c r="OJL303"/>
      <c r="OJM303"/>
      <c r="OJN303"/>
      <c r="OJO303"/>
      <c r="OJP303"/>
      <c r="OJQ303"/>
      <c r="OJR303"/>
      <c r="OJS303"/>
      <c r="OJT303"/>
      <c r="OJU303"/>
      <c r="OJV303"/>
      <c r="OJW303"/>
      <c r="OJX303"/>
      <c r="OJY303"/>
      <c r="OJZ303"/>
      <c r="OKA303"/>
      <c r="OKB303"/>
      <c r="OKC303"/>
      <c r="OKD303"/>
      <c r="OKE303"/>
      <c r="OKF303"/>
      <c r="OKG303"/>
      <c r="OKH303"/>
      <c r="OKI303"/>
      <c r="OKJ303"/>
      <c r="OKK303"/>
      <c r="OKL303"/>
      <c r="OKM303"/>
      <c r="OKN303"/>
      <c r="OKO303"/>
      <c r="OKP303"/>
      <c r="OKQ303"/>
      <c r="OKR303"/>
      <c r="OKS303"/>
      <c r="OKT303"/>
      <c r="OKU303"/>
      <c r="OKV303"/>
      <c r="OKW303"/>
      <c r="OKX303"/>
      <c r="OKY303"/>
      <c r="OKZ303"/>
      <c r="OLA303"/>
      <c r="OLB303"/>
      <c r="OLC303"/>
      <c r="OLD303"/>
      <c r="OLE303"/>
      <c r="OLF303"/>
      <c r="OLG303"/>
      <c r="OLH303"/>
      <c r="OLI303"/>
      <c r="OLJ303"/>
      <c r="OLK303"/>
      <c r="OLL303"/>
      <c r="OLM303"/>
      <c r="OLN303"/>
      <c r="OLO303"/>
      <c r="OLP303"/>
      <c r="OLQ303"/>
      <c r="OLR303"/>
      <c r="OLS303"/>
      <c r="OLT303"/>
      <c r="OLU303"/>
      <c r="OLV303"/>
      <c r="OLW303"/>
      <c r="OLX303"/>
      <c r="OLY303"/>
      <c r="OLZ303"/>
      <c r="OMA303"/>
      <c r="OMB303"/>
      <c r="OMC303"/>
      <c r="OMD303"/>
      <c r="OME303"/>
      <c r="OMF303"/>
      <c r="OMG303"/>
      <c r="OMH303"/>
      <c r="OMI303"/>
      <c r="OMJ303"/>
      <c r="OMK303"/>
      <c r="OML303"/>
      <c r="OMM303"/>
      <c r="OMN303"/>
      <c r="OMO303"/>
      <c r="OMP303"/>
      <c r="OMQ303"/>
      <c r="OMR303"/>
      <c r="OMS303"/>
      <c r="OMT303"/>
      <c r="OMU303"/>
      <c r="OMV303"/>
      <c r="OMW303"/>
      <c r="OMX303"/>
      <c r="OMY303"/>
      <c r="OMZ303"/>
      <c r="ONA303"/>
      <c r="ONB303"/>
      <c r="ONC303"/>
      <c r="OND303"/>
      <c r="ONE303"/>
      <c r="ONF303"/>
      <c r="ONG303"/>
      <c r="ONH303"/>
      <c r="ONI303"/>
      <c r="ONJ303"/>
      <c r="ONK303"/>
      <c r="ONL303"/>
      <c r="ONM303"/>
      <c r="ONN303"/>
      <c r="ONO303"/>
      <c r="ONP303"/>
      <c r="ONQ303"/>
      <c r="ONR303"/>
      <c r="ONS303"/>
      <c r="ONT303"/>
      <c r="ONU303"/>
      <c r="ONV303"/>
      <c r="ONW303"/>
      <c r="ONX303"/>
      <c r="ONY303"/>
      <c r="ONZ303"/>
      <c r="OOA303"/>
      <c r="OOB303"/>
      <c r="OOC303"/>
      <c r="OOD303"/>
      <c r="OOE303"/>
      <c r="OOF303"/>
      <c r="OOG303"/>
      <c r="OOH303"/>
      <c r="OOI303"/>
      <c r="OOJ303"/>
      <c r="OOK303"/>
      <c r="OOL303"/>
      <c r="OOM303"/>
      <c r="OON303"/>
      <c r="OOO303"/>
      <c r="OOP303"/>
      <c r="OOQ303"/>
      <c r="OOR303"/>
      <c r="OOS303"/>
      <c r="OOT303"/>
      <c r="OOU303"/>
      <c r="OOV303"/>
      <c r="OOW303"/>
      <c r="OOX303"/>
      <c r="OOY303"/>
      <c r="OOZ303"/>
      <c r="OPA303"/>
      <c r="OPB303"/>
      <c r="OPC303"/>
      <c r="OPD303"/>
      <c r="OPE303"/>
      <c r="OPF303"/>
      <c r="OPG303"/>
      <c r="OPH303"/>
      <c r="OPI303"/>
      <c r="OPJ303"/>
      <c r="OPK303"/>
      <c r="OPL303"/>
      <c r="OPM303"/>
      <c r="OPN303"/>
      <c r="OPO303"/>
      <c r="OPP303"/>
      <c r="OPQ303"/>
      <c r="OPR303"/>
      <c r="OPS303"/>
      <c r="OPT303"/>
      <c r="OPU303"/>
      <c r="OPV303"/>
      <c r="OPW303"/>
      <c r="OPX303"/>
      <c r="OPY303"/>
      <c r="OPZ303"/>
      <c r="OQA303"/>
      <c r="OQB303"/>
      <c r="OQC303"/>
      <c r="OQD303"/>
      <c r="OQE303"/>
      <c r="OQF303"/>
      <c r="OQG303"/>
      <c r="OQH303"/>
      <c r="OQI303"/>
      <c r="OQJ303"/>
      <c r="OQK303"/>
      <c r="OQL303"/>
      <c r="OQM303"/>
      <c r="OQN303"/>
      <c r="OQO303"/>
      <c r="OQP303"/>
      <c r="OQQ303"/>
      <c r="OQR303"/>
      <c r="OQS303"/>
      <c r="OQT303"/>
      <c r="OQU303"/>
      <c r="OQV303"/>
      <c r="OQW303"/>
      <c r="OQX303"/>
      <c r="OQY303"/>
      <c r="OQZ303"/>
      <c r="ORA303"/>
      <c r="ORB303"/>
      <c r="ORC303"/>
      <c r="ORD303"/>
      <c r="ORE303"/>
      <c r="ORF303"/>
      <c r="ORG303"/>
      <c r="ORH303"/>
      <c r="ORI303"/>
      <c r="ORJ303"/>
      <c r="ORK303"/>
      <c r="ORL303"/>
      <c r="ORM303"/>
      <c r="ORN303"/>
      <c r="ORO303"/>
      <c r="ORP303"/>
      <c r="ORQ303"/>
      <c r="ORR303"/>
      <c r="ORS303"/>
      <c r="ORT303"/>
      <c r="ORU303"/>
      <c r="ORV303"/>
      <c r="ORW303"/>
      <c r="ORX303"/>
      <c r="ORY303"/>
      <c r="ORZ303"/>
      <c r="OSA303"/>
      <c r="OSB303"/>
      <c r="OSC303"/>
      <c r="OSD303"/>
      <c r="OSE303"/>
      <c r="OSF303"/>
      <c r="OSG303"/>
      <c r="OSH303"/>
      <c r="OSI303"/>
      <c r="OSJ303"/>
      <c r="OSK303"/>
      <c r="OSL303"/>
      <c r="OSM303"/>
      <c r="OSN303"/>
      <c r="OSO303"/>
      <c r="OSP303"/>
      <c r="OSQ303"/>
      <c r="OSR303"/>
      <c r="OSS303"/>
      <c r="OST303"/>
      <c r="OSU303"/>
      <c r="OSV303"/>
      <c r="OSW303"/>
      <c r="OSX303"/>
      <c r="OSY303"/>
      <c r="OSZ303"/>
      <c r="OTA303"/>
      <c r="OTB303"/>
      <c r="OTC303"/>
      <c r="OTD303"/>
      <c r="OTE303"/>
      <c r="OTF303"/>
      <c r="OTG303"/>
      <c r="OTH303"/>
      <c r="OTI303"/>
      <c r="OTJ303"/>
      <c r="OTK303"/>
      <c r="OTL303"/>
      <c r="OTM303"/>
      <c r="OTN303"/>
      <c r="OTO303"/>
      <c r="OTP303"/>
      <c r="OTQ303"/>
      <c r="OTR303"/>
      <c r="OTS303"/>
      <c r="OTT303"/>
      <c r="OTU303"/>
      <c r="OTV303"/>
      <c r="OTW303"/>
      <c r="OTX303"/>
      <c r="OTY303"/>
      <c r="OTZ303"/>
      <c r="OUA303"/>
      <c r="OUB303"/>
      <c r="OUC303"/>
      <c r="OUD303"/>
      <c r="OUE303"/>
      <c r="OUF303"/>
      <c r="OUG303"/>
      <c r="OUH303"/>
      <c r="OUI303"/>
      <c r="OUJ303"/>
      <c r="OUK303"/>
      <c r="OUL303"/>
      <c r="OUM303"/>
      <c r="OUN303"/>
      <c r="OUO303"/>
      <c r="OUP303"/>
      <c r="OUQ303"/>
      <c r="OUR303"/>
      <c r="OUS303"/>
      <c r="OUT303"/>
      <c r="OUU303"/>
      <c r="OUV303"/>
      <c r="OUW303"/>
      <c r="OUX303"/>
      <c r="OUY303"/>
      <c r="OUZ303"/>
      <c r="OVA303"/>
      <c r="OVB303"/>
      <c r="OVC303"/>
      <c r="OVD303"/>
      <c r="OVE303"/>
      <c r="OVF303"/>
      <c r="OVG303"/>
      <c r="OVH303"/>
      <c r="OVI303"/>
      <c r="OVJ303"/>
      <c r="OVK303"/>
      <c r="OVL303"/>
      <c r="OVM303"/>
      <c r="OVN303"/>
      <c r="OVO303"/>
      <c r="OVP303"/>
      <c r="OVQ303"/>
      <c r="OVR303"/>
      <c r="OVS303"/>
      <c r="OVT303"/>
      <c r="OVU303"/>
      <c r="OVV303"/>
      <c r="OVW303"/>
      <c r="OVX303"/>
      <c r="OVY303"/>
      <c r="OVZ303"/>
      <c r="OWA303"/>
      <c r="OWB303"/>
      <c r="OWC303"/>
      <c r="OWD303"/>
      <c r="OWE303"/>
      <c r="OWF303"/>
      <c r="OWG303"/>
      <c r="OWH303"/>
      <c r="OWI303"/>
      <c r="OWJ303"/>
      <c r="OWK303"/>
      <c r="OWL303"/>
      <c r="OWM303"/>
      <c r="OWN303"/>
      <c r="OWO303"/>
      <c r="OWP303"/>
      <c r="OWQ303"/>
      <c r="OWR303"/>
      <c r="OWS303"/>
      <c r="OWT303"/>
      <c r="OWU303"/>
      <c r="OWV303"/>
      <c r="OWW303"/>
      <c r="OWX303"/>
      <c r="OWY303"/>
      <c r="OWZ303"/>
      <c r="OXA303"/>
      <c r="OXB303"/>
      <c r="OXC303"/>
      <c r="OXD303"/>
      <c r="OXE303"/>
      <c r="OXF303"/>
      <c r="OXG303"/>
      <c r="OXH303"/>
      <c r="OXI303"/>
      <c r="OXJ303"/>
      <c r="OXK303"/>
      <c r="OXL303"/>
      <c r="OXM303"/>
      <c r="OXN303"/>
      <c r="OXO303"/>
      <c r="OXP303"/>
      <c r="OXQ303"/>
      <c r="OXR303"/>
      <c r="OXS303"/>
      <c r="OXT303"/>
      <c r="OXU303"/>
      <c r="OXV303"/>
      <c r="OXW303"/>
      <c r="OXX303"/>
      <c r="OXY303"/>
      <c r="OXZ303"/>
      <c r="OYA303"/>
      <c r="OYB303"/>
      <c r="OYC303"/>
      <c r="OYD303"/>
      <c r="OYE303"/>
      <c r="OYF303"/>
      <c r="OYG303"/>
      <c r="OYH303"/>
      <c r="OYI303"/>
      <c r="OYJ303"/>
      <c r="OYK303"/>
      <c r="OYL303"/>
      <c r="OYM303"/>
      <c r="OYN303"/>
      <c r="OYO303"/>
      <c r="OYP303"/>
      <c r="OYQ303"/>
      <c r="OYR303"/>
      <c r="OYS303"/>
      <c r="OYT303"/>
      <c r="OYU303"/>
      <c r="OYV303"/>
      <c r="OYW303"/>
      <c r="OYX303"/>
      <c r="OYY303"/>
      <c r="OYZ303"/>
      <c r="OZA303"/>
      <c r="OZB303"/>
      <c r="OZC303"/>
      <c r="OZD303"/>
      <c r="OZE303"/>
      <c r="OZF303"/>
      <c r="OZG303"/>
      <c r="OZH303"/>
      <c r="OZI303"/>
      <c r="OZJ303"/>
      <c r="OZK303"/>
      <c r="OZL303"/>
      <c r="OZM303"/>
      <c r="OZN303"/>
      <c r="OZO303"/>
      <c r="OZP303"/>
      <c r="OZQ303"/>
      <c r="OZR303"/>
      <c r="OZS303"/>
      <c r="OZT303"/>
      <c r="OZU303"/>
      <c r="OZV303"/>
      <c r="OZW303"/>
      <c r="OZX303"/>
      <c r="OZY303"/>
      <c r="OZZ303"/>
      <c r="PAA303"/>
      <c r="PAB303"/>
      <c r="PAC303"/>
      <c r="PAD303"/>
      <c r="PAE303"/>
      <c r="PAF303"/>
      <c r="PAG303"/>
      <c r="PAH303"/>
      <c r="PAI303"/>
      <c r="PAJ303"/>
      <c r="PAK303"/>
      <c r="PAL303"/>
      <c r="PAM303"/>
      <c r="PAN303"/>
      <c r="PAO303"/>
      <c r="PAP303"/>
      <c r="PAQ303"/>
      <c r="PAR303"/>
      <c r="PAS303"/>
      <c r="PAT303"/>
      <c r="PAU303"/>
      <c r="PAV303"/>
      <c r="PAW303"/>
      <c r="PAX303"/>
      <c r="PAY303"/>
      <c r="PAZ303"/>
      <c r="PBA303"/>
      <c r="PBB303"/>
      <c r="PBC303"/>
      <c r="PBD303"/>
      <c r="PBE303"/>
      <c r="PBF303"/>
      <c r="PBG303"/>
      <c r="PBH303"/>
      <c r="PBI303"/>
      <c r="PBJ303"/>
      <c r="PBK303"/>
      <c r="PBL303"/>
      <c r="PBM303"/>
      <c r="PBN303"/>
      <c r="PBO303"/>
      <c r="PBP303"/>
      <c r="PBQ303"/>
      <c r="PBR303"/>
      <c r="PBS303"/>
      <c r="PBT303"/>
      <c r="PBU303"/>
      <c r="PBV303"/>
      <c r="PBW303"/>
      <c r="PBX303"/>
      <c r="PBY303"/>
      <c r="PBZ303"/>
      <c r="PCA303"/>
      <c r="PCB303"/>
      <c r="PCC303"/>
      <c r="PCD303"/>
      <c r="PCE303"/>
      <c r="PCF303"/>
      <c r="PCG303"/>
      <c r="PCH303"/>
      <c r="PCI303"/>
      <c r="PCJ303"/>
      <c r="PCK303"/>
      <c r="PCL303"/>
      <c r="PCM303"/>
      <c r="PCN303"/>
      <c r="PCO303"/>
      <c r="PCP303"/>
      <c r="PCQ303"/>
      <c r="PCR303"/>
      <c r="PCS303"/>
      <c r="PCT303"/>
      <c r="PCU303"/>
      <c r="PCV303"/>
      <c r="PCW303"/>
      <c r="PCX303"/>
      <c r="PCY303"/>
      <c r="PCZ303"/>
      <c r="PDA303"/>
      <c r="PDB303"/>
      <c r="PDC303"/>
      <c r="PDD303"/>
      <c r="PDE303"/>
      <c r="PDF303"/>
      <c r="PDG303"/>
      <c r="PDH303"/>
      <c r="PDI303"/>
      <c r="PDJ303"/>
      <c r="PDK303"/>
      <c r="PDL303"/>
      <c r="PDM303"/>
      <c r="PDN303"/>
      <c r="PDO303"/>
      <c r="PDP303"/>
      <c r="PDQ303"/>
      <c r="PDR303"/>
      <c r="PDS303"/>
      <c r="PDT303"/>
      <c r="PDU303"/>
      <c r="PDV303"/>
      <c r="PDW303"/>
      <c r="PDX303"/>
      <c r="PDY303"/>
      <c r="PDZ303"/>
      <c r="PEA303"/>
      <c r="PEB303"/>
      <c r="PEC303"/>
      <c r="PED303"/>
      <c r="PEE303"/>
      <c r="PEF303"/>
      <c r="PEG303"/>
      <c r="PEH303"/>
      <c r="PEI303"/>
      <c r="PEJ303"/>
      <c r="PEK303"/>
      <c r="PEL303"/>
      <c r="PEM303"/>
      <c r="PEN303"/>
      <c r="PEO303"/>
      <c r="PEP303"/>
      <c r="PEQ303"/>
      <c r="PER303"/>
      <c r="PES303"/>
      <c r="PET303"/>
      <c r="PEU303"/>
      <c r="PEV303"/>
      <c r="PEW303"/>
      <c r="PEX303"/>
      <c r="PEY303"/>
      <c r="PEZ303"/>
      <c r="PFA303"/>
      <c r="PFB303"/>
      <c r="PFC303"/>
      <c r="PFD303"/>
      <c r="PFE303"/>
      <c r="PFF303"/>
      <c r="PFG303"/>
      <c r="PFH303"/>
      <c r="PFI303"/>
      <c r="PFJ303"/>
      <c r="PFK303"/>
      <c r="PFL303"/>
      <c r="PFM303"/>
      <c r="PFN303"/>
      <c r="PFO303"/>
      <c r="PFP303"/>
      <c r="PFQ303"/>
      <c r="PFR303"/>
      <c r="PFS303"/>
      <c r="PFT303"/>
      <c r="PFU303"/>
      <c r="PFV303"/>
      <c r="PFW303"/>
      <c r="PFX303"/>
      <c r="PFY303"/>
      <c r="PFZ303"/>
      <c r="PGA303"/>
      <c r="PGB303"/>
      <c r="PGC303"/>
      <c r="PGD303"/>
      <c r="PGE303"/>
      <c r="PGF303"/>
      <c r="PGG303"/>
      <c r="PGH303"/>
      <c r="PGI303"/>
      <c r="PGJ303"/>
      <c r="PGK303"/>
      <c r="PGL303"/>
      <c r="PGM303"/>
      <c r="PGN303"/>
      <c r="PGO303"/>
      <c r="PGP303"/>
      <c r="PGQ303"/>
      <c r="PGR303"/>
      <c r="PGS303"/>
      <c r="PGT303"/>
      <c r="PGU303"/>
      <c r="PGV303"/>
      <c r="PGW303"/>
      <c r="PGX303"/>
      <c r="PGY303"/>
      <c r="PGZ303"/>
      <c r="PHA303"/>
      <c r="PHB303"/>
      <c r="PHC303"/>
      <c r="PHD303"/>
      <c r="PHE303"/>
      <c r="PHF303"/>
      <c r="PHG303"/>
      <c r="PHH303"/>
      <c r="PHI303"/>
      <c r="PHJ303"/>
      <c r="PHK303"/>
      <c r="PHL303"/>
      <c r="PHM303"/>
      <c r="PHN303"/>
      <c r="PHO303"/>
      <c r="PHP303"/>
      <c r="PHQ303"/>
      <c r="PHR303"/>
      <c r="PHS303"/>
      <c r="PHT303"/>
      <c r="PHU303"/>
      <c r="PHV303"/>
      <c r="PHW303"/>
      <c r="PHX303"/>
      <c r="PHY303"/>
      <c r="PHZ303"/>
      <c r="PIA303"/>
      <c r="PIB303"/>
      <c r="PIC303"/>
      <c r="PID303"/>
      <c r="PIE303"/>
      <c r="PIF303"/>
      <c r="PIG303"/>
      <c r="PIH303"/>
      <c r="PII303"/>
      <c r="PIJ303"/>
      <c r="PIK303"/>
      <c r="PIL303"/>
      <c r="PIM303"/>
      <c r="PIN303"/>
      <c r="PIO303"/>
      <c r="PIP303"/>
      <c r="PIQ303"/>
      <c r="PIR303"/>
      <c r="PIS303"/>
      <c r="PIT303"/>
      <c r="PIU303"/>
      <c r="PIV303"/>
      <c r="PIW303"/>
      <c r="PIX303"/>
      <c r="PIY303"/>
      <c r="PIZ303"/>
      <c r="PJA303"/>
      <c r="PJB303"/>
      <c r="PJC303"/>
      <c r="PJD303"/>
      <c r="PJE303"/>
      <c r="PJF303"/>
      <c r="PJG303"/>
      <c r="PJH303"/>
      <c r="PJI303"/>
      <c r="PJJ303"/>
      <c r="PJK303"/>
      <c r="PJL303"/>
      <c r="PJM303"/>
      <c r="PJN303"/>
      <c r="PJO303"/>
      <c r="PJP303"/>
      <c r="PJQ303"/>
      <c r="PJR303"/>
      <c r="PJS303"/>
      <c r="PJT303"/>
      <c r="PJU303"/>
      <c r="PJV303"/>
      <c r="PJW303"/>
      <c r="PJX303"/>
      <c r="PJY303"/>
      <c r="PJZ303"/>
      <c r="PKA303"/>
      <c r="PKB303"/>
      <c r="PKC303"/>
      <c r="PKD303"/>
      <c r="PKE303"/>
      <c r="PKF303"/>
      <c r="PKG303"/>
      <c r="PKH303"/>
      <c r="PKI303"/>
      <c r="PKJ303"/>
      <c r="PKK303"/>
      <c r="PKL303"/>
      <c r="PKM303"/>
      <c r="PKN303"/>
      <c r="PKO303"/>
      <c r="PKP303"/>
      <c r="PKQ303"/>
      <c r="PKR303"/>
      <c r="PKS303"/>
      <c r="PKT303"/>
      <c r="PKU303"/>
      <c r="PKV303"/>
      <c r="PKW303"/>
      <c r="PKX303"/>
      <c r="PKY303"/>
      <c r="PKZ303"/>
      <c r="PLA303"/>
      <c r="PLB303"/>
      <c r="PLC303"/>
      <c r="PLD303"/>
      <c r="PLE303"/>
      <c r="PLF303"/>
      <c r="PLG303"/>
      <c r="PLH303"/>
      <c r="PLI303"/>
      <c r="PLJ303"/>
      <c r="PLK303"/>
      <c r="PLL303"/>
      <c r="PLM303"/>
      <c r="PLN303"/>
      <c r="PLO303"/>
      <c r="PLP303"/>
      <c r="PLQ303"/>
      <c r="PLR303"/>
      <c r="PLS303"/>
      <c r="PLT303"/>
      <c r="PLU303"/>
      <c r="PLV303"/>
      <c r="PLW303"/>
      <c r="PLX303"/>
      <c r="PLY303"/>
      <c r="PLZ303"/>
      <c r="PMA303"/>
      <c r="PMB303"/>
      <c r="PMC303"/>
      <c r="PMD303"/>
      <c r="PME303"/>
      <c r="PMF303"/>
      <c r="PMG303"/>
      <c r="PMH303"/>
      <c r="PMI303"/>
      <c r="PMJ303"/>
      <c r="PMK303"/>
      <c r="PML303"/>
      <c r="PMM303"/>
      <c r="PMN303"/>
      <c r="PMO303"/>
      <c r="PMP303"/>
      <c r="PMQ303"/>
      <c r="PMR303"/>
      <c r="PMS303"/>
      <c r="PMT303"/>
      <c r="PMU303"/>
      <c r="PMV303"/>
      <c r="PMW303"/>
      <c r="PMX303"/>
      <c r="PMY303"/>
      <c r="PMZ303"/>
      <c r="PNA303"/>
      <c r="PNB303"/>
      <c r="PNC303"/>
      <c r="PND303"/>
      <c r="PNE303"/>
      <c r="PNF303"/>
      <c r="PNG303"/>
      <c r="PNH303"/>
      <c r="PNI303"/>
      <c r="PNJ303"/>
      <c r="PNK303"/>
      <c r="PNL303"/>
      <c r="PNM303"/>
      <c r="PNN303"/>
      <c r="PNO303"/>
      <c r="PNP303"/>
      <c r="PNQ303"/>
      <c r="PNR303"/>
      <c r="PNS303"/>
      <c r="PNT303"/>
      <c r="PNU303"/>
      <c r="PNV303"/>
      <c r="PNW303"/>
      <c r="PNX303"/>
      <c r="PNY303"/>
      <c r="PNZ303"/>
      <c r="POA303"/>
      <c r="POB303"/>
      <c r="POC303"/>
      <c r="POD303"/>
      <c r="POE303"/>
      <c r="POF303"/>
      <c r="POG303"/>
      <c r="POH303"/>
      <c r="POI303"/>
      <c r="POJ303"/>
      <c r="POK303"/>
      <c r="POL303"/>
      <c r="POM303"/>
      <c r="PON303"/>
      <c r="POO303"/>
      <c r="POP303"/>
      <c r="POQ303"/>
      <c r="POR303"/>
      <c r="POS303"/>
      <c r="POT303"/>
      <c r="POU303"/>
      <c r="POV303"/>
      <c r="POW303"/>
      <c r="POX303"/>
      <c r="POY303"/>
      <c r="POZ303"/>
      <c r="PPA303"/>
      <c r="PPB303"/>
      <c r="PPC303"/>
      <c r="PPD303"/>
      <c r="PPE303"/>
      <c r="PPF303"/>
      <c r="PPG303"/>
      <c r="PPH303"/>
      <c r="PPI303"/>
      <c r="PPJ303"/>
      <c r="PPK303"/>
      <c r="PPL303"/>
      <c r="PPM303"/>
      <c r="PPN303"/>
      <c r="PPO303"/>
      <c r="PPP303"/>
      <c r="PPQ303"/>
      <c r="PPR303"/>
      <c r="PPS303"/>
      <c r="PPT303"/>
      <c r="PPU303"/>
      <c r="PPV303"/>
      <c r="PPW303"/>
      <c r="PPX303"/>
      <c r="PPY303"/>
      <c r="PPZ303"/>
      <c r="PQA303"/>
      <c r="PQB303"/>
      <c r="PQC303"/>
      <c r="PQD303"/>
      <c r="PQE303"/>
      <c r="PQF303"/>
      <c r="PQG303"/>
      <c r="PQH303"/>
      <c r="PQI303"/>
      <c r="PQJ303"/>
      <c r="PQK303"/>
      <c r="PQL303"/>
      <c r="PQM303"/>
      <c r="PQN303"/>
      <c r="PQO303"/>
      <c r="PQP303"/>
      <c r="PQQ303"/>
      <c r="PQR303"/>
      <c r="PQS303"/>
      <c r="PQT303"/>
      <c r="PQU303"/>
      <c r="PQV303"/>
      <c r="PQW303"/>
      <c r="PQX303"/>
      <c r="PQY303"/>
      <c r="PQZ303"/>
      <c r="PRA303"/>
      <c r="PRB303"/>
      <c r="PRC303"/>
      <c r="PRD303"/>
      <c r="PRE303"/>
      <c r="PRF303"/>
      <c r="PRG303"/>
      <c r="PRH303"/>
      <c r="PRI303"/>
      <c r="PRJ303"/>
      <c r="PRK303"/>
      <c r="PRL303"/>
      <c r="PRM303"/>
      <c r="PRN303"/>
      <c r="PRO303"/>
      <c r="PRP303"/>
      <c r="PRQ303"/>
      <c r="PRR303"/>
      <c r="PRS303"/>
      <c r="PRT303"/>
      <c r="PRU303"/>
      <c r="PRV303"/>
      <c r="PRW303"/>
      <c r="PRX303"/>
      <c r="PRY303"/>
      <c r="PRZ303"/>
      <c r="PSA303"/>
      <c r="PSB303"/>
      <c r="PSC303"/>
      <c r="PSD303"/>
      <c r="PSE303"/>
      <c r="PSF303"/>
      <c r="PSG303"/>
      <c r="PSH303"/>
      <c r="PSI303"/>
      <c r="PSJ303"/>
      <c r="PSK303"/>
      <c r="PSL303"/>
      <c r="PSM303"/>
      <c r="PSN303"/>
      <c r="PSO303"/>
      <c r="PSP303"/>
      <c r="PSQ303"/>
      <c r="PSR303"/>
      <c r="PSS303"/>
      <c r="PST303"/>
      <c r="PSU303"/>
      <c r="PSV303"/>
      <c r="PSW303"/>
      <c r="PSX303"/>
      <c r="PSY303"/>
      <c r="PSZ303"/>
      <c r="PTA303"/>
      <c r="PTB303"/>
      <c r="PTC303"/>
      <c r="PTD303"/>
      <c r="PTE303"/>
      <c r="PTF303"/>
      <c r="PTG303"/>
      <c r="PTH303"/>
      <c r="PTI303"/>
      <c r="PTJ303"/>
      <c r="PTK303"/>
      <c r="PTL303"/>
      <c r="PTM303"/>
      <c r="PTN303"/>
      <c r="PTO303"/>
      <c r="PTP303"/>
      <c r="PTQ303"/>
      <c r="PTR303"/>
      <c r="PTS303"/>
      <c r="PTT303"/>
      <c r="PTU303"/>
      <c r="PTV303"/>
      <c r="PTW303"/>
      <c r="PTX303"/>
      <c r="PTY303"/>
      <c r="PTZ303"/>
      <c r="PUA303"/>
      <c r="PUB303"/>
      <c r="PUC303"/>
      <c r="PUD303"/>
      <c r="PUE303"/>
      <c r="PUF303"/>
      <c r="PUG303"/>
      <c r="PUH303"/>
      <c r="PUI303"/>
      <c r="PUJ303"/>
      <c r="PUK303"/>
      <c r="PUL303"/>
      <c r="PUM303"/>
      <c r="PUN303"/>
      <c r="PUO303"/>
      <c r="PUP303"/>
      <c r="PUQ303"/>
      <c r="PUR303"/>
      <c r="PUS303"/>
      <c r="PUT303"/>
      <c r="PUU303"/>
      <c r="PUV303"/>
      <c r="PUW303"/>
      <c r="PUX303"/>
      <c r="PUY303"/>
      <c r="PUZ303"/>
      <c r="PVA303"/>
      <c r="PVB303"/>
      <c r="PVC303"/>
      <c r="PVD303"/>
      <c r="PVE303"/>
      <c r="PVF303"/>
      <c r="PVG303"/>
      <c r="PVH303"/>
      <c r="PVI303"/>
      <c r="PVJ303"/>
      <c r="PVK303"/>
      <c r="PVL303"/>
      <c r="PVM303"/>
      <c r="PVN303"/>
      <c r="PVO303"/>
      <c r="PVP303"/>
      <c r="PVQ303"/>
      <c r="PVR303"/>
      <c r="PVS303"/>
      <c r="PVT303"/>
      <c r="PVU303"/>
      <c r="PVV303"/>
      <c r="PVW303"/>
      <c r="PVX303"/>
      <c r="PVY303"/>
      <c r="PVZ303"/>
      <c r="PWA303"/>
      <c r="PWB303"/>
      <c r="PWC303"/>
      <c r="PWD303"/>
      <c r="PWE303"/>
      <c r="PWF303"/>
      <c r="PWG303"/>
      <c r="PWH303"/>
      <c r="PWI303"/>
      <c r="PWJ303"/>
      <c r="PWK303"/>
      <c r="PWL303"/>
      <c r="PWM303"/>
      <c r="PWN303"/>
      <c r="PWO303"/>
      <c r="PWP303"/>
      <c r="PWQ303"/>
      <c r="PWR303"/>
      <c r="PWS303"/>
      <c r="PWT303"/>
      <c r="PWU303"/>
      <c r="PWV303"/>
      <c r="PWW303"/>
      <c r="PWX303"/>
      <c r="PWY303"/>
      <c r="PWZ303"/>
      <c r="PXA303"/>
      <c r="PXB303"/>
      <c r="PXC303"/>
      <c r="PXD303"/>
      <c r="PXE303"/>
      <c r="PXF303"/>
      <c r="PXG303"/>
      <c r="PXH303"/>
      <c r="PXI303"/>
      <c r="PXJ303"/>
      <c r="PXK303"/>
      <c r="PXL303"/>
      <c r="PXM303"/>
      <c r="PXN303"/>
      <c r="PXO303"/>
      <c r="PXP303"/>
      <c r="PXQ303"/>
      <c r="PXR303"/>
      <c r="PXS303"/>
      <c r="PXT303"/>
      <c r="PXU303"/>
      <c r="PXV303"/>
      <c r="PXW303"/>
      <c r="PXX303"/>
      <c r="PXY303"/>
      <c r="PXZ303"/>
      <c r="PYA303"/>
      <c r="PYB303"/>
      <c r="PYC303"/>
      <c r="PYD303"/>
      <c r="PYE303"/>
      <c r="PYF303"/>
      <c r="PYG303"/>
      <c r="PYH303"/>
      <c r="PYI303"/>
      <c r="PYJ303"/>
      <c r="PYK303"/>
      <c r="PYL303"/>
      <c r="PYM303"/>
      <c r="PYN303"/>
      <c r="PYO303"/>
      <c r="PYP303"/>
      <c r="PYQ303"/>
      <c r="PYR303"/>
      <c r="PYS303"/>
      <c r="PYT303"/>
      <c r="PYU303"/>
      <c r="PYV303"/>
      <c r="PYW303"/>
      <c r="PYX303"/>
      <c r="PYY303"/>
      <c r="PYZ303"/>
      <c r="PZA303"/>
      <c r="PZB303"/>
      <c r="PZC303"/>
      <c r="PZD303"/>
      <c r="PZE303"/>
      <c r="PZF303"/>
      <c r="PZG303"/>
      <c r="PZH303"/>
      <c r="PZI303"/>
      <c r="PZJ303"/>
      <c r="PZK303"/>
      <c r="PZL303"/>
      <c r="PZM303"/>
      <c r="PZN303"/>
      <c r="PZO303"/>
      <c r="PZP303"/>
      <c r="PZQ303"/>
      <c r="PZR303"/>
      <c r="PZS303"/>
      <c r="PZT303"/>
      <c r="PZU303"/>
      <c r="PZV303"/>
      <c r="PZW303"/>
      <c r="PZX303"/>
      <c r="PZY303"/>
      <c r="PZZ303"/>
      <c r="QAA303"/>
      <c r="QAB303"/>
      <c r="QAC303"/>
      <c r="QAD303"/>
      <c r="QAE303"/>
      <c r="QAF303"/>
      <c r="QAG303"/>
      <c r="QAH303"/>
      <c r="QAI303"/>
      <c r="QAJ303"/>
      <c r="QAK303"/>
      <c r="QAL303"/>
      <c r="QAM303"/>
      <c r="QAN303"/>
      <c r="QAO303"/>
      <c r="QAP303"/>
      <c r="QAQ303"/>
      <c r="QAR303"/>
      <c r="QAS303"/>
      <c r="QAT303"/>
      <c r="QAU303"/>
      <c r="QAV303"/>
      <c r="QAW303"/>
      <c r="QAX303"/>
      <c r="QAY303"/>
      <c r="QAZ303"/>
      <c r="QBA303"/>
      <c r="QBB303"/>
      <c r="QBC303"/>
      <c r="QBD303"/>
      <c r="QBE303"/>
      <c r="QBF303"/>
      <c r="QBG303"/>
      <c r="QBH303"/>
      <c r="QBI303"/>
      <c r="QBJ303"/>
      <c r="QBK303"/>
      <c r="QBL303"/>
      <c r="QBM303"/>
      <c r="QBN303"/>
      <c r="QBO303"/>
      <c r="QBP303"/>
      <c r="QBQ303"/>
      <c r="QBR303"/>
      <c r="QBS303"/>
      <c r="QBT303"/>
      <c r="QBU303"/>
      <c r="QBV303"/>
      <c r="QBW303"/>
      <c r="QBX303"/>
      <c r="QBY303"/>
      <c r="QBZ303"/>
      <c r="QCA303"/>
      <c r="QCB303"/>
      <c r="QCC303"/>
      <c r="QCD303"/>
      <c r="QCE303"/>
      <c r="QCF303"/>
      <c r="QCG303"/>
      <c r="QCH303"/>
      <c r="QCI303"/>
      <c r="QCJ303"/>
      <c r="QCK303"/>
      <c r="QCL303"/>
      <c r="QCM303"/>
      <c r="QCN303"/>
      <c r="QCO303"/>
      <c r="QCP303"/>
      <c r="QCQ303"/>
      <c r="QCR303"/>
      <c r="QCS303"/>
      <c r="QCT303"/>
      <c r="QCU303"/>
      <c r="QCV303"/>
      <c r="QCW303"/>
      <c r="QCX303"/>
      <c r="QCY303"/>
      <c r="QCZ303"/>
      <c r="QDA303"/>
      <c r="QDB303"/>
      <c r="QDC303"/>
      <c r="QDD303"/>
      <c r="QDE303"/>
      <c r="QDF303"/>
      <c r="QDG303"/>
      <c r="QDH303"/>
      <c r="QDI303"/>
      <c r="QDJ303"/>
      <c r="QDK303"/>
      <c r="QDL303"/>
      <c r="QDM303"/>
      <c r="QDN303"/>
      <c r="QDO303"/>
      <c r="QDP303"/>
      <c r="QDQ303"/>
      <c r="QDR303"/>
      <c r="QDS303"/>
      <c r="QDT303"/>
      <c r="QDU303"/>
      <c r="QDV303"/>
      <c r="QDW303"/>
      <c r="QDX303"/>
      <c r="QDY303"/>
      <c r="QDZ303"/>
      <c r="QEA303"/>
      <c r="QEB303"/>
      <c r="QEC303"/>
      <c r="QED303"/>
      <c r="QEE303"/>
      <c r="QEF303"/>
      <c r="QEG303"/>
      <c r="QEH303"/>
      <c r="QEI303"/>
      <c r="QEJ303"/>
      <c r="QEK303"/>
      <c r="QEL303"/>
      <c r="QEM303"/>
      <c r="QEN303"/>
      <c r="QEO303"/>
      <c r="QEP303"/>
      <c r="QEQ303"/>
      <c r="QER303"/>
      <c r="QES303"/>
      <c r="QET303"/>
      <c r="QEU303"/>
      <c r="QEV303"/>
      <c r="QEW303"/>
      <c r="QEX303"/>
      <c r="QEY303"/>
      <c r="QEZ303"/>
      <c r="QFA303"/>
      <c r="QFB303"/>
      <c r="QFC303"/>
      <c r="QFD303"/>
      <c r="QFE303"/>
      <c r="QFF303"/>
      <c r="QFG303"/>
      <c r="QFH303"/>
      <c r="QFI303"/>
      <c r="QFJ303"/>
      <c r="QFK303"/>
      <c r="QFL303"/>
      <c r="QFM303"/>
      <c r="QFN303"/>
      <c r="QFO303"/>
      <c r="QFP303"/>
      <c r="QFQ303"/>
      <c r="QFR303"/>
      <c r="QFS303"/>
      <c r="QFT303"/>
      <c r="QFU303"/>
      <c r="QFV303"/>
      <c r="QFW303"/>
      <c r="QFX303"/>
      <c r="QFY303"/>
      <c r="QFZ303"/>
      <c r="QGA303"/>
      <c r="QGB303"/>
      <c r="QGC303"/>
      <c r="QGD303"/>
      <c r="QGE303"/>
      <c r="QGF303"/>
      <c r="QGG303"/>
      <c r="QGH303"/>
      <c r="QGI303"/>
      <c r="QGJ303"/>
      <c r="QGK303"/>
      <c r="QGL303"/>
      <c r="QGM303"/>
      <c r="QGN303"/>
      <c r="QGO303"/>
      <c r="QGP303"/>
      <c r="QGQ303"/>
      <c r="QGR303"/>
      <c r="QGS303"/>
      <c r="QGT303"/>
      <c r="QGU303"/>
      <c r="QGV303"/>
      <c r="QGW303"/>
      <c r="QGX303"/>
      <c r="QGY303"/>
      <c r="QGZ303"/>
      <c r="QHA303"/>
      <c r="QHB303"/>
      <c r="QHC303"/>
      <c r="QHD303"/>
      <c r="QHE303"/>
      <c r="QHF303"/>
      <c r="QHG303"/>
      <c r="QHH303"/>
      <c r="QHI303"/>
      <c r="QHJ303"/>
      <c r="QHK303"/>
      <c r="QHL303"/>
      <c r="QHM303"/>
      <c r="QHN303"/>
      <c r="QHO303"/>
      <c r="QHP303"/>
      <c r="QHQ303"/>
      <c r="QHR303"/>
      <c r="QHS303"/>
      <c r="QHT303"/>
      <c r="QHU303"/>
      <c r="QHV303"/>
      <c r="QHW303"/>
      <c r="QHX303"/>
      <c r="QHY303"/>
      <c r="QHZ303"/>
      <c r="QIA303"/>
      <c r="QIB303"/>
      <c r="QIC303"/>
      <c r="QID303"/>
      <c r="QIE303"/>
      <c r="QIF303"/>
      <c r="QIG303"/>
      <c r="QIH303"/>
      <c r="QII303"/>
      <c r="QIJ303"/>
      <c r="QIK303"/>
      <c r="QIL303"/>
      <c r="QIM303"/>
      <c r="QIN303"/>
      <c r="QIO303"/>
      <c r="QIP303"/>
      <c r="QIQ303"/>
      <c r="QIR303"/>
      <c r="QIS303"/>
      <c r="QIT303"/>
      <c r="QIU303"/>
      <c r="QIV303"/>
      <c r="QIW303"/>
      <c r="QIX303"/>
      <c r="QIY303"/>
      <c r="QIZ303"/>
      <c r="QJA303"/>
      <c r="QJB303"/>
      <c r="QJC303"/>
      <c r="QJD303"/>
      <c r="QJE303"/>
      <c r="QJF303"/>
      <c r="QJG303"/>
      <c r="QJH303"/>
      <c r="QJI303"/>
      <c r="QJJ303"/>
      <c r="QJK303"/>
      <c r="QJL303"/>
      <c r="QJM303"/>
      <c r="QJN303"/>
      <c r="QJO303"/>
      <c r="QJP303"/>
      <c r="QJQ303"/>
      <c r="QJR303"/>
      <c r="QJS303"/>
      <c r="QJT303"/>
      <c r="QJU303"/>
      <c r="QJV303"/>
      <c r="QJW303"/>
      <c r="QJX303"/>
      <c r="QJY303"/>
      <c r="QJZ303"/>
      <c r="QKA303"/>
      <c r="QKB303"/>
      <c r="QKC303"/>
      <c r="QKD303"/>
      <c r="QKE303"/>
      <c r="QKF303"/>
      <c r="QKG303"/>
      <c r="QKH303"/>
      <c r="QKI303"/>
      <c r="QKJ303"/>
      <c r="QKK303"/>
      <c r="QKL303"/>
      <c r="QKM303"/>
      <c r="QKN303"/>
      <c r="QKO303"/>
      <c r="QKP303"/>
      <c r="QKQ303"/>
      <c r="QKR303"/>
      <c r="QKS303"/>
      <c r="QKT303"/>
      <c r="QKU303"/>
      <c r="QKV303"/>
      <c r="QKW303"/>
      <c r="QKX303"/>
      <c r="QKY303"/>
      <c r="QKZ303"/>
      <c r="QLA303"/>
      <c r="QLB303"/>
      <c r="QLC303"/>
      <c r="QLD303"/>
      <c r="QLE303"/>
      <c r="QLF303"/>
      <c r="QLG303"/>
      <c r="QLH303"/>
      <c r="QLI303"/>
      <c r="QLJ303"/>
      <c r="QLK303"/>
      <c r="QLL303"/>
      <c r="QLM303"/>
      <c r="QLN303"/>
      <c r="QLO303"/>
      <c r="QLP303"/>
      <c r="QLQ303"/>
      <c r="QLR303"/>
      <c r="QLS303"/>
      <c r="QLT303"/>
      <c r="QLU303"/>
      <c r="QLV303"/>
      <c r="QLW303"/>
      <c r="QLX303"/>
      <c r="QLY303"/>
      <c r="QLZ303"/>
      <c r="QMA303"/>
      <c r="QMB303"/>
      <c r="QMC303"/>
      <c r="QMD303"/>
      <c r="QME303"/>
      <c r="QMF303"/>
      <c r="QMG303"/>
      <c r="QMH303"/>
      <c r="QMI303"/>
      <c r="QMJ303"/>
      <c r="QMK303"/>
      <c r="QML303"/>
      <c r="QMM303"/>
      <c r="QMN303"/>
      <c r="QMO303"/>
      <c r="QMP303"/>
      <c r="QMQ303"/>
      <c r="QMR303"/>
      <c r="QMS303"/>
      <c r="QMT303"/>
      <c r="QMU303"/>
      <c r="QMV303"/>
      <c r="QMW303"/>
      <c r="QMX303"/>
      <c r="QMY303"/>
      <c r="QMZ303"/>
      <c r="QNA303"/>
      <c r="QNB303"/>
      <c r="QNC303"/>
      <c r="QND303"/>
      <c r="QNE303"/>
      <c r="QNF303"/>
      <c r="QNG303"/>
      <c r="QNH303"/>
      <c r="QNI303"/>
      <c r="QNJ303"/>
      <c r="QNK303"/>
      <c r="QNL303"/>
      <c r="QNM303"/>
      <c r="QNN303"/>
      <c r="QNO303"/>
      <c r="QNP303"/>
      <c r="QNQ303"/>
      <c r="QNR303"/>
      <c r="QNS303"/>
      <c r="QNT303"/>
      <c r="QNU303"/>
      <c r="QNV303"/>
      <c r="QNW303"/>
      <c r="QNX303"/>
      <c r="QNY303"/>
      <c r="QNZ303"/>
      <c r="QOA303"/>
      <c r="QOB303"/>
      <c r="QOC303"/>
      <c r="QOD303"/>
      <c r="QOE303"/>
      <c r="QOF303"/>
      <c r="QOG303"/>
      <c r="QOH303"/>
      <c r="QOI303"/>
      <c r="QOJ303"/>
      <c r="QOK303"/>
      <c r="QOL303"/>
      <c r="QOM303"/>
      <c r="QON303"/>
      <c r="QOO303"/>
      <c r="QOP303"/>
      <c r="QOQ303"/>
      <c r="QOR303"/>
      <c r="QOS303"/>
      <c r="QOT303"/>
      <c r="QOU303"/>
      <c r="QOV303"/>
      <c r="QOW303"/>
      <c r="QOX303"/>
      <c r="QOY303"/>
      <c r="QOZ303"/>
      <c r="QPA303"/>
      <c r="QPB303"/>
      <c r="QPC303"/>
      <c r="QPD303"/>
      <c r="QPE303"/>
      <c r="QPF303"/>
      <c r="QPG303"/>
      <c r="QPH303"/>
      <c r="QPI303"/>
      <c r="QPJ303"/>
      <c r="QPK303"/>
      <c r="QPL303"/>
      <c r="QPM303"/>
      <c r="QPN303"/>
      <c r="QPO303"/>
      <c r="QPP303"/>
      <c r="QPQ303"/>
      <c r="QPR303"/>
      <c r="QPS303"/>
      <c r="QPT303"/>
      <c r="QPU303"/>
      <c r="QPV303"/>
      <c r="QPW303"/>
      <c r="QPX303"/>
      <c r="QPY303"/>
      <c r="QPZ303"/>
      <c r="QQA303"/>
      <c r="QQB303"/>
      <c r="QQC303"/>
      <c r="QQD303"/>
      <c r="QQE303"/>
      <c r="QQF303"/>
      <c r="QQG303"/>
      <c r="QQH303"/>
      <c r="QQI303"/>
      <c r="QQJ303"/>
      <c r="QQK303"/>
      <c r="QQL303"/>
      <c r="QQM303"/>
      <c r="QQN303"/>
      <c r="QQO303"/>
      <c r="QQP303"/>
      <c r="QQQ303"/>
      <c r="QQR303"/>
      <c r="QQS303"/>
      <c r="QQT303"/>
      <c r="QQU303"/>
      <c r="QQV303"/>
      <c r="QQW303"/>
      <c r="QQX303"/>
      <c r="QQY303"/>
      <c r="QQZ303"/>
      <c r="QRA303"/>
      <c r="QRB303"/>
      <c r="QRC303"/>
      <c r="QRD303"/>
      <c r="QRE303"/>
      <c r="QRF303"/>
      <c r="QRG303"/>
      <c r="QRH303"/>
      <c r="QRI303"/>
      <c r="QRJ303"/>
      <c r="QRK303"/>
      <c r="QRL303"/>
      <c r="QRM303"/>
      <c r="QRN303"/>
      <c r="QRO303"/>
      <c r="QRP303"/>
      <c r="QRQ303"/>
      <c r="QRR303"/>
      <c r="QRS303"/>
      <c r="QRT303"/>
      <c r="QRU303"/>
      <c r="QRV303"/>
      <c r="QRW303"/>
      <c r="QRX303"/>
      <c r="QRY303"/>
      <c r="QRZ303"/>
      <c r="QSA303"/>
      <c r="QSB303"/>
      <c r="QSC303"/>
      <c r="QSD303"/>
      <c r="QSE303"/>
      <c r="QSF303"/>
      <c r="QSG303"/>
      <c r="QSH303"/>
      <c r="QSI303"/>
      <c r="QSJ303"/>
      <c r="QSK303"/>
      <c r="QSL303"/>
      <c r="QSM303"/>
      <c r="QSN303"/>
      <c r="QSO303"/>
      <c r="QSP303"/>
      <c r="QSQ303"/>
      <c r="QSR303"/>
      <c r="QSS303"/>
      <c r="QST303"/>
      <c r="QSU303"/>
      <c r="QSV303"/>
      <c r="QSW303"/>
      <c r="QSX303"/>
      <c r="QSY303"/>
      <c r="QSZ303"/>
      <c r="QTA303"/>
      <c r="QTB303"/>
      <c r="QTC303"/>
      <c r="QTD303"/>
      <c r="QTE303"/>
      <c r="QTF303"/>
      <c r="QTG303"/>
      <c r="QTH303"/>
      <c r="QTI303"/>
      <c r="QTJ303"/>
      <c r="QTK303"/>
      <c r="QTL303"/>
      <c r="QTM303"/>
      <c r="QTN303"/>
      <c r="QTO303"/>
      <c r="QTP303"/>
      <c r="QTQ303"/>
      <c r="QTR303"/>
      <c r="QTS303"/>
      <c r="QTT303"/>
      <c r="QTU303"/>
      <c r="QTV303"/>
      <c r="QTW303"/>
      <c r="QTX303"/>
      <c r="QTY303"/>
      <c r="QTZ303"/>
      <c r="QUA303"/>
      <c r="QUB303"/>
      <c r="QUC303"/>
      <c r="QUD303"/>
      <c r="QUE303"/>
      <c r="QUF303"/>
      <c r="QUG303"/>
      <c r="QUH303"/>
      <c r="QUI303"/>
      <c r="QUJ303"/>
      <c r="QUK303"/>
      <c r="QUL303"/>
      <c r="QUM303"/>
      <c r="QUN303"/>
      <c r="QUO303"/>
      <c r="QUP303"/>
      <c r="QUQ303"/>
      <c r="QUR303"/>
      <c r="QUS303"/>
      <c r="QUT303"/>
      <c r="QUU303"/>
      <c r="QUV303"/>
      <c r="QUW303"/>
      <c r="QUX303"/>
      <c r="QUY303"/>
      <c r="QUZ303"/>
      <c r="QVA303"/>
      <c r="QVB303"/>
      <c r="QVC303"/>
      <c r="QVD303"/>
      <c r="QVE303"/>
      <c r="QVF303"/>
      <c r="QVG303"/>
      <c r="QVH303"/>
      <c r="QVI303"/>
      <c r="QVJ303"/>
      <c r="QVK303"/>
      <c r="QVL303"/>
      <c r="QVM303"/>
      <c r="QVN303"/>
      <c r="QVO303"/>
      <c r="QVP303"/>
      <c r="QVQ303"/>
      <c r="QVR303"/>
      <c r="QVS303"/>
      <c r="QVT303"/>
      <c r="QVU303"/>
      <c r="QVV303"/>
      <c r="QVW303"/>
      <c r="QVX303"/>
      <c r="QVY303"/>
      <c r="QVZ303"/>
      <c r="QWA303"/>
      <c r="QWB303"/>
      <c r="QWC303"/>
      <c r="QWD303"/>
      <c r="QWE303"/>
      <c r="QWF303"/>
      <c r="QWG303"/>
      <c r="QWH303"/>
      <c r="QWI303"/>
      <c r="QWJ303"/>
      <c r="QWK303"/>
      <c r="QWL303"/>
      <c r="QWM303"/>
      <c r="QWN303"/>
      <c r="QWO303"/>
      <c r="QWP303"/>
      <c r="QWQ303"/>
      <c r="QWR303"/>
      <c r="QWS303"/>
      <c r="QWT303"/>
      <c r="QWU303"/>
      <c r="QWV303"/>
      <c r="QWW303"/>
      <c r="QWX303"/>
      <c r="QWY303"/>
      <c r="QWZ303"/>
      <c r="QXA303"/>
      <c r="QXB303"/>
      <c r="QXC303"/>
      <c r="QXD303"/>
      <c r="QXE303"/>
      <c r="QXF303"/>
      <c r="QXG303"/>
      <c r="QXH303"/>
      <c r="QXI303"/>
      <c r="QXJ303"/>
      <c r="QXK303"/>
      <c r="QXL303"/>
      <c r="QXM303"/>
      <c r="QXN303"/>
      <c r="QXO303"/>
      <c r="QXP303"/>
      <c r="QXQ303"/>
      <c r="QXR303"/>
      <c r="QXS303"/>
      <c r="QXT303"/>
      <c r="QXU303"/>
      <c r="QXV303"/>
      <c r="QXW303"/>
      <c r="QXX303"/>
      <c r="QXY303"/>
      <c r="QXZ303"/>
      <c r="QYA303"/>
      <c r="QYB303"/>
      <c r="QYC303"/>
      <c r="QYD303"/>
      <c r="QYE303"/>
      <c r="QYF303"/>
      <c r="QYG303"/>
      <c r="QYH303"/>
      <c r="QYI303"/>
      <c r="QYJ303"/>
      <c r="QYK303"/>
      <c r="QYL303"/>
      <c r="QYM303"/>
      <c r="QYN303"/>
      <c r="QYO303"/>
      <c r="QYP303"/>
      <c r="QYQ303"/>
      <c r="QYR303"/>
      <c r="QYS303"/>
      <c r="QYT303"/>
      <c r="QYU303"/>
      <c r="QYV303"/>
      <c r="QYW303"/>
      <c r="QYX303"/>
      <c r="QYY303"/>
      <c r="QYZ303"/>
      <c r="QZA303"/>
      <c r="QZB303"/>
      <c r="QZC303"/>
      <c r="QZD303"/>
      <c r="QZE303"/>
      <c r="QZF303"/>
      <c r="QZG303"/>
      <c r="QZH303"/>
      <c r="QZI303"/>
      <c r="QZJ303"/>
      <c r="QZK303"/>
      <c r="QZL303"/>
      <c r="QZM303"/>
      <c r="QZN303"/>
      <c r="QZO303"/>
      <c r="QZP303"/>
      <c r="QZQ303"/>
      <c r="QZR303"/>
      <c r="QZS303"/>
      <c r="QZT303"/>
      <c r="QZU303"/>
      <c r="QZV303"/>
      <c r="QZW303"/>
      <c r="QZX303"/>
      <c r="QZY303"/>
      <c r="QZZ303"/>
      <c r="RAA303"/>
      <c r="RAB303"/>
      <c r="RAC303"/>
      <c r="RAD303"/>
      <c r="RAE303"/>
      <c r="RAF303"/>
      <c r="RAG303"/>
      <c r="RAH303"/>
      <c r="RAI303"/>
      <c r="RAJ303"/>
      <c r="RAK303"/>
      <c r="RAL303"/>
      <c r="RAM303"/>
      <c r="RAN303"/>
      <c r="RAO303"/>
      <c r="RAP303"/>
      <c r="RAQ303"/>
      <c r="RAR303"/>
      <c r="RAS303"/>
      <c r="RAT303"/>
      <c r="RAU303"/>
      <c r="RAV303"/>
      <c r="RAW303"/>
      <c r="RAX303"/>
      <c r="RAY303"/>
      <c r="RAZ303"/>
      <c r="RBA303"/>
      <c r="RBB303"/>
      <c r="RBC303"/>
      <c r="RBD303"/>
      <c r="RBE303"/>
      <c r="RBF303"/>
      <c r="RBG303"/>
      <c r="RBH303"/>
      <c r="RBI303"/>
      <c r="RBJ303"/>
      <c r="RBK303"/>
      <c r="RBL303"/>
      <c r="RBM303"/>
      <c r="RBN303"/>
      <c r="RBO303"/>
      <c r="RBP303"/>
      <c r="RBQ303"/>
      <c r="RBR303"/>
      <c r="RBS303"/>
      <c r="RBT303"/>
      <c r="RBU303"/>
      <c r="RBV303"/>
      <c r="RBW303"/>
      <c r="RBX303"/>
      <c r="RBY303"/>
      <c r="RBZ303"/>
      <c r="RCA303"/>
      <c r="RCB303"/>
      <c r="RCC303"/>
      <c r="RCD303"/>
      <c r="RCE303"/>
      <c r="RCF303"/>
      <c r="RCG303"/>
      <c r="RCH303"/>
      <c r="RCI303"/>
      <c r="RCJ303"/>
      <c r="RCK303"/>
      <c r="RCL303"/>
      <c r="RCM303"/>
      <c r="RCN303"/>
      <c r="RCO303"/>
      <c r="RCP303"/>
      <c r="RCQ303"/>
      <c r="RCR303"/>
      <c r="RCS303"/>
      <c r="RCT303"/>
      <c r="RCU303"/>
      <c r="RCV303"/>
      <c r="RCW303"/>
      <c r="RCX303"/>
      <c r="RCY303"/>
      <c r="RCZ303"/>
      <c r="RDA303"/>
      <c r="RDB303"/>
      <c r="RDC303"/>
      <c r="RDD303"/>
      <c r="RDE303"/>
      <c r="RDF303"/>
      <c r="RDG303"/>
      <c r="RDH303"/>
      <c r="RDI303"/>
      <c r="RDJ303"/>
      <c r="RDK303"/>
      <c r="RDL303"/>
      <c r="RDM303"/>
      <c r="RDN303"/>
      <c r="RDO303"/>
      <c r="RDP303"/>
      <c r="RDQ303"/>
      <c r="RDR303"/>
      <c r="RDS303"/>
      <c r="RDT303"/>
      <c r="RDU303"/>
      <c r="RDV303"/>
      <c r="RDW303"/>
      <c r="RDX303"/>
      <c r="RDY303"/>
      <c r="RDZ303"/>
      <c r="REA303"/>
      <c r="REB303"/>
      <c r="REC303"/>
      <c r="RED303"/>
      <c r="REE303"/>
      <c r="REF303"/>
      <c r="REG303"/>
      <c r="REH303"/>
      <c r="REI303"/>
      <c r="REJ303"/>
      <c r="REK303"/>
      <c r="REL303"/>
      <c r="REM303"/>
      <c r="REN303"/>
      <c r="REO303"/>
      <c r="REP303"/>
      <c r="REQ303"/>
      <c r="RER303"/>
      <c r="RES303"/>
      <c r="RET303"/>
      <c r="REU303"/>
      <c r="REV303"/>
      <c r="REW303"/>
      <c r="REX303"/>
      <c r="REY303"/>
      <c r="REZ303"/>
      <c r="RFA303"/>
      <c r="RFB303"/>
      <c r="RFC303"/>
      <c r="RFD303"/>
      <c r="RFE303"/>
      <c r="RFF303"/>
      <c r="RFG303"/>
      <c r="RFH303"/>
      <c r="RFI303"/>
      <c r="RFJ303"/>
      <c r="RFK303"/>
      <c r="RFL303"/>
      <c r="RFM303"/>
      <c r="RFN303"/>
      <c r="RFO303"/>
      <c r="RFP303"/>
      <c r="RFQ303"/>
      <c r="RFR303"/>
      <c r="RFS303"/>
      <c r="RFT303"/>
      <c r="RFU303"/>
      <c r="RFV303"/>
      <c r="RFW303"/>
      <c r="RFX303"/>
      <c r="RFY303"/>
      <c r="RFZ303"/>
      <c r="RGA303"/>
      <c r="RGB303"/>
      <c r="RGC303"/>
      <c r="RGD303"/>
      <c r="RGE303"/>
      <c r="RGF303"/>
      <c r="RGG303"/>
      <c r="RGH303"/>
      <c r="RGI303"/>
      <c r="RGJ303"/>
      <c r="RGK303"/>
      <c r="RGL303"/>
      <c r="RGM303"/>
      <c r="RGN303"/>
      <c r="RGO303"/>
      <c r="RGP303"/>
      <c r="RGQ303"/>
      <c r="RGR303"/>
      <c r="RGS303"/>
      <c r="RGT303"/>
      <c r="RGU303"/>
      <c r="RGV303"/>
      <c r="RGW303"/>
      <c r="RGX303"/>
      <c r="RGY303"/>
      <c r="RGZ303"/>
      <c r="RHA303"/>
      <c r="RHB303"/>
      <c r="RHC303"/>
      <c r="RHD303"/>
      <c r="RHE303"/>
      <c r="RHF303"/>
      <c r="RHG303"/>
      <c r="RHH303"/>
      <c r="RHI303"/>
      <c r="RHJ303"/>
      <c r="RHK303"/>
      <c r="RHL303"/>
      <c r="RHM303"/>
      <c r="RHN303"/>
      <c r="RHO303"/>
      <c r="RHP303"/>
      <c r="RHQ303"/>
      <c r="RHR303"/>
      <c r="RHS303"/>
      <c r="RHT303"/>
      <c r="RHU303"/>
      <c r="RHV303"/>
      <c r="RHW303"/>
      <c r="RHX303"/>
      <c r="RHY303"/>
      <c r="RHZ303"/>
      <c r="RIA303"/>
      <c r="RIB303"/>
      <c r="RIC303"/>
      <c r="RID303"/>
      <c r="RIE303"/>
      <c r="RIF303"/>
      <c r="RIG303"/>
      <c r="RIH303"/>
      <c r="RII303"/>
      <c r="RIJ303"/>
      <c r="RIK303"/>
      <c r="RIL303"/>
      <c r="RIM303"/>
      <c r="RIN303"/>
      <c r="RIO303"/>
      <c r="RIP303"/>
      <c r="RIQ303"/>
      <c r="RIR303"/>
      <c r="RIS303"/>
      <c r="RIT303"/>
      <c r="RIU303"/>
      <c r="RIV303"/>
      <c r="RIW303"/>
      <c r="RIX303"/>
      <c r="RIY303"/>
      <c r="RIZ303"/>
      <c r="RJA303"/>
      <c r="RJB303"/>
      <c r="RJC303"/>
      <c r="RJD303"/>
      <c r="RJE303"/>
      <c r="RJF303"/>
      <c r="RJG303"/>
      <c r="RJH303"/>
      <c r="RJI303"/>
      <c r="RJJ303"/>
      <c r="RJK303"/>
      <c r="RJL303"/>
      <c r="RJM303"/>
      <c r="RJN303"/>
      <c r="RJO303"/>
      <c r="RJP303"/>
      <c r="RJQ303"/>
      <c r="RJR303"/>
      <c r="RJS303"/>
      <c r="RJT303"/>
      <c r="RJU303"/>
      <c r="RJV303"/>
      <c r="RJW303"/>
      <c r="RJX303"/>
      <c r="RJY303"/>
      <c r="RJZ303"/>
      <c r="RKA303"/>
      <c r="RKB303"/>
      <c r="RKC303"/>
      <c r="RKD303"/>
      <c r="RKE303"/>
      <c r="RKF303"/>
      <c r="RKG303"/>
      <c r="RKH303"/>
      <c r="RKI303"/>
      <c r="RKJ303"/>
      <c r="RKK303"/>
      <c r="RKL303"/>
      <c r="RKM303"/>
      <c r="RKN303"/>
      <c r="RKO303"/>
      <c r="RKP303"/>
      <c r="RKQ303"/>
      <c r="RKR303"/>
      <c r="RKS303"/>
      <c r="RKT303"/>
      <c r="RKU303"/>
      <c r="RKV303"/>
      <c r="RKW303"/>
      <c r="RKX303"/>
      <c r="RKY303"/>
      <c r="RKZ303"/>
      <c r="RLA303"/>
      <c r="RLB303"/>
      <c r="RLC303"/>
      <c r="RLD303"/>
      <c r="RLE303"/>
      <c r="RLF303"/>
      <c r="RLG303"/>
      <c r="RLH303"/>
      <c r="RLI303"/>
      <c r="RLJ303"/>
      <c r="RLK303"/>
      <c r="RLL303"/>
      <c r="RLM303"/>
      <c r="RLN303"/>
      <c r="RLO303"/>
      <c r="RLP303"/>
      <c r="RLQ303"/>
      <c r="RLR303"/>
      <c r="RLS303"/>
      <c r="RLT303"/>
      <c r="RLU303"/>
      <c r="RLV303"/>
      <c r="RLW303"/>
      <c r="RLX303"/>
      <c r="RLY303"/>
      <c r="RLZ303"/>
      <c r="RMA303"/>
      <c r="RMB303"/>
      <c r="RMC303"/>
      <c r="RMD303"/>
      <c r="RME303"/>
      <c r="RMF303"/>
      <c r="RMG303"/>
      <c r="RMH303"/>
      <c r="RMI303"/>
      <c r="RMJ303"/>
      <c r="RMK303"/>
      <c r="RML303"/>
      <c r="RMM303"/>
      <c r="RMN303"/>
      <c r="RMO303"/>
      <c r="RMP303"/>
      <c r="RMQ303"/>
      <c r="RMR303"/>
      <c r="RMS303"/>
      <c r="RMT303"/>
      <c r="RMU303"/>
      <c r="RMV303"/>
      <c r="RMW303"/>
      <c r="RMX303"/>
      <c r="RMY303"/>
      <c r="RMZ303"/>
      <c r="RNA303"/>
      <c r="RNB303"/>
      <c r="RNC303"/>
      <c r="RND303"/>
      <c r="RNE303"/>
      <c r="RNF303"/>
      <c r="RNG303"/>
      <c r="RNH303"/>
      <c r="RNI303"/>
      <c r="RNJ303"/>
      <c r="RNK303"/>
      <c r="RNL303"/>
      <c r="RNM303"/>
      <c r="RNN303"/>
      <c r="RNO303"/>
      <c r="RNP303"/>
      <c r="RNQ303"/>
      <c r="RNR303"/>
      <c r="RNS303"/>
      <c r="RNT303"/>
      <c r="RNU303"/>
      <c r="RNV303"/>
      <c r="RNW303"/>
      <c r="RNX303"/>
      <c r="RNY303"/>
      <c r="RNZ303"/>
      <c r="ROA303"/>
      <c r="ROB303"/>
      <c r="ROC303"/>
      <c r="ROD303"/>
      <c r="ROE303"/>
      <c r="ROF303"/>
      <c r="ROG303"/>
      <c r="ROH303"/>
      <c r="ROI303"/>
      <c r="ROJ303"/>
      <c r="ROK303"/>
      <c r="ROL303"/>
      <c r="ROM303"/>
      <c r="RON303"/>
      <c r="ROO303"/>
      <c r="ROP303"/>
      <c r="ROQ303"/>
      <c r="ROR303"/>
      <c r="ROS303"/>
      <c r="ROT303"/>
      <c r="ROU303"/>
      <c r="ROV303"/>
      <c r="ROW303"/>
      <c r="ROX303"/>
      <c r="ROY303"/>
      <c r="ROZ303"/>
      <c r="RPA303"/>
      <c r="RPB303"/>
      <c r="RPC303"/>
      <c r="RPD303"/>
      <c r="RPE303"/>
      <c r="RPF303"/>
      <c r="RPG303"/>
      <c r="RPH303"/>
      <c r="RPI303"/>
      <c r="RPJ303"/>
      <c r="RPK303"/>
      <c r="RPL303"/>
      <c r="RPM303"/>
      <c r="RPN303"/>
      <c r="RPO303"/>
      <c r="RPP303"/>
      <c r="RPQ303"/>
      <c r="RPR303"/>
      <c r="RPS303"/>
      <c r="RPT303"/>
      <c r="RPU303"/>
      <c r="RPV303"/>
      <c r="RPW303"/>
      <c r="RPX303"/>
      <c r="RPY303"/>
      <c r="RPZ303"/>
      <c r="RQA303"/>
      <c r="RQB303"/>
      <c r="RQC303"/>
      <c r="RQD303"/>
      <c r="RQE303"/>
      <c r="RQF303"/>
      <c r="RQG303"/>
      <c r="RQH303"/>
      <c r="RQI303"/>
      <c r="RQJ303"/>
      <c r="RQK303"/>
      <c r="RQL303"/>
      <c r="RQM303"/>
      <c r="RQN303"/>
      <c r="RQO303"/>
      <c r="RQP303"/>
      <c r="RQQ303"/>
      <c r="RQR303"/>
      <c r="RQS303"/>
      <c r="RQT303"/>
      <c r="RQU303"/>
      <c r="RQV303"/>
      <c r="RQW303"/>
      <c r="RQX303"/>
      <c r="RQY303"/>
      <c r="RQZ303"/>
      <c r="RRA303"/>
      <c r="RRB303"/>
      <c r="RRC303"/>
      <c r="RRD303"/>
      <c r="RRE303"/>
      <c r="RRF303"/>
      <c r="RRG303"/>
      <c r="RRH303"/>
      <c r="RRI303"/>
      <c r="RRJ303"/>
      <c r="RRK303"/>
      <c r="RRL303"/>
      <c r="RRM303"/>
      <c r="RRN303"/>
      <c r="RRO303"/>
      <c r="RRP303"/>
      <c r="RRQ303"/>
      <c r="RRR303"/>
      <c r="RRS303"/>
      <c r="RRT303"/>
      <c r="RRU303"/>
      <c r="RRV303"/>
      <c r="RRW303"/>
      <c r="RRX303"/>
      <c r="RRY303"/>
      <c r="RRZ303"/>
      <c r="RSA303"/>
      <c r="RSB303"/>
      <c r="RSC303"/>
      <c r="RSD303"/>
      <c r="RSE303"/>
      <c r="RSF303"/>
      <c r="RSG303"/>
      <c r="RSH303"/>
      <c r="RSI303"/>
      <c r="RSJ303"/>
      <c r="RSK303"/>
      <c r="RSL303"/>
      <c r="RSM303"/>
      <c r="RSN303"/>
      <c r="RSO303"/>
      <c r="RSP303"/>
      <c r="RSQ303"/>
      <c r="RSR303"/>
      <c r="RSS303"/>
      <c r="RST303"/>
      <c r="RSU303"/>
      <c r="RSV303"/>
      <c r="RSW303"/>
      <c r="RSX303"/>
      <c r="RSY303"/>
      <c r="RSZ303"/>
      <c r="RTA303"/>
      <c r="RTB303"/>
      <c r="RTC303"/>
      <c r="RTD303"/>
      <c r="RTE303"/>
      <c r="RTF303"/>
      <c r="RTG303"/>
      <c r="RTH303"/>
      <c r="RTI303"/>
      <c r="RTJ303"/>
      <c r="RTK303"/>
      <c r="RTL303"/>
      <c r="RTM303"/>
      <c r="RTN303"/>
      <c r="RTO303"/>
      <c r="RTP303"/>
      <c r="RTQ303"/>
      <c r="RTR303"/>
      <c r="RTS303"/>
      <c r="RTT303"/>
      <c r="RTU303"/>
      <c r="RTV303"/>
      <c r="RTW303"/>
      <c r="RTX303"/>
      <c r="RTY303"/>
      <c r="RTZ303"/>
      <c r="RUA303"/>
      <c r="RUB303"/>
      <c r="RUC303"/>
      <c r="RUD303"/>
      <c r="RUE303"/>
      <c r="RUF303"/>
      <c r="RUG303"/>
      <c r="RUH303"/>
      <c r="RUI303"/>
      <c r="RUJ303"/>
      <c r="RUK303"/>
      <c r="RUL303"/>
      <c r="RUM303"/>
      <c r="RUN303"/>
      <c r="RUO303"/>
      <c r="RUP303"/>
      <c r="RUQ303"/>
      <c r="RUR303"/>
      <c r="RUS303"/>
      <c r="RUT303"/>
      <c r="RUU303"/>
      <c r="RUV303"/>
      <c r="RUW303"/>
      <c r="RUX303"/>
      <c r="RUY303"/>
      <c r="RUZ303"/>
      <c r="RVA303"/>
      <c r="RVB303"/>
      <c r="RVC303"/>
      <c r="RVD303"/>
      <c r="RVE303"/>
      <c r="RVF303"/>
      <c r="RVG303"/>
      <c r="RVH303"/>
      <c r="RVI303"/>
      <c r="RVJ303"/>
      <c r="RVK303"/>
      <c r="RVL303"/>
      <c r="RVM303"/>
      <c r="RVN303"/>
      <c r="RVO303"/>
      <c r="RVP303"/>
      <c r="RVQ303"/>
      <c r="RVR303"/>
      <c r="RVS303"/>
      <c r="RVT303"/>
      <c r="RVU303"/>
      <c r="RVV303"/>
      <c r="RVW303"/>
      <c r="RVX303"/>
      <c r="RVY303"/>
      <c r="RVZ303"/>
      <c r="RWA303"/>
      <c r="RWB303"/>
      <c r="RWC303"/>
      <c r="RWD303"/>
      <c r="RWE303"/>
      <c r="RWF303"/>
      <c r="RWG303"/>
      <c r="RWH303"/>
      <c r="RWI303"/>
      <c r="RWJ303"/>
      <c r="RWK303"/>
      <c r="RWL303"/>
      <c r="RWM303"/>
      <c r="RWN303"/>
      <c r="RWO303"/>
      <c r="RWP303"/>
      <c r="RWQ303"/>
      <c r="RWR303"/>
      <c r="RWS303"/>
      <c r="RWT303"/>
      <c r="RWU303"/>
      <c r="RWV303"/>
      <c r="RWW303"/>
      <c r="RWX303"/>
      <c r="RWY303"/>
      <c r="RWZ303"/>
      <c r="RXA303"/>
      <c r="RXB303"/>
      <c r="RXC303"/>
      <c r="RXD303"/>
      <c r="RXE303"/>
      <c r="RXF303"/>
      <c r="RXG303"/>
      <c r="RXH303"/>
      <c r="RXI303"/>
      <c r="RXJ303"/>
      <c r="RXK303"/>
      <c r="RXL303"/>
      <c r="RXM303"/>
      <c r="RXN303"/>
      <c r="RXO303"/>
      <c r="RXP303"/>
      <c r="RXQ303"/>
      <c r="RXR303"/>
      <c r="RXS303"/>
      <c r="RXT303"/>
      <c r="RXU303"/>
      <c r="RXV303"/>
      <c r="RXW303"/>
      <c r="RXX303"/>
      <c r="RXY303"/>
      <c r="RXZ303"/>
      <c r="RYA303"/>
      <c r="RYB303"/>
      <c r="RYC303"/>
      <c r="RYD303"/>
      <c r="RYE303"/>
      <c r="RYF303"/>
      <c r="RYG303"/>
      <c r="RYH303"/>
      <c r="RYI303"/>
      <c r="RYJ303"/>
      <c r="RYK303"/>
      <c r="RYL303"/>
      <c r="RYM303"/>
      <c r="RYN303"/>
      <c r="RYO303"/>
      <c r="RYP303"/>
      <c r="RYQ303"/>
      <c r="RYR303"/>
      <c r="RYS303"/>
      <c r="RYT303"/>
      <c r="RYU303"/>
      <c r="RYV303"/>
      <c r="RYW303"/>
      <c r="RYX303"/>
      <c r="RYY303"/>
      <c r="RYZ303"/>
      <c r="RZA303"/>
      <c r="RZB303"/>
      <c r="RZC303"/>
      <c r="RZD303"/>
      <c r="RZE303"/>
      <c r="RZF303"/>
      <c r="RZG303"/>
      <c r="RZH303"/>
      <c r="RZI303"/>
      <c r="RZJ303"/>
      <c r="RZK303"/>
      <c r="RZL303"/>
      <c r="RZM303"/>
      <c r="RZN303"/>
      <c r="RZO303"/>
      <c r="RZP303"/>
      <c r="RZQ303"/>
      <c r="RZR303"/>
      <c r="RZS303"/>
      <c r="RZT303"/>
      <c r="RZU303"/>
      <c r="RZV303"/>
      <c r="RZW303"/>
      <c r="RZX303"/>
      <c r="RZY303"/>
      <c r="RZZ303"/>
      <c r="SAA303"/>
      <c r="SAB303"/>
      <c r="SAC303"/>
      <c r="SAD303"/>
      <c r="SAE303"/>
      <c r="SAF303"/>
      <c r="SAG303"/>
      <c r="SAH303"/>
      <c r="SAI303"/>
      <c r="SAJ303"/>
      <c r="SAK303"/>
      <c r="SAL303"/>
      <c r="SAM303"/>
      <c r="SAN303"/>
      <c r="SAO303"/>
      <c r="SAP303"/>
      <c r="SAQ303"/>
      <c r="SAR303"/>
      <c r="SAS303"/>
      <c r="SAT303"/>
      <c r="SAU303"/>
      <c r="SAV303"/>
      <c r="SAW303"/>
      <c r="SAX303"/>
      <c r="SAY303"/>
      <c r="SAZ303"/>
      <c r="SBA303"/>
      <c r="SBB303"/>
      <c r="SBC303"/>
      <c r="SBD303"/>
      <c r="SBE303"/>
      <c r="SBF303"/>
      <c r="SBG303"/>
      <c r="SBH303"/>
      <c r="SBI303"/>
      <c r="SBJ303"/>
      <c r="SBK303"/>
      <c r="SBL303"/>
      <c r="SBM303"/>
      <c r="SBN303"/>
      <c r="SBO303"/>
      <c r="SBP303"/>
      <c r="SBQ303"/>
      <c r="SBR303"/>
      <c r="SBS303"/>
      <c r="SBT303"/>
      <c r="SBU303"/>
      <c r="SBV303"/>
      <c r="SBW303"/>
      <c r="SBX303"/>
      <c r="SBY303"/>
      <c r="SBZ303"/>
      <c r="SCA303"/>
      <c r="SCB303"/>
      <c r="SCC303"/>
      <c r="SCD303"/>
      <c r="SCE303"/>
      <c r="SCF303"/>
      <c r="SCG303"/>
      <c r="SCH303"/>
      <c r="SCI303"/>
      <c r="SCJ303"/>
      <c r="SCK303"/>
      <c r="SCL303"/>
      <c r="SCM303"/>
      <c r="SCN303"/>
      <c r="SCO303"/>
      <c r="SCP303"/>
      <c r="SCQ303"/>
      <c r="SCR303"/>
      <c r="SCS303"/>
      <c r="SCT303"/>
      <c r="SCU303"/>
      <c r="SCV303"/>
      <c r="SCW303"/>
      <c r="SCX303"/>
      <c r="SCY303"/>
      <c r="SCZ303"/>
      <c r="SDA303"/>
      <c r="SDB303"/>
      <c r="SDC303"/>
      <c r="SDD303"/>
      <c r="SDE303"/>
      <c r="SDF303"/>
      <c r="SDG303"/>
      <c r="SDH303"/>
      <c r="SDI303"/>
      <c r="SDJ303"/>
      <c r="SDK303"/>
      <c r="SDL303"/>
      <c r="SDM303"/>
      <c r="SDN303"/>
      <c r="SDO303"/>
      <c r="SDP303"/>
      <c r="SDQ303"/>
      <c r="SDR303"/>
      <c r="SDS303"/>
      <c r="SDT303"/>
      <c r="SDU303"/>
      <c r="SDV303"/>
      <c r="SDW303"/>
      <c r="SDX303"/>
      <c r="SDY303"/>
      <c r="SDZ303"/>
      <c r="SEA303"/>
      <c r="SEB303"/>
      <c r="SEC303"/>
      <c r="SED303"/>
      <c r="SEE303"/>
      <c r="SEF303"/>
      <c r="SEG303"/>
      <c r="SEH303"/>
      <c r="SEI303"/>
      <c r="SEJ303"/>
      <c r="SEK303"/>
      <c r="SEL303"/>
      <c r="SEM303"/>
      <c r="SEN303"/>
      <c r="SEO303"/>
      <c r="SEP303"/>
      <c r="SEQ303"/>
      <c r="SER303"/>
      <c r="SES303"/>
      <c r="SET303"/>
      <c r="SEU303"/>
      <c r="SEV303"/>
      <c r="SEW303"/>
      <c r="SEX303"/>
      <c r="SEY303"/>
      <c r="SEZ303"/>
      <c r="SFA303"/>
      <c r="SFB303"/>
      <c r="SFC303"/>
      <c r="SFD303"/>
      <c r="SFE303"/>
      <c r="SFF303"/>
      <c r="SFG303"/>
      <c r="SFH303"/>
      <c r="SFI303"/>
      <c r="SFJ303"/>
      <c r="SFK303"/>
      <c r="SFL303"/>
      <c r="SFM303"/>
      <c r="SFN303"/>
      <c r="SFO303"/>
      <c r="SFP303"/>
      <c r="SFQ303"/>
      <c r="SFR303"/>
      <c r="SFS303"/>
      <c r="SFT303"/>
      <c r="SFU303"/>
      <c r="SFV303"/>
      <c r="SFW303"/>
      <c r="SFX303"/>
      <c r="SFY303"/>
      <c r="SFZ303"/>
      <c r="SGA303"/>
      <c r="SGB303"/>
      <c r="SGC303"/>
      <c r="SGD303"/>
      <c r="SGE303"/>
      <c r="SGF303"/>
      <c r="SGG303"/>
      <c r="SGH303"/>
      <c r="SGI303"/>
      <c r="SGJ303"/>
      <c r="SGK303"/>
      <c r="SGL303"/>
      <c r="SGM303"/>
      <c r="SGN303"/>
      <c r="SGO303"/>
      <c r="SGP303"/>
      <c r="SGQ303"/>
      <c r="SGR303"/>
      <c r="SGS303"/>
      <c r="SGT303"/>
      <c r="SGU303"/>
      <c r="SGV303"/>
      <c r="SGW303"/>
      <c r="SGX303"/>
      <c r="SGY303"/>
      <c r="SGZ303"/>
      <c r="SHA303"/>
      <c r="SHB303"/>
      <c r="SHC303"/>
      <c r="SHD303"/>
      <c r="SHE303"/>
      <c r="SHF303"/>
      <c r="SHG303"/>
      <c r="SHH303"/>
      <c r="SHI303"/>
      <c r="SHJ303"/>
      <c r="SHK303"/>
      <c r="SHL303"/>
      <c r="SHM303"/>
      <c r="SHN303"/>
      <c r="SHO303"/>
      <c r="SHP303"/>
      <c r="SHQ303"/>
      <c r="SHR303"/>
      <c r="SHS303"/>
      <c r="SHT303"/>
      <c r="SHU303"/>
      <c r="SHV303"/>
      <c r="SHW303"/>
      <c r="SHX303"/>
      <c r="SHY303"/>
      <c r="SHZ303"/>
      <c r="SIA303"/>
      <c r="SIB303"/>
      <c r="SIC303"/>
      <c r="SID303"/>
      <c r="SIE303"/>
      <c r="SIF303"/>
      <c r="SIG303"/>
      <c r="SIH303"/>
      <c r="SII303"/>
      <c r="SIJ303"/>
      <c r="SIK303"/>
      <c r="SIL303"/>
      <c r="SIM303"/>
      <c r="SIN303"/>
      <c r="SIO303"/>
      <c r="SIP303"/>
      <c r="SIQ303"/>
      <c r="SIR303"/>
      <c r="SIS303"/>
      <c r="SIT303"/>
      <c r="SIU303"/>
      <c r="SIV303"/>
      <c r="SIW303"/>
      <c r="SIX303"/>
      <c r="SIY303"/>
      <c r="SIZ303"/>
      <c r="SJA303"/>
      <c r="SJB303"/>
      <c r="SJC303"/>
      <c r="SJD303"/>
      <c r="SJE303"/>
      <c r="SJF303"/>
      <c r="SJG303"/>
      <c r="SJH303"/>
      <c r="SJI303"/>
      <c r="SJJ303"/>
      <c r="SJK303"/>
      <c r="SJL303"/>
      <c r="SJM303"/>
      <c r="SJN303"/>
      <c r="SJO303"/>
      <c r="SJP303"/>
      <c r="SJQ303"/>
      <c r="SJR303"/>
      <c r="SJS303"/>
      <c r="SJT303"/>
      <c r="SJU303"/>
      <c r="SJV303"/>
      <c r="SJW303"/>
      <c r="SJX303"/>
      <c r="SJY303"/>
      <c r="SJZ303"/>
      <c r="SKA303"/>
      <c r="SKB303"/>
      <c r="SKC303"/>
      <c r="SKD303"/>
      <c r="SKE303"/>
      <c r="SKF303"/>
      <c r="SKG303"/>
      <c r="SKH303"/>
      <c r="SKI303"/>
      <c r="SKJ303"/>
      <c r="SKK303"/>
      <c r="SKL303"/>
      <c r="SKM303"/>
      <c r="SKN303"/>
      <c r="SKO303"/>
      <c r="SKP303"/>
      <c r="SKQ303"/>
      <c r="SKR303"/>
      <c r="SKS303"/>
      <c r="SKT303"/>
      <c r="SKU303"/>
      <c r="SKV303"/>
      <c r="SKW303"/>
      <c r="SKX303"/>
      <c r="SKY303"/>
      <c r="SKZ303"/>
      <c r="SLA303"/>
      <c r="SLB303"/>
      <c r="SLC303"/>
      <c r="SLD303"/>
      <c r="SLE303"/>
      <c r="SLF303"/>
      <c r="SLG303"/>
      <c r="SLH303"/>
      <c r="SLI303"/>
      <c r="SLJ303"/>
      <c r="SLK303"/>
      <c r="SLL303"/>
      <c r="SLM303"/>
      <c r="SLN303"/>
      <c r="SLO303"/>
      <c r="SLP303"/>
      <c r="SLQ303"/>
      <c r="SLR303"/>
      <c r="SLS303"/>
      <c r="SLT303"/>
      <c r="SLU303"/>
      <c r="SLV303"/>
      <c r="SLW303"/>
      <c r="SLX303"/>
      <c r="SLY303"/>
      <c r="SLZ303"/>
      <c r="SMA303"/>
      <c r="SMB303"/>
      <c r="SMC303"/>
      <c r="SMD303"/>
      <c r="SME303"/>
      <c r="SMF303"/>
      <c r="SMG303"/>
      <c r="SMH303"/>
      <c r="SMI303"/>
      <c r="SMJ303"/>
      <c r="SMK303"/>
      <c r="SML303"/>
      <c r="SMM303"/>
      <c r="SMN303"/>
      <c r="SMO303"/>
      <c r="SMP303"/>
      <c r="SMQ303"/>
      <c r="SMR303"/>
      <c r="SMS303"/>
      <c r="SMT303"/>
      <c r="SMU303"/>
      <c r="SMV303"/>
      <c r="SMW303"/>
      <c r="SMX303"/>
      <c r="SMY303"/>
      <c r="SMZ303"/>
      <c r="SNA303"/>
      <c r="SNB303"/>
      <c r="SNC303"/>
      <c r="SND303"/>
      <c r="SNE303"/>
      <c r="SNF303"/>
      <c r="SNG303"/>
      <c r="SNH303"/>
      <c r="SNI303"/>
      <c r="SNJ303"/>
      <c r="SNK303"/>
      <c r="SNL303"/>
      <c r="SNM303"/>
      <c r="SNN303"/>
      <c r="SNO303"/>
      <c r="SNP303"/>
      <c r="SNQ303"/>
      <c r="SNR303"/>
      <c r="SNS303"/>
      <c r="SNT303"/>
      <c r="SNU303"/>
      <c r="SNV303"/>
      <c r="SNW303"/>
      <c r="SNX303"/>
      <c r="SNY303"/>
      <c r="SNZ303"/>
      <c r="SOA303"/>
      <c r="SOB303"/>
      <c r="SOC303"/>
      <c r="SOD303"/>
      <c r="SOE303"/>
      <c r="SOF303"/>
      <c r="SOG303"/>
      <c r="SOH303"/>
      <c r="SOI303"/>
      <c r="SOJ303"/>
      <c r="SOK303"/>
      <c r="SOL303"/>
      <c r="SOM303"/>
      <c r="SON303"/>
      <c r="SOO303"/>
      <c r="SOP303"/>
      <c r="SOQ303"/>
      <c r="SOR303"/>
      <c r="SOS303"/>
      <c r="SOT303"/>
      <c r="SOU303"/>
      <c r="SOV303"/>
      <c r="SOW303"/>
      <c r="SOX303"/>
      <c r="SOY303"/>
      <c r="SOZ303"/>
      <c r="SPA303"/>
      <c r="SPB303"/>
      <c r="SPC303"/>
      <c r="SPD303"/>
      <c r="SPE303"/>
      <c r="SPF303"/>
      <c r="SPG303"/>
      <c r="SPH303"/>
      <c r="SPI303"/>
      <c r="SPJ303"/>
      <c r="SPK303"/>
      <c r="SPL303"/>
      <c r="SPM303"/>
      <c r="SPN303"/>
      <c r="SPO303"/>
      <c r="SPP303"/>
      <c r="SPQ303"/>
      <c r="SPR303"/>
      <c r="SPS303"/>
      <c r="SPT303"/>
      <c r="SPU303"/>
      <c r="SPV303"/>
      <c r="SPW303"/>
      <c r="SPX303"/>
      <c r="SPY303"/>
      <c r="SPZ303"/>
      <c r="SQA303"/>
      <c r="SQB303"/>
      <c r="SQC303"/>
      <c r="SQD303"/>
      <c r="SQE303"/>
      <c r="SQF303"/>
      <c r="SQG303"/>
      <c r="SQH303"/>
      <c r="SQI303"/>
      <c r="SQJ303"/>
      <c r="SQK303"/>
      <c r="SQL303"/>
      <c r="SQM303"/>
      <c r="SQN303"/>
      <c r="SQO303"/>
      <c r="SQP303"/>
      <c r="SQQ303"/>
      <c r="SQR303"/>
      <c r="SQS303"/>
      <c r="SQT303"/>
      <c r="SQU303"/>
      <c r="SQV303"/>
      <c r="SQW303"/>
      <c r="SQX303"/>
      <c r="SQY303"/>
      <c r="SQZ303"/>
      <c r="SRA303"/>
      <c r="SRB303"/>
      <c r="SRC303"/>
      <c r="SRD303"/>
      <c r="SRE303"/>
      <c r="SRF303"/>
      <c r="SRG303"/>
      <c r="SRH303"/>
      <c r="SRI303"/>
      <c r="SRJ303"/>
      <c r="SRK303"/>
      <c r="SRL303"/>
      <c r="SRM303"/>
      <c r="SRN303"/>
      <c r="SRO303"/>
      <c r="SRP303"/>
      <c r="SRQ303"/>
      <c r="SRR303"/>
      <c r="SRS303"/>
      <c r="SRT303"/>
      <c r="SRU303"/>
      <c r="SRV303"/>
      <c r="SRW303"/>
      <c r="SRX303"/>
      <c r="SRY303"/>
      <c r="SRZ303"/>
      <c r="SSA303"/>
      <c r="SSB303"/>
      <c r="SSC303"/>
      <c r="SSD303"/>
      <c r="SSE303"/>
      <c r="SSF303"/>
      <c r="SSG303"/>
      <c r="SSH303"/>
      <c r="SSI303"/>
      <c r="SSJ303"/>
      <c r="SSK303"/>
      <c r="SSL303"/>
      <c r="SSM303"/>
      <c r="SSN303"/>
      <c r="SSO303"/>
      <c r="SSP303"/>
      <c r="SSQ303"/>
      <c r="SSR303"/>
      <c r="SSS303"/>
      <c r="SST303"/>
      <c r="SSU303"/>
      <c r="SSV303"/>
      <c r="SSW303"/>
      <c r="SSX303"/>
      <c r="SSY303"/>
      <c r="SSZ303"/>
      <c r="STA303"/>
      <c r="STB303"/>
      <c r="STC303"/>
      <c r="STD303"/>
      <c r="STE303"/>
      <c r="STF303"/>
      <c r="STG303"/>
      <c r="STH303"/>
      <c r="STI303"/>
      <c r="STJ303"/>
      <c r="STK303"/>
      <c r="STL303"/>
      <c r="STM303"/>
      <c r="STN303"/>
      <c r="STO303"/>
      <c r="STP303"/>
      <c r="STQ303"/>
      <c r="STR303"/>
      <c r="STS303"/>
      <c r="STT303"/>
      <c r="STU303"/>
      <c r="STV303"/>
      <c r="STW303"/>
      <c r="STX303"/>
      <c r="STY303"/>
      <c r="STZ303"/>
      <c r="SUA303"/>
      <c r="SUB303"/>
      <c r="SUC303"/>
      <c r="SUD303"/>
      <c r="SUE303"/>
      <c r="SUF303"/>
      <c r="SUG303"/>
      <c r="SUH303"/>
      <c r="SUI303"/>
      <c r="SUJ303"/>
      <c r="SUK303"/>
      <c r="SUL303"/>
      <c r="SUM303"/>
      <c r="SUN303"/>
      <c r="SUO303"/>
      <c r="SUP303"/>
      <c r="SUQ303"/>
      <c r="SUR303"/>
      <c r="SUS303"/>
      <c r="SUT303"/>
      <c r="SUU303"/>
      <c r="SUV303"/>
      <c r="SUW303"/>
      <c r="SUX303"/>
      <c r="SUY303"/>
      <c r="SUZ303"/>
      <c r="SVA303"/>
      <c r="SVB303"/>
      <c r="SVC303"/>
      <c r="SVD303"/>
      <c r="SVE303"/>
      <c r="SVF303"/>
      <c r="SVG303"/>
      <c r="SVH303"/>
      <c r="SVI303"/>
      <c r="SVJ303"/>
      <c r="SVK303"/>
      <c r="SVL303"/>
      <c r="SVM303"/>
      <c r="SVN303"/>
      <c r="SVO303"/>
      <c r="SVP303"/>
      <c r="SVQ303"/>
      <c r="SVR303"/>
      <c r="SVS303"/>
      <c r="SVT303"/>
      <c r="SVU303"/>
      <c r="SVV303"/>
      <c r="SVW303"/>
      <c r="SVX303"/>
      <c r="SVY303"/>
      <c r="SVZ303"/>
      <c r="SWA303"/>
      <c r="SWB303"/>
      <c r="SWC303"/>
      <c r="SWD303"/>
      <c r="SWE303"/>
      <c r="SWF303"/>
      <c r="SWG303"/>
      <c r="SWH303"/>
      <c r="SWI303"/>
      <c r="SWJ303"/>
      <c r="SWK303"/>
      <c r="SWL303"/>
      <c r="SWM303"/>
      <c r="SWN303"/>
      <c r="SWO303"/>
      <c r="SWP303"/>
      <c r="SWQ303"/>
      <c r="SWR303"/>
      <c r="SWS303"/>
      <c r="SWT303"/>
      <c r="SWU303"/>
      <c r="SWV303"/>
      <c r="SWW303"/>
      <c r="SWX303"/>
      <c r="SWY303"/>
      <c r="SWZ303"/>
      <c r="SXA303"/>
      <c r="SXB303"/>
      <c r="SXC303"/>
      <c r="SXD303"/>
      <c r="SXE303"/>
      <c r="SXF303"/>
      <c r="SXG303"/>
      <c r="SXH303"/>
      <c r="SXI303"/>
      <c r="SXJ303"/>
      <c r="SXK303"/>
      <c r="SXL303"/>
      <c r="SXM303"/>
      <c r="SXN303"/>
      <c r="SXO303"/>
      <c r="SXP303"/>
      <c r="SXQ303"/>
      <c r="SXR303"/>
      <c r="SXS303"/>
      <c r="SXT303"/>
      <c r="SXU303"/>
      <c r="SXV303"/>
      <c r="SXW303"/>
      <c r="SXX303"/>
      <c r="SXY303"/>
      <c r="SXZ303"/>
      <c r="SYA303"/>
      <c r="SYB303"/>
      <c r="SYC303"/>
      <c r="SYD303"/>
      <c r="SYE303"/>
      <c r="SYF303"/>
      <c r="SYG303"/>
      <c r="SYH303"/>
      <c r="SYI303"/>
      <c r="SYJ303"/>
      <c r="SYK303"/>
      <c r="SYL303"/>
      <c r="SYM303"/>
      <c r="SYN303"/>
      <c r="SYO303"/>
      <c r="SYP303"/>
      <c r="SYQ303"/>
      <c r="SYR303"/>
      <c r="SYS303"/>
      <c r="SYT303"/>
      <c r="SYU303"/>
      <c r="SYV303"/>
      <c r="SYW303"/>
      <c r="SYX303"/>
      <c r="SYY303"/>
      <c r="SYZ303"/>
      <c r="SZA303"/>
      <c r="SZB303"/>
      <c r="SZC303"/>
      <c r="SZD303"/>
      <c r="SZE303"/>
      <c r="SZF303"/>
      <c r="SZG303"/>
      <c r="SZH303"/>
      <c r="SZI303"/>
      <c r="SZJ303"/>
      <c r="SZK303"/>
      <c r="SZL303"/>
      <c r="SZM303"/>
      <c r="SZN303"/>
      <c r="SZO303"/>
      <c r="SZP303"/>
      <c r="SZQ303"/>
      <c r="SZR303"/>
      <c r="SZS303"/>
      <c r="SZT303"/>
      <c r="SZU303"/>
      <c r="SZV303"/>
      <c r="SZW303"/>
      <c r="SZX303"/>
      <c r="SZY303"/>
      <c r="SZZ303"/>
      <c r="TAA303"/>
      <c r="TAB303"/>
      <c r="TAC303"/>
      <c r="TAD303"/>
      <c r="TAE303"/>
      <c r="TAF303"/>
      <c r="TAG303"/>
      <c r="TAH303"/>
      <c r="TAI303"/>
      <c r="TAJ303"/>
      <c r="TAK303"/>
      <c r="TAL303"/>
      <c r="TAM303"/>
      <c r="TAN303"/>
      <c r="TAO303"/>
      <c r="TAP303"/>
      <c r="TAQ303"/>
      <c r="TAR303"/>
      <c r="TAS303"/>
      <c r="TAT303"/>
      <c r="TAU303"/>
      <c r="TAV303"/>
      <c r="TAW303"/>
      <c r="TAX303"/>
      <c r="TAY303"/>
      <c r="TAZ303"/>
      <c r="TBA303"/>
      <c r="TBB303"/>
      <c r="TBC303"/>
      <c r="TBD303"/>
      <c r="TBE303"/>
      <c r="TBF303"/>
      <c r="TBG303"/>
      <c r="TBH303"/>
      <c r="TBI303"/>
      <c r="TBJ303"/>
      <c r="TBK303"/>
      <c r="TBL303"/>
      <c r="TBM303"/>
      <c r="TBN303"/>
      <c r="TBO303"/>
      <c r="TBP303"/>
      <c r="TBQ303"/>
      <c r="TBR303"/>
      <c r="TBS303"/>
      <c r="TBT303"/>
      <c r="TBU303"/>
      <c r="TBV303"/>
      <c r="TBW303"/>
      <c r="TBX303"/>
      <c r="TBY303"/>
      <c r="TBZ303"/>
      <c r="TCA303"/>
      <c r="TCB303"/>
      <c r="TCC303"/>
      <c r="TCD303"/>
      <c r="TCE303"/>
      <c r="TCF303"/>
      <c r="TCG303"/>
      <c r="TCH303"/>
      <c r="TCI303"/>
      <c r="TCJ303"/>
      <c r="TCK303"/>
      <c r="TCL303"/>
      <c r="TCM303"/>
      <c r="TCN303"/>
      <c r="TCO303"/>
      <c r="TCP303"/>
      <c r="TCQ303"/>
      <c r="TCR303"/>
      <c r="TCS303"/>
      <c r="TCT303"/>
      <c r="TCU303"/>
      <c r="TCV303"/>
      <c r="TCW303"/>
      <c r="TCX303"/>
      <c r="TCY303"/>
      <c r="TCZ303"/>
      <c r="TDA303"/>
      <c r="TDB303"/>
      <c r="TDC303"/>
      <c r="TDD303"/>
      <c r="TDE303"/>
      <c r="TDF303"/>
      <c r="TDG303"/>
      <c r="TDH303"/>
      <c r="TDI303"/>
      <c r="TDJ303"/>
      <c r="TDK303"/>
      <c r="TDL303"/>
      <c r="TDM303"/>
      <c r="TDN303"/>
      <c r="TDO303"/>
      <c r="TDP303"/>
      <c r="TDQ303"/>
      <c r="TDR303"/>
      <c r="TDS303"/>
      <c r="TDT303"/>
      <c r="TDU303"/>
      <c r="TDV303"/>
      <c r="TDW303"/>
      <c r="TDX303"/>
      <c r="TDY303"/>
      <c r="TDZ303"/>
      <c r="TEA303"/>
      <c r="TEB303"/>
      <c r="TEC303"/>
      <c r="TED303"/>
      <c r="TEE303"/>
      <c r="TEF303"/>
      <c r="TEG303"/>
      <c r="TEH303"/>
      <c r="TEI303"/>
      <c r="TEJ303"/>
      <c r="TEK303"/>
      <c r="TEL303"/>
      <c r="TEM303"/>
      <c r="TEN303"/>
      <c r="TEO303"/>
      <c r="TEP303"/>
      <c r="TEQ303"/>
      <c r="TER303"/>
      <c r="TES303"/>
      <c r="TET303"/>
      <c r="TEU303"/>
      <c r="TEV303"/>
      <c r="TEW303"/>
      <c r="TEX303"/>
      <c r="TEY303"/>
      <c r="TEZ303"/>
      <c r="TFA303"/>
      <c r="TFB303"/>
      <c r="TFC303"/>
      <c r="TFD303"/>
      <c r="TFE303"/>
      <c r="TFF303"/>
      <c r="TFG303"/>
      <c r="TFH303"/>
      <c r="TFI303"/>
      <c r="TFJ303"/>
      <c r="TFK303"/>
      <c r="TFL303"/>
      <c r="TFM303"/>
      <c r="TFN303"/>
      <c r="TFO303"/>
      <c r="TFP303"/>
      <c r="TFQ303"/>
      <c r="TFR303"/>
      <c r="TFS303"/>
      <c r="TFT303"/>
      <c r="TFU303"/>
      <c r="TFV303"/>
      <c r="TFW303"/>
      <c r="TFX303"/>
      <c r="TFY303"/>
      <c r="TFZ303"/>
      <c r="TGA303"/>
      <c r="TGB303"/>
      <c r="TGC303"/>
      <c r="TGD303"/>
      <c r="TGE303"/>
      <c r="TGF303"/>
      <c r="TGG303"/>
      <c r="TGH303"/>
      <c r="TGI303"/>
      <c r="TGJ303"/>
      <c r="TGK303"/>
      <c r="TGL303"/>
      <c r="TGM303"/>
      <c r="TGN303"/>
      <c r="TGO303"/>
      <c r="TGP303"/>
      <c r="TGQ303"/>
      <c r="TGR303"/>
      <c r="TGS303"/>
      <c r="TGT303"/>
      <c r="TGU303"/>
      <c r="TGV303"/>
      <c r="TGW303"/>
      <c r="TGX303"/>
      <c r="TGY303"/>
      <c r="TGZ303"/>
      <c r="THA303"/>
      <c r="THB303"/>
      <c r="THC303"/>
      <c r="THD303"/>
      <c r="THE303"/>
      <c r="THF303"/>
      <c r="THG303"/>
      <c r="THH303"/>
      <c r="THI303"/>
      <c r="THJ303"/>
      <c r="THK303"/>
      <c r="THL303"/>
      <c r="THM303"/>
      <c r="THN303"/>
      <c r="THO303"/>
      <c r="THP303"/>
      <c r="THQ303"/>
      <c r="THR303"/>
      <c r="THS303"/>
      <c r="THT303"/>
      <c r="THU303"/>
      <c r="THV303"/>
      <c r="THW303"/>
      <c r="THX303"/>
      <c r="THY303"/>
      <c r="THZ303"/>
      <c r="TIA303"/>
      <c r="TIB303"/>
      <c r="TIC303"/>
      <c r="TID303"/>
      <c r="TIE303"/>
      <c r="TIF303"/>
      <c r="TIG303"/>
      <c r="TIH303"/>
      <c r="TII303"/>
      <c r="TIJ303"/>
      <c r="TIK303"/>
      <c r="TIL303"/>
      <c r="TIM303"/>
      <c r="TIN303"/>
      <c r="TIO303"/>
      <c r="TIP303"/>
      <c r="TIQ303"/>
      <c r="TIR303"/>
      <c r="TIS303"/>
      <c r="TIT303"/>
      <c r="TIU303"/>
      <c r="TIV303"/>
      <c r="TIW303"/>
      <c r="TIX303"/>
      <c r="TIY303"/>
      <c r="TIZ303"/>
      <c r="TJA303"/>
      <c r="TJB303"/>
      <c r="TJC303"/>
      <c r="TJD303"/>
      <c r="TJE303"/>
      <c r="TJF303"/>
      <c r="TJG303"/>
      <c r="TJH303"/>
      <c r="TJI303"/>
      <c r="TJJ303"/>
      <c r="TJK303"/>
      <c r="TJL303"/>
      <c r="TJM303"/>
      <c r="TJN303"/>
      <c r="TJO303"/>
      <c r="TJP303"/>
      <c r="TJQ303"/>
      <c r="TJR303"/>
      <c r="TJS303"/>
      <c r="TJT303"/>
      <c r="TJU303"/>
      <c r="TJV303"/>
      <c r="TJW303"/>
      <c r="TJX303"/>
      <c r="TJY303"/>
      <c r="TJZ303"/>
      <c r="TKA303"/>
      <c r="TKB303"/>
      <c r="TKC303"/>
      <c r="TKD303"/>
      <c r="TKE303"/>
      <c r="TKF303"/>
      <c r="TKG303"/>
      <c r="TKH303"/>
      <c r="TKI303"/>
      <c r="TKJ303"/>
      <c r="TKK303"/>
      <c r="TKL303"/>
      <c r="TKM303"/>
      <c r="TKN303"/>
      <c r="TKO303"/>
      <c r="TKP303"/>
      <c r="TKQ303"/>
      <c r="TKR303"/>
      <c r="TKS303"/>
      <c r="TKT303"/>
      <c r="TKU303"/>
      <c r="TKV303"/>
      <c r="TKW303"/>
      <c r="TKX303"/>
      <c r="TKY303"/>
      <c r="TKZ303"/>
      <c r="TLA303"/>
      <c r="TLB303"/>
      <c r="TLC303"/>
      <c r="TLD303"/>
      <c r="TLE303"/>
      <c r="TLF303"/>
      <c r="TLG303"/>
      <c r="TLH303"/>
      <c r="TLI303"/>
      <c r="TLJ303"/>
      <c r="TLK303"/>
      <c r="TLL303"/>
      <c r="TLM303"/>
      <c r="TLN303"/>
      <c r="TLO303"/>
      <c r="TLP303"/>
      <c r="TLQ303"/>
      <c r="TLR303"/>
      <c r="TLS303"/>
      <c r="TLT303"/>
      <c r="TLU303"/>
      <c r="TLV303"/>
      <c r="TLW303"/>
      <c r="TLX303"/>
      <c r="TLY303"/>
      <c r="TLZ303"/>
      <c r="TMA303"/>
      <c r="TMB303"/>
      <c r="TMC303"/>
      <c r="TMD303"/>
      <c r="TME303"/>
      <c r="TMF303"/>
      <c r="TMG303"/>
      <c r="TMH303"/>
      <c r="TMI303"/>
      <c r="TMJ303"/>
      <c r="TMK303"/>
      <c r="TML303"/>
      <c r="TMM303"/>
      <c r="TMN303"/>
      <c r="TMO303"/>
      <c r="TMP303"/>
      <c r="TMQ303"/>
      <c r="TMR303"/>
      <c r="TMS303"/>
      <c r="TMT303"/>
      <c r="TMU303"/>
      <c r="TMV303"/>
      <c r="TMW303"/>
      <c r="TMX303"/>
      <c r="TMY303"/>
      <c r="TMZ303"/>
      <c r="TNA303"/>
      <c r="TNB303"/>
      <c r="TNC303"/>
      <c r="TND303"/>
      <c r="TNE303"/>
      <c r="TNF303"/>
      <c r="TNG303"/>
      <c r="TNH303"/>
      <c r="TNI303"/>
      <c r="TNJ303"/>
      <c r="TNK303"/>
      <c r="TNL303"/>
      <c r="TNM303"/>
      <c r="TNN303"/>
      <c r="TNO303"/>
      <c r="TNP303"/>
      <c r="TNQ303"/>
      <c r="TNR303"/>
      <c r="TNS303"/>
      <c r="TNT303"/>
      <c r="TNU303"/>
      <c r="TNV303"/>
      <c r="TNW303"/>
      <c r="TNX303"/>
      <c r="TNY303"/>
      <c r="TNZ303"/>
      <c r="TOA303"/>
      <c r="TOB303"/>
      <c r="TOC303"/>
      <c r="TOD303"/>
      <c r="TOE303"/>
      <c r="TOF303"/>
      <c r="TOG303"/>
      <c r="TOH303"/>
      <c r="TOI303"/>
      <c r="TOJ303"/>
      <c r="TOK303"/>
      <c r="TOL303"/>
      <c r="TOM303"/>
      <c r="TON303"/>
      <c r="TOO303"/>
      <c r="TOP303"/>
      <c r="TOQ303"/>
      <c r="TOR303"/>
      <c r="TOS303"/>
      <c r="TOT303"/>
      <c r="TOU303"/>
      <c r="TOV303"/>
      <c r="TOW303"/>
      <c r="TOX303"/>
      <c r="TOY303"/>
      <c r="TOZ303"/>
      <c r="TPA303"/>
      <c r="TPB303"/>
      <c r="TPC303"/>
      <c r="TPD303"/>
      <c r="TPE303"/>
      <c r="TPF303"/>
      <c r="TPG303"/>
      <c r="TPH303"/>
      <c r="TPI303"/>
      <c r="TPJ303"/>
      <c r="TPK303"/>
      <c r="TPL303"/>
      <c r="TPM303"/>
      <c r="TPN303"/>
      <c r="TPO303"/>
      <c r="TPP303"/>
      <c r="TPQ303"/>
      <c r="TPR303"/>
      <c r="TPS303"/>
      <c r="TPT303"/>
      <c r="TPU303"/>
      <c r="TPV303"/>
      <c r="TPW303"/>
      <c r="TPX303"/>
      <c r="TPY303"/>
      <c r="TPZ303"/>
      <c r="TQA303"/>
      <c r="TQB303"/>
      <c r="TQC303"/>
      <c r="TQD303"/>
      <c r="TQE303"/>
      <c r="TQF303"/>
      <c r="TQG303"/>
      <c r="TQH303"/>
      <c r="TQI303"/>
      <c r="TQJ303"/>
      <c r="TQK303"/>
      <c r="TQL303"/>
      <c r="TQM303"/>
      <c r="TQN303"/>
      <c r="TQO303"/>
      <c r="TQP303"/>
      <c r="TQQ303"/>
      <c r="TQR303"/>
      <c r="TQS303"/>
      <c r="TQT303"/>
      <c r="TQU303"/>
      <c r="TQV303"/>
      <c r="TQW303"/>
      <c r="TQX303"/>
      <c r="TQY303"/>
      <c r="TQZ303"/>
      <c r="TRA303"/>
      <c r="TRB303"/>
      <c r="TRC303"/>
      <c r="TRD303"/>
      <c r="TRE303"/>
      <c r="TRF303"/>
      <c r="TRG303"/>
      <c r="TRH303"/>
      <c r="TRI303"/>
      <c r="TRJ303"/>
      <c r="TRK303"/>
      <c r="TRL303"/>
      <c r="TRM303"/>
      <c r="TRN303"/>
      <c r="TRO303"/>
      <c r="TRP303"/>
      <c r="TRQ303"/>
      <c r="TRR303"/>
      <c r="TRS303"/>
      <c r="TRT303"/>
      <c r="TRU303"/>
      <c r="TRV303"/>
      <c r="TRW303"/>
      <c r="TRX303"/>
      <c r="TRY303"/>
      <c r="TRZ303"/>
      <c r="TSA303"/>
      <c r="TSB303"/>
      <c r="TSC303"/>
      <c r="TSD303"/>
      <c r="TSE303"/>
      <c r="TSF303"/>
      <c r="TSG303"/>
      <c r="TSH303"/>
      <c r="TSI303"/>
      <c r="TSJ303"/>
      <c r="TSK303"/>
      <c r="TSL303"/>
      <c r="TSM303"/>
      <c r="TSN303"/>
      <c r="TSO303"/>
      <c r="TSP303"/>
      <c r="TSQ303"/>
      <c r="TSR303"/>
      <c r="TSS303"/>
      <c r="TST303"/>
      <c r="TSU303"/>
      <c r="TSV303"/>
      <c r="TSW303"/>
      <c r="TSX303"/>
      <c r="TSY303"/>
      <c r="TSZ303"/>
      <c r="TTA303"/>
      <c r="TTB303"/>
      <c r="TTC303"/>
      <c r="TTD303"/>
      <c r="TTE303"/>
      <c r="TTF303"/>
      <c r="TTG303"/>
      <c r="TTH303"/>
      <c r="TTI303"/>
      <c r="TTJ303"/>
      <c r="TTK303"/>
      <c r="TTL303"/>
      <c r="TTM303"/>
      <c r="TTN303"/>
      <c r="TTO303"/>
      <c r="TTP303"/>
      <c r="TTQ303"/>
      <c r="TTR303"/>
      <c r="TTS303"/>
      <c r="TTT303"/>
      <c r="TTU303"/>
      <c r="TTV303"/>
      <c r="TTW303"/>
      <c r="TTX303"/>
      <c r="TTY303"/>
      <c r="TTZ303"/>
      <c r="TUA303"/>
      <c r="TUB303"/>
      <c r="TUC303"/>
      <c r="TUD303"/>
      <c r="TUE303"/>
      <c r="TUF303"/>
      <c r="TUG303"/>
      <c r="TUH303"/>
      <c r="TUI303"/>
      <c r="TUJ303"/>
      <c r="TUK303"/>
      <c r="TUL303"/>
      <c r="TUM303"/>
      <c r="TUN303"/>
      <c r="TUO303"/>
      <c r="TUP303"/>
      <c r="TUQ303"/>
      <c r="TUR303"/>
      <c r="TUS303"/>
      <c r="TUT303"/>
      <c r="TUU303"/>
      <c r="TUV303"/>
      <c r="TUW303"/>
      <c r="TUX303"/>
      <c r="TUY303"/>
      <c r="TUZ303"/>
      <c r="TVA303"/>
      <c r="TVB303"/>
      <c r="TVC303"/>
      <c r="TVD303"/>
      <c r="TVE303"/>
      <c r="TVF303"/>
      <c r="TVG303"/>
      <c r="TVH303"/>
      <c r="TVI303"/>
      <c r="TVJ303"/>
      <c r="TVK303"/>
      <c r="TVL303"/>
      <c r="TVM303"/>
      <c r="TVN303"/>
      <c r="TVO303"/>
      <c r="TVP303"/>
      <c r="TVQ303"/>
      <c r="TVR303"/>
      <c r="TVS303"/>
      <c r="TVT303"/>
      <c r="TVU303"/>
      <c r="TVV303"/>
      <c r="TVW303"/>
      <c r="TVX303"/>
      <c r="TVY303"/>
      <c r="TVZ303"/>
      <c r="TWA303"/>
      <c r="TWB303"/>
      <c r="TWC303"/>
      <c r="TWD303"/>
      <c r="TWE303"/>
      <c r="TWF303"/>
      <c r="TWG303"/>
      <c r="TWH303"/>
      <c r="TWI303"/>
      <c r="TWJ303"/>
      <c r="TWK303"/>
      <c r="TWL303"/>
      <c r="TWM303"/>
      <c r="TWN303"/>
      <c r="TWO303"/>
      <c r="TWP303"/>
      <c r="TWQ303"/>
      <c r="TWR303"/>
      <c r="TWS303"/>
      <c r="TWT303"/>
      <c r="TWU303"/>
      <c r="TWV303"/>
      <c r="TWW303"/>
      <c r="TWX303"/>
      <c r="TWY303"/>
      <c r="TWZ303"/>
      <c r="TXA303"/>
      <c r="TXB303"/>
      <c r="TXC303"/>
      <c r="TXD303"/>
      <c r="TXE303"/>
      <c r="TXF303"/>
      <c r="TXG303"/>
      <c r="TXH303"/>
      <c r="TXI303"/>
      <c r="TXJ303"/>
      <c r="TXK303"/>
      <c r="TXL303"/>
      <c r="TXM303"/>
      <c r="TXN303"/>
      <c r="TXO303"/>
      <c r="TXP303"/>
      <c r="TXQ303"/>
      <c r="TXR303"/>
      <c r="TXS303"/>
      <c r="TXT303"/>
      <c r="TXU303"/>
      <c r="TXV303"/>
      <c r="TXW303"/>
      <c r="TXX303"/>
      <c r="TXY303"/>
      <c r="TXZ303"/>
      <c r="TYA303"/>
      <c r="TYB303"/>
      <c r="TYC303"/>
      <c r="TYD303"/>
      <c r="TYE303"/>
      <c r="TYF303"/>
      <c r="TYG303"/>
      <c r="TYH303"/>
      <c r="TYI303"/>
      <c r="TYJ303"/>
      <c r="TYK303"/>
      <c r="TYL303"/>
      <c r="TYM303"/>
      <c r="TYN303"/>
      <c r="TYO303"/>
      <c r="TYP303"/>
      <c r="TYQ303"/>
      <c r="TYR303"/>
      <c r="TYS303"/>
      <c r="TYT303"/>
      <c r="TYU303"/>
      <c r="TYV303"/>
      <c r="TYW303"/>
      <c r="TYX303"/>
      <c r="TYY303"/>
      <c r="TYZ303"/>
      <c r="TZA303"/>
      <c r="TZB303"/>
      <c r="TZC303"/>
      <c r="TZD303"/>
      <c r="TZE303"/>
      <c r="TZF303"/>
      <c r="TZG303"/>
      <c r="TZH303"/>
      <c r="TZI303"/>
      <c r="TZJ303"/>
      <c r="TZK303"/>
      <c r="TZL303"/>
      <c r="TZM303"/>
      <c r="TZN303"/>
      <c r="TZO303"/>
      <c r="TZP303"/>
      <c r="TZQ303"/>
      <c r="TZR303"/>
      <c r="TZS303"/>
      <c r="TZT303"/>
      <c r="TZU303"/>
      <c r="TZV303"/>
      <c r="TZW303"/>
      <c r="TZX303"/>
      <c r="TZY303"/>
      <c r="TZZ303"/>
      <c r="UAA303"/>
      <c r="UAB303"/>
      <c r="UAC303"/>
      <c r="UAD303"/>
      <c r="UAE303"/>
      <c r="UAF303"/>
      <c r="UAG303"/>
      <c r="UAH303"/>
      <c r="UAI303"/>
      <c r="UAJ303"/>
      <c r="UAK303"/>
      <c r="UAL303"/>
      <c r="UAM303"/>
      <c r="UAN303"/>
      <c r="UAO303"/>
      <c r="UAP303"/>
      <c r="UAQ303"/>
      <c r="UAR303"/>
      <c r="UAS303"/>
      <c r="UAT303"/>
      <c r="UAU303"/>
      <c r="UAV303"/>
      <c r="UAW303"/>
      <c r="UAX303"/>
      <c r="UAY303"/>
      <c r="UAZ303"/>
      <c r="UBA303"/>
      <c r="UBB303"/>
      <c r="UBC303"/>
      <c r="UBD303"/>
      <c r="UBE303"/>
      <c r="UBF303"/>
      <c r="UBG303"/>
      <c r="UBH303"/>
      <c r="UBI303"/>
      <c r="UBJ303"/>
      <c r="UBK303"/>
      <c r="UBL303"/>
      <c r="UBM303"/>
      <c r="UBN303"/>
      <c r="UBO303"/>
      <c r="UBP303"/>
      <c r="UBQ303"/>
      <c r="UBR303"/>
      <c r="UBS303"/>
      <c r="UBT303"/>
      <c r="UBU303"/>
      <c r="UBV303"/>
      <c r="UBW303"/>
      <c r="UBX303"/>
      <c r="UBY303"/>
      <c r="UBZ303"/>
      <c r="UCA303"/>
      <c r="UCB303"/>
      <c r="UCC303"/>
      <c r="UCD303"/>
      <c r="UCE303"/>
      <c r="UCF303"/>
      <c r="UCG303"/>
      <c r="UCH303"/>
      <c r="UCI303"/>
      <c r="UCJ303"/>
      <c r="UCK303"/>
      <c r="UCL303"/>
      <c r="UCM303"/>
      <c r="UCN303"/>
      <c r="UCO303"/>
      <c r="UCP303"/>
      <c r="UCQ303"/>
      <c r="UCR303"/>
      <c r="UCS303"/>
      <c r="UCT303"/>
      <c r="UCU303"/>
      <c r="UCV303"/>
      <c r="UCW303"/>
      <c r="UCX303"/>
      <c r="UCY303"/>
      <c r="UCZ303"/>
      <c r="UDA303"/>
      <c r="UDB303"/>
      <c r="UDC303"/>
      <c r="UDD303"/>
      <c r="UDE303"/>
      <c r="UDF303"/>
      <c r="UDG303"/>
      <c r="UDH303"/>
      <c r="UDI303"/>
      <c r="UDJ303"/>
      <c r="UDK303"/>
      <c r="UDL303"/>
      <c r="UDM303"/>
      <c r="UDN303"/>
      <c r="UDO303"/>
      <c r="UDP303"/>
      <c r="UDQ303"/>
      <c r="UDR303"/>
      <c r="UDS303"/>
      <c r="UDT303"/>
      <c r="UDU303"/>
      <c r="UDV303"/>
      <c r="UDW303"/>
      <c r="UDX303"/>
      <c r="UDY303"/>
      <c r="UDZ303"/>
      <c r="UEA303"/>
      <c r="UEB303"/>
      <c r="UEC303"/>
      <c r="UED303"/>
      <c r="UEE303"/>
      <c r="UEF303"/>
      <c r="UEG303"/>
      <c r="UEH303"/>
      <c r="UEI303"/>
      <c r="UEJ303"/>
      <c r="UEK303"/>
      <c r="UEL303"/>
      <c r="UEM303"/>
      <c r="UEN303"/>
      <c r="UEO303"/>
      <c r="UEP303"/>
      <c r="UEQ303"/>
      <c r="UER303"/>
      <c r="UES303"/>
      <c r="UET303"/>
      <c r="UEU303"/>
      <c r="UEV303"/>
      <c r="UEW303"/>
      <c r="UEX303"/>
      <c r="UEY303"/>
      <c r="UEZ303"/>
      <c r="UFA303"/>
      <c r="UFB303"/>
      <c r="UFC303"/>
      <c r="UFD303"/>
      <c r="UFE303"/>
      <c r="UFF303"/>
      <c r="UFG303"/>
      <c r="UFH303"/>
      <c r="UFI303"/>
      <c r="UFJ303"/>
      <c r="UFK303"/>
      <c r="UFL303"/>
      <c r="UFM303"/>
      <c r="UFN303"/>
      <c r="UFO303"/>
      <c r="UFP303"/>
      <c r="UFQ303"/>
      <c r="UFR303"/>
      <c r="UFS303"/>
      <c r="UFT303"/>
      <c r="UFU303"/>
      <c r="UFV303"/>
      <c r="UFW303"/>
      <c r="UFX303"/>
      <c r="UFY303"/>
      <c r="UFZ303"/>
      <c r="UGA303"/>
      <c r="UGB303"/>
      <c r="UGC303"/>
      <c r="UGD303"/>
      <c r="UGE303"/>
      <c r="UGF303"/>
      <c r="UGG303"/>
      <c r="UGH303"/>
      <c r="UGI303"/>
      <c r="UGJ303"/>
      <c r="UGK303"/>
      <c r="UGL303"/>
      <c r="UGM303"/>
      <c r="UGN303"/>
      <c r="UGO303"/>
      <c r="UGP303"/>
      <c r="UGQ303"/>
      <c r="UGR303"/>
      <c r="UGS303"/>
      <c r="UGT303"/>
      <c r="UGU303"/>
      <c r="UGV303"/>
      <c r="UGW303"/>
      <c r="UGX303"/>
      <c r="UGY303"/>
      <c r="UGZ303"/>
      <c r="UHA303"/>
      <c r="UHB303"/>
      <c r="UHC303"/>
      <c r="UHD303"/>
      <c r="UHE303"/>
      <c r="UHF303"/>
      <c r="UHG303"/>
      <c r="UHH303"/>
      <c r="UHI303"/>
      <c r="UHJ303"/>
      <c r="UHK303"/>
      <c r="UHL303"/>
      <c r="UHM303"/>
      <c r="UHN303"/>
      <c r="UHO303"/>
      <c r="UHP303"/>
      <c r="UHQ303"/>
      <c r="UHR303"/>
      <c r="UHS303"/>
      <c r="UHT303"/>
      <c r="UHU303"/>
      <c r="UHV303"/>
      <c r="UHW303"/>
      <c r="UHX303"/>
      <c r="UHY303"/>
      <c r="UHZ303"/>
      <c r="UIA303"/>
      <c r="UIB303"/>
      <c r="UIC303"/>
      <c r="UID303"/>
      <c r="UIE303"/>
      <c r="UIF303"/>
      <c r="UIG303"/>
      <c r="UIH303"/>
      <c r="UII303"/>
      <c r="UIJ303"/>
      <c r="UIK303"/>
      <c r="UIL303"/>
      <c r="UIM303"/>
      <c r="UIN303"/>
      <c r="UIO303"/>
      <c r="UIP303"/>
      <c r="UIQ303"/>
      <c r="UIR303"/>
      <c r="UIS303"/>
      <c r="UIT303"/>
      <c r="UIU303"/>
      <c r="UIV303"/>
      <c r="UIW303"/>
      <c r="UIX303"/>
      <c r="UIY303"/>
      <c r="UIZ303"/>
      <c r="UJA303"/>
      <c r="UJB303"/>
      <c r="UJC303"/>
      <c r="UJD303"/>
      <c r="UJE303"/>
      <c r="UJF303"/>
      <c r="UJG303"/>
      <c r="UJH303"/>
      <c r="UJI303"/>
      <c r="UJJ303"/>
      <c r="UJK303"/>
      <c r="UJL303"/>
      <c r="UJM303"/>
      <c r="UJN303"/>
      <c r="UJO303"/>
      <c r="UJP303"/>
      <c r="UJQ303"/>
      <c r="UJR303"/>
      <c r="UJS303"/>
      <c r="UJT303"/>
      <c r="UJU303"/>
      <c r="UJV303"/>
      <c r="UJW303"/>
      <c r="UJX303"/>
      <c r="UJY303"/>
      <c r="UJZ303"/>
      <c r="UKA303"/>
      <c r="UKB303"/>
      <c r="UKC303"/>
      <c r="UKD303"/>
      <c r="UKE303"/>
      <c r="UKF303"/>
      <c r="UKG303"/>
      <c r="UKH303"/>
      <c r="UKI303"/>
      <c r="UKJ303"/>
      <c r="UKK303"/>
      <c r="UKL303"/>
      <c r="UKM303"/>
      <c r="UKN303"/>
      <c r="UKO303"/>
      <c r="UKP303"/>
      <c r="UKQ303"/>
      <c r="UKR303"/>
      <c r="UKS303"/>
      <c r="UKT303"/>
      <c r="UKU303"/>
      <c r="UKV303"/>
      <c r="UKW303"/>
      <c r="UKX303"/>
      <c r="UKY303"/>
      <c r="UKZ303"/>
      <c r="ULA303"/>
      <c r="ULB303"/>
      <c r="ULC303"/>
      <c r="ULD303"/>
      <c r="ULE303"/>
      <c r="ULF303"/>
      <c r="ULG303"/>
      <c r="ULH303"/>
      <c r="ULI303"/>
      <c r="ULJ303"/>
      <c r="ULK303"/>
      <c r="ULL303"/>
      <c r="ULM303"/>
      <c r="ULN303"/>
      <c r="ULO303"/>
      <c r="ULP303"/>
      <c r="ULQ303"/>
      <c r="ULR303"/>
      <c r="ULS303"/>
      <c r="ULT303"/>
      <c r="ULU303"/>
      <c r="ULV303"/>
      <c r="ULW303"/>
      <c r="ULX303"/>
      <c r="ULY303"/>
      <c r="ULZ303"/>
      <c r="UMA303"/>
      <c r="UMB303"/>
      <c r="UMC303"/>
      <c r="UMD303"/>
      <c r="UME303"/>
      <c r="UMF303"/>
      <c r="UMG303"/>
      <c r="UMH303"/>
      <c r="UMI303"/>
      <c r="UMJ303"/>
      <c r="UMK303"/>
      <c r="UML303"/>
      <c r="UMM303"/>
      <c r="UMN303"/>
      <c r="UMO303"/>
      <c r="UMP303"/>
      <c r="UMQ303"/>
      <c r="UMR303"/>
      <c r="UMS303"/>
      <c r="UMT303"/>
      <c r="UMU303"/>
      <c r="UMV303"/>
      <c r="UMW303"/>
      <c r="UMX303"/>
      <c r="UMY303"/>
      <c r="UMZ303"/>
      <c r="UNA303"/>
      <c r="UNB303"/>
      <c r="UNC303"/>
      <c r="UND303"/>
      <c r="UNE303"/>
      <c r="UNF303"/>
      <c r="UNG303"/>
      <c r="UNH303"/>
      <c r="UNI303"/>
      <c r="UNJ303"/>
      <c r="UNK303"/>
      <c r="UNL303"/>
      <c r="UNM303"/>
      <c r="UNN303"/>
      <c r="UNO303"/>
      <c r="UNP303"/>
      <c r="UNQ303"/>
      <c r="UNR303"/>
      <c r="UNS303"/>
      <c r="UNT303"/>
      <c r="UNU303"/>
      <c r="UNV303"/>
      <c r="UNW303"/>
      <c r="UNX303"/>
      <c r="UNY303"/>
      <c r="UNZ303"/>
      <c r="UOA303"/>
      <c r="UOB303"/>
      <c r="UOC303"/>
      <c r="UOD303"/>
      <c r="UOE303"/>
      <c r="UOF303"/>
      <c r="UOG303"/>
      <c r="UOH303"/>
      <c r="UOI303"/>
      <c r="UOJ303"/>
      <c r="UOK303"/>
      <c r="UOL303"/>
      <c r="UOM303"/>
      <c r="UON303"/>
      <c r="UOO303"/>
      <c r="UOP303"/>
      <c r="UOQ303"/>
      <c r="UOR303"/>
      <c r="UOS303"/>
      <c r="UOT303"/>
      <c r="UOU303"/>
      <c r="UOV303"/>
      <c r="UOW303"/>
      <c r="UOX303"/>
      <c r="UOY303"/>
      <c r="UOZ303"/>
      <c r="UPA303"/>
      <c r="UPB303"/>
      <c r="UPC303"/>
      <c r="UPD303"/>
      <c r="UPE303"/>
      <c r="UPF303"/>
      <c r="UPG303"/>
      <c r="UPH303"/>
      <c r="UPI303"/>
      <c r="UPJ303"/>
      <c r="UPK303"/>
      <c r="UPL303"/>
      <c r="UPM303"/>
      <c r="UPN303"/>
      <c r="UPO303"/>
      <c r="UPP303"/>
      <c r="UPQ303"/>
      <c r="UPR303"/>
      <c r="UPS303"/>
      <c r="UPT303"/>
      <c r="UPU303"/>
      <c r="UPV303"/>
      <c r="UPW303"/>
      <c r="UPX303"/>
      <c r="UPY303"/>
      <c r="UPZ303"/>
      <c r="UQA303"/>
      <c r="UQB303"/>
      <c r="UQC303"/>
      <c r="UQD303"/>
      <c r="UQE303"/>
      <c r="UQF303"/>
      <c r="UQG303"/>
      <c r="UQH303"/>
      <c r="UQI303"/>
      <c r="UQJ303"/>
      <c r="UQK303"/>
      <c r="UQL303"/>
      <c r="UQM303"/>
      <c r="UQN303"/>
      <c r="UQO303"/>
      <c r="UQP303"/>
      <c r="UQQ303"/>
      <c r="UQR303"/>
      <c r="UQS303"/>
      <c r="UQT303"/>
      <c r="UQU303"/>
      <c r="UQV303"/>
      <c r="UQW303"/>
      <c r="UQX303"/>
      <c r="UQY303"/>
      <c r="UQZ303"/>
      <c r="URA303"/>
      <c r="URB303"/>
      <c r="URC303"/>
      <c r="URD303"/>
      <c r="URE303"/>
      <c r="URF303"/>
      <c r="URG303"/>
      <c r="URH303"/>
      <c r="URI303"/>
      <c r="URJ303"/>
      <c r="URK303"/>
      <c r="URL303"/>
      <c r="URM303"/>
      <c r="URN303"/>
      <c r="URO303"/>
      <c r="URP303"/>
      <c r="URQ303"/>
      <c r="URR303"/>
      <c r="URS303"/>
      <c r="URT303"/>
      <c r="URU303"/>
      <c r="URV303"/>
      <c r="URW303"/>
      <c r="URX303"/>
      <c r="URY303"/>
      <c r="URZ303"/>
      <c r="USA303"/>
      <c r="USB303"/>
      <c r="USC303"/>
      <c r="USD303"/>
      <c r="USE303"/>
      <c r="USF303"/>
      <c r="USG303"/>
      <c r="USH303"/>
      <c r="USI303"/>
      <c r="USJ303"/>
      <c r="USK303"/>
      <c r="USL303"/>
      <c r="USM303"/>
      <c r="USN303"/>
      <c r="USO303"/>
      <c r="USP303"/>
      <c r="USQ303"/>
      <c r="USR303"/>
      <c r="USS303"/>
      <c r="UST303"/>
      <c r="USU303"/>
      <c r="USV303"/>
      <c r="USW303"/>
      <c r="USX303"/>
      <c r="USY303"/>
      <c r="USZ303"/>
      <c r="UTA303"/>
      <c r="UTB303"/>
      <c r="UTC303"/>
      <c r="UTD303"/>
      <c r="UTE303"/>
      <c r="UTF303"/>
      <c r="UTG303"/>
      <c r="UTH303"/>
      <c r="UTI303"/>
      <c r="UTJ303"/>
      <c r="UTK303"/>
      <c r="UTL303"/>
      <c r="UTM303"/>
      <c r="UTN303"/>
      <c r="UTO303"/>
      <c r="UTP303"/>
      <c r="UTQ303"/>
      <c r="UTR303"/>
      <c r="UTS303"/>
      <c r="UTT303"/>
      <c r="UTU303"/>
      <c r="UTV303"/>
      <c r="UTW303"/>
      <c r="UTX303"/>
      <c r="UTY303"/>
      <c r="UTZ303"/>
      <c r="UUA303"/>
      <c r="UUB303"/>
      <c r="UUC303"/>
      <c r="UUD303"/>
      <c r="UUE303"/>
      <c r="UUF303"/>
      <c r="UUG303"/>
      <c r="UUH303"/>
      <c r="UUI303"/>
      <c r="UUJ303"/>
      <c r="UUK303"/>
      <c r="UUL303"/>
      <c r="UUM303"/>
      <c r="UUN303"/>
      <c r="UUO303"/>
      <c r="UUP303"/>
      <c r="UUQ303"/>
      <c r="UUR303"/>
      <c r="UUS303"/>
      <c r="UUT303"/>
      <c r="UUU303"/>
      <c r="UUV303"/>
      <c r="UUW303"/>
      <c r="UUX303"/>
      <c r="UUY303"/>
      <c r="UUZ303"/>
      <c r="UVA303"/>
      <c r="UVB303"/>
      <c r="UVC303"/>
      <c r="UVD303"/>
      <c r="UVE303"/>
      <c r="UVF303"/>
      <c r="UVG303"/>
      <c r="UVH303"/>
      <c r="UVI303"/>
      <c r="UVJ303"/>
      <c r="UVK303"/>
      <c r="UVL303"/>
      <c r="UVM303"/>
      <c r="UVN303"/>
      <c r="UVO303"/>
      <c r="UVP303"/>
      <c r="UVQ303"/>
      <c r="UVR303"/>
      <c r="UVS303"/>
      <c r="UVT303"/>
      <c r="UVU303"/>
      <c r="UVV303"/>
      <c r="UVW303"/>
      <c r="UVX303"/>
      <c r="UVY303"/>
      <c r="UVZ303"/>
      <c r="UWA303"/>
      <c r="UWB303"/>
      <c r="UWC303"/>
      <c r="UWD303"/>
      <c r="UWE303"/>
      <c r="UWF303"/>
      <c r="UWG303"/>
      <c r="UWH303"/>
      <c r="UWI303"/>
      <c r="UWJ303"/>
      <c r="UWK303"/>
      <c r="UWL303"/>
      <c r="UWM303"/>
      <c r="UWN303"/>
      <c r="UWO303"/>
      <c r="UWP303"/>
      <c r="UWQ303"/>
      <c r="UWR303"/>
      <c r="UWS303"/>
      <c r="UWT303"/>
      <c r="UWU303"/>
      <c r="UWV303"/>
      <c r="UWW303"/>
      <c r="UWX303"/>
      <c r="UWY303"/>
      <c r="UWZ303"/>
      <c r="UXA303"/>
      <c r="UXB303"/>
      <c r="UXC303"/>
      <c r="UXD303"/>
      <c r="UXE303"/>
      <c r="UXF303"/>
      <c r="UXG303"/>
      <c r="UXH303"/>
      <c r="UXI303"/>
      <c r="UXJ303"/>
      <c r="UXK303"/>
      <c r="UXL303"/>
      <c r="UXM303"/>
      <c r="UXN303"/>
      <c r="UXO303"/>
      <c r="UXP303"/>
      <c r="UXQ303"/>
      <c r="UXR303"/>
      <c r="UXS303"/>
      <c r="UXT303"/>
      <c r="UXU303"/>
      <c r="UXV303"/>
      <c r="UXW303"/>
      <c r="UXX303"/>
      <c r="UXY303"/>
      <c r="UXZ303"/>
      <c r="UYA303"/>
      <c r="UYB303"/>
      <c r="UYC303"/>
      <c r="UYD303"/>
      <c r="UYE303"/>
      <c r="UYF303"/>
      <c r="UYG303"/>
      <c r="UYH303"/>
      <c r="UYI303"/>
      <c r="UYJ303"/>
      <c r="UYK303"/>
      <c r="UYL303"/>
      <c r="UYM303"/>
      <c r="UYN303"/>
      <c r="UYO303"/>
      <c r="UYP303"/>
      <c r="UYQ303"/>
      <c r="UYR303"/>
      <c r="UYS303"/>
      <c r="UYT303"/>
      <c r="UYU303"/>
      <c r="UYV303"/>
      <c r="UYW303"/>
      <c r="UYX303"/>
      <c r="UYY303"/>
      <c r="UYZ303"/>
      <c r="UZA303"/>
      <c r="UZB303"/>
      <c r="UZC303"/>
      <c r="UZD303"/>
      <c r="UZE303"/>
      <c r="UZF303"/>
      <c r="UZG303"/>
      <c r="UZH303"/>
      <c r="UZI303"/>
      <c r="UZJ303"/>
      <c r="UZK303"/>
      <c r="UZL303"/>
      <c r="UZM303"/>
      <c r="UZN303"/>
      <c r="UZO303"/>
      <c r="UZP303"/>
      <c r="UZQ303"/>
      <c r="UZR303"/>
      <c r="UZS303"/>
      <c r="UZT303"/>
      <c r="UZU303"/>
      <c r="UZV303"/>
      <c r="UZW303"/>
      <c r="UZX303"/>
      <c r="UZY303"/>
      <c r="UZZ303"/>
      <c r="VAA303"/>
      <c r="VAB303"/>
      <c r="VAC303"/>
      <c r="VAD303"/>
      <c r="VAE303"/>
      <c r="VAF303"/>
      <c r="VAG303"/>
      <c r="VAH303"/>
      <c r="VAI303"/>
      <c r="VAJ303"/>
      <c r="VAK303"/>
      <c r="VAL303"/>
      <c r="VAM303"/>
      <c r="VAN303"/>
      <c r="VAO303"/>
      <c r="VAP303"/>
      <c r="VAQ303"/>
      <c r="VAR303"/>
      <c r="VAS303"/>
      <c r="VAT303"/>
      <c r="VAU303"/>
      <c r="VAV303"/>
      <c r="VAW303"/>
      <c r="VAX303"/>
      <c r="VAY303"/>
      <c r="VAZ303"/>
      <c r="VBA303"/>
      <c r="VBB303"/>
      <c r="VBC303"/>
      <c r="VBD303"/>
      <c r="VBE303"/>
      <c r="VBF303"/>
      <c r="VBG303"/>
      <c r="VBH303"/>
      <c r="VBI303"/>
      <c r="VBJ303"/>
      <c r="VBK303"/>
      <c r="VBL303"/>
      <c r="VBM303"/>
      <c r="VBN303"/>
      <c r="VBO303"/>
      <c r="VBP303"/>
      <c r="VBQ303"/>
      <c r="VBR303"/>
      <c r="VBS303"/>
      <c r="VBT303"/>
      <c r="VBU303"/>
      <c r="VBV303"/>
      <c r="VBW303"/>
      <c r="VBX303"/>
      <c r="VBY303"/>
      <c r="VBZ303"/>
      <c r="VCA303"/>
      <c r="VCB303"/>
      <c r="VCC303"/>
      <c r="VCD303"/>
      <c r="VCE303"/>
      <c r="VCF303"/>
      <c r="VCG303"/>
      <c r="VCH303"/>
      <c r="VCI303"/>
      <c r="VCJ303"/>
      <c r="VCK303"/>
      <c r="VCL303"/>
      <c r="VCM303"/>
      <c r="VCN303"/>
      <c r="VCO303"/>
      <c r="VCP303"/>
      <c r="VCQ303"/>
      <c r="VCR303"/>
      <c r="VCS303"/>
      <c r="VCT303"/>
      <c r="VCU303"/>
      <c r="VCV303"/>
      <c r="VCW303"/>
      <c r="VCX303"/>
      <c r="VCY303"/>
      <c r="VCZ303"/>
      <c r="VDA303"/>
      <c r="VDB303"/>
      <c r="VDC303"/>
      <c r="VDD303"/>
      <c r="VDE303"/>
      <c r="VDF303"/>
      <c r="VDG303"/>
      <c r="VDH303"/>
      <c r="VDI303"/>
      <c r="VDJ303"/>
      <c r="VDK303"/>
      <c r="VDL303"/>
      <c r="VDM303"/>
      <c r="VDN303"/>
      <c r="VDO303"/>
      <c r="VDP303"/>
      <c r="VDQ303"/>
      <c r="VDR303"/>
      <c r="VDS303"/>
      <c r="VDT303"/>
      <c r="VDU303"/>
      <c r="VDV303"/>
      <c r="VDW303"/>
      <c r="VDX303"/>
      <c r="VDY303"/>
      <c r="VDZ303"/>
      <c r="VEA303"/>
      <c r="VEB303"/>
      <c r="VEC303"/>
      <c r="VED303"/>
      <c r="VEE303"/>
      <c r="VEF303"/>
      <c r="VEG303"/>
      <c r="VEH303"/>
      <c r="VEI303"/>
      <c r="VEJ303"/>
      <c r="VEK303"/>
      <c r="VEL303"/>
      <c r="VEM303"/>
      <c r="VEN303"/>
      <c r="VEO303"/>
      <c r="VEP303"/>
      <c r="VEQ303"/>
      <c r="VER303"/>
      <c r="VES303"/>
      <c r="VET303"/>
      <c r="VEU303"/>
      <c r="VEV303"/>
      <c r="VEW303"/>
      <c r="VEX303"/>
      <c r="VEY303"/>
      <c r="VEZ303"/>
      <c r="VFA303"/>
      <c r="VFB303"/>
      <c r="VFC303"/>
      <c r="VFD303"/>
      <c r="VFE303"/>
      <c r="VFF303"/>
      <c r="VFG303"/>
      <c r="VFH303"/>
      <c r="VFI303"/>
      <c r="VFJ303"/>
      <c r="VFK303"/>
      <c r="VFL303"/>
      <c r="VFM303"/>
      <c r="VFN303"/>
      <c r="VFO303"/>
      <c r="VFP303"/>
      <c r="VFQ303"/>
      <c r="VFR303"/>
      <c r="VFS303"/>
      <c r="VFT303"/>
      <c r="VFU303"/>
      <c r="VFV303"/>
      <c r="VFW303"/>
      <c r="VFX303"/>
      <c r="VFY303"/>
      <c r="VFZ303"/>
      <c r="VGA303"/>
      <c r="VGB303"/>
      <c r="VGC303"/>
      <c r="VGD303"/>
      <c r="VGE303"/>
      <c r="VGF303"/>
      <c r="VGG303"/>
      <c r="VGH303"/>
      <c r="VGI303"/>
      <c r="VGJ303"/>
      <c r="VGK303"/>
      <c r="VGL303"/>
      <c r="VGM303"/>
      <c r="VGN303"/>
      <c r="VGO303"/>
      <c r="VGP303"/>
      <c r="VGQ303"/>
      <c r="VGR303"/>
      <c r="VGS303"/>
      <c r="VGT303"/>
      <c r="VGU303"/>
      <c r="VGV303"/>
      <c r="VGW303"/>
      <c r="VGX303"/>
      <c r="VGY303"/>
      <c r="VGZ303"/>
      <c r="VHA303"/>
      <c r="VHB303"/>
      <c r="VHC303"/>
      <c r="VHD303"/>
      <c r="VHE303"/>
      <c r="VHF303"/>
      <c r="VHG303"/>
      <c r="VHH303"/>
      <c r="VHI303"/>
      <c r="VHJ303"/>
      <c r="VHK303"/>
      <c r="VHL303"/>
      <c r="VHM303"/>
      <c r="VHN303"/>
      <c r="VHO303"/>
      <c r="VHP303"/>
      <c r="VHQ303"/>
      <c r="VHR303"/>
      <c r="VHS303"/>
      <c r="VHT303"/>
      <c r="VHU303"/>
      <c r="VHV303"/>
      <c r="VHW303"/>
      <c r="VHX303"/>
      <c r="VHY303"/>
      <c r="VHZ303"/>
      <c r="VIA303"/>
      <c r="VIB303"/>
      <c r="VIC303"/>
      <c r="VID303"/>
      <c r="VIE303"/>
      <c r="VIF303"/>
      <c r="VIG303"/>
      <c r="VIH303"/>
      <c r="VII303"/>
      <c r="VIJ303"/>
      <c r="VIK303"/>
      <c r="VIL303"/>
      <c r="VIM303"/>
      <c r="VIN303"/>
      <c r="VIO303"/>
      <c r="VIP303"/>
      <c r="VIQ303"/>
      <c r="VIR303"/>
      <c r="VIS303"/>
      <c r="VIT303"/>
      <c r="VIU303"/>
      <c r="VIV303"/>
      <c r="VIW303"/>
      <c r="VIX303"/>
      <c r="VIY303"/>
      <c r="VIZ303"/>
      <c r="VJA303"/>
      <c r="VJB303"/>
      <c r="VJC303"/>
      <c r="VJD303"/>
      <c r="VJE303"/>
      <c r="VJF303"/>
      <c r="VJG303"/>
      <c r="VJH303"/>
      <c r="VJI303"/>
      <c r="VJJ303"/>
      <c r="VJK303"/>
      <c r="VJL303"/>
      <c r="VJM303"/>
      <c r="VJN303"/>
      <c r="VJO303"/>
      <c r="VJP303"/>
      <c r="VJQ303"/>
      <c r="VJR303"/>
      <c r="VJS303"/>
      <c r="VJT303"/>
      <c r="VJU303"/>
      <c r="VJV303"/>
      <c r="VJW303"/>
      <c r="VJX303"/>
      <c r="VJY303"/>
      <c r="VJZ303"/>
      <c r="VKA303"/>
      <c r="VKB303"/>
      <c r="VKC303"/>
      <c r="VKD303"/>
      <c r="VKE303"/>
      <c r="VKF303"/>
      <c r="VKG303"/>
      <c r="VKH303"/>
      <c r="VKI303"/>
      <c r="VKJ303"/>
      <c r="VKK303"/>
      <c r="VKL303"/>
      <c r="VKM303"/>
      <c r="VKN303"/>
      <c r="VKO303"/>
      <c r="VKP303"/>
      <c r="VKQ303"/>
      <c r="VKR303"/>
      <c r="VKS303"/>
      <c r="VKT303"/>
      <c r="VKU303"/>
      <c r="VKV303"/>
      <c r="VKW303"/>
      <c r="VKX303"/>
      <c r="VKY303"/>
      <c r="VKZ303"/>
      <c r="VLA303"/>
      <c r="VLB303"/>
      <c r="VLC303"/>
      <c r="VLD303"/>
      <c r="VLE303"/>
      <c r="VLF303"/>
      <c r="VLG303"/>
      <c r="VLH303"/>
      <c r="VLI303"/>
      <c r="VLJ303"/>
      <c r="VLK303"/>
      <c r="VLL303"/>
      <c r="VLM303"/>
      <c r="VLN303"/>
      <c r="VLO303"/>
      <c r="VLP303"/>
      <c r="VLQ303"/>
      <c r="VLR303"/>
      <c r="VLS303"/>
      <c r="VLT303"/>
      <c r="VLU303"/>
      <c r="VLV303"/>
      <c r="VLW303"/>
      <c r="VLX303"/>
      <c r="VLY303"/>
      <c r="VLZ303"/>
      <c r="VMA303"/>
      <c r="VMB303"/>
      <c r="VMC303"/>
      <c r="VMD303"/>
      <c r="VME303"/>
      <c r="VMF303"/>
      <c r="VMG303"/>
      <c r="VMH303"/>
      <c r="VMI303"/>
      <c r="VMJ303"/>
      <c r="VMK303"/>
      <c r="VML303"/>
      <c r="VMM303"/>
      <c r="VMN303"/>
      <c r="VMO303"/>
      <c r="VMP303"/>
      <c r="VMQ303"/>
      <c r="VMR303"/>
      <c r="VMS303"/>
      <c r="VMT303"/>
      <c r="VMU303"/>
      <c r="VMV303"/>
      <c r="VMW303"/>
      <c r="VMX303"/>
      <c r="VMY303"/>
      <c r="VMZ303"/>
      <c r="VNA303"/>
      <c r="VNB303"/>
      <c r="VNC303"/>
      <c r="VND303"/>
      <c r="VNE303"/>
      <c r="VNF303"/>
      <c r="VNG303"/>
      <c r="VNH303"/>
      <c r="VNI303"/>
      <c r="VNJ303"/>
      <c r="VNK303"/>
      <c r="VNL303"/>
      <c r="VNM303"/>
      <c r="VNN303"/>
      <c r="VNO303"/>
      <c r="VNP303"/>
      <c r="VNQ303"/>
      <c r="VNR303"/>
      <c r="VNS303"/>
      <c r="VNT303"/>
      <c r="VNU303"/>
      <c r="VNV303"/>
      <c r="VNW303"/>
      <c r="VNX303"/>
      <c r="VNY303"/>
      <c r="VNZ303"/>
      <c r="VOA303"/>
      <c r="VOB303"/>
      <c r="VOC303"/>
      <c r="VOD303"/>
      <c r="VOE303"/>
      <c r="VOF303"/>
      <c r="VOG303"/>
      <c r="VOH303"/>
      <c r="VOI303"/>
      <c r="VOJ303"/>
      <c r="VOK303"/>
      <c r="VOL303"/>
      <c r="VOM303"/>
      <c r="VON303"/>
      <c r="VOO303"/>
      <c r="VOP303"/>
      <c r="VOQ303"/>
      <c r="VOR303"/>
      <c r="VOS303"/>
      <c r="VOT303"/>
      <c r="VOU303"/>
      <c r="VOV303"/>
      <c r="VOW303"/>
      <c r="VOX303"/>
      <c r="VOY303"/>
      <c r="VOZ303"/>
      <c r="VPA303"/>
      <c r="VPB303"/>
      <c r="VPC303"/>
      <c r="VPD303"/>
      <c r="VPE303"/>
      <c r="VPF303"/>
      <c r="VPG303"/>
      <c r="VPH303"/>
      <c r="VPI303"/>
      <c r="VPJ303"/>
      <c r="VPK303"/>
      <c r="VPL303"/>
      <c r="VPM303"/>
      <c r="VPN303"/>
      <c r="VPO303"/>
      <c r="VPP303"/>
      <c r="VPQ303"/>
      <c r="VPR303"/>
      <c r="VPS303"/>
      <c r="VPT303"/>
      <c r="VPU303"/>
      <c r="VPV303"/>
      <c r="VPW303"/>
      <c r="VPX303"/>
      <c r="VPY303"/>
      <c r="VPZ303"/>
      <c r="VQA303"/>
      <c r="VQB303"/>
      <c r="VQC303"/>
      <c r="VQD303"/>
      <c r="VQE303"/>
      <c r="VQF303"/>
      <c r="VQG303"/>
      <c r="VQH303"/>
      <c r="VQI303"/>
      <c r="VQJ303"/>
      <c r="VQK303"/>
      <c r="VQL303"/>
      <c r="VQM303"/>
      <c r="VQN303"/>
      <c r="VQO303"/>
      <c r="VQP303"/>
      <c r="VQQ303"/>
      <c r="VQR303"/>
      <c r="VQS303"/>
      <c r="VQT303"/>
      <c r="VQU303"/>
      <c r="VQV303"/>
      <c r="VQW303"/>
      <c r="VQX303"/>
      <c r="VQY303"/>
      <c r="VQZ303"/>
      <c r="VRA303"/>
      <c r="VRB303"/>
      <c r="VRC303"/>
      <c r="VRD303"/>
      <c r="VRE303"/>
      <c r="VRF303"/>
      <c r="VRG303"/>
      <c r="VRH303"/>
      <c r="VRI303"/>
      <c r="VRJ303"/>
      <c r="VRK303"/>
      <c r="VRL303"/>
      <c r="VRM303"/>
      <c r="VRN303"/>
      <c r="VRO303"/>
      <c r="VRP303"/>
      <c r="VRQ303"/>
      <c r="VRR303"/>
      <c r="VRS303"/>
      <c r="VRT303"/>
      <c r="VRU303"/>
      <c r="VRV303"/>
      <c r="VRW303"/>
      <c r="VRX303"/>
      <c r="VRY303"/>
      <c r="VRZ303"/>
      <c r="VSA303"/>
      <c r="VSB303"/>
      <c r="VSC303"/>
      <c r="VSD303"/>
      <c r="VSE303"/>
      <c r="VSF303"/>
      <c r="VSG303"/>
      <c r="VSH303"/>
      <c r="VSI303"/>
      <c r="VSJ303"/>
      <c r="VSK303"/>
      <c r="VSL303"/>
      <c r="VSM303"/>
      <c r="VSN303"/>
      <c r="VSO303"/>
      <c r="VSP303"/>
      <c r="VSQ303"/>
      <c r="VSR303"/>
      <c r="VSS303"/>
      <c r="VST303"/>
      <c r="VSU303"/>
      <c r="VSV303"/>
      <c r="VSW303"/>
      <c r="VSX303"/>
      <c r="VSY303"/>
      <c r="VSZ303"/>
      <c r="VTA303"/>
      <c r="VTB303"/>
      <c r="VTC303"/>
      <c r="VTD303"/>
      <c r="VTE303"/>
      <c r="VTF303"/>
      <c r="VTG303"/>
      <c r="VTH303"/>
      <c r="VTI303"/>
      <c r="VTJ303"/>
      <c r="VTK303"/>
      <c r="VTL303"/>
      <c r="VTM303"/>
      <c r="VTN303"/>
      <c r="VTO303"/>
      <c r="VTP303"/>
      <c r="VTQ303"/>
      <c r="VTR303"/>
      <c r="VTS303"/>
      <c r="VTT303"/>
      <c r="VTU303"/>
      <c r="VTV303"/>
      <c r="VTW303"/>
      <c r="VTX303"/>
      <c r="VTY303"/>
      <c r="VTZ303"/>
      <c r="VUA303"/>
      <c r="VUB303"/>
      <c r="VUC303"/>
      <c r="VUD303"/>
      <c r="VUE303"/>
      <c r="VUF303"/>
      <c r="VUG303"/>
      <c r="VUH303"/>
      <c r="VUI303"/>
      <c r="VUJ303"/>
      <c r="VUK303"/>
      <c r="VUL303"/>
      <c r="VUM303"/>
      <c r="VUN303"/>
      <c r="VUO303"/>
      <c r="VUP303"/>
      <c r="VUQ303"/>
      <c r="VUR303"/>
      <c r="VUS303"/>
      <c r="VUT303"/>
      <c r="VUU303"/>
      <c r="VUV303"/>
      <c r="VUW303"/>
      <c r="VUX303"/>
      <c r="VUY303"/>
      <c r="VUZ303"/>
      <c r="VVA303"/>
      <c r="VVB303"/>
      <c r="VVC303"/>
      <c r="VVD303"/>
      <c r="VVE303"/>
      <c r="VVF303"/>
      <c r="VVG303"/>
      <c r="VVH303"/>
      <c r="VVI303"/>
      <c r="VVJ303"/>
      <c r="VVK303"/>
      <c r="VVL303"/>
      <c r="VVM303"/>
      <c r="VVN303"/>
      <c r="VVO303"/>
      <c r="VVP303"/>
      <c r="VVQ303"/>
      <c r="VVR303"/>
      <c r="VVS303"/>
      <c r="VVT303"/>
      <c r="VVU303"/>
      <c r="VVV303"/>
      <c r="VVW303"/>
      <c r="VVX303"/>
      <c r="VVY303"/>
      <c r="VVZ303"/>
      <c r="VWA303"/>
      <c r="VWB303"/>
      <c r="VWC303"/>
      <c r="VWD303"/>
      <c r="VWE303"/>
      <c r="VWF303"/>
      <c r="VWG303"/>
      <c r="VWH303"/>
      <c r="VWI303"/>
      <c r="VWJ303"/>
      <c r="VWK303"/>
      <c r="VWL303"/>
      <c r="VWM303"/>
      <c r="VWN303"/>
      <c r="VWO303"/>
      <c r="VWP303"/>
      <c r="VWQ303"/>
      <c r="VWR303"/>
      <c r="VWS303"/>
      <c r="VWT303"/>
      <c r="VWU303"/>
      <c r="VWV303"/>
      <c r="VWW303"/>
      <c r="VWX303"/>
      <c r="VWY303"/>
      <c r="VWZ303"/>
      <c r="VXA303"/>
      <c r="VXB303"/>
      <c r="VXC303"/>
      <c r="VXD303"/>
      <c r="VXE303"/>
      <c r="VXF303"/>
      <c r="VXG303"/>
      <c r="VXH303"/>
      <c r="VXI303"/>
      <c r="VXJ303"/>
      <c r="VXK303"/>
      <c r="VXL303"/>
      <c r="VXM303"/>
      <c r="VXN303"/>
      <c r="VXO303"/>
      <c r="VXP303"/>
      <c r="VXQ303"/>
      <c r="VXR303"/>
      <c r="VXS303"/>
      <c r="VXT303"/>
      <c r="VXU303"/>
      <c r="VXV303"/>
      <c r="VXW303"/>
      <c r="VXX303"/>
      <c r="VXY303"/>
      <c r="VXZ303"/>
      <c r="VYA303"/>
      <c r="VYB303"/>
      <c r="VYC303"/>
      <c r="VYD303"/>
      <c r="VYE303"/>
      <c r="VYF303"/>
      <c r="VYG303"/>
      <c r="VYH303"/>
      <c r="VYI303"/>
      <c r="VYJ303"/>
      <c r="VYK303"/>
      <c r="VYL303"/>
      <c r="VYM303"/>
      <c r="VYN303"/>
      <c r="VYO303"/>
      <c r="VYP303"/>
      <c r="VYQ303"/>
      <c r="VYR303"/>
      <c r="VYS303"/>
      <c r="VYT303"/>
      <c r="VYU303"/>
      <c r="VYV303"/>
      <c r="VYW303"/>
      <c r="VYX303"/>
      <c r="VYY303"/>
      <c r="VYZ303"/>
      <c r="VZA303"/>
      <c r="VZB303"/>
      <c r="VZC303"/>
      <c r="VZD303"/>
      <c r="VZE303"/>
      <c r="VZF303"/>
      <c r="VZG303"/>
      <c r="VZH303"/>
      <c r="VZI303"/>
      <c r="VZJ303"/>
      <c r="VZK303"/>
      <c r="VZL303"/>
      <c r="VZM303"/>
      <c r="VZN303"/>
      <c r="VZO303"/>
      <c r="VZP303"/>
      <c r="VZQ303"/>
      <c r="VZR303"/>
      <c r="VZS303"/>
      <c r="VZT303"/>
      <c r="VZU303"/>
      <c r="VZV303"/>
      <c r="VZW303"/>
      <c r="VZX303"/>
      <c r="VZY303"/>
      <c r="VZZ303"/>
      <c r="WAA303"/>
      <c r="WAB303"/>
      <c r="WAC303"/>
      <c r="WAD303"/>
      <c r="WAE303"/>
      <c r="WAF303"/>
      <c r="WAG303"/>
      <c r="WAH303"/>
      <c r="WAI303"/>
      <c r="WAJ303"/>
      <c r="WAK303"/>
      <c r="WAL303"/>
      <c r="WAM303"/>
      <c r="WAN303"/>
      <c r="WAO303"/>
      <c r="WAP303"/>
      <c r="WAQ303"/>
      <c r="WAR303"/>
      <c r="WAS303"/>
      <c r="WAT303"/>
      <c r="WAU303"/>
      <c r="WAV303"/>
      <c r="WAW303"/>
      <c r="WAX303"/>
      <c r="WAY303"/>
      <c r="WAZ303"/>
      <c r="WBA303"/>
      <c r="WBB303"/>
      <c r="WBC303"/>
      <c r="WBD303"/>
      <c r="WBE303"/>
      <c r="WBF303"/>
      <c r="WBG303"/>
      <c r="WBH303"/>
      <c r="WBI303"/>
      <c r="WBJ303"/>
      <c r="WBK303"/>
      <c r="WBL303"/>
      <c r="WBM303"/>
      <c r="WBN303"/>
      <c r="WBO303"/>
      <c r="WBP303"/>
      <c r="WBQ303"/>
      <c r="WBR303"/>
      <c r="WBS303"/>
      <c r="WBT303"/>
      <c r="WBU303"/>
      <c r="WBV303"/>
      <c r="WBW303"/>
      <c r="WBX303"/>
      <c r="WBY303"/>
      <c r="WBZ303"/>
      <c r="WCA303"/>
      <c r="WCB303"/>
      <c r="WCC303"/>
      <c r="WCD303"/>
      <c r="WCE303"/>
      <c r="WCF303"/>
      <c r="WCG303"/>
      <c r="WCH303"/>
      <c r="WCI303"/>
      <c r="WCJ303"/>
      <c r="WCK303"/>
      <c r="WCL303"/>
      <c r="WCM303"/>
      <c r="WCN303"/>
      <c r="WCO303"/>
      <c r="WCP303"/>
      <c r="WCQ303"/>
      <c r="WCR303"/>
      <c r="WCS303"/>
      <c r="WCT303"/>
      <c r="WCU303"/>
      <c r="WCV303"/>
      <c r="WCW303"/>
      <c r="WCX303"/>
      <c r="WCY303"/>
      <c r="WCZ303"/>
      <c r="WDA303"/>
      <c r="WDB303"/>
      <c r="WDC303"/>
      <c r="WDD303"/>
      <c r="WDE303"/>
      <c r="WDF303"/>
      <c r="WDG303"/>
      <c r="WDH303"/>
      <c r="WDI303"/>
      <c r="WDJ303"/>
      <c r="WDK303"/>
      <c r="WDL303"/>
      <c r="WDM303"/>
      <c r="WDN303"/>
      <c r="WDO303"/>
      <c r="WDP303"/>
      <c r="WDQ303"/>
      <c r="WDR303"/>
      <c r="WDS303"/>
      <c r="WDT303"/>
      <c r="WDU303"/>
      <c r="WDV303"/>
      <c r="WDW303"/>
      <c r="WDX303"/>
      <c r="WDY303"/>
      <c r="WDZ303"/>
      <c r="WEA303"/>
      <c r="WEB303"/>
      <c r="WEC303"/>
      <c r="WED303"/>
      <c r="WEE303"/>
      <c r="WEF303"/>
      <c r="WEG303"/>
      <c r="WEH303"/>
      <c r="WEI303"/>
      <c r="WEJ303"/>
      <c r="WEK303"/>
      <c r="WEL303"/>
      <c r="WEM303"/>
      <c r="WEN303"/>
      <c r="WEO303"/>
      <c r="WEP303"/>
      <c r="WEQ303"/>
      <c r="WER303"/>
      <c r="WES303"/>
      <c r="WET303"/>
      <c r="WEU303"/>
      <c r="WEV303"/>
      <c r="WEW303"/>
      <c r="WEX303"/>
      <c r="WEY303"/>
      <c r="WEZ303"/>
      <c r="WFA303"/>
      <c r="WFB303"/>
      <c r="WFC303"/>
      <c r="WFD303"/>
      <c r="WFE303"/>
      <c r="WFF303"/>
      <c r="WFG303"/>
      <c r="WFH303"/>
      <c r="WFI303"/>
      <c r="WFJ303"/>
      <c r="WFK303"/>
      <c r="WFL303"/>
      <c r="WFM303"/>
      <c r="WFN303"/>
      <c r="WFO303"/>
      <c r="WFP303"/>
      <c r="WFQ303"/>
      <c r="WFR303"/>
      <c r="WFS303"/>
      <c r="WFT303"/>
      <c r="WFU303"/>
      <c r="WFV303"/>
      <c r="WFW303"/>
      <c r="WFX303"/>
      <c r="WFY303"/>
      <c r="WFZ303"/>
      <c r="WGA303"/>
      <c r="WGB303"/>
      <c r="WGC303"/>
      <c r="WGD303"/>
      <c r="WGE303"/>
      <c r="WGF303"/>
      <c r="WGG303"/>
      <c r="WGH303"/>
      <c r="WGI303"/>
      <c r="WGJ303"/>
      <c r="WGK303"/>
      <c r="WGL303"/>
      <c r="WGM303"/>
      <c r="WGN303"/>
      <c r="WGO303"/>
      <c r="WGP303"/>
      <c r="WGQ303"/>
      <c r="WGR303"/>
      <c r="WGS303"/>
      <c r="WGT303"/>
      <c r="WGU303"/>
      <c r="WGV303"/>
      <c r="WGW303"/>
      <c r="WGX303"/>
      <c r="WGY303"/>
      <c r="WGZ303"/>
      <c r="WHA303"/>
      <c r="WHB303"/>
      <c r="WHC303"/>
      <c r="WHD303"/>
      <c r="WHE303"/>
      <c r="WHF303"/>
      <c r="WHG303"/>
      <c r="WHH303"/>
      <c r="WHI303"/>
      <c r="WHJ303"/>
      <c r="WHK303"/>
      <c r="WHL303"/>
      <c r="WHM303"/>
      <c r="WHN303"/>
      <c r="WHO303"/>
      <c r="WHP303"/>
      <c r="WHQ303"/>
      <c r="WHR303"/>
      <c r="WHS303"/>
      <c r="WHT303"/>
      <c r="WHU303"/>
      <c r="WHV303"/>
      <c r="WHW303"/>
      <c r="WHX303"/>
      <c r="WHY303"/>
      <c r="WHZ303"/>
      <c r="WIA303"/>
      <c r="WIB303"/>
      <c r="WIC303"/>
      <c r="WID303"/>
      <c r="WIE303"/>
      <c r="WIF303"/>
      <c r="WIG303"/>
      <c r="WIH303"/>
      <c r="WII303"/>
      <c r="WIJ303"/>
      <c r="WIK303"/>
      <c r="WIL303"/>
      <c r="WIM303"/>
      <c r="WIN303"/>
      <c r="WIO303"/>
      <c r="WIP303"/>
      <c r="WIQ303"/>
      <c r="WIR303"/>
      <c r="WIS303"/>
      <c r="WIT303"/>
      <c r="WIU303"/>
      <c r="WIV303"/>
      <c r="WIW303"/>
      <c r="WIX303"/>
      <c r="WIY303"/>
      <c r="WIZ303"/>
      <c r="WJA303"/>
      <c r="WJB303"/>
      <c r="WJC303"/>
      <c r="WJD303"/>
      <c r="WJE303"/>
      <c r="WJF303"/>
      <c r="WJG303"/>
      <c r="WJH303"/>
      <c r="WJI303"/>
      <c r="WJJ303"/>
      <c r="WJK303"/>
      <c r="WJL303"/>
      <c r="WJM303"/>
      <c r="WJN303"/>
      <c r="WJO303"/>
      <c r="WJP303"/>
      <c r="WJQ303"/>
      <c r="WJR303"/>
      <c r="WJS303"/>
      <c r="WJT303"/>
      <c r="WJU303"/>
      <c r="WJV303"/>
      <c r="WJW303"/>
      <c r="WJX303"/>
      <c r="WJY303"/>
      <c r="WJZ303"/>
      <c r="WKA303"/>
      <c r="WKB303"/>
      <c r="WKC303"/>
      <c r="WKD303"/>
      <c r="WKE303"/>
      <c r="WKF303"/>
      <c r="WKG303"/>
      <c r="WKH303"/>
      <c r="WKI303"/>
      <c r="WKJ303"/>
      <c r="WKK303"/>
      <c r="WKL303"/>
      <c r="WKM303"/>
      <c r="WKN303"/>
      <c r="WKO303"/>
      <c r="WKP303"/>
      <c r="WKQ303"/>
      <c r="WKR303"/>
      <c r="WKS303"/>
      <c r="WKT303"/>
      <c r="WKU303"/>
      <c r="WKV303"/>
      <c r="WKW303"/>
      <c r="WKX303"/>
      <c r="WKY303"/>
      <c r="WKZ303"/>
      <c r="WLA303"/>
      <c r="WLB303"/>
      <c r="WLC303"/>
      <c r="WLD303"/>
      <c r="WLE303"/>
      <c r="WLF303"/>
      <c r="WLG303"/>
      <c r="WLH303"/>
      <c r="WLI303"/>
      <c r="WLJ303"/>
      <c r="WLK303"/>
      <c r="WLL303"/>
      <c r="WLM303"/>
      <c r="WLN303"/>
      <c r="WLO303"/>
      <c r="WLP303"/>
      <c r="WLQ303"/>
      <c r="WLR303"/>
      <c r="WLS303"/>
      <c r="WLT303"/>
      <c r="WLU303"/>
      <c r="WLV303"/>
      <c r="WLW303"/>
      <c r="WLX303"/>
      <c r="WLY303"/>
      <c r="WLZ303"/>
      <c r="WMA303"/>
      <c r="WMB303"/>
      <c r="WMC303"/>
      <c r="WMD303"/>
      <c r="WME303"/>
      <c r="WMF303"/>
      <c r="WMG303"/>
      <c r="WMH303"/>
      <c r="WMI303"/>
      <c r="WMJ303"/>
      <c r="WMK303"/>
      <c r="WML303"/>
      <c r="WMM303"/>
      <c r="WMN303"/>
      <c r="WMO303"/>
      <c r="WMP303"/>
      <c r="WMQ303"/>
      <c r="WMR303"/>
      <c r="WMS303"/>
      <c r="WMT303"/>
      <c r="WMU303"/>
      <c r="WMV303"/>
      <c r="WMW303"/>
      <c r="WMX303"/>
      <c r="WMY303"/>
      <c r="WMZ303"/>
      <c r="WNA303"/>
      <c r="WNB303"/>
      <c r="WNC303"/>
      <c r="WND303"/>
      <c r="WNE303"/>
      <c r="WNF303"/>
      <c r="WNG303"/>
      <c r="WNH303"/>
      <c r="WNI303"/>
      <c r="WNJ303"/>
      <c r="WNK303"/>
      <c r="WNL303"/>
      <c r="WNM303"/>
      <c r="WNN303"/>
      <c r="WNO303"/>
      <c r="WNP303"/>
      <c r="WNQ303"/>
      <c r="WNR303"/>
      <c r="WNS303"/>
      <c r="WNT303"/>
      <c r="WNU303"/>
      <c r="WNV303"/>
      <c r="WNW303"/>
      <c r="WNX303"/>
      <c r="WNY303"/>
      <c r="WNZ303"/>
      <c r="WOA303"/>
      <c r="WOB303"/>
      <c r="WOC303"/>
      <c r="WOD303"/>
      <c r="WOE303"/>
      <c r="WOF303"/>
      <c r="WOG303"/>
      <c r="WOH303"/>
      <c r="WOI303"/>
      <c r="WOJ303"/>
      <c r="WOK303"/>
      <c r="WOL303"/>
      <c r="WOM303"/>
      <c r="WON303"/>
      <c r="WOO303"/>
      <c r="WOP303"/>
      <c r="WOQ303"/>
      <c r="WOR303"/>
      <c r="WOS303"/>
      <c r="WOT303"/>
      <c r="WOU303"/>
      <c r="WOV303"/>
      <c r="WOW303"/>
      <c r="WOX303"/>
      <c r="WOY303"/>
      <c r="WOZ303"/>
      <c r="WPA303"/>
      <c r="WPB303"/>
      <c r="WPC303"/>
      <c r="WPD303"/>
      <c r="WPE303"/>
      <c r="WPF303"/>
      <c r="WPG303"/>
      <c r="WPH303"/>
      <c r="WPI303"/>
      <c r="WPJ303"/>
      <c r="WPK303"/>
      <c r="WPL303"/>
      <c r="WPM303"/>
      <c r="WPN303"/>
      <c r="WPO303"/>
      <c r="WPP303"/>
      <c r="WPQ303"/>
      <c r="WPR303"/>
      <c r="WPS303"/>
      <c r="WPT303"/>
      <c r="WPU303"/>
      <c r="WPV303"/>
      <c r="WPW303"/>
      <c r="WPX303"/>
      <c r="WPY303"/>
      <c r="WPZ303"/>
      <c r="WQA303"/>
      <c r="WQB303"/>
      <c r="WQC303"/>
      <c r="WQD303"/>
      <c r="WQE303"/>
      <c r="WQF303"/>
      <c r="WQG303"/>
      <c r="WQH303"/>
      <c r="WQI303"/>
      <c r="WQJ303"/>
      <c r="WQK303"/>
      <c r="WQL303"/>
      <c r="WQM303"/>
      <c r="WQN303"/>
      <c r="WQO303"/>
      <c r="WQP303"/>
      <c r="WQQ303"/>
      <c r="WQR303"/>
      <c r="WQS303"/>
      <c r="WQT303"/>
      <c r="WQU303"/>
      <c r="WQV303"/>
      <c r="WQW303"/>
      <c r="WQX303"/>
      <c r="WQY303"/>
      <c r="WQZ303"/>
      <c r="WRA303"/>
      <c r="WRB303"/>
      <c r="WRC303"/>
      <c r="WRD303"/>
      <c r="WRE303"/>
      <c r="WRF303"/>
      <c r="WRG303"/>
      <c r="WRH303"/>
      <c r="WRI303"/>
      <c r="WRJ303"/>
      <c r="WRK303"/>
      <c r="WRL303"/>
      <c r="WRM303"/>
      <c r="WRN303"/>
      <c r="WRO303"/>
      <c r="WRP303"/>
      <c r="WRQ303"/>
      <c r="WRR303"/>
      <c r="WRS303"/>
      <c r="WRT303"/>
      <c r="WRU303"/>
      <c r="WRV303"/>
      <c r="WRW303"/>
      <c r="WRX303"/>
      <c r="WRY303"/>
      <c r="WRZ303"/>
      <c r="WSA303"/>
      <c r="WSB303"/>
      <c r="WSC303"/>
      <c r="WSD303"/>
      <c r="WSE303"/>
      <c r="WSF303"/>
      <c r="WSG303"/>
      <c r="WSH303"/>
      <c r="WSI303"/>
      <c r="WSJ303"/>
      <c r="WSK303"/>
      <c r="WSL303"/>
      <c r="WSM303"/>
      <c r="WSN303"/>
      <c r="WSO303"/>
      <c r="WSP303"/>
      <c r="WSQ303"/>
      <c r="WSR303"/>
      <c r="WSS303"/>
      <c r="WST303"/>
      <c r="WSU303"/>
      <c r="WSV303"/>
      <c r="WSW303"/>
      <c r="WSX303"/>
      <c r="WSY303"/>
      <c r="WSZ303"/>
      <c r="WTA303"/>
      <c r="WTB303"/>
      <c r="WTC303"/>
      <c r="WTD303"/>
      <c r="WTE303"/>
      <c r="WTF303"/>
      <c r="WTG303"/>
      <c r="WTH303"/>
      <c r="WTI303"/>
      <c r="WTJ303"/>
      <c r="WTK303"/>
      <c r="WTL303"/>
      <c r="WTM303"/>
      <c r="WTN303"/>
      <c r="WTO303"/>
      <c r="WTP303"/>
      <c r="WTQ303"/>
      <c r="WTR303"/>
      <c r="WTS303"/>
      <c r="WTT303"/>
      <c r="WTU303"/>
      <c r="WTV303"/>
      <c r="WTW303"/>
      <c r="WTX303"/>
      <c r="WTY303"/>
      <c r="WTZ303"/>
      <c r="WUA303"/>
      <c r="WUB303"/>
      <c r="WUC303"/>
      <c r="WUD303"/>
      <c r="WUE303"/>
      <c r="WUF303"/>
      <c r="WUG303"/>
      <c r="WUH303"/>
      <c r="WUI303"/>
      <c r="WUJ303"/>
      <c r="WUK303"/>
      <c r="WUL303"/>
      <c r="WUM303"/>
      <c r="WUN303"/>
      <c r="WUO303"/>
      <c r="WUP303"/>
      <c r="WUQ303"/>
      <c r="WUR303"/>
      <c r="WUS303"/>
      <c r="WUT303"/>
      <c r="WUU303"/>
      <c r="WUV303"/>
      <c r="WUW303"/>
      <c r="WUX303"/>
      <c r="WUY303"/>
      <c r="WUZ303"/>
      <c r="WVA303"/>
      <c r="WVB303"/>
      <c r="WVC303"/>
      <c r="WVD303"/>
      <c r="WVE303"/>
      <c r="WVF303"/>
      <c r="WVG303"/>
      <c r="WVH303"/>
      <c r="WVI303"/>
      <c r="WVJ303"/>
      <c r="WVK303"/>
      <c r="WVL303"/>
      <c r="WVM303"/>
      <c r="WVN303"/>
      <c r="WVO303"/>
      <c r="WVP303"/>
      <c r="WVQ303"/>
      <c r="WVR303"/>
      <c r="WVS303"/>
      <c r="WVT303"/>
      <c r="WVU303"/>
      <c r="WVV303"/>
      <c r="WVW303"/>
      <c r="WVX303"/>
      <c r="WVY303"/>
      <c r="WVZ303"/>
      <c r="WWA303"/>
      <c r="WWB303"/>
      <c r="WWC303"/>
    </row>
    <row r="304" spans="1:16149" s="78" customFormat="1">
      <c r="A304" s="72"/>
      <c r="B304" s="698"/>
      <c r="C304" s="596"/>
      <c r="D304" s="168"/>
      <c r="E304" s="72"/>
      <c r="F304" s="161"/>
      <c r="G304" s="52"/>
      <c r="H304" s="52"/>
      <c r="I304" s="52"/>
      <c r="J304" s="52"/>
      <c r="K304" s="52"/>
      <c r="L304" s="52"/>
      <c r="M304" s="52"/>
      <c r="N304" s="84"/>
      <c r="O304" s="83"/>
      <c r="P304" s="83"/>
      <c r="Q304" s="52"/>
      <c r="R304" s="52"/>
      <c r="S304" s="91"/>
      <c r="T304" s="275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  <c r="AKK304"/>
      <c r="AKL304"/>
      <c r="AKM304"/>
      <c r="AKN304"/>
      <c r="AKO304"/>
      <c r="AKP304"/>
      <c r="AKQ304"/>
      <c r="AKR304"/>
      <c r="AKS304"/>
      <c r="AKT304"/>
      <c r="AKU304"/>
      <c r="AKV304"/>
      <c r="AKW304"/>
      <c r="AKX304"/>
      <c r="AKY304"/>
      <c r="AKZ304"/>
      <c r="ALA304"/>
      <c r="ALB304"/>
      <c r="ALC304"/>
      <c r="ALD304"/>
      <c r="ALE304"/>
      <c r="ALF304"/>
      <c r="ALG304"/>
      <c r="ALH304"/>
      <c r="ALI304"/>
      <c r="ALJ304"/>
      <c r="ALK304"/>
      <c r="ALL304"/>
      <c r="ALM304"/>
      <c r="ALN304"/>
      <c r="ALO304"/>
      <c r="ALP304"/>
      <c r="ALQ304"/>
      <c r="ALR304"/>
      <c r="ALS304"/>
      <c r="ALT304"/>
      <c r="ALU304"/>
      <c r="ALV304"/>
      <c r="ALW304"/>
      <c r="ALX304"/>
      <c r="ALY304"/>
      <c r="ALZ304"/>
      <c r="AMA304"/>
      <c r="AMB304"/>
      <c r="AMC304"/>
      <c r="AMD304"/>
      <c r="AME304"/>
      <c r="AMF304"/>
      <c r="AMG304"/>
      <c r="AMH304"/>
      <c r="AMI304"/>
      <c r="AMJ304"/>
      <c r="AMK304"/>
      <c r="AML304"/>
      <c r="AMM304"/>
      <c r="AMN304"/>
      <c r="AMO304"/>
      <c r="AMP304"/>
      <c r="AMQ304"/>
      <c r="AMR304"/>
      <c r="AMS304"/>
      <c r="AMT304"/>
      <c r="AMU304"/>
      <c r="AMV304"/>
      <c r="AMW304"/>
      <c r="AMX304"/>
      <c r="AMY304"/>
      <c r="AMZ304"/>
      <c r="ANA304"/>
      <c r="ANB304"/>
      <c r="ANC304"/>
      <c r="AND304"/>
      <c r="ANE304"/>
      <c r="ANF304"/>
      <c r="ANG304"/>
      <c r="ANH304"/>
      <c r="ANI304"/>
      <c r="ANJ304"/>
      <c r="ANK304"/>
      <c r="ANL304"/>
      <c r="ANM304"/>
      <c r="ANN304"/>
      <c r="ANO304"/>
      <c r="ANP304"/>
      <c r="ANQ304"/>
      <c r="ANR304"/>
      <c r="ANS304"/>
      <c r="ANT304"/>
      <c r="ANU304"/>
      <c r="ANV304"/>
      <c r="ANW304"/>
      <c r="ANX304"/>
      <c r="ANY304"/>
      <c r="ANZ304"/>
      <c r="AOA304"/>
      <c r="AOB304"/>
      <c r="AOC304"/>
      <c r="AOD304"/>
      <c r="AOE304"/>
      <c r="AOF304"/>
      <c r="AOG304"/>
      <c r="AOH304"/>
      <c r="AOI304"/>
      <c r="AOJ304"/>
      <c r="AOK304"/>
      <c r="AOL304"/>
      <c r="AOM304"/>
      <c r="AON304"/>
      <c r="AOO304"/>
      <c r="AOP304"/>
      <c r="AOQ304"/>
      <c r="AOR304"/>
      <c r="AOS304"/>
      <c r="AOT304"/>
      <c r="AOU304"/>
      <c r="AOV304"/>
      <c r="AOW304"/>
      <c r="AOX304"/>
      <c r="AOY304"/>
      <c r="AOZ304"/>
      <c r="APA304"/>
      <c r="APB304"/>
      <c r="APC304"/>
      <c r="APD304"/>
      <c r="APE304"/>
      <c r="APF304"/>
      <c r="APG304"/>
      <c r="APH304"/>
      <c r="API304"/>
      <c r="APJ304"/>
      <c r="APK304"/>
      <c r="APL304"/>
      <c r="APM304"/>
      <c r="APN304"/>
      <c r="APO304"/>
      <c r="APP304"/>
      <c r="APQ304"/>
      <c r="APR304"/>
      <c r="APS304"/>
      <c r="APT304"/>
      <c r="APU304"/>
      <c r="APV304"/>
      <c r="APW304"/>
      <c r="APX304"/>
      <c r="APY304"/>
      <c r="APZ304"/>
      <c r="AQA304"/>
      <c r="AQB304"/>
      <c r="AQC304"/>
      <c r="AQD304"/>
      <c r="AQE304"/>
      <c r="AQF304"/>
      <c r="AQG304"/>
      <c r="AQH304"/>
      <c r="AQI304"/>
      <c r="AQJ304"/>
      <c r="AQK304"/>
      <c r="AQL304"/>
      <c r="AQM304"/>
      <c r="AQN304"/>
      <c r="AQO304"/>
      <c r="AQP304"/>
      <c r="AQQ304"/>
      <c r="AQR304"/>
      <c r="AQS304"/>
      <c r="AQT304"/>
      <c r="AQU304"/>
      <c r="AQV304"/>
      <c r="AQW304"/>
      <c r="AQX304"/>
      <c r="AQY304"/>
      <c r="AQZ304"/>
      <c r="ARA304"/>
      <c r="ARB304"/>
      <c r="ARC304"/>
      <c r="ARD304"/>
      <c r="ARE304"/>
      <c r="ARF304"/>
      <c r="ARG304"/>
      <c r="ARH304"/>
      <c r="ARI304"/>
      <c r="ARJ304"/>
      <c r="ARK304"/>
      <c r="ARL304"/>
      <c r="ARM304"/>
      <c r="ARN304"/>
      <c r="ARO304"/>
      <c r="ARP304"/>
      <c r="ARQ304"/>
      <c r="ARR304"/>
      <c r="ARS304"/>
      <c r="ART304"/>
      <c r="ARU304"/>
      <c r="ARV304"/>
      <c r="ARW304"/>
      <c r="ARX304"/>
      <c r="ARY304"/>
      <c r="ARZ304"/>
      <c r="ASA304"/>
      <c r="ASB304"/>
      <c r="ASC304"/>
      <c r="ASD304"/>
      <c r="ASE304"/>
      <c r="ASF304"/>
      <c r="ASG304"/>
      <c r="ASH304"/>
      <c r="ASI304"/>
      <c r="ASJ304"/>
      <c r="ASK304"/>
      <c r="ASL304"/>
      <c r="ASM304"/>
      <c r="ASN304"/>
      <c r="ASO304"/>
      <c r="ASP304"/>
      <c r="ASQ304"/>
      <c r="ASR304"/>
      <c r="ASS304"/>
      <c r="AST304"/>
      <c r="ASU304"/>
      <c r="ASV304"/>
      <c r="ASW304"/>
      <c r="ASX304"/>
      <c r="ASY304"/>
      <c r="ASZ304"/>
      <c r="ATA304"/>
      <c r="ATB304"/>
      <c r="ATC304"/>
      <c r="ATD304"/>
      <c r="ATE304"/>
      <c r="ATF304"/>
      <c r="ATG304"/>
      <c r="ATH304"/>
      <c r="ATI304"/>
      <c r="ATJ304"/>
      <c r="ATK304"/>
      <c r="ATL304"/>
      <c r="ATM304"/>
      <c r="ATN304"/>
      <c r="ATO304"/>
      <c r="ATP304"/>
      <c r="ATQ304"/>
      <c r="ATR304"/>
      <c r="ATS304"/>
      <c r="ATT304"/>
      <c r="ATU304"/>
      <c r="ATV304"/>
      <c r="ATW304"/>
      <c r="ATX304"/>
      <c r="ATY304"/>
      <c r="ATZ304"/>
      <c r="AUA304"/>
      <c r="AUB304"/>
      <c r="AUC304"/>
      <c r="AUD304"/>
      <c r="AUE304"/>
      <c r="AUF304"/>
      <c r="AUG304"/>
      <c r="AUH304"/>
      <c r="AUI304"/>
      <c r="AUJ304"/>
      <c r="AUK304"/>
      <c r="AUL304"/>
      <c r="AUM304"/>
      <c r="AUN304"/>
      <c r="AUO304"/>
      <c r="AUP304"/>
      <c r="AUQ304"/>
      <c r="AUR304"/>
      <c r="AUS304"/>
      <c r="AUT304"/>
      <c r="AUU304"/>
      <c r="AUV304"/>
      <c r="AUW304"/>
      <c r="AUX304"/>
      <c r="AUY304"/>
      <c r="AUZ304"/>
      <c r="AVA304"/>
      <c r="AVB304"/>
      <c r="AVC304"/>
      <c r="AVD304"/>
      <c r="AVE304"/>
      <c r="AVF304"/>
      <c r="AVG304"/>
      <c r="AVH304"/>
      <c r="AVI304"/>
      <c r="AVJ304"/>
      <c r="AVK304"/>
      <c r="AVL304"/>
      <c r="AVM304"/>
      <c r="AVN304"/>
      <c r="AVO304"/>
      <c r="AVP304"/>
      <c r="AVQ304"/>
      <c r="AVR304"/>
      <c r="AVS304"/>
      <c r="AVT304"/>
      <c r="AVU304"/>
      <c r="AVV304"/>
      <c r="AVW304"/>
      <c r="AVX304"/>
      <c r="AVY304"/>
      <c r="AVZ304"/>
      <c r="AWA304"/>
      <c r="AWB304"/>
      <c r="AWC304"/>
      <c r="AWD304"/>
      <c r="AWE304"/>
      <c r="AWF304"/>
      <c r="AWG304"/>
      <c r="AWH304"/>
      <c r="AWI304"/>
      <c r="AWJ304"/>
      <c r="AWK304"/>
      <c r="AWL304"/>
      <c r="AWM304"/>
      <c r="AWN304"/>
      <c r="AWO304"/>
      <c r="AWP304"/>
      <c r="AWQ304"/>
      <c r="AWR304"/>
      <c r="AWS304"/>
      <c r="AWT304"/>
      <c r="AWU304"/>
      <c r="AWV304"/>
      <c r="AWW304"/>
      <c r="AWX304"/>
      <c r="AWY304"/>
      <c r="AWZ304"/>
      <c r="AXA304"/>
      <c r="AXB304"/>
      <c r="AXC304"/>
      <c r="AXD304"/>
      <c r="AXE304"/>
      <c r="AXF304"/>
      <c r="AXG304"/>
      <c r="AXH304"/>
      <c r="AXI304"/>
      <c r="AXJ304"/>
      <c r="AXK304"/>
      <c r="AXL304"/>
      <c r="AXM304"/>
      <c r="AXN304"/>
      <c r="AXO304"/>
      <c r="AXP304"/>
      <c r="AXQ304"/>
      <c r="AXR304"/>
      <c r="AXS304"/>
      <c r="AXT304"/>
      <c r="AXU304"/>
      <c r="AXV304"/>
      <c r="AXW304"/>
      <c r="AXX304"/>
      <c r="AXY304"/>
      <c r="AXZ304"/>
      <c r="AYA304"/>
      <c r="AYB304"/>
      <c r="AYC304"/>
      <c r="AYD304"/>
      <c r="AYE304"/>
      <c r="AYF304"/>
      <c r="AYG304"/>
      <c r="AYH304"/>
      <c r="AYI304"/>
      <c r="AYJ304"/>
      <c r="AYK304"/>
      <c r="AYL304"/>
      <c r="AYM304"/>
      <c r="AYN304"/>
      <c r="AYO304"/>
      <c r="AYP304"/>
      <c r="AYQ304"/>
      <c r="AYR304"/>
      <c r="AYS304"/>
      <c r="AYT304"/>
      <c r="AYU304"/>
      <c r="AYV304"/>
      <c r="AYW304"/>
      <c r="AYX304"/>
      <c r="AYY304"/>
      <c r="AYZ304"/>
      <c r="AZA304"/>
      <c r="AZB304"/>
      <c r="AZC304"/>
      <c r="AZD304"/>
      <c r="AZE304"/>
      <c r="AZF304"/>
      <c r="AZG304"/>
      <c r="AZH304"/>
      <c r="AZI304"/>
      <c r="AZJ304"/>
      <c r="AZK304"/>
      <c r="AZL304"/>
      <c r="AZM304"/>
      <c r="AZN304"/>
      <c r="AZO304"/>
      <c r="AZP304"/>
      <c r="AZQ304"/>
      <c r="AZR304"/>
      <c r="AZS304"/>
      <c r="AZT304"/>
      <c r="AZU304"/>
      <c r="AZV304"/>
      <c r="AZW304"/>
      <c r="AZX304"/>
      <c r="AZY304"/>
      <c r="AZZ304"/>
      <c r="BAA304"/>
      <c r="BAB304"/>
      <c r="BAC304"/>
      <c r="BAD304"/>
      <c r="BAE304"/>
      <c r="BAF304"/>
      <c r="BAG304"/>
      <c r="BAH304"/>
      <c r="BAI304"/>
      <c r="BAJ304"/>
      <c r="BAK304"/>
      <c r="BAL304"/>
      <c r="BAM304"/>
      <c r="BAN304"/>
      <c r="BAO304"/>
      <c r="BAP304"/>
      <c r="BAQ304"/>
      <c r="BAR304"/>
      <c r="BAS304"/>
      <c r="BAT304"/>
      <c r="BAU304"/>
      <c r="BAV304"/>
      <c r="BAW304"/>
      <c r="BAX304"/>
      <c r="BAY304"/>
      <c r="BAZ304"/>
      <c r="BBA304"/>
      <c r="BBB304"/>
      <c r="BBC304"/>
      <c r="BBD304"/>
      <c r="BBE304"/>
      <c r="BBF304"/>
      <c r="BBG304"/>
      <c r="BBH304"/>
      <c r="BBI304"/>
      <c r="BBJ304"/>
      <c r="BBK304"/>
      <c r="BBL304"/>
      <c r="BBM304"/>
      <c r="BBN304"/>
      <c r="BBO304"/>
      <c r="BBP304"/>
      <c r="BBQ304"/>
      <c r="BBR304"/>
      <c r="BBS304"/>
      <c r="BBT304"/>
      <c r="BBU304"/>
      <c r="BBV304"/>
      <c r="BBW304"/>
      <c r="BBX304"/>
      <c r="BBY304"/>
      <c r="BBZ304"/>
      <c r="BCA304"/>
      <c r="BCB304"/>
      <c r="BCC304"/>
      <c r="BCD304"/>
      <c r="BCE304"/>
      <c r="BCF304"/>
      <c r="BCG304"/>
      <c r="BCH304"/>
      <c r="BCI304"/>
      <c r="BCJ304"/>
      <c r="BCK304"/>
      <c r="BCL304"/>
      <c r="BCM304"/>
      <c r="BCN304"/>
      <c r="BCO304"/>
      <c r="BCP304"/>
      <c r="BCQ304"/>
      <c r="BCR304"/>
      <c r="BCS304"/>
      <c r="BCT304"/>
      <c r="BCU304"/>
      <c r="BCV304"/>
      <c r="BCW304"/>
      <c r="BCX304"/>
      <c r="BCY304"/>
      <c r="BCZ304"/>
      <c r="BDA304"/>
      <c r="BDB304"/>
      <c r="BDC304"/>
      <c r="BDD304"/>
      <c r="BDE304"/>
      <c r="BDF304"/>
      <c r="BDG304"/>
      <c r="BDH304"/>
      <c r="BDI304"/>
      <c r="BDJ304"/>
      <c r="BDK304"/>
      <c r="BDL304"/>
      <c r="BDM304"/>
      <c r="BDN304"/>
      <c r="BDO304"/>
      <c r="BDP304"/>
      <c r="BDQ304"/>
      <c r="BDR304"/>
      <c r="BDS304"/>
      <c r="BDT304"/>
      <c r="BDU304"/>
      <c r="BDV304"/>
      <c r="BDW304"/>
      <c r="BDX304"/>
      <c r="BDY304"/>
      <c r="BDZ304"/>
      <c r="BEA304"/>
      <c r="BEB304"/>
      <c r="BEC304"/>
      <c r="BED304"/>
      <c r="BEE304"/>
      <c r="BEF304"/>
      <c r="BEG304"/>
      <c r="BEH304"/>
      <c r="BEI304"/>
      <c r="BEJ304"/>
      <c r="BEK304"/>
      <c r="BEL304"/>
      <c r="BEM304"/>
      <c r="BEN304"/>
      <c r="BEO304"/>
      <c r="BEP304"/>
      <c r="BEQ304"/>
      <c r="BER304"/>
      <c r="BES304"/>
      <c r="BET304"/>
      <c r="BEU304"/>
      <c r="BEV304"/>
      <c r="BEW304"/>
      <c r="BEX304"/>
      <c r="BEY304"/>
      <c r="BEZ304"/>
      <c r="BFA304"/>
      <c r="BFB304"/>
      <c r="BFC304"/>
      <c r="BFD304"/>
      <c r="BFE304"/>
      <c r="BFF304"/>
      <c r="BFG304"/>
      <c r="BFH304"/>
      <c r="BFI304"/>
      <c r="BFJ304"/>
      <c r="BFK304"/>
      <c r="BFL304"/>
      <c r="BFM304"/>
      <c r="BFN304"/>
      <c r="BFO304"/>
      <c r="BFP304"/>
      <c r="BFQ304"/>
      <c r="BFR304"/>
      <c r="BFS304"/>
      <c r="BFT304"/>
      <c r="BFU304"/>
      <c r="BFV304"/>
      <c r="BFW304"/>
      <c r="BFX304"/>
      <c r="BFY304"/>
      <c r="BFZ304"/>
      <c r="BGA304"/>
      <c r="BGB304"/>
      <c r="BGC304"/>
      <c r="BGD304"/>
      <c r="BGE304"/>
      <c r="BGF304"/>
      <c r="BGG304"/>
      <c r="BGH304"/>
      <c r="BGI304"/>
      <c r="BGJ304"/>
      <c r="BGK304"/>
      <c r="BGL304"/>
      <c r="BGM304"/>
      <c r="BGN304"/>
      <c r="BGO304"/>
      <c r="BGP304"/>
      <c r="BGQ304"/>
      <c r="BGR304"/>
      <c r="BGS304"/>
      <c r="BGT304"/>
      <c r="BGU304"/>
      <c r="BGV304"/>
      <c r="BGW304"/>
      <c r="BGX304"/>
      <c r="BGY304"/>
      <c r="BGZ304"/>
      <c r="BHA304"/>
      <c r="BHB304"/>
      <c r="BHC304"/>
      <c r="BHD304"/>
      <c r="BHE304"/>
      <c r="BHF304"/>
      <c r="BHG304"/>
      <c r="BHH304"/>
      <c r="BHI304"/>
      <c r="BHJ304"/>
      <c r="BHK304"/>
      <c r="BHL304"/>
      <c r="BHM304"/>
      <c r="BHN304"/>
      <c r="BHO304"/>
      <c r="BHP304"/>
      <c r="BHQ304"/>
      <c r="BHR304"/>
      <c r="BHS304"/>
      <c r="BHT304"/>
      <c r="BHU304"/>
      <c r="BHV304"/>
      <c r="BHW304"/>
      <c r="BHX304"/>
      <c r="BHY304"/>
      <c r="BHZ304"/>
      <c r="BIA304"/>
      <c r="BIB304"/>
      <c r="BIC304"/>
      <c r="BID304"/>
      <c r="BIE304"/>
      <c r="BIF304"/>
      <c r="BIG304"/>
      <c r="BIH304"/>
      <c r="BII304"/>
      <c r="BIJ304"/>
      <c r="BIK304"/>
      <c r="BIL304"/>
      <c r="BIM304"/>
      <c r="BIN304"/>
      <c r="BIO304"/>
      <c r="BIP304"/>
      <c r="BIQ304"/>
      <c r="BIR304"/>
      <c r="BIS304"/>
      <c r="BIT304"/>
      <c r="BIU304"/>
      <c r="BIV304"/>
      <c r="BIW304"/>
      <c r="BIX304"/>
      <c r="BIY304"/>
      <c r="BIZ304"/>
      <c r="BJA304"/>
      <c r="BJB304"/>
      <c r="BJC304"/>
      <c r="BJD304"/>
      <c r="BJE304"/>
      <c r="BJF304"/>
      <c r="BJG304"/>
      <c r="BJH304"/>
      <c r="BJI304"/>
      <c r="BJJ304"/>
      <c r="BJK304"/>
      <c r="BJL304"/>
      <c r="BJM304"/>
      <c r="BJN304"/>
      <c r="BJO304"/>
      <c r="BJP304"/>
      <c r="BJQ304"/>
      <c r="BJR304"/>
      <c r="BJS304"/>
      <c r="BJT304"/>
      <c r="BJU304"/>
      <c r="BJV304"/>
      <c r="BJW304"/>
      <c r="BJX304"/>
      <c r="BJY304"/>
      <c r="BJZ304"/>
      <c r="BKA304"/>
      <c r="BKB304"/>
      <c r="BKC304"/>
      <c r="BKD304"/>
      <c r="BKE304"/>
      <c r="BKF304"/>
      <c r="BKG304"/>
      <c r="BKH304"/>
      <c r="BKI304"/>
      <c r="BKJ304"/>
      <c r="BKK304"/>
      <c r="BKL304"/>
      <c r="BKM304"/>
      <c r="BKN304"/>
      <c r="BKO304"/>
      <c r="BKP304"/>
      <c r="BKQ304"/>
      <c r="BKR304"/>
      <c r="BKS304"/>
      <c r="BKT304"/>
      <c r="BKU304"/>
      <c r="BKV304"/>
      <c r="BKW304"/>
      <c r="BKX304"/>
      <c r="BKY304"/>
      <c r="BKZ304"/>
      <c r="BLA304"/>
      <c r="BLB304"/>
      <c r="BLC304"/>
      <c r="BLD304"/>
      <c r="BLE304"/>
      <c r="BLF304"/>
      <c r="BLG304"/>
      <c r="BLH304"/>
      <c r="BLI304"/>
      <c r="BLJ304"/>
      <c r="BLK304"/>
      <c r="BLL304"/>
      <c r="BLM304"/>
      <c r="BLN304"/>
      <c r="BLO304"/>
      <c r="BLP304"/>
      <c r="BLQ304"/>
      <c r="BLR304"/>
      <c r="BLS304"/>
      <c r="BLT304"/>
      <c r="BLU304"/>
      <c r="BLV304"/>
      <c r="BLW304"/>
      <c r="BLX304"/>
      <c r="BLY304"/>
      <c r="BLZ304"/>
      <c r="BMA304"/>
      <c r="BMB304"/>
      <c r="BMC304"/>
      <c r="BMD304"/>
      <c r="BME304"/>
      <c r="BMF304"/>
      <c r="BMG304"/>
      <c r="BMH304"/>
      <c r="BMI304"/>
      <c r="BMJ304"/>
      <c r="BMK304"/>
      <c r="BML304"/>
      <c r="BMM304"/>
      <c r="BMN304"/>
      <c r="BMO304"/>
      <c r="BMP304"/>
      <c r="BMQ304"/>
      <c r="BMR304"/>
      <c r="BMS304"/>
      <c r="BMT304"/>
      <c r="BMU304"/>
      <c r="BMV304"/>
      <c r="BMW304"/>
      <c r="BMX304"/>
      <c r="BMY304"/>
      <c r="BMZ304"/>
      <c r="BNA304"/>
      <c r="BNB304"/>
      <c r="BNC304"/>
      <c r="BND304"/>
      <c r="BNE304"/>
      <c r="BNF304"/>
      <c r="BNG304"/>
      <c r="BNH304"/>
      <c r="BNI304"/>
      <c r="BNJ304"/>
      <c r="BNK304"/>
      <c r="BNL304"/>
      <c r="BNM304"/>
      <c r="BNN304"/>
      <c r="BNO304"/>
      <c r="BNP304"/>
      <c r="BNQ304"/>
      <c r="BNR304"/>
      <c r="BNS304"/>
      <c r="BNT304"/>
      <c r="BNU304"/>
      <c r="BNV304"/>
      <c r="BNW304"/>
      <c r="BNX304"/>
      <c r="BNY304"/>
      <c r="BNZ304"/>
      <c r="BOA304"/>
      <c r="BOB304"/>
      <c r="BOC304"/>
      <c r="BOD304"/>
      <c r="BOE304"/>
      <c r="BOF304"/>
      <c r="BOG304"/>
      <c r="BOH304"/>
      <c r="BOI304"/>
      <c r="BOJ304"/>
      <c r="BOK304"/>
      <c r="BOL304"/>
      <c r="BOM304"/>
      <c r="BON304"/>
      <c r="BOO304"/>
      <c r="BOP304"/>
      <c r="BOQ304"/>
      <c r="BOR304"/>
      <c r="BOS304"/>
      <c r="BOT304"/>
      <c r="BOU304"/>
      <c r="BOV304"/>
      <c r="BOW304"/>
      <c r="BOX304"/>
      <c r="BOY304"/>
      <c r="BOZ304"/>
      <c r="BPA304"/>
      <c r="BPB304"/>
      <c r="BPC304"/>
      <c r="BPD304"/>
      <c r="BPE304"/>
      <c r="BPF304"/>
      <c r="BPG304"/>
      <c r="BPH304"/>
      <c r="BPI304"/>
      <c r="BPJ304"/>
      <c r="BPK304"/>
      <c r="BPL304"/>
      <c r="BPM304"/>
      <c r="BPN304"/>
      <c r="BPO304"/>
      <c r="BPP304"/>
      <c r="BPQ304"/>
      <c r="BPR304"/>
      <c r="BPS304"/>
      <c r="BPT304"/>
      <c r="BPU304"/>
      <c r="BPV304"/>
      <c r="BPW304"/>
      <c r="BPX304"/>
      <c r="BPY304"/>
      <c r="BPZ304"/>
      <c r="BQA304"/>
      <c r="BQB304"/>
      <c r="BQC304"/>
      <c r="BQD304"/>
      <c r="BQE304"/>
      <c r="BQF304"/>
      <c r="BQG304"/>
      <c r="BQH304"/>
      <c r="BQI304"/>
      <c r="BQJ304"/>
      <c r="BQK304"/>
      <c r="BQL304"/>
      <c r="BQM304"/>
      <c r="BQN304"/>
      <c r="BQO304"/>
      <c r="BQP304"/>
      <c r="BQQ304"/>
      <c r="BQR304"/>
      <c r="BQS304"/>
      <c r="BQT304"/>
      <c r="BQU304"/>
      <c r="BQV304"/>
      <c r="BQW304"/>
      <c r="BQX304"/>
      <c r="BQY304"/>
      <c r="BQZ304"/>
      <c r="BRA304"/>
      <c r="BRB304"/>
      <c r="BRC304"/>
      <c r="BRD304"/>
      <c r="BRE304"/>
      <c r="BRF304"/>
      <c r="BRG304"/>
      <c r="BRH304"/>
      <c r="BRI304"/>
      <c r="BRJ304"/>
      <c r="BRK304"/>
      <c r="BRL304"/>
      <c r="BRM304"/>
      <c r="BRN304"/>
      <c r="BRO304"/>
      <c r="BRP304"/>
      <c r="BRQ304"/>
      <c r="BRR304"/>
      <c r="BRS304"/>
      <c r="BRT304"/>
      <c r="BRU304"/>
      <c r="BRV304"/>
      <c r="BRW304"/>
      <c r="BRX304"/>
      <c r="BRY304"/>
      <c r="BRZ304"/>
      <c r="BSA304"/>
      <c r="BSB304"/>
      <c r="BSC304"/>
      <c r="BSD304"/>
      <c r="BSE304"/>
      <c r="BSF304"/>
      <c r="BSG304"/>
      <c r="BSH304"/>
      <c r="BSI304"/>
      <c r="BSJ304"/>
      <c r="BSK304"/>
      <c r="BSL304"/>
      <c r="BSM304"/>
      <c r="BSN304"/>
      <c r="BSO304"/>
      <c r="BSP304"/>
      <c r="BSQ304"/>
      <c r="BSR304"/>
      <c r="BSS304"/>
      <c r="BST304"/>
      <c r="BSU304"/>
      <c r="BSV304"/>
      <c r="BSW304"/>
      <c r="BSX304"/>
      <c r="BSY304"/>
      <c r="BSZ304"/>
      <c r="BTA304"/>
      <c r="BTB304"/>
      <c r="BTC304"/>
      <c r="BTD304"/>
      <c r="BTE304"/>
      <c r="BTF304"/>
      <c r="BTG304"/>
      <c r="BTH304"/>
      <c r="BTI304"/>
      <c r="BTJ304"/>
      <c r="BTK304"/>
      <c r="BTL304"/>
      <c r="BTM304"/>
      <c r="BTN304"/>
      <c r="BTO304"/>
      <c r="BTP304"/>
      <c r="BTQ304"/>
      <c r="BTR304"/>
      <c r="BTS304"/>
      <c r="BTT304"/>
      <c r="BTU304"/>
      <c r="BTV304"/>
      <c r="BTW304"/>
      <c r="BTX304"/>
      <c r="BTY304"/>
      <c r="BTZ304"/>
      <c r="BUA304"/>
      <c r="BUB304"/>
      <c r="BUC304"/>
      <c r="BUD304"/>
      <c r="BUE304"/>
      <c r="BUF304"/>
      <c r="BUG304"/>
      <c r="BUH304"/>
      <c r="BUI304"/>
      <c r="BUJ304"/>
      <c r="BUK304"/>
      <c r="BUL304"/>
      <c r="BUM304"/>
      <c r="BUN304"/>
      <c r="BUO304"/>
      <c r="BUP304"/>
      <c r="BUQ304"/>
      <c r="BUR304"/>
      <c r="BUS304"/>
      <c r="BUT304"/>
      <c r="BUU304"/>
      <c r="BUV304"/>
      <c r="BUW304"/>
      <c r="BUX304"/>
      <c r="BUY304"/>
      <c r="BUZ304"/>
      <c r="BVA304"/>
      <c r="BVB304"/>
      <c r="BVC304"/>
      <c r="BVD304"/>
      <c r="BVE304"/>
      <c r="BVF304"/>
      <c r="BVG304"/>
      <c r="BVH304"/>
      <c r="BVI304"/>
      <c r="BVJ304"/>
      <c r="BVK304"/>
      <c r="BVL304"/>
      <c r="BVM304"/>
      <c r="BVN304"/>
      <c r="BVO304"/>
      <c r="BVP304"/>
      <c r="BVQ304"/>
      <c r="BVR304"/>
      <c r="BVS304"/>
      <c r="BVT304"/>
      <c r="BVU304"/>
      <c r="BVV304"/>
      <c r="BVW304"/>
      <c r="BVX304"/>
      <c r="BVY304"/>
      <c r="BVZ304"/>
      <c r="BWA304"/>
      <c r="BWB304"/>
      <c r="BWC304"/>
      <c r="BWD304"/>
      <c r="BWE304"/>
      <c r="BWF304"/>
      <c r="BWG304"/>
      <c r="BWH304"/>
      <c r="BWI304"/>
      <c r="BWJ304"/>
      <c r="BWK304"/>
      <c r="BWL304"/>
      <c r="BWM304"/>
      <c r="BWN304"/>
      <c r="BWO304"/>
      <c r="BWP304"/>
      <c r="BWQ304"/>
      <c r="BWR304"/>
      <c r="BWS304"/>
      <c r="BWT304"/>
      <c r="BWU304"/>
      <c r="BWV304"/>
      <c r="BWW304"/>
      <c r="BWX304"/>
      <c r="BWY304"/>
      <c r="BWZ304"/>
      <c r="BXA304"/>
      <c r="BXB304"/>
      <c r="BXC304"/>
      <c r="BXD304"/>
      <c r="BXE304"/>
      <c r="BXF304"/>
      <c r="BXG304"/>
      <c r="BXH304"/>
      <c r="BXI304"/>
      <c r="BXJ304"/>
      <c r="BXK304"/>
      <c r="BXL304"/>
      <c r="BXM304"/>
      <c r="BXN304"/>
      <c r="BXO304"/>
      <c r="BXP304"/>
      <c r="BXQ304"/>
      <c r="BXR304"/>
      <c r="BXS304"/>
      <c r="BXT304"/>
      <c r="BXU304"/>
      <c r="BXV304"/>
      <c r="BXW304"/>
      <c r="BXX304"/>
      <c r="BXY304"/>
      <c r="BXZ304"/>
      <c r="BYA304"/>
      <c r="BYB304"/>
      <c r="BYC304"/>
      <c r="BYD304"/>
      <c r="BYE304"/>
      <c r="BYF304"/>
      <c r="BYG304"/>
      <c r="BYH304"/>
      <c r="BYI304"/>
      <c r="BYJ304"/>
      <c r="BYK304"/>
      <c r="BYL304"/>
      <c r="BYM304"/>
      <c r="BYN304"/>
      <c r="BYO304"/>
      <c r="BYP304"/>
      <c r="BYQ304"/>
      <c r="BYR304"/>
      <c r="BYS304"/>
      <c r="BYT304"/>
      <c r="BYU304"/>
      <c r="BYV304"/>
      <c r="BYW304"/>
      <c r="BYX304"/>
      <c r="BYY304"/>
      <c r="BYZ304"/>
      <c r="BZA304"/>
      <c r="BZB304"/>
      <c r="BZC304"/>
      <c r="BZD304"/>
      <c r="BZE304"/>
      <c r="BZF304"/>
      <c r="BZG304"/>
      <c r="BZH304"/>
      <c r="BZI304"/>
      <c r="BZJ304"/>
      <c r="BZK304"/>
      <c r="BZL304"/>
      <c r="BZM304"/>
      <c r="BZN304"/>
      <c r="BZO304"/>
      <c r="BZP304"/>
      <c r="BZQ304"/>
      <c r="BZR304"/>
      <c r="BZS304"/>
      <c r="BZT304"/>
      <c r="BZU304"/>
      <c r="BZV304"/>
      <c r="BZW304"/>
      <c r="BZX304"/>
      <c r="BZY304"/>
      <c r="BZZ304"/>
      <c r="CAA304"/>
      <c r="CAB304"/>
      <c r="CAC304"/>
      <c r="CAD304"/>
      <c r="CAE304"/>
      <c r="CAF304"/>
      <c r="CAG304"/>
      <c r="CAH304"/>
      <c r="CAI304"/>
      <c r="CAJ304"/>
      <c r="CAK304"/>
      <c r="CAL304"/>
      <c r="CAM304"/>
      <c r="CAN304"/>
      <c r="CAO304"/>
      <c r="CAP304"/>
      <c r="CAQ304"/>
      <c r="CAR304"/>
      <c r="CAS304"/>
      <c r="CAT304"/>
      <c r="CAU304"/>
      <c r="CAV304"/>
      <c r="CAW304"/>
      <c r="CAX304"/>
      <c r="CAY304"/>
      <c r="CAZ304"/>
      <c r="CBA304"/>
      <c r="CBB304"/>
      <c r="CBC304"/>
      <c r="CBD304"/>
      <c r="CBE304"/>
      <c r="CBF304"/>
      <c r="CBG304"/>
      <c r="CBH304"/>
      <c r="CBI304"/>
      <c r="CBJ304"/>
      <c r="CBK304"/>
      <c r="CBL304"/>
      <c r="CBM304"/>
      <c r="CBN304"/>
      <c r="CBO304"/>
      <c r="CBP304"/>
      <c r="CBQ304"/>
      <c r="CBR304"/>
      <c r="CBS304"/>
      <c r="CBT304"/>
      <c r="CBU304"/>
      <c r="CBV304"/>
      <c r="CBW304"/>
      <c r="CBX304"/>
      <c r="CBY304"/>
      <c r="CBZ304"/>
      <c r="CCA304"/>
      <c r="CCB304"/>
      <c r="CCC304"/>
      <c r="CCD304"/>
      <c r="CCE304"/>
      <c r="CCF304"/>
      <c r="CCG304"/>
      <c r="CCH304"/>
      <c r="CCI304"/>
      <c r="CCJ304"/>
      <c r="CCK304"/>
      <c r="CCL304"/>
      <c r="CCM304"/>
      <c r="CCN304"/>
      <c r="CCO304"/>
      <c r="CCP304"/>
      <c r="CCQ304"/>
      <c r="CCR304"/>
      <c r="CCS304"/>
      <c r="CCT304"/>
      <c r="CCU304"/>
      <c r="CCV304"/>
      <c r="CCW304"/>
      <c r="CCX304"/>
      <c r="CCY304"/>
      <c r="CCZ304"/>
      <c r="CDA304"/>
      <c r="CDB304"/>
      <c r="CDC304"/>
      <c r="CDD304"/>
      <c r="CDE304"/>
      <c r="CDF304"/>
      <c r="CDG304"/>
      <c r="CDH304"/>
      <c r="CDI304"/>
      <c r="CDJ304"/>
      <c r="CDK304"/>
      <c r="CDL304"/>
      <c r="CDM304"/>
      <c r="CDN304"/>
      <c r="CDO304"/>
      <c r="CDP304"/>
      <c r="CDQ304"/>
      <c r="CDR304"/>
      <c r="CDS304"/>
      <c r="CDT304"/>
      <c r="CDU304"/>
      <c r="CDV304"/>
      <c r="CDW304"/>
      <c r="CDX304"/>
      <c r="CDY304"/>
      <c r="CDZ304"/>
      <c r="CEA304"/>
      <c r="CEB304"/>
      <c r="CEC304"/>
      <c r="CED304"/>
      <c r="CEE304"/>
      <c r="CEF304"/>
      <c r="CEG304"/>
      <c r="CEH304"/>
      <c r="CEI304"/>
      <c r="CEJ304"/>
      <c r="CEK304"/>
      <c r="CEL304"/>
      <c r="CEM304"/>
      <c r="CEN304"/>
      <c r="CEO304"/>
      <c r="CEP304"/>
      <c r="CEQ304"/>
      <c r="CER304"/>
      <c r="CES304"/>
      <c r="CET304"/>
      <c r="CEU304"/>
      <c r="CEV304"/>
      <c r="CEW304"/>
      <c r="CEX304"/>
      <c r="CEY304"/>
      <c r="CEZ304"/>
      <c r="CFA304"/>
      <c r="CFB304"/>
      <c r="CFC304"/>
      <c r="CFD304"/>
      <c r="CFE304"/>
      <c r="CFF304"/>
      <c r="CFG304"/>
      <c r="CFH304"/>
      <c r="CFI304"/>
      <c r="CFJ304"/>
      <c r="CFK304"/>
      <c r="CFL304"/>
      <c r="CFM304"/>
      <c r="CFN304"/>
      <c r="CFO304"/>
      <c r="CFP304"/>
      <c r="CFQ304"/>
      <c r="CFR304"/>
      <c r="CFS304"/>
      <c r="CFT304"/>
      <c r="CFU304"/>
      <c r="CFV304"/>
      <c r="CFW304"/>
      <c r="CFX304"/>
      <c r="CFY304"/>
      <c r="CFZ304"/>
      <c r="CGA304"/>
      <c r="CGB304"/>
      <c r="CGC304"/>
      <c r="CGD304"/>
      <c r="CGE304"/>
      <c r="CGF304"/>
      <c r="CGG304"/>
      <c r="CGH304"/>
      <c r="CGI304"/>
      <c r="CGJ304"/>
      <c r="CGK304"/>
      <c r="CGL304"/>
      <c r="CGM304"/>
      <c r="CGN304"/>
      <c r="CGO304"/>
      <c r="CGP304"/>
      <c r="CGQ304"/>
      <c r="CGR304"/>
      <c r="CGS304"/>
      <c r="CGT304"/>
      <c r="CGU304"/>
      <c r="CGV304"/>
      <c r="CGW304"/>
      <c r="CGX304"/>
      <c r="CGY304"/>
      <c r="CGZ304"/>
      <c r="CHA304"/>
      <c r="CHB304"/>
      <c r="CHC304"/>
      <c r="CHD304"/>
      <c r="CHE304"/>
      <c r="CHF304"/>
      <c r="CHG304"/>
      <c r="CHH304"/>
      <c r="CHI304"/>
      <c r="CHJ304"/>
      <c r="CHK304"/>
      <c r="CHL304"/>
      <c r="CHM304"/>
      <c r="CHN304"/>
      <c r="CHO304"/>
      <c r="CHP304"/>
      <c r="CHQ304"/>
      <c r="CHR304"/>
      <c r="CHS304"/>
      <c r="CHT304"/>
      <c r="CHU304"/>
      <c r="CHV304"/>
      <c r="CHW304"/>
      <c r="CHX304"/>
      <c r="CHY304"/>
      <c r="CHZ304"/>
      <c r="CIA304"/>
      <c r="CIB304"/>
      <c r="CIC304"/>
      <c r="CID304"/>
      <c r="CIE304"/>
      <c r="CIF304"/>
      <c r="CIG304"/>
      <c r="CIH304"/>
      <c r="CII304"/>
      <c r="CIJ304"/>
      <c r="CIK304"/>
      <c r="CIL304"/>
      <c r="CIM304"/>
      <c r="CIN304"/>
      <c r="CIO304"/>
      <c r="CIP304"/>
      <c r="CIQ304"/>
      <c r="CIR304"/>
      <c r="CIS304"/>
      <c r="CIT304"/>
      <c r="CIU304"/>
      <c r="CIV304"/>
      <c r="CIW304"/>
      <c r="CIX304"/>
      <c r="CIY304"/>
      <c r="CIZ304"/>
      <c r="CJA304"/>
      <c r="CJB304"/>
      <c r="CJC304"/>
      <c r="CJD304"/>
      <c r="CJE304"/>
      <c r="CJF304"/>
      <c r="CJG304"/>
      <c r="CJH304"/>
      <c r="CJI304"/>
      <c r="CJJ304"/>
      <c r="CJK304"/>
      <c r="CJL304"/>
      <c r="CJM304"/>
      <c r="CJN304"/>
      <c r="CJO304"/>
      <c r="CJP304"/>
      <c r="CJQ304"/>
      <c r="CJR304"/>
      <c r="CJS304"/>
      <c r="CJT304"/>
      <c r="CJU304"/>
      <c r="CJV304"/>
      <c r="CJW304"/>
      <c r="CJX304"/>
      <c r="CJY304"/>
      <c r="CJZ304"/>
      <c r="CKA304"/>
      <c r="CKB304"/>
      <c r="CKC304"/>
      <c r="CKD304"/>
      <c r="CKE304"/>
      <c r="CKF304"/>
      <c r="CKG304"/>
      <c r="CKH304"/>
      <c r="CKI304"/>
      <c r="CKJ304"/>
      <c r="CKK304"/>
      <c r="CKL304"/>
      <c r="CKM304"/>
      <c r="CKN304"/>
      <c r="CKO304"/>
      <c r="CKP304"/>
      <c r="CKQ304"/>
      <c r="CKR304"/>
      <c r="CKS304"/>
      <c r="CKT304"/>
      <c r="CKU304"/>
      <c r="CKV304"/>
      <c r="CKW304"/>
      <c r="CKX304"/>
      <c r="CKY304"/>
      <c r="CKZ304"/>
      <c r="CLA304"/>
      <c r="CLB304"/>
      <c r="CLC304"/>
      <c r="CLD304"/>
      <c r="CLE304"/>
      <c r="CLF304"/>
      <c r="CLG304"/>
      <c r="CLH304"/>
      <c r="CLI304"/>
      <c r="CLJ304"/>
      <c r="CLK304"/>
      <c r="CLL304"/>
      <c r="CLM304"/>
      <c r="CLN304"/>
      <c r="CLO304"/>
      <c r="CLP304"/>
      <c r="CLQ304"/>
      <c r="CLR304"/>
      <c r="CLS304"/>
      <c r="CLT304"/>
      <c r="CLU304"/>
      <c r="CLV304"/>
      <c r="CLW304"/>
      <c r="CLX304"/>
      <c r="CLY304"/>
      <c r="CLZ304"/>
      <c r="CMA304"/>
      <c r="CMB304"/>
      <c r="CMC304"/>
      <c r="CMD304"/>
      <c r="CME304"/>
      <c r="CMF304"/>
      <c r="CMG304"/>
      <c r="CMH304"/>
      <c r="CMI304"/>
      <c r="CMJ304"/>
      <c r="CMK304"/>
      <c r="CML304"/>
      <c r="CMM304"/>
      <c r="CMN304"/>
      <c r="CMO304"/>
      <c r="CMP304"/>
      <c r="CMQ304"/>
      <c r="CMR304"/>
      <c r="CMS304"/>
      <c r="CMT304"/>
      <c r="CMU304"/>
      <c r="CMV304"/>
      <c r="CMW304"/>
      <c r="CMX304"/>
      <c r="CMY304"/>
      <c r="CMZ304"/>
      <c r="CNA304"/>
      <c r="CNB304"/>
      <c r="CNC304"/>
      <c r="CND304"/>
      <c r="CNE304"/>
      <c r="CNF304"/>
      <c r="CNG304"/>
      <c r="CNH304"/>
      <c r="CNI304"/>
      <c r="CNJ304"/>
      <c r="CNK304"/>
      <c r="CNL304"/>
      <c r="CNM304"/>
      <c r="CNN304"/>
      <c r="CNO304"/>
      <c r="CNP304"/>
      <c r="CNQ304"/>
      <c r="CNR304"/>
      <c r="CNS304"/>
      <c r="CNT304"/>
      <c r="CNU304"/>
      <c r="CNV304"/>
      <c r="CNW304"/>
      <c r="CNX304"/>
      <c r="CNY304"/>
      <c r="CNZ304"/>
      <c r="COA304"/>
      <c r="COB304"/>
      <c r="COC304"/>
      <c r="COD304"/>
      <c r="COE304"/>
      <c r="COF304"/>
      <c r="COG304"/>
      <c r="COH304"/>
      <c r="COI304"/>
      <c r="COJ304"/>
      <c r="COK304"/>
      <c r="COL304"/>
      <c r="COM304"/>
      <c r="CON304"/>
      <c r="COO304"/>
      <c r="COP304"/>
      <c r="COQ304"/>
      <c r="COR304"/>
      <c r="COS304"/>
      <c r="COT304"/>
      <c r="COU304"/>
      <c r="COV304"/>
      <c r="COW304"/>
      <c r="COX304"/>
      <c r="COY304"/>
      <c r="COZ304"/>
      <c r="CPA304"/>
      <c r="CPB304"/>
      <c r="CPC304"/>
      <c r="CPD304"/>
      <c r="CPE304"/>
      <c r="CPF304"/>
      <c r="CPG304"/>
      <c r="CPH304"/>
      <c r="CPI304"/>
      <c r="CPJ304"/>
      <c r="CPK304"/>
      <c r="CPL304"/>
      <c r="CPM304"/>
      <c r="CPN304"/>
      <c r="CPO304"/>
      <c r="CPP304"/>
      <c r="CPQ304"/>
      <c r="CPR304"/>
      <c r="CPS304"/>
      <c r="CPT304"/>
      <c r="CPU304"/>
      <c r="CPV304"/>
      <c r="CPW304"/>
      <c r="CPX304"/>
      <c r="CPY304"/>
      <c r="CPZ304"/>
      <c r="CQA304"/>
      <c r="CQB304"/>
      <c r="CQC304"/>
      <c r="CQD304"/>
      <c r="CQE304"/>
      <c r="CQF304"/>
      <c r="CQG304"/>
      <c r="CQH304"/>
      <c r="CQI304"/>
      <c r="CQJ304"/>
      <c r="CQK304"/>
      <c r="CQL304"/>
      <c r="CQM304"/>
      <c r="CQN304"/>
      <c r="CQO304"/>
      <c r="CQP304"/>
      <c r="CQQ304"/>
      <c r="CQR304"/>
      <c r="CQS304"/>
      <c r="CQT304"/>
      <c r="CQU304"/>
      <c r="CQV304"/>
      <c r="CQW304"/>
      <c r="CQX304"/>
      <c r="CQY304"/>
      <c r="CQZ304"/>
      <c r="CRA304"/>
      <c r="CRB304"/>
      <c r="CRC304"/>
      <c r="CRD304"/>
      <c r="CRE304"/>
      <c r="CRF304"/>
      <c r="CRG304"/>
      <c r="CRH304"/>
      <c r="CRI304"/>
      <c r="CRJ304"/>
      <c r="CRK304"/>
      <c r="CRL304"/>
      <c r="CRM304"/>
      <c r="CRN304"/>
      <c r="CRO304"/>
      <c r="CRP304"/>
      <c r="CRQ304"/>
      <c r="CRR304"/>
      <c r="CRS304"/>
      <c r="CRT304"/>
      <c r="CRU304"/>
      <c r="CRV304"/>
      <c r="CRW304"/>
      <c r="CRX304"/>
      <c r="CRY304"/>
      <c r="CRZ304"/>
      <c r="CSA304"/>
      <c r="CSB304"/>
      <c r="CSC304"/>
      <c r="CSD304"/>
      <c r="CSE304"/>
      <c r="CSF304"/>
      <c r="CSG304"/>
      <c r="CSH304"/>
      <c r="CSI304"/>
      <c r="CSJ304"/>
      <c r="CSK304"/>
      <c r="CSL304"/>
      <c r="CSM304"/>
      <c r="CSN304"/>
      <c r="CSO304"/>
      <c r="CSP304"/>
      <c r="CSQ304"/>
      <c r="CSR304"/>
      <c r="CSS304"/>
      <c r="CST304"/>
      <c r="CSU304"/>
      <c r="CSV304"/>
      <c r="CSW304"/>
      <c r="CSX304"/>
      <c r="CSY304"/>
      <c r="CSZ304"/>
      <c r="CTA304"/>
      <c r="CTB304"/>
      <c r="CTC304"/>
      <c r="CTD304"/>
      <c r="CTE304"/>
      <c r="CTF304"/>
      <c r="CTG304"/>
      <c r="CTH304"/>
      <c r="CTI304"/>
      <c r="CTJ304"/>
      <c r="CTK304"/>
      <c r="CTL304"/>
      <c r="CTM304"/>
      <c r="CTN304"/>
      <c r="CTO304"/>
      <c r="CTP304"/>
      <c r="CTQ304"/>
      <c r="CTR304"/>
      <c r="CTS304"/>
      <c r="CTT304"/>
      <c r="CTU304"/>
      <c r="CTV304"/>
      <c r="CTW304"/>
      <c r="CTX304"/>
      <c r="CTY304"/>
      <c r="CTZ304"/>
      <c r="CUA304"/>
      <c r="CUB304"/>
      <c r="CUC304"/>
      <c r="CUD304"/>
      <c r="CUE304"/>
      <c r="CUF304"/>
      <c r="CUG304"/>
      <c r="CUH304"/>
      <c r="CUI304"/>
      <c r="CUJ304"/>
      <c r="CUK304"/>
      <c r="CUL304"/>
      <c r="CUM304"/>
      <c r="CUN304"/>
      <c r="CUO304"/>
      <c r="CUP304"/>
      <c r="CUQ304"/>
      <c r="CUR304"/>
      <c r="CUS304"/>
      <c r="CUT304"/>
      <c r="CUU304"/>
      <c r="CUV304"/>
      <c r="CUW304"/>
      <c r="CUX304"/>
      <c r="CUY304"/>
      <c r="CUZ304"/>
      <c r="CVA304"/>
      <c r="CVB304"/>
      <c r="CVC304"/>
      <c r="CVD304"/>
      <c r="CVE304"/>
      <c r="CVF304"/>
      <c r="CVG304"/>
      <c r="CVH304"/>
      <c r="CVI304"/>
      <c r="CVJ304"/>
      <c r="CVK304"/>
      <c r="CVL304"/>
      <c r="CVM304"/>
      <c r="CVN304"/>
      <c r="CVO304"/>
      <c r="CVP304"/>
      <c r="CVQ304"/>
      <c r="CVR304"/>
      <c r="CVS304"/>
      <c r="CVT304"/>
      <c r="CVU304"/>
      <c r="CVV304"/>
      <c r="CVW304"/>
      <c r="CVX304"/>
      <c r="CVY304"/>
      <c r="CVZ304"/>
      <c r="CWA304"/>
      <c r="CWB304"/>
      <c r="CWC304"/>
      <c r="CWD304"/>
      <c r="CWE304"/>
      <c r="CWF304"/>
      <c r="CWG304"/>
      <c r="CWH304"/>
      <c r="CWI304"/>
      <c r="CWJ304"/>
      <c r="CWK304"/>
      <c r="CWL304"/>
      <c r="CWM304"/>
      <c r="CWN304"/>
      <c r="CWO304"/>
      <c r="CWP304"/>
      <c r="CWQ304"/>
      <c r="CWR304"/>
      <c r="CWS304"/>
      <c r="CWT304"/>
      <c r="CWU304"/>
      <c r="CWV304"/>
      <c r="CWW304"/>
      <c r="CWX304"/>
      <c r="CWY304"/>
      <c r="CWZ304"/>
      <c r="CXA304"/>
      <c r="CXB304"/>
      <c r="CXC304"/>
      <c r="CXD304"/>
      <c r="CXE304"/>
      <c r="CXF304"/>
      <c r="CXG304"/>
      <c r="CXH304"/>
      <c r="CXI304"/>
      <c r="CXJ304"/>
      <c r="CXK304"/>
      <c r="CXL304"/>
      <c r="CXM304"/>
      <c r="CXN304"/>
      <c r="CXO304"/>
      <c r="CXP304"/>
      <c r="CXQ304"/>
      <c r="CXR304"/>
      <c r="CXS304"/>
      <c r="CXT304"/>
      <c r="CXU304"/>
      <c r="CXV304"/>
      <c r="CXW304"/>
      <c r="CXX304"/>
      <c r="CXY304"/>
      <c r="CXZ304"/>
      <c r="CYA304"/>
      <c r="CYB304"/>
      <c r="CYC304"/>
      <c r="CYD304"/>
      <c r="CYE304"/>
      <c r="CYF304"/>
      <c r="CYG304"/>
      <c r="CYH304"/>
      <c r="CYI304"/>
      <c r="CYJ304"/>
      <c r="CYK304"/>
      <c r="CYL304"/>
      <c r="CYM304"/>
      <c r="CYN304"/>
      <c r="CYO304"/>
      <c r="CYP304"/>
      <c r="CYQ304"/>
      <c r="CYR304"/>
      <c r="CYS304"/>
      <c r="CYT304"/>
      <c r="CYU304"/>
      <c r="CYV304"/>
      <c r="CYW304"/>
      <c r="CYX304"/>
      <c r="CYY304"/>
      <c r="CYZ304"/>
      <c r="CZA304"/>
      <c r="CZB304"/>
      <c r="CZC304"/>
      <c r="CZD304"/>
      <c r="CZE304"/>
      <c r="CZF304"/>
      <c r="CZG304"/>
      <c r="CZH304"/>
      <c r="CZI304"/>
      <c r="CZJ304"/>
      <c r="CZK304"/>
      <c r="CZL304"/>
      <c r="CZM304"/>
      <c r="CZN304"/>
      <c r="CZO304"/>
      <c r="CZP304"/>
      <c r="CZQ304"/>
      <c r="CZR304"/>
      <c r="CZS304"/>
      <c r="CZT304"/>
      <c r="CZU304"/>
      <c r="CZV304"/>
      <c r="CZW304"/>
      <c r="CZX304"/>
      <c r="CZY304"/>
      <c r="CZZ304"/>
      <c r="DAA304"/>
      <c r="DAB304"/>
      <c r="DAC304"/>
      <c r="DAD304"/>
      <c r="DAE304"/>
      <c r="DAF304"/>
      <c r="DAG304"/>
      <c r="DAH304"/>
      <c r="DAI304"/>
      <c r="DAJ304"/>
      <c r="DAK304"/>
      <c r="DAL304"/>
      <c r="DAM304"/>
      <c r="DAN304"/>
      <c r="DAO304"/>
      <c r="DAP304"/>
      <c r="DAQ304"/>
      <c r="DAR304"/>
      <c r="DAS304"/>
      <c r="DAT304"/>
      <c r="DAU304"/>
      <c r="DAV304"/>
      <c r="DAW304"/>
      <c r="DAX304"/>
      <c r="DAY304"/>
      <c r="DAZ304"/>
      <c r="DBA304"/>
      <c r="DBB304"/>
      <c r="DBC304"/>
      <c r="DBD304"/>
      <c r="DBE304"/>
      <c r="DBF304"/>
      <c r="DBG304"/>
      <c r="DBH304"/>
      <c r="DBI304"/>
      <c r="DBJ304"/>
      <c r="DBK304"/>
      <c r="DBL304"/>
      <c r="DBM304"/>
      <c r="DBN304"/>
      <c r="DBO304"/>
      <c r="DBP304"/>
      <c r="DBQ304"/>
      <c r="DBR304"/>
      <c r="DBS304"/>
      <c r="DBT304"/>
      <c r="DBU304"/>
      <c r="DBV304"/>
      <c r="DBW304"/>
      <c r="DBX304"/>
      <c r="DBY304"/>
      <c r="DBZ304"/>
      <c r="DCA304"/>
      <c r="DCB304"/>
      <c r="DCC304"/>
      <c r="DCD304"/>
      <c r="DCE304"/>
      <c r="DCF304"/>
      <c r="DCG304"/>
      <c r="DCH304"/>
      <c r="DCI304"/>
      <c r="DCJ304"/>
      <c r="DCK304"/>
      <c r="DCL304"/>
      <c r="DCM304"/>
      <c r="DCN304"/>
      <c r="DCO304"/>
      <c r="DCP304"/>
      <c r="DCQ304"/>
      <c r="DCR304"/>
      <c r="DCS304"/>
      <c r="DCT304"/>
      <c r="DCU304"/>
      <c r="DCV304"/>
      <c r="DCW304"/>
      <c r="DCX304"/>
      <c r="DCY304"/>
      <c r="DCZ304"/>
      <c r="DDA304"/>
      <c r="DDB304"/>
      <c r="DDC304"/>
      <c r="DDD304"/>
      <c r="DDE304"/>
      <c r="DDF304"/>
      <c r="DDG304"/>
      <c r="DDH304"/>
      <c r="DDI304"/>
      <c r="DDJ304"/>
      <c r="DDK304"/>
      <c r="DDL304"/>
      <c r="DDM304"/>
      <c r="DDN304"/>
      <c r="DDO304"/>
      <c r="DDP304"/>
      <c r="DDQ304"/>
      <c r="DDR304"/>
      <c r="DDS304"/>
      <c r="DDT304"/>
      <c r="DDU304"/>
      <c r="DDV304"/>
      <c r="DDW304"/>
      <c r="DDX304"/>
      <c r="DDY304"/>
      <c r="DDZ304"/>
      <c r="DEA304"/>
      <c r="DEB304"/>
      <c r="DEC304"/>
      <c r="DED304"/>
      <c r="DEE304"/>
      <c r="DEF304"/>
      <c r="DEG304"/>
      <c r="DEH304"/>
      <c r="DEI304"/>
      <c r="DEJ304"/>
      <c r="DEK304"/>
      <c r="DEL304"/>
      <c r="DEM304"/>
      <c r="DEN304"/>
      <c r="DEO304"/>
      <c r="DEP304"/>
      <c r="DEQ304"/>
      <c r="DER304"/>
      <c r="DES304"/>
      <c r="DET304"/>
      <c r="DEU304"/>
      <c r="DEV304"/>
      <c r="DEW304"/>
      <c r="DEX304"/>
      <c r="DEY304"/>
      <c r="DEZ304"/>
      <c r="DFA304"/>
      <c r="DFB304"/>
      <c r="DFC304"/>
      <c r="DFD304"/>
      <c r="DFE304"/>
      <c r="DFF304"/>
      <c r="DFG304"/>
      <c r="DFH304"/>
      <c r="DFI304"/>
      <c r="DFJ304"/>
      <c r="DFK304"/>
      <c r="DFL304"/>
      <c r="DFM304"/>
      <c r="DFN304"/>
      <c r="DFO304"/>
      <c r="DFP304"/>
      <c r="DFQ304"/>
      <c r="DFR304"/>
      <c r="DFS304"/>
      <c r="DFT304"/>
      <c r="DFU304"/>
      <c r="DFV304"/>
      <c r="DFW304"/>
      <c r="DFX304"/>
      <c r="DFY304"/>
      <c r="DFZ304"/>
      <c r="DGA304"/>
      <c r="DGB304"/>
      <c r="DGC304"/>
      <c r="DGD304"/>
      <c r="DGE304"/>
      <c r="DGF304"/>
      <c r="DGG304"/>
      <c r="DGH304"/>
      <c r="DGI304"/>
      <c r="DGJ304"/>
      <c r="DGK304"/>
      <c r="DGL304"/>
      <c r="DGM304"/>
      <c r="DGN304"/>
      <c r="DGO304"/>
      <c r="DGP304"/>
      <c r="DGQ304"/>
      <c r="DGR304"/>
      <c r="DGS304"/>
      <c r="DGT304"/>
      <c r="DGU304"/>
      <c r="DGV304"/>
      <c r="DGW304"/>
      <c r="DGX304"/>
      <c r="DGY304"/>
      <c r="DGZ304"/>
      <c r="DHA304"/>
      <c r="DHB304"/>
      <c r="DHC304"/>
      <c r="DHD304"/>
      <c r="DHE304"/>
      <c r="DHF304"/>
      <c r="DHG304"/>
      <c r="DHH304"/>
      <c r="DHI304"/>
      <c r="DHJ304"/>
      <c r="DHK304"/>
      <c r="DHL304"/>
      <c r="DHM304"/>
      <c r="DHN304"/>
      <c r="DHO304"/>
      <c r="DHP304"/>
      <c r="DHQ304"/>
      <c r="DHR304"/>
      <c r="DHS304"/>
      <c r="DHT304"/>
      <c r="DHU304"/>
      <c r="DHV304"/>
      <c r="DHW304"/>
      <c r="DHX304"/>
      <c r="DHY304"/>
      <c r="DHZ304"/>
      <c r="DIA304"/>
      <c r="DIB304"/>
      <c r="DIC304"/>
      <c r="DID304"/>
      <c r="DIE304"/>
      <c r="DIF304"/>
      <c r="DIG304"/>
      <c r="DIH304"/>
      <c r="DII304"/>
      <c r="DIJ304"/>
      <c r="DIK304"/>
      <c r="DIL304"/>
      <c r="DIM304"/>
      <c r="DIN304"/>
      <c r="DIO304"/>
      <c r="DIP304"/>
      <c r="DIQ304"/>
      <c r="DIR304"/>
      <c r="DIS304"/>
      <c r="DIT304"/>
      <c r="DIU304"/>
      <c r="DIV304"/>
      <c r="DIW304"/>
      <c r="DIX304"/>
      <c r="DIY304"/>
      <c r="DIZ304"/>
      <c r="DJA304"/>
      <c r="DJB304"/>
      <c r="DJC304"/>
      <c r="DJD304"/>
      <c r="DJE304"/>
      <c r="DJF304"/>
      <c r="DJG304"/>
      <c r="DJH304"/>
      <c r="DJI304"/>
      <c r="DJJ304"/>
      <c r="DJK304"/>
      <c r="DJL304"/>
      <c r="DJM304"/>
      <c r="DJN304"/>
      <c r="DJO304"/>
      <c r="DJP304"/>
      <c r="DJQ304"/>
      <c r="DJR304"/>
      <c r="DJS304"/>
      <c r="DJT304"/>
      <c r="DJU304"/>
      <c r="DJV304"/>
      <c r="DJW304"/>
      <c r="DJX304"/>
      <c r="DJY304"/>
      <c r="DJZ304"/>
      <c r="DKA304"/>
      <c r="DKB304"/>
      <c r="DKC304"/>
      <c r="DKD304"/>
      <c r="DKE304"/>
      <c r="DKF304"/>
      <c r="DKG304"/>
      <c r="DKH304"/>
      <c r="DKI304"/>
      <c r="DKJ304"/>
      <c r="DKK304"/>
      <c r="DKL304"/>
      <c r="DKM304"/>
      <c r="DKN304"/>
      <c r="DKO304"/>
      <c r="DKP304"/>
      <c r="DKQ304"/>
      <c r="DKR304"/>
      <c r="DKS304"/>
      <c r="DKT304"/>
      <c r="DKU304"/>
      <c r="DKV304"/>
      <c r="DKW304"/>
      <c r="DKX304"/>
      <c r="DKY304"/>
      <c r="DKZ304"/>
      <c r="DLA304"/>
      <c r="DLB304"/>
      <c r="DLC304"/>
      <c r="DLD304"/>
      <c r="DLE304"/>
      <c r="DLF304"/>
      <c r="DLG304"/>
      <c r="DLH304"/>
      <c r="DLI304"/>
      <c r="DLJ304"/>
      <c r="DLK304"/>
      <c r="DLL304"/>
      <c r="DLM304"/>
      <c r="DLN304"/>
      <c r="DLO304"/>
      <c r="DLP304"/>
      <c r="DLQ304"/>
      <c r="DLR304"/>
      <c r="DLS304"/>
      <c r="DLT304"/>
      <c r="DLU304"/>
      <c r="DLV304"/>
      <c r="DLW304"/>
      <c r="DLX304"/>
      <c r="DLY304"/>
      <c r="DLZ304"/>
      <c r="DMA304"/>
      <c r="DMB304"/>
      <c r="DMC304"/>
      <c r="DMD304"/>
      <c r="DME304"/>
      <c r="DMF304"/>
      <c r="DMG304"/>
      <c r="DMH304"/>
      <c r="DMI304"/>
      <c r="DMJ304"/>
      <c r="DMK304"/>
      <c r="DML304"/>
      <c r="DMM304"/>
      <c r="DMN304"/>
      <c r="DMO304"/>
      <c r="DMP304"/>
      <c r="DMQ304"/>
      <c r="DMR304"/>
      <c r="DMS304"/>
      <c r="DMT304"/>
      <c r="DMU304"/>
      <c r="DMV304"/>
      <c r="DMW304"/>
      <c r="DMX304"/>
      <c r="DMY304"/>
      <c r="DMZ304"/>
      <c r="DNA304"/>
      <c r="DNB304"/>
      <c r="DNC304"/>
      <c r="DND304"/>
      <c r="DNE304"/>
      <c r="DNF304"/>
      <c r="DNG304"/>
      <c r="DNH304"/>
      <c r="DNI304"/>
      <c r="DNJ304"/>
      <c r="DNK304"/>
      <c r="DNL304"/>
      <c r="DNM304"/>
      <c r="DNN304"/>
      <c r="DNO304"/>
      <c r="DNP304"/>
      <c r="DNQ304"/>
      <c r="DNR304"/>
      <c r="DNS304"/>
      <c r="DNT304"/>
      <c r="DNU304"/>
      <c r="DNV304"/>
      <c r="DNW304"/>
      <c r="DNX304"/>
      <c r="DNY304"/>
      <c r="DNZ304"/>
      <c r="DOA304"/>
      <c r="DOB304"/>
      <c r="DOC304"/>
      <c r="DOD304"/>
      <c r="DOE304"/>
      <c r="DOF304"/>
      <c r="DOG304"/>
      <c r="DOH304"/>
      <c r="DOI304"/>
      <c r="DOJ304"/>
      <c r="DOK304"/>
      <c r="DOL304"/>
      <c r="DOM304"/>
      <c r="DON304"/>
      <c r="DOO304"/>
      <c r="DOP304"/>
      <c r="DOQ304"/>
      <c r="DOR304"/>
      <c r="DOS304"/>
      <c r="DOT304"/>
      <c r="DOU304"/>
      <c r="DOV304"/>
      <c r="DOW304"/>
      <c r="DOX304"/>
      <c r="DOY304"/>
      <c r="DOZ304"/>
      <c r="DPA304"/>
      <c r="DPB304"/>
      <c r="DPC304"/>
      <c r="DPD304"/>
      <c r="DPE304"/>
      <c r="DPF304"/>
      <c r="DPG304"/>
      <c r="DPH304"/>
      <c r="DPI304"/>
      <c r="DPJ304"/>
      <c r="DPK304"/>
      <c r="DPL304"/>
      <c r="DPM304"/>
      <c r="DPN304"/>
      <c r="DPO304"/>
      <c r="DPP304"/>
      <c r="DPQ304"/>
      <c r="DPR304"/>
      <c r="DPS304"/>
      <c r="DPT304"/>
      <c r="DPU304"/>
      <c r="DPV304"/>
      <c r="DPW304"/>
      <c r="DPX304"/>
      <c r="DPY304"/>
      <c r="DPZ304"/>
      <c r="DQA304"/>
      <c r="DQB304"/>
      <c r="DQC304"/>
      <c r="DQD304"/>
      <c r="DQE304"/>
      <c r="DQF304"/>
      <c r="DQG304"/>
      <c r="DQH304"/>
      <c r="DQI304"/>
      <c r="DQJ304"/>
      <c r="DQK304"/>
      <c r="DQL304"/>
      <c r="DQM304"/>
      <c r="DQN304"/>
      <c r="DQO304"/>
      <c r="DQP304"/>
      <c r="DQQ304"/>
      <c r="DQR304"/>
      <c r="DQS304"/>
      <c r="DQT304"/>
      <c r="DQU304"/>
      <c r="DQV304"/>
      <c r="DQW304"/>
      <c r="DQX304"/>
      <c r="DQY304"/>
      <c r="DQZ304"/>
      <c r="DRA304"/>
      <c r="DRB304"/>
      <c r="DRC304"/>
      <c r="DRD304"/>
      <c r="DRE304"/>
      <c r="DRF304"/>
      <c r="DRG304"/>
      <c r="DRH304"/>
      <c r="DRI304"/>
      <c r="DRJ304"/>
      <c r="DRK304"/>
      <c r="DRL304"/>
      <c r="DRM304"/>
      <c r="DRN304"/>
      <c r="DRO304"/>
      <c r="DRP304"/>
      <c r="DRQ304"/>
      <c r="DRR304"/>
      <c r="DRS304"/>
      <c r="DRT304"/>
      <c r="DRU304"/>
      <c r="DRV304"/>
      <c r="DRW304"/>
      <c r="DRX304"/>
      <c r="DRY304"/>
      <c r="DRZ304"/>
      <c r="DSA304"/>
      <c r="DSB304"/>
      <c r="DSC304"/>
      <c r="DSD304"/>
      <c r="DSE304"/>
      <c r="DSF304"/>
      <c r="DSG304"/>
      <c r="DSH304"/>
      <c r="DSI304"/>
      <c r="DSJ304"/>
      <c r="DSK304"/>
      <c r="DSL304"/>
      <c r="DSM304"/>
      <c r="DSN304"/>
      <c r="DSO304"/>
      <c r="DSP304"/>
      <c r="DSQ304"/>
      <c r="DSR304"/>
      <c r="DSS304"/>
      <c r="DST304"/>
      <c r="DSU304"/>
      <c r="DSV304"/>
      <c r="DSW304"/>
      <c r="DSX304"/>
      <c r="DSY304"/>
      <c r="DSZ304"/>
      <c r="DTA304"/>
      <c r="DTB304"/>
      <c r="DTC304"/>
      <c r="DTD304"/>
      <c r="DTE304"/>
      <c r="DTF304"/>
      <c r="DTG304"/>
      <c r="DTH304"/>
      <c r="DTI304"/>
      <c r="DTJ304"/>
      <c r="DTK304"/>
      <c r="DTL304"/>
      <c r="DTM304"/>
      <c r="DTN304"/>
      <c r="DTO304"/>
      <c r="DTP304"/>
      <c r="DTQ304"/>
      <c r="DTR304"/>
      <c r="DTS304"/>
      <c r="DTT304"/>
      <c r="DTU304"/>
      <c r="DTV304"/>
      <c r="DTW304"/>
      <c r="DTX304"/>
      <c r="DTY304"/>
      <c r="DTZ304"/>
      <c r="DUA304"/>
      <c r="DUB304"/>
      <c r="DUC304"/>
      <c r="DUD304"/>
      <c r="DUE304"/>
      <c r="DUF304"/>
      <c r="DUG304"/>
      <c r="DUH304"/>
      <c r="DUI304"/>
      <c r="DUJ304"/>
      <c r="DUK304"/>
      <c r="DUL304"/>
      <c r="DUM304"/>
      <c r="DUN304"/>
      <c r="DUO304"/>
      <c r="DUP304"/>
      <c r="DUQ304"/>
      <c r="DUR304"/>
      <c r="DUS304"/>
      <c r="DUT304"/>
      <c r="DUU304"/>
      <c r="DUV304"/>
      <c r="DUW304"/>
      <c r="DUX304"/>
      <c r="DUY304"/>
      <c r="DUZ304"/>
      <c r="DVA304"/>
      <c r="DVB304"/>
      <c r="DVC304"/>
      <c r="DVD304"/>
      <c r="DVE304"/>
      <c r="DVF304"/>
      <c r="DVG304"/>
      <c r="DVH304"/>
      <c r="DVI304"/>
      <c r="DVJ304"/>
      <c r="DVK304"/>
      <c r="DVL304"/>
      <c r="DVM304"/>
      <c r="DVN304"/>
      <c r="DVO304"/>
      <c r="DVP304"/>
      <c r="DVQ304"/>
      <c r="DVR304"/>
      <c r="DVS304"/>
      <c r="DVT304"/>
      <c r="DVU304"/>
      <c r="DVV304"/>
      <c r="DVW304"/>
      <c r="DVX304"/>
      <c r="DVY304"/>
      <c r="DVZ304"/>
      <c r="DWA304"/>
      <c r="DWB304"/>
      <c r="DWC304"/>
      <c r="DWD304"/>
      <c r="DWE304"/>
      <c r="DWF304"/>
      <c r="DWG304"/>
      <c r="DWH304"/>
      <c r="DWI304"/>
      <c r="DWJ304"/>
      <c r="DWK304"/>
      <c r="DWL304"/>
      <c r="DWM304"/>
      <c r="DWN304"/>
      <c r="DWO304"/>
      <c r="DWP304"/>
      <c r="DWQ304"/>
      <c r="DWR304"/>
      <c r="DWS304"/>
      <c r="DWT304"/>
      <c r="DWU304"/>
      <c r="DWV304"/>
      <c r="DWW304"/>
      <c r="DWX304"/>
      <c r="DWY304"/>
      <c r="DWZ304"/>
      <c r="DXA304"/>
      <c r="DXB304"/>
      <c r="DXC304"/>
      <c r="DXD304"/>
      <c r="DXE304"/>
      <c r="DXF304"/>
      <c r="DXG304"/>
      <c r="DXH304"/>
      <c r="DXI304"/>
      <c r="DXJ304"/>
      <c r="DXK304"/>
      <c r="DXL304"/>
      <c r="DXM304"/>
      <c r="DXN304"/>
      <c r="DXO304"/>
      <c r="DXP304"/>
      <c r="DXQ304"/>
      <c r="DXR304"/>
      <c r="DXS304"/>
      <c r="DXT304"/>
      <c r="DXU304"/>
      <c r="DXV304"/>
      <c r="DXW304"/>
      <c r="DXX304"/>
      <c r="DXY304"/>
      <c r="DXZ304"/>
      <c r="DYA304"/>
      <c r="DYB304"/>
      <c r="DYC304"/>
      <c r="DYD304"/>
      <c r="DYE304"/>
      <c r="DYF304"/>
      <c r="DYG304"/>
      <c r="DYH304"/>
      <c r="DYI304"/>
      <c r="DYJ304"/>
      <c r="DYK304"/>
      <c r="DYL304"/>
      <c r="DYM304"/>
      <c r="DYN304"/>
      <c r="DYO304"/>
      <c r="DYP304"/>
      <c r="DYQ304"/>
      <c r="DYR304"/>
      <c r="DYS304"/>
      <c r="DYT304"/>
      <c r="DYU304"/>
      <c r="DYV304"/>
      <c r="DYW304"/>
      <c r="DYX304"/>
      <c r="DYY304"/>
      <c r="DYZ304"/>
      <c r="DZA304"/>
      <c r="DZB304"/>
      <c r="DZC304"/>
      <c r="DZD304"/>
      <c r="DZE304"/>
      <c r="DZF304"/>
      <c r="DZG304"/>
      <c r="DZH304"/>
      <c r="DZI304"/>
      <c r="DZJ304"/>
      <c r="DZK304"/>
      <c r="DZL304"/>
      <c r="DZM304"/>
      <c r="DZN304"/>
      <c r="DZO304"/>
      <c r="DZP304"/>
      <c r="DZQ304"/>
      <c r="DZR304"/>
      <c r="DZS304"/>
      <c r="DZT304"/>
      <c r="DZU304"/>
      <c r="DZV304"/>
      <c r="DZW304"/>
      <c r="DZX304"/>
      <c r="DZY304"/>
      <c r="DZZ304"/>
      <c r="EAA304"/>
      <c r="EAB304"/>
      <c r="EAC304"/>
      <c r="EAD304"/>
      <c r="EAE304"/>
      <c r="EAF304"/>
      <c r="EAG304"/>
      <c r="EAH304"/>
      <c r="EAI304"/>
      <c r="EAJ304"/>
      <c r="EAK304"/>
      <c r="EAL304"/>
      <c r="EAM304"/>
      <c r="EAN304"/>
      <c r="EAO304"/>
      <c r="EAP304"/>
      <c r="EAQ304"/>
      <c r="EAR304"/>
      <c r="EAS304"/>
      <c r="EAT304"/>
      <c r="EAU304"/>
      <c r="EAV304"/>
      <c r="EAW304"/>
      <c r="EAX304"/>
      <c r="EAY304"/>
      <c r="EAZ304"/>
      <c r="EBA304"/>
      <c r="EBB304"/>
      <c r="EBC304"/>
      <c r="EBD304"/>
      <c r="EBE304"/>
      <c r="EBF304"/>
      <c r="EBG304"/>
      <c r="EBH304"/>
      <c r="EBI304"/>
      <c r="EBJ304"/>
      <c r="EBK304"/>
      <c r="EBL304"/>
      <c r="EBM304"/>
      <c r="EBN304"/>
      <c r="EBO304"/>
      <c r="EBP304"/>
      <c r="EBQ304"/>
      <c r="EBR304"/>
      <c r="EBS304"/>
      <c r="EBT304"/>
      <c r="EBU304"/>
      <c r="EBV304"/>
      <c r="EBW304"/>
      <c r="EBX304"/>
      <c r="EBY304"/>
      <c r="EBZ304"/>
      <c r="ECA304"/>
      <c r="ECB304"/>
      <c r="ECC304"/>
      <c r="ECD304"/>
      <c r="ECE304"/>
      <c r="ECF304"/>
      <c r="ECG304"/>
      <c r="ECH304"/>
      <c r="ECI304"/>
      <c r="ECJ304"/>
      <c r="ECK304"/>
      <c r="ECL304"/>
      <c r="ECM304"/>
      <c r="ECN304"/>
      <c r="ECO304"/>
      <c r="ECP304"/>
      <c r="ECQ304"/>
      <c r="ECR304"/>
      <c r="ECS304"/>
      <c r="ECT304"/>
      <c r="ECU304"/>
      <c r="ECV304"/>
      <c r="ECW304"/>
      <c r="ECX304"/>
      <c r="ECY304"/>
      <c r="ECZ304"/>
      <c r="EDA304"/>
      <c r="EDB304"/>
      <c r="EDC304"/>
      <c r="EDD304"/>
      <c r="EDE304"/>
      <c r="EDF304"/>
      <c r="EDG304"/>
      <c r="EDH304"/>
      <c r="EDI304"/>
      <c r="EDJ304"/>
      <c r="EDK304"/>
      <c r="EDL304"/>
      <c r="EDM304"/>
      <c r="EDN304"/>
      <c r="EDO304"/>
      <c r="EDP304"/>
      <c r="EDQ304"/>
      <c r="EDR304"/>
      <c r="EDS304"/>
      <c r="EDT304"/>
      <c r="EDU304"/>
      <c r="EDV304"/>
      <c r="EDW304"/>
      <c r="EDX304"/>
      <c r="EDY304"/>
      <c r="EDZ304"/>
      <c r="EEA304"/>
      <c r="EEB304"/>
      <c r="EEC304"/>
      <c r="EED304"/>
      <c r="EEE304"/>
      <c r="EEF304"/>
      <c r="EEG304"/>
      <c r="EEH304"/>
      <c r="EEI304"/>
      <c r="EEJ304"/>
      <c r="EEK304"/>
      <c r="EEL304"/>
      <c r="EEM304"/>
      <c r="EEN304"/>
      <c r="EEO304"/>
      <c r="EEP304"/>
      <c r="EEQ304"/>
      <c r="EER304"/>
      <c r="EES304"/>
      <c r="EET304"/>
      <c r="EEU304"/>
      <c r="EEV304"/>
      <c r="EEW304"/>
      <c r="EEX304"/>
      <c r="EEY304"/>
      <c r="EEZ304"/>
      <c r="EFA304"/>
      <c r="EFB304"/>
      <c r="EFC304"/>
      <c r="EFD304"/>
      <c r="EFE304"/>
      <c r="EFF304"/>
      <c r="EFG304"/>
      <c r="EFH304"/>
      <c r="EFI304"/>
      <c r="EFJ304"/>
      <c r="EFK304"/>
      <c r="EFL304"/>
      <c r="EFM304"/>
      <c r="EFN304"/>
      <c r="EFO304"/>
      <c r="EFP304"/>
      <c r="EFQ304"/>
      <c r="EFR304"/>
      <c r="EFS304"/>
      <c r="EFT304"/>
      <c r="EFU304"/>
      <c r="EFV304"/>
      <c r="EFW304"/>
      <c r="EFX304"/>
      <c r="EFY304"/>
      <c r="EFZ304"/>
      <c r="EGA304"/>
      <c r="EGB304"/>
      <c r="EGC304"/>
      <c r="EGD304"/>
      <c r="EGE304"/>
      <c r="EGF304"/>
      <c r="EGG304"/>
      <c r="EGH304"/>
      <c r="EGI304"/>
      <c r="EGJ304"/>
      <c r="EGK304"/>
      <c r="EGL304"/>
      <c r="EGM304"/>
      <c r="EGN304"/>
      <c r="EGO304"/>
      <c r="EGP304"/>
      <c r="EGQ304"/>
      <c r="EGR304"/>
      <c r="EGS304"/>
      <c r="EGT304"/>
      <c r="EGU304"/>
      <c r="EGV304"/>
      <c r="EGW304"/>
      <c r="EGX304"/>
      <c r="EGY304"/>
      <c r="EGZ304"/>
      <c r="EHA304"/>
      <c r="EHB304"/>
      <c r="EHC304"/>
      <c r="EHD304"/>
      <c r="EHE304"/>
      <c r="EHF304"/>
      <c r="EHG304"/>
      <c r="EHH304"/>
      <c r="EHI304"/>
      <c r="EHJ304"/>
      <c r="EHK304"/>
      <c r="EHL304"/>
      <c r="EHM304"/>
      <c r="EHN304"/>
      <c r="EHO304"/>
      <c r="EHP304"/>
      <c r="EHQ304"/>
      <c r="EHR304"/>
      <c r="EHS304"/>
      <c r="EHT304"/>
      <c r="EHU304"/>
      <c r="EHV304"/>
      <c r="EHW304"/>
      <c r="EHX304"/>
      <c r="EHY304"/>
      <c r="EHZ304"/>
      <c r="EIA304"/>
      <c r="EIB304"/>
      <c r="EIC304"/>
      <c r="EID304"/>
      <c r="EIE304"/>
      <c r="EIF304"/>
      <c r="EIG304"/>
      <c r="EIH304"/>
      <c r="EII304"/>
      <c r="EIJ304"/>
      <c r="EIK304"/>
      <c r="EIL304"/>
      <c r="EIM304"/>
      <c r="EIN304"/>
      <c r="EIO304"/>
      <c r="EIP304"/>
      <c r="EIQ304"/>
      <c r="EIR304"/>
      <c r="EIS304"/>
      <c r="EIT304"/>
      <c r="EIU304"/>
      <c r="EIV304"/>
      <c r="EIW304"/>
      <c r="EIX304"/>
      <c r="EIY304"/>
      <c r="EIZ304"/>
      <c r="EJA304"/>
      <c r="EJB304"/>
      <c r="EJC304"/>
      <c r="EJD304"/>
      <c r="EJE304"/>
      <c r="EJF304"/>
      <c r="EJG304"/>
      <c r="EJH304"/>
      <c r="EJI304"/>
      <c r="EJJ304"/>
      <c r="EJK304"/>
      <c r="EJL304"/>
      <c r="EJM304"/>
      <c r="EJN304"/>
      <c r="EJO304"/>
      <c r="EJP304"/>
      <c r="EJQ304"/>
      <c r="EJR304"/>
      <c r="EJS304"/>
      <c r="EJT304"/>
      <c r="EJU304"/>
      <c r="EJV304"/>
      <c r="EJW304"/>
      <c r="EJX304"/>
      <c r="EJY304"/>
      <c r="EJZ304"/>
      <c r="EKA304"/>
      <c r="EKB304"/>
      <c r="EKC304"/>
      <c r="EKD304"/>
      <c r="EKE304"/>
      <c r="EKF304"/>
      <c r="EKG304"/>
      <c r="EKH304"/>
      <c r="EKI304"/>
      <c r="EKJ304"/>
      <c r="EKK304"/>
      <c r="EKL304"/>
      <c r="EKM304"/>
      <c r="EKN304"/>
      <c r="EKO304"/>
      <c r="EKP304"/>
      <c r="EKQ304"/>
      <c r="EKR304"/>
      <c r="EKS304"/>
      <c r="EKT304"/>
      <c r="EKU304"/>
      <c r="EKV304"/>
      <c r="EKW304"/>
      <c r="EKX304"/>
      <c r="EKY304"/>
      <c r="EKZ304"/>
      <c r="ELA304"/>
      <c r="ELB304"/>
      <c r="ELC304"/>
      <c r="ELD304"/>
      <c r="ELE304"/>
      <c r="ELF304"/>
      <c r="ELG304"/>
      <c r="ELH304"/>
      <c r="ELI304"/>
      <c r="ELJ304"/>
      <c r="ELK304"/>
      <c r="ELL304"/>
      <c r="ELM304"/>
      <c r="ELN304"/>
      <c r="ELO304"/>
      <c r="ELP304"/>
      <c r="ELQ304"/>
      <c r="ELR304"/>
      <c r="ELS304"/>
      <c r="ELT304"/>
      <c r="ELU304"/>
      <c r="ELV304"/>
      <c r="ELW304"/>
      <c r="ELX304"/>
      <c r="ELY304"/>
      <c r="ELZ304"/>
      <c r="EMA304"/>
      <c r="EMB304"/>
      <c r="EMC304"/>
      <c r="EMD304"/>
      <c r="EME304"/>
      <c r="EMF304"/>
      <c r="EMG304"/>
      <c r="EMH304"/>
      <c r="EMI304"/>
      <c r="EMJ304"/>
      <c r="EMK304"/>
      <c r="EML304"/>
      <c r="EMM304"/>
      <c r="EMN304"/>
      <c r="EMO304"/>
      <c r="EMP304"/>
      <c r="EMQ304"/>
      <c r="EMR304"/>
      <c r="EMS304"/>
      <c r="EMT304"/>
      <c r="EMU304"/>
      <c r="EMV304"/>
      <c r="EMW304"/>
      <c r="EMX304"/>
      <c r="EMY304"/>
      <c r="EMZ304"/>
      <c r="ENA304"/>
      <c r="ENB304"/>
      <c r="ENC304"/>
      <c r="END304"/>
      <c r="ENE304"/>
      <c r="ENF304"/>
      <c r="ENG304"/>
      <c r="ENH304"/>
      <c r="ENI304"/>
      <c r="ENJ304"/>
      <c r="ENK304"/>
      <c r="ENL304"/>
      <c r="ENM304"/>
      <c r="ENN304"/>
      <c r="ENO304"/>
      <c r="ENP304"/>
      <c r="ENQ304"/>
      <c r="ENR304"/>
      <c r="ENS304"/>
      <c r="ENT304"/>
      <c r="ENU304"/>
      <c r="ENV304"/>
      <c r="ENW304"/>
      <c r="ENX304"/>
      <c r="ENY304"/>
      <c r="ENZ304"/>
      <c r="EOA304"/>
      <c r="EOB304"/>
      <c r="EOC304"/>
      <c r="EOD304"/>
      <c r="EOE304"/>
      <c r="EOF304"/>
      <c r="EOG304"/>
      <c r="EOH304"/>
      <c r="EOI304"/>
      <c r="EOJ304"/>
      <c r="EOK304"/>
      <c r="EOL304"/>
      <c r="EOM304"/>
      <c r="EON304"/>
      <c r="EOO304"/>
      <c r="EOP304"/>
      <c r="EOQ304"/>
      <c r="EOR304"/>
      <c r="EOS304"/>
      <c r="EOT304"/>
      <c r="EOU304"/>
      <c r="EOV304"/>
      <c r="EOW304"/>
      <c r="EOX304"/>
      <c r="EOY304"/>
      <c r="EOZ304"/>
      <c r="EPA304"/>
      <c r="EPB304"/>
      <c r="EPC304"/>
      <c r="EPD304"/>
      <c r="EPE304"/>
      <c r="EPF304"/>
      <c r="EPG304"/>
      <c r="EPH304"/>
      <c r="EPI304"/>
      <c r="EPJ304"/>
      <c r="EPK304"/>
      <c r="EPL304"/>
      <c r="EPM304"/>
      <c r="EPN304"/>
      <c r="EPO304"/>
      <c r="EPP304"/>
      <c r="EPQ304"/>
      <c r="EPR304"/>
      <c r="EPS304"/>
      <c r="EPT304"/>
      <c r="EPU304"/>
      <c r="EPV304"/>
      <c r="EPW304"/>
      <c r="EPX304"/>
      <c r="EPY304"/>
      <c r="EPZ304"/>
      <c r="EQA304"/>
      <c r="EQB304"/>
      <c r="EQC304"/>
      <c r="EQD304"/>
      <c r="EQE304"/>
      <c r="EQF304"/>
      <c r="EQG304"/>
      <c r="EQH304"/>
      <c r="EQI304"/>
      <c r="EQJ304"/>
      <c r="EQK304"/>
      <c r="EQL304"/>
      <c r="EQM304"/>
      <c r="EQN304"/>
      <c r="EQO304"/>
      <c r="EQP304"/>
      <c r="EQQ304"/>
      <c r="EQR304"/>
      <c r="EQS304"/>
      <c r="EQT304"/>
      <c r="EQU304"/>
      <c r="EQV304"/>
      <c r="EQW304"/>
      <c r="EQX304"/>
      <c r="EQY304"/>
      <c r="EQZ304"/>
      <c r="ERA304"/>
      <c r="ERB304"/>
      <c r="ERC304"/>
      <c r="ERD304"/>
      <c r="ERE304"/>
      <c r="ERF304"/>
      <c r="ERG304"/>
      <c r="ERH304"/>
      <c r="ERI304"/>
      <c r="ERJ304"/>
      <c r="ERK304"/>
      <c r="ERL304"/>
      <c r="ERM304"/>
      <c r="ERN304"/>
      <c r="ERO304"/>
      <c r="ERP304"/>
      <c r="ERQ304"/>
      <c r="ERR304"/>
      <c r="ERS304"/>
      <c r="ERT304"/>
      <c r="ERU304"/>
      <c r="ERV304"/>
      <c r="ERW304"/>
      <c r="ERX304"/>
      <c r="ERY304"/>
      <c r="ERZ304"/>
      <c r="ESA304"/>
      <c r="ESB304"/>
      <c r="ESC304"/>
      <c r="ESD304"/>
      <c r="ESE304"/>
      <c r="ESF304"/>
      <c r="ESG304"/>
      <c r="ESH304"/>
      <c r="ESI304"/>
      <c r="ESJ304"/>
      <c r="ESK304"/>
      <c r="ESL304"/>
      <c r="ESM304"/>
      <c r="ESN304"/>
      <c r="ESO304"/>
      <c r="ESP304"/>
      <c r="ESQ304"/>
      <c r="ESR304"/>
      <c r="ESS304"/>
      <c r="EST304"/>
      <c r="ESU304"/>
      <c r="ESV304"/>
      <c r="ESW304"/>
      <c r="ESX304"/>
      <c r="ESY304"/>
      <c r="ESZ304"/>
      <c r="ETA304"/>
      <c r="ETB304"/>
      <c r="ETC304"/>
      <c r="ETD304"/>
      <c r="ETE304"/>
      <c r="ETF304"/>
      <c r="ETG304"/>
      <c r="ETH304"/>
      <c r="ETI304"/>
      <c r="ETJ304"/>
      <c r="ETK304"/>
      <c r="ETL304"/>
      <c r="ETM304"/>
      <c r="ETN304"/>
      <c r="ETO304"/>
      <c r="ETP304"/>
      <c r="ETQ304"/>
      <c r="ETR304"/>
      <c r="ETS304"/>
      <c r="ETT304"/>
      <c r="ETU304"/>
      <c r="ETV304"/>
      <c r="ETW304"/>
      <c r="ETX304"/>
      <c r="ETY304"/>
      <c r="ETZ304"/>
      <c r="EUA304"/>
      <c r="EUB304"/>
      <c r="EUC304"/>
      <c r="EUD304"/>
      <c r="EUE304"/>
      <c r="EUF304"/>
      <c r="EUG304"/>
      <c r="EUH304"/>
      <c r="EUI304"/>
      <c r="EUJ304"/>
      <c r="EUK304"/>
      <c r="EUL304"/>
      <c r="EUM304"/>
      <c r="EUN304"/>
      <c r="EUO304"/>
      <c r="EUP304"/>
      <c r="EUQ304"/>
      <c r="EUR304"/>
      <c r="EUS304"/>
      <c r="EUT304"/>
      <c r="EUU304"/>
      <c r="EUV304"/>
      <c r="EUW304"/>
      <c r="EUX304"/>
      <c r="EUY304"/>
      <c r="EUZ304"/>
      <c r="EVA304"/>
      <c r="EVB304"/>
      <c r="EVC304"/>
      <c r="EVD304"/>
      <c r="EVE304"/>
      <c r="EVF304"/>
      <c r="EVG304"/>
      <c r="EVH304"/>
      <c r="EVI304"/>
      <c r="EVJ304"/>
      <c r="EVK304"/>
      <c r="EVL304"/>
      <c r="EVM304"/>
      <c r="EVN304"/>
      <c r="EVO304"/>
      <c r="EVP304"/>
      <c r="EVQ304"/>
      <c r="EVR304"/>
      <c r="EVS304"/>
      <c r="EVT304"/>
      <c r="EVU304"/>
      <c r="EVV304"/>
      <c r="EVW304"/>
      <c r="EVX304"/>
      <c r="EVY304"/>
      <c r="EVZ304"/>
      <c r="EWA304"/>
      <c r="EWB304"/>
      <c r="EWC304"/>
      <c r="EWD304"/>
      <c r="EWE304"/>
      <c r="EWF304"/>
      <c r="EWG304"/>
      <c r="EWH304"/>
      <c r="EWI304"/>
      <c r="EWJ304"/>
      <c r="EWK304"/>
      <c r="EWL304"/>
      <c r="EWM304"/>
      <c r="EWN304"/>
      <c r="EWO304"/>
      <c r="EWP304"/>
      <c r="EWQ304"/>
      <c r="EWR304"/>
      <c r="EWS304"/>
      <c r="EWT304"/>
      <c r="EWU304"/>
      <c r="EWV304"/>
      <c r="EWW304"/>
      <c r="EWX304"/>
      <c r="EWY304"/>
      <c r="EWZ304"/>
      <c r="EXA304"/>
      <c r="EXB304"/>
      <c r="EXC304"/>
      <c r="EXD304"/>
      <c r="EXE304"/>
      <c r="EXF304"/>
      <c r="EXG304"/>
      <c r="EXH304"/>
      <c r="EXI304"/>
      <c r="EXJ304"/>
      <c r="EXK304"/>
      <c r="EXL304"/>
      <c r="EXM304"/>
      <c r="EXN304"/>
      <c r="EXO304"/>
      <c r="EXP304"/>
      <c r="EXQ304"/>
      <c r="EXR304"/>
      <c r="EXS304"/>
      <c r="EXT304"/>
      <c r="EXU304"/>
      <c r="EXV304"/>
      <c r="EXW304"/>
      <c r="EXX304"/>
      <c r="EXY304"/>
      <c r="EXZ304"/>
      <c r="EYA304"/>
      <c r="EYB304"/>
      <c r="EYC304"/>
      <c r="EYD304"/>
      <c r="EYE304"/>
      <c r="EYF304"/>
      <c r="EYG304"/>
      <c r="EYH304"/>
      <c r="EYI304"/>
      <c r="EYJ304"/>
      <c r="EYK304"/>
      <c r="EYL304"/>
      <c r="EYM304"/>
      <c r="EYN304"/>
      <c r="EYO304"/>
      <c r="EYP304"/>
      <c r="EYQ304"/>
      <c r="EYR304"/>
      <c r="EYS304"/>
      <c r="EYT304"/>
      <c r="EYU304"/>
      <c r="EYV304"/>
      <c r="EYW304"/>
      <c r="EYX304"/>
      <c r="EYY304"/>
      <c r="EYZ304"/>
      <c r="EZA304"/>
      <c r="EZB304"/>
      <c r="EZC304"/>
      <c r="EZD304"/>
      <c r="EZE304"/>
      <c r="EZF304"/>
      <c r="EZG304"/>
      <c r="EZH304"/>
      <c r="EZI304"/>
      <c r="EZJ304"/>
      <c r="EZK304"/>
      <c r="EZL304"/>
      <c r="EZM304"/>
      <c r="EZN304"/>
      <c r="EZO304"/>
      <c r="EZP304"/>
      <c r="EZQ304"/>
      <c r="EZR304"/>
      <c r="EZS304"/>
      <c r="EZT304"/>
      <c r="EZU304"/>
      <c r="EZV304"/>
      <c r="EZW304"/>
      <c r="EZX304"/>
      <c r="EZY304"/>
      <c r="EZZ304"/>
      <c r="FAA304"/>
      <c r="FAB304"/>
      <c r="FAC304"/>
      <c r="FAD304"/>
      <c r="FAE304"/>
      <c r="FAF304"/>
      <c r="FAG304"/>
      <c r="FAH304"/>
      <c r="FAI304"/>
      <c r="FAJ304"/>
      <c r="FAK304"/>
      <c r="FAL304"/>
      <c r="FAM304"/>
      <c r="FAN304"/>
      <c r="FAO304"/>
      <c r="FAP304"/>
      <c r="FAQ304"/>
      <c r="FAR304"/>
      <c r="FAS304"/>
      <c r="FAT304"/>
      <c r="FAU304"/>
      <c r="FAV304"/>
      <c r="FAW304"/>
      <c r="FAX304"/>
      <c r="FAY304"/>
      <c r="FAZ304"/>
      <c r="FBA304"/>
      <c r="FBB304"/>
      <c r="FBC304"/>
      <c r="FBD304"/>
      <c r="FBE304"/>
      <c r="FBF304"/>
      <c r="FBG304"/>
      <c r="FBH304"/>
      <c r="FBI304"/>
      <c r="FBJ304"/>
      <c r="FBK304"/>
      <c r="FBL304"/>
      <c r="FBM304"/>
      <c r="FBN304"/>
      <c r="FBO304"/>
      <c r="FBP304"/>
      <c r="FBQ304"/>
      <c r="FBR304"/>
      <c r="FBS304"/>
      <c r="FBT304"/>
      <c r="FBU304"/>
      <c r="FBV304"/>
      <c r="FBW304"/>
      <c r="FBX304"/>
      <c r="FBY304"/>
      <c r="FBZ304"/>
      <c r="FCA304"/>
      <c r="FCB304"/>
      <c r="FCC304"/>
      <c r="FCD304"/>
      <c r="FCE304"/>
      <c r="FCF304"/>
      <c r="FCG304"/>
      <c r="FCH304"/>
      <c r="FCI304"/>
      <c r="FCJ304"/>
      <c r="FCK304"/>
      <c r="FCL304"/>
      <c r="FCM304"/>
      <c r="FCN304"/>
      <c r="FCO304"/>
      <c r="FCP304"/>
      <c r="FCQ304"/>
      <c r="FCR304"/>
      <c r="FCS304"/>
      <c r="FCT304"/>
      <c r="FCU304"/>
      <c r="FCV304"/>
      <c r="FCW304"/>
      <c r="FCX304"/>
      <c r="FCY304"/>
      <c r="FCZ304"/>
      <c r="FDA304"/>
      <c r="FDB304"/>
      <c r="FDC304"/>
      <c r="FDD304"/>
      <c r="FDE304"/>
      <c r="FDF304"/>
      <c r="FDG304"/>
      <c r="FDH304"/>
      <c r="FDI304"/>
      <c r="FDJ304"/>
      <c r="FDK304"/>
      <c r="FDL304"/>
      <c r="FDM304"/>
      <c r="FDN304"/>
      <c r="FDO304"/>
      <c r="FDP304"/>
      <c r="FDQ304"/>
      <c r="FDR304"/>
      <c r="FDS304"/>
      <c r="FDT304"/>
      <c r="FDU304"/>
      <c r="FDV304"/>
      <c r="FDW304"/>
      <c r="FDX304"/>
      <c r="FDY304"/>
      <c r="FDZ304"/>
      <c r="FEA304"/>
      <c r="FEB304"/>
      <c r="FEC304"/>
      <c r="FED304"/>
      <c r="FEE304"/>
      <c r="FEF304"/>
      <c r="FEG304"/>
      <c r="FEH304"/>
      <c r="FEI304"/>
      <c r="FEJ304"/>
      <c r="FEK304"/>
      <c r="FEL304"/>
      <c r="FEM304"/>
      <c r="FEN304"/>
      <c r="FEO304"/>
      <c r="FEP304"/>
      <c r="FEQ304"/>
      <c r="FER304"/>
      <c r="FES304"/>
      <c r="FET304"/>
      <c r="FEU304"/>
      <c r="FEV304"/>
      <c r="FEW304"/>
      <c r="FEX304"/>
      <c r="FEY304"/>
      <c r="FEZ304"/>
      <c r="FFA304"/>
      <c r="FFB304"/>
      <c r="FFC304"/>
      <c r="FFD304"/>
      <c r="FFE304"/>
      <c r="FFF304"/>
      <c r="FFG304"/>
      <c r="FFH304"/>
      <c r="FFI304"/>
      <c r="FFJ304"/>
      <c r="FFK304"/>
      <c r="FFL304"/>
      <c r="FFM304"/>
      <c r="FFN304"/>
      <c r="FFO304"/>
      <c r="FFP304"/>
      <c r="FFQ304"/>
      <c r="FFR304"/>
      <c r="FFS304"/>
      <c r="FFT304"/>
      <c r="FFU304"/>
      <c r="FFV304"/>
      <c r="FFW304"/>
      <c r="FFX304"/>
      <c r="FFY304"/>
      <c r="FFZ304"/>
      <c r="FGA304"/>
      <c r="FGB304"/>
      <c r="FGC304"/>
      <c r="FGD304"/>
      <c r="FGE304"/>
      <c r="FGF304"/>
      <c r="FGG304"/>
      <c r="FGH304"/>
      <c r="FGI304"/>
      <c r="FGJ304"/>
      <c r="FGK304"/>
      <c r="FGL304"/>
      <c r="FGM304"/>
      <c r="FGN304"/>
      <c r="FGO304"/>
      <c r="FGP304"/>
      <c r="FGQ304"/>
      <c r="FGR304"/>
      <c r="FGS304"/>
      <c r="FGT304"/>
      <c r="FGU304"/>
      <c r="FGV304"/>
      <c r="FGW304"/>
      <c r="FGX304"/>
      <c r="FGY304"/>
      <c r="FGZ304"/>
      <c r="FHA304"/>
      <c r="FHB304"/>
      <c r="FHC304"/>
      <c r="FHD304"/>
      <c r="FHE304"/>
      <c r="FHF304"/>
      <c r="FHG304"/>
      <c r="FHH304"/>
      <c r="FHI304"/>
      <c r="FHJ304"/>
      <c r="FHK304"/>
      <c r="FHL304"/>
      <c r="FHM304"/>
      <c r="FHN304"/>
      <c r="FHO304"/>
      <c r="FHP304"/>
      <c r="FHQ304"/>
      <c r="FHR304"/>
      <c r="FHS304"/>
      <c r="FHT304"/>
      <c r="FHU304"/>
      <c r="FHV304"/>
      <c r="FHW304"/>
      <c r="FHX304"/>
      <c r="FHY304"/>
      <c r="FHZ304"/>
      <c r="FIA304"/>
      <c r="FIB304"/>
      <c r="FIC304"/>
      <c r="FID304"/>
      <c r="FIE304"/>
      <c r="FIF304"/>
      <c r="FIG304"/>
      <c r="FIH304"/>
      <c r="FII304"/>
      <c r="FIJ304"/>
      <c r="FIK304"/>
      <c r="FIL304"/>
      <c r="FIM304"/>
      <c r="FIN304"/>
      <c r="FIO304"/>
      <c r="FIP304"/>
      <c r="FIQ304"/>
      <c r="FIR304"/>
      <c r="FIS304"/>
      <c r="FIT304"/>
      <c r="FIU304"/>
      <c r="FIV304"/>
      <c r="FIW304"/>
      <c r="FIX304"/>
      <c r="FIY304"/>
      <c r="FIZ304"/>
      <c r="FJA304"/>
      <c r="FJB304"/>
      <c r="FJC304"/>
      <c r="FJD304"/>
      <c r="FJE304"/>
      <c r="FJF304"/>
      <c r="FJG304"/>
      <c r="FJH304"/>
      <c r="FJI304"/>
      <c r="FJJ304"/>
      <c r="FJK304"/>
      <c r="FJL304"/>
      <c r="FJM304"/>
      <c r="FJN304"/>
      <c r="FJO304"/>
      <c r="FJP304"/>
      <c r="FJQ304"/>
      <c r="FJR304"/>
      <c r="FJS304"/>
      <c r="FJT304"/>
      <c r="FJU304"/>
      <c r="FJV304"/>
      <c r="FJW304"/>
      <c r="FJX304"/>
      <c r="FJY304"/>
      <c r="FJZ304"/>
      <c r="FKA304"/>
      <c r="FKB304"/>
      <c r="FKC304"/>
      <c r="FKD304"/>
      <c r="FKE304"/>
      <c r="FKF304"/>
      <c r="FKG304"/>
      <c r="FKH304"/>
      <c r="FKI304"/>
      <c r="FKJ304"/>
      <c r="FKK304"/>
      <c r="FKL304"/>
      <c r="FKM304"/>
      <c r="FKN304"/>
      <c r="FKO304"/>
      <c r="FKP304"/>
      <c r="FKQ304"/>
      <c r="FKR304"/>
      <c r="FKS304"/>
      <c r="FKT304"/>
      <c r="FKU304"/>
      <c r="FKV304"/>
      <c r="FKW304"/>
      <c r="FKX304"/>
      <c r="FKY304"/>
      <c r="FKZ304"/>
      <c r="FLA304"/>
      <c r="FLB304"/>
      <c r="FLC304"/>
      <c r="FLD304"/>
      <c r="FLE304"/>
      <c r="FLF304"/>
      <c r="FLG304"/>
      <c r="FLH304"/>
      <c r="FLI304"/>
      <c r="FLJ304"/>
      <c r="FLK304"/>
      <c r="FLL304"/>
      <c r="FLM304"/>
      <c r="FLN304"/>
      <c r="FLO304"/>
      <c r="FLP304"/>
      <c r="FLQ304"/>
      <c r="FLR304"/>
      <c r="FLS304"/>
      <c r="FLT304"/>
      <c r="FLU304"/>
      <c r="FLV304"/>
      <c r="FLW304"/>
      <c r="FLX304"/>
      <c r="FLY304"/>
      <c r="FLZ304"/>
      <c r="FMA304"/>
      <c r="FMB304"/>
      <c r="FMC304"/>
      <c r="FMD304"/>
      <c r="FME304"/>
      <c r="FMF304"/>
      <c r="FMG304"/>
      <c r="FMH304"/>
      <c r="FMI304"/>
      <c r="FMJ304"/>
      <c r="FMK304"/>
      <c r="FML304"/>
      <c r="FMM304"/>
      <c r="FMN304"/>
      <c r="FMO304"/>
      <c r="FMP304"/>
      <c r="FMQ304"/>
      <c r="FMR304"/>
      <c r="FMS304"/>
      <c r="FMT304"/>
      <c r="FMU304"/>
      <c r="FMV304"/>
      <c r="FMW304"/>
      <c r="FMX304"/>
      <c r="FMY304"/>
      <c r="FMZ304"/>
      <c r="FNA304"/>
      <c r="FNB304"/>
      <c r="FNC304"/>
      <c r="FND304"/>
      <c r="FNE304"/>
      <c r="FNF304"/>
      <c r="FNG304"/>
      <c r="FNH304"/>
      <c r="FNI304"/>
      <c r="FNJ304"/>
      <c r="FNK304"/>
      <c r="FNL304"/>
      <c r="FNM304"/>
      <c r="FNN304"/>
      <c r="FNO304"/>
      <c r="FNP304"/>
      <c r="FNQ304"/>
      <c r="FNR304"/>
      <c r="FNS304"/>
      <c r="FNT304"/>
      <c r="FNU304"/>
      <c r="FNV304"/>
      <c r="FNW304"/>
      <c r="FNX304"/>
      <c r="FNY304"/>
      <c r="FNZ304"/>
      <c r="FOA304"/>
      <c r="FOB304"/>
      <c r="FOC304"/>
      <c r="FOD304"/>
      <c r="FOE304"/>
      <c r="FOF304"/>
      <c r="FOG304"/>
      <c r="FOH304"/>
      <c r="FOI304"/>
      <c r="FOJ304"/>
      <c r="FOK304"/>
      <c r="FOL304"/>
      <c r="FOM304"/>
      <c r="FON304"/>
      <c r="FOO304"/>
      <c r="FOP304"/>
      <c r="FOQ304"/>
      <c r="FOR304"/>
      <c r="FOS304"/>
      <c r="FOT304"/>
      <c r="FOU304"/>
      <c r="FOV304"/>
      <c r="FOW304"/>
      <c r="FOX304"/>
      <c r="FOY304"/>
      <c r="FOZ304"/>
      <c r="FPA304"/>
      <c r="FPB304"/>
      <c r="FPC304"/>
      <c r="FPD304"/>
      <c r="FPE304"/>
      <c r="FPF304"/>
      <c r="FPG304"/>
      <c r="FPH304"/>
      <c r="FPI304"/>
      <c r="FPJ304"/>
      <c r="FPK304"/>
      <c r="FPL304"/>
      <c r="FPM304"/>
      <c r="FPN304"/>
      <c r="FPO304"/>
      <c r="FPP304"/>
      <c r="FPQ304"/>
      <c r="FPR304"/>
      <c r="FPS304"/>
      <c r="FPT304"/>
      <c r="FPU304"/>
      <c r="FPV304"/>
      <c r="FPW304"/>
      <c r="FPX304"/>
      <c r="FPY304"/>
      <c r="FPZ304"/>
      <c r="FQA304"/>
      <c r="FQB304"/>
      <c r="FQC304"/>
      <c r="FQD304"/>
      <c r="FQE304"/>
      <c r="FQF304"/>
      <c r="FQG304"/>
      <c r="FQH304"/>
      <c r="FQI304"/>
      <c r="FQJ304"/>
      <c r="FQK304"/>
      <c r="FQL304"/>
      <c r="FQM304"/>
      <c r="FQN304"/>
      <c r="FQO304"/>
      <c r="FQP304"/>
      <c r="FQQ304"/>
      <c r="FQR304"/>
      <c r="FQS304"/>
      <c r="FQT304"/>
      <c r="FQU304"/>
      <c r="FQV304"/>
      <c r="FQW304"/>
      <c r="FQX304"/>
      <c r="FQY304"/>
      <c r="FQZ304"/>
      <c r="FRA304"/>
      <c r="FRB304"/>
      <c r="FRC304"/>
      <c r="FRD304"/>
      <c r="FRE304"/>
      <c r="FRF304"/>
      <c r="FRG304"/>
      <c r="FRH304"/>
      <c r="FRI304"/>
      <c r="FRJ304"/>
      <c r="FRK304"/>
      <c r="FRL304"/>
      <c r="FRM304"/>
      <c r="FRN304"/>
      <c r="FRO304"/>
      <c r="FRP304"/>
      <c r="FRQ304"/>
      <c r="FRR304"/>
      <c r="FRS304"/>
      <c r="FRT304"/>
      <c r="FRU304"/>
      <c r="FRV304"/>
      <c r="FRW304"/>
      <c r="FRX304"/>
      <c r="FRY304"/>
      <c r="FRZ304"/>
      <c r="FSA304"/>
      <c r="FSB304"/>
      <c r="FSC304"/>
      <c r="FSD304"/>
      <c r="FSE304"/>
      <c r="FSF304"/>
      <c r="FSG304"/>
      <c r="FSH304"/>
      <c r="FSI304"/>
      <c r="FSJ304"/>
      <c r="FSK304"/>
      <c r="FSL304"/>
      <c r="FSM304"/>
      <c r="FSN304"/>
      <c r="FSO304"/>
      <c r="FSP304"/>
      <c r="FSQ304"/>
      <c r="FSR304"/>
      <c r="FSS304"/>
      <c r="FST304"/>
      <c r="FSU304"/>
      <c r="FSV304"/>
      <c r="FSW304"/>
      <c r="FSX304"/>
      <c r="FSY304"/>
      <c r="FSZ304"/>
      <c r="FTA304"/>
      <c r="FTB304"/>
      <c r="FTC304"/>
      <c r="FTD304"/>
      <c r="FTE304"/>
      <c r="FTF304"/>
      <c r="FTG304"/>
      <c r="FTH304"/>
      <c r="FTI304"/>
      <c r="FTJ304"/>
      <c r="FTK304"/>
      <c r="FTL304"/>
      <c r="FTM304"/>
      <c r="FTN304"/>
      <c r="FTO304"/>
      <c r="FTP304"/>
      <c r="FTQ304"/>
      <c r="FTR304"/>
      <c r="FTS304"/>
      <c r="FTT304"/>
      <c r="FTU304"/>
      <c r="FTV304"/>
      <c r="FTW304"/>
      <c r="FTX304"/>
      <c r="FTY304"/>
      <c r="FTZ304"/>
      <c r="FUA304"/>
      <c r="FUB304"/>
      <c r="FUC304"/>
      <c r="FUD304"/>
      <c r="FUE304"/>
      <c r="FUF304"/>
      <c r="FUG304"/>
      <c r="FUH304"/>
      <c r="FUI304"/>
      <c r="FUJ304"/>
      <c r="FUK304"/>
      <c r="FUL304"/>
      <c r="FUM304"/>
      <c r="FUN304"/>
      <c r="FUO304"/>
      <c r="FUP304"/>
      <c r="FUQ304"/>
      <c r="FUR304"/>
      <c r="FUS304"/>
      <c r="FUT304"/>
      <c r="FUU304"/>
      <c r="FUV304"/>
      <c r="FUW304"/>
      <c r="FUX304"/>
      <c r="FUY304"/>
      <c r="FUZ304"/>
      <c r="FVA304"/>
      <c r="FVB304"/>
      <c r="FVC304"/>
      <c r="FVD304"/>
      <c r="FVE304"/>
      <c r="FVF304"/>
      <c r="FVG304"/>
      <c r="FVH304"/>
      <c r="FVI304"/>
      <c r="FVJ304"/>
      <c r="FVK304"/>
      <c r="FVL304"/>
      <c r="FVM304"/>
      <c r="FVN304"/>
      <c r="FVO304"/>
      <c r="FVP304"/>
      <c r="FVQ304"/>
      <c r="FVR304"/>
      <c r="FVS304"/>
      <c r="FVT304"/>
      <c r="FVU304"/>
      <c r="FVV304"/>
      <c r="FVW304"/>
      <c r="FVX304"/>
      <c r="FVY304"/>
      <c r="FVZ304"/>
      <c r="FWA304"/>
      <c r="FWB304"/>
      <c r="FWC304"/>
      <c r="FWD304"/>
      <c r="FWE304"/>
      <c r="FWF304"/>
      <c r="FWG304"/>
      <c r="FWH304"/>
      <c r="FWI304"/>
      <c r="FWJ304"/>
      <c r="FWK304"/>
      <c r="FWL304"/>
      <c r="FWM304"/>
      <c r="FWN304"/>
      <c r="FWO304"/>
      <c r="FWP304"/>
      <c r="FWQ304"/>
      <c r="FWR304"/>
      <c r="FWS304"/>
      <c r="FWT304"/>
      <c r="FWU304"/>
      <c r="FWV304"/>
      <c r="FWW304"/>
      <c r="FWX304"/>
      <c r="FWY304"/>
      <c r="FWZ304"/>
      <c r="FXA304"/>
      <c r="FXB304"/>
      <c r="FXC304"/>
      <c r="FXD304"/>
      <c r="FXE304"/>
      <c r="FXF304"/>
      <c r="FXG304"/>
      <c r="FXH304"/>
      <c r="FXI304"/>
      <c r="FXJ304"/>
      <c r="FXK304"/>
      <c r="FXL304"/>
      <c r="FXM304"/>
      <c r="FXN304"/>
      <c r="FXO304"/>
      <c r="FXP304"/>
      <c r="FXQ304"/>
      <c r="FXR304"/>
      <c r="FXS304"/>
      <c r="FXT304"/>
      <c r="FXU304"/>
      <c r="FXV304"/>
      <c r="FXW304"/>
      <c r="FXX304"/>
      <c r="FXY304"/>
      <c r="FXZ304"/>
      <c r="FYA304"/>
      <c r="FYB304"/>
      <c r="FYC304"/>
      <c r="FYD304"/>
      <c r="FYE304"/>
      <c r="FYF304"/>
      <c r="FYG304"/>
      <c r="FYH304"/>
      <c r="FYI304"/>
      <c r="FYJ304"/>
      <c r="FYK304"/>
      <c r="FYL304"/>
      <c r="FYM304"/>
      <c r="FYN304"/>
      <c r="FYO304"/>
      <c r="FYP304"/>
      <c r="FYQ304"/>
      <c r="FYR304"/>
      <c r="FYS304"/>
      <c r="FYT304"/>
      <c r="FYU304"/>
      <c r="FYV304"/>
      <c r="FYW304"/>
      <c r="FYX304"/>
      <c r="FYY304"/>
      <c r="FYZ304"/>
      <c r="FZA304"/>
      <c r="FZB304"/>
      <c r="FZC304"/>
      <c r="FZD304"/>
      <c r="FZE304"/>
      <c r="FZF304"/>
      <c r="FZG304"/>
      <c r="FZH304"/>
      <c r="FZI304"/>
      <c r="FZJ304"/>
      <c r="FZK304"/>
      <c r="FZL304"/>
      <c r="FZM304"/>
      <c r="FZN304"/>
      <c r="FZO304"/>
      <c r="FZP304"/>
      <c r="FZQ304"/>
      <c r="FZR304"/>
      <c r="FZS304"/>
      <c r="FZT304"/>
      <c r="FZU304"/>
      <c r="FZV304"/>
      <c r="FZW304"/>
      <c r="FZX304"/>
      <c r="FZY304"/>
      <c r="FZZ304"/>
      <c r="GAA304"/>
      <c r="GAB304"/>
      <c r="GAC304"/>
      <c r="GAD304"/>
      <c r="GAE304"/>
      <c r="GAF304"/>
      <c r="GAG304"/>
      <c r="GAH304"/>
      <c r="GAI304"/>
      <c r="GAJ304"/>
      <c r="GAK304"/>
      <c r="GAL304"/>
      <c r="GAM304"/>
      <c r="GAN304"/>
      <c r="GAO304"/>
      <c r="GAP304"/>
      <c r="GAQ304"/>
      <c r="GAR304"/>
      <c r="GAS304"/>
      <c r="GAT304"/>
      <c r="GAU304"/>
      <c r="GAV304"/>
      <c r="GAW304"/>
      <c r="GAX304"/>
      <c r="GAY304"/>
      <c r="GAZ304"/>
      <c r="GBA304"/>
      <c r="GBB304"/>
      <c r="GBC304"/>
      <c r="GBD304"/>
      <c r="GBE304"/>
      <c r="GBF304"/>
      <c r="GBG304"/>
      <c r="GBH304"/>
      <c r="GBI304"/>
      <c r="GBJ304"/>
      <c r="GBK304"/>
      <c r="GBL304"/>
      <c r="GBM304"/>
      <c r="GBN304"/>
      <c r="GBO304"/>
      <c r="GBP304"/>
      <c r="GBQ304"/>
      <c r="GBR304"/>
      <c r="GBS304"/>
      <c r="GBT304"/>
      <c r="GBU304"/>
      <c r="GBV304"/>
      <c r="GBW304"/>
      <c r="GBX304"/>
      <c r="GBY304"/>
      <c r="GBZ304"/>
      <c r="GCA304"/>
      <c r="GCB304"/>
      <c r="GCC304"/>
      <c r="GCD304"/>
      <c r="GCE304"/>
      <c r="GCF304"/>
      <c r="GCG304"/>
      <c r="GCH304"/>
      <c r="GCI304"/>
      <c r="GCJ304"/>
      <c r="GCK304"/>
      <c r="GCL304"/>
      <c r="GCM304"/>
      <c r="GCN304"/>
      <c r="GCO304"/>
      <c r="GCP304"/>
      <c r="GCQ304"/>
      <c r="GCR304"/>
      <c r="GCS304"/>
      <c r="GCT304"/>
      <c r="GCU304"/>
      <c r="GCV304"/>
      <c r="GCW304"/>
      <c r="GCX304"/>
      <c r="GCY304"/>
      <c r="GCZ304"/>
      <c r="GDA304"/>
      <c r="GDB304"/>
      <c r="GDC304"/>
      <c r="GDD304"/>
      <c r="GDE304"/>
      <c r="GDF304"/>
      <c r="GDG304"/>
      <c r="GDH304"/>
      <c r="GDI304"/>
      <c r="GDJ304"/>
      <c r="GDK304"/>
      <c r="GDL304"/>
      <c r="GDM304"/>
      <c r="GDN304"/>
      <c r="GDO304"/>
      <c r="GDP304"/>
      <c r="GDQ304"/>
      <c r="GDR304"/>
      <c r="GDS304"/>
      <c r="GDT304"/>
      <c r="GDU304"/>
      <c r="GDV304"/>
      <c r="GDW304"/>
      <c r="GDX304"/>
      <c r="GDY304"/>
      <c r="GDZ304"/>
      <c r="GEA304"/>
      <c r="GEB304"/>
      <c r="GEC304"/>
      <c r="GED304"/>
      <c r="GEE304"/>
      <c r="GEF304"/>
      <c r="GEG304"/>
      <c r="GEH304"/>
      <c r="GEI304"/>
      <c r="GEJ304"/>
      <c r="GEK304"/>
      <c r="GEL304"/>
      <c r="GEM304"/>
      <c r="GEN304"/>
      <c r="GEO304"/>
      <c r="GEP304"/>
      <c r="GEQ304"/>
      <c r="GER304"/>
      <c r="GES304"/>
      <c r="GET304"/>
      <c r="GEU304"/>
      <c r="GEV304"/>
      <c r="GEW304"/>
      <c r="GEX304"/>
      <c r="GEY304"/>
      <c r="GEZ304"/>
      <c r="GFA304"/>
      <c r="GFB304"/>
      <c r="GFC304"/>
      <c r="GFD304"/>
      <c r="GFE304"/>
      <c r="GFF304"/>
      <c r="GFG304"/>
      <c r="GFH304"/>
      <c r="GFI304"/>
      <c r="GFJ304"/>
      <c r="GFK304"/>
      <c r="GFL304"/>
      <c r="GFM304"/>
      <c r="GFN304"/>
      <c r="GFO304"/>
      <c r="GFP304"/>
      <c r="GFQ304"/>
      <c r="GFR304"/>
      <c r="GFS304"/>
      <c r="GFT304"/>
      <c r="GFU304"/>
      <c r="GFV304"/>
      <c r="GFW304"/>
      <c r="GFX304"/>
      <c r="GFY304"/>
      <c r="GFZ304"/>
      <c r="GGA304"/>
      <c r="GGB304"/>
      <c r="GGC304"/>
      <c r="GGD304"/>
      <c r="GGE304"/>
      <c r="GGF304"/>
      <c r="GGG304"/>
      <c r="GGH304"/>
      <c r="GGI304"/>
      <c r="GGJ304"/>
      <c r="GGK304"/>
      <c r="GGL304"/>
      <c r="GGM304"/>
      <c r="GGN304"/>
      <c r="GGO304"/>
      <c r="GGP304"/>
      <c r="GGQ304"/>
      <c r="GGR304"/>
      <c r="GGS304"/>
      <c r="GGT304"/>
      <c r="GGU304"/>
      <c r="GGV304"/>
      <c r="GGW304"/>
      <c r="GGX304"/>
      <c r="GGY304"/>
      <c r="GGZ304"/>
      <c r="GHA304"/>
      <c r="GHB304"/>
      <c r="GHC304"/>
      <c r="GHD304"/>
      <c r="GHE304"/>
      <c r="GHF304"/>
      <c r="GHG304"/>
      <c r="GHH304"/>
      <c r="GHI304"/>
      <c r="GHJ304"/>
      <c r="GHK304"/>
      <c r="GHL304"/>
      <c r="GHM304"/>
      <c r="GHN304"/>
      <c r="GHO304"/>
      <c r="GHP304"/>
      <c r="GHQ304"/>
      <c r="GHR304"/>
      <c r="GHS304"/>
      <c r="GHT304"/>
      <c r="GHU304"/>
      <c r="GHV304"/>
      <c r="GHW304"/>
      <c r="GHX304"/>
      <c r="GHY304"/>
      <c r="GHZ304"/>
      <c r="GIA304"/>
      <c r="GIB304"/>
      <c r="GIC304"/>
      <c r="GID304"/>
      <c r="GIE304"/>
      <c r="GIF304"/>
      <c r="GIG304"/>
      <c r="GIH304"/>
      <c r="GII304"/>
      <c r="GIJ304"/>
      <c r="GIK304"/>
      <c r="GIL304"/>
      <c r="GIM304"/>
      <c r="GIN304"/>
      <c r="GIO304"/>
      <c r="GIP304"/>
      <c r="GIQ304"/>
      <c r="GIR304"/>
      <c r="GIS304"/>
      <c r="GIT304"/>
      <c r="GIU304"/>
      <c r="GIV304"/>
      <c r="GIW304"/>
      <c r="GIX304"/>
      <c r="GIY304"/>
      <c r="GIZ304"/>
      <c r="GJA304"/>
      <c r="GJB304"/>
      <c r="GJC304"/>
      <c r="GJD304"/>
      <c r="GJE304"/>
      <c r="GJF304"/>
      <c r="GJG304"/>
      <c r="GJH304"/>
      <c r="GJI304"/>
      <c r="GJJ304"/>
      <c r="GJK304"/>
      <c r="GJL304"/>
      <c r="GJM304"/>
      <c r="GJN304"/>
      <c r="GJO304"/>
      <c r="GJP304"/>
      <c r="GJQ304"/>
      <c r="GJR304"/>
      <c r="GJS304"/>
      <c r="GJT304"/>
      <c r="GJU304"/>
      <c r="GJV304"/>
      <c r="GJW304"/>
      <c r="GJX304"/>
      <c r="GJY304"/>
      <c r="GJZ304"/>
      <c r="GKA304"/>
      <c r="GKB304"/>
      <c r="GKC304"/>
      <c r="GKD304"/>
      <c r="GKE304"/>
      <c r="GKF304"/>
      <c r="GKG304"/>
      <c r="GKH304"/>
      <c r="GKI304"/>
      <c r="GKJ304"/>
      <c r="GKK304"/>
      <c r="GKL304"/>
      <c r="GKM304"/>
      <c r="GKN304"/>
      <c r="GKO304"/>
      <c r="GKP304"/>
      <c r="GKQ304"/>
      <c r="GKR304"/>
      <c r="GKS304"/>
      <c r="GKT304"/>
      <c r="GKU304"/>
      <c r="GKV304"/>
      <c r="GKW304"/>
      <c r="GKX304"/>
      <c r="GKY304"/>
      <c r="GKZ304"/>
      <c r="GLA304"/>
      <c r="GLB304"/>
      <c r="GLC304"/>
      <c r="GLD304"/>
      <c r="GLE304"/>
      <c r="GLF304"/>
      <c r="GLG304"/>
      <c r="GLH304"/>
      <c r="GLI304"/>
      <c r="GLJ304"/>
      <c r="GLK304"/>
      <c r="GLL304"/>
      <c r="GLM304"/>
      <c r="GLN304"/>
      <c r="GLO304"/>
      <c r="GLP304"/>
      <c r="GLQ304"/>
      <c r="GLR304"/>
      <c r="GLS304"/>
      <c r="GLT304"/>
      <c r="GLU304"/>
      <c r="GLV304"/>
      <c r="GLW304"/>
      <c r="GLX304"/>
      <c r="GLY304"/>
      <c r="GLZ304"/>
      <c r="GMA304"/>
      <c r="GMB304"/>
      <c r="GMC304"/>
      <c r="GMD304"/>
      <c r="GME304"/>
      <c r="GMF304"/>
      <c r="GMG304"/>
      <c r="GMH304"/>
      <c r="GMI304"/>
      <c r="GMJ304"/>
      <c r="GMK304"/>
      <c r="GML304"/>
      <c r="GMM304"/>
      <c r="GMN304"/>
      <c r="GMO304"/>
      <c r="GMP304"/>
      <c r="GMQ304"/>
      <c r="GMR304"/>
      <c r="GMS304"/>
      <c r="GMT304"/>
      <c r="GMU304"/>
      <c r="GMV304"/>
      <c r="GMW304"/>
      <c r="GMX304"/>
      <c r="GMY304"/>
      <c r="GMZ304"/>
      <c r="GNA304"/>
      <c r="GNB304"/>
      <c r="GNC304"/>
      <c r="GND304"/>
      <c r="GNE304"/>
      <c r="GNF304"/>
      <c r="GNG304"/>
      <c r="GNH304"/>
      <c r="GNI304"/>
      <c r="GNJ304"/>
      <c r="GNK304"/>
      <c r="GNL304"/>
      <c r="GNM304"/>
      <c r="GNN304"/>
      <c r="GNO304"/>
      <c r="GNP304"/>
      <c r="GNQ304"/>
      <c r="GNR304"/>
      <c r="GNS304"/>
      <c r="GNT304"/>
      <c r="GNU304"/>
      <c r="GNV304"/>
      <c r="GNW304"/>
      <c r="GNX304"/>
      <c r="GNY304"/>
      <c r="GNZ304"/>
      <c r="GOA304"/>
      <c r="GOB304"/>
      <c r="GOC304"/>
      <c r="GOD304"/>
      <c r="GOE304"/>
      <c r="GOF304"/>
      <c r="GOG304"/>
      <c r="GOH304"/>
      <c r="GOI304"/>
      <c r="GOJ304"/>
      <c r="GOK304"/>
      <c r="GOL304"/>
      <c r="GOM304"/>
      <c r="GON304"/>
      <c r="GOO304"/>
      <c r="GOP304"/>
      <c r="GOQ304"/>
      <c r="GOR304"/>
      <c r="GOS304"/>
      <c r="GOT304"/>
      <c r="GOU304"/>
      <c r="GOV304"/>
      <c r="GOW304"/>
      <c r="GOX304"/>
      <c r="GOY304"/>
      <c r="GOZ304"/>
      <c r="GPA304"/>
      <c r="GPB304"/>
      <c r="GPC304"/>
      <c r="GPD304"/>
      <c r="GPE304"/>
      <c r="GPF304"/>
      <c r="GPG304"/>
      <c r="GPH304"/>
      <c r="GPI304"/>
      <c r="GPJ304"/>
      <c r="GPK304"/>
      <c r="GPL304"/>
      <c r="GPM304"/>
      <c r="GPN304"/>
      <c r="GPO304"/>
      <c r="GPP304"/>
      <c r="GPQ304"/>
      <c r="GPR304"/>
      <c r="GPS304"/>
      <c r="GPT304"/>
      <c r="GPU304"/>
      <c r="GPV304"/>
      <c r="GPW304"/>
      <c r="GPX304"/>
      <c r="GPY304"/>
      <c r="GPZ304"/>
      <c r="GQA304"/>
      <c r="GQB304"/>
      <c r="GQC304"/>
      <c r="GQD304"/>
      <c r="GQE304"/>
      <c r="GQF304"/>
      <c r="GQG304"/>
      <c r="GQH304"/>
      <c r="GQI304"/>
      <c r="GQJ304"/>
      <c r="GQK304"/>
      <c r="GQL304"/>
      <c r="GQM304"/>
      <c r="GQN304"/>
      <c r="GQO304"/>
      <c r="GQP304"/>
      <c r="GQQ304"/>
      <c r="GQR304"/>
      <c r="GQS304"/>
      <c r="GQT304"/>
      <c r="GQU304"/>
      <c r="GQV304"/>
      <c r="GQW304"/>
      <c r="GQX304"/>
      <c r="GQY304"/>
      <c r="GQZ304"/>
      <c r="GRA304"/>
      <c r="GRB304"/>
      <c r="GRC304"/>
      <c r="GRD304"/>
      <c r="GRE304"/>
      <c r="GRF304"/>
      <c r="GRG304"/>
      <c r="GRH304"/>
      <c r="GRI304"/>
      <c r="GRJ304"/>
      <c r="GRK304"/>
      <c r="GRL304"/>
      <c r="GRM304"/>
      <c r="GRN304"/>
      <c r="GRO304"/>
      <c r="GRP304"/>
      <c r="GRQ304"/>
      <c r="GRR304"/>
      <c r="GRS304"/>
      <c r="GRT304"/>
      <c r="GRU304"/>
      <c r="GRV304"/>
      <c r="GRW304"/>
      <c r="GRX304"/>
      <c r="GRY304"/>
      <c r="GRZ304"/>
      <c r="GSA304"/>
      <c r="GSB304"/>
      <c r="GSC304"/>
      <c r="GSD304"/>
      <c r="GSE304"/>
      <c r="GSF304"/>
      <c r="GSG304"/>
      <c r="GSH304"/>
      <c r="GSI304"/>
      <c r="GSJ304"/>
      <c r="GSK304"/>
      <c r="GSL304"/>
      <c r="GSM304"/>
      <c r="GSN304"/>
      <c r="GSO304"/>
      <c r="GSP304"/>
      <c r="GSQ304"/>
      <c r="GSR304"/>
      <c r="GSS304"/>
      <c r="GST304"/>
      <c r="GSU304"/>
      <c r="GSV304"/>
      <c r="GSW304"/>
      <c r="GSX304"/>
      <c r="GSY304"/>
      <c r="GSZ304"/>
      <c r="GTA304"/>
      <c r="GTB304"/>
      <c r="GTC304"/>
      <c r="GTD304"/>
      <c r="GTE304"/>
      <c r="GTF304"/>
      <c r="GTG304"/>
      <c r="GTH304"/>
      <c r="GTI304"/>
      <c r="GTJ304"/>
      <c r="GTK304"/>
      <c r="GTL304"/>
      <c r="GTM304"/>
      <c r="GTN304"/>
      <c r="GTO304"/>
      <c r="GTP304"/>
      <c r="GTQ304"/>
      <c r="GTR304"/>
      <c r="GTS304"/>
      <c r="GTT304"/>
      <c r="GTU304"/>
      <c r="GTV304"/>
      <c r="GTW304"/>
      <c r="GTX304"/>
      <c r="GTY304"/>
      <c r="GTZ304"/>
      <c r="GUA304"/>
      <c r="GUB304"/>
      <c r="GUC304"/>
      <c r="GUD304"/>
      <c r="GUE304"/>
      <c r="GUF304"/>
      <c r="GUG304"/>
      <c r="GUH304"/>
      <c r="GUI304"/>
      <c r="GUJ304"/>
      <c r="GUK304"/>
      <c r="GUL304"/>
      <c r="GUM304"/>
      <c r="GUN304"/>
      <c r="GUO304"/>
      <c r="GUP304"/>
      <c r="GUQ304"/>
      <c r="GUR304"/>
      <c r="GUS304"/>
      <c r="GUT304"/>
      <c r="GUU304"/>
      <c r="GUV304"/>
      <c r="GUW304"/>
      <c r="GUX304"/>
      <c r="GUY304"/>
      <c r="GUZ304"/>
      <c r="GVA304"/>
      <c r="GVB304"/>
      <c r="GVC304"/>
      <c r="GVD304"/>
      <c r="GVE304"/>
      <c r="GVF304"/>
      <c r="GVG304"/>
      <c r="GVH304"/>
      <c r="GVI304"/>
      <c r="GVJ304"/>
      <c r="GVK304"/>
      <c r="GVL304"/>
      <c r="GVM304"/>
      <c r="GVN304"/>
      <c r="GVO304"/>
      <c r="GVP304"/>
      <c r="GVQ304"/>
      <c r="GVR304"/>
      <c r="GVS304"/>
      <c r="GVT304"/>
      <c r="GVU304"/>
      <c r="GVV304"/>
      <c r="GVW304"/>
      <c r="GVX304"/>
      <c r="GVY304"/>
      <c r="GVZ304"/>
      <c r="GWA304"/>
      <c r="GWB304"/>
      <c r="GWC304"/>
      <c r="GWD304"/>
      <c r="GWE304"/>
      <c r="GWF304"/>
      <c r="GWG304"/>
      <c r="GWH304"/>
      <c r="GWI304"/>
      <c r="GWJ304"/>
      <c r="GWK304"/>
      <c r="GWL304"/>
      <c r="GWM304"/>
      <c r="GWN304"/>
      <c r="GWO304"/>
      <c r="GWP304"/>
      <c r="GWQ304"/>
      <c r="GWR304"/>
      <c r="GWS304"/>
      <c r="GWT304"/>
      <c r="GWU304"/>
      <c r="GWV304"/>
      <c r="GWW304"/>
      <c r="GWX304"/>
      <c r="GWY304"/>
      <c r="GWZ304"/>
      <c r="GXA304"/>
      <c r="GXB304"/>
      <c r="GXC304"/>
      <c r="GXD304"/>
      <c r="GXE304"/>
      <c r="GXF304"/>
      <c r="GXG304"/>
      <c r="GXH304"/>
      <c r="GXI304"/>
      <c r="GXJ304"/>
      <c r="GXK304"/>
      <c r="GXL304"/>
      <c r="GXM304"/>
      <c r="GXN304"/>
      <c r="GXO304"/>
      <c r="GXP304"/>
      <c r="GXQ304"/>
      <c r="GXR304"/>
      <c r="GXS304"/>
      <c r="GXT304"/>
      <c r="GXU304"/>
      <c r="GXV304"/>
      <c r="GXW304"/>
      <c r="GXX304"/>
      <c r="GXY304"/>
      <c r="GXZ304"/>
      <c r="GYA304"/>
      <c r="GYB304"/>
      <c r="GYC304"/>
      <c r="GYD304"/>
      <c r="GYE304"/>
      <c r="GYF304"/>
      <c r="GYG304"/>
      <c r="GYH304"/>
      <c r="GYI304"/>
      <c r="GYJ304"/>
      <c r="GYK304"/>
      <c r="GYL304"/>
      <c r="GYM304"/>
      <c r="GYN304"/>
      <c r="GYO304"/>
      <c r="GYP304"/>
      <c r="GYQ304"/>
      <c r="GYR304"/>
      <c r="GYS304"/>
      <c r="GYT304"/>
      <c r="GYU304"/>
      <c r="GYV304"/>
      <c r="GYW304"/>
      <c r="GYX304"/>
      <c r="GYY304"/>
      <c r="GYZ304"/>
      <c r="GZA304"/>
      <c r="GZB304"/>
      <c r="GZC304"/>
      <c r="GZD304"/>
      <c r="GZE304"/>
      <c r="GZF304"/>
      <c r="GZG304"/>
      <c r="GZH304"/>
      <c r="GZI304"/>
      <c r="GZJ304"/>
      <c r="GZK304"/>
      <c r="GZL304"/>
      <c r="GZM304"/>
      <c r="GZN304"/>
      <c r="GZO304"/>
      <c r="GZP304"/>
      <c r="GZQ304"/>
      <c r="GZR304"/>
      <c r="GZS304"/>
      <c r="GZT304"/>
      <c r="GZU304"/>
      <c r="GZV304"/>
      <c r="GZW304"/>
      <c r="GZX304"/>
      <c r="GZY304"/>
      <c r="GZZ304"/>
      <c r="HAA304"/>
      <c r="HAB304"/>
      <c r="HAC304"/>
      <c r="HAD304"/>
      <c r="HAE304"/>
      <c r="HAF304"/>
      <c r="HAG304"/>
      <c r="HAH304"/>
      <c r="HAI304"/>
      <c r="HAJ304"/>
      <c r="HAK304"/>
      <c r="HAL304"/>
      <c r="HAM304"/>
      <c r="HAN304"/>
      <c r="HAO304"/>
      <c r="HAP304"/>
      <c r="HAQ304"/>
      <c r="HAR304"/>
      <c r="HAS304"/>
      <c r="HAT304"/>
      <c r="HAU304"/>
      <c r="HAV304"/>
      <c r="HAW304"/>
      <c r="HAX304"/>
      <c r="HAY304"/>
      <c r="HAZ304"/>
      <c r="HBA304"/>
      <c r="HBB304"/>
      <c r="HBC304"/>
      <c r="HBD304"/>
      <c r="HBE304"/>
      <c r="HBF304"/>
      <c r="HBG304"/>
      <c r="HBH304"/>
      <c r="HBI304"/>
      <c r="HBJ304"/>
      <c r="HBK304"/>
      <c r="HBL304"/>
      <c r="HBM304"/>
      <c r="HBN304"/>
      <c r="HBO304"/>
      <c r="HBP304"/>
      <c r="HBQ304"/>
      <c r="HBR304"/>
      <c r="HBS304"/>
      <c r="HBT304"/>
      <c r="HBU304"/>
      <c r="HBV304"/>
      <c r="HBW304"/>
      <c r="HBX304"/>
      <c r="HBY304"/>
      <c r="HBZ304"/>
      <c r="HCA304"/>
      <c r="HCB304"/>
      <c r="HCC304"/>
      <c r="HCD304"/>
      <c r="HCE304"/>
      <c r="HCF304"/>
      <c r="HCG304"/>
      <c r="HCH304"/>
      <c r="HCI304"/>
      <c r="HCJ304"/>
      <c r="HCK304"/>
      <c r="HCL304"/>
      <c r="HCM304"/>
      <c r="HCN304"/>
      <c r="HCO304"/>
      <c r="HCP304"/>
      <c r="HCQ304"/>
      <c r="HCR304"/>
      <c r="HCS304"/>
      <c r="HCT304"/>
      <c r="HCU304"/>
      <c r="HCV304"/>
      <c r="HCW304"/>
      <c r="HCX304"/>
      <c r="HCY304"/>
      <c r="HCZ304"/>
      <c r="HDA304"/>
      <c r="HDB304"/>
      <c r="HDC304"/>
      <c r="HDD304"/>
      <c r="HDE304"/>
      <c r="HDF304"/>
      <c r="HDG304"/>
      <c r="HDH304"/>
      <c r="HDI304"/>
      <c r="HDJ304"/>
      <c r="HDK304"/>
      <c r="HDL304"/>
      <c r="HDM304"/>
      <c r="HDN304"/>
      <c r="HDO304"/>
      <c r="HDP304"/>
      <c r="HDQ304"/>
      <c r="HDR304"/>
      <c r="HDS304"/>
      <c r="HDT304"/>
      <c r="HDU304"/>
      <c r="HDV304"/>
      <c r="HDW304"/>
      <c r="HDX304"/>
      <c r="HDY304"/>
      <c r="HDZ304"/>
      <c r="HEA304"/>
      <c r="HEB304"/>
      <c r="HEC304"/>
      <c r="HED304"/>
      <c r="HEE304"/>
      <c r="HEF304"/>
      <c r="HEG304"/>
      <c r="HEH304"/>
      <c r="HEI304"/>
      <c r="HEJ304"/>
      <c r="HEK304"/>
      <c r="HEL304"/>
      <c r="HEM304"/>
      <c r="HEN304"/>
      <c r="HEO304"/>
      <c r="HEP304"/>
      <c r="HEQ304"/>
      <c r="HER304"/>
      <c r="HES304"/>
      <c r="HET304"/>
      <c r="HEU304"/>
      <c r="HEV304"/>
      <c r="HEW304"/>
      <c r="HEX304"/>
      <c r="HEY304"/>
      <c r="HEZ304"/>
      <c r="HFA304"/>
      <c r="HFB304"/>
      <c r="HFC304"/>
      <c r="HFD304"/>
      <c r="HFE304"/>
      <c r="HFF304"/>
      <c r="HFG304"/>
      <c r="HFH304"/>
      <c r="HFI304"/>
      <c r="HFJ304"/>
      <c r="HFK304"/>
      <c r="HFL304"/>
      <c r="HFM304"/>
      <c r="HFN304"/>
      <c r="HFO304"/>
      <c r="HFP304"/>
      <c r="HFQ304"/>
      <c r="HFR304"/>
      <c r="HFS304"/>
      <c r="HFT304"/>
      <c r="HFU304"/>
      <c r="HFV304"/>
      <c r="HFW304"/>
      <c r="HFX304"/>
      <c r="HFY304"/>
      <c r="HFZ304"/>
      <c r="HGA304"/>
      <c r="HGB304"/>
      <c r="HGC304"/>
      <c r="HGD304"/>
      <c r="HGE304"/>
      <c r="HGF304"/>
      <c r="HGG304"/>
      <c r="HGH304"/>
      <c r="HGI304"/>
      <c r="HGJ304"/>
      <c r="HGK304"/>
      <c r="HGL304"/>
      <c r="HGM304"/>
      <c r="HGN304"/>
      <c r="HGO304"/>
      <c r="HGP304"/>
      <c r="HGQ304"/>
      <c r="HGR304"/>
      <c r="HGS304"/>
      <c r="HGT304"/>
      <c r="HGU304"/>
      <c r="HGV304"/>
      <c r="HGW304"/>
      <c r="HGX304"/>
      <c r="HGY304"/>
      <c r="HGZ304"/>
      <c r="HHA304"/>
      <c r="HHB304"/>
      <c r="HHC304"/>
      <c r="HHD304"/>
      <c r="HHE304"/>
      <c r="HHF304"/>
      <c r="HHG304"/>
      <c r="HHH304"/>
      <c r="HHI304"/>
      <c r="HHJ304"/>
      <c r="HHK304"/>
      <c r="HHL304"/>
      <c r="HHM304"/>
      <c r="HHN304"/>
      <c r="HHO304"/>
      <c r="HHP304"/>
      <c r="HHQ304"/>
      <c r="HHR304"/>
      <c r="HHS304"/>
      <c r="HHT304"/>
      <c r="HHU304"/>
      <c r="HHV304"/>
      <c r="HHW304"/>
      <c r="HHX304"/>
      <c r="HHY304"/>
      <c r="HHZ304"/>
      <c r="HIA304"/>
      <c r="HIB304"/>
      <c r="HIC304"/>
      <c r="HID304"/>
      <c r="HIE304"/>
      <c r="HIF304"/>
      <c r="HIG304"/>
      <c r="HIH304"/>
      <c r="HII304"/>
      <c r="HIJ304"/>
      <c r="HIK304"/>
      <c r="HIL304"/>
      <c r="HIM304"/>
      <c r="HIN304"/>
      <c r="HIO304"/>
      <c r="HIP304"/>
      <c r="HIQ304"/>
      <c r="HIR304"/>
      <c r="HIS304"/>
      <c r="HIT304"/>
      <c r="HIU304"/>
      <c r="HIV304"/>
      <c r="HIW304"/>
      <c r="HIX304"/>
      <c r="HIY304"/>
      <c r="HIZ304"/>
      <c r="HJA304"/>
      <c r="HJB304"/>
      <c r="HJC304"/>
      <c r="HJD304"/>
      <c r="HJE304"/>
      <c r="HJF304"/>
      <c r="HJG304"/>
      <c r="HJH304"/>
      <c r="HJI304"/>
      <c r="HJJ304"/>
      <c r="HJK304"/>
      <c r="HJL304"/>
      <c r="HJM304"/>
      <c r="HJN304"/>
      <c r="HJO304"/>
      <c r="HJP304"/>
      <c r="HJQ304"/>
      <c r="HJR304"/>
      <c r="HJS304"/>
      <c r="HJT304"/>
      <c r="HJU304"/>
      <c r="HJV304"/>
      <c r="HJW304"/>
      <c r="HJX304"/>
      <c r="HJY304"/>
      <c r="HJZ304"/>
      <c r="HKA304"/>
      <c r="HKB304"/>
      <c r="HKC304"/>
      <c r="HKD304"/>
      <c r="HKE304"/>
      <c r="HKF304"/>
      <c r="HKG304"/>
      <c r="HKH304"/>
      <c r="HKI304"/>
      <c r="HKJ304"/>
      <c r="HKK304"/>
      <c r="HKL304"/>
      <c r="HKM304"/>
      <c r="HKN304"/>
      <c r="HKO304"/>
      <c r="HKP304"/>
      <c r="HKQ304"/>
      <c r="HKR304"/>
      <c r="HKS304"/>
      <c r="HKT304"/>
      <c r="HKU304"/>
      <c r="HKV304"/>
      <c r="HKW304"/>
      <c r="HKX304"/>
      <c r="HKY304"/>
      <c r="HKZ304"/>
      <c r="HLA304"/>
      <c r="HLB304"/>
      <c r="HLC304"/>
      <c r="HLD304"/>
      <c r="HLE304"/>
      <c r="HLF304"/>
      <c r="HLG304"/>
      <c r="HLH304"/>
      <c r="HLI304"/>
      <c r="HLJ304"/>
      <c r="HLK304"/>
      <c r="HLL304"/>
      <c r="HLM304"/>
      <c r="HLN304"/>
      <c r="HLO304"/>
      <c r="HLP304"/>
      <c r="HLQ304"/>
      <c r="HLR304"/>
      <c r="HLS304"/>
      <c r="HLT304"/>
      <c r="HLU304"/>
      <c r="HLV304"/>
      <c r="HLW304"/>
      <c r="HLX304"/>
      <c r="HLY304"/>
      <c r="HLZ304"/>
      <c r="HMA304"/>
      <c r="HMB304"/>
      <c r="HMC304"/>
      <c r="HMD304"/>
      <c r="HME304"/>
      <c r="HMF304"/>
      <c r="HMG304"/>
      <c r="HMH304"/>
      <c r="HMI304"/>
      <c r="HMJ304"/>
      <c r="HMK304"/>
      <c r="HML304"/>
      <c r="HMM304"/>
      <c r="HMN304"/>
      <c r="HMO304"/>
      <c r="HMP304"/>
      <c r="HMQ304"/>
      <c r="HMR304"/>
      <c r="HMS304"/>
      <c r="HMT304"/>
      <c r="HMU304"/>
      <c r="HMV304"/>
      <c r="HMW304"/>
      <c r="HMX304"/>
      <c r="HMY304"/>
      <c r="HMZ304"/>
      <c r="HNA304"/>
      <c r="HNB304"/>
      <c r="HNC304"/>
      <c r="HND304"/>
      <c r="HNE304"/>
      <c r="HNF304"/>
      <c r="HNG304"/>
      <c r="HNH304"/>
      <c r="HNI304"/>
      <c r="HNJ304"/>
      <c r="HNK304"/>
      <c r="HNL304"/>
      <c r="HNM304"/>
      <c r="HNN304"/>
      <c r="HNO304"/>
      <c r="HNP304"/>
      <c r="HNQ304"/>
      <c r="HNR304"/>
      <c r="HNS304"/>
      <c r="HNT304"/>
      <c r="HNU304"/>
      <c r="HNV304"/>
      <c r="HNW304"/>
      <c r="HNX304"/>
      <c r="HNY304"/>
      <c r="HNZ304"/>
      <c r="HOA304"/>
      <c r="HOB304"/>
      <c r="HOC304"/>
      <c r="HOD304"/>
      <c r="HOE304"/>
      <c r="HOF304"/>
      <c r="HOG304"/>
      <c r="HOH304"/>
      <c r="HOI304"/>
      <c r="HOJ304"/>
      <c r="HOK304"/>
      <c r="HOL304"/>
      <c r="HOM304"/>
      <c r="HON304"/>
      <c r="HOO304"/>
      <c r="HOP304"/>
      <c r="HOQ304"/>
      <c r="HOR304"/>
      <c r="HOS304"/>
      <c r="HOT304"/>
      <c r="HOU304"/>
      <c r="HOV304"/>
      <c r="HOW304"/>
      <c r="HOX304"/>
      <c r="HOY304"/>
      <c r="HOZ304"/>
      <c r="HPA304"/>
      <c r="HPB304"/>
      <c r="HPC304"/>
      <c r="HPD304"/>
      <c r="HPE304"/>
      <c r="HPF304"/>
      <c r="HPG304"/>
      <c r="HPH304"/>
      <c r="HPI304"/>
      <c r="HPJ304"/>
      <c r="HPK304"/>
      <c r="HPL304"/>
      <c r="HPM304"/>
      <c r="HPN304"/>
      <c r="HPO304"/>
      <c r="HPP304"/>
      <c r="HPQ304"/>
      <c r="HPR304"/>
      <c r="HPS304"/>
      <c r="HPT304"/>
      <c r="HPU304"/>
      <c r="HPV304"/>
      <c r="HPW304"/>
      <c r="HPX304"/>
      <c r="HPY304"/>
      <c r="HPZ304"/>
      <c r="HQA304"/>
      <c r="HQB304"/>
      <c r="HQC304"/>
      <c r="HQD304"/>
      <c r="HQE304"/>
      <c r="HQF304"/>
      <c r="HQG304"/>
      <c r="HQH304"/>
      <c r="HQI304"/>
      <c r="HQJ304"/>
      <c r="HQK304"/>
      <c r="HQL304"/>
      <c r="HQM304"/>
      <c r="HQN304"/>
      <c r="HQO304"/>
      <c r="HQP304"/>
      <c r="HQQ304"/>
      <c r="HQR304"/>
      <c r="HQS304"/>
      <c r="HQT304"/>
      <c r="HQU304"/>
      <c r="HQV304"/>
      <c r="HQW304"/>
      <c r="HQX304"/>
      <c r="HQY304"/>
      <c r="HQZ304"/>
      <c r="HRA304"/>
      <c r="HRB304"/>
      <c r="HRC304"/>
      <c r="HRD304"/>
      <c r="HRE304"/>
      <c r="HRF304"/>
      <c r="HRG304"/>
      <c r="HRH304"/>
      <c r="HRI304"/>
      <c r="HRJ304"/>
      <c r="HRK304"/>
      <c r="HRL304"/>
      <c r="HRM304"/>
      <c r="HRN304"/>
      <c r="HRO304"/>
      <c r="HRP304"/>
      <c r="HRQ304"/>
      <c r="HRR304"/>
      <c r="HRS304"/>
      <c r="HRT304"/>
      <c r="HRU304"/>
      <c r="HRV304"/>
      <c r="HRW304"/>
      <c r="HRX304"/>
      <c r="HRY304"/>
      <c r="HRZ304"/>
      <c r="HSA304"/>
      <c r="HSB304"/>
      <c r="HSC304"/>
      <c r="HSD304"/>
      <c r="HSE304"/>
      <c r="HSF304"/>
      <c r="HSG304"/>
      <c r="HSH304"/>
      <c r="HSI304"/>
      <c r="HSJ304"/>
      <c r="HSK304"/>
      <c r="HSL304"/>
      <c r="HSM304"/>
      <c r="HSN304"/>
      <c r="HSO304"/>
      <c r="HSP304"/>
      <c r="HSQ304"/>
      <c r="HSR304"/>
      <c r="HSS304"/>
      <c r="HST304"/>
      <c r="HSU304"/>
      <c r="HSV304"/>
      <c r="HSW304"/>
      <c r="HSX304"/>
      <c r="HSY304"/>
      <c r="HSZ304"/>
      <c r="HTA304"/>
      <c r="HTB304"/>
      <c r="HTC304"/>
      <c r="HTD304"/>
      <c r="HTE304"/>
      <c r="HTF304"/>
      <c r="HTG304"/>
      <c r="HTH304"/>
      <c r="HTI304"/>
      <c r="HTJ304"/>
      <c r="HTK304"/>
      <c r="HTL304"/>
      <c r="HTM304"/>
      <c r="HTN304"/>
      <c r="HTO304"/>
      <c r="HTP304"/>
      <c r="HTQ304"/>
      <c r="HTR304"/>
      <c r="HTS304"/>
      <c r="HTT304"/>
      <c r="HTU304"/>
      <c r="HTV304"/>
      <c r="HTW304"/>
      <c r="HTX304"/>
      <c r="HTY304"/>
      <c r="HTZ304"/>
      <c r="HUA304"/>
      <c r="HUB304"/>
      <c r="HUC304"/>
      <c r="HUD304"/>
      <c r="HUE304"/>
      <c r="HUF304"/>
      <c r="HUG304"/>
      <c r="HUH304"/>
      <c r="HUI304"/>
      <c r="HUJ304"/>
      <c r="HUK304"/>
      <c r="HUL304"/>
      <c r="HUM304"/>
      <c r="HUN304"/>
      <c r="HUO304"/>
      <c r="HUP304"/>
      <c r="HUQ304"/>
      <c r="HUR304"/>
      <c r="HUS304"/>
      <c r="HUT304"/>
      <c r="HUU304"/>
      <c r="HUV304"/>
      <c r="HUW304"/>
      <c r="HUX304"/>
      <c r="HUY304"/>
      <c r="HUZ304"/>
      <c r="HVA304"/>
      <c r="HVB304"/>
      <c r="HVC304"/>
      <c r="HVD304"/>
      <c r="HVE304"/>
      <c r="HVF304"/>
      <c r="HVG304"/>
      <c r="HVH304"/>
      <c r="HVI304"/>
      <c r="HVJ304"/>
      <c r="HVK304"/>
      <c r="HVL304"/>
      <c r="HVM304"/>
      <c r="HVN304"/>
      <c r="HVO304"/>
      <c r="HVP304"/>
      <c r="HVQ304"/>
      <c r="HVR304"/>
      <c r="HVS304"/>
      <c r="HVT304"/>
      <c r="HVU304"/>
      <c r="HVV304"/>
      <c r="HVW304"/>
      <c r="HVX304"/>
      <c r="HVY304"/>
      <c r="HVZ304"/>
      <c r="HWA304"/>
      <c r="HWB304"/>
      <c r="HWC304"/>
      <c r="HWD304"/>
      <c r="HWE304"/>
      <c r="HWF304"/>
      <c r="HWG304"/>
      <c r="HWH304"/>
      <c r="HWI304"/>
      <c r="HWJ304"/>
      <c r="HWK304"/>
      <c r="HWL304"/>
      <c r="HWM304"/>
      <c r="HWN304"/>
      <c r="HWO304"/>
      <c r="HWP304"/>
      <c r="HWQ304"/>
      <c r="HWR304"/>
      <c r="HWS304"/>
      <c r="HWT304"/>
      <c r="HWU304"/>
      <c r="HWV304"/>
      <c r="HWW304"/>
      <c r="HWX304"/>
      <c r="HWY304"/>
      <c r="HWZ304"/>
      <c r="HXA304"/>
      <c r="HXB304"/>
      <c r="HXC304"/>
      <c r="HXD304"/>
      <c r="HXE304"/>
      <c r="HXF304"/>
      <c r="HXG304"/>
      <c r="HXH304"/>
      <c r="HXI304"/>
      <c r="HXJ304"/>
      <c r="HXK304"/>
      <c r="HXL304"/>
      <c r="HXM304"/>
      <c r="HXN304"/>
      <c r="HXO304"/>
      <c r="HXP304"/>
      <c r="HXQ304"/>
      <c r="HXR304"/>
      <c r="HXS304"/>
      <c r="HXT304"/>
      <c r="HXU304"/>
      <c r="HXV304"/>
      <c r="HXW304"/>
      <c r="HXX304"/>
      <c r="HXY304"/>
      <c r="HXZ304"/>
      <c r="HYA304"/>
      <c r="HYB304"/>
      <c r="HYC304"/>
      <c r="HYD304"/>
      <c r="HYE304"/>
      <c r="HYF304"/>
      <c r="HYG304"/>
      <c r="HYH304"/>
      <c r="HYI304"/>
      <c r="HYJ304"/>
      <c r="HYK304"/>
      <c r="HYL304"/>
      <c r="HYM304"/>
      <c r="HYN304"/>
      <c r="HYO304"/>
      <c r="HYP304"/>
      <c r="HYQ304"/>
      <c r="HYR304"/>
      <c r="HYS304"/>
      <c r="HYT304"/>
      <c r="HYU304"/>
      <c r="HYV304"/>
      <c r="HYW304"/>
      <c r="HYX304"/>
      <c r="HYY304"/>
      <c r="HYZ304"/>
      <c r="HZA304"/>
      <c r="HZB304"/>
      <c r="HZC304"/>
      <c r="HZD304"/>
      <c r="HZE304"/>
      <c r="HZF304"/>
      <c r="HZG304"/>
      <c r="HZH304"/>
      <c r="HZI304"/>
      <c r="HZJ304"/>
      <c r="HZK304"/>
      <c r="HZL304"/>
      <c r="HZM304"/>
      <c r="HZN304"/>
      <c r="HZO304"/>
      <c r="HZP304"/>
      <c r="HZQ304"/>
      <c r="HZR304"/>
      <c r="HZS304"/>
      <c r="HZT304"/>
      <c r="HZU304"/>
      <c r="HZV304"/>
      <c r="HZW304"/>
      <c r="HZX304"/>
      <c r="HZY304"/>
      <c r="HZZ304"/>
      <c r="IAA304"/>
      <c r="IAB304"/>
      <c r="IAC304"/>
      <c r="IAD304"/>
      <c r="IAE304"/>
      <c r="IAF304"/>
      <c r="IAG304"/>
      <c r="IAH304"/>
      <c r="IAI304"/>
      <c r="IAJ304"/>
      <c r="IAK304"/>
      <c r="IAL304"/>
      <c r="IAM304"/>
      <c r="IAN304"/>
      <c r="IAO304"/>
      <c r="IAP304"/>
      <c r="IAQ304"/>
      <c r="IAR304"/>
      <c r="IAS304"/>
      <c r="IAT304"/>
      <c r="IAU304"/>
      <c r="IAV304"/>
      <c r="IAW304"/>
      <c r="IAX304"/>
      <c r="IAY304"/>
      <c r="IAZ304"/>
      <c r="IBA304"/>
      <c r="IBB304"/>
      <c r="IBC304"/>
      <c r="IBD304"/>
      <c r="IBE304"/>
      <c r="IBF304"/>
      <c r="IBG304"/>
      <c r="IBH304"/>
      <c r="IBI304"/>
      <c r="IBJ304"/>
      <c r="IBK304"/>
      <c r="IBL304"/>
      <c r="IBM304"/>
      <c r="IBN304"/>
      <c r="IBO304"/>
      <c r="IBP304"/>
      <c r="IBQ304"/>
      <c r="IBR304"/>
      <c r="IBS304"/>
      <c r="IBT304"/>
      <c r="IBU304"/>
      <c r="IBV304"/>
      <c r="IBW304"/>
      <c r="IBX304"/>
      <c r="IBY304"/>
      <c r="IBZ304"/>
      <c r="ICA304"/>
      <c r="ICB304"/>
      <c r="ICC304"/>
      <c r="ICD304"/>
      <c r="ICE304"/>
      <c r="ICF304"/>
      <c r="ICG304"/>
      <c r="ICH304"/>
      <c r="ICI304"/>
      <c r="ICJ304"/>
      <c r="ICK304"/>
      <c r="ICL304"/>
      <c r="ICM304"/>
      <c r="ICN304"/>
      <c r="ICO304"/>
      <c r="ICP304"/>
      <c r="ICQ304"/>
      <c r="ICR304"/>
      <c r="ICS304"/>
      <c r="ICT304"/>
      <c r="ICU304"/>
      <c r="ICV304"/>
      <c r="ICW304"/>
      <c r="ICX304"/>
      <c r="ICY304"/>
      <c r="ICZ304"/>
      <c r="IDA304"/>
      <c r="IDB304"/>
      <c r="IDC304"/>
      <c r="IDD304"/>
      <c r="IDE304"/>
      <c r="IDF304"/>
      <c r="IDG304"/>
      <c r="IDH304"/>
      <c r="IDI304"/>
      <c r="IDJ304"/>
      <c r="IDK304"/>
      <c r="IDL304"/>
      <c r="IDM304"/>
      <c r="IDN304"/>
      <c r="IDO304"/>
      <c r="IDP304"/>
      <c r="IDQ304"/>
      <c r="IDR304"/>
      <c r="IDS304"/>
      <c r="IDT304"/>
      <c r="IDU304"/>
      <c r="IDV304"/>
      <c r="IDW304"/>
      <c r="IDX304"/>
      <c r="IDY304"/>
      <c r="IDZ304"/>
      <c r="IEA304"/>
      <c r="IEB304"/>
      <c r="IEC304"/>
      <c r="IED304"/>
      <c r="IEE304"/>
      <c r="IEF304"/>
      <c r="IEG304"/>
      <c r="IEH304"/>
      <c r="IEI304"/>
      <c r="IEJ304"/>
      <c r="IEK304"/>
      <c r="IEL304"/>
      <c r="IEM304"/>
      <c r="IEN304"/>
      <c r="IEO304"/>
      <c r="IEP304"/>
      <c r="IEQ304"/>
      <c r="IER304"/>
      <c r="IES304"/>
      <c r="IET304"/>
      <c r="IEU304"/>
      <c r="IEV304"/>
      <c r="IEW304"/>
      <c r="IEX304"/>
      <c r="IEY304"/>
      <c r="IEZ304"/>
      <c r="IFA304"/>
      <c r="IFB304"/>
      <c r="IFC304"/>
      <c r="IFD304"/>
      <c r="IFE304"/>
      <c r="IFF304"/>
      <c r="IFG304"/>
      <c r="IFH304"/>
      <c r="IFI304"/>
      <c r="IFJ304"/>
      <c r="IFK304"/>
      <c r="IFL304"/>
      <c r="IFM304"/>
      <c r="IFN304"/>
      <c r="IFO304"/>
      <c r="IFP304"/>
      <c r="IFQ304"/>
      <c r="IFR304"/>
      <c r="IFS304"/>
      <c r="IFT304"/>
      <c r="IFU304"/>
      <c r="IFV304"/>
      <c r="IFW304"/>
      <c r="IFX304"/>
      <c r="IFY304"/>
      <c r="IFZ304"/>
      <c r="IGA304"/>
      <c r="IGB304"/>
      <c r="IGC304"/>
      <c r="IGD304"/>
      <c r="IGE304"/>
      <c r="IGF304"/>
      <c r="IGG304"/>
      <c r="IGH304"/>
      <c r="IGI304"/>
      <c r="IGJ304"/>
      <c r="IGK304"/>
      <c r="IGL304"/>
      <c r="IGM304"/>
      <c r="IGN304"/>
      <c r="IGO304"/>
      <c r="IGP304"/>
      <c r="IGQ304"/>
      <c r="IGR304"/>
      <c r="IGS304"/>
      <c r="IGT304"/>
      <c r="IGU304"/>
      <c r="IGV304"/>
      <c r="IGW304"/>
      <c r="IGX304"/>
      <c r="IGY304"/>
      <c r="IGZ304"/>
      <c r="IHA304"/>
      <c r="IHB304"/>
      <c r="IHC304"/>
      <c r="IHD304"/>
      <c r="IHE304"/>
      <c r="IHF304"/>
      <c r="IHG304"/>
      <c r="IHH304"/>
      <c r="IHI304"/>
      <c r="IHJ304"/>
      <c r="IHK304"/>
      <c r="IHL304"/>
      <c r="IHM304"/>
      <c r="IHN304"/>
      <c r="IHO304"/>
      <c r="IHP304"/>
      <c r="IHQ304"/>
      <c r="IHR304"/>
      <c r="IHS304"/>
      <c r="IHT304"/>
      <c r="IHU304"/>
      <c r="IHV304"/>
      <c r="IHW304"/>
      <c r="IHX304"/>
      <c r="IHY304"/>
      <c r="IHZ304"/>
      <c r="IIA304"/>
      <c r="IIB304"/>
      <c r="IIC304"/>
      <c r="IID304"/>
      <c r="IIE304"/>
      <c r="IIF304"/>
      <c r="IIG304"/>
      <c r="IIH304"/>
      <c r="III304"/>
      <c r="IIJ304"/>
      <c r="IIK304"/>
      <c r="IIL304"/>
      <c r="IIM304"/>
      <c r="IIN304"/>
      <c r="IIO304"/>
      <c r="IIP304"/>
      <c r="IIQ304"/>
      <c r="IIR304"/>
      <c r="IIS304"/>
      <c r="IIT304"/>
      <c r="IIU304"/>
      <c r="IIV304"/>
      <c r="IIW304"/>
      <c r="IIX304"/>
      <c r="IIY304"/>
      <c r="IIZ304"/>
      <c r="IJA304"/>
      <c r="IJB304"/>
      <c r="IJC304"/>
      <c r="IJD304"/>
      <c r="IJE304"/>
      <c r="IJF304"/>
      <c r="IJG304"/>
      <c r="IJH304"/>
      <c r="IJI304"/>
      <c r="IJJ304"/>
      <c r="IJK304"/>
      <c r="IJL304"/>
      <c r="IJM304"/>
      <c r="IJN304"/>
      <c r="IJO304"/>
      <c r="IJP304"/>
      <c r="IJQ304"/>
      <c r="IJR304"/>
      <c r="IJS304"/>
      <c r="IJT304"/>
      <c r="IJU304"/>
      <c r="IJV304"/>
      <c r="IJW304"/>
      <c r="IJX304"/>
      <c r="IJY304"/>
      <c r="IJZ304"/>
      <c r="IKA304"/>
      <c r="IKB304"/>
      <c r="IKC304"/>
      <c r="IKD304"/>
      <c r="IKE304"/>
      <c r="IKF304"/>
      <c r="IKG304"/>
      <c r="IKH304"/>
      <c r="IKI304"/>
      <c r="IKJ304"/>
      <c r="IKK304"/>
      <c r="IKL304"/>
      <c r="IKM304"/>
      <c r="IKN304"/>
      <c r="IKO304"/>
      <c r="IKP304"/>
      <c r="IKQ304"/>
      <c r="IKR304"/>
      <c r="IKS304"/>
      <c r="IKT304"/>
      <c r="IKU304"/>
      <c r="IKV304"/>
      <c r="IKW304"/>
      <c r="IKX304"/>
      <c r="IKY304"/>
      <c r="IKZ304"/>
      <c r="ILA304"/>
      <c r="ILB304"/>
      <c r="ILC304"/>
      <c r="ILD304"/>
      <c r="ILE304"/>
      <c r="ILF304"/>
      <c r="ILG304"/>
      <c r="ILH304"/>
      <c r="ILI304"/>
      <c r="ILJ304"/>
      <c r="ILK304"/>
      <c r="ILL304"/>
      <c r="ILM304"/>
      <c r="ILN304"/>
      <c r="ILO304"/>
      <c r="ILP304"/>
      <c r="ILQ304"/>
      <c r="ILR304"/>
      <c r="ILS304"/>
      <c r="ILT304"/>
      <c r="ILU304"/>
      <c r="ILV304"/>
      <c r="ILW304"/>
      <c r="ILX304"/>
      <c r="ILY304"/>
      <c r="ILZ304"/>
      <c r="IMA304"/>
      <c r="IMB304"/>
      <c r="IMC304"/>
      <c r="IMD304"/>
      <c r="IME304"/>
      <c r="IMF304"/>
      <c r="IMG304"/>
      <c r="IMH304"/>
      <c r="IMI304"/>
      <c r="IMJ304"/>
      <c r="IMK304"/>
      <c r="IML304"/>
      <c r="IMM304"/>
      <c r="IMN304"/>
      <c r="IMO304"/>
      <c r="IMP304"/>
      <c r="IMQ304"/>
      <c r="IMR304"/>
      <c r="IMS304"/>
      <c r="IMT304"/>
      <c r="IMU304"/>
      <c r="IMV304"/>
      <c r="IMW304"/>
      <c r="IMX304"/>
      <c r="IMY304"/>
      <c r="IMZ304"/>
      <c r="INA304"/>
      <c r="INB304"/>
      <c r="INC304"/>
      <c r="IND304"/>
      <c r="INE304"/>
      <c r="INF304"/>
      <c r="ING304"/>
      <c r="INH304"/>
      <c r="INI304"/>
      <c r="INJ304"/>
      <c r="INK304"/>
      <c r="INL304"/>
      <c r="INM304"/>
      <c r="INN304"/>
      <c r="INO304"/>
      <c r="INP304"/>
      <c r="INQ304"/>
      <c r="INR304"/>
      <c r="INS304"/>
      <c r="INT304"/>
      <c r="INU304"/>
      <c r="INV304"/>
      <c r="INW304"/>
      <c r="INX304"/>
      <c r="INY304"/>
      <c r="INZ304"/>
      <c r="IOA304"/>
      <c r="IOB304"/>
      <c r="IOC304"/>
      <c r="IOD304"/>
      <c r="IOE304"/>
      <c r="IOF304"/>
      <c r="IOG304"/>
      <c r="IOH304"/>
      <c r="IOI304"/>
      <c r="IOJ304"/>
      <c r="IOK304"/>
      <c r="IOL304"/>
      <c r="IOM304"/>
      <c r="ION304"/>
      <c r="IOO304"/>
      <c r="IOP304"/>
      <c r="IOQ304"/>
      <c r="IOR304"/>
      <c r="IOS304"/>
      <c r="IOT304"/>
      <c r="IOU304"/>
      <c r="IOV304"/>
      <c r="IOW304"/>
      <c r="IOX304"/>
      <c r="IOY304"/>
      <c r="IOZ304"/>
      <c r="IPA304"/>
      <c r="IPB304"/>
      <c r="IPC304"/>
      <c r="IPD304"/>
      <c r="IPE304"/>
      <c r="IPF304"/>
      <c r="IPG304"/>
      <c r="IPH304"/>
      <c r="IPI304"/>
      <c r="IPJ304"/>
      <c r="IPK304"/>
      <c r="IPL304"/>
      <c r="IPM304"/>
      <c r="IPN304"/>
      <c r="IPO304"/>
      <c r="IPP304"/>
      <c r="IPQ304"/>
      <c r="IPR304"/>
      <c r="IPS304"/>
      <c r="IPT304"/>
      <c r="IPU304"/>
      <c r="IPV304"/>
      <c r="IPW304"/>
      <c r="IPX304"/>
      <c r="IPY304"/>
      <c r="IPZ304"/>
      <c r="IQA304"/>
      <c r="IQB304"/>
      <c r="IQC304"/>
      <c r="IQD304"/>
      <c r="IQE304"/>
      <c r="IQF304"/>
      <c r="IQG304"/>
      <c r="IQH304"/>
      <c r="IQI304"/>
      <c r="IQJ304"/>
      <c r="IQK304"/>
      <c r="IQL304"/>
      <c r="IQM304"/>
      <c r="IQN304"/>
      <c r="IQO304"/>
      <c r="IQP304"/>
      <c r="IQQ304"/>
      <c r="IQR304"/>
      <c r="IQS304"/>
      <c r="IQT304"/>
      <c r="IQU304"/>
      <c r="IQV304"/>
      <c r="IQW304"/>
      <c r="IQX304"/>
      <c r="IQY304"/>
      <c r="IQZ304"/>
      <c r="IRA304"/>
      <c r="IRB304"/>
      <c r="IRC304"/>
      <c r="IRD304"/>
      <c r="IRE304"/>
      <c r="IRF304"/>
      <c r="IRG304"/>
      <c r="IRH304"/>
      <c r="IRI304"/>
      <c r="IRJ304"/>
      <c r="IRK304"/>
      <c r="IRL304"/>
      <c r="IRM304"/>
      <c r="IRN304"/>
      <c r="IRO304"/>
      <c r="IRP304"/>
      <c r="IRQ304"/>
      <c r="IRR304"/>
      <c r="IRS304"/>
      <c r="IRT304"/>
      <c r="IRU304"/>
      <c r="IRV304"/>
      <c r="IRW304"/>
      <c r="IRX304"/>
      <c r="IRY304"/>
      <c r="IRZ304"/>
      <c r="ISA304"/>
      <c r="ISB304"/>
      <c r="ISC304"/>
      <c r="ISD304"/>
      <c r="ISE304"/>
      <c r="ISF304"/>
      <c r="ISG304"/>
      <c r="ISH304"/>
      <c r="ISI304"/>
      <c r="ISJ304"/>
      <c r="ISK304"/>
      <c r="ISL304"/>
      <c r="ISM304"/>
      <c r="ISN304"/>
      <c r="ISO304"/>
      <c r="ISP304"/>
      <c r="ISQ304"/>
      <c r="ISR304"/>
      <c r="ISS304"/>
      <c r="IST304"/>
      <c r="ISU304"/>
      <c r="ISV304"/>
      <c r="ISW304"/>
      <c r="ISX304"/>
      <c r="ISY304"/>
      <c r="ISZ304"/>
      <c r="ITA304"/>
      <c r="ITB304"/>
      <c r="ITC304"/>
      <c r="ITD304"/>
      <c r="ITE304"/>
      <c r="ITF304"/>
      <c r="ITG304"/>
      <c r="ITH304"/>
      <c r="ITI304"/>
      <c r="ITJ304"/>
      <c r="ITK304"/>
      <c r="ITL304"/>
      <c r="ITM304"/>
      <c r="ITN304"/>
      <c r="ITO304"/>
      <c r="ITP304"/>
      <c r="ITQ304"/>
      <c r="ITR304"/>
      <c r="ITS304"/>
      <c r="ITT304"/>
      <c r="ITU304"/>
      <c r="ITV304"/>
      <c r="ITW304"/>
      <c r="ITX304"/>
      <c r="ITY304"/>
      <c r="ITZ304"/>
      <c r="IUA304"/>
      <c r="IUB304"/>
      <c r="IUC304"/>
      <c r="IUD304"/>
      <c r="IUE304"/>
      <c r="IUF304"/>
      <c r="IUG304"/>
      <c r="IUH304"/>
      <c r="IUI304"/>
      <c r="IUJ304"/>
      <c r="IUK304"/>
      <c r="IUL304"/>
      <c r="IUM304"/>
      <c r="IUN304"/>
      <c r="IUO304"/>
      <c r="IUP304"/>
      <c r="IUQ304"/>
      <c r="IUR304"/>
      <c r="IUS304"/>
      <c r="IUT304"/>
      <c r="IUU304"/>
      <c r="IUV304"/>
      <c r="IUW304"/>
      <c r="IUX304"/>
      <c r="IUY304"/>
      <c r="IUZ304"/>
      <c r="IVA304"/>
      <c r="IVB304"/>
      <c r="IVC304"/>
      <c r="IVD304"/>
      <c r="IVE304"/>
      <c r="IVF304"/>
      <c r="IVG304"/>
      <c r="IVH304"/>
      <c r="IVI304"/>
      <c r="IVJ304"/>
      <c r="IVK304"/>
      <c r="IVL304"/>
      <c r="IVM304"/>
      <c r="IVN304"/>
      <c r="IVO304"/>
      <c r="IVP304"/>
      <c r="IVQ304"/>
      <c r="IVR304"/>
      <c r="IVS304"/>
      <c r="IVT304"/>
      <c r="IVU304"/>
      <c r="IVV304"/>
      <c r="IVW304"/>
      <c r="IVX304"/>
      <c r="IVY304"/>
      <c r="IVZ304"/>
      <c r="IWA304"/>
      <c r="IWB304"/>
      <c r="IWC304"/>
      <c r="IWD304"/>
      <c r="IWE304"/>
      <c r="IWF304"/>
      <c r="IWG304"/>
      <c r="IWH304"/>
      <c r="IWI304"/>
      <c r="IWJ304"/>
      <c r="IWK304"/>
      <c r="IWL304"/>
      <c r="IWM304"/>
      <c r="IWN304"/>
      <c r="IWO304"/>
      <c r="IWP304"/>
      <c r="IWQ304"/>
      <c r="IWR304"/>
      <c r="IWS304"/>
      <c r="IWT304"/>
      <c r="IWU304"/>
      <c r="IWV304"/>
      <c r="IWW304"/>
      <c r="IWX304"/>
      <c r="IWY304"/>
      <c r="IWZ304"/>
      <c r="IXA304"/>
      <c r="IXB304"/>
      <c r="IXC304"/>
      <c r="IXD304"/>
      <c r="IXE304"/>
      <c r="IXF304"/>
      <c r="IXG304"/>
      <c r="IXH304"/>
      <c r="IXI304"/>
      <c r="IXJ304"/>
      <c r="IXK304"/>
      <c r="IXL304"/>
      <c r="IXM304"/>
      <c r="IXN304"/>
      <c r="IXO304"/>
      <c r="IXP304"/>
      <c r="IXQ304"/>
      <c r="IXR304"/>
      <c r="IXS304"/>
      <c r="IXT304"/>
      <c r="IXU304"/>
      <c r="IXV304"/>
      <c r="IXW304"/>
      <c r="IXX304"/>
      <c r="IXY304"/>
      <c r="IXZ304"/>
      <c r="IYA304"/>
      <c r="IYB304"/>
      <c r="IYC304"/>
      <c r="IYD304"/>
      <c r="IYE304"/>
      <c r="IYF304"/>
      <c r="IYG304"/>
      <c r="IYH304"/>
      <c r="IYI304"/>
      <c r="IYJ304"/>
      <c r="IYK304"/>
      <c r="IYL304"/>
      <c r="IYM304"/>
      <c r="IYN304"/>
      <c r="IYO304"/>
      <c r="IYP304"/>
      <c r="IYQ304"/>
      <c r="IYR304"/>
      <c r="IYS304"/>
      <c r="IYT304"/>
      <c r="IYU304"/>
      <c r="IYV304"/>
      <c r="IYW304"/>
      <c r="IYX304"/>
      <c r="IYY304"/>
      <c r="IYZ304"/>
      <c r="IZA304"/>
      <c r="IZB304"/>
      <c r="IZC304"/>
      <c r="IZD304"/>
      <c r="IZE304"/>
      <c r="IZF304"/>
      <c r="IZG304"/>
      <c r="IZH304"/>
      <c r="IZI304"/>
      <c r="IZJ304"/>
      <c r="IZK304"/>
      <c r="IZL304"/>
      <c r="IZM304"/>
      <c r="IZN304"/>
      <c r="IZO304"/>
      <c r="IZP304"/>
      <c r="IZQ304"/>
      <c r="IZR304"/>
      <c r="IZS304"/>
      <c r="IZT304"/>
      <c r="IZU304"/>
      <c r="IZV304"/>
      <c r="IZW304"/>
      <c r="IZX304"/>
      <c r="IZY304"/>
      <c r="IZZ304"/>
      <c r="JAA304"/>
      <c r="JAB304"/>
      <c r="JAC304"/>
      <c r="JAD304"/>
      <c r="JAE304"/>
      <c r="JAF304"/>
      <c r="JAG304"/>
      <c r="JAH304"/>
      <c r="JAI304"/>
      <c r="JAJ304"/>
      <c r="JAK304"/>
      <c r="JAL304"/>
      <c r="JAM304"/>
      <c r="JAN304"/>
      <c r="JAO304"/>
      <c r="JAP304"/>
      <c r="JAQ304"/>
      <c r="JAR304"/>
      <c r="JAS304"/>
      <c r="JAT304"/>
      <c r="JAU304"/>
      <c r="JAV304"/>
      <c r="JAW304"/>
      <c r="JAX304"/>
      <c r="JAY304"/>
      <c r="JAZ304"/>
      <c r="JBA304"/>
      <c r="JBB304"/>
      <c r="JBC304"/>
      <c r="JBD304"/>
      <c r="JBE304"/>
      <c r="JBF304"/>
      <c r="JBG304"/>
      <c r="JBH304"/>
      <c r="JBI304"/>
      <c r="JBJ304"/>
      <c r="JBK304"/>
      <c r="JBL304"/>
      <c r="JBM304"/>
      <c r="JBN304"/>
      <c r="JBO304"/>
      <c r="JBP304"/>
      <c r="JBQ304"/>
      <c r="JBR304"/>
      <c r="JBS304"/>
      <c r="JBT304"/>
      <c r="JBU304"/>
      <c r="JBV304"/>
      <c r="JBW304"/>
      <c r="JBX304"/>
      <c r="JBY304"/>
      <c r="JBZ304"/>
      <c r="JCA304"/>
      <c r="JCB304"/>
      <c r="JCC304"/>
      <c r="JCD304"/>
      <c r="JCE304"/>
      <c r="JCF304"/>
      <c r="JCG304"/>
      <c r="JCH304"/>
      <c r="JCI304"/>
      <c r="JCJ304"/>
      <c r="JCK304"/>
      <c r="JCL304"/>
      <c r="JCM304"/>
      <c r="JCN304"/>
      <c r="JCO304"/>
      <c r="JCP304"/>
      <c r="JCQ304"/>
      <c r="JCR304"/>
      <c r="JCS304"/>
      <c r="JCT304"/>
      <c r="JCU304"/>
      <c r="JCV304"/>
      <c r="JCW304"/>
      <c r="JCX304"/>
      <c r="JCY304"/>
      <c r="JCZ304"/>
      <c r="JDA304"/>
      <c r="JDB304"/>
      <c r="JDC304"/>
      <c r="JDD304"/>
      <c r="JDE304"/>
      <c r="JDF304"/>
      <c r="JDG304"/>
      <c r="JDH304"/>
      <c r="JDI304"/>
      <c r="JDJ304"/>
      <c r="JDK304"/>
      <c r="JDL304"/>
      <c r="JDM304"/>
      <c r="JDN304"/>
      <c r="JDO304"/>
      <c r="JDP304"/>
      <c r="JDQ304"/>
      <c r="JDR304"/>
      <c r="JDS304"/>
      <c r="JDT304"/>
      <c r="JDU304"/>
      <c r="JDV304"/>
      <c r="JDW304"/>
      <c r="JDX304"/>
      <c r="JDY304"/>
      <c r="JDZ304"/>
      <c r="JEA304"/>
      <c r="JEB304"/>
      <c r="JEC304"/>
      <c r="JED304"/>
      <c r="JEE304"/>
      <c r="JEF304"/>
      <c r="JEG304"/>
      <c r="JEH304"/>
      <c r="JEI304"/>
      <c r="JEJ304"/>
      <c r="JEK304"/>
      <c r="JEL304"/>
      <c r="JEM304"/>
      <c r="JEN304"/>
      <c r="JEO304"/>
      <c r="JEP304"/>
      <c r="JEQ304"/>
      <c r="JER304"/>
      <c r="JES304"/>
      <c r="JET304"/>
      <c r="JEU304"/>
      <c r="JEV304"/>
      <c r="JEW304"/>
      <c r="JEX304"/>
      <c r="JEY304"/>
      <c r="JEZ304"/>
      <c r="JFA304"/>
      <c r="JFB304"/>
      <c r="JFC304"/>
      <c r="JFD304"/>
      <c r="JFE304"/>
      <c r="JFF304"/>
      <c r="JFG304"/>
      <c r="JFH304"/>
      <c r="JFI304"/>
      <c r="JFJ304"/>
      <c r="JFK304"/>
      <c r="JFL304"/>
      <c r="JFM304"/>
      <c r="JFN304"/>
      <c r="JFO304"/>
      <c r="JFP304"/>
      <c r="JFQ304"/>
      <c r="JFR304"/>
      <c r="JFS304"/>
      <c r="JFT304"/>
      <c r="JFU304"/>
      <c r="JFV304"/>
      <c r="JFW304"/>
      <c r="JFX304"/>
      <c r="JFY304"/>
      <c r="JFZ304"/>
      <c r="JGA304"/>
      <c r="JGB304"/>
      <c r="JGC304"/>
      <c r="JGD304"/>
      <c r="JGE304"/>
      <c r="JGF304"/>
      <c r="JGG304"/>
      <c r="JGH304"/>
      <c r="JGI304"/>
      <c r="JGJ304"/>
      <c r="JGK304"/>
      <c r="JGL304"/>
      <c r="JGM304"/>
      <c r="JGN304"/>
      <c r="JGO304"/>
      <c r="JGP304"/>
      <c r="JGQ304"/>
      <c r="JGR304"/>
      <c r="JGS304"/>
      <c r="JGT304"/>
      <c r="JGU304"/>
      <c r="JGV304"/>
      <c r="JGW304"/>
      <c r="JGX304"/>
      <c r="JGY304"/>
      <c r="JGZ304"/>
      <c r="JHA304"/>
      <c r="JHB304"/>
      <c r="JHC304"/>
      <c r="JHD304"/>
      <c r="JHE304"/>
      <c r="JHF304"/>
      <c r="JHG304"/>
      <c r="JHH304"/>
      <c r="JHI304"/>
      <c r="JHJ304"/>
      <c r="JHK304"/>
      <c r="JHL304"/>
      <c r="JHM304"/>
      <c r="JHN304"/>
      <c r="JHO304"/>
      <c r="JHP304"/>
      <c r="JHQ304"/>
      <c r="JHR304"/>
      <c r="JHS304"/>
      <c r="JHT304"/>
      <c r="JHU304"/>
      <c r="JHV304"/>
      <c r="JHW304"/>
      <c r="JHX304"/>
      <c r="JHY304"/>
      <c r="JHZ304"/>
      <c r="JIA304"/>
      <c r="JIB304"/>
      <c r="JIC304"/>
      <c r="JID304"/>
      <c r="JIE304"/>
      <c r="JIF304"/>
      <c r="JIG304"/>
      <c r="JIH304"/>
      <c r="JII304"/>
      <c r="JIJ304"/>
      <c r="JIK304"/>
      <c r="JIL304"/>
      <c r="JIM304"/>
      <c r="JIN304"/>
      <c r="JIO304"/>
      <c r="JIP304"/>
      <c r="JIQ304"/>
      <c r="JIR304"/>
      <c r="JIS304"/>
      <c r="JIT304"/>
      <c r="JIU304"/>
      <c r="JIV304"/>
      <c r="JIW304"/>
      <c r="JIX304"/>
      <c r="JIY304"/>
      <c r="JIZ304"/>
      <c r="JJA304"/>
      <c r="JJB304"/>
      <c r="JJC304"/>
      <c r="JJD304"/>
      <c r="JJE304"/>
      <c r="JJF304"/>
      <c r="JJG304"/>
      <c r="JJH304"/>
      <c r="JJI304"/>
      <c r="JJJ304"/>
      <c r="JJK304"/>
      <c r="JJL304"/>
      <c r="JJM304"/>
      <c r="JJN304"/>
      <c r="JJO304"/>
      <c r="JJP304"/>
      <c r="JJQ304"/>
      <c r="JJR304"/>
      <c r="JJS304"/>
      <c r="JJT304"/>
      <c r="JJU304"/>
      <c r="JJV304"/>
      <c r="JJW304"/>
      <c r="JJX304"/>
      <c r="JJY304"/>
      <c r="JJZ304"/>
      <c r="JKA304"/>
      <c r="JKB304"/>
      <c r="JKC304"/>
      <c r="JKD304"/>
      <c r="JKE304"/>
      <c r="JKF304"/>
      <c r="JKG304"/>
      <c r="JKH304"/>
      <c r="JKI304"/>
      <c r="JKJ304"/>
      <c r="JKK304"/>
      <c r="JKL304"/>
      <c r="JKM304"/>
      <c r="JKN304"/>
      <c r="JKO304"/>
      <c r="JKP304"/>
      <c r="JKQ304"/>
      <c r="JKR304"/>
      <c r="JKS304"/>
      <c r="JKT304"/>
      <c r="JKU304"/>
      <c r="JKV304"/>
      <c r="JKW304"/>
      <c r="JKX304"/>
      <c r="JKY304"/>
      <c r="JKZ304"/>
      <c r="JLA304"/>
      <c r="JLB304"/>
      <c r="JLC304"/>
      <c r="JLD304"/>
      <c r="JLE304"/>
      <c r="JLF304"/>
      <c r="JLG304"/>
      <c r="JLH304"/>
      <c r="JLI304"/>
      <c r="JLJ304"/>
      <c r="JLK304"/>
      <c r="JLL304"/>
      <c r="JLM304"/>
      <c r="JLN304"/>
      <c r="JLO304"/>
      <c r="JLP304"/>
      <c r="JLQ304"/>
      <c r="JLR304"/>
      <c r="JLS304"/>
      <c r="JLT304"/>
      <c r="JLU304"/>
      <c r="JLV304"/>
      <c r="JLW304"/>
      <c r="JLX304"/>
      <c r="JLY304"/>
      <c r="JLZ304"/>
      <c r="JMA304"/>
      <c r="JMB304"/>
      <c r="JMC304"/>
      <c r="JMD304"/>
      <c r="JME304"/>
      <c r="JMF304"/>
      <c r="JMG304"/>
      <c r="JMH304"/>
      <c r="JMI304"/>
      <c r="JMJ304"/>
      <c r="JMK304"/>
      <c r="JML304"/>
      <c r="JMM304"/>
      <c r="JMN304"/>
      <c r="JMO304"/>
      <c r="JMP304"/>
      <c r="JMQ304"/>
      <c r="JMR304"/>
      <c r="JMS304"/>
      <c r="JMT304"/>
      <c r="JMU304"/>
      <c r="JMV304"/>
      <c r="JMW304"/>
      <c r="JMX304"/>
      <c r="JMY304"/>
      <c r="JMZ304"/>
      <c r="JNA304"/>
      <c r="JNB304"/>
      <c r="JNC304"/>
      <c r="JND304"/>
      <c r="JNE304"/>
      <c r="JNF304"/>
      <c r="JNG304"/>
      <c r="JNH304"/>
      <c r="JNI304"/>
      <c r="JNJ304"/>
      <c r="JNK304"/>
      <c r="JNL304"/>
      <c r="JNM304"/>
      <c r="JNN304"/>
      <c r="JNO304"/>
      <c r="JNP304"/>
      <c r="JNQ304"/>
      <c r="JNR304"/>
      <c r="JNS304"/>
      <c r="JNT304"/>
      <c r="JNU304"/>
      <c r="JNV304"/>
      <c r="JNW304"/>
      <c r="JNX304"/>
      <c r="JNY304"/>
      <c r="JNZ304"/>
      <c r="JOA304"/>
      <c r="JOB304"/>
      <c r="JOC304"/>
      <c r="JOD304"/>
      <c r="JOE304"/>
      <c r="JOF304"/>
      <c r="JOG304"/>
      <c r="JOH304"/>
      <c r="JOI304"/>
      <c r="JOJ304"/>
      <c r="JOK304"/>
      <c r="JOL304"/>
      <c r="JOM304"/>
      <c r="JON304"/>
      <c r="JOO304"/>
      <c r="JOP304"/>
      <c r="JOQ304"/>
      <c r="JOR304"/>
      <c r="JOS304"/>
      <c r="JOT304"/>
      <c r="JOU304"/>
      <c r="JOV304"/>
      <c r="JOW304"/>
      <c r="JOX304"/>
      <c r="JOY304"/>
      <c r="JOZ304"/>
      <c r="JPA304"/>
      <c r="JPB304"/>
      <c r="JPC304"/>
      <c r="JPD304"/>
      <c r="JPE304"/>
      <c r="JPF304"/>
      <c r="JPG304"/>
      <c r="JPH304"/>
      <c r="JPI304"/>
      <c r="JPJ304"/>
      <c r="JPK304"/>
      <c r="JPL304"/>
      <c r="JPM304"/>
      <c r="JPN304"/>
      <c r="JPO304"/>
      <c r="JPP304"/>
      <c r="JPQ304"/>
      <c r="JPR304"/>
      <c r="JPS304"/>
      <c r="JPT304"/>
      <c r="JPU304"/>
      <c r="JPV304"/>
      <c r="JPW304"/>
      <c r="JPX304"/>
      <c r="JPY304"/>
      <c r="JPZ304"/>
      <c r="JQA304"/>
      <c r="JQB304"/>
      <c r="JQC304"/>
      <c r="JQD304"/>
      <c r="JQE304"/>
      <c r="JQF304"/>
      <c r="JQG304"/>
      <c r="JQH304"/>
      <c r="JQI304"/>
      <c r="JQJ304"/>
      <c r="JQK304"/>
      <c r="JQL304"/>
      <c r="JQM304"/>
      <c r="JQN304"/>
      <c r="JQO304"/>
      <c r="JQP304"/>
      <c r="JQQ304"/>
      <c r="JQR304"/>
      <c r="JQS304"/>
      <c r="JQT304"/>
      <c r="JQU304"/>
      <c r="JQV304"/>
      <c r="JQW304"/>
      <c r="JQX304"/>
      <c r="JQY304"/>
      <c r="JQZ304"/>
      <c r="JRA304"/>
      <c r="JRB304"/>
      <c r="JRC304"/>
      <c r="JRD304"/>
      <c r="JRE304"/>
      <c r="JRF304"/>
      <c r="JRG304"/>
      <c r="JRH304"/>
      <c r="JRI304"/>
      <c r="JRJ304"/>
      <c r="JRK304"/>
      <c r="JRL304"/>
      <c r="JRM304"/>
      <c r="JRN304"/>
      <c r="JRO304"/>
      <c r="JRP304"/>
      <c r="JRQ304"/>
      <c r="JRR304"/>
      <c r="JRS304"/>
      <c r="JRT304"/>
      <c r="JRU304"/>
      <c r="JRV304"/>
      <c r="JRW304"/>
      <c r="JRX304"/>
      <c r="JRY304"/>
      <c r="JRZ304"/>
      <c r="JSA304"/>
      <c r="JSB304"/>
      <c r="JSC304"/>
      <c r="JSD304"/>
      <c r="JSE304"/>
      <c r="JSF304"/>
      <c r="JSG304"/>
      <c r="JSH304"/>
      <c r="JSI304"/>
      <c r="JSJ304"/>
      <c r="JSK304"/>
      <c r="JSL304"/>
      <c r="JSM304"/>
      <c r="JSN304"/>
      <c r="JSO304"/>
      <c r="JSP304"/>
      <c r="JSQ304"/>
      <c r="JSR304"/>
      <c r="JSS304"/>
      <c r="JST304"/>
      <c r="JSU304"/>
      <c r="JSV304"/>
      <c r="JSW304"/>
      <c r="JSX304"/>
      <c r="JSY304"/>
      <c r="JSZ304"/>
      <c r="JTA304"/>
      <c r="JTB304"/>
      <c r="JTC304"/>
      <c r="JTD304"/>
      <c r="JTE304"/>
      <c r="JTF304"/>
      <c r="JTG304"/>
      <c r="JTH304"/>
      <c r="JTI304"/>
      <c r="JTJ304"/>
      <c r="JTK304"/>
      <c r="JTL304"/>
      <c r="JTM304"/>
      <c r="JTN304"/>
      <c r="JTO304"/>
      <c r="JTP304"/>
      <c r="JTQ304"/>
      <c r="JTR304"/>
      <c r="JTS304"/>
      <c r="JTT304"/>
      <c r="JTU304"/>
      <c r="JTV304"/>
      <c r="JTW304"/>
      <c r="JTX304"/>
      <c r="JTY304"/>
      <c r="JTZ304"/>
      <c r="JUA304"/>
      <c r="JUB304"/>
      <c r="JUC304"/>
      <c r="JUD304"/>
      <c r="JUE304"/>
      <c r="JUF304"/>
      <c r="JUG304"/>
      <c r="JUH304"/>
      <c r="JUI304"/>
      <c r="JUJ304"/>
      <c r="JUK304"/>
      <c r="JUL304"/>
      <c r="JUM304"/>
      <c r="JUN304"/>
      <c r="JUO304"/>
      <c r="JUP304"/>
      <c r="JUQ304"/>
      <c r="JUR304"/>
      <c r="JUS304"/>
      <c r="JUT304"/>
      <c r="JUU304"/>
      <c r="JUV304"/>
      <c r="JUW304"/>
      <c r="JUX304"/>
      <c r="JUY304"/>
      <c r="JUZ304"/>
      <c r="JVA304"/>
      <c r="JVB304"/>
      <c r="JVC304"/>
      <c r="JVD304"/>
      <c r="JVE304"/>
      <c r="JVF304"/>
      <c r="JVG304"/>
      <c r="JVH304"/>
      <c r="JVI304"/>
      <c r="JVJ304"/>
      <c r="JVK304"/>
      <c r="JVL304"/>
      <c r="JVM304"/>
      <c r="JVN304"/>
      <c r="JVO304"/>
      <c r="JVP304"/>
      <c r="JVQ304"/>
      <c r="JVR304"/>
      <c r="JVS304"/>
      <c r="JVT304"/>
      <c r="JVU304"/>
      <c r="JVV304"/>
      <c r="JVW304"/>
      <c r="JVX304"/>
      <c r="JVY304"/>
      <c r="JVZ304"/>
      <c r="JWA304"/>
      <c r="JWB304"/>
      <c r="JWC304"/>
      <c r="JWD304"/>
      <c r="JWE304"/>
      <c r="JWF304"/>
      <c r="JWG304"/>
      <c r="JWH304"/>
      <c r="JWI304"/>
      <c r="JWJ304"/>
      <c r="JWK304"/>
      <c r="JWL304"/>
      <c r="JWM304"/>
      <c r="JWN304"/>
      <c r="JWO304"/>
      <c r="JWP304"/>
      <c r="JWQ304"/>
      <c r="JWR304"/>
      <c r="JWS304"/>
      <c r="JWT304"/>
      <c r="JWU304"/>
      <c r="JWV304"/>
      <c r="JWW304"/>
      <c r="JWX304"/>
      <c r="JWY304"/>
      <c r="JWZ304"/>
      <c r="JXA304"/>
      <c r="JXB304"/>
      <c r="JXC304"/>
      <c r="JXD304"/>
      <c r="JXE304"/>
      <c r="JXF304"/>
      <c r="JXG304"/>
      <c r="JXH304"/>
      <c r="JXI304"/>
      <c r="JXJ304"/>
      <c r="JXK304"/>
      <c r="JXL304"/>
      <c r="JXM304"/>
      <c r="JXN304"/>
      <c r="JXO304"/>
      <c r="JXP304"/>
      <c r="JXQ304"/>
      <c r="JXR304"/>
      <c r="JXS304"/>
      <c r="JXT304"/>
      <c r="JXU304"/>
      <c r="JXV304"/>
      <c r="JXW304"/>
      <c r="JXX304"/>
      <c r="JXY304"/>
      <c r="JXZ304"/>
      <c r="JYA304"/>
      <c r="JYB304"/>
      <c r="JYC304"/>
      <c r="JYD304"/>
      <c r="JYE304"/>
      <c r="JYF304"/>
      <c r="JYG304"/>
      <c r="JYH304"/>
      <c r="JYI304"/>
      <c r="JYJ304"/>
      <c r="JYK304"/>
      <c r="JYL304"/>
      <c r="JYM304"/>
      <c r="JYN304"/>
      <c r="JYO304"/>
      <c r="JYP304"/>
      <c r="JYQ304"/>
      <c r="JYR304"/>
      <c r="JYS304"/>
      <c r="JYT304"/>
      <c r="JYU304"/>
      <c r="JYV304"/>
      <c r="JYW304"/>
      <c r="JYX304"/>
      <c r="JYY304"/>
      <c r="JYZ304"/>
      <c r="JZA304"/>
      <c r="JZB304"/>
      <c r="JZC304"/>
      <c r="JZD304"/>
      <c r="JZE304"/>
      <c r="JZF304"/>
      <c r="JZG304"/>
      <c r="JZH304"/>
      <c r="JZI304"/>
      <c r="JZJ304"/>
      <c r="JZK304"/>
      <c r="JZL304"/>
      <c r="JZM304"/>
      <c r="JZN304"/>
      <c r="JZO304"/>
      <c r="JZP304"/>
      <c r="JZQ304"/>
      <c r="JZR304"/>
      <c r="JZS304"/>
      <c r="JZT304"/>
      <c r="JZU304"/>
      <c r="JZV304"/>
      <c r="JZW304"/>
      <c r="JZX304"/>
      <c r="JZY304"/>
      <c r="JZZ304"/>
      <c r="KAA304"/>
      <c r="KAB304"/>
      <c r="KAC304"/>
      <c r="KAD304"/>
      <c r="KAE304"/>
      <c r="KAF304"/>
      <c r="KAG304"/>
      <c r="KAH304"/>
      <c r="KAI304"/>
      <c r="KAJ304"/>
      <c r="KAK304"/>
      <c r="KAL304"/>
      <c r="KAM304"/>
      <c r="KAN304"/>
      <c r="KAO304"/>
      <c r="KAP304"/>
      <c r="KAQ304"/>
      <c r="KAR304"/>
      <c r="KAS304"/>
      <c r="KAT304"/>
      <c r="KAU304"/>
      <c r="KAV304"/>
      <c r="KAW304"/>
      <c r="KAX304"/>
      <c r="KAY304"/>
      <c r="KAZ304"/>
      <c r="KBA304"/>
      <c r="KBB304"/>
      <c r="KBC304"/>
      <c r="KBD304"/>
      <c r="KBE304"/>
      <c r="KBF304"/>
      <c r="KBG304"/>
      <c r="KBH304"/>
      <c r="KBI304"/>
      <c r="KBJ304"/>
      <c r="KBK304"/>
      <c r="KBL304"/>
      <c r="KBM304"/>
      <c r="KBN304"/>
      <c r="KBO304"/>
      <c r="KBP304"/>
      <c r="KBQ304"/>
      <c r="KBR304"/>
      <c r="KBS304"/>
      <c r="KBT304"/>
      <c r="KBU304"/>
      <c r="KBV304"/>
      <c r="KBW304"/>
      <c r="KBX304"/>
      <c r="KBY304"/>
      <c r="KBZ304"/>
      <c r="KCA304"/>
      <c r="KCB304"/>
      <c r="KCC304"/>
      <c r="KCD304"/>
      <c r="KCE304"/>
      <c r="KCF304"/>
      <c r="KCG304"/>
      <c r="KCH304"/>
      <c r="KCI304"/>
      <c r="KCJ304"/>
      <c r="KCK304"/>
      <c r="KCL304"/>
      <c r="KCM304"/>
      <c r="KCN304"/>
      <c r="KCO304"/>
      <c r="KCP304"/>
      <c r="KCQ304"/>
      <c r="KCR304"/>
      <c r="KCS304"/>
      <c r="KCT304"/>
      <c r="KCU304"/>
      <c r="KCV304"/>
      <c r="KCW304"/>
      <c r="KCX304"/>
      <c r="KCY304"/>
      <c r="KCZ304"/>
      <c r="KDA304"/>
      <c r="KDB304"/>
      <c r="KDC304"/>
      <c r="KDD304"/>
      <c r="KDE304"/>
      <c r="KDF304"/>
      <c r="KDG304"/>
      <c r="KDH304"/>
      <c r="KDI304"/>
      <c r="KDJ304"/>
      <c r="KDK304"/>
      <c r="KDL304"/>
      <c r="KDM304"/>
      <c r="KDN304"/>
      <c r="KDO304"/>
      <c r="KDP304"/>
      <c r="KDQ304"/>
      <c r="KDR304"/>
      <c r="KDS304"/>
      <c r="KDT304"/>
      <c r="KDU304"/>
      <c r="KDV304"/>
      <c r="KDW304"/>
      <c r="KDX304"/>
      <c r="KDY304"/>
      <c r="KDZ304"/>
      <c r="KEA304"/>
      <c r="KEB304"/>
      <c r="KEC304"/>
      <c r="KED304"/>
      <c r="KEE304"/>
      <c r="KEF304"/>
      <c r="KEG304"/>
      <c r="KEH304"/>
      <c r="KEI304"/>
      <c r="KEJ304"/>
      <c r="KEK304"/>
      <c r="KEL304"/>
      <c r="KEM304"/>
      <c r="KEN304"/>
      <c r="KEO304"/>
      <c r="KEP304"/>
      <c r="KEQ304"/>
      <c r="KER304"/>
      <c r="KES304"/>
      <c r="KET304"/>
      <c r="KEU304"/>
      <c r="KEV304"/>
      <c r="KEW304"/>
      <c r="KEX304"/>
      <c r="KEY304"/>
      <c r="KEZ304"/>
      <c r="KFA304"/>
      <c r="KFB304"/>
      <c r="KFC304"/>
      <c r="KFD304"/>
      <c r="KFE304"/>
      <c r="KFF304"/>
      <c r="KFG304"/>
      <c r="KFH304"/>
      <c r="KFI304"/>
      <c r="KFJ304"/>
      <c r="KFK304"/>
      <c r="KFL304"/>
      <c r="KFM304"/>
      <c r="KFN304"/>
      <c r="KFO304"/>
      <c r="KFP304"/>
      <c r="KFQ304"/>
      <c r="KFR304"/>
      <c r="KFS304"/>
      <c r="KFT304"/>
      <c r="KFU304"/>
      <c r="KFV304"/>
      <c r="KFW304"/>
      <c r="KFX304"/>
      <c r="KFY304"/>
      <c r="KFZ304"/>
      <c r="KGA304"/>
      <c r="KGB304"/>
      <c r="KGC304"/>
      <c r="KGD304"/>
      <c r="KGE304"/>
      <c r="KGF304"/>
      <c r="KGG304"/>
      <c r="KGH304"/>
      <c r="KGI304"/>
      <c r="KGJ304"/>
      <c r="KGK304"/>
      <c r="KGL304"/>
      <c r="KGM304"/>
      <c r="KGN304"/>
      <c r="KGO304"/>
      <c r="KGP304"/>
      <c r="KGQ304"/>
      <c r="KGR304"/>
      <c r="KGS304"/>
      <c r="KGT304"/>
      <c r="KGU304"/>
      <c r="KGV304"/>
      <c r="KGW304"/>
      <c r="KGX304"/>
      <c r="KGY304"/>
      <c r="KGZ304"/>
      <c r="KHA304"/>
      <c r="KHB304"/>
      <c r="KHC304"/>
      <c r="KHD304"/>
      <c r="KHE304"/>
      <c r="KHF304"/>
      <c r="KHG304"/>
      <c r="KHH304"/>
      <c r="KHI304"/>
      <c r="KHJ304"/>
      <c r="KHK304"/>
      <c r="KHL304"/>
      <c r="KHM304"/>
      <c r="KHN304"/>
      <c r="KHO304"/>
      <c r="KHP304"/>
      <c r="KHQ304"/>
      <c r="KHR304"/>
      <c r="KHS304"/>
      <c r="KHT304"/>
      <c r="KHU304"/>
      <c r="KHV304"/>
      <c r="KHW304"/>
      <c r="KHX304"/>
      <c r="KHY304"/>
      <c r="KHZ304"/>
      <c r="KIA304"/>
      <c r="KIB304"/>
      <c r="KIC304"/>
      <c r="KID304"/>
      <c r="KIE304"/>
      <c r="KIF304"/>
      <c r="KIG304"/>
      <c r="KIH304"/>
      <c r="KII304"/>
      <c r="KIJ304"/>
      <c r="KIK304"/>
      <c r="KIL304"/>
      <c r="KIM304"/>
      <c r="KIN304"/>
      <c r="KIO304"/>
      <c r="KIP304"/>
      <c r="KIQ304"/>
      <c r="KIR304"/>
      <c r="KIS304"/>
      <c r="KIT304"/>
      <c r="KIU304"/>
      <c r="KIV304"/>
      <c r="KIW304"/>
      <c r="KIX304"/>
      <c r="KIY304"/>
      <c r="KIZ304"/>
      <c r="KJA304"/>
      <c r="KJB304"/>
      <c r="KJC304"/>
      <c r="KJD304"/>
      <c r="KJE304"/>
      <c r="KJF304"/>
      <c r="KJG304"/>
      <c r="KJH304"/>
      <c r="KJI304"/>
      <c r="KJJ304"/>
      <c r="KJK304"/>
      <c r="KJL304"/>
      <c r="KJM304"/>
      <c r="KJN304"/>
      <c r="KJO304"/>
      <c r="KJP304"/>
      <c r="KJQ304"/>
      <c r="KJR304"/>
      <c r="KJS304"/>
      <c r="KJT304"/>
      <c r="KJU304"/>
      <c r="KJV304"/>
      <c r="KJW304"/>
      <c r="KJX304"/>
      <c r="KJY304"/>
      <c r="KJZ304"/>
      <c r="KKA304"/>
      <c r="KKB304"/>
      <c r="KKC304"/>
      <c r="KKD304"/>
      <c r="KKE304"/>
      <c r="KKF304"/>
      <c r="KKG304"/>
      <c r="KKH304"/>
      <c r="KKI304"/>
      <c r="KKJ304"/>
      <c r="KKK304"/>
      <c r="KKL304"/>
      <c r="KKM304"/>
      <c r="KKN304"/>
      <c r="KKO304"/>
      <c r="KKP304"/>
      <c r="KKQ304"/>
      <c r="KKR304"/>
      <c r="KKS304"/>
      <c r="KKT304"/>
      <c r="KKU304"/>
      <c r="KKV304"/>
      <c r="KKW304"/>
      <c r="KKX304"/>
      <c r="KKY304"/>
      <c r="KKZ304"/>
      <c r="KLA304"/>
      <c r="KLB304"/>
      <c r="KLC304"/>
      <c r="KLD304"/>
      <c r="KLE304"/>
      <c r="KLF304"/>
      <c r="KLG304"/>
      <c r="KLH304"/>
      <c r="KLI304"/>
      <c r="KLJ304"/>
      <c r="KLK304"/>
      <c r="KLL304"/>
      <c r="KLM304"/>
      <c r="KLN304"/>
      <c r="KLO304"/>
      <c r="KLP304"/>
      <c r="KLQ304"/>
      <c r="KLR304"/>
      <c r="KLS304"/>
      <c r="KLT304"/>
      <c r="KLU304"/>
      <c r="KLV304"/>
      <c r="KLW304"/>
      <c r="KLX304"/>
      <c r="KLY304"/>
      <c r="KLZ304"/>
      <c r="KMA304"/>
      <c r="KMB304"/>
      <c r="KMC304"/>
      <c r="KMD304"/>
      <c r="KME304"/>
      <c r="KMF304"/>
      <c r="KMG304"/>
      <c r="KMH304"/>
      <c r="KMI304"/>
      <c r="KMJ304"/>
      <c r="KMK304"/>
      <c r="KML304"/>
      <c r="KMM304"/>
      <c r="KMN304"/>
      <c r="KMO304"/>
      <c r="KMP304"/>
      <c r="KMQ304"/>
      <c r="KMR304"/>
      <c r="KMS304"/>
      <c r="KMT304"/>
      <c r="KMU304"/>
      <c r="KMV304"/>
      <c r="KMW304"/>
      <c r="KMX304"/>
      <c r="KMY304"/>
      <c r="KMZ304"/>
      <c r="KNA304"/>
      <c r="KNB304"/>
      <c r="KNC304"/>
      <c r="KND304"/>
      <c r="KNE304"/>
      <c r="KNF304"/>
      <c r="KNG304"/>
      <c r="KNH304"/>
      <c r="KNI304"/>
      <c r="KNJ304"/>
      <c r="KNK304"/>
      <c r="KNL304"/>
      <c r="KNM304"/>
      <c r="KNN304"/>
      <c r="KNO304"/>
      <c r="KNP304"/>
      <c r="KNQ304"/>
      <c r="KNR304"/>
      <c r="KNS304"/>
      <c r="KNT304"/>
      <c r="KNU304"/>
      <c r="KNV304"/>
      <c r="KNW304"/>
      <c r="KNX304"/>
      <c r="KNY304"/>
      <c r="KNZ304"/>
      <c r="KOA304"/>
      <c r="KOB304"/>
      <c r="KOC304"/>
      <c r="KOD304"/>
      <c r="KOE304"/>
      <c r="KOF304"/>
      <c r="KOG304"/>
      <c r="KOH304"/>
      <c r="KOI304"/>
      <c r="KOJ304"/>
      <c r="KOK304"/>
      <c r="KOL304"/>
      <c r="KOM304"/>
      <c r="KON304"/>
      <c r="KOO304"/>
      <c r="KOP304"/>
      <c r="KOQ304"/>
      <c r="KOR304"/>
      <c r="KOS304"/>
      <c r="KOT304"/>
      <c r="KOU304"/>
      <c r="KOV304"/>
      <c r="KOW304"/>
      <c r="KOX304"/>
      <c r="KOY304"/>
      <c r="KOZ304"/>
      <c r="KPA304"/>
      <c r="KPB304"/>
      <c r="KPC304"/>
      <c r="KPD304"/>
      <c r="KPE304"/>
      <c r="KPF304"/>
      <c r="KPG304"/>
      <c r="KPH304"/>
      <c r="KPI304"/>
      <c r="KPJ304"/>
      <c r="KPK304"/>
      <c r="KPL304"/>
      <c r="KPM304"/>
      <c r="KPN304"/>
      <c r="KPO304"/>
      <c r="KPP304"/>
      <c r="KPQ304"/>
      <c r="KPR304"/>
      <c r="KPS304"/>
      <c r="KPT304"/>
      <c r="KPU304"/>
      <c r="KPV304"/>
      <c r="KPW304"/>
      <c r="KPX304"/>
      <c r="KPY304"/>
      <c r="KPZ304"/>
      <c r="KQA304"/>
      <c r="KQB304"/>
      <c r="KQC304"/>
      <c r="KQD304"/>
      <c r="KQE304"/>
      <c r="KQF304"/>
      <c r="KQG304"/>
      <c r="KQH304"/>
      <c r="KQI304"/>
      <c r="KQJ304"/>
      <c r="KQK304"/>
      <c r="KQL304"/>
      <c r="KQM304"/>
      <c r="KQN304"/>
      <c r="KQO304"/>
      <c r="KQP304"/>
      <c r="KQQ304"/>
      <c r="KQR304"/>
      <c r="KQS304"/>
      <c r="KQT304"/>
      <c r="KQU304"/>
      <c r="KQV304"/>
      <c r="KQW304"/>
      <c r="KQX304"/>
      <c r="KQY304"/>
      <c r="KQZ304"/>
      <c r="KRA304"/>
      <c r="KRB304"/>
      <c r="KRC304"/>
      <c r="KRD304"/>
      <c r="KRE304"/>
      <c r="KRF304"/>
      <c r="KRG304"/>
      <c r="KRH304"/>
      <c r="KRI304"/>
      <c r="KRJ304"/>
      <c r="KRK304"/>
      <c r="KRL304"/>
      <c r="KRM304"/>
      <c r="KRN304"/>
      <c r="KRO304"/>
      <c r="KRP304"/>
      <c r="KRQ304"/>
      <c r="KRR304"/>
      <c r="KRS304"/>
      <c r="KRT304"/>
      <c r="KRU304"/>
      <c r="KRV304"/>
      <c r="KRW304"/>
      <c r="KRX304"/>
      <c r="KRY304"/>
      <c r="KRZ304"/>
      <c r="KSA304"/>
      <c r="KSB304"/>
      <c r="KSC304"/>
      <c r="KSD304"/>
      <c r="KSE304"/>
      <c r="KSF304"/>
      <c r="KSG304"/>
      <c r="KSH304"/>
      <c r="KSI304"/>
      <c r="KSJ304"/>
      <c r="KSK304"/>
      <c r="KSL304"/>
      <c r="KSM304"/>
      <c r="KSN304"/>
      <c r="KSO304"/>
      <c r="KSP304"/>
      <c r="KSQ304"/>
      <c r="KSR304"/>
      <c r="KSS304"/>
      <c r="KST304"/>
      <c r="KSU304"/>
      <c r="KSV304"/>
      <c r="KSW304"/>
      <c r="KSX304"/>
      <c r="KSY304"/>
      <c r="KSZ304"/>
      <c r="KTA304"/>
      <c r="KTB304"/>
      <c r="KTC304"/>
      <c r="KTD304"/>
      <c r="KTE304"/>
      <c r="KTF304"/>
      <c r="KTG304"/>
      <c r="KTH304"/>
      <c r="KTI304"/>
      <c r="KTJ304"/>
      <c r="KTK304"/>
      <c r="KTL304"/>
      <c r="KTM304"/>
      <c r="KTN304"/>
      <c r="KTO304"/>
      <c r="KTP304"/>
      <c r="KTQ304"/>
      <c r="KTR304"/>
      <c r="KTS304"/>
      <c r="KTT304"/>
      <c r="KTU304"/>
      <c r="KTV304"/>
      <c r="KTW304"/>
      <c r="KTX304"/>
      <c r="KTY304"/>
      <c r="KTZ304"/>
      <c r="KUA304"/>
      <c r="KUB304"/>
      <c r="KUC304"/>
      <c r="KUD304"/>
      <c r="KUE304"/>
      <c r="KUF304"/>
      <c r="KUG304"/>
      <c r="KUH304"/>
      <c r="KUI304"/>
      <c r="KUJ304"/>
      <c r="KUK304"/>
      <c r="KUL304"/>
      <c r="KUM304"/>
      <c r="KUN304"/>
      <c r="KUO304"/>
      <c r="KUP304"/>
      <c r="KUQ304"/>
      <c r="KUR304"/>
      <c r="KUS304"/>
      <c r="KUT304"/>
      <c r="KUU304"/>
      <c r="KUV304"/>
      <c r="KUW304"/>
      <c r="KUX304"/>
      <c r="KUY304"/>
      <c r="KUZ304"/>
      <c r="KVA304"/>
      <c r="KVB304"/>
      <c r="KVC304"/>
      <c r="KVD304"/>
      <c r="KVE304"/>
      <c r="KVF304"/>
      <c r="KVG304"/>
      <c r="KVH304"/>
      <c r="KVI304"/>
      <c r="KVJ304"/>
      <c r="KVK304"/>
      <c r="KVL304"/>
      <c r="KVM304"/>
      <c r="KVN304"/>
      <c r="KVO304"/>
      <c r="KVP304"/>
      <c r="KVQ304"/>
      <c r="KVR304"/>
      <c r="KVS304"/>
      <c r="KVT304"/>
      <c r="KVU304"/>
      <c r="KVV304"/>
      <c r="KVW304"/>
      <c r="KVX304"/>
      <c r="KVY304"/>
      <c r="KVZ304"/>
      <c r="KWA304"/>
      <c r="KWB304"/>
      <c r="KWC304"/>
      <c r="KWD304"/>
      <c r="KWE304"/>
      <c r="KWF304"/>
      <c r="KWG304"/>
      <c r="KWH304"/>
      <c r="KWI304"/>
      <c r="KWJ304"/>
      <c r="KWK304"/>
      <c r="KWL304"/>
      <c r="KWM304"/>
      <c r="KWN304"/>
      <c r="KWO304"/>
      <c r="KWP304"/>
      <c r="KWQ304"/>
      <c r="KWR304"/>
      <c r="KWS304"/>
      <c r="KWT304"/>
      <c r="KWU304"/>
      <c r="KWV304"/>
      <c r="KWW304"/>
      <c r="KWX304"/>
      <c r="KWY304"/>
      <c r="KWZ304"/>
      <c r="KXA304"/>
      <c r="KXB304"/>
      <c r="KXC304"/>
      <c r="KXD304"/>
      <c r="KXE304"/>
      <c r="KXF304"/>
      <c r="KXG304"/>
      <c r="KXH304"/>
      <c r="KXI304"/>
      <c r="KXJ304"/>
      <c r="KXK304"/>
      <c r="KXL304"/>
      <c r="KXM304"/>
      <c r="KXN304"/>
      <c r="KXO304"/>
      <c r="KXP304"/>
      <c r="KXQ304"/>
      <c r="KXR304"/>
      <c r="KXS304"/>
      <c r="KXT304"/>
      <c r="KXU304"/>
      <c r="KXV304"/>
      <c r="KXW304"/>
      <c r="KXX304"/>
      <c r="KXY304"/>
      <c r="KXZ304"/>
      <c r="KYA304"/>
      <c r="KYB304"/>
      <c r="KYC304"/>
      <c r="KYD304"/>
      <c r="KYE304"/>
      <c r="KYF304"/>
      <c r="KYG304"/>
      <c r="KYH304"/>
      <c r="KYI304"/>
      <c r="KYJ304"/>
      <c r="KYK304"/>
      <c r="KYL304"/>
      <c r="KYM304"/>
      <c r="KYN304"/>
      <c r="KYO304"/>
      <c r="KYP304"/>
      <c r="KYQ304"/>
      <c r="KYR304"/>
      <c r="KYS304"/>
      <c r="KYT304"/>
      <c r="KYU304"/>
      <c r="KYV304"/>
      <c r="KYW304"/>
      <c r="KYX304"/>
      <c r="KYY304"/>
      <c r="KYZ304"/>
      <c r="KZA304"/>
      <c r="KZB304"/>
      <c r="KZC304"/>
      <c r="KZD304"/>
      <c r="KZE304"/>
      <c r="KZF304"/>
      <c r="KZG304"/>
      <c r="KZH304"/>
      <c r="KZI304"/>
      <c r="KZJ304"/>
      <c r="KZK304"/>
      <c r="KZL304"/>
      <c r="KZM304"/>
      <c r="KZN304"/>
      <c r="KZO304"/>
      <c r="KZP304"/>
      <c r="KZQ304"/>
      <c r="KZR304"/>
      <c r="KZS304"/>
      <c r="KZT304"/>
      <c r="KZU304"/>
      <c r="KZV304"/>
      <c r="KZW304"/>
      <c r="KZX304"/>
      <c r="KZY304"/>
      <c r="KZZ304"/>
      <c r="LAA304"/>
      <c r="LAB304"/>
      <c r="LAC304"/>
      <c r="LAD304"/>
      <c r="LAE304"/>
      <c r="LAF304"/>
      <c r="LAG304"/>
      <c r="LAH304"/>
      <c r="LAI304"/>
      <c r="LAJ304"/>
      <c r="LAK304"/>
      <c r="LAL304"/>
      <c r="LAM304"/>
      <c r="LAN304"/>
      <c r="LAO304"/>
      <c r="LAP304"/>
      <c r="LAQ304"/>
      <c r="LAR304"/>
      <c r="LAS304"/>
      <c r="LAT304"/>
      <c r="LAU304"/>
      <c r="LAV304"/>
      <c r="LAW304"/>
      <c r="LAX304"/>
      <c r="LAY304"/>
      <c r="LAZ304"/>
      <c r="LBA304"/>
      <c r="LBB304"/>
      <c r="LBC304"/>
      <c r="LBD304"/>
      <c r="LBE304"/>
      <c r="LBF304"/>
      <c r="LBG304"/>
      <c r="LBH304"/>
      <c r="LBI304"/>
      <c r="LBJ304"/>
      <c r="LBK304"/>
      <c r="LBL304"/>
      <c r="LBM304"/>
      <c r="LBN304"/>
      <c r="LBO304"/>
      <c r="LBP304"/>
      <c r="LBQ304"/>
      <c r="LBR304"/>
      <c r="LBS304"/>
      <c r="LBT304"/>
      <c r="LBU304"/>
      <c r="LBV304"/>
      <c r="LBW304"/>
      <c r="LBX304"/>
      <c r="LBY304"/>
      <c r="LBZ304"/>
      <c r="LCA304"/>
      <c r="LCB304"/>
      <c r="LCC304"/>
      <c r="LCD304"/>
      <c r="LCE304"/>
      <c r="LCF304"/>
      <c r="LCG304"/>
      <c r="LCH304"/>
      <c r="LCI304"/>
      <c r="LCJ304"/>
      <c r="LCK304"/>
      <c r="LCL304"/>
      <c r="LCM304"/>
      <c r="LCN304"/>
      <c r="LCO304"/>
      <c r="LCP304"/>
      <c r="LCQ304"/>
      <c r="LCR304"/>
      <c r="LCS304"/>
      <c r="LCT304"/>
      <c r="LCU304"/>
      <c r="LCV304"/>
      <c r="LCW304"/>
      <c r="LCX304"/>
      <c r="LCY304"/>
      <c r="LCZ304"/>
      <c r="LDA304"/>
      <c r="LDB304"/>
      <c r="LDC304"/>
      <c r="LDD304"/>
      <c r="LDE304"/>
      <c r="LDF304"/>
      <c r="LDG304"/>
      <c r="LDH304"/>
      <c r="LDI304"/>
      <c r="LDJ304"/>
      <c r="LDK304"/>
      <c r="LDL304"/>
      <c r="LDM304"/>
      <c r="LDN304"/>
      <c r="LDO304"/>
      <c r="LDP304"/>
      <c r="LDQ304"/>
      <c r="LDR304"/>
      <c r="LDS304"/>
      <c r="LDT304"/>
      <c r="LDU304"/>
      <c r="LDV304"/>
      <c r="LDW304"/>
      <c r="LDX304"/>
      <c r="LDY304"/>
      <c r="LDZ304"/>
      <c r="LEA304"/>
      <c r="LEB304"/>
      <c r="LEC304"/>
      <c r="LED304"/>
      <c r="LEE304"/>
      <c r="LEF304"/>
      <c r="LEG304"/>
      <c r="LEH304"/>
      <c r="LEI304"/>
      <c r="LEJ304"/>
      <c r="LEK304"/>
      <c r="LEL304"/>
      <c r="LEM304"/>
      <c r="LEN304"/>
      <c r="LEO304"/>
      <c r="LEP304"/>
      <c r="LEQ304"/>
      <c r="LER304"/>
      <c r="LES304"/>
      <c r="LET304"/>
      <c r="LEU304"/>
      <c r="LEV304"/>
      <c r="LEW304"/>
      <c r="LEX304"/>
      <c r="LEY304"/>
      <c r="LEZ304"/>
      <c r="LFA304"/>
      <c r="LFB304"/>
      <c r="LFC304"/>
      <c r="LFD304"/>
      <c r="LFE304"/>
      <c r="LFF304"/>
      <c r="LFG304"/>
      <c r="LFH304"/>
      <c r="LFI304"/>
      <c r="LFJ304"/>
      <c r="LFK304"/>
      <c r="LFL304"/>
      <c r="LFM304"/>
      <c r="LFN304"/>
      <c r="LFO304"/>
      <c r="LFP304"/>
      <c r="LFQ304"/>
      <c r="LFR304"/>
      <c r="LFS304"/>
      <c r="LFT304"/>
      <c r="LFU304"/>
      <c r="LFV304"/>
      <c r="LFW304"/>
      <c r="LFX304"/>
      <c r="LFY304"/>
      <c r="LFZ304"/>
      <c r="LGA304"/>
      <c r="LGB304"/>
      <c r="LGC304"/>
      <c r="LGD304"/>
      <c r="LGE304"/>
      <c r="LGF304"/>
      <c r="LGG304"/>
      <c r="LGH304"/>
      <c r="LGI304"/>
      <c r="LGJ304"/>
      <c r="LGK304"/>
      <c r="LGL304"/>
      <c r="LGM304"/>
      <c r="LGN304"/>
      <c r="LGO304"/>
      <c r="LGP304"/>
      <c r="LGQ304"/>
      <c r="LGR304"/>
      <c r="LGS304"/>
      <c r="LGT304"/>
      <c r="LGU304"/>
      <c r="LGV304"/>
      <c r="LGW304"/>
      <c r="LGX304"/>
      <c r="LGY304"/>
      <c r="LGZ304"/>
      <c r="LHA304"/>
      <c r="LHB304"/>
      <c r="LHC304"/>
      <c r="LHD304"/>
      <c r="LHE304"/>
      <c r="LHF304"/>
      <c r="LHG304"/>
      <c r="LHH304"/>
      <c r="LHI304"/>
      <c r="LHJ304"/>
      <c r="LHK304"/>
      <c r="LHL304"/>
      <c r="LHM304"/>
      <c r="LHN304"/>
      <c r="LHO304"/>
      <c r="LHP304"/>
      <c r="LHQ304"/>
      <c r="LHR304"/>
      <c r="LHS304"/>
      <c r="LHT304"/>
      <c r="LHU304"/>
      <c r="LHV304"/>
      <c r="LHW304"/>
      <c r="LHX304"/>
      <c r="LHY304"/>
      <c r="LHZ304"/>
      <c r="LIA304"/>
      <c r="LIB304"/>
      <c r="LIC304"/>
      <c r="LID304"/>
      <c r="LIE304"/>
      <c r="LIF304"/>
      <c r="LIG304"/>
      <c r="LIH304"/>
      <c r="LII304"/>
      <c r="LIJ304"/>
      <c r="LIK304"/>
      <c r="LIL304"/>
      <c r="LIM304"/>
      <c r="LIN304"/>
      <c r="LIO304"/>
      <c r="LIP304"/>
      <c r="LIQ304"/>
      <c r="LIR304"/>
      <c r="LIS304"/>
      <c r="LIT304"/>
      <c r="LIU304"/>
      <c r="LIV304"/>
      <c r="LIW304"/>
      <c r="LIX304"/>
      <c r="LIY304"/>
      <c r="LIZ304"/>
      <c r="LJA304"/>
      <c r="LJB304"/>
      <c r="LJC304"/>
      <c r="LJD304"/>
      <c r="LJE304"/>
      <c r="LJF304"/>
      <c r="LJG304"/>
      <c r="LJH304"/>
      <c r="LJI304"/>
      <c r="LJJ304"/>
      <c r="LJK304"/>
      <c r="LJL304"/>
      <c r="LJM304"/>
      <c r="LJN304"/>
      <c r="LJO304"/>
      <c r="LJP304"/>
      <c r="LJQ304"/>
      <c r="LJR304"/>
      <c r="LJS304"/>
      <c r="LJT304"/>
      <c r="LJU304"/>
      <c r="LJV304"/>
      <c r="LJW304"/>
      <c r="LJX304"/>
      <c r="LJY304"/>
      <c r="LJZ304"/>
      <c r="LKA304"/>
      <c r="LKB304"/>
      <c r="LKC304"/>
      <c r="LKD304"/>
      <c r="LKE304"/>
      <c r="LKF304"/>
      <c r="LKG304"/>
      <c r="LKH304"/>
      <c r="LKI304"/>
      <c r="LKJ304"/>
      <c r="LKK304"/>
      <c r="LKL304"/>
      <c r="LKM304"/>
      <c r="LKN304"/>
      <c r="LKO304"/>
      <c r="LKP304"/>
      <c r="LKQ304"/>
      <c r="LKR304"/>
      <c r="LKS304"/>
      <c r="LKT304"/>
      <c r="LKU304"/>
      <c r="LKV304"/>
      <c r="LKW304"/>
      <c r="LKX304"/>
      <c r="LKY304"/>
      <c r="LKZ304"/>
      <c r="LLA304"/>
      <c r="LLB304"/>
      <c r="LLC304"/>
      <c r="LLD304"/>
      <c r="LLE304"/>
      <c r="LLF304"/>
      <c r="LLG304"/>
      <c r="LLH304"/>
      <c r="LLI304"/>
      <c r="LLJ304"/>
      <c r="LLK304"/>
      <c r="LLL304"/>
      <c r="LLM304"/>
      <c r="LLN304"/>
      <c r="LLO304"/>
      <c r="LLP304"/>
      <c r="LLQ304"/>
      <c r="LLR304"/>
      <c r="LLS304"/>
      <c r="LLT304"/>
      <c r="LLU304"/>
      <c r="LLV304"/>
      <c r="LLW304"/>
      <c r="LLX304"/>
      <c r="LLY304"/>
      <c r="LLZ304"/>
      <c r="LMA304"/>
      <c r="LMB304"/>
      <c r="LMC304"/>
      <c r="LMD304"/>
      <c r="LME304"/>
      <c r="LMF304"/>
      <c r="LMG304"/>
      <c r="LMH304"/>
      <c r="LMI304"/>
      <c r="LMJ304"/>
      <c r="LMK304"/>
      <c r="LML304"/>
      <c r="LMM304"/>
      <c r="LMN304"/>
      <c r="LMO304"/>
      <c r="LMP304"/>
      <c r="LMQ304"/>
      <c r="LMR304"/>
      <c r="LMS304"/>
      <c r="LMT304"/>
      <c r="LMU304"/>
      <c r="LMV304"/>
      <c r="LMW304"/>
      <c r="LMX304"/>
      <c r="LMY304"/>
      <c r="LMZ304"/>
      <c r="LNA304"/>
      <c r="LNB304"/>
      <c r="LNC304"/>
      <c r="LND304"/>
      <c r="LNE304"/>
      <c r="LNF304"/>
      <c r="LNG304"/>
      <c r="LNH304"/>
      <c r="LNI304"/>
      <c r="LNJ304"/>
      <c r="LNK304"/>
      <c r="LNL304"/>
      <c r="LNM304"/>
      <c r="LNN304"/>
      <c r="LNO304"/>
      <c r="LNP304"/>
      <c r="LNQ304"/>
      <c r="LNR304"/>
      <c r="LNS304"/>
      <c r="LNT304"/>
      <c r="LNU304"/>
      <c r="LNV304"/>
      <c r="LNW304"/>
      <c r="LNX304"/>
      <c r="LNY304"/>
      <c r="LNZ304"/>
      <c r="LOA304"/>
      <c r="LOB304"/>
      <c r="LOC304"/>
      <c r="LOD304"/>
      <c r="LOE304"/>
      <c r="LOF304"/>
      <c r="LOG304"/>
      <c r="LOH304"/>
      <c r="LOI304"/>
      <c r="LOJ304"/>
      <c r="LOK304"/>
      <c r="LOL304"/>
      <c r="LOM304"/>
      <c r="LON304"/>
      <c r="LOO304"/>
      <c r="LOP304"/>
      <c r="LOQ304"/>
      <c r="LOR304"/>
      <c r="LOS304"/>
      <c r="LOT304"/>
      <c r="LOU304"/>
      <c r="LOV304"/>
      <c r="LOW304"/>
      <c r="LOX304"/>
      <c r="LOY304"/>
      <c r="LOZ304"/>
      <c r="LPA304"/>
      <c r="LPB304"/>
      <c r="LPC304"/>
      <c r="LPD304"/>
      <c r="LPE304"/>
      <c r="LPF304"/>
      <c r="LPG304"/>
      <c r="LPH304"/>
      <c r="LPI304"/>
      <c r="LPJ304"/>
      <c r="LPK304"/>
      <c r="LPL304"/>
      <c r="LPM304"/>
      <c r="LPN304"/>
      <c r="LPO304"/>
      <c r="LPP304"/>
      <c r="LPQ304"/>
      <c r="LPR304"/>
      <c r="LPS304"/>
      <c r="LPT304"/>
      <c r="LPU304"/>
      <c r="LPV304"/>
      <c r="LPW304"/>
      <c r="LPX304"/>
      <c r="LPY304"/>
      <c r="LPZ304"/>
      <c r="LQA304"/>
      <c r="LQB304"/>
      <c r="LQC304"/>
      <c r="LQD304"/>
      <c r="LQE304"/>
      <c r="LQF304"/>
      <c r="LQG304"/>
      <c r="LQH304"/>
      <c r="LQI304"/>
      <c r="LQJ304"/>
      <c r="LQK304"/>
      <c r="LQL304"/>
      <c r="LQM304"/>
      <c r="LQN304"/>
      <c r="LQO304"/>
      <c r="LQP304"/>
      <c r="LQQ304"/>
      <c r="LQR304"/>
      <c r="LQS304"/>
      <c r="LQT304"/>
      <c r="LQU304"/>
      <c r="LQV304"/>
      <c r="LQW304"/>
      <c r="LQX304"/>
      <c r="LQY304"/>
      <c r="LQZ304"/>
      <c r="LRA304"/>
      <c r="LRB304"/>
      <c r="LRC304"/>
      <c r="LRD304"/>
      <c r="LRE304"/>
      <c r="LRF304"/>
      <c r="LRG304"/>
      <c r="LRH304"/>
      <c r="LRI304"/>
      <c r="LRJ304"/>
      <c r="LRK304"/>
      <c r="LRL304"/>
      <c r="LRM304"/>
      <c r="LRN304"/>
      <c r="LRO304"/>
      <c r="LRP304"/>
      <c r="LRQ304"/>
      <c r="LRR304"/>
      <c r="LRS304"/>
      <c r="LRT304"/>
      <c r="LRU304"/>
      <c r="LRV304"/>
      <c r="LRW304"/>
      <c r="LRX304"/>
      <c r="LRY304"/>
      <c r="LRZ304"/>
      <c r="LSA304"/>
      <c r="LSB304"/>
      <c r="LSC304"/>
      <c r="LSD304"/>
      <c r="LSE304"/>
      <c r="LSF304"/>
      <c r="LSG304"/>
      <c r="LSH304"/>
      <c r="LSI304"/>
      <c r="LSJ304"/>
      <c r="LSK304"/>
      <c r="LSL304"/>
      <c r="LSM304"/>
      <c r="LSN304"/>
      <c r="LSO304"/>
      <c r="LSP304"/>
      <c r="LSQ304"/>
      <c r="LSR304"/>
      <c r="LSS304"/>
      <c r="LST304"/>
      <c r="LSU304"/>
      <c r="LSV304"/>
      <c r="LSW304"/>
      <c r="LSX304"/>
      <c r="LSY304"/>
      <c r="LSZ304"/>
      <c r="LTA304"/>
      <c r="LTB304"/>
      <c r="LTC304"/>
      <c r="LTD304"/>
      <c r="LTE304"/>
      <c r="LTF304"/>
      <c r="LTG304"/>
      <c r="LTH304"/>
      <c r="LTI304"/>
      <c r="LTJ304"/>
      <c r="LTK304"/>
      <c r="LTL304"/>
      <c r="LTM304"/>
      <c r="LTN304"/>
      <c r="LTO304"/>
      <c r="LTP304"/>
      <c r="LTQ304"/>
      <c r="LTR304"/>
      <c r="LTS304"/>
      <c r="LTT304"/>
      <c r="LTU304"/>
      <c r="LTV304"/>
      <c r="LTW304"/>
      <c r="LTX304"/>
      <c r="LTY304"/>
      <c r="LTZ304"/>
      <c r="LUA304"/>
      <c r="LUB304"/>
      <c r="LUC304"/>
      <c r="LUD304"/>
      <c r="LUE304"/>
      <c r="LUF304"/>
      <c r="LUG304"/>
      <c r="LUH304"/>
      <c r="LUI304"/>
      <c r="LUJ304"/>
      <c r="LUK304"/>
      <c r="LUL304"/>
      <c r="LUM304"/>
      <c r="LUN304"/>
      <c r="LUO304"/>
      <c r="LUP304"/>
      <c r="LUQ304"/>
      <c r="LUR304"/>
      <c r="LUS304"/>
      <c r="LUT304"/>
      <c r="LUU304"/>
      <c r="LUV304"/>
      <c r="LUW304"/>
      <c r="LUX304"/>
      <c r="LUY304"/>
      <c r="LUZ304"/>
      <c r="LVA304"/>
      <c r="LVB304"/>
      <c r="LVC304"/>
      <c r="LVD304"/>
      <c r="LVE304"/>
      <c r="LVF304"/>
      <c r="LVG304"/>
      <c r="LVH304"/>
      <c r="LVI304"/>
      <c r="LVJ304"/>
      <c r="LVK304"/>
      <c r="LVL304"/>
      <c r="LVM304"/>
      <c r="LVN304"/>
      <c r="LVO304"/>
      <c r="LVP304"/>
      <c r="LVQ304"/>
      <c r="LVR304"/>
      <c r="LVS304"/>
      <c r="LVT304"/>
      <c r="LVU304"/>
      <c r="LVV304"/>
      <c r="LVW304"/>
      <c r="LVX304"/>
      <c r="LVY304"/>
      <c r="LVZ304"/>
      <c r="LWA304"/>
      <c r="LWB304"/>
      <c r="LWC304"/>
      <c r="LWD304"/>
      <c r="LWE304"/>
      <c r="LWF304"/>
      <c r="LWG304"/>
      <c r="LWH304"/>
      <c r="LWI304"/>
      <c r="LWJ304"/>
      <c r="LWK304"/>
      <c r="LWL304"/>
      <c r="LWM304"/>
      <c r="LWN304"/>
      <c r="LWO304"/>
      <c r="LWP304"/>
      <c r="LWQ304"/>
      <c r="LWR304"/>
      <c r="LWS304"/>
      <c r="LWT304"/>
      <c r="LWU304"/>
      <c r="LWV304"/>
      <c r="LWW304"/>
      <c r="LWX304"/>
      <c r="LWY304"/>
      <c r="LWZ304"/>
      <c r="LXA304"/>
      <c r="LXB304"/>
      <c r="LXC304"/>
      <c r="LXD304"/>
      <c r="LXE304"/>
      <c r="LXF304"/>
      <c r="LXG304"/>
      <c r="LXH304"/>
      <c r="LXI304"/>
      <c r="LXJ304"/>
      <c r="LXK304"/>
      <c r="LXL304"/>
      <c r="LXM304"/>
      <c r="LXN304"/>
      <c r="LXO304"/>
      <c r="LXP304"/>
      <c r="LXQ304"/>
      <c r="LXR304"/>
      <c r="LXS304"/>
      <c r="LXT304"/>
      <c r="LXU304"/>
      <c r="LXV304"/>
      <c r="LXW304"/>
      <c r="LXX304"/>
      <c r="LXY304"/>
      <c r="LXZ304"/>
      <c r="LYA304"/>
      <c r="LYB304"/>
      <c r="LYC304"/>
      <c r="LYD304"/>
      <c r="LYE304"/>
      <c r="LYF304"/>
      <c r="LYG304"/>
      <c r="LYH304"/>
      <c r="LYI304"/>
      <c r="LYJ304"/>
      <c r="LYK304"/>
      <c r="LYL304"/>
      <c r="LYM304"/>
      <c r="LYN304"/>
      <c r="LYO304"/>
      <c r="LYP304"/>
      <c r="LYQ304"/>
      <c r="LYR304"/>
      <c r="LYS304"/>
      <c r="LYT304"/>
      <c r="LYU304"/>
      <c r="LYV304"/>
      <c r="LYW304"/>
      <c r="LYX304"/>
      <c r="LYY304"/>
      <c r="LYZ304"/>
      <c r="LZA304"/>
      <c r="LZB304"/>
      <c r="LZC304"/>
      <c r="LZD304"/>
      <c r="LZE304"/>
      <c r="LZF304"/>
      <c r="LZG304"/>
      <c r="LZH304"/>
      <c r="LZI304"/>
      <c r="LZJ304"/>
      <c r="LZK304"/>
      <c r="LZL304"/>
      <c r="LZM304"/>
      <c r="LZN304"/>
      <c r="LZO304"/>
      <c r="LZP304"/>
      <c r="LZQ304"/>
      <c r="LZR304"/>
      <c r="LZS304"/>
      <c r="LZT304"/>
      <c r="LZU304"/>
      <c r="LZV304"/>
      <c r="LZW304"/>
      <c r="LZX304"/>
      <c r="LZY304"/>
      <c r="LZZ304"/>
      <c r="MAA304"/>
      <c r="MAB304"/>
      <c r="MAC304"/>
      <c r="MAD304"/>
      <c r="MAE304"/>
      <c r="MAF304"/>
      <c r="MAG304"/>
      <c r="MAH304"/>
      <c r="MAI304"/>
      <c r="MAJ304"/>
      <c r="MAK304"/>
      <c r="MAL304"/>
      <c r="MAM304"/>
      <c r="MAN304"/>
      <c r="MAO304"/>
      <c r="MAP304"/>
      <c r="MAQ304"/>
      <c r="MAR304"/>
      <c r="MAS304"/>
      <c r="MAT304"/>
      <c r="MAU304"/>
      <c r="MAV304"/>
      <c r="MAW304"/>
      <c r="MAX304"/>
      <c r="MAY304"/>
      <c r="MAZ304"/>
      <c r="MBA304"/>
      <c r="MBB304"/>
      <c r="MBC304"/>
      <c r="MBD304"/>
      <c r="MBE304"/>
      <c r="MBF304"/>
      <c r="MBG304"/>
      <c r="MBH304"/>
      <c r="MBI304"/>
      <c r="MBJ304"/>
      <c r="MBK304"/>
      <c r="MBL304"/>
      <c r="MBM304"/>
      <c r="MBN304"/>
      <c r="MBO304"/>
      <c r="MBP304"/>
      <c r="MBQ304"/>
      <c r="MBR304"/>
      <c r="MBS304"/>
      <c r="MBT304"/>
      <c r="MBU304"/>
      <c r="MBV304"/>
      <c r="MBW304"/>
      <c r="MBX304"/>
      <c r="MBY304"/>
      <c r="MBZ304"/>
      <c r="MCA304"/>
      <c r="MCB304"/>
      <c r="MCC304"/>
      <c r="MCD304"/>
      <c r="MCE304"/>
      <c r="MCF304"/>
      <c r="MCG304"/>
      <c r="MCH304"/>
      <c r="MCI304"/>
      <c r="MCJ304"/>
      <c r="MCK304"/>
      <c r="MCL304"/>
      <c r="MCM304"/>
      <c r="MCN304"/>
      <c r="MCO304"/>
      <c r="MCP304"/>
      <c r="MCQ304"/>
      <c r="MCR304"/>
      <c r="MCS304"/>
      <c r="MCT304"/>
      <c r="MCU304"/>
      <c r="MCV304"/>
      <c r="MCW304"/>
      <c r="MCX304"/>
      <c r="MCY304"/>
      <c r="MCZ304"/>
      <c r="MDA304"/>
      <c r="MDB304"/>
      <c r="MDC304"/>
      <c r="MDD304"/>
      <c r="MDE304"/>
      <c r="MDF304"/>
      <c r="MDG304"/>
      <c r="MDH304"/>
      <c r="MDI304"/>
      <c r="MDJ304"/>
      <c r="MDK304"/>
      <c r="MDL304"/>
      <c r="MDM304"/>
      <c r="MDN304"/>
      <c r="MDO304"/>
      <c r="MDP304"/>
      <c r="MDQ304"/>
      <c r="MDR304"/>
      <c r="MDS304"/>
      <c r="MDT304"/>
      <c r="MDU304"/>
      <c r="MDV304"/>
      <c r="MDW304"/>
      <c r="MDX304"/>
      <c r="MDY304"/>
      <c r="MDZ304"/>
      <c r="MEA304"/>
      <c r="MEB304"/>
      <c r="MEC304"/>
      <c r="MED304"/>
      <c r="MEE304"/>
      <c r="MEF304"/>
      <c r="MEG304"/>
      <c r="MEH304"/>
      <c r="MEI304"/>
      <c r="MEJ304"/>
      <c r="MEK304"/>
      <c r="MEL304"/>
      <c r="MEM304"/>
      <c r="MEN304"/>
      <c r="MEO304"/>
      <c r="MEP304"/>
      <c r="MEQ304"/>
      <c r="MER304"/>
      <c r="MES304"/>
      <c r="MET304"/>
      <c r="MEU304"/>
      <c r="MEV304"/>
      <c r="MEW304"/>
      <c r="MEX304"/>
      <c r="MEY304"/>
      <c r="MEZ304"/>
      <c r="MFA304"/>
      <c r="MFB304"/>
      <c r="MFC304"/>
      <c r="MFD304"/>
      <c r="MFE304"/>
      <c r="MFF304"/>
      <c r="MFG304"/>
      <c r="MFH304"/>
      <c r="MFI304"/>
      <c r="MFJ304"/>
      <c r="MFK304"/>
      <c r="MFL304"/>
      <c r="MFM304"/>
      <c r="MFN304"/>
      <c r="MFO304"/>
      <c r="MFP304"/>
      <c r="MFQ304"/>
      <c r="MFR304"/>
      <c r="MFS304"/>
      <c r="MFT304"/>
      <c r="MFU304"/>
      <c r="MFV304"/>
      <c r="MFW304"/>
      <c r="MFX304"/>
      <c r="MFY304"/>
      <c r="MFZ304"/>
      <c r="MGA304"/>
      <c r="MGB304"/>
      <c r="MGC304"/>
      <c r="MGD304"/>
      <c r="MGE304"/>
      <c r="MGF304"/>
      <c r="MGG304"/>
      <c r="MGH304"/>
      <c r="MGI304"/>
      <c r="MGJ304"/>
      <c r="MGK304"/>
      <c r="MGL304"/>
      <c r="MGM304"/>
      <c r="MGN304"/>
      <c r="MGO304"/>
      <c r="MGP304"/>
      <c r="MGQ304"/>
      <c r="MGR304"/>
      <c r="MGS304"/>
      <c r="MGT304"/>
      <c r="MGU304"/>
      <c r="MGV304"/>
      <c r="MGW304"/>
      <c r="MGX304"/>
      <c r="MGY304"/>
      <c r="MGZ304"/>
      <c r="MHA304"/>
      <c r="MHB304"/>
      <c r="MHC304"/>
      <c r="MHD304"/>
      <c r="MHE304"/>
      <c r="MHF304"/>
      <c r="MHG304"/>
      <c r="MHH304"/>
      <c r="MHI304"/>
      <c r="MHJ304"/>
      <c r="MHK304"/>
      <c r="MHL304"/>
      <c r="MHM304"/>
      <c r="MHN304"/>
      <c r="MHO304"/>
      <c r="MHP304"/>
      <c r="MHQ304"/>
      <c r="MHR304"/>
      <c r="MHS304"/>
      <c r="MHT304"/>
      <c r="MHU304"/>
      <c r="MHV304"/>
      <c r="MHW304"/>
      <c r="MHX304"/>
      <c r="MHY304"/>
      <c r="MHZ304"/>
      <c r="MIA304"/>
      <c r="MIB304"/>
      <c r="MIC304"/>
      <c r="MID304"/>
      <c r="MIE304"/>
      <c r="MIF304"/>
      <c r="MIG304"/>
      <c r="MIH304"/>
      <c r="MII304"/>
      <c r="MIJ304"/>
      <c r="MIK304"/>
      <c r="MIL304"/>
      <c r="MIM304"/>
      <c r="MIN304"/>
      <c r="MIO304"/>
      <c r="MIP304"/>
      <c r="MIQ304"/>
      <c r="MIR304"/>
      <c r="MIS304"/>
      <c r="MIT304"/>
      <c r="MIU304"/>
      <c r="MIV304"/>
      <c r="MIW304"/>
      <c r="MIX304"/>
      <c r="MIY304"/>
      <c r="MIZ304"/>
      <c r="MJA304"/>
      <c r="MJB304"/>
      <c r="MJC304"/>
      <c r="MJD304"/>
      <c r="MJE304"/>
      <c r="MJF304"/>
      <c r="MJG304"/>
      <c r="MJH304"/>
      <c r="MJI304"/>
      <c r="MJJ304"/>
      <c r="MJK304"/>
      <c r="MJL304"/>
      <c r="MJM304"/>
      <c r="MJN304"/>
      <c r="MJO304"/>
      <c r="MJP304"/>
      <c r="MJQ304"/>
      <c r="MJR304"/>
      <c r="MJS304"/>
      <c r="MJT304"/>
      <c r="MJU304"/>
      <c r="MJV304"/>
      <c r="MJW304"/>
      <c r="MJX304"/>
      <c r="MJY304"/>
      <c r="MJZ304"/>
      <c r="MKA304"/>
      <c r="MKB304"/>
      <c r="MKC304"/>
      <c r="MKD304"/>
      <c r="MKE304"/>
      <c r="MKF304"/>
      <c r="MKG304"/>
      <c r="MKH304"/>
      <c r="MKI304"/>
      <c r="MKJ304"/>
      <c r="MKK304"/>
      <c r="MKL304"/>
      <c r="MKM304"/>
      <c r="MKN304"/>
      <c r="MKO304"/>
      <c r="MKP304"/>
      <c r="MKQ304"/>
      <c r="MKR304"/>
      <c r="MKS304"/>
      <c r="MKT304"/>
      <c r="MKU304"/>
      <c r="MKV304"/>
      <c r="MKW304"/>
      <c r="MKX304"/>
      <c r="MKY304"/>
      <c r="MKZ304"/>
      <c r="MLA304"/>
      <c r="MLB304"/>
      <c r="MLC304"/>
      <c r="MLD304"/>
      <c r="MLE304"/>
      <c r="MLF304"/>
      <c r="MLG304"/>
      <c r="MLH304"/>
      <c r="MLI304"/>
      <c r="MLJ304"/>
      <c r="MLK304"/>
      <c r="MLL304"/>
      <c r="MLM304"/>
      <c r="MLN304"/>
      <c r="MLO304"/>
      <c r="MLP304"/>
      <c r="MLQ304"/>
      <c r="MLR304"/>
      <c r="MLS304"/>
      <c r="MLT304"/>
      <c r="MLU304"/>
      <c r="MLV304"/>
      <c r="MLW304"/>
      <c r="MLX304"/>
      <c r="MLY304"/>
      <c r="MLZ304"/>
      <c r="MMA304"/>
      <c r="MMB304"/>
      <c r="MMC304"/>
      <c r="MMD304"/>
      <c r="MME304"/>
      <c r="MMF304"/>
      <c r="MMG304"/>
      <c r="MMH304"/>
      <c r="MMI304"/>
      <c r="MMJ304"/>
      <c r="MMK304"/>
      <c r="MML304"/>
      <c r="MMM304"/>
      <c r="MMN304"/>
      <c r="MMO304"/>
      <c r="MMP304"/>
      <c r="MMQ304"/>
      <c r="MMR304"/>
      <c r="MMS304"/>
      <c r="MMT304"/>
      <c r="MMU304"/>
      <c r="MMV304"/>
      <c r="MMW304"/>
      <c r="MMX304"/>
      <c r="MMY304"/>
      <c r="MMZ304"/>
      <c r="MNA304"/>
      <c r="MNB304"/>
      <c r="MNC304"/>
      <c r="MND304"/>
      <c r="MNE304"/>
      <c r="MNF304"/>
      <c r="MNG304"/>
      <c r="MNH304"/>
      <c r="MNI304"/>
      <c r="MNJ304"/>
      <c r="MNK304"/>
      <c r="MNL304"/>
      <c r="MNM304"/>
      <c r="MNN304"/>
      <c r="MNO304"/>
      <c r="MNP304"/>
      <c r="MNQ304"/>
      <c r="MNR304"/>
      <c r="MNS304"/>
      <c r="MNT304"/>
      <c r="MNU304"/>
      <c r="MNV304"/>
      <c r="MNW304"/>
      <c r="MNX304"/>
      <c r="MNY304"/>
      <c r="MNZ304"/>
      <c r="MOA304"/>
      <c r="MOB304"/>
      <c r="MOC304"/>
      <c r="MOD304"/>
      <c r="MOE304"/>
      <c r="MOF304"/>
      <c r="MOG304"/>
      <c r="MOH304"/>
      <c r="MOI304"/>
      <c r="MOJ304"/>
      <c r="MOK304"/>
      <c r="MOL304"/>
      <c r="MOM304"/>
      <c r="MON304"/>
      <c r="MOO304"/>
      <c r="MOP304"/>
      <c r="MOQ304"/>
      <c r="MOR304"/>
      <c r="MOS304"/>
      <c r="MOT304"/>
      <c r="MOU304"/>
      <c r="MOV304"/>
      <c r="MOW304"/>
      <c r="MOX304"/>
      <c r="MOY304"/>
      <c r="MOZ304"/>
      <c r="MPA304"/>
      <c r="MPB304"/>
      <c r="MPC304"/>
      <c r="MPD304"/>
      <c r="MPE304"/>
      <c r="MPF304"/>
      <c r="MPG304"/>
      <c r="MPH304"/>
      <c r="MPI304"/>
      <c r="MPJ304"/>
      <c r="MPK304"/>
      <c r="MPL304"/>
      <c r="MPM304"/>
      <c r="MPN304"/>
      <c r="MPO304"/>
      <c r="MPP304"/>
      <c r="MPQ304"/>
      <c r="MPR304"/>
      <c r="MPS304"/>
      <c r="MPT304"/>
      <c r="MPU304"/>
      <c r="MPV304"/>
      <c r="MPW304"/>
      <c r="MPX304"/>
      <c r="MPY304"/>
      <c r="MPZ304"/>
      <c r="MQA304"/>
      <c r="MQB304"/>
      <c r="MQC304"/>
      <c r="MQD304"/>
      <c r="MQE304"/>
      <c r="MQF304"/>
      <c r="MQG304"/>
      <c r="MQH304"/>
      <c r="MQI304"/>
      <c r="MQJ304"/>
      <c r="MQK304"/>
      <c r="MQL304"/>
      <c r="MQM304"/>
      <c r="MQN304"/>
      <c r="MQO304"/>
      <c r="MQP304"/>
      <c r="MQQ304"/>
      <c r="MQR304"/>
      <c r="MQS304"/>
      <c r="MQT304"/>
      <c r="MQU304"/>
      <c r="MQV304"/>
      <c r="MQW304"/>
      <c r="MQX304"/>
      <c r="MQY304"/>
      <c r="MQZ304"/>
      <c r="MRA304"/>
      <c r="MRB304"/>
      <c r="MRC304"/>
      <c r="MRD304"/>
      <c r="MRE304"/>
      <c r="MRF304"/>
      <c r="MRG304"/>
      <c r="MRH304"/>
      <c r="MRI304"/>
      <c r="MRJ304"/>
      <c r="MRK304"/>
      <c r="MRL304"/>
      <c r="MRM304"/>
      <c r="MRN304"/>
      <c r="MRO304"/>
      <c r="MRP304"/>
      <c r="MRQ304"/>
      <c r="MRR304"/>
      <c r="MRS304"/>
      <c r="MRT304"/>
      <c r="MRU304"/>
      <c r="MRV304"/>
      <c r="MRW304"/>
      <c r="MRX304"/>
      <c r="MRY304"/>
      <c r="MRZ304"/>
      <c r="MSA304"/>
      <c r="MSB304"/>
      <c r="MSC304"/>
      <c r="MSD304"/>
      <c r="MSE304"/>
      <c r="MSF304"/>
      <c r="MSG304"/>
      <c r="MSH304"/>
      <c r="MSI304"/>
      <c r="MSJ304"/>
      <c r="MSK304"/>
      <c r="MSL304"/>
      <c r="MSM304"/>
      <c r="MSN304"/>
      <c r="MSO304"/>
      <c r="MSP304"/>
      <c r="MSQ304"/>
      <c r="MSR304"/>
      <c r="MSS304"/>
      <c r="MST304"/>
      <c r="MSU304"/>
      <c r="MSV304"/>
      <c r="MSW304"/>
      <c r="MSX304"/>
      <c r="MSY304"/>
      <c r="MSZ304"/>
      <c r="MTA304"/>
      <c r="MTB304"/>
      <c r="MTC304"/>
      <c r="MTD304"/>
      <c r="MTE304"/>
      <c r="MTF304"/>
      <c r="MTG304"/>
      <c r="MTH304"/>
      <c r="MTI304"/>
      <c r="MTJ304"/>
      <c r="MTK304"/>
      <c r="MTL304"/>
      <c r="MTM304"/>
      <c r="MTN304"/>
      <c r="MTO304"/>
      <c r="MTP304"/>
      <c r="MTQ304"/>
      <c r="MTR304"/>
      <c r="MTS304"/>
      <c r="MTT304"/>
      <c r="MTU304"/>
      <c r="MTV304"/>
      <c r="MTW304"/>
      <c r="MTX304"/>
      <c r="MTY304"/>
      <c r="MTZ304"/>
      <c r="MUA304"/>
      <c r="MUB304"/>
      <c r="MUC304"/>
      <c r="MUD304"/>
      <c r="MUE304"/>
      <c r="MUF304"/>
      <c r="MUG304"/>
      <c r="MUH304"/>
      <c r="MUI304"/>
      <c r="MUJ304"/>
      <c r="MUK304"/>
      <c r="MUL304"/>
      <c r="MUM304"/>
      <c r="MUN304"/>
      <c r="MUO304"/>
      <c r="MUP304"/>
      <c r="MUQ304"/>
      <c r="MUR304"/>
      <c r="MUS304"/>
      <c r="MUT304"/>
      <c r="MUU304"/>
      <c r="MUV304"/>
      <c r="MUW304"/>
      <c r="MUX304"/>
      <c r="MUY304"/>
      <c r="MUZ304"/>
      <c r="MVA304"/>
      <c r="MVB304"/>
      <c r="MVC304"/>
      <c r="MVD304"/>
      <c r="MVE304"/>
      <c r="MVF304"/>
      <c r="MVG304"/>
      <c r="MVH304"/>
      <c r="MVI304"/>
      <c r="MVJ304"/>
      <c r="MVK304"/>
      <c r="MVL304"/>
      <c r="MVM304"/>
      <c r="MVN304"/>
      <c r="MVO304"/>
      <c r="MVP304"/>
      <c r="MVQ304"/>
      <c r="MVR304"/>
      <c r="MVS304"/>
      <c r="MVT304"/>
      <c r="MVU304"/>
      <c r="MVV304"/>
      <c r="MVW304"/>
      <c r="MVX304"/>
      <c r="MVY304"/>
      <c r="MVZ304"/>
      <c r="MWA304"/>
      <c r="MWB304"/>
      <c r="MWC304"/>
      <c r="MWD304"/>
      <c r="MWE304"/>
      <c r="MWF304"/>
      <c r="MWG304"/>
      <c r="MWH304"/>
      <c r="MWI304"/>
      <c r="MWJ304"/>
      <c r="MWK304"/>
      <c r="MWL304"/>
      <c r="MWM304"/>
      <c r="MWN304"/>
      <c r="MWO304"/>
      <c r="MWP304"/>
      <c r="MWQ304"/>
      <c r="MWR304"/>
      <c r="MWS304"/>
      <c r="MWT304"/>
      <c r="MWU304"/>
      <c r="MWV304"/>
      <c r="MWW304"/>
      <c r="MWX304"/>
      <c r="MWY304"/>
      <c r="MWZ304"/>
      <c r="MXA304"/>
      <c r="MXB304"/>
      <c r="MXC304"/>
      <c r="MXD304"/>
      <c r="MXE304"/>
      <c r="MXF304"/>
      <c r="MXG304"/>
      <c r="MXH304"/>
      <c r="MXI304"/>
      <c r="MXJ304"/>
      <c r="MXK304"/>
      <c r="MXL304"/>
      <c r="MXM304"/>
      <c r="MXN304"/>
      <c r="MXO304"/>
      <c r="MXP304"/>
      <c r="MXQ304"/>
      <c r="MXR304"/>
      <c r="MXS304"/>
      <c r="MXT304"/>
      <c r="MXU304"/>
      <c r="MXV304"/>
      <c r="MXW304"/>
      <c r="MXX304"/>
      <c r="MXY304"/>
      <c r="MXZ304"/>
      <c r="MYA304"/>
      <c r="MYB304"/>
      <c r="MYC304"/>
      <c r="MYD304"/>
      <c r="MYE304"/>
      <c r="MYF304"/>
      <c r="MYG304"/>
      <c r="MYH304"/>
      <c r="MYI304"/>
      <c r="MYJ304"/>
      <c r="MYK304"/>
      <c r="MYL304"/>
      <c r="MYM304"/>
      <c r="MYN304"/>
      <c r="MYO304"/>
      <c r="MYP304"/>
      <c r="MYQ304"/>
      <c r="MYR304"/>
      <c r="MYS304"/>
      <c r="MYT304"/>
      <c r="MYU304"/>
      <c r="MYV304"/>
      <c r="MYW304"/>
      <c r="MYX304"/>
      <c r="MYY304"/>
      <c r="MYZ304"/>
      <c r="MZA304"/>
      <c r="MZB304"/>
      <c r="MZC304"/>
      <c r="MZD304"/>
      <c r="MZE304"/>
      <c r="MZF304"/>
      <c r="MZG304"/>
      <c r="MZH304"/>
      <c r="MZI304"/>
      <c r="MZJ304"/>
      <c r="MZK304"/>
      <c r="MZL304"/>
      <c r="MZM304"/>
      <c r="MZN304"/>
      <c r="MZO304"/>
      <c r="MZP304"/>
      <c r="MZQ304"/>
      <c r="MZR304"/>
      <c r="MZS304"/>
      <c r="MZT304"/>
      <c r="MZU304"/>
      <c r="MZV304"/>
      <c r="MZW304"/>
      <c r="MZX304"/>
      <c r="MZY304"/>
      <c r="MZZ304"/>
      <c r="NAA304"/>
      <c r="NAB304"/>
      <c r="NAC304"/>
      <c r="NAD304"/>
      <c r="NAE304"/>
      <c r="NAF304"/>
      <c r="NAG304"/>
      <c r="NAH304"/>
      <c r="NAI304"/>
      <c r="NAJ304"/>
      <c r="NAK304"/>
      <c r="NAL304"/>
      <c r="NAM304"/>
      <c r="NAN304"/>
      <c r="NAO304"/>
      <c r="NAP304"/>
      <c r="NAQ304"/>
      <c r="NAR304"/>
      <c r="NAS304"/>
      <c r="NAT304"/>
      <c r="NAU304"/>
      <c r="NAV304"/>
      <c r="NAW304"/>
      <c r="NAX304"/>
      <c r="NAY304"/>
      <c r="NAZ304"/>
      <c r="NBA304"/>
      <c r="NBB304"/>
      <c r="NBC304"/>
      <c r="NBD304"/>
      <c r="NBE304"/>
      <c r="NBF304"/>
      <c r="NBG304"/>
      <c r="NBH304"/>
      <c r="NBI304"/>
      <c r="NBJ304"/>
      <c r="NBK304"/>
      <c r="NBL304"/>
      <c r="NBM304"/>
      <c r="NBN304"/>
      <c r="NBO304"/>
      <c r="NBP304"/>
      <c r="NBQ304"/>
      <c r="NBR304"/>
      <c r="NBS304"/>
      <c r="NBT304"/>
      <c r="NBU304"/>
      <c r="NBV304"/>
      <c r="NBW304"/>
      <c r="NBX304"/>
      <c r="NBY304"/>
      <c r="NBZ304"/>
      <c r="NCA304"/>
      <c r="NCB304"/>
      <c r="NCC304"/>
      <c r="NCD304"/>
      <c r="NCE304"/>
      <c r="NCF304"/>
      <c r="NCG304"/>
      <c r="NCH304"/>
      <c r="NCI304"/>
      <c r="NCJ304"/>
      <c r="NCK304"/>
      <c r="NCL304"/>
      <c r="NCM304"/>
      <c r="NCN304"/>
      <c r="NCO304"/>
      <c r="NCP304"/>
      <c r="NCQ304"/>
      <c r="NCR304"/>
      <c r="NCS304"/>
      <c r="NCT304"/>
      <c r="NCU304"/>
      <c r="NCV304"/>
      <c r="NCW304"/>
      <c r="NCX304"/>
      <c r="NCY304"/>
      <c r="NCZ304"/>
      <c r="NDA304"/>
      <c r="NDB304"/>
      <c r="NDC304"/>
      <c r="NDD304"/>
      <c r="NDE304"/>
      <c r="NDF304"/>
      <c r="NDG304"/>
      <c r="NDH304"/>
      <c r="NDI304"/>
      <c r="NDJ304"/>
      <c r="NDK304"/>
      <c r="NDL304"/>
      <c r="NDM304"/>
      <c r="NDN304"/>
      <c r="NDO304"/>
      <c r="NDP304"/>
      <c r="NDQ304"/>
      <c r="NDR304"/>
      <c r="NDS304"/>
      <c r="NDT304"/>
      <c r="NDU304"/>
      <c r="NDV304"/>
      <c r="NDW304"/>
      <c r="NDX304"/>
      <c r="NDY304"/>
      <c r="NDZ304"/>
      <c r="NEA304"/>
      <c r="NEB304"/>
      <c r="NEC304"/>
      <c r="NED304"/>
      <c r="NEE304"/>
      <c r="NEF304"/>
      <c r="NEG304"/>
      <c r="NEH304"/>
      <c r="NEI304"/>
      <c r="NEJ304"/>
      <c r="NEK304"/>
      <c r="NEL304"/>
      <c r="NEM304"/>
      <c r="NEN304"/>
      <c r="NEO304"/>
      <c r="NEP304"/>
      <c r="NEQ304"/>
      <c r="NER304"/>
      <c r="NES304"/>
      <c r="NET304"/>
      <c r="NEU304"/>
      <c r="NEV304"/>
      <c r="NEW304"/>
      <c r="NEX304"/>
      <c r="NEY304"/>
      <c r="NEZ304"/>
      <c r="NFA304"/>
      <c r="NFB304"/>
      <c r="NFC304"/>
      <c r="NFD304"/>
      <c r="NFE304"/>
      <c r="NFF304"/>
      <c r="NFG304"/>
      <c r="NFH304"/>
      <c r="NFI304"/>
      <c r="NFJ304"/>
      <c r="NFK304"/>
      <c r="NFL304"/>
      <c r="NFM304"/>
      <c r="NFN304"/>
      <c r="NFO304"/>
      <c r="NFP304"/>
      <c r="NFQ304"/>
      <c r="NFR304"/>
      <c r="NFS304"/>
      <c r="NFT304"/>
      <c r="NFU304"/>
      <c r="NFV304"/>
      <c r="NFW304"/>
      <c r="NFX304"/>
      <c r="NFY304"/>
      <c r="NFZ304"/>
      <c r="NGA304"/>
      <c r="NGB304"/>
      <c r="NGC304"/>
      <c r="NGD304"/>
      <c r="NGE304"/>
      <c r="NGF304"/>
      <c r="NGG304"/>
      <c r="NGH304"/>
      <c r="NGI304"/>
      <c r="NGJ304"/>
      <c r="NGK304"/>
      <c r="NGL304"/>
      <c r="NGM304"/>
      <c r="NGN304"/>
      <c r="NGO304"/>
      <c r="NGP304"/>
      <c r="NGQ304"/>
      <c r="NGR304"/>
      <c r="NGS304"/>
      <c r="NGT304"/>
      <c r="NGU304"/>
      <c r="NGV304"/>
      <c r="NGW304"/>
      <c r="NGX304"/>
      <c r="NGY304"/>
      <c r="NGZ304"/>
      <c r="NHA304"/>
      <c r="NHB304"/>
      <c r="NHC304"/>
      <c r="NHD304"/>
      <c r="NHE304"/>
      <c r="NHF304"/>
      <c r="NHG304"/>
      <c r="NHH304"/>
      <c r="NHI304"/>
      <c r="NHJ304"/>
      <c r="NHK304"/>
      <c r="NHL304"/>
      <c r="NHM304"/>
      <c r="NHN304"/>
      <c r="NHO304"/>
      <c r="NHP304"/>
      <c r="NHQ304"/>
      <c r="NHR304"/>
      <c r="NHS304"/>
      <c r="NHT304"/>
      <c r="NHU304"/>
      <c r="NHV304"/>
      <c r="NHW304"/>
      <c r="NHX304"/>
      <c r="NHY304"/>
      <c r="NHZ304"/>
      <c r="NIA304"/>
      <c r="NIB304"/>
      <c r="NIC304"/>
      <c r="NID304"/>
      <c r="NIE304"/>
      <c r="NIF304"/>
      <c r="NIG304"/>
      <c r="NIH304"/>
      <c r="NII304"/>
      <c r="NIJ304"/>
      <c r="NIK304"/>
      <c r="NIL304"/>
      <c r="NIM304"/>
      <c r="NIN304"/>
      <c r="NIO304"/>
      <c r="NIP304"/>
      <c r="NIQ304"/>
      <c r="NIR304"/>
      <c r="NIS304"/>
      <c r="NIT304"/>
      <c r="NIU304"/>
      <c r="NIV304"/>
      <c r="NIW304"/>
      <c r="NIX304"/>
      <c r="NIY304"/>
      <c r="NIZ304"/>
      <c r="NJA304"/>
      <c r="NJB304"/>
      <c r="NJC304"/>
      <c r="NJD304"/>
      <c r="NJE304"/>
      <c r="NJF304"/>
      <c r="NJG304"/>
      <c r="NJH304"/>
      <c r="NJI304"/>
      <c r="NJJ304"/>
      <c r="NJK304"/>
      <c r="NJL304"/>
      <c r="NJM304"/>
      <c r="NJN304"/>
      <c r="NJO304"/>
      <c r="NJP304"/>
      <c r="NJQ304"/>
      <c r="NJR304"/>
      <c r="NJS304"/>
      <c r="NJT304"/>
      <c r="NJU304"/>
      <c r="NJV304"/>
      <c r="NJW304"/>
      <c r="NJX304"/>
      <c r="NJY304"/>
      <c r="NJZ304"/>
      <c r="NKA304"/>
      <c r="NKB304"/>
      <c r="NKC304"/>
      <c r="NKD304"/>
      <c r="NKE304"/>
      <c r="NKF304"/>
      <c r="NKG304"/>
      <c r="NKH304"/>
      <c r="NKI304"/>
      <c r="NKJ304"/>
      <c r="NKK304"/>
      <c r="NKL304"/>
      <c r="NKM304"/>
      <c r="NKN304"/>
      <c r="NKO304"/>
      <c r="NKP304"/>
      <c r="NKQ304"/>
      <c r="NKR304"/>
      <c r="NKS304"/>
      <c r="NKT304"/>
      <c r="NKU304"/>
      <c r="NKV304"/>
      <c r="NKW304"/>
      <c r="NKX304"/>
      <c r="NKY304"/>
      <c r="NKZ304"/>
      <c r="NLA304"/>
      <c r="NLB304"/>
      <c r="NLC304"/>
      <c r="NLD304"/>
      <c r="NLE304"/>
      <c r="NLF304"/>
      <c r="NLG304"/>
      <c r="NLH304"/>
      <c r="NLI304"/>
      <c r="NLJ304"/>
      <c r="NLK304"/>
      <c r="NLL304"/>
      <c r="NLM304"/>
      <c r="NLN304"/>
      <c r="NLO304"/>
      <c r="NLP304"/>
      <c r="NLQ304"/>
      <c r="NLR304"/>
      <c r="NLS304"/>
      <c r="NLT304"/>
      <c r="NLU304"/>
      <c r="NLV304"/>
      <c r="NLW304"/>
      <c r="NLX304"/>
      <c r="NLY304"/>
      <c r="NLZ304"/>
      <c r="NMA304"/>
      <c r="NMB304"/>
      <c r="NMC304"/>
      <c r="NMD304"/>
      <c r="NME304"/>
      <c r="NMF304"/>
      <c r="NMG304"/>
      <c r="NMH304"/>
      <c r="NMI304"/>
      <c r="NMJ304"/>
      <c r="NMK304"/>
      <c r="NML304"/>
      <c r="NMM304"/>
      <c r="NMN304"/>
      <c r="NMO304"/>
      <c r="NMP304"/>
      <c r="NMQ304"/>
      <c r="NMR304"/>
      <c r="NMS304"/>
      <c r="NMT304"/>
      <c r="NMU304"/>
      <c r="NMV304"/>
      <c r="NMW304"/>
      <c r="NMX304"/>
      <c r="NMY304"/>
      <c r="NMZ304"/>
      <c r="NNA304"/>
      <c r="NNB304"/>
      <c r="NNC304"/>
      <c r="NND304"/>
      <c r="NNE304"/>
      <c r="NNF304"/>
      <c r="NNG304"/>
      <c r="NNH304"/>
      <c r="NNI304"/>
      <c r="NNJ304"/>
      <c r="NNK304"/>
      <c r="NNL304"/>
      <c r="NNM304"/>
      <c r="NNN304"/>
      <c r="NNO304"/>
      <c r="NNP304"/>
      <c r="NNQ304"/>
      <c r="NNR304"/>
      <c r="NNS304"/>
      <c r="NNT304"/>
      <c r="NNU304"/>
      <c r="NNV304"/>
      <c r="NNW304"/>
      <c r="NNX304"/>
      <c r="NNY304"/>
      <c r="NNZ304"/>
      <c r="NOA304"/>
      <c r="NOB304"/>
      <c r="NOC304"/>
      <c r="NOD304"/>
      <c r="NOE304"/>
      <c r="NOF304"/>
      <c r="NOG304"/>
      <c r="NOH304"/>
      <c r="NOI304"/>
      <c r="NOJ304"/>
      <c r="NOK304"/>
      <c r="NOL304"/>
      <c r="NOM304"/>
      <c r="NON304"/>
      <c r="NOO304"/>
      <c r="NOP304"/>
      <c r="NOQ304"/>
      <c r="NOR304"/>
      <c r="NOS304"/>
      <c r="NOT304"/>
      <c r="NOU304"/>
      <c r="NOV304"/>
      <c r="NOW304"/>
      <c r="NOX304"/>
      <c r="NOY304"/>
      <c r="NOZ304"/>
      <c r="NPA304"/>
      <c r="NPB304"/>
      <c r="NPC304"/>
      <c r="NPD304"/>
      <c r="NPE304"/>
      <c r="NPF304"/>
      <c r="NPG304"/>
      <c r="NPH304"/>
      <c r="NPI304"/>
      <c r="NPJ304"/>
      <c r="NPK304"/>
      <c r="NPL304"/>
      <c r="NPM304"/>
      <c r="NPN304"/>
      <c r="NPO304"/>
      <c r="NPP304"/>
      <c r="NPQ304"/>
      <c r="NPR304"/>
      <c r="NPS304"/>
      <c r="NPT304"/>
      <c r="NPU304"/>
      <c r="NPV304"/>
      <c r="NPW304"/>
      <c r="NPX304"/>
      <c r="NPY304"/>
      <c r="NPZ304"/>
      <c r="NQA304"/>
      <c r="NQB304"/>
      <c r="NQC304"/>
      <c r="NQD304"/>
      <c r="NQE304"/>
      <c r="NQF304"/>
      <c r="NQG304"/>
      <c r="NQH304"/>
      <c r="NQI304"/>
      <c r="NQJ304"/>
      <c r="NQK304"/>
      <c r="NQL304"/>
      <c r="NQM304"/>
      <c r="NQN304"/>
      <c r="NQO304"/>
      <c r="NQP304"/>
      <c r="NQQ304"/>
      <c r="NQR304"/>
      <c r="NQS304"/>
      <c r="NQT304"/>
      <c r="NQU304"/>
      <c r="NQV304"/>
      <c r="NQW304"/>
      <c r="NQX304"/>
      <c r="NQY304"/>
      <c r="NQZ304"/>
      <c r="NRA304"/>
      <c r="NRB304"/>
      <c r="NRC304"/>
      <c r="NRD304"/>
      <c r="NRE304"/>
      <c r="NRF304"/>
      <c r="NRG304"/>
      <c r="NRH304"/>
      <c r="NRI304"/>
      <c r="NRJ304"/>
      <c r="NRK304"/>
      <c r="NRL304"/>
      <c r="NRM304"/>
      <c r="NRN304"/>
      <c r="NRO304"/>
      <c r="NRP304"/>
      <c r="NRQ304"/>
      <c r="NRR304"/>
      <c r="NRS304"/>
      <c r="NRT304"/>
      <c r="NRU304"/>
      <c r="NRV304"/>
      <c r="NRW304"/>
      <c r="NRX304"/>
      <c r="NRY304"/>
      <c r="NRZ304"/>
      <c r="NSA304"/>
      <c r="NSB304"/>
      <c r="NSC304"/>
      <c r="NSD304"/>
      <c r="NSE304"/>
      <c r="NSF304"/>
      <c r="NSG304"/>
      <c r="NSH304"/>
      <c r="NSI304"/>
      <c r="NSJ304"/>
      <c r="NSK304"/>
      <c r="NSL304"/>
      <c r="NSM304"/>
      <c r="NSN304"/>
      <c r="NSO304"/>
      <c r="NSP304"/>
      <c r="NSQ304"/>
      <c r="NSR304"/>
      <c r="NSS304"/>
      <c r="NST304"/>
      <c r="NSU304"/>
      <c r="NSV304"/>
      <c r="NSW304"/>
      <c r="NSX304"/>
      <c r="NSY304"/>
      <c r="NSZ304"/>
      <c r="NTA304"/>
      <c r="NTB304"/>
      <c r="NTC304"/>
      <c r="NTD304"/>
      <c r="NTE304"/>
      <c r="NTF304"/>
      <c r="NTG304"/>
      <c r="NTH304"/>
      <c r="NTI304"/>
      <c r="NTJ304"/>
      <c r="NTK304"/>
      <c r="NTL304"/>
      <c r="NTM304"/>
      <c r="NTN304"/>
      <c r="NTO304"/>
      <c r="NTP304"/>
      <c r="NTQ304"/>
      <c r="NTR304"/>
      <c r="NTS304"/>
      <c r="NTT304"/>
      <c r="NTU304"/>
      <c r="NTV304"/>
      <c r="NTW304"/>
      <c r="NTX304"/>
      <c r="NTY304"/>
      <c r="NTZ304"/>
      <c r="NUA304"/>
      <c r="NUB304"/>
      <c r="NUC304"/>
      <c r="NUD304"/>
      <c r="NUE304"/>
      <c r="NUF304"/>
      <c r="NUG304"/>
      <c r="NUH304"/>
      <c r="NUI304"/>
      <c r="NUJ304"/>
      <c r="NUK304"/>
      <c r="NUL304"/>
      <c r="NUM304"/>
      <c r="NUN304"/>
      <c r="NUO304"/>
      <c r="NUP304"/>
      <c r="NUQ304"/>
      <c r="NUR304"/>
      <c r="NUS304"/>
      <c r="NUT304"/>
      <c r="NUU304"/>
      <c r="NUV304"/>
      <c r="NUW304"/>
      <c r="NUX304"/>
      <c r="NUY304"/>
      <c r="NUZ304"/>
      <c r="NVA304"/>
      <c r="NVB304"/>
      <c r="NVC304"/>
      <c r="NVD304"/>
      <c r="NVE304"/>
      <c r="NVF304"/>
      <c r="NVG304"/>
      <c r="NVH304"/>
      <c r="NVI304"/>
      <c r="NVJ304"/>
      <c r="NVK304"/>
      <c r="NVL304"/>
      <c r="NVM304"/>
      <c r="NVN304"/>
      <c r="NVO304"/>
      <c r="NVP304"/>
      <c r="NVQ304"/>
      <c r="NVR304"/>
      <c r="NVS304"/>
      <c r="NVT304"/>
      <c r="NVU304"/>
      <c r="NVV304"/>
      <c r="NVW304"/>
      <c r="NVX304"/>
      <c r="NVY304"/>
      <c r="NVZ304"/>
      <c r="NWA304"/>
      <c r="NWB304"/>
      <c r="NWC304"/>
      <c r="NWD304"/>
      <c r="NWE304"/>
      <c r="NWF304"/>
      <c r="NWG304"/>
      <c r="NWH304"/>
      <c r="NWI304"/>
      <c r="NWJ304"/>
      <c r="NWK304"/>
      <c r="NWL304"/>
      <c r="NWM304"/>
      <c r="NWN304"/>
      <c r="NWO304"/>
      <c r="NWP304"/>
      <c r="NWQ304"/>
      <c r="NWR304"/>
      <c r="NWS304"/>
      <c r="NWT304"/>
      <c r="NWU304"/>
      <c r="NWV304"/>
      <c r="NWW304"/>
      <c r="NWX304"/>
      <c r="NWY304"/>
      <c r="NWZ304"/>
      <c r="NXA304"/>
      <c r="NXB304"/>
      <c r="NXC304"/>
      <c r="NXD304"/>
      <c r="NXE304"/>
      <c r="NXF304"/>
      <c r="NXG304"/>
      <c r="NXH304"/>
      <c r="NXI304"/>
      <c r="NXJ304"/>
      <c r="NXK304"/>
      <c r="NXL304"/>
      <c r="NXM304"/>
      <c r="NXN304"/>
      <c r="NXO304"/>
      <c r="NXP304"/>
      <c r="NXQ304"/>
      <c r="NXR304"/>
      <c r="NXS304"/>
      <c r="NXT304"/>
      <c r="NXU304"/>
      <c r="NXV304"/>
      <c r="NXW304"/>
      <c r="NXX304"/>
      <c r="NXY304"/>
      <c r="NXZ304"/>
      <c r="NYA304"/>
      <c r="NYB304"/>
      <c r="NYC304"/>
      <c r="NYD304"/>
      <c r="NYE304"/>
      <c r="NYF304"/>
      <c r="NYG304"/>
      <c r="NYH304"/>
      <c r="NYI304"/>
      <c r="NYJ304"/>
      <c r="NYK304"/>
      <c r="NYL304"/>
      <c r="NYM304"/>
      <c r="NYN304"/>
      <c r="NYO304"/>
      <c r="NYP304"/>
      <c r="NYQ304"/>
      <c r="NYR304"/>
      <c r="NYS304"/>
      <c r="NYT304"/>
      <c r="NYU304"/>
      <c r="NYV304"/>
      <c r="NYW304"/>
      <c r="NYX304"/>
      <c r="NYY304"/>
      <c r="NYZ304"/>
      <c r="NZA304"/>
      <c r="NZB304"/>
      <c r="NZC304"/>
      <c r="NZD304"/>
      <c r="NZE304"/>
      <c r="NZF304"/>
      <c r="NZG304"/>
      <c r="NZH304"/>
      <c r="NZI304"/>
      <c r="NZJ304"/>
      <c r="NZK304"/>
      <c r="NZL304"/>
      <c r="NZM304"/>
      <c r="NZN304"/>
      <c r="NZO304"/>
      <c r="NZP304"/>
      <c r="NZQ304"/>
      <c r="NZR304"/>
      <c r="NZS304"/>
      <c r="NZT304"/>
      <c r="NZU304"/>
      <c r="NZV304"/>
      <c r="NZW304"/>
      <c r="NZX304"/>
      <c r="NZY304"/>
      <c r="NZZ304"/>
      <c r="OAA304"/>
      <c r="OAB304"/>
      <c r="OAC304"/>
      <c r="OAD304"/>
      <c r="OAE304"/>
      <c r="OAF304"/>
      <c r="OAG304"/>
      <c r="OAH304"/>
      <c r="OAI304"/>
      <c r="OAJ304"/>
      <c r="OAK304"/>
      <c r="OAL304"/>
      <c r="OAM304"/>
      <c r="OAN304"/>
      <c r="OAO304"/>
      <c r="OAP304"/>
      <c r="OAQ304"/>
      <c r="OAR304"/>
      <c r="OAS304"/>
      <c r="OAT304"/>
      <c r="OAU304"/>
      <c r="OAV304"/>
      <c r="OAW304"/>
      <c r="OAX304"/>
      <c r="OAY304"/>
      <c r="OAZ304"/>
      <c r="OBA304"/>
      <c r="OBB304"/>
      <c r="OBC304"/>
      <c r="OBD304"/>
      <c r="OBE304"/>
      <c r="OBF304"/>
      <c r="OBG304"/>
      <c r="OBH304"/>
      <c r="OBI304"/>
      <c r="OBJ304"/>
      <c r="OBK304"/>
      <c r="OBL304"/>
      <c r="OBM304"/>
      <c r="OBN304"/>
      <c r="OBO304"/>
      <c r="OBP304"/>
      <c r="OBQ304"/>
      <c r="OBR304"/>
      <c r="OBS304"/>
      <c r="OBT304"/>
      <c r="OBU304"/>
      <c r="OBV304"/>
      <c r="OBW304"/>
      <c r="OBX304"/>
      <c r="OBY304"/>
      <c r="OBZ304"/>
      <c r="OCA304"/>
      <c r="OCB304"/>
      <c r="OCC304"/>
      <c r="OCD304"/>
      <c r="OCE304"/>
      <c r="OCF304"/>
      <c r="OCG304"/>
      <c r="OCH304"/>
      <c r="OCI304"/>
      <c r="OCJ304"/>
      <c r="OCK304"/>
      <c r="OCL304"/>
      <c r="OCM304"/>
      <c r="OCN304"/>
      <c r="OCO304"/>
      <c r="OCP304"/>
      <c r="OCQ304"/>
      <c r="OCR304"/>
      <c r="OCS304"/>
      <c r="OCT304"/>
      <c r="OCU304"/>
      <c r="OCV304"/>
      <c r="OCW304"/>
      <c r="OCX304"/>
      <c r="OCY304"/>
      <c r="OCZ304"/>
      <c r="ODA304"/>
      <c r="ODB304"/>
      <c r="ODC304"/>
      <c r="ODD304"/>
      <c r="ODE304"/>
      <c r="ODF304"/>
      <c r="ODG304"/>
      <c r="ODH304"/>
      <c r="ODI304"/>
      <c r="ODJ304"/>
      <c r="ODK304"/>
      <c r="ODL304"/>
      <c r="ODM304"/>
      <c r="ODN304"/>
      <c r="ODO304"/>
      <c r="ODP304"/>
      <c r="ODQ304"/>
      <c r="ODR304"/>
      <c r="ODS304"/>
      <c r="ODT304"/>
      <c r="ODU304"/>
      <c r="ODV304"/>
      <c r="ODW304"/>
      <c r="ODX304"/>
      <c r="ODY304"/>
      <c r="ODZ304"/>
      <c r="OEA304"/>
      <c r="OEB304"/>
      <c r="OEC304"/>
      <c r="OED304"/>
      <c r="OEE304"/>
      <c r="OEF304"/>
      <c r="OEG304"/>
      <c r="OEH304"/>
      <c r="OEI304"/>
      <c r="OEJ304"/>
      <c r="OEK304"/>
      <c r="OEL304"/>
      <c r="OEM304"/>
      <c r="OEN304"/>
      <c r="OEO304"/>
      <c r="OEP304"/>
      <c r="OEQ304"/>
      <c r="OER304"/>
      <c r="OES304"/>
      <c r="OET304"/>
      <c r="OEU304"/>
      <c r="OEV304"/>
      <c r="OEW304"/>
      <c r="OEX304"/>
      <c r="OEY304"/>
      <c r="OEZ304"/>
      <c r="OFA304"/>
      <c r="OFB304"/>
      <c r="OFC304"/>
      <c r="OFD304"/>
      <c r="OFE304"/>
      <c r="OFF304"/>
      <c r="OFG304"/>
      <c r="OFH304"/>
      <c r="OFI304"/>
      <c r="OFJ304"/>
      <c r="OFK304"/>
      <c r="OFL304"/>
      <c r="OFM304"/>
      <c r="OFN304"/>
      <c r="OFO304"/>
      <c r="OFP304"/>
      <c r="OFQ304"/>
      <c r="OFR304"/>
      <c r="OFS304"/>
      <c r="OFT304"/>
      <c r="OFU304"/>
      <c r="OFV304"/>
      <c r="OFW304"/>
      <c r="OFX304"/>
      <c r="OFY304"/>
      <c r="OFZ304"/>
      <c r="OGA304"/>
      <c r="OGB304"/>
      <c r="OGC304"/>
      <c r="OGD304"/>
      <c r="OGE304"/>
      <c r="OGF304"/>
      <c r="OGG304"/>
      <c r="OGH304"/>
      <c r="OGI304"/>
      <c r="OGJ304"/>
      <c r="OGK304"/>
      <c r="OGL304"/>
      <c r="OGM304"/>
      <c r="OGN304"/>
      <c r="OGO304"/>
      <c r="OGP304"/>
      <c r="OGQ304"/>
      <c r="OGR304"/>
      <c r="OGS304"/>
      <c r="OGT304"/>
      <c r="OGU304"/>
      <c r="OGV304"/>
      <c r="OGW304"/>
      <c r="OGX304"/>
      <c r="OGY304"/>
      <c r="OGZ304"/>
      <c r="OHA304"/>
      <c r="OHB304"/>
      <c r="OHC304"/>
      <c r="OHD304"/>
      <c r="OHE304"/>
      <c r="OHF304"/>
      <c r="OHG304"/>
      <c r="OHH304"/>
      <c r="OHI304"/>
      <c r="OHJ304"/>
      <c r="OHK304"/>
      <c r="OHL304"/>
      <c r="OHM304"/>
      <c r="OHN304"/>
      <c r="OHO304"/>
      <c r="OHP304"/>
      <c r="OHQ304"/>
      <c r="OHR304"/>
      <c r="OHS304"/>
      <c r="OHT304"/>
      <c r="OHU304"/>
      <c r="OHV304"/>
      <c r="OHW304"/>
      <c r="OHX304"/>
      <c r="OHY304"/>
      <c r="OHZ304"/>
      <c r="OIA304"/>
      <c r="OIB304"/>
      <c r="OIC304"/>
      <c r="OID304"/>
      <c r="OIE304"/>
      <c r="OIF304"/>
      <c r="OIG304"/>
      <c r="OIH304"/>
      <c r="OII304"/>
      <c r="OIJ304"/>
      <c r="OIK304"/>
      <c r="OIL304"/>
      <c r="OIM304"/>
      <c r="OIN304"/>
      <c r="OIO304"/>
      <c r="OIP304"/>
      <c r="OIQ304"/>
      <c r="OIR304"/>
      <c r="OIS304"/>
      <c r="OIT304"/>
      <c r="OIU304"/>
      <c r="OIV304"/>
      <c r="OIW304"/>
      <c r="OIX304"/>
      <c r="OIY304"/>
      <c r="OIZ304"/>
      <c r="OJA304"/>
      <c r="OJB304"/>
      <c r="OJC304"/>
      <c r="OJD304"/>
      <c r="OJE304"/>
      <c r="OJF304"/>
      <c r="OJG304"/>
      <c r="OJH304"/>
      <c r="OJI304"/>
      <c r="OJJ304"/>
      <c r="OJK304"/>
      <c r="OJL304"/>
      <c r="OJM304"/>
      <c r="OJN304"/>
      <c r="OJO304"/>
      <c r="OJP304"/>
      <c r="OJQ304"/>
      <c r="OJR304"/>
      <c r="OJS304"/>
      <c r="OJT304"/>
      <c r="OJU304"/>
      <c r="OJV304"/>
      <c r="OJW304"/>
      <c r="OJX304"/>
      <c r="OJY304"/>
      <c r="OJZ304"/>
      <c r="OKA304"/>
      <c r="OKB304"/>
      <c r="OKC304"/>
      <c r="OKD304"/>
      <c r="OKE304"/>
      <c r="OKF304"/>
      <c r="OKG304"/>
      <c r="OKH304"/>
      <c r="OKI304"/>
      <c r="OKJ304"/>
      <c r="OKK304"/>
      <c r="OKL304"/>
      <c r="OKM304"/>
      <c r="OKN304"/>
      <c r="OKO304"/>
      <c r="OKP304"/>
      <c r="OKQ304"/>
      <c r="OKR304"/>
      <c r="OKS304"/>
      <c r="OKT304"/>
      <c r="OKU304"/>
      <c r="OKV304"/>
      <c r="OKW304"/>
      <c r="OKX304"/>
      <c r="OKY304"/>
      <c r="OKZ304"/>
      <c r="OLA304"/>
      <c r="OLB304"/>
      <c r="OLC304"/>
      <c r="OLD304"/>
      <c r="OLE304"/>
      <c r="OLF304"/>
      <c r="OLG304"/>
      <c r="OLH304"/>
      <c r="OLI304"/>
      <c r="OLJ304"/>
      <c r="OLK304"/>
      <c r="OLL304"/>
      <c r="OLM304"/>
      <c r="OLN304"/>
      <c r="OLO304"/>
      <c r="OLP304"/>
      <c r="OLQ304"/>
      <c r="OLR304"/>
      <c r="OLS304"/>
      <c r="OLT304"/>
      <c r="OLU304"/>
      <c r="OLV304"/>
      <c r="OLW304"/>
      <c r="OLX304"/>
      <c r="OLY304"/>
      <c r="OLZ304"/>
      <c r="OMA304"/>
      <c r="OMB304"/>
      <c r="OMC304"/>
      <c r="OMD304"/>
      <c r="OME304"/>
      <c r="OMF304"/>
      <c r="OMG304"/>
      <c r="OMH304"/>
      <c r="OMI304"/>
      <c r="OMJ304"/>
      <c r="OMK304"/>
      <c r="OML304"/>
      <c r="OMM304"/>
      <c r="OMN304"/>
      <c r="OMO304"/>
      <c r="OMP304"/>
      <c r="OMQ304"/>
      <c r="OMR304"/>
      <c r="OMS304"/>
      <c r="OMT304"/>
      <c r="OMU304"/>
      <c r="OMV304"/>
      <c r="OMW304"/>
      <c r="OMX304"/>
      <c r="OMY304"/>
      <c r="OMZ304"/>
      <c r="ONA304"/>
      <c r="ONB304"/>
      <c r="ONC304"/>
      <c r="OND304"/>
      <c r="ONE304"/>
      <c r="ONF304"/>
      <c r="ONG304"/>
      <c r="ONH304"/>
      <c r="ONI304"/>
      <c r="ONJ304"/>
      <c r="ONK304"/>
      <c r="ONL304"/>
      <c r="ONM304"/>
      <c r="ONN304"/>
      <c r="ONO304"/>
      <c r="ONP304"/>
      <c r="ONQ304"/>
      <c r="ONR304"/>
      <c r="ONS304"/>
      <c r="ONT304"/>
      <c r="ONU304"/>
      <c r="ONV304"/>
      <c r="ONW304"/>
      <c r="ONX304"/>
      <c r="ONY304"/>
      <c r="ONZ304"/>
      <c r="OOA304"/>
      <c r="OOB304"/>
      <c r="OOC304"/>
      <c r="OOD304"/>
      <c r="OOE304"/>
      <c r="OOF304"/>
      <c r="OOG304"/>
      <c r="OOH304"/>
      <c r="OOI304"/>
      <c r="OOJ304"/>
      <c r="OOK304"/>
      <c r="OOL304"/>
      <c r="OOM304"/>
      <c r="OON304"/>
      <c r="OOO304"/>
      <c r="OOP304"/>
      <c r="OOQ304"/>
      <c r="OOR304"/>
      <c r="OOS304"/>
      <c r="OOT304"/>
      <c r="OOU304"/>
      <c r="OOV304"/>
      <c r="OOW304"/>
      <c r="OOX304"/>
      <c r="OOY304"/>
      <c r="OOZ304"/>
      <c r="OPA304"/>
      <c r="OPB304"/>
      <c r="OPC304"/>
      <c r="OPD304"/>
      <c r="OPE304"/>
      <c r="OPF304"/>
      <c r="OPG304"/>
      <c r="OPH304"/>
      <c r="OPI304"/>
      <c r="OPJ304"/>
      <c r="OPK304"/>
      <c r="OPL304"/>
      <c r="OPM304"/>
      <c r="OPN304"/>
      <c r="OPO304"/>
      <c r="OPP304"/>
      <c r="OPQ304"/>
      <c r="OPR304"/>
      <c r="OPS304"/>
      <c r="OPT304"/>
      <c r="OPU304"/>
      <c r="OPV304"/>
      <c r="OPW304"/>
      <c r="OPX304"/>
      <c r="OPY304"/>
      <c r="OPZ304"/>
      <c r="OQA304"/>
      <c r="OQB304"/>
      <c r="OQC304"/>
      <c r="OQD304"/>
      <c r="OQE304"/>
      <c r="OQF304"/>
      <c r="OQG304"/>
      <c r="OQH304"/>
      <c r="OQI304"/>
      <c r="OQJ304"/>
      <c r="OQK304"/>
      <c r="OQL304"/>
      <c r="OQM304"/>
      <c r="OQN304"/>
      <c r="OQO304"/>
      <c r="OQP304"/>
      <c r="OQQ304"/>
      <c r="OQR304"/>
      <c r="OQS304"/>
      <c r="OQT304"/>
      <c r="OQU304"/>
      <c r="OQV304"/>
      <c r="OQW304"/>
      <c r="OQX304"/>
      <c r="OQY304"/>
      <c r="OQZ304"/>
      <c r="ORA304"/>
      <c r="ORB304"/>
      <c r="ORC304"/>
      <c r="ORD304"/>
      <c r="ORE304"/>
      <c r="ORF304"/>
      <c r="ORG304"/>
      <c r="ORH304"/>
      <c r="ORI304"/>
      <c r="ORJ304"/>
      <c r="ORK304"/>
      <c r="ORL304"/>
      <c r="ORM304"/>
      <c r="ORN304"/>
      <c r="ORO304"/>
      <c r="ORP304"/>
      <c r="ORQ304"/>
      <c r="ORR304"/>
      <c r="ORS304"/>
      <c r="ORT304"/>
      <c r="ORU304"/>
      <c r="ORV304"/>
      <c r="ORW304"/>
      <c r="ORX304"/>
      <c r="ORY304"/>
      <c r="ORZ304"/>
      <c r="OSA304"/>
      <c r="OSB304"/>
      <c r="OSC304"/>
      <c r="OSD304"/>
      <c r="OSE304"/>
      <c r="OSF304"/>
      <c r="OSG304"/>
      <c r="OSH304"/>
      <c r="OSI304"/>
      <c r="OSJ304"/>
      <c r="OSK304"/>
      <c r="OSL304"/>
      <c r="OSM304"/>
      <c r="OSN304"/>
      <c r="OSO304"/>
      <c r="OSP304"/>
      <c r="OSQ304"/>
      <c r="OSR304"/>
      <c r="OSS304"/>
      <c r="OST304"/>
      <c r="OSU304"/>
      <c r="OSV304"/>
      <c r="OSW304"/>
      <c r="OSX304"/>
      <c r="OSY304"/>
      <c r="OSZ304"/>
      <c r="OTA304"/>
      <c r="OTB304"/>
      <c r="OTC304"/>
      <c r="OTD304"/>
      <c r="OTE304"/>
      <c r="OTF304"/>
      <c r="OTG304"/>
      <c r="OTH304"/>
      <c r="OTI304"/>
      <c r="OTJ304"/>
      <c r="OTK304"/>
      <c r="OTL304"/>
      <c r="OTM304"/>
      <c r="OTN304"/>
      <c r="OTO304"/>
      <c r="OTP304"/>
      <c r="OTQ304"/>
      <c r="OTR304"/>
      <c r="OTS304"/>
      <c r="OTT304"/>
      <c r="OTU304"/>
      <c r="OTV304"/>
      <c r="OTW304"/>
      <c r="OTX304"/>
      <c r="OTY304"/>
      <c r="OTZ304"/>
      <c r="OUA304"/>
      <c r="OUB304"/>
      <c r="OUC304"/>
      <c r="OUD304"/>
      <c r="OUE304"/>
      <c r="OUF304"/>
      <c r="OUG304"/>
      <c r="OUH304"/>
      <c r="OUI304"/>
      <c r="OUJ304"/>
      <c r="OUK304"/>
      <c r="OUL304"/>
      <c r="OUM304"/>
      <c r="OUN304"/>
      <c r="OUO304"/>
      <c r="OUP304"/>
      <c r="OUQ304"/>
      <c r="OUR304"/>
      <c r="OUS304"/>
      <c r="OUT304"/>
      <c r="OUU304"/>
      <c r="OUV304"/>
      <c r="OUW304"/>
      <c r="OUX304"/>
      <c r="OUY304"/>
      <c r="OUZ304"/>
      <c r="OVA304"/>
      <c r="OVB304"/>
      <c r="OVC304"/>
      <c r="OVD304"/>
      <c r="OVE304"/>
      <c r="OVF304"/>
      <c r="OVG304"/>
      <c r="OVH304"/>
      <c r="OVI304"/>
      <c r="OVJ304"/>
      <c r="OVK304"/>
      <c r="OVL304"/>
      <c r="OVM304"/>
      <c r="OVN304"/>
      <c r="OVO304"/>
      <c r="OVP304"/>
      <c r="OVQ304"/>
      <c r="OVR304"/>
      <c r="OVS304"/>
      <c r="OVT304"/>
      <c r="OVU304"/>
      <c r="OVV304"/>
      <c r="OVW304"/>
      <c r="OVX304"/>
      <c r="OVY304"/>
      <c r="OVZ304"/>
      <c r="OWA304"/>
      <c r="OWB304"/>
      <c r="OWC304"/>
      <c r="OWD304"/>
      <c r="OWE304"/>
      <c r="OWF304"/>
      <c r="OWG304"/>
      <c r="OWH304"/>
      <c r="OWI304"/>
      <c r="OWJ304"/>
      <c r="OWK304"/>
      <c r="OWL304"/>
      <c r="OWM304"/>
      <c r="OWN304"/>
      <c r="OWO304"/>
      <c r="OWP304"/>
      <c r="OWQ304"/>
      <c r="OWR304"/>
      <c r="OWS304"/>
      <c r="OWT304"/>
      <c r="OWU304"/>
      <c r="OWV304"/>
      <c r="OWW304"/>
      <c r="OWX304"/>
      <c r="OWY304"/>
      <c r="OWZ304"/>
      <c r="OXA304"/>
      <c r="OXB304"/>
      <c r="OXC304"/>
      <c r="OXD304"/>
      <c r="OXE304"/>
      <c r="OXF304"/>
      <c r="OXG304"/>
      <c r="OXH304"/>
      <c r="OXI304"/>
      <c r="OXJ304"/>
      <c r="OXK304"/>
      <c r="OXL304"/>
      <c r="OXM304"/>
      <c r="OXN304"/>
      <c r="OXO304"/>
      <c r="OXP304"/>
      <c r="OXQ304"/>
      <c r="OXR304"/>
      <c r="OXS304"/>
      <c r="OXT304"/>
      <c r="OXU304"/>
      <c r="OXV304"/>
      <c r="OXW304"/>
      <c r="OXX304"/>
      <c r="OXY304"/>
      <c r="OXZ304"/>
      <c r="OYA304"/>
      <c r="OYB304"/>
      <c r="OYC304"/>
      <c r="OYD304"/>
      <c r="OYE304"/>
      <c r="OYF304"/>
      <c r="OYG304"/>
      <c r="OYH304"/>
      <c r="OYI304"/>
      <c r="OYJ304"/>
      <c r="OYK304"/>
      <c r="OYL304"/>
      <c r="OYM304"/>
      <c r="OYN304"/>
      <c r="OYO304"/>
      <c r="OYP304"/>
      <c r="OYQ304"/>
      <c r="OYR304"/>
      <c r="OYS304"/>
      <c r="OYT304"/>
      <c r="OYU304"/>
      <c r="OYV304"/>
      <c r="OYW304"/>
      <c r="OYX304"/>
      <c r="OYY304"/>
      <c r="OYZ304"/>
      <c r="OZA304"/>
      <c r="OZB304"/>
      <c r="OZC304"/>
      <c r="OZD304"/>
      <c r="OZE304"/>
      <c r="OZF304"/>
      <c r="OZG304"/>
      <c r="OZH304"/>
      <c r="OZI304"/>
      <c r="OZJ304"/>
      <c r="OZK304"/>
      <c r="OZL304"/>
      <c r="OZM304"/>
      <c r="OZN304"/>
      <c r="OZO304"/>
      <c r="OZP304"/>
      <c r="OZQ304"/>
      <c r="OZR304"/>
      <c r="OZS304"/>
      <c r="OZT304"/>
      <c r="OZU304"/>
      <c r="OZV304"/>
      <c r="OZW304"/>
      <c r="OZX304"/>
      <c r="OZY304"/>
      <c r="OZZ304"/>
      <c r="PAA304"/>
      <c r="PAB304"/>
      <c r="PAC304"/>
      <c r="PAD304"/>
      <c r="PAE304"/>
      <c r="PAF304"/>
      <c r="PAG304"/>
      <c r="PAH304"/>
      <c r="PAI304"/>
      <c r="PAJ304"/>
      <c r="PAK304"/>
      <c r="PAL304"/>
      <c r="PAM304"/>
      <c r="PAN304"/>
      <c r="PAO304"/>
      <c r="PAP304"/>
      <c r="PAQ304"/>
      <c r="PAR304"/>
      <c r="PAS304"/>
      <c r="PAT304"/>
      <c r="PAU304"/>
      <c r="PAV304"/>
      <c r="PAW304"/>
      <c r="PAX304"/>
      <c r="PAY304"/>
      <c r="PAZ304"/>
      <c r="PBA304"/>
      <c r="PBB304"/>
      <c r="PBC304"/>
      <c r="PBD304"/>
      <c r="PBE304"/>
      <c r="PBF304"/>
      <c r="PBG304"/>
      <c r="PBH304"/>
      <c r="PBI304"/>
      <c r="PBJ304"/>
      <c r="PBK304"/>
      <c r="PBL304"/>
      <c r="PBM304"/>
      <c r="PBN304"/>
      <c r="PBO304"/>
      <c r="PBP304"/>
      <c r="PBQ304"/>
      <c r="PBR304"/>
      <c r="PBS304"/>
      <c r="PBT304"/>
      <c r="PBU304"/>
      <c r="PBV304"/>
      <c r="PBW304"/>
      <c r="PBX304"/>
      <c r="PBY304"/>
      <c r="PBZ304"/>
      <c r="PCA304"/>
      <c r="PCB304"/>
      <c r="PCC304"/>
      <c r="PCD304"/>
      <c r="PCE304"/>
      <c r="PCF304"/>
      <c r="PCG304"/>
      <c r="PCH304"/>
      <c r="PCI304"/>
      <c r="PCJ304"/>
      <c r="PCK304"/>
      <c r="PCL304"/>
      <c r="PCM304"/>
      <c r="PCN304"/>
      <c r="PCO304"/>
      <c r="PCP304"/>
      <c r="PCQ304"/>
      <c r="PCR304"/>
      <c r="PCS304"/>
      <c r="PCT304"/>
      <c r="PCU304"/>
      <c r="PCV304"/>
      <c r="PCW304"/>
      <c r="PCX304"/>
      <c r="PCY304"/>
      <c r="PCZ304"/>
      <c r="PDA304"/>
      <c r="PDB304"/>
      <c r="PDC304"/>
      <c r="PDD304"/>
      <c r="PDE304"/>
      <c r="PDF304"/>
      <c r="PDG304"/>
      <c r="PDH304"/>
      <c r="PDI304"/>
      <c r="PDJ304"/>
      <c r="PDK304"/>
      <c r="PDL304"/>
      <c r="PDM304"/>
      <c r="PDN304"/>
      <c r="PDO304"/>
      <c r="PDP304"/>
      <c r="PDQ304"/>
      <c r="PDR304"/>
      <c r="PDS304"/>
      <c r="PDT304"/>
      <c r="PDU304"/>
      <c r="PDV304"/>
      <c r="PDW304"/>
      <c r="PDX304"/>
      <c r="PDY304"/>
      <c r="PDZ304"/>
      <c r="PEA304"/>
      <c r="PEB304"/>
      <c r="PEC304"/>
      <c r="PED304"/>
      <c r="PEE304"/>
      <c r="PEF304"/>
      <c r="PEG304"/>
      <c r="PEH304"/>
      <c r="PEI304"/>
      <c r="PEJ304"/>
      <c r="PEK304"/>
      <c r="PEL304"/>
      <c r="PEM304"/>
      <c r="PEN304"/>
      <c r="PEO304"/>
      <c r="PEP304"/>
      <c r="PEQ304"/>
      <c r="PER304"/>
      <c r="PES304"/>
      <c r="PET304"/>
      <c r="PEU304"/>
      <c r="PEV304"/>
      <c r="PEW304"/>
      <c r="PEX304"/>
      <c r="PEY304"/>
      <c r="PEZ304"/>
      <c r="PFA304"/>
      <c r="PFB304"/>
      <c r="PFC304"/>
      <c r="PFD304"/>
      <c r="PFE304"/>
      <c r="PFF304"/>
      <c r="PFG304"/>
      <c r="PFH304"/>
      <c r="PFI304"/>
      <c r="PFJ304"/>
      <c r="PFK304"/>
      <c r="PFL304"/>
      <c r="PFM304"/>
      <c r="PFN304"/>
      <c r="PFO304"/>
      <c r="PFP304"/>
      <c r="PFQ304"/>
      <c r="PFR304"/>
      <c r="PFS304"/>
      <c r="PFT304"/>
      <c r="PFU304"/>
      <c r="PFV304"/>
      <c r="PFW304"/>
      <c r="PFX304"/>
      <c r="PFY304"/>
      <c r="PFZ304"/>
      <c r="PGA304"/>
      <c r="PGB304"/>
      <c r="PGC304"/>
      <c r="PGD304"/>
      <c r="PGE304"/>
      <c r="PGF304"/>
      <c r="PGG304"/>
      <c r="PGH304"/>
      <c r="PGI304"/>
      <c r="PGJ304"/>
      <c r="PGK304"/>
      <c r="PGL304"/>
      <c r="PGM304"/>
      <c r="PGN304"/>
      <c r="PGO304"/>
      <c r="PGP304"/>
      <c r="PGQ304"/>
      <c r="PGR304"/>
      <c r="PGS304"/>
      <c r="PGT304"/>
      <c r="PGU304"/>
      <c r="PGV304"/>
      <c r="PGW304"/>
      <c r="PGX304"/>
      <c r="PGY304"/>
      <c r="PGZ304"/>
      <c r="PHA304"/>
      <c r="PHB304"/>
      <c r="PHC304"/>
      <c r="PHD304"/>
      <c r="PHE304"/>
      <c r="PHF304"/>
      <c r="PHG304"/>
      <c r="PHH304"/>
      <c r="PHI304"/>
      <c r="PHJ304"/>
      <c r="PHK304"/>
      <c r="PHL304"/>
      <c r="PHM304"/>
      <c r="PHN304"/>
      <c r="PHO304"/>
      <c r="PHP304"/>
      <c r="PHQ304"/>
      <c r="PHR304"/>
      <c r="PHS304"/>
      <c r="PHT304"/>
      <c r="PHU304"/>
      <c r="PHV304"/>
      <c r="PHW304"/>
      <c r="PHX304"/>
      <c r="PHY304"/>
      <c r="PHZ304"/>
      <c r="PIA304"/>
      <c r="PIB304"/>
      <c r="PIC304"/>
      <c r="PID304"/>
      <c r="PIE304"/>
      <c r="PIF304"/>
      <c r="PIG304"/>
      <c r="PIH304"/>
      <c r="PII304"/>
      <c r="PIJ304"/>
      <c r="PIK304"/>
      <c r="PIL304"/>
      <c r="PIM304"/>
      <c r="PIN304"/>
      <c r="PIO304"/>
      <c r="PIP304"/>
      <c r="PIQ304"/>
      <c r="PIR304"/>
      <c r="PIS304"/>
      <c r="PIT304"/>
      <c r="PIU304"/>
      <c r="PIV304"/>
      <c r="PIW304"/>
      <c r="PIX304"/>
      <c r="PIY304"/>
      <c r="PIZ304"/>
      <c r="PJA304"/>
      <c r="PJB304"/>
      <c r="PJC304"/>
      <c r="PJD304"/>
      <c r="PJE304"/>
      <c r="PJF304"/>
      <c r="PJG304"/>
      <c r="PJH304"/>
      <c r="PJI304"/>
      <c r="PJJ304"/>
      <c r="PJK304"/>
      <c r="PJL304"/>
      <c r="PJM304"/>
      <c r="PJN304"/>
      <c r="PJO304"/>
      <c r="PJP304"/>
      <c r="PJQ304"/>
      <c r="PJR304"/>
      <c r="PJS304"/>
      <c r="PJT304"/>
      <c r="PJU304"/>
      <c r="PJV304"/>
      <c r="PJW304"/>
      <c r="PJX304"/>
      <c r="PJY304"/>
      <c r="PJZ304"/>
      <c r="PKA304"/>
      <c r="PKB304"/>
      <c r="PKC304"/>
      <c r="PKD304"/>
      <c r="PKE304"/>
      <c r="PKF304"/>
      <c r="PKG304"/>
      <c r="PKH304"/>
      <c r="PKI304"/>
      <c r="PKJ304"/>
      <c r="PKK304"/>
      <c r="PKL304"/>
      <c r="PKM304"/>
      <c r="PKN304"/>
      <c r="PKO304"/>
      <c r="PKP304"/>
      <c r="PKQ304"/>
      <c r="PKR304"/>
      <c r="PKS304"/>
      <c r="PKT304"/>
      <c r="PKU304"/>
      <c r="PKV304"/>
      <c r="PKW304"/>
      <c r="PKX304"/>
      <c r="PKY304"/>
      <c r="PKZ304"/>
      <c r="PLA304"/>
      <c r="PLB304"/>
      <c r="PLC304"/>
      <c r="PLD304"/>
      <c r="PLE304"/>
      <c r="PLF304"/>
      <c r="PLG304"/>
      <c r="PLH304"/>
      <c r="PLI304"/>
      <c r="PLJ304"/>
      <c r="PLK304"/>
      <c r="PLL304"/>
      <c r="PLM304"/>
      <c r="PLN304"/>
      <c r="PLO304"/>
      <c r="PLP304"/>
      <c r="PLQ304"/>
      <c r="PLR304"/>
      <c r="PLS304"/>
      <c r="PLT304"/>
      <c r="PLU304"/>
      <c r="PLV304"/>
      <c r="PLW304"/>
      <c r="PLX304"/>
      <c r="PLY304"/>
      <c r="PLZ304"/>
      <c r="PMA304"/>
      <c r="PMB304"/>
      <c r="PMC304"/>
      <c r="PMD304"/>
      <c r="PME304"/>
      <c r="PMF304"/>
      <c r="PMG304"/>
      <c r="PMH304"/>
      <c r="PMI304"/>
      <c r="PMJ304"/>
      <c r="PMK304"/>
      <c r="PML304"/>
      <c r="PMM304"/>
      <c r="PMN304"/>
      <c r="PMO304"/>
      <c r="PMP304"/>
      <c r="PMQ304"/>
      <c r="PMR304"/>
      <c r="PMS304"/>
      <c r="PMT304"/>
      <c r="PMU304"/>
      <c r="PMV304"/>
      <c r="PMW304"/>
      <c r="PMX304"/>
      <c r="PMY304"/>
      <c r="PMZ304"/>
      <c r="PNA304"/>
      <c r="PNB304"/>
      <c r="PNC304"/>
      <c r="PND304"/>
      <c r="PNE304"/>
      <c r="PNF304"/>
      <c r="PNG304"/>
      <c r="PNH304"/>
      <c r="PNI304"/>
      <c r="PNJ304"/>
      <c r="PNK304"/>
      <c r="PNL304"/>
      <c r="PNM304"/>
      <c r="PNN304"/>
      <c r="PNO304"/>
      <c r="PNP304"/>
      <c r="PNQ304"/>
      <c r="PNR304"/>
      <c r="PNS304"/>
      <c r="PNT304"/>
      <c r="PNU304"/>
      <c r="PNV304"/>
      <c r="PNW304"/>
      <c r="PNX304"/>
      <c r="PNY304"/>
      <c r="PNZ304"/>
      <c r="POA304"/>
      <c r="POB304"/>
      <c r="POC304"/>
      <c r="POD304"/>
      <c r="POE304"/>
      <c r="POF304"/>
      <c r="POG304"/>
      <c r="POH304"/>
      <c r="POI304"/>
      <c r="POJ304"/>
      <c r="POK304"/>
      <c r="POL304"/>
      <c r="POM304"/>
      <c r="PON304"/>
      <c r="POO304"/>
      <c r="POP304"/>
      <c r="POQ304"/>
      <c r="POR304"/>
      <c r="POS304"/>
      <c r="POT304"/>
      <c r="POU304"/>
      <c r="POV304"/>
      <c r="POW304"/>
      <c r="POX304"/>
      <c r="POY304"/>
      <c r="POZ304"/>
      <c r="PPA304"/>
      <c r="PPB304"/>
      <c r="PPC304"/>
      <c r="PPD304"/>
      <c r="PPE304"/>
      <c r="PPF304"/>
      <c r="PPG304"/>
      <c r="PPH304"/>
      <c r="PPI304"/>
      <c r="PPJ304"/>
      <c r="PPK304"/>
      <c r="PPL304"/>
      <c r="PPM304"/>
      <c r="PPN304"/>
      <c r="PPO304"/>
      <c r="PPP304"/>
      <c r="PPQ304"/>
      <c r="PPR304"/>
      <c r="PPS304"/>
      <c r="PPT304"/>
      <c r="PPU304"/>
      <c r="PPV304"/>
      <c r="PPW304"/>
      <c r="PPX304"/>
      <c r="PPY304"/>
      <c r="PPZ304"/>
      <c r="PQA304"/>
      <c r="PQB304"/>
      <c r="PQC304"/>
      <c r="PQD304"/>
      <c r="PQE304"/>
      <c r="PQF304"/>
      <c r="PQG304"/>
      <c r="PQH304"/>
      <c r="PQI304"/>
      <c r="PQJ304"/>
      <c r="PQK304"/>
      <c r="PQL304"/>
      <c r="PQM304"/>
      <c r="PQN304"/>
      <c r="PQO304"/>
      <c r="PQP304"/>
      <c r="PQQ304"/>
      <c r="PQR304"/>
      <c r="PQS304"/>
      <c r="PQT304"/>
      <c r="PQU304"/>
      <c r="PQV304"/>
      <c r="PQW304"/>
      <c r="PQX304"/>
      <c r="PQY304"/>
      <c r="PQZ304"/>
      <c r="PRA304"/>
      <c r="PRB304"/>
      <c r="PRC304"/>
      <c r="PRD304"/>
      <c r="PRE304"/>
      <c r="PRF304"/>
      <c r="PRG304"/>
      <c r="PRH304"/>
      <c r="PRI304"/>
      <c r="PRJ304"/>
      <c r="PRK304"/>
      <c r="PRL304"/>
      <c r="PRM304"/>
      <c r="PRN304"/>
      <c r="PRO304"/>
      <c r="PRP304"/>
      <c r="PRQ304"/>
      <c r="PRR304"/>
      <c r="PRS304"/>
      <c r="PRT304"/>
      <c r="PRU304"/>
      <c r="PRV304"/>
      <c r="PRW304"/>
      <c r="PRX304"/>
      <c r="PRY304"/>
      <c r="PRZ304"/>
      <c r="PSA304"/>
      <c r="PSB304"/>
      <c r="PSC304"/>
      <c r="PSD304"/>
      <c r="PSE304"/>
      <c r="PSF304"/>
      <c r="PSG304"/>
      <c r="PSH304"/>
      <c r="PSI304"/>
      <c r="PSJ304"/>
      <c r="PSK304"/>
      <c r="PSL304"/>
      <c r="PSM304"/>
      <c r="PSN304"/>
      <c r="PSO304"/>
      <c r="PSP304"/>
      <c r="PSQ304"/>
      <c r="PSR304"/>
      <c r="PSS304"/>
      <c r="PST304"/>
      <c r="PSU304"/>
      <c r="PSV304"/>
      <c r="PSW304"/>
      <c r="PSX304"/>
      <c r="PSY304"/>
      <c r="PSZ304"/>
      <c r="PTA304"/>
      <c r="PTB304"/>
      <c r="PTC304"/>
      <c r="PTD304"/>
      <c r="PTE304"/>
      <c r="PTF304"/>
      <c r="PTG304"/>
      <c r="PTH304"/>
      <c r="PTI304"/>
      <c r="PTJ304"/>
      <c r="PTK304"/>
      <c r="PTL304"/>
      <c r="PTM304"/>
      <c r="PTN304"/>
      <c r="PTO304"/>
      <c r="PTP304"/>
      <c r="PTQ304"/>
      <c r="PTR304"/>
      <c r="PTS304"/>
      <c r="PTT304"/>
      <c r="PTU304"/>
      <c r="PTV304"/>
      <c r="PTW304"/>
      <c r="PTX304"/>
      <c r="PTY304"/>
      <c r="PTZ304"/>
      <c r="PUA304"/>
      <c r="PUB304"/>
      <c r="PUC304"/>
      <c r="PUD304"/>
      <c r="PUE304"/>
      <c r="PUF304"/>
      <c r="PUG304"/>
      <c r="PUH304"/>
      <c r="PUI304"/>
      <c r="PUJ304"/>
      <c r="PUK304"/>
      <c r="PUL304"/>
      <c r="PUM304"/>
      <c r="PUN304"/>
      <c r="PUO304"/>
      <c r="PUP304"/>
      <c r="PUQ304"/>
      <c r="PUR304"/>
      <c r="PUS304"/>
      <c r="PUT304"/>
      <c r="PUU304"/>
      <c r="PUV304"/>
      <c r="PUW304"/>
      <c r="PUX304"/>
      <c r="PUY304"/>
      <c r="PUZ304"/>
      <c r="PVA304"/>
      <c r="PVB304"/>
      <c r="PVC304"/>
      <c r="PVD304"/>
      <c r="PVE304"/>
      <c r="PVF304"/>
      <c r="PVG304"/>
      <c r="PVH304"/>
      <c r="PVI304"/>
      <c r="PVJ304"/>
      <c r="PVK304"/>
      <c r="PVL304"/>
      <c r="PVM304"/>
      <c r="PVN304"/>
      <c r="PVO304"/>
      <c r="PVP304"/>
      <c r="PVQ304"/>
      <c r="PVR304"/>
      <c r="PVS304"/>
      <c r="PVT304"/>
      <c r="PVU304"/>
      <c r="PVV304"/>
      <c r="PVW304"/>
      <c r="PVX304"/>
      <c r="PVY304"/>
      <c r="PVZ304"/>
      <c r="PWA304"/>
      <c r="PWB304"/>
      <c r="PWC304"/>
      <c r="PWD304"/>
      <c r="PWE304"/>
      <c r="PWF304"/>
      <c r="PWG304"/>
      <c r="PWH304"/>
      <c r="PWI304"/>
      <c r="PWJ304"/>
      <c r="PWK304"/>
      <c r="PWL304"/>
      <c r="PWM304"/>
      <c r="PWN304"/>
      <c r="PWO304"/>
      <c r="PWP304"/>
      <c r="PWQ304"/>
      <c r="PWR304"/>
      <c r="PWS304"/>
      <c r="PWT304"/>
      <c r="PWU304"/>
      <c r="PWV304"/>
      <c r="PWW304"/>
      <c r="PWX304"/>
      <c r="PWY304"/>
      <c r="PWZ304"/>
      <c r="PXA304"/>
      <c r="PXB304"/>
      <c r="PXC304"/>
      <c r="PXD304"/>
      <c r="PXE304"/>
      <c r="PXF304"/>
      <c r="PXG304"/>
      <c r="PXH304"/>
      <c r="PXI304"/>
      <c r="PXJ304"/>
      <c r="PXK304"/>
      <c r="PXL304"/>
      <c r="PXM304"/>
      <c r="PXN304"/>
      <c r="PXO304"/>
      <c r="PXP304"/>
      <c r="PXQ304"/>
      <c r="PXR304"/>
      <c r="PXS304"/>
      <c r="PXT304"/>
      <c r="PXU304"/>
      <c r="PXV304"/>
      <c r="PXW304"/>
      <c r="PXX304"/>
      <c r="PXY304"/>
      <c r="PXZ304"/>
      <c r="PYA304"/>
      <c r="PYB304"/>
      <c r="PYC304"/>
      <c r="PYD304"/>
      <c r="PYE304"/>
      <c r="PYF304"/>
      <c r="PYG304"/>
      <c r="PYH304"/>
      <c r="PYI304"/>
      <c r="PYJ304"/>
      <c r="PYK304"/>
      <c r="PYL304"/>
      <c r="PYM304"/>
      <c r="PYN304"/>
      <c r="PYO304"/>
      <c r="PYP304"/>
      <c r="PYQ304"/>
      <c r="PYR304"/>
      <c r="PYS304"/>
      <c r="PYT304"/>
      <c r="PYU304"/>
      <c r="PYV304"/>
      <c r="PYW304"/>
      <c r="PYX304"/>
      <c r="PYY304"/>
      <c r="PYZ304"/>
      <c r="PZA304"/>
      <c r="PZB304"/>
      <c r="PZC304"/>
      <c r="PZD304"/>
      <c r="PZE304"/>
      <c r="PZF304"/>
      <c r="PZG304"/>
      <c r="PZH304"/>
      <c r="PZI304"/>
      <c r="PZJ304"/>
      <c r="PZK304"/>
      <c r="PZL304"/>
      <c r="PZM304"/>
      <c r="PZN304"/>
      <c r="PZO304"/>
      <c r="PZP304"/>
      <c r="PZQ304"/>
      <c r="PZR304"/>
      <c r="PZS304"/>
      <c r="PZT304"/>
      <c r="PZU304"/>
      <c r="PZV304"/>
      <c r="PZW304"/>
      <c r="PZX304"/>
      <c r="PZY304"/>
      <c r="PZZ304"/>
      <c r="QAA304"/>
      <c r="QAB304"/>
      <c r="QAC304"/>
      <c r="QAD304"/>
      <c r="QAE304"/>
      <c r="QAF304"/>
      <c r="QAG304"/>
      <c r="QAH304"/>
      <c r="QAI304"/>
      <c r="QAJ304"/>
      <c r="QAK304"/>
      <c r="QAL304"/>
      <c r="QAM304"/>
      <c r="QAN304"/>
      <c r="QAO304"/>
      <c r="QAP304"/>
      <c r="QAQ304"/>
      <c r="QAR304"/>
      <c r="QAS304"/>
      <c r="QAT304"/>
      <c r="QAU304"/>
      <c r="QAV304"/>
      <c r="QAW304"/>
      <c r="QAX304"/>
      <c r="QAY304"/>
      <c r="QAZ304"/>
      <c r="QBA304"/>
      <c r="QBB304"/>
      <c r="QBC304"/>
      <c r="QBD304"/>
      <c r="QBE304"/>
      <c r="QBF304"/>
      <c r="QBG304"/>
      <c r="QBH304"/>
      <c r="QBI304"/>
      <c r="QBJ304"/>
      <c r="QBK304"/>
      <c r="QBL304"/>
      <c r="QBM304"/>
      <c r="QBN304"/>
      <c r="QBO304"/>
      <c r="QBP304"/>
      <c r="QBQ304"/>
      <c r="QBR304"/>
      <c r="QBS304"/>
      <c r="QBT304"/>
      <c r="QBU304"/>
      <c r="QBV304"/>
      <c r="QBW304"/>
      <c r="QBX304"/>
      <c r="QBY304"/>
      <c r="QBZ304"/>
      <c r="QCA304"/>
      <c r="QCB304"/>
      <c r="QCC304"/>
      <c r="QCD304"/>
      <c r="QCE304"/>
      <c r="QCF304"/>
      <c r="QCG304"/>
      <c r="QCH304"/>
      <c r="QCI304"/>
      <c r="QCJ304"/>
      <c r="QCK304"/>
      <c r="QCL304"/>
      <c r="QCM304"/>
      <c r="QCN304"/>
      <c r="QCO304"/>
      <c r="QCP304"/>
      <c r="QCQ304"/>
      <c r="QCR304"/>
      <c r="QCS304"/>
      <c r="QCT304"/>
      <c r="QCU304"/>
      <c r="QCV304"/>
      <c r="QCW304"/>
      <c r="QCX304"/>
      <c r="QCY304"/>
      <c r="QCZ304"/>
      <c r="QDA304"/>
      <c r="QDB304"/>
      <c r="QDC304"/>
      <c r="QDD304"/>
      <c r="QDE304"/>
      <c r="QDF304"/>
      <c r="QDG304"/>
      <c r="QDH304"/>
      <c r="QDI304"/>
      <c r="QDJ304"/>
      <c r="QDK304"/>
      <c r="QDL304"/>
      <c r="QDM304"/>
      <c r="QDN304"/>
      <c r="QDO304"/>
      <c r="QDP304"/>
      <c r="QDQ304"/>
      <c r="QDR304"/>
      <c r="QDS304"/>
      <c r="QDT304"/>
      <c r="QDU304"/>
      <c r="QDV304"/>
      <c r="QDW304"/>
      <c r="QDX304"/>
      <c r="QDY304"/>
      <c r="QDZ304"/>
      <c r="QEA304"/>
      <c r="QEB304"/>
      <c r="QEC304"/>
      <c r="QED304"/>
      <c r="QEE304"/>
      <c r="QEF304"/>
      <c r="QEG304"/>
      <c r="QEH304"/>
      <c r="QEI304"/>
      <c r="QEJ304"/>
      <c r="QEK304"/>
      <c r="QEL304"/>
      <c r="QEM304"/>
      <c r="QEN304"/>
      <c r="QEO304"/>
      <c r="QEP304"/>
      <c r="QEQ304"/>
      <c r="QER304"/>
      <c r="QES304"/>
      <c r="QET304"/>
      <c r="QEU304"/>
      <c r="QEV304"/>
      <c r="QEW304"/>
      <c r="QEX304"/>
      <c r="QEY304"/>
      <c r="QEZ304"/>
      <c r="QFA304"/>
      <c r="QFB304"/>
      <c r="QFC304"/>
      <c r="QFD304"/>
      <c r="QFE304"/>
      <c r="QFF304"/>
      <c r="QFG304"/>
      <c r="QFH304"/>
      <c r="QFI304"/>
      <c r="QFJ304"/>
      <c r="QFK304"/>
      <c r="QFL304"/>
      <c r="QFM304"/>
      <c r="QFN304"/>
      <c r="QFO304"/>
      <c r="QFP304"/>
      <c r="QFQ304"/>
      <c r="QFR304"/>
      <c r="QFS304"/>
      <c r="QFT304"/>
      <c r="QFU304"/>
      <c r="QFV304"/>
      <c r="QFW304"/>
      <c r="QFX304"/>
      <c r="QFY304"/>
      <c r="QFZ304"/>
      <c r="QGA304"/>
      <c r="QGB304"/>
      <c r="QGC304"/>
      <c r="QGD304"/>
      <c r="QGE304"/>
      <c r="QGF304"/>
      <c r="QGG304"/>
      <c r="QGH304"/>
      <c r="QGI304"/>
      <c r="QGJ304"/>
      <c r="QGK304"/>
      <c r="QGL304"/>
      <c r="QGM304"/>
      <c r="QGN304"/>
      <c r="QGO304"/>
      <c r="QGP304"/>
      <c r="QGQ304"/>
      <c r="QGR304"/>
      <c r="QGS304"/>
      <c r="QGT304"/>
      <c r="QGU304"/>
      <c r="QGV304"/>
      <c r="QGW304"/>
      <c r="QGX304"/>
      <c r="QGY304"/>
      <c r="QGZ304"/>
      <c r="QHA304"/>
      <c r="QHB304"/>
      <c r="QHC304"/>
      <c r="QHD304"/>
      <c r="QHE304"/>
      <c r="QHF304"/>
      <c r="QHG304"/>
      <c r="QHH304"/>
      <c r="QHI304"/>
      <c r="QHJ304"/>
      <c r="QHK304"/>
      <c r="QHL304"/>
      <c r="QHM304"/>
      <c r="QHN304"/>
      <c r="QHO304"/>
      <c r="QHP304"/>
      <c r="QHQ304"/>
      <c r="QHR304"/>
      <c r="QHS304"/>
      <c r="QHT304"/>
      <c r="QHU304"/>
      <c r="QHV304"/>
      <c r="QHW304"/>
      <c r="QHX304"/>
      <c r="QHY304"/>
      <c r="QHZ304"/>
      <c r="QIA304"/>
      <c r="QIB304"/>
      <c r="QIC304"/>
      <c r="QID304"/>
      <c r="QIE304"/>
      <c r="QIF304"/>
      <c r="QIG304"/>
      <c r="QIH304"/>
      <c r="QII304"/>
      <c r="QIJ304"/>
      <c r="QIK304"/>
      <c r="QIL304"/>
      <c r="QIM304"/>
      <c r="QIN304"/>
      <c r="QIO304"/>
      <c r="QIP304"/>
      <c r="QIQ304"/>
      <c r="QIR304"/>
      <c r="QIS304"/>
      <c r="QIT304"/>
      <c r="QIU304"/>
      <c r="QIV304"/>
      <c r="QIW304"/>
      <c r="QIX304"/>
      <c r="QIY304"/>
      <c r="QIZ304"/>
      <c r="QJA304"/>
      <c r="QJB304"/>
      <c r="QJC304"/>
      <c r="QJD304"/>
      <c r="QJE304"/>
      <c r="QJF304"/>
      <c r="QJG304"/>
      <c r="QJH304"/>
      <c r="QJI304"/>
      <c r="QJJ304"/>
      <c r="QJK304"/>
      <c r="QJL304"/>
      <c r="QJM304"/>
      <c r="QJN304"/>
      <c r="QJO304"/>
      <c r="QJP304"/>
      <c r="QJQ304"/>
      <c r="QJR304"/>
      <c r="QJS304"/>
      <c r="QJT304"/>
      <c r="QJU304"/>
      <c r="QJV304"/>
      <c r="QJW304"/>
      <c r="QJX304"/>
      <c r="QJY304"/>
      <c r="QJZ304"/>
      <c r="QKA304"/>
      <c r="QKB304"/>
      <c r="QKC304"/>
      <c r="QKD304"/>
      <c r="QKE304"/>
      <c r="QKF304"/>
      <c r="QKG304"/>
      <c r="QKH304"/>
      <c r="QKI304"/>
      <c r="QKJ304"/>
      <c r="QKK304"/>
      <c r="QKL304"/>
      <c r="QKM304"/>
      <c r="QKN304"/>
      <c r="QKO304"/>
      <c r="QKP304"/>
      <c r="QKQ304"/>
      <c r="QKR304"/>
      <c r="QKS304"/>
      <c r="QKT304"/>
      <c r="QKU304"/>
      <c r="QKV304"/>
      <c r="QKW304"/>
      <c r="QKX304"/>
      <c r="QKY304"/>
      <c r="QKZ304"/>
      <c r="QLA304"/>
      <c r="QLB304"/>
      <c r="QLC304"/>
      <c r="QLD304"/>
      <c r="QLE304"/>
      <c r="QLF304"/>
      <c r="QLG304"/>
      <c r="QLH304"/>
      <c r="QLI304"/>
      <c r="QLJ304"/>
      <c r="QLK304"/>
      <c r="QLL304"/>
      <c r="QLM304"/>
      <c r="QLN304"/>
      <c r="QLO304"/>
      <c r="QLP304"/>
      <c r="QLQ304"/>
      <c r="QLR304"/>
      <c r="QLS304"/>
      <c r="QLT304"/>
      <c r="QLU304"/>
      <c r="QLV304"/>
      <c r="QLW304"/>
      <c r="QLX304"/>
      <c r="QLY304"/>
      <c r="QLZ304"/>
      <c r="QMA304"/>
      <c r="QMB304"/>
      <c r="QMC304"/>
      <c r="QMD304"/>
      <c r="QME304"/>
      <c r="QMF304"/>
      <c r="QMG304"/>
      <c r="QMH304"/>
      <c r="QMI304"/>
      <c r="QMJ304"/>
      <c r="QMK304"/>
      <c r="QML304"/>
      <c r="QMM304"/>
      <c r="QMN304"/>
      <c r="QMO304"/>
      <c r="QMP304"/>
      <c r="QMQ304"/>
      <c r="QMR304"/>
      <c r="QMS304"/>
      <c r="QMT304"/>
      <c r="QMU304"/>
      <c r="QMV304"/>
      <c r="QMW304"/>
      <c r="QMX304"/>
      <c r="QMY304"/>
      <c r="QMZ304"/>
      <c r="QNA304"/>
      <c r="QNB304"/>
      <c r="QNC304"/>
      <c r="QND304"/>
      <c r="QNE304"/>
      <c r="QNF304"/>
      <c r="QNG304"/>
      <c r="QNH304"/>
      <c r="QNI304"/>
      <c r="QNJ304"/>
      <c r="QNK304"/>
      <c r="QNL304"/>
      <c r="QNM304"/>
      <c r="QNN304"/>
      <c r="QNO304"/>
      <c r="QNP304"/>
      <c r="QNQ304"/>
      <c r="QNR304"/>
      <c r="QNS304"/>
      <c r="QNT304"/>
      <c r="QNU304"/>
      <c r="QNV304"/>
      <c r="QNW304"/>
      <c r="QNX304"/>
      <c r="QNY304"/>
      <c r="QNZ304"/>
      <c r="QOA304"/>
      <c r="QOB304"/>
      <c r="QOC304"/>
      <c r="QOD304"/>
      <c r="QOE304"/>
      <c r="QOF304"/>
      <c r="QOG304"/>
      <c r="QOH304"/>
      <c r="QOI304"/>
      <c r="QOJ304"/>
      <c r="QOK304"/>
      <c r="QOL304"/>
      <c r="QOM304"/>
      <c r="QON304"/>
      <c r="QOO304"/>
      <c r="QOP304"/>
      <c r="QOQ304"/>
      <c r="QOR304"/>
      <c r="QOS304"/>
      <c r="QOT304"/>
      <c r="QOU304"/>
      <c r="QOV304"/>
      <c r="QOW304"/>
      <c r="QOX304"/>
      <c r="QOY304"/>
      <c r="QOZ304"/>
      <c r="QPA304"/>
      <c r="QPB304"/>
      <c r="QPC304"/>
      <c r="QPD304"/>
      <c r="QPE304"/>
      <c r="QPF304"/>
      <c r="QPG304"/>
      <c r="QPH304"/>
      <c r="QPI304"/>
      <c r="QPJ304"/>
      <c r="QPK304"/>
      <c r="QPL304"/>
      <c r="QPM304"/>
      <c r="QPN304"/>
      <c r="QPO304"/>
      <c r="QPP304"/>
      <c r="QPQ304"/>
      <c r="QPR304"/>
      <c r="QPS304"/>
      <c r="QPT304"/>
      <c r="QPU304"/>
      <c r="QPV304"/>
      <c r="QPW304"/>
      <c r="QPX304"/>
      <c r="QPY304"/>
      <c r="QPZ304"/>
      <c r="QQA304"/>
      <c r="QQB304"/>
      <c r="QQC304"/>
      <c r="QQD304"/>
      <c r="QQE304"/>
      <c r="QQF304"/>
      <c r="QQG304"/>
      <c r="QQH304"/>
      <c r="QQI304"/>
      <c r="QQJ304"/>
      <c r="QQK304"/>
      <c r="QQL304"/>
      <c r="QQM304"/>
      <c r="QQN304"/>
      <c r="QQO304"/>
      <c r="QQP304"/>
      <c r="QQQ304"/>
      <c r="QQR304"/>
      <c r="QQS304"/>
      <c r="QQT304"/>
      <c r="QQU304"/>
      <c r="QQV304"/>
      <c r="QQW304"/>
      <c r="QQX304"/>
      <c r="QQY304"/>
      <c r="QQZ304"/>
      <c r="QRA304"/>
      <c r="QRB304"/>
      <c r="QRC304"/>
      <c r="QRD304"/>
      <c r="QRE304"/>
      <c r="QRF304"/>
      <c r="QRG304"/>
      <c r="QRH304"/>
      <c r="QRI304"/>
      <c r="QRJ304"/>
      <c r="QRK304"/>
      <c r="QRL304"/>
      <c r="QRM304"/>
      <c r="QRN304"/>
      <c r="QRO304"/>
      <c r="QRP304"/>
      <c r="QRQ304"/>
      <c r="QRR304"/>
      <c r="QRS304"/>
      <c r="QRT304"/>
      <c r="QRU304"/>
      <c r="QRV304"/>
      <c r="QRW304"/>
      <c r="QRX304"/>
      <c r="QRY304"/>
      <c r="QRZ304"/>
      <c r="QSA304"/>
      <c r="QSB304"/>
      <c r="QSC304"/>
      <c r="QSD304"/>
      <c r="QSE304"/>
      <c r="QSF304"/>
      <c r="QSG304"/>
      <c r="QSH304"/>
      <c r="QSI304"/>
      <c r="QSJ304"/>
      <c r="QSK304"/>
      <c r="QSL304"/>
      <c r="QSM304"/>
      <c r="QSN304"/>
      <c r="QSO304"/>
      <c r="QSP304"/>
      <c r="QSQ304"/>
      <c r="QSR304"/>
      <c r="QSS304"/>
      <c r="QST304"/>
      <c r="QSU304"/>
      <c r="QSV304"/>
      <c r="QSW304"/>
      <c r="QSX304"/>
      <c r="QSY304"/>
      <c r="QSZ304"/>
      <c r="QTA304"/>
      <c r="QTB304"/>
      <c r="QTC304"/>
      <c r="QTD304"/>
      <c r="QTE304"/>
      <c r="QTF304"/>
      <c r="QTG304"/>
      <c r="QTH304"/>
      <c r="QTI304"/>
      <c r="QTJ304"/>
      <c r="QTK304"/>
      <c r="QTL304"/>
      <c r="QTM304"/>
      <c r="QTN304"/>
      <c r="QTO304"/>
      <c r="QTP304"/>
      <c r="QTQ304"/>
      <c r="QTR304"/>
      <c r="QTS304"/>
      <c r="QTT304"/>
      <c r="QTU304"/>
      <c r="QTV304"/>
      <c r="QTW304"/>
      <c r="QTX304"/>
      <c r="QTY304"/>
      <c r="QTZ304"/>
      <c r="QUA304"/>
      <c r="QUB304"/>
      <c r="QUC304"/>
      <c r="QUD304"/>
      <c r="QUE304"/>
      <c r="QUF304"/>
      <c r="QUG304"/>
      <c r="QUH304"/>
      <c r="QUI304"/>
      <c r="QUJ304"/>
      <c r="QUK304"/>
      <c r="QUL304"/>
      <c r="QUM304"/>
      <c r="QUN304"/>
      <c r="QUO304"/>
      <c r="QUP304"/>
      <c r="QUQ304"/>
      <c r="QUR304"/>
      <c r="QUS304"/>
      <c r="QUT304"/>
      <c r="QUU304"/>
      <c r="QUV304"/>
      <c r="QUW304"/>
      <c r="QUX304"/>
      <c r="QUY304"/>
      <c r="QUZ304"/>
      <c r="QVA304"/>
      <c r="QVB304"/>
      <c r="QVC304"/>
      <c r="QVD304"/>
      <c r="QVE304"/>
      <c r="QVF304"/>
      <c r="QVG304"/>
      <c r="QVH304"/>
      <c r="QVI304"/>
      <c r="QVJ304"/>
      <c r="QVK304"/>
      <c r="QVL304"/>
      <c r="QVM304"/>
      <c r="QVN304"/>
      <c r="QVO304"/>
      <c r="QVP304"/>
      <c r="QVQ304"/>
      <c r="QVR304"/>
      <c r="QVS304"/>
      <c r="QVT304"/>
      <c r="QVU304"/>
      <c r="QVV304"/>
      <c r="QVW304"/>
      <c r="QVX304"/>
      <c r="QVY304"/>
      <c r="QVZ304"/>
      <c r="QWA304"/>
      <c r="QWB304"/>
      <c r="QWC304"/>
      <c r="QWD304"/>
      <c r="QWE304"/>
      <c r="QWF304"/>
      <c r="QWG304"/>
      <c r="QWH304"/>
      <c r="QWI304"/>
      <c r="QWJ304"/>
      <c r="QWK304"/>
      <c r="QWL304"/>
      <c r="QWM304"/>
      <c r="QWN304"/>
      <c r="QWO304"/>
      <c r="QWP304"/>
      <c r="QWQ304"/>
      <c r="QWR304"/>
      <c r="QWS304"/>
      <c r="QWT304"/>
      <c r="QWU304"/>
      <c r="QWV304"/>
      <c r="QWW304"/>
      <c r="QWX304"/>
      <c r="QWY304"/>
      <c r="QWZ304"/>
      <c r="QXA304"/>
      <c r="QXB304"/>
      <c r="QXC304"/>
      <c r="QXD304"/>
      <c r="QXE304"/>
      <c r="QXF304"/>
      <c r="QXG304"/>
      <c r="QXH304"/>
      <c r="QXI304"/>
      <c r="QXJ304"/>
      <c r="QXK304"/>
      <c r="QXL304"/>
      <c r="QXM304"/>
      <c r="QXN304"/>
      <c r="QXO304"/>
      <c r="QXP304"/>
      <c r="QXQ304"/>
      <c r="QXR304"/>
      <c r="QXS304"/>
      <c r="QXT304"/>
      <c r="QXU304"/>
      <c r="QXV304"/>
      <c r="QXW304"/>
      <c r="QXX304"/>
      <c r="QXY304"/>
      <c r="QXZ304"/>
      <c r="QYA304"/>
      <c r="QYB304"/>
      <c r="QYC304"/>
      <c r="QYD304"/>
      <c r="QYE304"/>
      <c r="QYF304"/>
      <c r="QYG304"/>
      <c r="QYH304"/>
      <c r="QYI304"/>
      <c r="QYJ304"/>
      <c r="QYK304"/>
      <c r="QYL304"/>
      <c r="QYM304"/>
      <c r="QYN304"/>
      <c r="QYO304"/>
      <c r="QYP304"/>
      <c r="QYQ304"/>
      <c r="QYR304"/>
      <c r="QYS304"/>
      <c r="QYT304"/>
      <c r="QYU304"/>
      <c r="QYV304"/>
      <c r="QYW304"/>
      <c r="QYX304"/>
      <c r="QYY304"/>
      <c r="QYZ304"/>
      <c r="QZA304"/>
      <c r="QZB304"/>
      <c r="QZC304"/>
      <c r="QZD304"/>
      <c r="QZE304"/>
      <c r="QZF304"/>
      <c r="QZG304"/>
      <c r="QZH304"/>
      <c r="QZI304"/>
      <c r="QZJ304"/>
      <c r="QZK304"/>
      <c r="QZL304"/>
      <c r="QZM304"/>
      <c r="QZN304"/>
      <c r="QZO304"/>
      <c r="QZP304"/>
      <c r="QZQ304"/>
      <c r="QZR304"/>
      <c r="QZS304"/>
      <c r="QZT304"/>
      <c r="QZU304"/>
      <c r="QZV304"/>
      <c r="QZW304"/>
      <c r="QZX304"/>
      <c r="QZY304"/>
      <c r="QZZ304"/>
      <c r="RAA304"/>
      <c r="RAB304"/>
      <c r="RAC304"/>
      <c r="RAD304"/>
      <c r="RAE304"/>
      <c r="RAF304"/>
      <c r="RAG304"/>
      <c r="RAH304"/>
      <c r="RAI304"/>
      <c r="RAJ304"/>
      <c r="RAK304"/>
      <c r="RAL304"/>
      <c r="RAM304"/>
      <c r="RAN304"/>
      <c r="RAO304"/>
      <c r="RAP304"/>
      <c r="RAQ304"/>
      <c r="RAR304"/>
      <c r="RAS304"/>
      <c r="RAT304"/>
      <c r="RAU304"/>
      <c r="RAV304"/>
      <c r="RAW304"/>
      <c r="RAX304"/>
      <c r="RAY304"/>
      <c r="RAZ304"/>
      <c r="RBA304"/>
      <c r="RBB304"/>
      <c r="RBC304"/>
      <c r="RBD304"/>
      <c r="RBE304"/>
      <c r="RBF304"/>
      <c r="RBG304"/>
      <c r="RBH304"/>
      <c r="RBI304"/>
      <c r="RBJ304"/>
      <c r="RBK304"/>
      <c r="RBL304"/>
      <c r="RBM304"/>
      <c r="RBN304"/>
      <c r="RBO304"/>
      <c r="RBP304"/>
      <c r="RBQ304"/>
      <c r="RBR304"/>
      <c r="RBS304"/>
      <c r="RBT304"/>
      <c r="RBU304"/>
      <c r="RBV304"/>
      <c r="RBW304"/>
      <c r="RBX304"/>
      <c r="RBY304"/>
      <c r="RBZ304"/>
      <c r="RCA304"/>
      <c r="RCB304"/>
      <c r="RCC304"/>
      <c r="RCD304"/>
      <c r="RCE304"/>
      <c r="RCF304"/>
      <c r="RCG304"/>
      <c r="RCH304"/>
      <c r="RCI304"/>
      <c r="RCJ304"/>
      <c r="RCK304"/>
      <c r="RCL304"/>
      <c r="RCM304"/>
      <c r="RCN304"/>
      <c r="RCO304"/>
      <c r="RCP304"/>
      <c r="RCQ304"/>
      <c r="RCR304"/>
      <c r="RCS304"/>
      <c r="RCT304"/>
      <c r="RCU304"/>
      <c r="RCV304"/>
      <c r="RCW304"/>
      <c r="RCX304"/>
      <c r="RCY304"/>
      <c r="RCZ304"/>
      <c r="RDA304"/>
      <c r="RDB304"/>
      <c r="RDC304"/>
      <c r="RDD304"/>
      <c r="RDE304"/>
      <c r="RDF304"/>
      <c r="RDG304"/>
      <c r="RDH304"/>
      <c r="RDI304"/>
      <c r="RDJ304"/>
      <c r="RDK304"/>
      <c r="RDL304"/>
      <c r="RDM304"/>
      <c r="RDN304"/>
      <c r="RDO304"/>
      <c r="RDP304"/>
      <c r="RDQ304"/>
      <c r="RDR304"/>
      <c r="RDS304"/>
      <c r="RDT304"/>
      <c r="RDU304"/>
      <c r="RDV304"/>
      <c r="RDW304"/>
      <c r="RDX304"/>
      <c r="RDY304"/>
      <c r="RDZ304"/>
      <c r="REA304"/>
      <c r="REB304"/>
      <c r="REC304"/>
      <c r="RED304"/>
      <c r="REE304"/>
      <c r="REF304"/>
      <c r="REG304"/>
      <c r="REH304"/>
      <c r="REI304"/>
      <c r="REJ304"/>
      <c r="REK304"/>
      <c r="REL304"/>
      <c r="REM304"/>
      <c r="REN304"/>
      <c r="REO304"/>
      <c r="REP304"/>
      <c r="REQ304"/>
      <c r="RER304"/>
      <c r="RES304"/>
      <c r="RET304"/>
      <c r="REU304"/>
      <c r="REV304"/>
      <c r="REW304"/>
      <c r="REX304"/>
      <c r="REY304"/>
      <c r="REZ304"/>
      <c r="RFA304"/>
      <c r="RFB304"/>
      <c r="RFC304"/>
      <c r="RFD304"/>
      <c r="RFE304"/>
      <c r="RFF304"/>
      <c r="RFG304"/>
      <c r="RFH304"/>
      <c r="RFI304"/>
      <c r="RFJ304"/>
      <c r="RFK304"/>
      <c r="RFL304"/>
      <c r="RFM304"/>
      <c r="RFN304"/>
      <c r="RFO304"/>
      <c r="RFP304"/>
      <c r="RFQ304"/>
      <c r="RFR304"/>
      <c r="RFS304"/>
      <c r="RFT304"/>
      <c r="RFU304"/>
      <c r="RFV304"/>
      <c r="RFW304"/>
      <c r="RFX304"/>
      <c r="RFY304"/>
      <c r="RFZ304"/>
      <c r="RGA304"/>
      <c r="RGB304"/>
      <c r="RGC304"/>
      <c r="RGD304"/>
      <c r="RGE304"/>
      <c r="RGF304"/>
      <c r="RGG304"/>
      <c r="RGH304"/>
      <c r="RGI304"/>
      <c r="RGJ304"/>
      <c r="RGK304"/>
      <c r="RGL304"/>
      <c r="RGM304"/>
      <c r="RGN304"/>
      <c r="RGO304"/>
      <c r="RGP304"/>
      <c r="RGQ304"/>
      <c r="RGR304"/>
      <c r="RGS304"/>
      <c r="RGT304"/>
      <c r="RGU304"/>
      <c r="RGV304"/>
      <c r="RGW304"/>
      <c r="RGX304"/>
      <c r="RGY304"/>
      <c r="RGZ304"/>
      <c r="RHA304"/>
      <c r="RHB304"/>
      <c r="RHC304"/>
      <c r="RHD304"/>
      <c r="RHE304"/>
      <c r="RHF304"/>
      <c r="RHG304"/>
      <c r="RHH304"/>
      <c r="RHI304"/>
      <c r="RHJ304"/>
      <c r="RHK304"/>
      <c r="RHL304"/>
      <c r="RHM304"/>
      <c r="RHN304"/>
      <c r="RHO304"/>
      <c r="RHP304"/>
      <c r="RHQ304"/>
      <c r="RHR304"/>
      <c r="RHS304"/>
      <c r="RHT304"/>
      <c r="RHU304"/>
      <c r="RHV304"/>
      <c r="RHW304"/>
      <c r="RHX304"/>
      <c r="RHY304"/>
      <c r="RHZ304"/>
      <c r="RIA304"/>
      <c r="RIB304"/>
      <c r="RIC304"/>
      <c r="RID304"/>
      <c r="RIE304"/>
      <c r="RIF304"/>
      <c r="RIG304"/>
      <c r="RIH304"/>
      <c r="RII304"/>
      <c r="RIJ304"/>
      <c r="RIK304"/>
      <c r="RIL304"/>
      <c r="RIM304"/>
      <c r="RIN304"/>
      <c r="RIO304"/>
      <c r="RIP304"/>
      <c r="RIQ304"/>
      <c r="RIR304"/>
      <c r="RIS304"/>
      <c r="RIT304"/>
      <c r="RIU304"/>
      <c r="RIV304"/>
      <c r="RIW304"/>
      <c r="RIX304"/>
      <c r="RIY304"/>
      <c r="RIZ304"/>
      <c r="RJA304"/>
      <c r="RJB304"/>
      <c r="RJC304"/>
      <c r="RJD304"/>
      <c r="RJE304"/>
      <c r="RJF304"/>
      <c r="RJG304"/>
      <c r="RJH304"/>
      <c r="RJI304"/>
      <c r="RJJ304"/>
      <c r="RJK304"/>
      <c r="RJL304"/>
      <c r="RJM304"/>
      <c r="RJN304"/>
      <c r="RJO304"/>
      <c r="RJP304"/>
      <c r="RJQ304"/>
      <c r="RJR304"/>
      <c r="RJS304"/>
      <c r="RJT304"/>
      <c r="RJU304"/>
      <c r="RJV304"/>
      <c r="RJW304"/>
      <c r="RJX304"/>
      <c r="RJY304"/>
      <c r="RJZ304"/>
      <c r="RKA304"/>
      <c r="RKB304"/>
      <c r="RKC304"/>
      <c r="RKD304"/>
      <c r="RKE304"/>
      <c r="RKF304"/>
      <c r="RKG304"/>
      <c r="RKH304"/>
      <c r="RKI304"/>
      <c r="RKJ304"/>
      <c r="RKK304"/>
      <c r="RKL304"/>
      <c r="RKM304"/>
      <c r="RKN304"/>
      <c r="RKO304"/>
      <c r="RKP304"/>
      <c r="RKQ304"/>
      <c r="RKR304"/>
      <c r="RKS304"/>
      <c r="RKT304"/>
      <c r="RKU304"/>
      <c r="RKV304"/>
      <c r="RKW304"/>
      <c r="RKX304"/>
      <c r="RKY304"/>
      <c r="RKZ304"/>
      <c r="RLA304"/>
      <c r="RLB304"/>
      <c r="RLC304"/>
      <c r="RLD304"/>
      <c r="RLE304"/>
      <c r="RLF304"/>
      <c r="RLG304"/>
      <c r="RLH304"/>
      <c r="RLI304"/>
      <c r="RLJ304"/>
      <c r="RLK304"/>
      <c r="RLL304"/>
      <c r="RLM304"/>
      <c r="RLN304"/>
      <c r="RLO304"/>
      <c r="RLP304"/>
      <c r="RLQ304"/>
      <c r="RLR304"/>
      <c r="RLS304"/>
      <c r="RLT304"/>
      <c r="RLU304"/>
      <c r="RLV304"/>
      <c r="RLW304"/>
      <c r="RLX304"/>
      <c r="RLY304"/>
      <c r="RLZ304"/>
      <c r="RMA304"/>
      <c r="RMB304"/>
      <c r="RMC304"/>
      <c r="RMD304"/>
      <c r="RME304"/>
      <c r="RMF304"/>
      <c r="RMG304"/>
      <c r="RMH304"/>
      <c r="RMI304"/>
      <c r="RMJ304"/>
      <c r="RMK304"/>
      <c r="RML304"/>
      <c r="RMM304"/>
      <c r="RMN304"/>
      <c r="RMO304"/>
      <c r="RMP304"/>
      <c r="RMQ304"/>
      <c r="RMR304"/>
      <c r="RMS304"/>
      <c r="RMT304"/>
      <c r="RMU304"/>
      <c r="RMV304"/>
      <c r="RMW304"/>
      <c r="RMX304"/>
      <c r="RMY304"/>
      <c r="RMZ304"/>
      <c r="RNA304"/>
      <c r="RNB304"/>
      <c r="RNC304"/>
      <c r="RND304"/>
      <c r="RNE304"/>
      <c r="RNF304"/>
      <c r="RNG304"/>
      <c r="RNH304"/>
      <c r="RNI304"/>
      <c r="RNJ304"/>
      <c r="RNK304"/>
      <c r="RNL304"/>
      <c r="RNM304"/>
      <c r="RNN304"/>
      <c r="RNO304"/>
      <c r="RNP304"/>
      <c r="RNQ304"/>
      <c r="RNR304"/>
      <c r="RNS304"/>
      <c r="RNT304"/>
      <c r="RNU304"/>
      <c r="RNV304"/>
      <c r="RNW304"/>
      <c r="RNX304"/>
      <c r="RNY304"/>
      <c r="RNZ304"/>
      <c r="ROA304"/>
      <c r="ROB304"/>
      <c r="ROC304"/>
      <c r="ROD304"/>
      <c r="ROE304"/>
      <c r="ROF304"/>
      <c r="ROG304"/>
      <c r="ROH304"/>
      <c r="ROI304"/>
      <c r="ROJ304"/>
      <c r="ROK304"/>
      <c r="ROL304"/>
      <c r="ROM304"/>
      <c r="RON304"/>
      <c r="ROO304"/>
      <c r="ROP304"/>
      <c r="ROQ304"/>
      <c r="ROR304"/>
      <c r="ROS304"/>
      <c r="ROT304"/>
      <c r="ROU304"/>
      <c r="ROV304"/>
      <c r="ROW304"/>
      <c r="ROX304"/>
      <c r="ROY304"/>
      <c r="ROZ304"/>
      <c r="RPA304"/>
      <c r="RPB304"/>
      <c r="RPC304"/>
      <c r="RPD304"/>
      <c r="RPE304"/>
      <c r="RPF304"/>
      <c r="RPG304"/>
      <c r="RPH304"/>
      <c r="RPI304"/>
      <c r="RPJ304"/>
      <c r="RPK304"/>
      <c r="RPL304"/>
      <c r="RPM304"/>
      <c r="RPN304"/>
      <c r="RPO304"/>
      <c r="RPP304"/>
      <c r="RPQ304"/>
      <c r="RPR304"/>
      <c r="RPS304"/>
      <c r="RPT304"/>
      <c r="RPU304"/>
      <c r="RPV304"/>
      <c r="RPW304"/>
      <c r="RPX304"/>
      <c r="RPY304"/>
      <c r="RPZ304"/>
      <c r="RQA304"/>
      <c r="RQB304"/>
      <c r="RQC304"/>
      <c r="RQD304"/>
      <c r="RQE304"/>
      <c r="RQF304"/>
      <c r="RQG304"/>
      <c r="RQH304"/>
      <c r="RQI304"/>
      <c r="RQJ304"/>
      <c r="RQK304"/>
      <c r="RQL304"/>
      <c r="RQM304"/>
      <c r="RQN304"/>
      <c r="RQO304"/>
      <c r="RQP304"/>
      <c r="RQQ304"/>
      <c r="RQR304"/>
      <c r="RQS304"/>
      <c r="RQT304"/>
      <c r="RQU304"/>
      <c r="RQV304"/>
      <c r="RQW304"/>
      <c r="RQX304"/>
      <c r="RQY304"/>
      <c r="RQZ304"/>
      <c r="RRA304"/>
      <c r="RRB304"/>
      <c r="RRC304"/>
      <c r="RRD304"/>
      <c r="RRE304"/>
      <c r="RRF304"/>
      <c r="RRG304"/>
      <c r="RRH304"/>
      <c r="RRI304"/>
      <c r="RRJ304"/>
      <c r="RRK304"/>
      <c r="RRL304"/>
      <c r="RRM304"/>
      <c r="RRN304"/>
      <c r="RRO304"/>
      <c r="RRP304"/>
      <c r="RRQ304"/>
      <c r="RRR304"/>
      <c r="RRS304"/>
      <c r="RRT304"/>
      <c r="RRU304"/>
      <c r="RRV304"/>
      <c r="RRW304"/>
      <c r="RRX304"/>
      <c r="RRY304"/>
      <c r="RRZ304"/>
      <c r="RSA304"/>
      <c r="RSB304"/>
      <c r="RSC304"/>
      <c r="RSD304"/>
      <c r="RSE304"/>
      <c r="RSF304"/>
      <c r="RSG304"/>
      <c r="RSH304"/>
      <c r="RSI304"/>
      <c r="RSJ304"/>
      <c r="RSK304"/>
      <c r="RSL304"/>
      <c r="RSM304"/>
      <c r="RSN304"/>
      <c r="RSO304"/>
      <c r="RSP304"/>
      <c r="RSQ304"/>
      <c r="RSR304"/>
      <c r="RSS304"/>
      <c r="RST304"/>
      <c r="RSU304"/>
      <c r="RSV304"/>
      <c r="RSW304"/>
      <c r="RSX304"/>
      <c r="RSY304"/>
      <c r="RSZ304"/>
      <c r="RTA304"/>
      <c r="RTB304"/>
      <c r="RTC304"/>
      <c r="RTD304"/>
      <c r="RTE304"/>
      <c r="RTF304"/>
      <c r="RTG304"/>
      <c r="RTH304"/>
      <c r="RTI304"/>
      <c r="RTJ304"/>
      <c r="RTK304"/>
      <c r="RTL304"/>
      <c r="RTM304"/>
      <c r="RTN304"/>
      <c r="RTO304"/>
      <c r="RTP304"/>
      <c r="RTQ304"/>
      <c r="RTR304"/>
      <c r="RTS304"/>
      <c r="RTT304"/>
      <c r="RTU304"/>
      <c r="RTV304"/>
      <c r="RTW304"/>
      <c r="RTX304"/>
      <c r="RTY304"/>
      <c r="RTZ304"/>
      <c r="RUA304"/>
      <c r="RUB304"/>
      <c r="RUC304"/>
      <c r="RUD304"/>
      <c r="RUE304"/>
      <c r="RUF304"/>
      <c r="RUG304"/>
      <c r="RUH304"/>
      <c r="RUI304"/>
      <c r="RUJ304"/>
      <c r="RUK304"/>
      <c r="RUL304"/>
      <c r="RUM304"/>
      <c r="RUN304"/>
      <c r="RUO304"/>
      <c r="RUP304"/>
      <c r="RUQ304"/>
      <c r="RUR304"/>
      <c r="RUS304"/>
      <c r="RUT304"/>
      <c r="RUU304"/>
      <c r="RUV304"/>
      <c r="RUW304"/>
      <c r="RUX304"/>
      <c r="RUY304"/>
      <c r="RUZ304"/>
      <c r="RVA304"/>
      <c r="RVB304"/>
      <c r="RVC304"/>
      <c r="RVD304"/>
      <c r="RVE304"/>
      <c r="RVF304"/>
      <c r="RVG304"/>
      <c r="RVH304"/>
      <c r="RVI304"/>
      <c r="RVJ304"/>
      <c r="RVK304"/>
      <c r="RVL304"/>
      <c r="RVM304"/>
      <c r="RVN304"/>
      <c r="RVO304"/>
      <c r="RVP304"/>
      <c r="RVQ304"/>
      <c r="RVR304"/>
      <c r="RVS304"/>
      <c r="RVT304"/>
      <c r="RVU304"/>
      <c r="RVV304"/>
      <c r="RVW304"/>
      <c r="RVX304"/>
      <c r="RVY304"/>
      <c r="RVZ304"/>
      <c r="RWA304"/>
      <c r="RWB304"/>
      <c r="RWC304"/>
      <c r="RWD304"/>
      <c r="RWE304"/>
      <c r="RWF304"/>
      <c r="RWG304"/>
      <c r="RWH304"/>
      <c r="RWI304"/>
      <c r="RWJ304"/>
      <c r="RWK304"/>
      <c r="RWL304"/>
      <c r="RWM304"/>
      <c r="RWN304"/>
      <c r="RWO304"/>
      <c r="RWP304"/>
      <c r="RWQ304"/>
      <c r="RWR304"/>
      <c r="RWS304"/>
      <c r="RWT304"/>
      <c r="RWU304"/>
      <c r="RWV304"/>
      <c r="RWW304"/>
      <c r="RWX304"/>
      <c r="RWY304"/>
      <c r="RWZ304"/>
      <c r="RXA304"/>
      <c r="RXB304"/>
      <c r="RXC304"/>
      <c r="RXD304"/>
      <c r="RXE304"/>
      <c r="RXF304"/>
      <c r="RXG304"/>
      <c r="RXH304"/>
      <c r="RXI304"/>
      <c r="RXJ304"/>
      <c r="RXK304"/>
      <c r="RXL304"/>
      <c r="RXM304"/>
      <c r="RXN304"/>
      <c r="RXO304"/>
      <c r="RXP304"/>
      <c r="RXQ304"/>
      <c r="RXR304"/>
      <c r="RXS304"/>
      <c r="RXT304"/>
      <c r="RXU304"/>
      <c r="RXV304"/>
      <c r="RXW304"/>
      <c r="RXX304"/>
      <c r="RXY304"/>
      <c r="RXZ304"/>
      <c r="RYA304"/>
      <c r="RYB304"/>
      <c r="RYC304"/>
      <c r="RYD304"/>
      <c r="RYE304"/>
      <c r="RYF304"/>
      <c r="RYG304"/>
      <c r="RYH304"/>
      <c r="RYI304"/>
      <c r="RYJ304"/>
      <c r="RYK304"/>
      <c r="RYL304"/>
      <c r="RYM304"/>
      <c r="RYN304"/>
      <c r="RYO304"/>
      <c r="RYP304"/>
      <c r="RYQ304"/>
      <c r="RYR304"/>
      <c r="RYS304"/>
      <c r="RYT304"/>
      <c r="RYU304"/>
      <c r="RYV304"/>
      <c r="RYW304"/>
      <c r="RYX304"/>
      <c r="RYY304"/>
      <c r="RYZ304"/>
      <c r="RZA304"/>
      <c r="RZB304"/>
      <c r="RZC304"/>
      <c r="RZD304"/>
      <c r="RZE304"/>
      <c r="RZF304"/>
      <c r="RZG304"/>
      <c r="RZH304"/>
      <c r="RZI304"/>
      <c r="RZJ304"/>
      <c r="RZK304"/>
      <c r="RZL304"/>
      <c r="RZM304"/>
      <c r="RZN304"/>
      <c r="RZO304"/>
      <c r="RZP304"/>
      <c r="RZQ304"/>
      <c r="RZR304"/>
      <c r="RZS304"/>
      <c r="RZT304"/>
      <c r="RZU304"/>
      <c r="RZV304"/>
      <c r="RZW304"/>
      <c r="RZX304"/>
      <c r="RZY304"/>
      <c r="RZZ304"/>
      <c r="SAA304"/>
      <c r="SAB304"/>
      <c r="SAC304"/>
      <c r="SAD304"/>
      <c r="SAE304"/>
      <c r="SAF304"/>
      <c r="SAG304"/>
      <c r="SAH304"/>
      <c r="SAI304"/>
      <c r="SAJ304"/>
      <c r="SAK304"/>
      <c r="SAL304"/>
      <c r="SAM304"/>
      <c r="SAN304"/>
      <c r="SAO304"/>
      <c r="SAP304"/>
      <c r="SAQ304"/>
      <c r="SAR304"/>
      <c r="SAS304"/>
      <c r="SAT304"/>
      <c r="SAU304"/>
      <c r="SAV304"/>
      <c r="SAW304"/>
      <c r="SAX304"/>
      <c r="SAY304"/>
      <c r="SAZ304"/>
      <c r="SBA304"/>
      <c r="SBB304"/>
      <c r="SBC304"/>
      <c r="SBD304"/>
      <c r="SBE304"/>
      <c r="SBF304"/>
      <c r="SBG304"/>
      <c r="SBH304"/>
      <c r="SBI304"/>
      <c r="SBJ304"/>
      <c r="SBK304"/>
      <c r="SBL304"/>
      <c r="SBM304"/>
      <c r="SBN304"/>
      <c r="SBO304"/>
      <c r="SBP304"/>
      <c r="SBQ304"/>
      <c r="SBR304"/>
      <c r="SBS304"/>
      <c r="SBT304"/>
      <c r="SBU304"/>
      <c r="SBV304"/>
      <c r="SBW304"/>
      <c r="SBX304"/>
      <c r="SBY304"/>
      <c r="SBZ304"/>
      <c r="SCA304"/>
      <c r="SCB304"/>
      <c r="SCC304"/>
      <c r="SCD304"/>
      <c r="SCE304"/>
      <c r="SCF304"/>
      <c r="SCG304"/>
      <c r="SCH304"/>
      <c r="SCI304"/>
      <c r="SCJ304"/>
      <c r="SCK304"/>
      <c r="SCL304"/>
      <c r="SCM304"/>
      <c r="SCN304"/>
      <c r="SCO304"/>
      <c r="SCP304"/>
      <c r="SCQ304"/>
      <c r="SCR304"/>
      <c r="SCS304"/>
      <c r="SCT304"/>
      <c r="SCU304"/>
      <c r="SCV304"/>
      <c r="SCW304"/>
      <c r="SCX304"/>
      <c r="SCY304"/>
      <c r="SCZ304"/>
      <c r="SDA304"/>
      <c r="SDB304"/>
      <c r="SDC304"/>
      <c r="SDD304"/>
      <c r="SDE304"/>
      <c r="SDF304"/>
      <c r="SDG304"/>
      <c r="SDH304"/>
      <c r="SDI304"/>
      <c r="SDJ304"/>
      <c r="SDK304"/>
      <c r="SDL304"/>
      <c r="SDM304"/>
      <c r="SDN304"/>
      <c r="SDO304"/>
      <c r="SDP304"/>
      <c r="SDQ304"/>
      <c r="SDR304"/>
      <c r="SDS304"/>
      <c r="SDT304"/>
      <c r="SDU304"/>
      <c r="SDV304"/>
      <c r="SDW304"/>
      <c r="SDX304"/>
      <c r="SDY304"/>
      <c r="SDZ304"/>
      <c r="SEA304"/>
      <c r="SEB304"/>
      <c r="SEC304"/>
      <c r="SED304"/>
      <c r="SEE304"/>
      <c r="SEF304"/>
      <c r="SEG304"/>
      <c r="SEH304"/>
      <c r="SEI304"/>
      <c r="SEJ304"/>
      <c r="SEK304"/>
      <c r="SEL304"/>
      <c r="SEM304"/>
      <c r="SEN304"/>
      <c r="SEO304"/>
      <c r="SEP304"/>
      <c r="SEQ304"/>
      <c r="SER304"/>
      <c r="SES304"/>
      <c r="SET304"/>
      <c r="SEU304"/>
      <c r="SEV304"/>
      <c r="SEW304"/>
      <c r="SEX304"/>
      <c r="SEY304"/>
      <c r="SEZ304"/>
      <c r="SFA304"/>
      <c r="SFB304"/>
      <c r="SFC304"/>
      <c r="SFD304"/>
      <c r="SFE304"/>
      <c r="SFF304"/>
      <c r="SFG304"/>
      <c r="SFH304"/>
      <c r="SFI304"/>
      <c r="SFJ304"/>
      <c r="SFK304"/>
      <c r="SFL304"/>
      <c r="SFM304"/>
      <c r="SFN304"/>
      <c r="SFO304"/>
      <c r="SFP304"/>
      <c r="SFQ304"/>
      <c r="SFR304"/>
      <c r="SFS304"/>
      <c r="SFT304"/>
      <c r="SFU304"/>
      <c r="SFV304"/>
      <c r="SFW304"/>
      <c r="SFX304"/>
      <c r="SFY304"/>
      <c r="SFZ304"/>
      <c r="SGA304"/>
      <c r="SGB304"/>
      <c r="SGC304"/>
      <c r="SGD304"/>
      <c r="SGE304"/>
      <c r="SGF304"/>
      <c r="SGG304"/>
      <c r="SGH304"/>
      <c r="SGI304"/>
      <c r="SGJ304"/>
      <c r="SGK304"/>
      <c r="SGL304"/>
      <c r="SGM304"/>
      <c r="SGN304"/>
      <c r="SGO304"/>
      <c r="SGP304"/>
      <c r="SGQ304"/>
      <c r="SGR304"/>
      <c r="SGS304"/>
      <c r="SGT304"/>
      <c r="SGU304"/>
      <c r="SGV304"/>
      <c r="SGW304"/>
      <c r="SGX304"/>
      <c r="SGY304"/>
      <c r="SGZ304"/>
      <c r="SHA304"/>
      <c r="SHB304"/>
      <c r="SHC304"/>
      <c r="SHD304"/>
      <c r="SHE304"/>
      <c r="SHF304"/>
      <c r="SHG304"/>
      <c r="SHH304"/>
      <c r="SHI304"/>
      <c r="SHJ304"/>
      <c r="SHK304"/>
      <c r="SHL304"/>
      <c r="SHM304"/>
      <c r="SHN304"/>
      <c r="SHO304"/>
      <c r="SHP304"/>
      <c r="SHQ304"/>
      <c r="SHR304"/>
      <c r="SHS304"/>
      <c r="SHT304"/>
      <c r="SHU304"/>
      <c r="SHV304"/>
      <c r="SHW304"/>
      <c r="SHX304"/>
      <c r="SHY304"/>
      <c r="SHZ304"/>
      <c r="SIA304"/>
      <c r="SIB304"/>
      <c r="SIC304"/>
      <c r="SID304"/>
      <c r="SIE304"/>
      <c r="SIF304"/>
      <c r="SIG304"/>
      <c r="SIH304"/>
      <c r="SII304"/>
      <c r="SIJ304"/>
      <c r="SIK304"/>
      <c r="SIL304"/>
      <c r="SIM304"/>
      <c r="SIN304"/>
      <c r="SIO304"/>
      <c r="SIP304"/>
      <c r="SIQ304"/>
      <c r="SIR304"/>
      <c r="SIS304"/>
      <c r="SIT304"/>
      <c r="SIU304"/>
      <c r="SIV304"/>
      <c r="SIW304"/>
      <c r="SIX304"/>
      <c r="SIY304"/>
      <c r="SIZ304"/>
      <c r="SJA304"/>
      <c r="SJB304"/>
      <c r="SJC304"/>
      <c r="SJD304"/>
      <c r="SJE304"/>
      <c r="SJF304"/>
      <c r="SJG304"/>
      <c r="SJH304"/>
      <c r="SJI304"/>
      <c r="SJJ304"/>
      <c r="SJK304"/>
      <c r="SJL304"/>
      <c r="SJM304"/>
      <c r="SJN304"/>
      <c r="SJO304"/>
      <c r="SJP304"/>
      <c r="SJQ304"/>
      <c r="SJR304"/>
      <c r="SJS304"/>
      <c r="SJT304"/>
      <c r="SJU304"/>
      <c r="SJV304"/>
      <c r="SJW304"/>
      <c r="SJX304"/>
      <c r="SJY304"/>
      <c r="SJZ304"/>
      <c r="SKA304"/>
      <c r="SKB304"/>
      <c r="SKC304"/>
      <c r="SKD304"/>
      <c r="SKE304"/>
      <c r="SKF304"/>
      <c r="SKG304"/>
      <c r="SKH304"/>
      <c r="SKI304"/>
      <c r="SKJ304"/>
      <c r="SKK304"/>
      <c r="SKL304"/>
      <c r="SKM304"/>
      <c r="SKN304"/>
      <c r="SKO304"/>
      <c r="SKP304"/>
      <c r="SKQ304"/>
      <c r="SKR304"/>
      <c r="SKS304"/>
      <c r="SKT304"/>
      <c r="SKU304"/>
      <c r="SKV304"/>
      <c r="SKW304"/>
      <c r="SKX304"/>
      <c r="SKY304"/>
      <c r="SKZ304"/>
      <c r="SLA304"/>
      <c r="SLB304"/>
      <c r="SLC304"/>
      <c r="SLD304"/>
      <c r="SLE304"/>
      <c r="SLF304"/>
      <c r="SLG304"/>
      <c r="SLH304"/>
      <c r="SLI304"/>
      <c r="SLJ304"/>
      <c r="SLK304"/>
      <c r="SLL304"/>
      <c r="SLM304"/>
      <c r="SLN304"/>
      <c r="SLO304"/>
      <c r="SLP304"/>
      <c r="SLQ304"/>
      <c r="SLR304"/>
      <c r="SLS304"/>
      <c r="SLT304"/>
      <c r="SLU304"/>
      <c r="SLV304"/>
      <c r="SLW304"/>
      <c r="SLX304"/>
      <c r="SLY304"/>
      <c r="SLZ304"/>
      <c r="SMA304"/>
      <c r="SMB304"/>
      <c r="SMC304"/>
      <c r="SMD304"/>
      <c r="SME304"/>
      <c r="SMF304"/>
      <c r="SMG304"/>
      <c r="SMH304"/>
      <c r="SMI304"/>
      <c r="SMJ304"/>
      <c r="SMK304"/>
      <c r="SML304"/>
      <c r="SMM304"/>
      <c r="SMN304"/>
      <c r="SMO304"/>
      <c r="SMP304"/>
      <c r="SMQ304"/>
      <c r="SMR304"/>
      <c r="SMS304"/>
      <c r="SMT304"/>
      <c r="SMU304"/>
      <c r="SMV304"/>
      <c r="SMW304"/>
      <c r="SMX304"/>
      <c r="SMY304"/>
      <c r="SMZ304"/>
      <c r="SNA304"/>
      <c r="SNB304"/>
      <c r="SNC304"/>
      <c r="SND304"/>
      <c r="SNE304"/>
      <c r="SNF304"/>
      <c r="SNG304"/>
      <c r="SNH304"/>
      <c r="SNI304"/>
      <c r="SNJ304"/>
      <c r="SNK304"/>
      <c r="SNL304"/>
      <c r="SNM304"/>
      <c r="SNN304"/>
      <c r="SNO304"/>
      <c r="SNP304"/>
      <c r="SNQ304"/>
      <c r="SNR304"/>
      <c r="SNS304"/>
      <c r="SNT304"/>
      <c r="SNU304"/>
      <c r="SNV304"/>
      <c r="SNW304"/>
      <c r="SNX304"/>
      <c r="SNY304"/>
      <c r="SNZ304"/>
      <c r="SOA304"/>
      <c r="SOB304"/>
      <c r="SOC304"/>
      <c r="SOD304"/>
      <c r="SOE304"/>
      <c r="SOF304"/>
      <c r="SOG304"/>
      <c r="SOH304"/>
      <c r="SOI304"/>
      <c r="SOJ304"/>
      <c r="SOK304"/>
      <c r="SOL304"/>
      <c r="SOM304"/>
      <c r="SON304"/>
      <c r="SOO304"/>
      <c r="SOP304"/>
      <c r="SOQ304"/>
      <c r="SOR304"/>
      <c r="SOS304"/>
      <c r="SOT304"/>
      <c r="SOU304"/>
      <c r="SOV304"/>
      <c r="SOW304"/>
      <c r="SOX304"/>
      <c r="SOY304"/>
      <c r="SOZ304"/>
      <c r="SPA304"/>
      <c r="SPB304"/>
      <c r="SPC304"/>
      <c r="SPD304"/>
      <c r="SPE304"/>
      <c r="SPF304"/>
      <c r="SPG304"/>
      <c r="SPH304"/>
      <c r="SPI304"/>
      <c r="SPJ304"/>
      <c r="SPK304"/>
      <c r="SPL304"/>
      <c r="SPM304"/>
      <c r="SPN304"/>
      <c r="SPO304"/>
      <c r="SPP304"/>
      <c r="SPQ304"/>
      <c r="SPR304"/>
      <c r="SPS304"/>
      <c r="SPT304"/>
      <c r="SPU304"/>
      <c r="SPV304"/>
      <c r="SPW304"/>
      <c r="SPX304"/>
      <c r="SPY304"/>
      <c r="SPZ304"/>
      <c r="SQA304"/>
      <c r="SQB304"/>
      <c r="SQC304"/>
      <c r="SQD304"/>
      <c r="SQE304"/>
      <c r="SQF304"/>
      <c r="SQG304"/>
      <c r="SQH304"/>
      <c r="SQI304"/>
      <c r="SQJ304"/>
      <c r="SQK304"/>
      <c r="SQL304"/>
      <c r="SQM304"/>
      <c r="SQN304"/>
      <c r="SQO304"/>
      <c r="SQP304"/>
      <c r="SQQ304"/>
      <c r="SQR304"/>
      <c r="SQS304"/>
      <c r="SQT304"/>
      <c r="SQU304"/>
      <c r="SQV304"/>
      <c r="SQW304"/>
      <c r="SQX304"/>
      <c r="SQY304"/>
      <c r="SQZ304"/>
      <c r="SRA304"/>
      <c r="SRB304"/>
      <c r="SRC304"/>
      <c r="SRD304"/>
      <c r="SRE304"/>
      <c r="SRF304"/>
      <c r="SRG304"/>
      <c r="SRH304"/>
      <c r="SRI304"/>
      <c r="SRJ304"/>
      <c r="SRK304"/>
      <c r="SRL304"/>
      <c r="SRM304"/>
      <c r="SRN304"/>
      <c r="SRO304"/>
      <c r="SRP304"/>
      <c r="SRQ304"/>
      <c r="SRR304"/>
      <c r="SRS304"/>
      <c r="SRT304"/>
      <c r="SRU304"/>
      <c r="SRV304"/>
      <c r="SRW304"/>
      <c r="SRX304"/>
      <c r="SRY304"/>
      <c r="SRZ304"/>
      <c r="SSA304"/>
      <c r="SSB304"/>
      <c r="SSC304"/>
      <c r="SSD304"/>
      <c r="SSE304"/>
      <c r="SSF304"/>
      <c r="SSG304"/>
      <c r="SSH304"/>
      <c r="SSI304"/>
      <c r="SSJ304"/>
      <c r="SSK304"/>
      <c r="SSL304"/>
      <c r="SSM304"/>
      <c r="SSN304"/>
      <c r="SSO304"/>
      <c r="SSP304"/>
      <c r="SSQ304"/>
      <c r="SSR304"/>
      <c r="SSS304"/>
      <c r="SST304"/>
      <c r="SSU304"/>
      <c r="SSV304"/>
      <c r="SSW304"/>
      <c r="SSX304"/>
      <c r="SSY304"/>
      <c r="SSZ304"/>
      <c r="STA304"/>
      <c r="STB304"/>
      <c r="STC304"/>
      <c r="STD304"/>
      <c r="STE304"/>
      <c r="STF304"/>
      <c r="STG304"/>
      <c r="STH304"/>
      <c r="STI304"/>
      <c r="STJ304"/>
      <c r="STK304"/>
      <c r="STL304"/>
      <c r="STM304"/>
      <c r="STN304"/>
      <c r="STO304"/>
      <c r="STP304"/>
      <c r="STQ304"/>
      <c r="STR304"/>
      <c r="STS304"/>
      <c r="STT304"/>
      <c r="STU304"/>
      <c r="STV304"/>
      <c r="STW304"/>
      <c r="STX304"/>
      <c r="STY304"/>
      <c r="STZ304"/>
      <c r="SUA304"/>
      <c r="SUB304"/>
      <c r="SUC304"/>
      <c r="SUD304"/>
      <c r="SUE304"/>
      <c r="SUF304"/>
      <c r="SUG304"/>
      <c r="SUH304"/>
      <c r="SUI304"/>
      <c r="SUJ304"/>
      <c r="SUK304"/>
      <c r="SUL304"/>
      <c r="SUM304"/>
      <c r="SUN304"/>
      <c r="SUO304"/>
      <c r="SUP304"/>
      <c r="SUQ304"/>
      <c r="SUR304"/>
      <c r="SUS304"/>
      <c r="SUT304"/>
      <c r="SUU304"/>
      <c r="SUV304"/>
      <c r="SUW304"/>
      <c r="SUX304"/>
      <c r="SUY304"/>
      <c r="SUZ304"/>
      <c r="SVA304"/>
      <c r="SVB304"/>
      <c r="SVC304"/>
      <c r="SVD304"/>
      <c r="SVE304"/>
      <c r="SVF304"/>
      <c r="SVG304"/>
      <c r="SVH304"/>
      <c r="SVI304"/>
      <c r="SVJ304"/>
      <c r="SVK304"/>
      <c r="SVL304"/>
      <c r="SVM304"/>
      <c r="SVN304"/>
      <c r="SVO304"/>
      <c r="SVP304"/>
      <c r="SVQ304"/>
      <c r="SVR304"/>
      <c r="SVS304"/>
      <c r="SVT304"/>
      <c r="SVU304"/>
      <c r="SVV304"/>
      <c r="SVW304"/>
      <c r="SVX304"/>
      <c r="SVY304"/>
      <c r="SVZ304"/>
      <c r="SWA304"/>
      <c r="SWB304"/>
      <c r="SWC304"/>
      <c r="SWD304"/>
      <c r="SWE304"/>
      <c r="SWF304"/>
      <c r="SWG304"/>
      <c r="SWH304"/>
      <c r="SWI304"/>
      <c r="SWJ304"/>
      <c r="SWK304"/>
      <c r="SWL304"/>
      <c r="SWM304"/>
      <c r="SWN304"/>
      <c r="SWO304"/>
      <c r="SWP304"/>
      <c r="SWQ304"/>
      <c r="SWR304"/>
      <c r="SWS304"/>
      <c r="SWT304"/>
      <c r="SWU304"/>
      <c r="SWV304"/>
      <c r="SWW304"/>
      <c r="SWX304"/>
      <c r="SWY304"/>
      <c r="SWZ304"/>
      <c r="SXA304"/>
      <c r="SXB304"/>
      <c r="SXC304"/>
      <c r="SXD304"/>
      <c r="SXE304"/>
      <c r="SXF304"/>
      <c r="SXG304"/>
      <c r="SXH304"/>
      <c r="SXI304"/>
      <c r="SXJ304"/>
      <c r="SXK304"/>
      <c r="SXL304"/>
      <c r="SXM304"/>
      <c r="SXN304"/>
      <c r="SXO304"/>
      <c r="SXP304"/>
      <c r="SXQ304"/>
      <c r="SXR304"/>
      <c r="SXS304"/>
      <c r="SXT304"/>
      <c r="SXU304"/>
      <c r="SXV304"/>
      <c r="SXW304"/>
      <c r="SXX304"/>
      <c r="SXY304"/>
      <c r="SXZ304"/>
      <c r="SYA304"/>
      <c r="SYB304"/>
      <c r="SYC304"/>
      <c r="SYD304"/>
      <c r="SYE304"/>
      <c r="SYF304"/>
      <c r="SYG304"/>
      <c r="SYH304"/>
      <c r="SYI304"/>
      <c r="SYJ304"/>
      <c r="SYK304"/>
      <c r="SYL304"/>
      <c r="SYM304"/>
      <c r="SYN304"/>
      <c r="SYO304"/>
      <c r="SYP304"/>
      <c r="SYQ304"/>
      <c r="SYR304"/>
      <c r="SYS304"/>
      <c r="SYT304"/>
      <c r="SYU304"/>
      <c r="SYV304"/>
      <c r="SYW304"/>
      <c r="SYX304"/>
      <c r="SYY304"/>
      <c r="SYZ304"/>
      <c r="SZA304"/>
      <c r="SZB304"/>
      <c r="SZC304"/>
      <c r="SZD304"/>
      <c r="SZE304"/>
      <c r="SZF304"/>
      <c r="SZG304"/>
      <c r="SZH304"/>
      <c r="SZI304"/>
      <c r="SZJ304"/>
      <c r="SZK304"/>
      <c r="SZL304"/>
      <c r="SZM304"/>
      <c r="SZN304"/>
      <c r="SZO304"/>
      <c r="SZP304"/>
      <c r="SZQ304"/>
      <c r="SZR304"/>
      <c r="SZS304"/>
      <c r="SZT304"/>
      <c r="SZU304"/>
      <c r="SZV304"/>
      <c r="SZW304"/>
      <c r="SZX304"/>
      <c r="SZY304"/>
      <c r="SZZ304"/>
      <c r="TAA304"/>
      <c r="TAB304"/>
      <c r="TAC304"/>
      <c r="TAD304"/>
      <c r="TAE304"/>
      <c r="TAF304"/>
      <c r="TAG304"/>
      <c r="TAH304"/>
      <c r="TAI304"/>
      <c r="TAJ304"/>
      <c r="TAK304"/>
      <c r="TAL304"/>
      <c r="TAM304"/>
      <c r="TAN304"/>
      <c r="TAO304"/>
      <c r="TAP304"/>
      <c r="TAQ304"/>
      <c r="TAR304"/>
      <c r="TAS304"/>
      <c r="TAT304"/>
      <c r="TAU304"/>
      <c r="TAV304"/>
      <c r="TAW304"/>
      <c r="TAX304"/>
      <c r="TAY304"/>
      <c r="TAZ304"/>
      <c r="TBA304"/>
      <c r="TBB304"/>
      <c r="TBC304"/>
      <c r="TBD304"/>
      <c r="TBE304"/>
      <c r="TBF304"/>
      <c r="TBG304"/>
      <c r="TBH304"/>
      <c r="TBI304"/>
      <c r="TBJ304"/>
      <c r="TBK304"/>
      <c r="TBL304"/>
      <c r="TBM304"/>
      <c r="TBN304"/>
      <c r="TBO304"/>
      <c r="TBP304"/>
      <c r="TBQ304"/>
      <c r="TBR304"/>
      <c r="TBS304"/>
      <c r="TBT304"/>
      <c r="TBU304"/>
      <c r="TBV304"/>
      <c r="TBW304"/>
      <c r="TBX304"/>
      <c r="TBY304"/>
      <c r="TBZ304"/>
      <c r="TCA304"/>
      <c r="TCB304"/>
      <c r="TCC304"/>
      <c r="TCD304"/>
      <c r="TCE304"/>
      <c r="TCF304"/>
      <c r="TCG304"/>
      <c r="TCH304"/>
      <c r="TCI304"/>
      <c r="TCJ304"/>
      <c r="TCK304"/>
      <c r="TCL304"/>
      <c r="TCM304"/>
      <c r="TCN304"/>
      <c r="TCO304"/>
      <c r="TCP304"/>
      <c r="TCQ304"/>
      <c r="TCR304"/>
      <c r="TCS304"/>
      <c r="TCT304"/>
      <c r="TCU304"/>
      <c r="TCV304"/>
      <c r="TCW304"/>
      <c r="TCX304"/>
      <c r="TCY304"/>
      <c r="TCZ304"/>
      <c r="TDA304"/>
      <c r="TDB304"/>
      <c r="TDC304"/>
      <c r="TDD304"/>
      <c r="TDE304"/>
      <c r="TDF304"/>
      <c r="TDG304"/>
      <c r="TDH304"/>
      <c r="TDI304"/>
      <c r="TDJ304"/>
      <c r="TDK304"/>
      <c r="TDL304"/>
      <c r="TDM304"/>
      <c r="TDN304"/>
      <c r="TDO304"/>
      <c r="TDP304"/>
      <c r="TDQ304"/>
      <c r="TDR304"/>
      <c r="TDS304"/>
      <c r="TDT304"/>
      <c r="TDU304"/>
      <c r="TDV304"/>
      <c r="TDW304"/>
      <c r="TDX304"/>
      <c r="TDY304"/>
      <c r="TDZ304"/>
      <c r="TEA304"/>
      <c r="TEB304"/>
      <c r="TEC304"/>
      <c r="TED304"/>
      <c r="TEE304"/>
      <c r="TEF304"/>
      <c r="TEG304"/>
      <c r="TEH304"/>
      <c r="TEI304"/>
      <c r="TEJ304"/>
      <c r="TEK304"/>
      <c r="TEL304"/>
      <c r="TEM304"/>
      <c r="TEN304"/>
      <c r="TEO304"/>
      <c r="TEP304"/>
      <c r="TEQ304"/>
      <c r="TER304"/>
      <c r="TES304"/>
      <c r="TET304"/>
      <c r="TEU304"/>
      <c r="TEV304"/>
      <c r="TEW304"/>
      <c r="TEX304"/>
      <c r="TEY304"/>
      <c r="TEZ304"/>
      <c r="TFA304"/>
      <c r="TFB304"/>
      <c r="TFC304"/>
      <c r="TFD304"/>
      <c r="TFE304"/>
      <c r="TFF304"/>
      <c r="TFG304"/>
      <c r="TFH304"/>
      <c r="TFI304"/>
      <c r="TFJ304"/>
      <c r="TFK304"/>
      <c r="TFL304"/>
      <c r="TFM304"/>
      <c r="TFN304"/>
      <c r="TFO304"/>
      <c r="TFP304"/>
      <c r="TFQ304"/>
      <c r="TFR304"/>
      <c r="TFS304"/>
      <c r="TFT304"/>
      <c r="TFU304"/>
      <c r="TFV304"/>
      <c r="TFW304"/>
      <c r="TFX304"/>
      <c r="TFY304"/>
      <c r="TFZ304"/>
      <c r="TGA304"/>
      <c r="TGB304"/>
      <c r="TGC304"/>
      <c r="TGD304"/>
      <c r="TGE304"/>
      <c r="TGF304"/>
      <c r="TGG304"/>
      <c r="TGH304"/>
      <c r="TGI304"/>
      <c r="TGJ304"/>
      <c r="TGK304"/>
      <c r="TGL304"/>
      <c r="TGM304"/>
      <c r="TGN304"/>
      <c r="TGO304"/>
      <c r="TGP304"/>
      <c r="TGQ304"/>
      <c r="TGR304"/>
      <c r="TGS304"/>
      <c r="TGT304"/>
      <c r="TGU304"/>
      <c r="TGV304"/>
      <c r="TGW304"/>
      <c r="TGX304"/>
      <c r="TGY304"/>
      <c r="TGZ304"/>
      <c r="THA304"/>
      <c r="THB304"/>
      <c r="THC304"/>
      <c r="THD304"/>
      <c r="THE304"/>
      <c r="THF304"/>
      <c r="THG304"/>
      <c r="THH304"/>
      <c r="THI304"/>
      <c r="THJ304"/>
      <c r="THK304"/>
      <c r="THL304"/>
      <c r="THM304"/>
      <c r="THN304"/>
      <c r="THO304"/>
      <c r="THP304"/>
      <c r="THQ304"/>
      <c r="THR304"/>
      <c r="THS304"/>
      <c r="THT304"/>
      <c r="THU304"/>
      <c r="THV304"/>
      <c r="THW304"/>
      <c r="THX304"/>
      <c r="THY304"/>
      <c r="THZ304"/>
      <c r="TIA304"/>
      <c r="TIB304"/>
      <c r="TIC304"/>
      <c r="TID304"/>
      <c r="TIE304"/>
      <c r="TIF304"/>
      <c r="TIG304"/>
      <c r="TIH304"/>
      <c r="TII304"/>
      <c r="TIJ304"/>
      <c r="TIK304"/>
      <c r="TIL304"/>
      <c r="TIM304"/>
      <c r="TIN304"/>
      <c r="TIO304"/>
      <c r="TIP304"/>
      <c r="TIQ304"/>
      <c r="TIR304"/>
      <c r="TIS304"/>
      <c r="TIT304"/>
      <c r="TIU304"/>
      <c r="TIV304"/>
      <c r="TIW304"/>
      <c r="TIX304"/>
      <c r="TIY304"/>
      <c r="TIZ304"/>
      <c r="TJA304"/>
      <c r="TJB304"/>
      <c r="TJC304"/>
      <c r="TJD304"/>
      <c r="TJE304"/>
      <c r="TJF304"/>
      <c r="TJG304"/>
      <c r="TJH304"/>
      <c r="TJI304"/>
      <c r="TJJ304"/>
      <c r="TJK304"/>
      <c r="TJL304"/>
      <c r="TJM304"/>
      <c r="TJN304"/>
      <c r="TJO304"/>
      <c r="TJP304"/>
      <c r="TJQ304"/>
      <c r="TJR304"/>
      <c r="TJS304"/>
      <c r="TJT304"/>
      <c r="TJU304"/>
      <c r="TJV304"/>
      <c r="TJW304"/>
      <c r="TJX304"/>
      <c r="TJY304"/>
      <c r="TJZ304"/>
      <c r="TKA304"/>
      <c r="TKB304"/>
      <c r="TKC304"/>
      <c r="TKD304"/>
      <c r="TKE304"/>
      <c r="TKF304"/>
      <c r="TKG304"/>
      <c r="TKH304"/>
      <c r="TKI304"/>
      <c r="TKJ304"/>
      <c r="TKK304"/>
      <c r="TKL304"/>
      <c r="TKM304"/>
      <c r="TKN304"/>
      <c r="TKO304"/>
      <c r="TKP304"/>
      <c r="TKQ304"/>
      <c r="TKR304"/>
      <c r="TKS304"/>
      <c r="TKT304"/>
      <c r="TKU304"/>
      <c r="TKV304"/>
      <c r="TKW304"/>
      <c r="TKX304"/>
      <c r="TKY304"/>
      <c r="TKZ304"/>
      <c r="TLA304"/>
      <c r="TLB304"/>
      <c r="TLC304"/>
      <c r="TLD304"/>
      <c r="TLE304"/>
      <c r="TLF304"/>
      <c r="TLG304"/>
      <c r="TLH304"/>
      <c r="TLI304"/>
      <c r="TLJ304"/>
      <c r="TLK304"/>
      <c r="TLL304"/>
      <c r="TLM304"/>
      <c r="TLN304"/>
      <c r="TLO304"/>
      <c r="TLP304"/>
      <c r="TLQ304"/>
      <c r="TLR304"/>
      <c r="TLS304"/>
      <c r="TLT304"/>
      <c r="TLU304"/>
      <c r="TLV304"/>
      <c r="TLW304"/>
      <c r="TLX304"/>
      <c r="TLY304"/>
      <c r="TLZ304"/>
      <c r="TMA304"/>
      <c r="TMB304"/>
      <c r="TMC304"/>
      <c r="TMD304"/>
      <c r="TME304"/>
      <c r="TMF304"/>
      <c r="TMG304"/>
      <c r="TMH304"/>
      <c r="TMI304"/>
      <c r="TMJ304"/>
      <c r="TMK304"/>
      <c r="TML304"/>
      <c r="TMM304"/>
      <c r="TMN304"/>
      <c r="TMO304"/>
      <c r="TMP304"/>
      <c r="TMQ304"/>
      <c r="TMR304"/>
      <c r="TMS304"/>
      <c r="TMT304"/>
      <c r="TMU304"/>
      <c r="TMV304"/>
      <c r="TMW304"/>
      <c r="TMX304"/>
      <c r="TMY304"/>
      <c r="TMZ304"/>
      <c r="TNA304"/>
      <c r="TNB304"/>
      <c r="TNC304"/>
      <c r="TND304"/>
      <c r="TNE304"/>
      <c r="TNF304"/>
      <c r="TNG304"/>
      <c r="TNH304"/>
      <c r="TNI304"/>
      <c r="TNJ304"/>
      <c r="TNK304"/>
      <c r="TNL304"/>
      <c r="TNM304"/>
      <c r="TNN304"/>
      <c r="TNO304"/>
      <c r="TNP304"/>
      <c r="TNQ304"/>
      <c r="TNR304"/>
      <c r="TNS304"/>
      <c r="TNT304"/>
      <c r="TNU304"/>
      <c r="TNV304"/>
      <c r="TNW304"/>
      <c r="TNX304"/>
      <c r="TNY304"/>
      <c r="TNZ304"/>
      <c r="TOA304"/>
      <c r="TOB304"/>
      <c r="TOC304"/>
      <c r="TOD304"/>
      <c r="TOE304"/>
      <c r="TOF304"/>
      <c r="TOG304"/>
      <c r="TOH304"/>
      <c r="TOI304"/>
      <c r="TOJ304"/>
      <c r="TOK304"/>
      <c r="TOL304"/>
      <c r="TOM304"/>
      <c r="TON304"/>
      <c r="TOO304"/>
      <c r="TOP304"/>
      <c r="TOQ304"/>
      <c r="TOR304"/>
      <c r="TOS304"/>
      <c r="TOT304"/>
      <c r="TOU304"/>
      <c r="TOV304"/>
      <c r="TOW304"/>
      <c r="TOX304"/>
      <c r="TOY304"/>
      <c r="TOZ304"/>
      <c r="TPA304"/>
      <c r="TPB304"/>
      <c r="TPC304"/>
      <c r="TPD304"/>
      <c r="TPE304"/>
      <c r="TPF304"/>
      <c r="TPG304"/>
      <c r="TPH304"/>
      <c r="TPI304"/>
      <c r="TPJ304"/>
      <c r="TPK304"/>
      <c r="TPL304"/>
      <c r="TPM304"/>
      <c r="TPN304"/>
      <c r="TPO304"/>
      <c r="TPP304"/>
      <c r="TPQ304"/>
      <c r="TPR304"/>
      <c r="TPS304"/>
      <c r="TPT304"/>
      <c r="TPU304"/>
      <c r="TPV304"/>
      <c r="TPW304"/>
      <c r="TPX304"/>
      <c r="TPY304"/>
      <c r="TPZ304"/>
      <c r="TQA304"/>
      <c r="TQB304"/>
      <c r="TQC304"/>
      <c r="TQD304"/>
      <c r="TQE304"/>
      <c r="TQF304"/>
      <c r="TQG304"/>
      <c r="TQH304"/>
      <c r="TQI304"/>
      <c r="TQJ304"/>
      <c r="TQK304"/>
      <c r="TQL304"/>
      <c r="TQM304"/>
      <c r="TQN304"/>
      <c r="TQO304"/>
      <c r="TQP304"/>
      <c r="TQQ304"/>
      <c r="TQR304"/>
      <c r="TQS304"/>
      <c r="TQT304"/>
      <c r="TQU304"/>
      <c r="TQV304"/>
      <c r="TQW304"/>
      <c r="TQX304"/>
      <c r="TQY304"/>
      <c r="TQZ304"/>
      <c r="TRA304"/>
      <c r="TRB304"/>
      <c r="TRC304"/>
      <c r="TRD304"/>
      <c r="TRE304"/>
      <c r="TRF304"/>
      <c r="TRG304"/>
      <c r="TRH304"/>
      <c r="TRI304"/>
      <c r="TRJ304"/>
      <c r="TRK304"/>
      <c r="TRL304"/>
      <c r="TRM304"/>
      <c r="TRN304"/>
      <c r="TRO304"/>
      <c r="TRP304"/>
      <c r="TRQ304"/>
      <c r="TRR304"/>
      <c r="TRS304"/>
      <c r="TRT304"/>
      <c r="TRU304"/>
      <c r="TRV304"/>
      <c r="TRW304"/>
      <c r="TRX304"/>
      <c r="TRY304"/>
      <c r="TRZ304"/>
      <c r="TSA304"/>
      <c r="TSB304"/>
      <c r="TSC304"/>
      <c r="TSD304"/>
      <c r="TSE304"/>
      <c r="TSF304"/>
      <c r="TSG304"/>
      <c r="TSH304"/>
      <c r="TSI304"/>
      <c r="TSJ304"/>
      <c r="TSK304"/>
      <c r="TSL304"/>
      <c r="TSM304"/>
      <c r="TSN304"/>
      <c r="TSO304"/>
      <c r="TSP304"/>
      <c r="TSQ304"/>
      <c r="TSR304"/>
      <c r="TSS304"/>
      <c r="TST304"/>
      <c r="TSU304"/>
      <c r="TSV304"/>
      <c r="TSW304"/>
      <c r="TSX304"/>
      <c r="TSY304"/>
      <c r="TSZ304"/>
      <c r="TTA304"/>
      <c r="TTB304"/>
      <c r="TTC304"/>
      <c r="TTD304"/>
      <c r="TTE304"/>
      <c r="TTF304"/>
      <c r="TTG304"/>
      <c r="TTH304"/>
      <c r="TTI304"/>
      <c r="TTJ304"/>
      <c r="TTK304"/>
      <c r="TTL304"/>
      <c r="TTM304"/>
      <c r="TTN304"/>
      <c r="TTO304"/>
      <c r="TTP304"/>
      <c r="TTQ304"/>
      <c r="TTR304"/>
      <c r="TTS304"/>
      <c r="TTT304"/>
      <c r="TTU304"/>
      <c r="TTV304"/>
      <c r="TTW304"/>
      <c r="TTX304"/>
      <c r="TTY304"/>
      <c r="TTZ304"/>
      <c r="TUA304"/>
      <c r="TUB304"/>
      <c r="TUC304"/>
      <c r="TUD304"/>
      <c r="TUE304"/>
      <c r="TUF304"/>
      <c r="TUG304"/>
      <c r="TUH304"/>
      <c r="TUI304"/>
      <c r="TUJ304"/>
      <c r="TUK304"/>
      <c r="TUL304"/>
      <c r="TUM304"/>
      <c r="TUN304"/>
      <c r="TUO304"/>
      <c r="TUP304"/>
      <c r="TUQ304"/>
      <c r="TUR304"/>
      <c r="TUS304"/>
      <c r="TUT304"/>
      <c r="TUU304"/>
      <c r="TUV304"/>
      <c r="TUW304"/>
      <c r="TUX304"/>
      <c r="TUY304"/>
      <c r="TUZ304"/>
      <c r="TVA304"/>
      <c r="TVB304"/>
      <c r="TVC304"/>
      <c r="TVD304"/>
      <c r="TVE304"/>
      <c r="TVF304"/>
      <c r="TVG304"/>
      <c r="TVH304"/>
      <c r="TVI304"/>
      <c r="TVJ304"/>
      <c r="TVK304"/>
      <c r="TVL304"/>
      <c r="TVM304"/>
      <c r="TVN304"/>
      <c r="TVO304"/>
      <c r="TVP304"/>
      <c r="TVQ304"/>
      <c r="TVR304"/>
      <c r="TVS304"/>
      <c r="TVT304"/>
      <c r="TVU304"/>
      <c r="TVV304"/>
      <c r="TVW304"/>
      <c r="TVX304"/>
      <c r="TVY304"/>
      <c r="TVZ304"/>
      <c r="TWA304"/>
      <c r="TWB304"/>
      <c r="TWC304"/>
      <c r="TWD304"/>
      <c r="TWE304"/>
      <c r="TWF304"/>
      <c r="TWG304"/>
      <c r="TWH304"/>
      <c r="TWI304"/>
      <c r="TWJ304"/>
      <c r="TWK304"/>
      <c r="TWL304"/>
      <c r="TWM304"/>
      <c r="TWN304"/>
      <c r="TWO304"/>
      <c r="TWP304"/>
      <c r="TWQ304"/>
      <c r="TWR304"/>
      <c r="TWS304"/>
      <c r="TWT304"/>
      <c r="TWU304"/>
      <c r="TWV304"/>
      <c r="TWW304"/>
      <c r="TWX304"/>
      <c r="TWY304"/>
      <c r="TWZ304"/>
      <c r="TXA304"/>
      <c r="TXB304"/>
      <c r="TXC304"/>
      <c r="TXD304"/>
      <c r="TXE304"/>
      <c r="TXF304"/>
      <c r="TXG304"/>
      <c r="TXH304"/>
      <c r="TXI304"/>
      <c r="TXJ304"/>
      <c r="TXK304"/>
      <c r="TXL304"/>
      <c r="TXM304"/>
      <c r="TXN304"/>
      <c r="TXO304"/>
      <c r="TXP304"/>
      <c r="TXQ304"/>
      <c r="TXR304"/>
      <c r="TXS304"/>
      <c r="TXT304"/>
      <c r="TXU304"/>
      <c r="TXV304"/>
      <c r="TXW304"/>
      <c r="TXX304"/>
      <c r="TXY304"/>
      <c r="TXZ304"/>
      <c r="TYA304"/>
      <c r="TYB304"/>
      <c r="TYC304"/>
      <c r="TYD304"/>
      <c r="TYE304"/>
      <c r="TYF304"/>
      <c r="TYG304"/>
      <c r="TYH304"/>
      <c r="TYI304"/>
      <c r="TYJ304"/>
      <c r="TYK304"/>
      <c r="TYL304"/>
      <c r="TYM304"/>
      <c r="TYN304"/>
      <c r="TYO304"/>
      <c r="TYP304"/>
      <c r="TYQ304"/>
      <c r="TYR304"/>
      <c r="TYS304"/>
      <c r="TYT304"/>
      <c r="TYU304"/>
      <c r="TYV304"/>
      <c r="TYW304"/>
      <c r="TYX304"/>
      <c r="TYY304"/>
      <c r="TYZ304"/>
      <c r="TZA304"/>
      <c r="TZB304"/>
      <c r="TZC304"/>
      <c r="TZD304"/>
      <c r="TZE304"/>
      <c r="TZF304"/>
      <c r="TZG304"/>
      <c r="TZH304"/>
      <c r="TZI304"/>
      <c r="TZJ304"/>
      <c r="TZK304"/>
      <c r="TZL304"/>
      <c r="TZM304"/>
      <c r="TZN304"/>
      <c r="TZO304"/>
      <c r="TZP304"/>
      <c r="TZQ304"/>
      <c r="TZR304"/>
      <c r="TZS304"/>
      <c r="TZT304"/>
      <c r="TZU304"/>
      <c r="TZV304"/>
      <c r="TZW304"/>
      <c r="TZX304"/>
      <c r="TZY304"/>
      <c r="TZZ304"/>
      <c r="UAA304"/>
      <c r="UAB304"/>
      <c r="UAC304"/>
      <c r="UAD304"/>
      <c r="UAE304"/>
      <c r="UAF304"/>
      <c r="UAG304"/>
      <c r="UAH304"/>
      <c r="UAI304"/>
      <c r="UAJ304"/>
      <c r="UAK304"/>
      <c r="UAL304"/>
      <c r="UAM304"/>
      <c r="UAN304"/>
      <c r="UAO304"/>
      <c r="UAP304"/>
      <c r="UAQ304"/>
      <c r="UAR304"/>
      <c r="UAS304"/>
      <c r="UAT304"/>
      <c r="UAU304"/>
      <c r="UAV304"/>
      <c r="UAW304"/>
      <c r="UAX304"/>
      <c r="UAY304"/>
      <c r="UAZ304"/>
      <c r="UBA304"/>
      <c r="UBB304"/>
      <c r="UBC304"/>
      <c r="UBD304"/>
      <c r="UBE304"/>
      <c r="UBF304"/>
      <c r="UBG304"/>
      <c r="UBH304"/>
      <c r="UBI304"/>
      <c r="UBJ304"/>
      <c r="UBK304"/>
      <c r="UBL304"/>
      <c r="UBM304"/>
      <c r="UBN304"/>
      <c r="UBO304"/>
      <c r="UBP304"/>
      <c r="UBQ304"/>
      <c r="UBR304"/>
      <c r="UBS304"/>
      <c r="UBT304"/>
      <c r="UBU304"/>
      <c r="UBV304"/>
      <c r="UBW304"/>
      <c r="UBX304"/>
      <c r="UBY304"/>
      <c r="UBZ304"/>
      <c r="UCA304"/>
      <c r="UCB304"/>
      <c r="UCC304"/>
      <c r="UCD304"/>
      <c r="UCE304"/>
      <c r="UCF304"/>
      <c r="UCG304"/>
      <c r="UCH304"/>
      <c r="UCI304"/>
      <c r="UCJ304"/>
      <c r="UCK304"/>
      <c r="UCL304"/>
      <c r="UCM304"/>
      <c r="UCN304"/>
      <c r="UCO304"/>
      <c r="UCP304"/>
      <c r="UCQ304"/>
      <c r="UCR304"/>
      <c r="UCS304"/>
      <c r="UCT304"/>
      <c r="UCU304"/>
      <c r="UCV304"/>
      <c r="UCW304"/>
      <c r="UCX304"/>
      <c r="UCY304"/>
      <c r="UCZ304"/>
      <c r="UDA304"/>
      <c r="UDB304"/>
      <c r="UDC304"/>
      <c r="UDD304"/>
      <c r="UDE304"/>
      <c r="UDF304"/>
      <c r="UDG304"/>
      <c r="UDH304"/>
      <c r="UDI304"/>
      <c r="UDJ304"/>
      <c r="UDK304"/>
      <c r="UDL304"/>
      <c r="UDM304"/>
      <c r="UDN304"/>
      <c r="UDO304"/>
      <c r="UDP304"/>
      <c r="UDQ304"/>
      <c r="UDR304"/>
      <c r="UDS304"/>
      <c r="UDT304"/>
      <c r="UDU304"/>
      <c r="UDV304"/>
      <c r="UDW304"/>
      <c r="UDX304"/>
      <c r="UDY304"/>
      <c r="UDZ304"/>
      <c r="UEA304"/>
      <c r="UEB304"/>
      <c r="UEC304"/>
      <c r="UED304"/>
      <c r="UEE304"/>
      <c r="UEF304"/>
      <c r="UEG304"/>
      <c r="UEH304"/>
      <c r="UEI304"/>
      <c r="UEJ304"/>
      <c r="UEK304"/>
      <c r="UEL304"/>
      <c r="UEM304"/>
      <c r="UEN304"/>
      <c r="UEO304"/>
      <c r="UEP304"/>
      <c r="UEQ304"/>
      <c r="UER304"/>
      <c r="UES304"/>
      <c r="UET304"/>
      <c r="UEU304"/>
      <c r="UEV304"/>
      <c r="UEW304"/>
      <c r="UEX304"/>
      <c r="UEY304"/>
      <c r="UEZ304"/>
      <c r="UFA304"/>
      <c r="UFB304"/>
      <c r="UFC304"/>
      <c r="UFD304"/>
      <c r="UFE304"/>
      <c r="UFF304"/>
      <c r="UFG304"/>
      <c r="UFH304"/>
      <c r="UFI304"/>
      <c r="UFJ304"/>
      <c r="UFK304"/>
      <c r="UFL304"/>
      <c r="UFM304"/>
      <c r="UFN304"/>
      <c r="UFO304"/>
      <c r="UFP304"/>
      <c r="UFQ304"/>
      <c r="UFR304"/>
      <c r="UFS304"/>
      <c r="UFT304"/>
      <c r="UFU304"/>
      <c r="UFV304"/>
      <c r="UFW304"/>
      <c r="UFX304"/>
      <c r="UFY304"/>
      <c r="UFZ304"/>
      <c r="UGA304"/>
      <c r="UGB304"/>
      <c r="UGC304"/>
      <c r="UGD304"/>
      <c r="UGE304"/>
      <c r="UGF304"/>
      <c r="UGG304"/>
      <c r="UGH304"/>
      <c r="UGI304"/>
      <c r="UGJ304"/>
      <c r="UGK304"/>
      <c r="UGL304"/>
      <c r="UGM304"/>
      <c r="UGN304"/>
      <c r="UGO304"/>
      <c r="UGP304"/>
      <c r="UGQ304"/>
      <c r="UGR304"/>
      <c r="UGS304"/>
      <c r="UGT304"/>
      <c r="UGU304"/>
      <c r="UGV304"/>
      <c r="UGW304"/>
      <c r="UGX304"/>
      <c r="UGY304"/>
      <c r="UGZ304"/>
      <c r="UHA304"/>
      <c r="UHB304"/>
      <c r="UHC304"/>
      <c r="UHD304"/>
      <c r="UHE304"/>
      <c r="UHF304"/>
      <c r="UHG304"/>
      <c r="UHH304"/>
      <c r="UHI304"/>
      <c r="UHJ304"/>
      <c r="UHK304"/>
      <c r="UHL304"/>
      <c r="UHM304"/>
      <c r="UHN304"/>
      <c r="UHO304"/>
      <c r="UHP304"/>
      <c r="UHQ304"/>
      <c r="UHR304"/>
      <c r="UHS304"/>
      <c r="UHT304"/>
      <c r="UHU304"/>
      <c r="UHV304"/>
      <c r="UHW304"/>
      <c r="UHX304"/>
      <c r="UHY304"/>
      <c r="UHZ304"/>
      <c r="UIA304"/>
      <c r="UIB304"/>
      <c r="UIC304"/>
      <c r="UID304"/>
      <c r="UIE304"/>
      <c r="UIF304"/>
      <c r="UIG304"/>
      <c r="UIH304"/>
      <c r="UII304"/>
      <c r="UIJ304"/>
      <c r="UIK304"/>
      <c r="UIL304"/>
      <c r="UIM304"/>
      <c r="UIN304"/>
      <c r="UIO304"/>
      <c r="UIP304"/>
      <c r="UIQ304"/>
      <c r="UIR304"/>
      <c r="UIS304"/>
      <c r="UIT304"/>
      <c r="UIU304"/>
      <c r="UIV304"/>
      <c r="UIW304"/>
      <c r="UIX304"/>
      <c r="UIY304"/>
      <c r="UIZ304"/>
      <c r="UJA304"/>
      <c r="UJB304"/>
      <c r="UJC304"/>
      <c r="UJD304"/>
      <c r="UJE304"/>
      <c r="UJF304"/>
      <c r="UJG304"/>
      <c r="UJH304"/>
      <c r="UJI304"/>
      <c r="UJJ304"/>
      <c r="UJK304"/>
      <c r="UJL304"/>
      <c r="UJM304"/>
      <c r="UJN304"/>
      <c r="UJO304"/>
      <c r="UJP304"/>
      <c r="UJQ304"/>
      <c r="UJR304"/>
      <c r="UJS304"/>
      <c r="UJT304"/>
      <c r="UJU304"/>
      <c r="UJV304"/>
      <c r="UJW304"/>
      <c r="UJX304"/>
      <c r="UJY304"/>
      <c r="UJZ304"/>
      <c r="UKA304"/>
      <c r="UKB304"/>
      <c r="UKC304"/>
      <c r="UKD304"/>
      <c r="UKE304"/>
      <c r="UKF304"/>
      <c r="UKG304"/>
      <c r="UKH304"/>
      <c r="UKI304"/>
      <c r="UKJ304"/>
      <c r="UKK304"/>
      <c r="UKL304"/>
      <c r="UKM304"/>
      <c r="UKN304"/>
      <c r="UKO304"/>
      <c r="UKP304"/>
      <c r="UKQ304"/>
      <c r="UKR304"/>
      <c r="UKS304"/>
      <c r="UKT304"/>
      <c r="UKU304"/>
      <c r="UKV304"/>
      <c r="UKW304"/>
      <c r="UKX304"/>
      <c r="UKY304"/>
      <c r="UKZ304"/>
      <c r="ULA304"/>
      <c r="ULB304"/>
      <c r="ULC304"/>
      <c r="ULD304"/>
      <c r="ULE304"/>
      <c r="ULF304"/>
      <c r="ULG304"/>
      <c r="ULH304"/>
      <c r="ULI304"/>
      <c r="ULJ304"/>
      <c r="ULK304"/>
      <c r="ULL304"/>
      <c r="ULM304"/>
      <c r="ULN304"/>
      <c r="ULO304"/>
      <c r="ULP304"/>
      <c r="ULQ304"/>
      <c r="ULR304"/>
      <c r="ULS304"/>
      <c r="ULT304"/>
      <c r="ULU304"/>
      <c r="ULV304"/>
      <c r="ULW304"/>
      <c r="ULX304"/>
      <c r="ULY304"/>
      <c r="ULZ304"/>
      <c r="UMA304"/>
      <c r="UMB304"/>
      <c r="UMC304"/>
      <c r="UMD304"/>
      <c r="UME304"/>
      <c r="UMF304"/>
      <c r="UMG304"/>
      <c r="UMH304"/>
      <c r="UMI304"/>
      <c r="UMJ304"/>
      <c r="UMK304"/>
      <c r="UML304"/>
      <c r="UMM304"/>
      <c r="UMN304"/>
      <c r="UMO304"/>
      <c r="UMP304"/>
      <c r="UMQ304"/>
      <c r="UMR304"/>
      <c r="UMS304"/>
      <c r="UMT304"/>
      <c r="UMU304"/>
      <c r="UMV304"/>
      <c r="UMW304"/>
      <c r="UMX304"/>
      <c r="UMY304"/>
      <c r="UMZ304"/>
      <c r="UNA304"/>
      <c r="UNB304"/>
      <c r="UNC304"/>
      <c r="UND304"/>
      <c r="UNE304"/>
      <c r="UNF304"/>
      <c r="UNG304"/>
      <c r="UNH304"/>
      <c r="UNI304"/>
      <c r="UNJ304"/>
      <c r="UNK304"/>
      <c r="UNL304"/>
      <c r="UNM304"/>
      <c r="UNN304"/>
      <c r="UNO304"/>
      <c r="UNP304"/>
      <c r="UNQ304"/>
      <c r="UNR304"/>
      <c r="UNS304"/>
      <c r="UNT304"/>
      <c r="UNU304"/>
      <c r="UNV304"/>
      <c r="UNW304"/>
      <c r="UNX304"/>
      <c r="UNY304"/>
      <c r="UNZ304"/>
      <c r="UOA304"/>
      <c r="UOB304"/>
      <c r="UOC304"/>
      <c r="UOD304"/>
      <c r="UOE304"/>
      <c r="UOF304"/>
      <c r="UOG304"/>
      <c r="UOH304"/>
      <c r="UOI304"/>
      <c r="UOJ304"/>
      <c r="UOK304"/>
      <c r="UOL304"/>
      <c r="UOM304"/>
      <c r="UON304"/>
      <c r="UOO304"/>
      <c r="UOP304"/>
      <c r="UOQ304"/>
      <c r="UOR304"/>
      <c r="UOS304"/>
      <c r="UOT304"/>
      <c r="UOU304"/>
      <c r="UOV304"/>
      <c r="UOW304"/>
      <c r="UOX304"/>
      <c r="UOY304"/>
      <c r="UOZ304"/>
      <c r="UPA304"/>
      <c r="UPB304"/>
      <c r="UPC304"/>
      <c r="UPD304"/>
      <c r="UPE304"/>
      <c r="UPF304"/>
      <c r="UPG304"/>
      <c r="UPH304"/>
      <c r="UPI304"/>
      <c r="UPJ304"/>
      <c r="UPK304"/>
      <c r="UPL304"/>
      <c r="UPM304"/>
      <c r="UPN304"/>
      <c r="UPO304"/>
      <c r="UPP304"/>
      <c r="UPQ304"/>
      <c r="UPR304"/>
      <c r="UPS304"/>
      <c r="UPT304"/>
      <c r="UPU304"/>
      <c r="UPV304"/>
      <c r="UPW304"/>
      <c r="UPX304"/>
      <c r="UPY304"/>
      <c r="UPZ304"/>
      <c r="UQA304"/>
      <c r="UQB304"/>
      <c r="UQC304"/>
      <c r="UQD304"/>
      <c r="UQE304"/>
      <c r="UQF304"/>
      <c r="UQG304"/>
      <c r="UQH304"/>
      <c r="UQI304"/>
      <c r="UQJ304"/>
      <c r="UQK304"/>
      <c r="UQL304"/>
      <c r="UQM304"/>
      <c r="UQN304"/>
      <c r="UQO304"/>
      <c r="UQP304"/>
      <c r="UQQ304"/>
      <c r="UQR304"/>
      <c r="UQS304"/>
      <c r="UQT304"/>
      <c r="UQU304"/>
      <c r="UQV304"/>
      <c r="UQW304"/>
      <c r="UQX304"/>
      <c r="UQY304"/>
      <c r="UQZ304"/>
      <c r="URA304"/>
      <c r="URB304"/>
      <c r="URC304"/>
      <c r="URD304"/>
      <c r="URE304"/>
      <c r="URF304"/>
      <c r="URG304"/>
      <c r="URH304"/>
      <c r="URI304"/>
      <c r="URJ304"/>
      <c r="URK304"/>
      <c r="URL304"/>
      <c r="URM304"/>
      <c r="URN304"/>
      <c r="URO304"/>
      <c r="URP304"/>
      <c r="URQ304"/>
      <c r="URR304"/>
      <c r="URS304"/>
      <c r="URT304"/>
      <c r="URU304"/>
      <c r="URV304"/>
      <c r="URW304"/>
      <c r="URX304"/>
      <c r="URY304"/>
      <c r="URZ304"/>
      <c r="USA304"/>
      <c r="USB304"/>
      <c r="USC304"/>
      <c r="USD304"/>
      <c r="USE304"/>
      <c r="USF304"/>
      <c r="USG304"/>
      <c r="USH304"/>
      <c r="USI304"/>
      <c r="USJ304"/>
      <c r="USK304"/>
      <c r="USL304"/>
      <c r="USM304"/>
      <c r="USN304"/>
      <c r="USO304"/>
      <c r="USP304"/>
      <c r="USQ304"/>
      <c r="USR304"/>
      <c r="USS304"/>
      <c r="UST304"/>
      <c r="USU304"/>
      <c r="USV304"/>
      <c r="USW304"/>
      <c r="USX304"/>
      <c r="USY304"/>
      <c r="USZ304"/>
      <c r="UTA304"/>
      <c r="UTB304"/>
      <c r="UTC304"/>
      <c r="UTD304"/>
      <c r="UTE304"/>
      <c r="UTF304"/>
      <c r="UTG304"/>
      <c r="UTH304"/>
      <c r="UTI304"/>
      <c r="UTJ304"/>
      <c r="UTK304"/>
      <c r="UTL304"/>
      <c r="UTM304"/>
      <c r="UTN304"/>
      <c r="UTO304"/>
      <c r="UTP304"/>
      <c r="UTQ304"/>
      <c r="UTR304"/>
      <c r="UTS304"/>
      <c r="UTT304"/>
      <c r="UTU304"/>
      <c r="UTV304"/>
      <c r="UTW304"/>
      <c r="UTX304"/>
      <c r="UTY304"/>
      <c r="UTZ304"/>
      <c r="UUA304"/>
      <c r="UUB304"/>
      <c r="UUC304"/>
      <c r="UUD304"/>
      <c r="UUE304"/>
      <c r="UUF304"/>
      <c r="UUG304"/>
      <c r="UUH304"/>
      <c r="UUI304"/>
      <c r="UUJ304"/>
      <c r="UUK304"/>
      <c r="UUL304"/>
      <c r="UUM304"/>
      <c r="UUN304"/>
      <c r="UUO304"/>
      <c r="UUP304"/>
      <c r="UUQ304"/>
      <c r="UUR304"/>
      <c r="UUS304"/>
      <c r="UUT304"/>
      <c r="UUU304"/>
      <c r="UUV304"/>
      <c r="UUW304"/>
      <c r="UUX304"/>
      <c r="UUY304"/>
      <c r="UUZ304"/>
      <c r="UVA304"/>
      <c r="UVB304"/>
      <c r="UVC304"/>
      <c r="UVD304"/>
      <c r="UVE304"/>
      <c r="UVF304"/>
      <c r="UVG304"/>
      <c r="UVH304"/>
      <c r="UVI304"/>
      <c r="UVJ304"/>
      <c r="UVK304"/>
      <c r="UVL304"/>
      <c r="UVM304"/>
      <c r="UVN304"/>
      <c r="UVO304"/>
      <c r="UVP304"/>
      <c r="UVQ304"/>
      <c r="UVR304"/>
      <c r="UVS304"/>
      <c r="UVT304"/>
      <c r="UVU304"/>
      <c r="UVV304"/>
      <c r="UVW304"/>
      <c r="UVX304"/>
      <c r="UVY304"/>
      <c r="UVZ304"/>
      <c r="UWA304"/>
      <c r="UWB304"/>
      <c r="UWC304"/>
      <c r="UWD304"/>
      <c r="UWE304"/>
      <c r="UWF304"/>
      <c r="UWG304"/>
      <c r="UWH304"/>
      <c r="UWI304"/>
      <c r="UWJ304"/>
      <c r="UWK304"/>
      <c r="UWL304"/>
      <c r="UWM304"/>
      <c r="UWN304"/>
      <c r="UWO304"/>
      <c r="UWP304"/>
      <c r="UWQ304"/>
      <c r="UWR304"/>
      <c r="UWS304"/>
      <c r="UWT304"/>
      <c r="UWU304"/>
      <c r="UWV304"/>
      <c r="UWW304"/>
      <c r="UWX304"/>
      <c r="UWY304"/>
      <c r="UWZ304"/>
      <c r="UXA304"/>
      <c r="UXB304"/>
      <c r="UXC304"/>
      <c r="UXD304"/>
      <c r="UXE304"/>
      <c r="UXF304"/>
      <c r="UXG304"/>
      <c r="UXH304"/>
      <c r="UXI304"/>
      <c r="UXJ304"/>
      <c r="UXK304"/>
      <c r="UXL304"/>
      <c r="UXM304"/>
      <c r="UXN304"/>
      <c r="UXO304"/>
      <c r="UXP304"/>
      <c r="UXQ304"/>
      <c r="UXR304"/>
      <c r="UXS304"/>
      <c r="UXT304"/>
      <c r="UXU304"/>
      <c r="UXV304"/>
      <c r="UXW304"/>
      <c r="UXX304"/>
      <c r="UXY304"/>
      <c r="UXZ304"/>
      <c r="UYA304"/>
      <c r="UYB304"/>
      <c r="UYC304"/>
      <c r="UYD304"/>
      <c r="UYE304"/>
      <c r="UYF304"/>
      <c r="UYG304"/>
      <c r="UYH304"/>
      <c r="UYI304"/>
      <c r="UYJ304"/>
      <c r="UYK304"/>
      <c r="UYL304"/>
      <c r="UYM304"/>
      <c r="UYN304"/>
      <c r="UYO304"/>
      <c r="UYP304"/>
      <c r="UYQ304"/>
      <c r="UYR304"/>
      <c r="UYS304"/>
      <c r="UYT304"/>
      <c r="UYU304"/>
      <c r="UYV304"/>
      <c r="UYW304"/>
      <c r="UYX304"/>
      <c r="UYY304"/>
      <c r="UYZ304"/>
      <c r="UZA304"/>
      <c r="UZB304"/>
      <c r="UZC304"/>
      <c r="UZD304"/>
      <c r="UZE304"/>
      <c r="UZF304"/>
      <c r="UZG304"/>
      <c r="UZH304"/>
      <c r="UZI304"/>
      <c r="UZJ304"/>
      <c r="UZK304"/>
      <c r="UZL304"/>
      <c r="UZM304"/>
      <c r="UZN304"/>
      <c r="UZO304"/>
      <c r="UZP304"/>
      <c r="UZQ304"/>
      <c r="UZR304"/>
      <c r="UZS304"/>
      <c r="UZT304"/>
      <c r="UZU304"/>
      <c r="UZV304"/>
      <c r="UZW304"/>
      <c r="UZX304"/>
      <c r="UZY304"/>
      <c r="UZZ304"/>
      <c r="VAA304"/>
      <c r="VAB304"/>
      <c r="VAC304"/>
      <c r="VAD304"/>
      <c r="VAE304"/>
      <c r="VAF304"/>
      <c r="VAG304"/>
      <c r="VAH304"/>
      <c r="VAI304"/>
      <c r="VAJ304"/>
      <c r="VAK304"/>
      <c r="VAL304"/>
      <c r="VAM304"/>
      <c r="VAN304"/>
      <c r="VAO304"/>
      <c r="VAP304"/>
      <c r="VAQ304"/>
      <c r="VAR304"/>
      <c r="VAS304"/>
      <c r="VAT304"/>
      <c r="VAU304"/>
      <c r="VAV304"/>
      <c r="VAW304"/>
      <c r="VAX304"/>
      <c r="VAY304"/>
      <c r="VAZ304"/>
      <c r="VBA304"/>
      <c r="VBB304"/>
      <c r="VBC304"/>
      <c r="VBD304"/>
      <c r="VBE304"/>
      <c r="VBF304"/>
      <c r="VBG304"/>
      <c r="VBH304"/>
      <c r="VBI304"/>
      <c r="VBJ304"/>
      <c r="VBK304"/>
      <c r="VBL304"/>
      <c r="VBM304"/>
      <c r="VBN304"/>
      <c r="VBO304"/>
      <c r="VBP304"/>
      <c r="VBQ304"/>
      <c r="VBR304"/>
      <c r="VBS304"/>
      <c r="VBT304"/>
      <c r="VBU304"/>
      <c r="VBV304"/>
      <c r="VBW304"/>
      <c r="VBX304"/>
      <c r="VBY304"/>
      <c r="VBZ304"/>
      <c r="VCA304"/>
      <c r="VCB304"/>
      <c r="VCC304"/>
      <c r="VCD304"/>
      <c r="VCE304"/>
      <c r="VCF304"/>
      <c r="VCG304"/>
      <c r="VCH304"/>
      <c r="VCI304"/>
      <c r="VCJ304"/>
      <c r="VCK304"/>
      <c r="VCL304"/>
      <c r="VCM304"/>
      <c r="VCN304"/>
      <c r="VCO304"/>
      <c r="VCP304"/>
      <c r="VCQ304"/>
      <c r="VCR304"/>
      <c r="VCS304"/>
      <c r="VCT304"/>
      <c r="VCU304"/>
      <c r="VCV304"/>
      <c r="VCW304"/>
      <c r="VCX304"/>
      <c r="VCY304"/>
      <c r="VCZ304"/>
      <c r="VDA304"/>
      <c r="VDB304"/>
      <c r="VDC304"/>
      <c r="VDD304"/>
      <c r="VDE304"/>
      <c r="VDF304"/>
      <c r="VDG304"/>
      <c r="VDH304"/>
      <c r="VDI304"/>
      <c r="VDJ304"/>
      <c r="VDK304"/>
      <c r="VDL304"/>
      <c r="VDM304"/>
      <c r="VDN304"/>
      <c r="VDO304"/>
      <c r="VDP304"/>
      <c r="VDQ304"/>
      <c r="VDR304"/>
      <c r="VDS304"/>
      <c r="VDT304"/>
      <c r="VDU304"/>
      <c r="VDV304"/>
      <c r="VDW304"/>
      <c r="VDX304"/>
      <c r="VDY304"/>
      <c r="VDZ304"/>
      <c r="VEA304"/>
      <c r="VEB304"/>
      <c r="VEC304"/>
      <c r="VED304"/>
      <c r="VEE304"/>
      <c r="VEF304"/>
      <c r="VEG304"/>
      <c r="VEH304"/>
      <c r="VEI304"/>
      <c r="VEJ304"/>
      <c r="VEK304"/>
      <c r="VEL304"/>
      <c r="VEM304"/>
      <c r="VEN304"/>
      <c r="VEO304"/>
      <c r="VEP304"/>
      <c r="VEQ304"/>
      <c r="VER304"/>
      <c r="VES304"/>
      <c r="VET304"/>
      <c r="VEU304"/>
      <c r="VEV304"/>
      <c r="VEW304"/>
      <c r="VEX304"/>
      <c r="VEY304"/>
      <c r="VEZ304"/>
      <c r="VFA304"/>
      <c r="VFB304"/>
      <c r="VFC304"/>
      <c r="VFD304"/>
      <c r="VFE304"/>
      <c r="VFF304"/>
      <c r="VFG304"/>
      <c r="VFH304"/>
      <c r="VFI304"/>
      <c r="VFJ304"/>
      <c r="VFK304"/>
      <c r="VFL304"/>
      <c r="VFM304"/>
      <c r="VFN304"/>
      <c r="VFO304"/>
      <c r="VFP304"/>
      <c r="VFQ304"/>
      <c r="VFR304"/>
      <c r="VFS304"/>
      <c r="VFT304"/>
      <c r="VFU304"/>
      <c r="VFV304"/>
      <c r="VFW304"/>
      <c r="VFX304"/>
      <c r="VFY304"/>
      <c r="VFZ304"/>
      <c r="VGA304"/>
      <c r="VGB304"/>
      <c r="VGC304"/>
      <c r="VGD304"/>
      <c r="VGE304"/>
      <c r="VGF304"/>
      <c r="VGG304"/>
      <c r="VGH304"/>
      <c r="VGI304"/>
      <c r="VGJ304"/>
      <c r="VGK304"/>
      <c r="VGL304"/>
      <c r="VGM304"/>
      <c r="VGN304"/>
      <c r="VGO304"/>
      <c r="VGP304"/>
      <c r="VGQ304"/>
      <c r="VGR304"/>
      <c r="VGS304"/>
      <c r="VGT304"/>
      <c r="VGU304"/>
      <c r="VGV304"/>
      <c r="VGW304"/>
      <c r="VGX304"/>
      <c r="VGY304"/>
      <c r="VGZ304"/>
      <c r="VHA304"/>
      <c r="VHB304"/>
      <c r="VHC304"/>
      <c r="VHD304"/>
      <c r="VHE304"/>
      <c r="VHF304"/>
      <c r="VHG304"/>
      <c r="VHH304"/>
      <c r="VHI304"/>
      <c r="VHJ304"/>
      <c r="VHK304"/>
      <c r="VHL304"/>
      <c r="VHM304"/>
      <c r="VHN304"/>
      <c r="VHO304"/>
      <c r="VHP304"/>
      <c r="VHQ304"/>
      <c r="VHR304"/>
      <c r="VHS304"/>
      <c r="VHT304"/>
      <c r="VHU304"/>
      <c r="VHV304"/>
      <c r="VHW304"/>
      <c r="VHX304"/>
      <c r="VHY304"/>
      <c r="VHZ304"/>
      <c r="VIA304"/>
      <c r="VIB304"/>
      <c r="VIC304"/>
      <c r="VID304"/>
      <c r="VIE304"/>
      <c r="VIF304"/>
      <c r="VIG304"/>
      <c r="VIH304"/>
      <c r="VII304"/>
      <c r="VIJ304"/>
      <c r="VIK304"/>
      <c r="VIL304"/>
      <c r="VIM304"/>
      <c r="VIN304"/>
      <c r="VIO304"/>
      <c r="VIP304"/>
      <c r="VIQ304"/>
      <c r="VIR304"/>
      <c r="VIS304"/>
      <c r="VIT304"/>
      <c r="VIU304"/>
      <c r="VIV304"/>
      <c r="VIW304"/>
      <c r="VIX304"/>
      <c r="VIY304"/>
      <c r="VIZ304"/>
      <c r="VJA304"/>
      <c r="VJB304"/>
      <c r="VJC304"/>
      <c r="VJD304"/>
      <c r="VJE304"/>
      <c r="VJF304"/>
      <c r="VJG304"/>
      <c r="VJH304"/>
      <c r="VJI304"/>
      <c r="VJJ304"/>
      <c r="VJK304"/>
      <c r="VJL304"/>
      <c r="VJM304"/>
      <c r="VJN304"/>
      <c r="VJO304"/>
      <c r="VJP304"/>
      <c r="VJQ304"/>
      <c r="VJR304"/>
      <c r="VJS304"/>
      <c r="VJT304"/>
      <c r="VJU304"/>
      <c r="VJV304"/>
      <c r="VJW304"/>
      <c r="VJX304"/>
      <c r="VJY304"/>
      <c r="VJZ304"/>
      <c r="VKA304"/>
      <c r="VKB304"/>
      <c r="VKC304"/>
      <c r="VKD304"/>
      <c r="VKE304"/>
      <c r="VKF304"/>
      <c r="VKG304"/>
      <c r="VKH304"/>
      <c r="VKI304"/>
      <c r="VKJ304"/>
      <c r="VKK304"/>
      <c r="VKL304"/>
      <c r="VKM304"/>
      <c r="VKN304"/>
      <c r="VKO304"/>
      <c r="VKP304"/>
      <c r="VKQ304"/>
      <c r="VKR304"/>
      <c r="VKS304"/>
      <c r="VKT304"/>
      <c r="VKU304"/>
      <c r="VKV304"/>
      <c r="VKW304"/>
      <c r="VKX304"/>
      <c r="VKY304"/>
      <c r="VKZ304"/>
      <c r="VLA304"/>
      <c r="VLB304"/>
      <c r="VLC304"/>
      <c r="VLD304"/>
      <c r="VLE304"/>
      <c r="VLF304"/>
      <c r="VLG304"/>
      <c r="VLH304"/>
      <c r="VLI304"/>
      <c r="VLJ304"/>
      <c r="VLK304"/>
      <c r="VLL304"/>
      <c r="VLM304"/>
      <c r="VLN304"/>
      <c r="VLO304"/>
      <c r="VLP304"/>
      <c r="VLQ304"/>
      <c r="VLR304"/>
      <c r="VLS304"/>
      <c r="VLT304"/>
      <c r="VLU304"/>
      <c r="VLV304"/>
      <c r="VLW304"/>
      <c r="VLX304"/>
      <c r="VLY304"/>
      <c r="VLZ304"/>
      <c r="VMA304"/>
      <c r="VMB304"/>
      <c r="VMC304"/>
      <c r="VMD304"/>
      <c r="VME304"/>
      <c r="VMF304"/>
      <c r="VMG304"/>
      <c r="VMH304"/>
      <c r="VMI304"/>
      <c r="VMJ304"/>
      <c r="VMK304"/>
      <c r="VML304"/>
      <c r="VMM304"/>
      <c r="VMN304"/>
      <c r="VMO304"/>
      <c r="VMP304"/>
      <c r="VMQ304"/>
      <c r="VMR304"/>
      <c r="VMS304"/>
      <c r="VMT304"/>
      <c r="VMU304"/>
      <c r="VMV304"/>
      <c r="VMW304"/>
      <c r="VMX304"/>
      <c r="VMY304"/>
      <c r="VMZ304"/>
      <c r="VNA304"/>
      <c r="VNB304"/>
      <c r="VNC304"/>
      <c r="VND304"/>
      <c r="VNE304"/>
      <c r="VNF304"/>
      <c r="VNG304"/>
      <c r="VNH304"/>
      <c r="VNI304"/>
      <c r="VNJ304"/>
      <c r="VNK304"/>
      <c r="VNL304"/>
      <c r="VNM304"/>
      <c r="VNN304"/>
      <c r="VNO304"/>
      <c r="VNP304"/>
      <c r="VNQ304"/>
      <c r="VNR304"/>
      <c r="VNS304"/>
      <c r="VNT304"/>
      <c r="VNU304"/>
      <c r="VNV304"/>
      <c r="VNW304"/>
      <c r="VNX304"/>
      <c r="VNY304"/>
      <c r="VNZ304"/>
      <c r="VOA304"/>
      <c r="VOB304"/>
      <c r="VOC304"/>
      <c r="VOD304"/>
      <c r="VOE304"/>
      <c r="VOF304"/>
      <c r="VOG304"/>
      <c r="VOH304"/>
      <c r="VOI304"/>
      <c r="VOJ304"/>
      <c r="VOK304"/>
      <c r="VOL304"/>
      <c r="VOM304"/>
      <c r="VON304"/>
      <c r="VOO304"/>
      <c r="VOP304"/>
      <c r="VOQ304"/>
      <c r="VOR304"/>
      <c r="VOS304"/>
      <c r="VOT304"/>
      <c r="VOU304"/>
      <c r="VOV304"/>
      <c r="VOW304"/>
      <c r="VOX304"/>
      <c r="VOY304"/>
      <c r="VOZ304"/>
      <c r="VPA304"/>
      <c r="VPB304"/>
      <c r="VPC304"/>
      <c r="VPD304"/>
      <c r="VPE304"/>
      <c r="VPF304"/>
      <c r="VPG304"/>
      <c r="VPH304"/>
      <c r="VPI304"/>
      <c r="VPJ304"/>
      <c r="VPK304"/>
      <c r="VPL304"/>
      <c r="VPM304"/>
      <c r="VPN304"/>
      <c r="VPO304"/>
      <c r="VPP304"/>
      <c r="VPQ304"/>
      <c r="VPR304"/>
      <c r="VPS304"/>
      <c r="VPT304"/>
      <c r="VPU304"/>
      <c r="VPV304"/>
      <c r="VPW304"/>
      <c r="VPX304"/>
      <c r="VPY304"/>
      <c r="VPZ304"/>
      <c r="VQA304"/>
      <c r="VQB304"/>
      <c r="VQC304"/>
      <c r="VQD304"/>
      <c r="VQE304"/>
      <c r="VQF304"/>
      <c r="VQG304"/>
      <c r="VQH304"/>
      <c r="VQI304"/>
      <c r="VQJ304"/>
      <c r="VQK304"/>
      <c r="VQL304"/>
      <c r="VQM304"/>
      <c r="VQN304"/>
      <c r="VQO304"/>
      <c r="VQP304"/>
      <c r="VQQ304"/>
      <c r="VQR304"/>
      <c r="VQS304"/>
      <c r="VQT304"/>
      <c r="VQU304"/>
      <c r="VQV304"/>
      <c r="VQW304"/>
      <c r="VQX304"/>
      <c r="VQY304"/>
      <c r="VQZ304"/>
      <c r="VRA304"/>
      <c r="VRB304"/>
      <c r="VRC304"/>
      <c r="VRD304"/>
      <c r="VRE304"/>
      <c r="VRF304"/>
      <c r="VRG304"/>
      <c r="VRH304"/>
      <c r="VRI304"/>
      <c r="VRJ304"/>
      <c r="VRK304"/>
      <c r="VRL304"/>
      <c r="VRM304"/>
      <c r="VRN304"/>
      <c r="VRO304"/>
      <c r="VRP304"/>
      <c r="VRQ304"/>
      <c r="VRR304"/>
      <c r="VRS304"/>
      <c r="VRT304"/>
      <c r="VRU304"/>
      <c r="VRV304"/>
      <c r="VRW304"/>
      <c r="VRX304"/>
      <c r="VRY304"/>
      <c r="VRZ304"/>
      <c r="VSA304"/>
      <c r="VSB304"/>
      <c r="VSC304"/>
      <c r="VSD304"/>
      <c r="VSE304"/>
      <c r="VSF304"/>
      <c r="VSG304"/>
      <c r="VSH304"/>
      <c r="VSI304"/>
      <c r="VSJ304"/>
      <c r="VSK304"/>
      <c r="VSL304"/>
      <c r="VSM304"/>
      <c r="VSN304"/>
      <c r="VSO304"/>
      <c r="VSP304"/>
      <c r="VSQ304"/>
      <c r="VSR304"/>
      <c r="VSS304"/>
      <c r="VST304"/>
      <c r="VSU304"/>
      <c r="VSV304"/>
      <c r="VSW304"/>
      <c r="VSX304"/>
      <c r="VSY304"/>
      <c r="VSZ304"/>
      <c r="VTA304"/>
      <c r="VTB304"/>
      <c r="VTC304"/>
      <c r="VTD304"/>
      <c r="VTE304"/>
      <c r="VTF304"/>
      <c r="VTG304"/>
      <c r="VTH304"/>
      <c r="VTI304"/>
      <c r="VTJ304"/>
      <c r="VTK304"/>
      <c r="VTL304"/>
      <c r="VTM304"/>
      <c r="VTN304"/>
      <c r="VTO304"/>
      <c r="VTP304"/>
      <c r="VTQ304"/>
      <c r="VTR304"/>
      <c r="VTS304"/>
      <c r="VTT304"/>
      <c r="VTU304"/>
      <c r="VTV304"/>
      <c r="VTW304"/>
      <c r="VTX304"/>
      <c r="VTY304"/>
      <c r="VTZ304"/>
      <c r="VUA304"/>
      <c r="VUB304"/>
      <c r="VUC304"/>
      <c r="VUD304"/>
      <c r="VUE304"/>
      <c r="VUF304"/>
      <c r="VUG304"/>
      <c r="VUH304"/>
      <c r="VUI304"/>
      <c r="VUJ304"/>
      <c r="VUK304"/>
      <c r="VUL304"/>
      <c r="VUM304"/>
      <c r="VUN304"/>
      <c r="VUO304"/>
      <c r="VUP304"/>
      <c r="VUQ304"/>
      <c r="VUR304"/>
      <c r="VUS304"/>
      <c r="VUT304"/>
      <c r="VUU304"/>
      <c r="VUV304"/>
      <c r="VUW304"/>
      <c r="VUX304"/>
      <c r="VUY304"/>
      <c r="VUZ304"/>
      <c r="VVA304"/>
      <c r="VVB304"/>
      <c r="VVC304"/>
      <c r="VVD304"/>
      <c r="VVE304"/>
      <c r="VVF304"/>
      <c r="VVG304"/>
      <c r="VVH304"/>
      <c r="VVI304"/>
      <c r="VVJ304"/>
      <c r="VVK304"/>
      <c r="VVL304"/>
      <c r="VVM304"/>
      <c r="VVN304"/>
      <c r="VVO304"/>
      <c r="VVP304"/>
      <c r="VVQ304"/>
      <c r="VVR304"/>
      <c r="VVS304"/>
      <c r="VVT304"/>
      <c r="VVU304"/>
      <c r="VVV304"/>
      <c r="VVW304"/>
      <c r="VVX304"/>
      <c r="VVY304"/>
      <c r="VVZ304"/>
      <c r="VWA304"/>
      <c r="VWB304"/>
      <c r="VWC304"/>
      <c r="VWD304"/>
      <c r="VWE304"/>
      <c r="VWF304"/>
      <c r="VWG304"/>
      <c r="VWH304"/>
      <c r="VWI304"/>
      <c r="VWJ304"/>
      <c r="VWK304"/>
      <c r="VWL304"/>
      <c r="VWM304"/>
      <c r="VWN304"/>
      <c r="VWO304"/>
      <c r="VWP304"/>
      <c r="VWQ304"/>
      <c r="VWR304"/>
      <c r="VWS304"/>
      <c r="VWT304"/>
      <c r="VWU304"/>
      <c r="VWV304"/>
      <c r="VWW304"/>
      <c r="VWX304"/>
      <c r="VWY304"/>
      <c r="VWZ304"/>
      <c r="VXA304"/>
      <c r="VXB304"/>
      <c r="VXC304"/>
      <c r="VXD304"/>
      <c r="VXE304"/>
      <c r="VXF304"/>
      <c r="VXG304"/>
      <c r="VXH304"/>
      <c r="VXI304"/>
      <c r="VXJ304"/>
      <c r="VXK304"/>
      <c r="VXL304"/>
      <c r="VXM304"/>
      <c r="VXN304"/>
      <c r="VXO304"/>
      <c r="VXP304"/>
      <c r="VXQ304"/>
      <c r="VXR304"/>
      <c r="VXS304"/>
      <c r="VXT304"/>
      <c r="VXU304"/>
      <c r="VXV304"/>
      <c r="VXW304"/>
      <c r="VXX304"/>
      <c r="VXY304"/>
      <c r="VXZ304"/>
      <c r="VYA304"/>
      <c r="VYB304"/>
      <c r="VYC304"/>
      <c r="VYD304"/>
      <c r="VYE304"/>
      <c r="VYF304"/>
      <c r="VYG304"/>
      <c r="VYH304"/>
      <c r="VYI304"/>
      <c r="VYJ304"/>
      <c r="VYK304"/>
      <c r="VYL304"/>
      <c r="VYM304"/>
      <c r="VYN304"/>
      <c r="VYO304"/>
      <c r="VYP304"/>
      <c r="VYQ304"/>
      <c r="VYR304"/>
      <c r="VYS304"/>
      <c r="VYT304"/>
      <c r="VYU304"/>
      <c r="VYV304"/>
      <c r="VYW304"/>
      <c r="VYX304"/>
      <c r="VYY304"/>
      <c r="VYZ304"/>
      <c r="VZA304"/>
      <c r="VZB304"/>
      <c r="VZC304"/>
      <c r="VZD304"/>
      <c r="VZE304"/>
      <c r="VZF304"/>
      <c r="VZG304"/>
      <c r="VZH304"/>
      <c r="VZI304"/>
      <c r="VZJ304"/>
      <c r="VZK304"/>
      <c r="VZL304"/>
      <c r="VZM304"/>
      <c r="VZN304"/>
      <c r="VZO304"/>
      <c r="VZP304"/>
      <c r="VZQ304"/>
      <c r="VZR304"/>
      <c r="VZS304"/>
      <c r="VZT304"/>
      <c r="VZU304"/>
      <c r="VZV304"/>
      <c r="VZW304"/>
      <c r="VZX304"/>
      <c r="VZY304"/>
      <c r="VZZ304"/>
      <c r="WAA304"/>
      <c r="WAB304"/>
      <c r="WAC304"/>
      <c r="WAD304"/>
      <c r="WAE304"/>
      <c r="WAF304"/>
      <c r="WAG304"/>
      <c r="WAH304"/>
      <c r="WAI304"/>
      <c r="WAJ304"/>
      <c r="WAK304"/>
      <c r="WAL304"/>
      <c r="WAM304"/>
      <c r="WAN304"/>
      <c r="WAO304"/>
      <c r="WAP304"/>
      <c r="WAQ304"/>
      <c r="WAR304"/>
      <c r="WAS304"/>
      <c r="WAT304"/>
      <c r="WAU304"/>
      <c r="WAV304"/>
      <c r="WAW304"/>
      <c r="WAX304"/>
      <c r="WAY304"/>
      <c r="WAZ304"/>
      <c r="WBA304"/>
      <c r="WBB304"/>
      <c r="WBC304"/>
      <c r="WBD304"/>
      <c r="WBE304"/>
      <c r="WBF304"/>
      <c r="WBG304"/>
      <c r="WBH304"/>
      <c r="WBI304"/>
      <c r="WBJ304"/>
      <c r="WBK304"/>
      <c r="WBL304"/>
      <c r="WBM304"/>
      <c r="WBN304"/>
      <c r="WBO304"/>
      <c r="WBP304"/>
      <c r="WBQ304"/>
      <c r="WBR304"/>
      <c r="WBS304"/>
      <c r="WBT304"/>
      <c r="WBU304"/>
      <c r="WBV304"/>
      <c r="WBW304"/>
      <c r="WBX304"/>
      <c r="WBY304"/>
      <c r="WBZ304"/>
      <c r="WCA304"/>
      <c r="WCB304"/>
      <c r="WCC304"/>
      <c r="WCD304"/>
      <c r="WCE304"/>
      <c r="WCF304"/>
      <c r="WCG304"/>
      <c r="WCH304"/>
      <c r="WCI304"/>
      <c r="WCJ304"/>
      <c r="WCK304"/>
      <c r="WCL304"/>
      <c r="WCM304"/>
      <c r="WCN304"/>
      <c r="WCO304"/>
      <c r="WCP304"/>
      <c r="WCQ304"/>
      <c r="WCR304"/>
      <c r="WCS304"/>
      <c r="WCT304"/>
      <c r="WCU304"/>
      <c r="WCV304"/>
      <c r="WCW304"/>
      <c r="WCX304"/>
      <c r="WCY304"/>
      <c r="WCZ304"/>
      <c r="WDA304"/>
      <c r="WDB304"/>
      <c r="WDC304"/>
      <c r="WDD304"/>
      <c r="WDE304"/>
      <c r="WDF304"/>
      <c r="WDG304"/>
      <c r="WDH304"/>
      <c r="WDI304"/>
      <c r="WDJ304"/>
      <c r="WDK304"/>
      <c r="WDL304"/>
      <c r="WDM304"/>
      <c r="WDN304"/>
      <c r="WDO304"/>
      <c r="WDP304"/>
      <c r="WDQ304"/>
      <c r="WDR304"/>
      <c r="WDS304"/>
      <c r="WDT304"/>
      <c r="WDU304"/>
      <c r="WDV304"/>
      <c r="WDW304"/>
      <c r="WDX304"/>
      <c r="WDY304"/>
      <c r="WDZ304"/>
      <c r="WEA304"/>
      <c r="WEB304"/>
      <c r="WEC304"/>
      <c r="WED304"/>
      <c r="WEE304"/>
      <c r="WEF304"/>
      <c r="WEG304"/>
      <c r="WEH304"/>
      <c r="WEI304"/>
      <c r="WEJ304"/>
      <c r="WEK304"/>
      <c r="WEL304"/>
      <c r="WEM304"/>
      <c r="WEN304"/>
      <c r="WEO304"/>
      <c r="WEP304"/>
      <c r="WEQ304"/>
      <c r="WER304"/>
      <c r="WES304"/>
      <c r="WET304"/>
      <c r="WEU304"/>
      <c r="WEV304"/>
      <c r="WEW304"/>
      <c r="WEX304"/>
      <c r="WEY304"/>
      <c r="WEZ304"/>
      <c r="WFA304"/>
      <c r="WFB304"/>
      <c r="WFC304"/>
      <c r="WFD304"/>
      <c r="WFE304"/>
      <c r="WFF304"/>
      <c r="WFG304"/>
      <c r="WFH304"/>
      <c r="WFI304"/>
      <c r="WFJ304"/>
      <c r="WFK304"/>
      <c r="WFL304"/>
      <c r="WFM304"/>
      <c r="WFN304"/>
      <c r="WFO304"/>
      <c r="WFP304"/>
      <c r="WFQ304"/>
      <c r="WFR304"/>
      <c r="WFS304"/>
      <c r="WFT304"/>
      <c r="WFU304"/>
      <c r="WFV304"/>
      <c r="WFW304"/>
      <c r="WFX304"/>
      <c r="WFY304"/>
      <c r="WFZ304"/>
      <c r="WGA304"/>
      <c r="WGB304"/>
      <c r="WGC304"/>
      <c r="WGD304"/>
      <c r="WGE304"/>
      <c r="WGF304"/>
      <c r="WGG304"/>
      <c r="WGH304"/>
      <c r="WGI304"/>
      <c r="WGJ304"/>
      <c r="WGK304"/>
      <c r="WGL304"/>
      <c r="WGM304"/>
      <c r="WGN304"/>
      <c r="WGO304"/>
      <c r="WGP304"/>
      <c r="WGQ304"/>
      <c r="WGR304"/>
      <c r="WGS304"/>
      <c r="WGT304"/>
      <c r="WGU304"/>
      <c r="WGV304"/>
      <c r="WGW304"/>
      <c r="WGX304"/>
      <c r="WGY304"/>
      <c r="WGZ304"/>
      <c r="WHA304"/>
      <c r="WHB304"/>
      <c r="WHC304"/>
      <c r="WHD304"/>
      <c r="WHE304"/>
      <c r="WHF304"/>
      <c r="WHG304"/>
      <c r="WHH304"/>
      <c r="WHI304"/>
      <c r="WHJ304"/>
      <c r="WHK304"/>
      <c r="WHL304"/>
      <c r="WHM304"/>
      <c r="WHN304"/>
      <c r="WHO304"/>
      <c r="WHP304"/>
      <c r="WHQ304"/>
      <c r="WHR304"/>
      <c r="WHS304"/>
      <c r="WHT304"/>
      <c r="WHU304"/>
      <c r="WHV304"/>
      <c r="WHW304"/>
      <c r="WHX304"/>
      <c r="WHY304"/>
      <c r="WHZ304"/>
      <c r="WIA304"/>
      <c r="WIB304"/>
      <c r="WIC304"/>
      <c r="WID304"/>
      <c r="WIE304"/>
      <c r="WIF304"/>
      <c r="WIG304"/>
      <c r="WIH304"/>
      <c r="WII304"/>
      <c r="WIJ304"/>
      <c r="WIK304"/>
      <c r="WIL304"/>
      <c r="WIM304"/>
      <c r="WIN304"/>
      <c r="WIO304"/>
      <c r="WIP304"/>
      <c r="WIQ304"/>
      <c r="WIR304"/>
      <c r="WIS304"/>
      <c r="WIT304"/>
      <c r="WIU304"/>
      <c r="WIV304"/>
      <c r="WIW304"/>
      <c r="WIX304"/>
      <c r="WIY304"/>
      <c r="WIZ304"/>
      <c r="WJA304"/>
      <c r="WJB304"/>
      <c r="WJC304"/>
      <c r="WJD304"/>
      <c r="WJE304"/>
      <c r="WJF304"/>
      <c r="WJG304"/>
      <c r="WJH304"/>
      <c r="WJI304"/>
      <c r="WJJ304"/>
      <c r="WJK304"/>
      <c r="WJL304"/>
      <c r="WJM304"/>
      <c r="WJN304"/>
      <c r="WJO304"/>
      <c r="WJP304"/>
      <c r="WJQ304"/>
      <c r="WJR304"/>
      <c r="WJS304"/>
      <c r="WJT304"/>
      <c r="WJU304"/>
      <c r="WJV304"/>
      <c r="WJW304"/>
      <c r="WJX304"/>
      <c r="WJY304"/>
      <c r="WJZ304"/>
      <c r="WKA304"/>
      <c r="WKB304"/>
      <c r="WKC304"/>
      <c r="WKD304"/>
      <c r="WKE304"/>
      <c r="WKF304"/>
      <c r="WKG304"/>
      <c r="WKH304"/>
      <c r="WKI304"/>
      <c r="WKJ304"/>
      <c r="WKK304"/>
      <c r="WKL304"/>
      <c r="WKM304"/>
      <c r="WKN304"/>
      <c r="WKO304"/>
      <c r="WKP304"/>
      <c r="WKQ304"/>
      <c r="WKR304"/>
      <c r="WKS304"/>
      <c r="WKT304"/>
      <c r="WKU304"/>
      <c r="WKV304"/>
      <c r="WKW304"/>
      <c r="WKX304"/>
      <c r="WKY304"/>
      <c r="WKZ304"/>
      <c r="WLA304"/>
      <c r="WLB304"/>
      <c r="WLC304"/>
      <c r="WLD304"/>
      <c r="WLE304"/>
      <c r="WLF304"/>
      <c r="WLG304"/>
      <c r="WLH304"/>
      <c r="WLI304"/>
      <c r="WLJ304"/>
      <c r="WLK304"/>
      <c r="WLL304"/>
      <c r="WLM304"/>
      <c r="WLN304"/>
      <c r="WLO304"/>
      <c r="WLP304"/>
      <c r="WLQ304"/>
      <c r="WLR304"/>
      <c r="WLS304"/>
      <c r="WLT304"/>
      <c r="WLU304"/>
      <c r="WLV304"/>
      <c r="WLW304"/>
      <c r="WLX304"/>
      <c r="WLY304"/>
      <c r="WLZ304"/>
      <c r="WMA304"/>
      <c r="WMB304"/>
      <c r="WMC304"/>
      <c r="WMD304"/>
      <c r="WME304"/>
      <c r="WMF304"/>
      <c r="WMG304"/>
      <c r="WMH304"/>
      <c r="WMI304"/>
      <c r="WMJ304"/>
      <c r="WMK304"/>
      <c r="WML304"/>
      <c r="WMM304"/>
      <c r="WMN304"/>
      <c r="WMO304"/>
      <c r="WMP304"/>
      <c r="WMQ304"/>
      <c r="WMR304"/>
      <c r="WMS304"/>
      <c r="WMT304"/>
      <c r="WMU304"/>
      <c r="WMV304"/>
      <c r="WMW304"/>
      <c r="WMX304"/>
      <c r="WMY304"/>
      <c r="WMZ304"/>
      <c r="WNA304"/>
      <c r="WNB304"/>
      <c r="WNC304"/>
      <c r="WND304"/>
      <c r="WNE304"/>
      <c r="WNF304"/>
      <c r="WNG304"/>
      <c r="WNH304"/>
      <c r="WNI304"/>
      <c r="WNJ304"/>
      <c r="WNK304"/>
      <c r="WNL304"/>
      <c r="WNM304"/>
      <c r="WNN304"/>
      <c r="WNO304"/>
      <c r="WNP304"/>
      <c r="WNQ304"/>
      <c r="WNR304"/>
      <c r="WNS304"/>
      <c r="WNT304"/>
      <c r="WNU304"/>
      <c r="WNV304"/>
      <c r="WNW304"/>
      <c r="WNX304"/>
      <c r="WNY304"/>
      <c r="WNZ304"/>
      <c r="WOA304"/>
      <c r="WOB304"/>
      <c r="WOC304"/>
      <c r="WOD304"/>
      <c r="WOE304"/>
      <c r="WOF304"/>
      <c r="WOG304"/>
      <c r="WOH304"/>
      <c r="WOI304"/>
      <c r="WOJ304"/>
      <c r="WOK304"/>
      <c r="WOL304"/>
      <c r="WOM304"/>
      <c r="WON304"/>
      <c r="WOO304"/>
      <c r="WOP304"/>
      <c r="WOQ304"/>
      <c r="WOR304"/>
      <c r="WOS304"/>
      <c r="WOT304"/>
      <c r="WOU304"/>
      <c r="WOV304"/>
      <c r="WOW304"/>
      <c r="WOX304"/>
      <c r="WOY304"/>
      <c r="WOZ304"/>
      <c r="WPA304"/>
      <c r="WPB304"/>
      <c r="WPC304"/>
      <c r="WPD304"/>
      <c r="WPE304"/>
      <c r="WPF304"/>
      <c r="WPG304"/>
      <c r="WPH304"/>
      <c r="WPI304"/>
      <c r="WPJ304"/>
      <c r="WPK304"/>
      <c r="WPL304"/>
      <c r="WPM304"/>
      <c r="WPN304"/>
      <c r="WPO304"/>
      <c r="WPP304"/>
      <c r="WPQ304"/>
      <c r="WPR304"/>
      <c r="WPS304"/>
      <c r="WPT304"/>
      <c r="WPU304"/>
      <c r="WPV304"/>
      <c r="WPW304"/>
      <c r="WPX304"/>
      <c r="WPY304"/>
      <c r="WPZ304"/>
      <c r="WQA304"/>
      <c r="WQB304"/>
      <c r="WQC304"/>
      <c r="WQD304"/>
      <c r="WQE304"/>
      <c r="WQF304"/>
      <c r="WQG304"/>
      <c r="WQH304"/>
      <c r="WQI304"/>
      <c r="WQJ304"/>
      <c r="WQK304"/>
      <c r="WQL304"/>
      <c r="WQM304"/>
      <c r="WQN304"/>
      <c r="WQO304"/>
      <c r="WQP304"/>
      <c r="WQQ304"/>
      <c r="WQR304"/>
      <c r="WQS304"/>
      <c r="WQT304"/>
      <c r="WQU304"/>
      <c r="WQV304"/>
      <c r="WQW304"/>
      <c r="WQX304"/>
      <c r="WQY304"/>
      <c r="WQZ304"/>
      <c r="WRA304"/>
      <c r="WRB304"/>
      <c r="WRC304"/>
      <c r="WRD304"/>
      <c r="WRE304"/>
      <c r="WRF304"/>
      <c r="WRG304"/>
      <c r="WRH304"/>
      <c r="WRI304"/>
      <c r="WRJ304"/>
      <c r="WRK304"/>
      <c r="WRL304"/>
      <c r="WRM304"/>
      <c r="WRN304"/>
      <c r="WRO304"/>
      <c r="WRP304"/>
      <c r="WRQ304"/>
      <c r="WRR304"/>
      <c r="WRS304"/>
      <c r="WRT304"/>
      <c r="WRU304"/>
      <c r="WRV304"/>
      <c r="WRW304"/>
      <c r="WRX304"/>
      <c r="WRY304"/>
      <c r="WRZ304"/>
      <c r="WSA304"/>
      <c r="WSB304"/>
      <c r="WSC304"/>
      <c r="WSD304"/>
      <c r="WSE304"/>
      <c r="WSF304"/>
      <c r="WSG304"/>
      <c r="WSH304"/>
      <c r="WSI304"/>
      <c r="WSJ304"/>
      <c r="WSK304"/>
      <c r="WSL304"/>
      <c r="WSM304"/>
      <c r="WSN304"/>
      <c r="WSO304"/>
      <c r="WSP304"/>
      <c r="WSQ304"/>
      <c r="WSR304"/>
      <c r="WSS304"/>
      <c r="WST304"/>
      <c r="WSU304"/>
      <c r="WSV304"/>
      <c r="WSW304"/>
      <c r="WSX304"/>
      <c r="WSY304"/>
      <c r="WSZ304"/>
      <c r="WTA304"/>
      <c r="WTB304"/>
      <c r="WTC304"/>
      <c r="WTD304"/>
      <c r="WTE304"/>
      <c r="WTF304"/>
      <c r="WTG304"/>
      <c r="WTH304"/>
      <c r="WTI304"/>
      <c r="WTJ304"/>
      <c r="WTK304"/>
      <c r="WTL304"/>
      <c r="WTM304"/>
      <c r="WTN304"/>
      <c r="WTO304"/>
      <c r="WTP304"/>
      <c r="WTQ304"/>
      <c r="WTR304"/>
      <c r="WTS304"/>
      <c r="WTT304"/>
      <c r="WTU304"/>
      <c r="WTV304"/>
      <c r="WTW304"/>
      <c r="WTX304"/>
      <c r="WTY304"/>
      <c r="WTZ304"/>
      <c r="WUA304"/>
      <c r="WUB304"/>
      <c r="WUC304"/>
      <c r="WUD304"/>
      <c r="WUE304"/>
      <c r="WUF304"/>
      <c r="WUG304"/>
      <c r="WUH304"/>
      <c r="WUI304"/>
      <c r="WUJ304"/>
      <c r="WUK304"/>
      <c r="WUL304"/>
      <c r="WUM304"/>
      <c r="WUN304"/>
      <c r="WUO304"/>
      <c r="WUP304"/>
      <c r="WUQ304"/>
      <c r="WUR304"/>
      <c r="WUS304"/>
      <c r="WUT304"/>
      <c r="WUU304"/>
      <c r="WUV304"/>
      <c r="WUW304"/>
      <c r="WUX304"/>
      <c r="WUY304"/>
      <c r="WUZ304"/>
      <c r="WVA304"/>
      <c r="WVB304"/>
      <c r="WVC304"/>
      <c r="WVD304"/>
      <c r="WVE304"/>
      <c r="WVF304"/>
      <c r="WVG304"/>
      <c r="WVH304"/>
      <c r="WVI304"/>
      <c r="WVJ304"/>
      <c r="WVK304"/>
      <c r="WVL304"/>
      <c r="WVM304"/>
      <c r="WVN304"/>
      <c r="WVO304"/>
      <c r="WVP304"/>
      <c r="WVQ304"/>
      <c r="WVR304"/>
      <c r="WVS304"/>
      <c r="WVT304"/>
      <c r="WVU304"/>
      <c r="WVV304"/>
      <c r="WVW304"/>
      <c r="WVX304"/>
      <c r="WVY304"/>
      <c r="WVZ304"/>
      <c r="WWA304"/>
      <c r="WWB304"/>
      <c r="WWC304"/>
    </row>
    <row r="305" spans="1:16149" s="78" customFormat="1">
      <c r="A305" s="72"/>
      <c r="B305" s="699" t="s">
        <v>760</v>
      </c>
      <c r="C305" s="700" t="s">
        <v>57</v>
      </c>
      <c r="D305" s="700" t="s">
        <v>761</v>
      </c>
      <c r="E305" s="72"/>
      <c r="F305" s="161"/>
      <c r="G305" s="52"/>
      <c r="H305" s="52"/>
      <c r="I305" s="52"/>
      <c r="J305" s="52"/>
      <c r="K305" s="52"/>
      <c r="L305" s="52"/>
      <c r="M305" s="52"/>
      <c r="N305" s="84"/>
      <c r="O305" s="83"/>
      <c r="P305" s="83"/>
      <c r="Q305" s="52"/>
      <c r="R305" s="52"/>
      <c r="S305" s="91"/>
      <c r="T305" s="27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  <c r="ABZ305"/>
      <c r="ACA305"/>
      <c r="ACB305"/>
      <c r="ACC305"/>
      <c r="ACD305"/>
      <c r="ACE305"/>
      <c r="ACF305"/>
      <c r="ACG305"/>
      <c r="ACH305"/>
      <c r="ACI305"/>
      <c r="ACJ305"/>
      <c r="ACK305"/>
      <c r="ACL305"/>
      <c r="ACM305"/>
      <c r="ACN305"/>
      <c r="ACO305"/>
      <c r="ACP305"/>
      <c r="ACQ305"/>
      <c r="ACR305"/>
      <c r="ACS305"/>
      <c r="ACT305"/>
      <c r="ACU305"/>
      <c r="ACV305"/>
      <c r="ACW305"/>
      <c r="ACX305"/>
      <c r="ACY305"/>
      <c r="ACZ305"/>
      <c r="ADA305"/>
      <c r="ADB305"/>
      <c r="ADC305"/>
      <c r="ADD305"/>
      <c r="ADE305"/>
      <c r="ADF305"/>
      <c r="ADG305"/>
      <c r="ADH305"/>
      <c r="ADI305"/>
      <c r="ADJ305"/>
      <c r="ADK305"/>
      <c r="ADL305"/>
      <c r="ADM305"/>
      <c r="ADN305"/>
      <c r="ADO305"/>
      <c r="ADP305"/>
      <c r="ADQ305"/>
      <c r="ADR305"/>
      <c r="ADS305"/>
      <c r="ADT305"/>
      <c r="ADU305"/>
      <c r="ADV305"/>
      <c r="ADW305"/>
      <c r="ADX305"/>
      <c r="ADY305"/>
      <c r="ADZ305"/>
      <c r="AEA305"/>
      <c r="AEB305"/>
      <c r="AEC305"/>
      <c r="AED305"/>
      <c r="AEE305"/>
      <c r="AEF305"/>
      <c r="AEG305"/>
      <c r="AEH305"/>
      <c r="AEI305"/>
      <c r="AEJ305"/>
      <c r="AEK305"/>
      <c r="AEL305"/>
      <c r="AEM305"/>
      <c r="AEN305"/>
      <c r="AEO305"/>
      <c r="AEP305"/>
      <c r="AEQ305"/>
      <c r="AER305"/>
      <c r="AES305"/>
      <c r="AET305"/>
      <c r="AEU305"/>
      <c r="AEV305"/>
      <c r="AEW305"/>
      <c r="AEX305"/>
      <c r="AEY305"/>
      <c r="AEZ305"/>
      <c r="AFA305"/>
      <c r="AFB305"/>
      <c r="AFC305"/>
      <c r="AFD305"/>
      <c r="AFE305"/>
      <c r="AFF305"/>
      <c r="AFG305"/>
      <c r="AFH305"/>
      <c r="AFI305"/>
      <c r="AFJ305"/>
      <c r="AFK305"/>
      <c r="AFL305"/>
      <c r="AFM305"/>
      <c r="AFN305"/>
      <c r="AFO305"/>
      <c r="AFP305"/>
      <c r="AFQ305"/>
      <c r="AFR305"/>
      <c r="AFS305"/>
      <c r="AFT305"/>
      <c r="AFU305"/>
      <c r="AFV305"/>
      <c r="AFW305"/>
      <c r="AFX305"/>
      <c r="AFY305"/>
      <c r="AFZ305"/>
      <c r="AGA305"/>
      <c r="AGB305"/>
      <c r="AGC305"/>
      <c r="AGD305"/>
      <c r="AGE305"/>
      <c r="AGF305"/>
      <c r="AGG305"/>
      <c r="AGH305"/>
      <c r="AGI305"/>
      <c r="AGJ305"/>
      <c r="AGK305"/>
      <c r="AGL305"/>
      <c r="AGM305"/>
      <c r="AGN305"/>
      <c r="AGO305"/>
      <c r="AGP305"/>
      <c r="AGQ305"/>
      <c r="AGR305"/>
      <c r="AGS305"/>
      <c r="AGT305"/>
      <c r="AGU305"/>
      <c r="AGV305"/>
      <c r="AGW305"/>
      <c r="AGX305"/>
      <c r="AGY305"/>
      <c r="AGZ305"/>
      <c r="AHA305"/>
      <c r="AHB305"/>
      <c r="AHC305"/>
      <c r="AHD305"/>
      <c r="AHE305"/>
      <c r="AHF305"/>
      <c r="AHG305"/>
      <c r="AHH305"/>
      <c r="AHI305"/>
      <c r="AHJ305"/>
      <c r="AHK305"/>
      <c r="AHL305"/>
      <c r="AHM305"/>
      <c r="AHN305"/>
      <c r="AHO305"/>
      <c r="AHP305"/>
      <c r="AHQ305"/>
      <c r="AHR305"/>
      <c r="AHS305"/>
      <c r="AHT305"/>
      <c r="AHU305"/>
      <c r="AHV305"/>
      <c r="AHW305"/>
      <c r="AHX305"/>
      <c r="AHY305"/>
      <c r="AHZ305"/>
      <c r="AIA305"/>
      <c r="AIB305"/>
      <c r="AIC305"/>
      <c r="AID305"/>
      <c r="AIE305"/>
      <c r="AIF305"/>
      <c r="AIG305"/>
      <c r="AIH305"/>
      <c r="AII305"/>
      <c r="AIJ305"/>
      <c r="AIK305"/>
      <c r="AIL305"/>
      <c r="AIM305"/>
      <c r="AIN305"/>
      <c r="AIO305"/>
      <c r="AIP305"/>
      <c r="AIQ305"/>
      <c r="AIR305"/>
      <c r="AIS305"/>
      <c r="AIT305"/>
      <c r="AIU305"/>
      <c r="AIV305"/>
      <c r="AIW305"/>
      <c r="AIX305"/>
      <c r="AIY305"/>
      <c r="AIZ305"/>
      <c r="AJA305"/>
      <c r="AJB305"/>
      <c r="AJC305"/>
      <c r="AJD305"/>
      <c r="AJE305"/>
      <c r="AJF305"/>
      <c r="AJG305"/>
      <c r="AJH305"/>
      <c r="AJI305"/>
      <c r="AJJ305"/>
      <c r="AJK305"/>
      <c r="AJL305"/>
      <c r="AJM305"/>
      <c r="AJN305"/>
      <c r="AJO305"/>
      <c r="AJP305"/>
      <c r="AJQ305"/>
      <c r="AJR305"/>
      <c r="AJS305"/>
      <c r="AJT305"/>
      <c r="AJU305"/>
      <c r="AJV305"/>
      <c r="AJW305"/>
      <c r="AJX305"/>
      <c r="AJY305"/>
      <c r="AJZ305"/>
      <c r="AKA305"/>
      <c r="AKB305"/>
      <c r="AKC305"/>
      <c r="AKD305"/>
      <c r="AKE305"/>
      <c r="AKF305"/>
      <c r="AKG305"/>
      <c r="AKH305"/>
      <c r="AKI305"/>
      <c r="AKJ305"/>
      <c r="AKK305"/>
      <c r="AKL305"/>
      <c r="AKM305"/>
      <c r="AKN305"/>
      <c r="AKO305"/>
      <c r="AKP305"/>
      <c r="AKQ305"/>
      <c r="AKR305"/>
      <c r="AKS305"/>
      <c r="AKT305"/>
      <c r="AKU305"/>
      <c r="AKV305"/>
      <c r="AKW305"/>
      <c r="AKX305"/>
      <c r="AKY305"/>
      <c r="AKZ305"/>
      <c r="ALA305"/>
      <c r="ALB305"/>
      <c r="ALC305"/>
      <c r="ALD305"/>
      <c r="ALE305"/>
      <c r="ALF305"/>
      <c r="ALG305"/>
      <c r="ALH305"/>
      <c r="ALI305"/>
      <c r="ALJ305"/>
      <c r="ALK305"/>
      <c r="ALL305"/>
      <c r="ALM305"/>
      <c r="ALN305"/>
      <c r="ALO305"/>
      <c r="ALP305"/>
      <c r="ALQ305"/>
      <c r="ALR305"/>
      <c r="ALS305"/>
      <c r="ALT305"/>
      <c r="ALU305"/>
      <c r="ALV305"/>
      <c r="ALW305"/>
      <c r="ALX305"/>
      <c r="ALY305"/>
      <c r="ALZ305"/>
      <c r="AMA305"/>
      <c r="AMB305"/>
      <c r="AMC305"/>
      <c r="AMD305"/>
      <c r="AME305"/>
      <c r="AMF305"/>
      <c r="AMG305"/>
      <c r="AMH305"/>
      <c r="AMI305"/>
      <c r="AMJ305"/>
      <c r="AMK305"/>
      <c r="AML305"/>
      <c r="AMM305"/>
      <c r="AMN305"/>
      <c r="AMO305"/>
      <c r="AMP305"/>
      <c r="AMQ305"/>
      <c r="AMR305"/>
      <c r="AMS305"/>
      <c r="AMT305"/>
      <c r="AMU305"/>
      <c r="AMV305"/>
      <c r="AMW305"/>
      <c r="AMX305"/>
      <c r="AMY305"/>
      <c r="AMZ305"/>
      <c r="ANA305"/>
      <c r="ANB305"/>
      <c r="ANC305"/>
      <c r="AND305"/>
      <c r="ANE305"/>
      <c r="ANF305"/>
      <c r="ANG305"/>
      <c r="ANH305"/>
      <c r="ANI305"/>
      <c r="ANJ305"/>
      <c r="ANK305"/>
      <c r="ANL305"/>
      <c r="ANM305"/>
      <c r="ANN305"/>
      <c r="ANO305"/>
      <c r="ANP305"/>
      <c r="ANQ305"/>
      <c r="ANR305"/>
      <c r="ANS305"/>
      <c r="ANT305"/>
      <c r="ANU305"/>
      <c r="ANV305"/>
      <c r="ANW305"/>
      <c r="ANX305"/>
      <c r="ANY305"/>
      <c r="ANZ305"/>
      <c r="AOA305"/>
      <c r="AOB305"/>
      <c r="AOC305"/>
      <c r="AOD305"/>
      <c r="AOE305"/>
      <c r="AOF305"/>
      <c r="AOG305"/>
      <c r="AOH305"/>
      <c r="AOI305"/>
      <c r="AOJ305"/>
      <c r="AOK305"/>
      <c r="AOL305"/>
      <c r="AOM305"/>
      <c r="AON305"/>
      <c r="AOO305"/>
      <c r="AOP305"/>
      <c r="AOQ305"/>
      <c r="AOR305"/>
      <c r="AOS305"/>
      <c r="AOT305"/>
      <c r="AOU305"/>
      <c r="AOV305"/>
      <c r="AOW305"/>
      <c r="AOX305"/>
      <c r="AOY305"/>
      <c r="AOZ305"/>
      <c r="APA305"/>
      <c r="APB305"/>
      <c r="APC305"/>
      <c r="APD305"/>
      <c r="APE305"/>
      <c r="APF305"/>
      <c r="APG305"/>
      <c r="APH305"/>
      <c r="API305"/>
      <c r="APJ305"/>
      <c r="APK305"/>
      <c r="APL305"/>
      <c r="APM305"/>
      <c r="APN305"/>
      <c r="APO305"/>
      <c r="APP305"/>
      <c r="APQ305"/>
      <c r="APR305"/>
      <c r="APS305"/>
      <c r="APT305"/>
      <c r="APU305"/>
      <c r="APV305"/>
      <c r="APW305"/>
      <c r="APX305"/>
      <c r="APY305"/>
      <c r="APZ305"/>
      <c r="AQA305"/>
      <c r="AQB305"/>
      <c r="AQC305"/>
      <c r="AQD305"/>
      <c r="AQE305"/>
      <c r="AQF305"/>
      <c r="AQG305"/>
      <c r="AQH305"/>
      <c r="AQI305"/>
      <c r="AQJ305"/>
      <c r="AQK305"/>
      <c r="AQL305"/>
      <c r="AQM305"/>
      <c r="AQN305"/>
      <c r="AQO305"/>
      <c r="AQP305"/>
      <c r="AQQ305"/>
      <c r="AQR305"/>
      <c r="AQS305"/>
      <c r="AQT305"/>
      <c r="AQU305"/>
      <c r="AQV305"/>
      <c r="AQW305"/>
      <c r="AQX305"/>
      <c r="AQY305"/>
      <c r="AQZ305"/>
      <c r="ARA305"/>
      <c r="ARB305"/>
      <c r="ARC305"/>
      <c r="ARD305"/>
      <c r="ARE305"/>
      <c r="ARF305"/>
      <c r="ARG305"/>
      <c r="ARH305"/>
      <c r="ARI305"/>
      <c r="ARJ305"/>
      <c r="ARK305"/>
      <c r="ARL305"/>
      <c r="ARM305"/>
      <c r="ARN305"/>
      <c r="ARO305"/>
      <c r="ARP305"/>
      <c r="ARQ305"/>
      <c r="ARR305"/>
      <c r="ARS305"/>
      <c r="ART305"/>
      <c r="ARU305"/>
      <c r="ARV305"/>
      <c r="ARW305"/>
      <c r="ARX305"/>
      <c r="ARY305"/>
      <c r="ARZ305"/>
      <c r="ASA305"/>
      <c r="ASB305"/>
      <c r="ASC305"/>
      <c r="ASD305"/>
      <c r="ASE305"/>
      <c r="ASF305"/>
      <c r="ASG305"/>
      <c r="ASH305"/>
      <c r="ASI305"/>
      <c r="ASJ305"/>
      <c r="ASK305"/>
      <c r="ASL305"/>
      <c r="ASM305"/>
      <c r="ASN305"/>
      <c r="ASO305"/>
      <c r="ASP305"/>
      <c r="ASQ305"/>
      <c r="ASR305"/>
      <c r="ASS305"/>
      <c r="AST305"/>
      <c r="ASU305"/>
      <c r="ASV305"/>
      <c r="ASW305"/>
      <c r="ASX305"/>
      <c r="ASY305"/>
      <c r="ASZ305"/>
      <c r="ATA305"/>
      <c r="ATB305"/>
      <c r="ATC305"/>
      <c r="ATD305"/>
      <c r="ATE305"/>
      <c r="ATF305"/>
      <c r="ATG305"/>
      <c r="ATH305"/>
      <c r="ATI305"/>
      <c r="ATJ305"/>
      <c r="ATK305"/>
      <c r="ATL305"/>
      <c r="ATM305"/>
      <c r="ATN305"/>
      <c r="ATO305"/>
      <c r="ATP305"/>
      <c r="ATQ305"/>
      <c r="ATR305"/>
      <c r="ATS305"/>
      <c r="ATT305"/>
      <c r="ATU305"/>
      <c r="ATV305"/>
      <c r="ATW305"/>
      <c r="ATX305"/>
      <c r="ATY305"/>
      <c r="ATZ305"/>
      <c r="AUA305"/>
      <c r="AUB305"/>
      <c r="AUC305"/>
      <c r="AUD305"/>
      <c r="AUE305"/>
      <c r="AUF305"/>
      <c r="AUG305"/>
      <c r="AUH305"/>
      <c r="AUI305"/>
      <c r="AUJ305"/>
      <c r="AUK305"/>
      <c r="AUL305"/>
      <c r="AUM305"/>
      <c r="AUN305"/>
      <c r="AUO305"/>
      <c r="AUP305"/>
      <c r="AUQ305"/>
      <c r="AUR305"/>
      <c r="AUS305"/>
      <c r="AUT305"/>
      <c r="AUU305"/>
      <c r="AUV305"/>
      <c r="AUW305"/>
      <c r="AUX305"/>
      <c r="AUY305"/>
      <c r="AUZ305"/>
      <c r="AVA305"/>
      <c r="AVB305"/>
      <c r="AVC305"/>
      <c r="AVD305"/>
      <c r="AVE305"/>
      <c r="AVF305"/>
      <c r="AVG305"/>
      <c r="AVH305"/>
      <c r="AVI305"/>
      <c r="AVJ305"/>
      <c r="AVK305"/>
      <c r="AVL305"/>
      <c r="AVM305"/>
      <c r="AVN305"/>
      <c r="AVO305"/>
      <c r="AVP305"/>
      <c r="AVQ305"/>
      <c r="AVR305"/>
      <c r="AVS305"/>
      <c r="AVT305"/>
      <c r="AVU305"/>
      <c r="AVV305"/>
      <c r="AVW305"/>
      <c r="AVX305"/>
      <c r="AVY305"/>
      <c r="AVZ305"/>
      <c r="AWA305"/>
      <c r="AWB305"/>
      <c r="AWC305"/>
      <c r="AWD305"/>
      <c r="AWE305"/>
      <c r="AWF305"/>
      <c r="AWG305"/>
      <c r="AWH305"/>
      <c r="AWI305"/>
      <c r="AWJ305"/>
      <c r="AWK305"/>
      <c r="AWL305"/>
      <c r="AWM305"/>
      <c r="AWN305"/>
      <c r="AWO305"/>
      <c r="AWP305"/>
      <c r="AWQ305"/>
      <c r="AWR305"/>
      <c r="AWS305"/>
      <c r="AWT305"/>
      <c r="AWU305"/>
      <c r="AWV305"/>
      <c r="AWW305"/>
      <c r="AWX305"/>
      <c r="AWY305"/>
      <c r="AWZ305"/>
      <c r="AXA305"/>
      <c r="AXB305"/>
      <c r="AXC305"/>
      <c r="AXD305"/>
      <c r="AXE305"/>
      <c r="AXF305"/>
      <c r="AXG305"/>
      <c r="AXH305"/>
      <c r="AXI305"/>
      <c r="AXJ305"/>
      <c r="AXK305"/>
      <c r="AXL305"/>
      <c r="AXM305"/>
      <c r="AXN305"/>
      <c r="AXO305"/>
      <c r="AXP305"/>
      <c r="AXQ305"/>
      <c r="AXR305"/>
      <c r="AXS305"/>
      <c r="AXT305"/>
      <c r="AXU305"/>
      <c r="AXV305"/>
      <c r="AXW305"/>
      <c r="AXX305"/>
      <c r="AXY305"/>
      <c r="AXZ305"/>
      <c r="AYA305"/>
      <c r="AYB305"/>
      <c r="AYC305"/>
      <c r="AYD305"/>
      <c r="AYE305"/>
      <c r="AYF305"/>
      <c r="AYG305"/>
      <c r="AYH305"/>
      <c r="AYI305"/>
      <c r="AYJ305"/>
      <c r="AYK305"/>
      <c r="AYL305"/>
      <c r="AYM305"/>
      <c r="AYN305"/>
      <c r="AYO305"/>
      <c r="AYP305"/>
      <c r="AYQ305"/>
      <c r="AYR305"/>
      <c r="AYS305"/>
      <c r="AYT305"/>
      <c r="AYU305"/>
      <c r="AYV305"/>
      <c r="AYW305"/>
      <c r="AYX305"/>
      <c r="AYY305"/>
      <c r="AYZ305"/>
      <c r="AZA305"/>
      <c r="AZB305"/>
      <c r="AZC305"/>
      <c r="AZD305"/>
      <c r="AZE305"/>
      <c r="AZF305"/>
      <c r="AZG305"/>
      <c r="AZH305"/>
      <c r="AZI305"/>
      <c r="AZJ305"/>
      <c r="AZK305"/>
      <c r="AZL305"/>
      <c r="AZM305"/>
      <c r="AZN305"/>
      <c r="AZO305"/>
      <c r="AZP305"/>
      <c r="AZQ305"/>
      <c r="AZR305"/>
      <c r="AZS305"/>
      <c r="AZT305"/>
      <c r="AZU305"/>
      <c r="AZV305"/>
      <c r="AZW305"/>
      <c r="AZX305"/>
      <c r="AZY305"/>
      <c r="AZZ305"/>
      <c r="BAA305"/>
      <c r="BAB305"/>
      <c r="BAC305"/>
      <c r="BAD305"/>
      <c r="BAE305"/>
      <c r="BAF305"/>
      <c r="BAG305"/>
      <c r="BAH305"/>
      <c r="BAI305"/>
      <c r="BAJ305"/>
      <c r="BAK305"/>
      <c r="BAL305"/>
      <c r="BAM305"/>
      <c r="BAN305"/>
      <c r="BAO305"/>
      <c r="BAP305"/>
      <c r="BAQ305"/>
      <c r="BAR305"/>
      <c r="BAS305"/>
      <c r="BAT305"/>
      <c r="BAU305"/>
      <c r="BAV305"/>
      <c r="BAW305"/>
      <c r="BAX305"/>
      <c r="BAY305"/>
      <c r="BAZ305"/>
      <c r="BBA305"/>
      <c r="BBB305"/>
      <c r="BBC305"/>
      <c r="BBD305"/>
      <c r="BBE305"/>
      <c r="BBF305"/>
      <c r="BBG305"/>
      <c r="BBH305"/>
      <c r="BBI305"/>
      <c r="BBJ305"/>
      <c r="BBK305"/>
      <c r="BBL305"/>
      <c r="BBM305"/>
      <c r="BBN305"/>
      <c r="BBO305"/>
      <c r="BBP305"/>
      <c r="BBQ305"/>
      <c r="BBR305"/>
      <c r="BBS305"/>
      <c r="BBT305"/>
      <c r="BBU305"/>
      <c r="BBV305"/>
      <c r="BBW305"/>
      <c r="BBX305"/>
      <c r="BBY305"/>
      <c r="BBZ305"/>
      <c r="BCA305"/>
      <c r="BCB305"/>
      <c r="BCC305"/>
      <c r="BCD305"/>
      <c r="BCE305"/>
      <c r="BCF305"/>
      <c r="BCG305"/>
      <c r="BCH305"/>
      <c r="BCI305"/>
      <c r="BCJ305"/>
      <c r="BCK305"/>
      <c r="BCL305"/>
      <c r="BCM305"/>
      <c r="BCN305"/>
      <c r="BCO305"/>
      <c r="BCP305"/>
      <c r="BCQ305"/>
      <c r="BCR305"/>
      <c r="BCS305"/>
      <c r="BCT305"/>
      <c r="BCU305"/>
      <c r="BCV305"/>
      <c r="BCW305"/>
      <c r="BCX305"/>
      <c r="BCY305"/>
      <c r="BCZ305"/>
      <c r="BDA305"/>
      <c r="BDB305"/>
      <c r="BDC305"/>
      <c r="BDD305"/>
      <c r="BDE305"/>
      <c r="BDF305"/>
      <c r="BDG305"/>
      <c r="BDH305"/>
      <c r="BDI305"/>
      <c r="BDJ305"/>
      <c r="BDK305"/>
      <c r="BDL305"/>
      <c r="BDM305"/>
      <c r="BDN305"/>
      <c r="BDO305"/>
      <c r="BDP305"/>
      <c r="BDQ305"/>
      <c r="BDR305"/>
      <c r="BDS305"/>
      <c r="BDT305"/>
      <c r="BDU305"/>
      <c r="BDV305"/>
      <c r="BDW305"/>
      <c r="BDX305"/>
      <c r="BDY305"/>
      <c r="BDZ305"/>
      <c r="BEA305"/>
      <c r="BEB305"/>
      <c r="BEC305"/>
      <c r="BED305"/>
      <c r="BEE305"/>
      <c r="BEF305"/>
      <c r="BEG305"/>
      <c r="BEH305"/>
      <c r="BEI305"/>
      <c r="BEJ305"/>
      <c r="BEK305"/>
      <c r="BEL305"/>
      <c r="BEM305"/>
      <c r="BEN305"/>
      <c r="BEO305"/>
      <c r="BEP305"/>
      <c r="BEQ305"/>
      <c r="BER305"/>
      <c r="BES305"/>
      <c r="BET305"/>
      <c r="BEU305"/>
      <c r="BEV305"/>
      <c r="BEW305"/>
      <c r="BEX305"/>
      <c r="BEY305"/>
      <c r="BEZ305"/>
      <c r="BFA305"/>
      <c r="BFB305"/>
      <c r="BFC305"/>
      <c r="BFD305"/>
      <c r="BFE305"/>
      <c r="BFF305"/>
      <c r="BFG305"/>
      <c r="BFH305"/>
      <c r="BFI305"/>
      <c r="BFJ305"/>
      <c r="BFK305"/>
      <c r="BFL305"/>
      <c r="BFM305"/>
      <c r="BFN305"/>
      <c r="BFO305"/>
      <c r="BFP305"/>
      <c r="BFQ305"/>
      <c r="BFR305"/>
      <c r="BFS305"/>
      <c r="BFT305"/>
      <c r="BFU305"/>
      <c r="BFV305"/>
      <c r="BFW305"/>
      <c r="BFX305"/>
      <c r="BFY305"/>
      <c r="BFZ305"/>
      <c r="BGA305"/>
      <c r="BGB305"/>
      <c r="BGC305"/>
      <c r="BGD305"/>
      <c r="BGE305"/>
      <c r="BGF305"/>
      <c r="BGG305"/>
      <c r="BGH305"/>
      <c r="BGI305"/>
      <c r="BGJ305"/>
      <c r="BGK305"/>
      <c r="BGL305"/>
      <c r="BGM305"/>
      <c r="BGN305"/>
      <c r="BGO305"/>
      <c r="BGP305"/>
      <c r="BGQ305"/>
      <c r="BGR305"/>
      <c r="BGS305"/>
      <c r="BGT305"/>
      <c r="BGU305"/>
      <c r="BGV305"/>
      <c r="BGW305"/>
      <c r="BGX305"/>
      <c r="BGY305"/>
      <c r="BGZ305"/>
      <c r="BHA305"/>
      <c r="BHB305"/>
      <c r="BHC305"/>
      <c r="BHD305"/>
      <c r="BHE305"/>
      <c r="BHF305"/>
      <c r="BHG305"/>
      <c r="BHH305"/>
      <c r="BHI305"/>
      <c r="BHJ305"/>
      <c r="BHK305"/>
      <c r="BHL305"/>
      <c r="BHM305"/>
      <c r="BHN305"/>
      <c r="BHO305"/>
      <c r="BHP305"/>
      <c r="BHQ305"/>
      <c r="BHR305"/>
      <c r="BHS305"/>
      <c r="BHT305"/>
      <c r="BHU305"/>
      <c r="BHV305"/>
      <c r="BHW305"/>
      <c r="BHX305"/>
      <c r="BHY305"/>
      <c r="BHZ305"/>
      <c r="BIA305"/>
      <c r="BIB305"/>
      <c r="BIC305"/>
      <c r="BID305"/>
      <c r="BIE305"/>
      <c r="BIF305"/>
      <c r="BIG305"/>
      <c r="BIH305"/>
      <c r="BII305"/>
      <c r="BIJ305"/>
      <c r="BIK305"/>
      <c r="BIL305"/>
      <c r="BIM305"/>
      <c r="BIN305"/>
      <c r="BIO305"/>
      <c r="BIP305"/>
      <c r="BIQ305"/>
      <c r="BIR305"/>
      <c r="BIS305"/>
      <c r="BIT305"/>
      <c r="BIU305"/>
      <c r="BIV305"/>
      <c r="BIW305"/>
      <c r="BIX305"/>
      <c r="BIY305"/>
      <c r="BIZ305"/>
      <c r="BJA305"/>
      <c r="BJB305"/>
      <c r="BJC305"/>
      <c r="BJD305"/>
      <c r="BJE305"/>
      <c r="BJF305"/>
      <c r="BJG305"/>
      <c r="BJH305"/>
      <c r="BJI305"/>
      <c r="BJJ305"/>
      <c r="BJK305"/>
      <c r="BJL305"/>
      <c r="BJM305"/>
      <c r="BJN305"/>
      <c r="BJO305"/>
      <c r="BJP305"/>
      <c r="BJQ305"/>
      <c r="BJR305"/>
      <c r="BJS305"/>
      <c r="BJT305"/>
      <c r="BJU305"/>
      <c r="BJV305"/>
      <c r="BJW305"/>
      <c r="BJX305"/>
      <c r="BJY305"/>
      <c r="BJZ305"/>
      <c r="BKA305"/>
      <c r="BKB305"/>
      <c r="BKC305"/>
      <c r="BKD305"/>
      <c r="BKE305"/>
      <c r="BKF305"/>
      <c r="BKG305"/>
      <c r="BKH305"/>
      <c r="BKI305"/>
      <c r="BKJ305"/>
      <c r="BKK305"/>
      <c r="BKL305"/>
      <c r="BKM305"/>
      <c r="BKN305"/>
      <c r="BKO305"/>
      <c r="BKP305"/>
      <c r="BKQ305"/>
      <c r="BKR305"/>
      <c r="BKS305"/>
      <c r="BKT305"/>
      <c r="BKU305"/>
      <c r="BKV305"/>
      <c r="BKW305"/>
      <c r="BKX305"/>
      <c r="BKY305"/>
      <c r="BKZ305"/>
      <c r="BLA305"/>
      <c r="BLB305"/>
      <c r="BLC305"/>
      <c r="BLD305"/>
      <c r="BLE305"/>
      <c r="BLF305"/>
      <c r="BLG305"/>
      <c r="BLH305"/>
      <c r="BLI305"/>
      <c r="BLJ305"/>
      <c r="BLK305"/>
      <c r="BLL305"/>
      <c r="BLM305"/>
      <c r="BLN305"/>
      <c r="BLO305"/>
      <c r="BLP305"/>
      <c r="BLQ305"/>
      <c r="BLR305"/>
      <c r="BLS305"/>
      <c r="BLT305"/>
      <c r="BLU305"/>
      <c r="BLV305"/>
      <c r="BLW305"/>
      <c r="BLX305"/>
      <c r="BLY305"/>
      <c r="BLZ305"/>
      <c r="BMA305"/>
      <c r="BMB305"/>
      <c r="BMC305"/>
      <c r="BMD305"/>
      <c r="BME305"/>
      <c r="BMF305"/>
      <c r="BMG305"/>
      <c r="BMH305"/>
      <c r="BMI305"/>
      <c r="BMJ305"/>
      <c r="BMK305"/>
      <c r="BML305"/>
      <c r="BMM305"/>
      <c r="BMN305"/>
      <c r="BMO305"/>
      <c r="BMP305"/>
      <c r="BMQ305"/>
      <c r="BMR305"/>
      <c r="BMS305"/>
      <c r="BMT305"/>
      <c r="BMU305"/>
      <c r="BMV305"/>
      <c r="BMW305"/>
      <c r="BMX305"/>
      <c r="BMY305"/>
      <c r="BMZ305"/>
      <c r="BNA305"/>
      <c r="BNB305"/>
      <c r="BNC305"/>
      <c r="BND305"/>
      <c r="BNE305"/>
      <c r="BNF305"/>
      <c r="BNG305"/>
      <c r="BNH305"/>
      <c r="BNI305"/>
      <c r="BNJ305"/>
      <c r="BNK305"/>
      <c r="BNL305"/>
      <c r="BNM305"/>
      <c r="BNN305"/>
      <c r="BNO305"/>
      <c r="BNP305"/>
      <c r="BNQ305"/>
      <c r="BNR305"/>
      <c r="BNS305"/>
      <c r="BNT305"/>
      <c r="BNU305"/>
      <c r="BNV305"/>
      <c r="BNW305"/>
      <c r="BNX305"/>
      <c r="BNY305"/>
      <c r="BNZ305"/>
      <c r="BOA305"/>
      <c r="BOB305"/>
      <c r="BOC305"/>
      <c r="BOD305"/>
      <c r="BOE305"/>
      <c r="BOF305"/>
      <c r="BOG305"/>
      <c r="BOH305"/>
      <c r="BOI305"/>
      <c r="BOJ305"/>
      <c r="BOK305"/>
      <c r="BOL305"/>
      <c r="BOM305"/>
      <c r="BON305"/>
      <c r="BOO305"/>
      <c r="BOP305"/>
      <c r="BOQ305"/>
      <c r="BOR305"/>
      <c r="BOS305"/>
      <c r="BOT305"/>
      <c r="BOU305"/>
      <c r="BOV305"/>
      <c r="BOW305"/>
      <c r="BOX305"/>
      <c r="BOY305"/>
      <c r="BOZ305"/>
      <c r="BPA305"/>
      <c r="BPB305"/>
      <c r="BPC305"/>
      <c r="BPD305"/>
      <c r="BPE305"/>
      <c r="BPF305"/>
      <c r="BPG305"/>
      <c r="BPH305"/>
      <c r="BPI305"/>
      <c r="BPJ305"/>
      <c r="BPK305"/>
      <c r="BPL305"/>
      <c r="BPM305"/>
      <c r="BPN305"/>
      <c r="BPO305"/>
      <c r="BPP305"/>
      <c r="BPQ305"/>
      <c r="BPR305"/>
      <c r="BPS305"/>
      <c r="BPT305"/>
      <c r="BPU305"/>
      <c r="BPV305"/>
      <c r="BPW305"/>
      <c r="BPX305"/>
      <c r="BPY305"/>
      <c r="BPZ305"/>
      <c r="BQA305"/>
      <c r="BQB305"/>
      <c r="BQC305"/>
      <c r="BQD305"/>
      <c r="BQE305"/>
      <c r="BQF305"/>
      <c r="BQG305"/>
      <c r="BQH305"/>
      <c r="BQI305"/>
      <c r="BQJ305"/>
      <c r="BQK305"/>
      <c r="BQL305"/>
      <c r="BQM305"/>
      <c r="BQN305"/>
      <c r="BQO305"/>
      <c r="BQP305"/>
      <c r="BQQ305"/>
      <c r="BQR305"/>
      <c r="BQS305"/>
      <c r="BQT305"/>
      <c r="BQU305"/>
      <c r="BQV305"/>
      <c r="BQW305"/>
      <c r="BQX305"/>
      <c r="BQY305"/>
      <c r="BQZ305"/>
      <c r="BRA305"/>
      <c r="BRB305"/>
      <c r="BRC305"/>
      <c r="BRD305"/>
      <c r="BRE305"/>
      <c r="BRF305"/>
      <c r="BRG305"/>
      <c r="BRH305"/>
      <c r="BRI305"/>
      <c r="BRJ305"/>
      <c r="BRK305"/>
      <c r="BRL305"/>
      <c r="BRM305"/>
      <c r="BRN305"/>
      <c r="BRO305"/>
      <c r="BRP305"/>
      <c r="BRQ305"/>
      <c r="BRR305"/>
      <c r="BRS305"/>
      <c r="BRT305"/>
      <c r="BRU305"/>
      <c r="BRV305"/>
      <c r="BRW305"/>
      <c r="BRX305"/>
      <c r="BRY305"/>
      <c r="BRZ305"/>
      <c r="BSA305"/>
      <c r="BSB305"/>
      <c r="BSC305"/>
      <c r="BSD305"/>
      <c r="BSE305"/>
      <c r="BSF305"/>
      <c r="BSG305"/>
      <c r="BSH305"/>
      <c r="BSI305"/>
      <c r="BSJ305"/>
      <c r="BSK305"/>
      <c r="BSL305"/>
      <c r="BSM305"/>
      <c r="BSN305"/>
      <c r="BSO305"/>
      <c r="BSP305"/>
      <c r="BSQ305"/>
      <c r="BSR305"/>
      <c r="BSS305"/>
      <c r="BST305"/>
      <c r="BSU305"/>
      <c r="BSV305"/>
      <c r="BSW305"/>
      <c r="BSX305"/>
      <c r="BSY305"/>
      <c r="BSZ305"/>
      <c r="BTA305"/>
      <c r="BTB305"/>
      <c r="BTC305"/>
      <c r="BTD305"/>
      <c r="BTE305"/>
      <c r="BTF305"/>
      <c r="BTG305"/>
      <c r="BTH305"/>
      <c r="BTI305"/>
      <c r="BTJ305"/>
      <c r="BTK305"/>
      <c r="BTL305"/>
      <c r="BTM305"/>
      <c r="BTN305"/>
      <c r="BTO305"/>
      <c r="BTP305"/>
      <c r="BTQ305"/>
      <c r="BTR305"/>
      <c r="BTS305"/>
      <c r="BTT305"/>
      <c r="BTU305"/>
      <c r="BTV305"/>
      <c r="BTW305"/>
      <c r="BTX305"/>
      <c r="BTY305"/>
      <c r="BTZ305"/>
      <c r="BUA305"/>
      <c r="BUB305"/>
      <c r="BUC305"/>
      <c r="BUD305"/>
      <c r="BUE305"/>
      <c r="BUF305"/>
      <c r="BUG305"/>
      <c r="BUH305"/>
      <c r="BUI305"/>
      <c r="BUJ305"/>
      <c r="BUK305"/>
      <c r="BUL305"/>
      <c r="BUM305"/>
      <c r="BUN305"/>
      <c r="BUO305"/>
      <c r="BUP305"/>
      <c r="BUQ305"/>
      <c r="BUR305"/>
      <c r="BUS305"/>
      <c r="BUT305"/>
      <c r="BUU305"/>
      <c r="BUV305"/>
      <c r="BUW305"/>
      <c r="BUX305"/>
      <c r="BUY305"/>
      <c r="BUZ305"/>
      <c r="BVA305"/>
      <c r="BVB305"/>
      <c r="BVC305"/>
      <c r="BVD305"/>
      <c r="BVE305"/>
      <c r="BVF305"/>
      <c r="BVG305"/>
      <c r="BVH305"/>
      <c r="BVI305"/>
      <c r="BVJ305"/>
      <c r="BVK305"/>
      <c r="BVL305"/>
      <c r="BVM305"/>
      <c r="BVN305"/>
      <c r="BVO305"/>
      <c r="BVP305"/>
      <c r="BVQ305"/>
      <c r="BVR305"/>
      <c r="BVS305"/>
      <c r="BVT305"/>
      <c r="BVU305"/>
      <c r="BVV305"/>
      <c r="BVW305"/>
      <c r="BVX305"/>
      <c r="BVY305"/>
      <c r="BVZ305"/>
      <c r="BWA305"/>
      <c r="BWB305"/>
      <c r="BWC305"/>
      <c r="BWD305"/>
      <c r="BWE305"/>
      <c r="BWF305"/>
      <c r="BWG305"/>
      <c r="BWH305"/>
      <c r="BWI305"/>
      <c r="BWJ305"/>
      <c r="BWK305"/>
      <c r="BWL305"/>
      <c r="BWM305"/>
      <c r="BWN305"/>
      <c r="BWO305"/>
      <c r="BWP305"/>
      <c r="BWQ305"/>
      <c r="BWR305"/>
      <c r="BWS305"/>
      <c r="BWT305"/>
      <c r="BWU305"/>
      <c r="BWV305"/>
      <c r="BWW305"/>
      <c r="BWX305"/>
      <c r="BWY305"/>
      <c r="BWZ305"/>
      <c r="BXA305"/>
      <c r="BXB305"/>
      <c r="BXC305"/>
      <c r="BXD305"/>
      <c r="BXE305"/>
      <c r="BXF305"/>
      <c r="BXG305"/>
      <c r="BXH305"/>
      <c r="BXI305"/>
      <c r="BXJ305"/>
      <c r="BXK305"/>
      <c r="BXL305"/>
      <c r="BXM305"/>
      <c r="BXN305"/>
      <c r="BXO305"/>
      <c r="BXP305"/>
      <c r="BXQ305"/>
      <c r="BXR305"/>
      <c r="BXS305"/>
      <c r="BXT305"/>
      <c r="BXU305"/>
      <c r="BXV305"/>
      <c r="BXW305"/>
      <c r="BXX305"/>
      <c r="BXY305"/>
      <c r="BXZ305"/>
      <c r="BYA305"/>
      <c r="BYB305"/>
      <c r="BYC305"/>
      <c r="BYD305"/>
      <c r="BYE305"/>
      <c r="BYF305"/>
      <c r="BYG305"/>
      <c r="BYH305"/>
      <c r="BYI305"/>
      <c r="BYJ305"/>
      <c r="BYK305"/>
      <c r="BYL305"/>
      <c r="BYM305"/>
      <c r="BYN305"/>
      <c r="BYO305"/>
      <c r="BYP305"/>
      <c r="BYQ305"/>
      <c r="BYR305"/>
      <c r="BYS305"/>
      <c r="BYT305"/>
      <c r="BYU305"/>
      <c r="BYV305"/>
      <c r="BYW305"/>
      <c r="BYX305"/>
      <c r="BYY305"/>
      <c r="BYZ305"/>
      <c r="BZA305"/>
      <c r="BZB305"/>
      <c r="BZC305"/>
      <c r="BZD305"/>
      <c r="BZE305"/>
      <c r="BZF305"/>
      <c r="BZG305"/>
      <c r="BZH305"/>
      <c r="BZI305"/>
      <c r="BZJ305"/>
      <c r="BZK305"/>
      <c r="BZL305"/>
      <c r="BZM305"/>
      <c r="BZN305"/>
      <c r="BZO305"/>
      <c r="BZP305"/>
      <c r="BZQ305"/>
      <c r="BZR305"/>
      <c r="BZS305"/>
      <c r="BZT305"/>
      <c r="BZU305"/>
      <c r="BZV305"/>
      <c r="BZW305"/>
      <c r="BZX305"/>
      <c r="BZY305"/>
      <c r="BZZ305"/>
      <c r="CAA305"/>
      <c r="CAB305"/>
      <c r="CAC305"/>
      <c r="CAD305"/>
      <c r="CAE305"/>
      <c r="CAF305"/>
      <c r="CAG305"/>
      <c r="CAH305"/>
      <c r="CAI305"/>
      <c r="CAJ305"/>
      <c r="CAK305"/>
      <c r="CAL305"/>
      <c r="CAM305"/>
      <c r="CAN305"/>
      <c r="CAO305"/>
      <c r="CAP305"/>
      <c r="CAQ305"/>
      <c r="CAR305"/>
      <c r="CAS305"/>
      <c r="CAT305"/>
      <c r="CAU305"/>
      <c r="CAV305"/>
      <c r="CAW305"/>
      <c r="CAX305"/>
      <c r="CAY305"/>
      <c r="CAZ305"/>
      <c r="CBA305"/>
      <c r="CBB305"/>
      <c r="CBC305"/>
      <c r="CBD305"/>
      <c r="CBE305"/>
      <c r="CBF305"/>
      <c r="CBG305"/>
      <c r="CBH305"/>
      <c r="CBI305"/>
      <c r="CBJ305"/>
      <c r="CBK305"/>
      <c r="CBL305"/>
      <c r="CBM305"/>
      <c r="CBN305"/>
      <c r="CBO305"/>
      <c r="CBP305"/>
      <c r="CBQ305"/>
      <c r="CBR305"/>
      <c r="CBS305"/>
      <c r="CBT305"/>
      <c r="CBU305"/>
      <c r="CBV305"/>
      <c r="CBW305"/>
      <c r="CBX305"/>
      <c r="CBY305"/>
      <c r="CBZ305"/>
      <c r="CCA305"/>
      <c r="CCB305"/>
      <c r="CCC305"/>
      <c r="CCD305"/>
      <c r="CCE305"/>
      <c r="CCF305"/>
      <c r="CCG305"/>
      <c r="CCH305"/>
      <c r="CCI305"/>
      <c r="CCJ305"/>
      <c r="CCK305"/>
      <c r="CCL305"/>
      <c r="CCM305"/>
      <c r="CCN305"/>
      <c r="CCO305"/>
      <c r="CCP305"/>
      <c r="CCQ305"/>
      <c r="CCR305"/>
      <c r="CCS305"/>
      <c r="CCT305"/>
      <c r="CCU305"/>
      <c r="CCV305"/>
      <c r="CCW305"/>
      <c r="CCX305"/>
      <c r="CCY305"/>
      <c r="CCZ305"/>
      <c r="CDA305"/>
      <c r="CDB305"/>
      <c r="CDC305"/>
      <c r="CDD305"/>
      <c r="CDE305"/>
      <c r="CDF305"/>
      <c r="CDG305"/>
      <c r="CDH305"/>
      <c r="CDI305"/>
      <c r="CDJ305"/>
      <c r="CDK305"/>
      <c r="CDL305"/>
      <c r="CDM305"/>
      <c r="CDN305"/>
      <c r="CDO305"/>
      <c r="CDP305"/>
      <c r="CDQ305"/>
      <c r="CDR305"/>
      <c r="CDS305"/>
      <c r="CDT305"/>
      <c r="CDU305"/>
      <c r="CDV305"/>
      <c r="CDW305"/>
      <c r="CDX305"/>
      <c r="CDY305"/>
      <c r="CDZ305"/>
      <c r="CEA305"/>
      <c r="CEB305"/>
      <c r="CEC305"/>
      <c r="CED305"/>
      <c r="CEE305"/>
      <c r="CEF305"/>
      <c r="CEG305"/>
      <c r="CEH305"/>
      <c r="CEI305"/>
      <c r="CEJ305"/>
      <c r="CEK305"/>
      <c r="CEL305"/>
      <c r="CEM305"/>
      <c r="CEN305"/>
      <c r="CEO305"/>
      <c r="CEP305"/>
      <c r="CEQ305"/>
      <c r="CER305"/>
      <c r="CES305"/>
      <c r="CET305"/>
      <c r="CEU305"/>
      <c r="CEV305"/>
      <c r="CEW305"/>
      <c r="CEX305"/>
      <c r="CEY305"/>
      <c r="CEZ305"/>
      <c r="CFA305"/>
      <c r="CFB305"/>
      <c r="CFC305"/>
      <c r="CFD305"/>
      <c r="CFE305"/>
      <c r="CFF305"/>
      <c r="CFG305"/>
      <c r="CFH305"/>
      <c r="CFI305"/>
      <c r="CFJ305"/>
      <c r="CFK305"/>
      <c r="CFL305"/>
      <c r="CFM305"/>
      <c r="CFN305"/>
      <c r="CFO305"/>
      <c r="CFP305"/>
      <c r="CFQ305"/>
      <c r="CFR305"/>
      <c r="CFS305"/>
      <c r="CFT305"/>
      <c r="CFU305"/>
      <c r="CFV305"/>
      <c r="CFW305"/>
      <c r="CFX305"/>
      <c r="CFY305"/>
      <c r="CFZ305"/>
      <c r="CGA305"/>
      <c r="CGB305"/>
      <c r="CGC305"/>
      <c r="CGD305"/>
      <c r="CGE305"/>
      <c r="CGF305"/>
      <c r="CGG305"/>
      <c r="CGH305"/>
      <c r="CGI305"/>
      <c r="CGJ305"/>
      <c r="CGK305"/>
      <c r="CGL305"/>
      <c r="CGM305"/>
      <c r="CGN305"/>
      <c r="CGO305"/>
      <c r="CGP305"/>
      <c r="CGQ305"/>
      <c r="CGR305"/>
      <c r="CGS305"/>
      <c r="CGT305"/>
      <c r="CGU305"/>
      <c r="CGV305"/>
      <c r="CGW305"/>
      <c r="CGX305"/>
      <c r="CGY305"/>
      <c r="CGZ305"/>
      <c r="CHA305"/>
      <c r="CHB305"/>
      <c r="CHC305"/>
      <c r="CHD305"/>
      <c r="CHE305"/>
      <c r="CHF305"/>
      <c r="CHG305"/>
      <c r="CHH305"/>
      <c r="CHI305"/>
      <c r="CHJ305"/>
      <c r="CHK305"/>
      <c r="CHL305"/>
      <c r="CHM305"/>
      <c r="CHN305"/>
      <c r="CHO305"/>
      <c r="CHP305"/>
      <c r="CHQ305"/>
      <c r="CHR305"/>
      <c r="CHS305"/>
      <c r="CHT305"/>
      <c r="CHU305"/>
      <c r="CHV305"/>
      <c r="CHW305"/>
      <c r="CHX305"/>
      <c r="CHY305"/>
      <c r="CHZ305"/>
      <c r="CIA305"/>
      <c r="CIB305"/>
      <c r="CIC305"/>
      <c r="CID305"/>
      <c r="CIE305"/>
      <c r="CIF305"/>
      <c r="CIG305"/>
      <c r="CIH305"/>
      <c r="CII305"/>
      <c r="CIJ305"/>
      <c r="CIK305"/>
      <c r="CIL305"/>
      <c r="CIM305"/>
      <c r="CIN305"/>
      <c r="CIO305"/>
      <c r="CIP305"/>
      <c r="CIQ305"/>
      <c r="CIR305"/>
      <c r="CIS305"/>
      <c r="CIT305"/>
      <c r="CIU305"/>
      <c r="CIV305"/>
      <c r="CIW305"/>
      <c r="CIX305"/>
      <c r="CIY305"/>
      <c r="CIZ305"/>
      <c r="CJA305"/>
      <c r="CJB305"/>
      <c r="CJC305"/>
      <c r="CJD305"/>
      <c r="CJE305"/>
      <c r="CJF305"/>
      <c r="CJG305"/>
      <c r="CJH305"/>
      <c r="CJI305"/>
      <c r="CJJ305"/>
      <c r="CJK305"/>
      <c r="CJL305"/>
      <c r="CJM305"/>
      <c r="CJN305"/>
      <c r="CJO305"/>
      <c r="CJP305"/>
      <c r="CJQ305"/>
      <c r="CJR305"/>
      <c r="CJS305"/>
      <c r="CJT305"/>
      <c r="CJU305"/>
      <c r="CJV305"/>
      <c r="CJW305"/>
      <c r="CJX305"/>
      <c r="CJY305"/>
      <c r="CJZ305"/>
      <c r="CKA305"/>
      <c r="CKB305"/>
      <c r="CKC305"/>
      <c r="CKD305"/>
      <c r="CKE305"/>
      <c r="CKF305"/>
      <c r="CKG305"/>
      <c r="CKH305"/>
      <c r="CKI305"/>
      <c r="CKJ305"/>
      <c r="CKK305"/>
      <c r="CKL305"/>
      <c r="CKM305"/>
      <c r="CKN305"/>
      <c r="CKO305"/>
      <c r="CKP305"/>
      <c r="CKQ305"/>
      <c r="CKR305"/>
      <c r="CKS305"/>
      <c r="CKT305"/>
      <c r="CKU305"/>
      <c r="CKV305"/>
      <c r="CKW305"/>
      <c r="CKX305"/>
      <c r="CKY305"/>
      <c r="CKZ305"/>
      <c r="CLA305"/>
      <c r="CLB305"/>
      <c r="CLC305"/>
      <c r="CLD305"/>
      <c r="CLE305"/>
      <c r="CLF305"/>
      <c r="CLG305"/>
      <c r="CLH305"/>
      <c r="CLI305"/>
      <c r="CLJ305"/>
      <c r="CLK305"/>
      <c r="CLL305"/>
      <c r="CLM305"/>
      <c r="CLN305"/>
      <c r="CLO305"/>
      <c r="CLP305"/>
      <c r="CLQ305"/>
      <c r="CLR305"/>
      <c r="CLS305"/>
      <c r="CLT305"/>
      <c r="CLU305"/>
      <c r="CLV305"/>
      <c r="CLW305"/>
      <c r="CLX305"/>
      <c r="CLY305"/>
      <c r="CLZ305"/>
      <c r="CMA305"/>
      <c r="CMB305"/>
      <c r="CMC305"/>
      <c r="CMD305"/>
      <c r="CME305"/>
      <c r="CMF305"/>
      <c r="CMG305"/>
      <c r="CMH305"/>
      <c r="CMI305"/>
      <c r="CMJ305"/>
      <c r="CMK305"/>
      <c r="CML305"/>
      <c r="CMM305"/>
      <c r="CMN305"/>
      <c r="CMO305"/>
      <c r="CMP305"/>
      <c r="CMQ305"/>
      <c r="CMR305"/>
      <c r="CMS305"/>
      <c r="CMT305"/>
      <c r="CMU305"/>
      <c r="CMV305"/>
      <c r="CMW305"/>
      <c r="CMX305"/>
      <c r="CMY305"/>
      <c r="CMZ305"/>
      <c r="CNA305"/>
      <c r="CNB305"/>
      <c r="CNC305"/>
      <c r="CND305"/>
      <c r="CNE305"/>
      <c r="CNF305"/>
      <c r="CNG305"/>
      <c r="CNH305"/>
      <c r="CNI305"/>
      <c r="CNJ305"/>
      <c r="CNK305"/>
      <c r="CNL305"/>
      <c r="CNM305"/>
      <c r="CNN305"/>
      <c r="CNO305"/>
      <c r="CNP305"/>
      <c r="CNQ305"/>
      <c r="CNR305"/>
      <c r="CNS305"/>
      <c r="CNT305"/>
      <c r="CNU305"/>
      <c r="CNV305"/>
      <c r="CNW305"/>
      <c r="CNX305"/>
      <c r="CNY305"/>
      <c r="CNZ305"/>
      <c r="COA305"/>
      <c r="COB305"/>
      <c r="COC305"/>
      <c r="COD305"/>
      <c r="COE305"/>
      <c r="COF305"/>
      <c r="COG305"/>
      <c r="COH305"/>
      <c r="COI305"/>
      <c r="COJ305"/>
      <c r="COK305"/>
      <c r="COL305"/>
      <c r="COM305"/>
      <c r="CON305"/>
      <c r="COO305"/>
      <c r="COP305"/>
      <c r="COQ305"/>
      <c r="COR305"/>
      <c r="COS305"/>
      <c r="COT305"/>
      <c r="COU305"/>
      <c r="COV305"/>
      <c r="COW305"/>
      <c r="COX305"/>
      <c r="COY305"/>
      <c r="COZ305"/>
      <c r="CPA305"/>
      <c r="CPB305"/>
      <c r="CPC305"/>
      <c r="CPD305"/>
      <c r="CPE305"/>
      <c r="CPF305"/>
      <c r="CPG305"/>
      <c r="CPH305"/>
      <c r="CPI305"/>
      <c r="CPJ305"/>
      <c r="CPK305"/>
      <c r="CPL305"/>
      <c r="CPM305"/>
      <c r="CPN305"/>
      <c r="CPO305"/>
      <c r="CPP305"/>
      <c r="CPQ305"/>
      <c r="CPR305"/>
      <c r="CPS305"/>
      <c r="CPT305"/>
      <c r="CPU305"/>
      <c r="CPV305"/>
      <c r="CPW305"/>
      <c r="CPX305"/>
      <c r="CPY305"/>
      <c r="CPZ305"/>
      <c r="CQA305"/>
      <c r="CQB305"/>
      <c r="CQC305"/>
      <c r="CQD305"/>
      <c r="CQE305"/>
      <c r="CQF305"/>
      <c r="CQG305"/>
      <c r="CQH305"/>
      <c r="CQI305"/>
      <c r="CQJ305"/>
      <c r="CQK305"/>
      <c r="CQL305"/>
      <c r="CQM305"/>
      <c r="CQN305"/>
      <c r="CQO305"/>
      <c r="CQP305"/>
      <c r="CQQ305"/>
      <c r="CQR305"/>
      <c r="CQS305"/>
      <c r="CQT305"/>
      <c r="CQU305"/>
      <c r="CQV305"/>
      <c r="CQW305"/>
      <c r="CQX305"/>
      <c r="CQY305"/>
      <c r="CQZ305"/>
      <c r="CRA305"/>
      <c r="CRB305"/>
      <c r="CRC305"/>
      <c r="CRD305"/>
      <c r="CRE305"/>
      <c r="CRF305"/>
      <c r="CRG305"/>
      <c r="CRH305"/>
      <c r="CRI305"/>
      <c r="CRJ305"/>
      <c r="CRK305"/>
      <c r="CRL305"/>
      <c r="CRM305"/>
      <c r="CRN305"/>
      <c r="CRO305"/>
      <c r="CRP305"/>
      <c r="CRQ305"/>
      <c r="CRR305"/>
      <c r="CRS305"/>
      <c r="CRT305"/>
      <c r="CRU305"/>
      <c r="CRV305"/>
      <c r="CRW305"/>
      <c r="CRX305"/>
      <c r="CRY305"/>
      <c r="CRZ305"/>
      <c r="CSA305"/>
      <c r="CSB305"/>
      <c r="CSC305"/>
      <c r="CSD305"/>
      <c r="CSE305"/>
      <c r="CSF305"/>
      <c r="CSG305"/>
      <c r="CSH305"/>
      <c r="CSI305"/>
      <c r="CSJ305"/>
      <c r="CSK305"/>
      <c r="CSL305"/>
      <c r="CSM305"/>
      <c r="CSN305"/>
      <c r="CSO305"/>
      <c r="CSP305"/>
      <c r="CSQ305"/>
      <c r="CSR305"/>
      <c r="CSS305"/>
      <c r="CST305"/>
      <c r="CSU305"/>
      <c r="CSV305"/>
      <c r="CSW305"/>
      <c r="CSX305"/>
      <c r="CSY305"/>
      <c r="CSZ305"/>
      <c r="CTA305"/>
      <c r="CTB305"/>
      <c r="CTC305"/>
      <c r="CTD305"/>
      <c r="CTE305"/>
      <c r="CTF305"/>
      <c r="CTG305"/>
      <c r="CTH305"/>
      <c r="CTI305"/>
      <c r="CTJ305"/>
      <c r="CTK305"/>
      <c r="CTL305"/>
      <c r="CTM305"/>
      <c r="CTN305"/>
      <c r="CTO305"/>
      <c r="CTP305"/>
      <c r="CTQ305"/>
      <c r="CTR305"/>
      <c r="CTS305"/>
      <c r="CTT305"/>
      <c r="CTU305"/>
      <c r="CTV305"/>
      <c r="CTW305"/>
      <c r="CTX305"/>
      <c r="CTY305"/>
      <c r="CTZ305"/>
      <c r="CUA305"/>
      <c r="CUB305"/>
      <c r="CUC305"/>
      <c r="CUD305"/>
      <c r="CUE305"/>
      <c r="CUF305"/>
      <c r="CUG305"/>
      <c r="CUH305"/>
      <c r="CUI305"/>
      <c r="CUJ305"/>
      <c r="CUK305"/>
      <c r="CUL305"/>
      <c r="CUM305"/>
      <c r="CUN305"/>
      <c r="CUO305"/>
      <c r="CUP305"/>
      <c r="CUQ305"/>
      <c r="CUR305"/>
      <c r="CUS305"/>
      <c r="CUT305"/>
      <c r="CUU305"/>
      <c r="CUV305"/>
      <c r="CUW305"/>
      <c r="CUX305"/>
      <c r="CUY305"/>
      <c r="CUZ305"/>
      <c r="CVA305"/>
      <c r="CVB305"/>
      <c r="CVC305"/>
      <c r="CVD305"/>
      <c r="CVE305"/>
      <c r="CVF305"/>
      <c r="CVG305"/>
      <c r="CVH305"/>
      <c r="CVI305"/>
      <c r="CVJ305"/>
      <c r="CVK305"/>
      <c r="CVL305"/>
      <c r="CVM305"/>
      <c r="CVN305"/>
      <c r="CVO305"/>
      <c r="CVP305"/>
      <c r="CVQ305"/>
      <c r="CVR305"/>
      <c r="CVS305"/>
      <c r="CVT305"/>
      <c r="CVU305"/>
      <c r="CVV305"/>
      <c r="CVW305"/>
      <c r="CVX305"/>
      <c r="CVY305"/>
      <c r="CVZ305"/>
      <c r="CWA305"/>
      <c r="CWB305"/>
      <c r="CWC305"/>
      <c r="CWD305"/>
      <c r="CWE305"/>
      <c r="CWF305"/>
      <c r="CWG305"/>
      <c r="CWH305"/>
      <c r="CWI305"/>
      <c r="CWJ305"/>
      <c r="CWK305"/>
      <c r="CWL305"/>
      <c r="CWM305"/>
      <c r="CWN305"/>
      <c r="CWO305"/>
      <c r="CWP305"/>
      <c r="CWQ305"/>
      <c r="CWR305"/>
      <c r="CWS305"/>
      <c r="CWT305"/>
      <c r="CWU305"/>
      <c r="CWV305"/>
      <c r="CWW305"/>
      <c r="CWX305"/>
      <c r="CWY305"/>
      <c r="CWZ305"/>
      <c r="CXA305"/>
      <c r="CXB305"/>
      <c r="CXC305"/>
      <c r="CXD305"/>
      <c r="CXE305"/>
      <c r="CXF305"/>
      <c r="CXG305"/>
      <c r="CXH305"/>
      <c r="CXI305"/>
      <c r="CXJ305"/>
      <c r="CXK305"/>
      <c r="CXL305"/>
      <c r="CXM305"/>
      <c r="CXN305"/>
      <c r="CXO305"/>
      <c r="CXP305"/>
      <c r="CXQ305"/>
      <c r="CXR305"/>
      <c r="CXS305"/>
      <c r="CXT305"/>
      <c r="CXU305"/>
      <c r="CXV305"/>
      <c r="CXW305"/>
      <c r="CXX305"/>
      <c r="CXY305"/>
      <c r="CXZ305"/>
      <c r="CYA305"/>
      <c r="CYB305"/>
      <c r="CYC305"/>
      <c r="CYD305"/>
      <c r="CYE305"/>
      <c r="CYF305"/>
      <c r="CYG305"/>
      <c r="CYH305"/>
      <c r="CYI305"/>
      <c r="CYJ305"/>
      <c r="CYK305"/>
      <c r="CYL305"/>
      <c r="CYM305"/>
      <c r="CYN305"/>
      <c r="CYO305"/>
      <c r="CYP305"/>
      <c r="CYQ305"/>
      <c r="CYR305"/>
      <c r="CYS305"/>
      <c r="CYT305"/>
      <c r="CYU305"/>
      <c r="CYV305"/>
      <c r="CYW305"/>
      <c r="CYX305"/>
      <c r="CYY305"/>
      <c r="CYZ305"/>
      <c r="CZA305"/>
      <c r="CZB305"/>
      <c r="CZC305"/>
      <c r="CZD305"/>
      <c r="CZE305"/>
      <c r="CZF305"/>
      <c r="CZG305"/>
      <c r="CZH305"/>
      <c r="CZI305"/>
      <c r="CZJ305"/>
      <c r="CZK305"/>
      <c r="CZL305"/>
      <c r="CZM305"/>
      <c r="CZN305"/>
      <c r="CZO305"/>
      <c r="CZP305"/>
      <c r="CZQ305"/>
      <c r="CZR305"/>
      <c r="CZS305"/>
      <c r="CZT305"/>
      <c r="CZU305"/>
      <c r="CZV305"/>
      <c r="CZW305"/>
      <c r="CZX305"/>
      <c r="CZY305"/>
      <c r="CZZ305"/>
      <c r="DAA305"/>
      <c r="DAB305"/>
      <c r="DAC305"/>
      <c r="DAD305"/>
      <c r="DAE305"/>
      <c r="DAF305"/>
      <c r="DAG305"/>
      <c r="DAH305"/>
      <c r="DAI305"/>
      <c r="DAJ305"/>
      <c r="DAK305"/>
      <c r="DAL305"/>
      <c r="DAM305"/>
      <c r="DAN305"/>
      <c r="DAO305"/>
      <c r="DAP305"/>
      <c r="DAQ305"/>
      <c r="DAR305"/>
      <c r="DAS305"/>
      <c r="DAT305"/>
      <c r="DAU305"/>
      <c r="DAV305"/>
      <c r="DAW305"/>
      <c r="DAX305"/>
      <c r="DAY305"/>
      <c r="DAZ305"/>
      <c r="DBA305"/>
      <c r="DBB305"/>
      <c r="DBC305"/>
      <c r="DBD305"/>
      <c r="DBE305"/>
      <c r="DBF305"/>
      <c r="DBG305"/>
      <c r="DBH305"/>
      <c r="DBI305"/>
      <c r="DBJ305"/>
      <c r="DBK305"/>
      <c r="DBL305"/>
      <c r="DBM305"/>
      <c r="DBN305"/>
      <c r="DBO305"/>
      <c r="DBP305"/>
      <c r="DBQ305"/>
      <c r="DBR305"/>
      <c r="DBS305"/>
      <c r="DBT305"/>
      <c r="DBU305"/>
      <c r="DBV305"/>
      <c r="DBW305"/>
      <c r="DBX305"/>
      <c r="DBY305"/>
      <c r="DBZ305"/>
      <c r="DCA305"/>
      <c r="DCB305"/>
      <c r="DCC305"/>
      <c r="DCD305"/>
      <c r="DCE305"/>
      <c r="DCF305"/>
      <c r="DCG305"/>
      <c r="DCH305"/>
      <c r="DCI305"/>
      <c r="DCJ305"/>
      <c r="DCK305"/>
      <c r="DCL305"/>
      <c r="DCM305"/>
      <c r="DCN305"/>
      <c r="DCO305"/>
      <c r="DCP305"/>
      <c r="DCQ305"/>
      <c r="DCR305"/>
      <c r="DCS305"/>
      <c r="DCT305"/>
      <c r="DCU305"/>
      <c r="DCV305"/>
      <c r="DCW305"/>
      <c r="DCX305"/>
      <c r="DCY305"/>
      <c r="DCZ305"/>
      <c r="DDA305"/>
      <c r="DDB305"/>
      <c r="DDC305"/>
      <c r="DDD305"/>
      <c r="DDE305"/>
      <c r="DDF305"/>
      <c r="DDG305"/>
      <c r="DDH305"/>
      <c r="DDI305"/>
      <c r="DDJ305"/>
      <c r="DDK305"/>
      <c r="DDL305"/>
      <c r="DDM305"/>
      <c r="DDN305"/>
      <c r="DDO305"/>
      <c r="DDP305"/>
      <c r="DDQ305"/>
      <c r="DDR305"/>
      <c r="DDS305"/>
      <c r="DDT305"/>
      <c r="DDU305"/>
      <c r="DDV305"/>
      <c r="DDW305"/>
      <c r="DDX305"/>
      <c r="DDY305"/>
      <c r="DDZ305"/>
      <c r="DEA305"/>
      <c r="DEB305"/>
      <c r="DEC305"/>
      <c r="DED305"/>
      <c r="DEE305"/>
      <c r="DEF305"/>
      <c r="DEG305"/>
      <c r="DEH305"/>
      <c r="DEI305"/>
      <c r="DEJ305"/>
      <c r="DEK305"/>
      <c r="DEL305"/>
      <c r="DEM305"/>
      <c r="DEN305"/>
      <c r="DEO305"/>
      <c r="DEP305"/>
      <c r="DEQ305"/>
      <c r="DER305"/>
      <c r="DES305"/>
      <c r="DET305"/>
      <c r="DEU305"/>
      <c r="DEV305"/>
      <c r="DEW305"/>
      <c r="DEX305"/>
      <c r="DEY305"/>
      <c r="DEZ305"/>
      <c r="DFA305"/>
      <c r="DFB305"/>
      <c r="DFC305"/>
      <c r="DFD305"/>
      <c r="DFE305"/>
      <c r="DFF305"/>
      <c r="DFG305"/>
      <c r="DFH305"/>
      <c r="DFI305"/>
      <c r="DFJ305"/>
      <c r="DFK305"/>
      <c r="DFL305"/>
      <c r="DFM305"/>
      <c r="DFN305"/>
      <c r="DFO305"/>
      <c r="DFP305"/>
      <c r="DFQ305"/>
      <c r="DFR305"/>
      <c r="DFS305"/>
      <c r="DFT305"/>
      <c r="DFU305"/>
      <c r="DFV305"/>
      <c r="DFW305"/>
      <c r="DFX305"/>
      <c r="DFY305"/>
      <c r="DFZ305"/>
      <c r="DGA305"/>
      <c r="DGB305"/>
      <c r="DGC305"/>
      <c r="DGD305"/>
      <c r="DGE305"/>
      <c r="DGF305"/>
      <c r="DGG305"/>
      <c r="DGH305"/>
      <c r="DGI305"/>
      <c r="DGJ305"/>
      <c r="DGK305"/>
      <c r="DGL305"/>
      <c r="DGM305"/>
      <c r="DGN305"/>
      <c r="DGO305"/>
      <c r="DGP305"/>
      <c r="DGQ305"/>
      <c r="DGR305"/>
      <c r="DGS305"/>
      <c r="DGT305"/>
      <c r="DGU305"/>
      <c r="DGV305"/>
      <c r="DGW305"/>
      <c r="DGX305"/>
      <c r="DGY305"/>
      <c r="DGZ305"/>
      <c r="DHA305"/>
      <c r="DHB305"/>
      <c r="DHC305"/>
      <c r="DHD305"/>
      <c r="DHE305"/>
      <c r="DHF305"/>
      <c r="DHG305"/>
      <c r="DHH305"/>
      <c r="DHI305"/>
      <c r="DHJ305"/>
      <c r="DHK305"/>
      <c r="DHL305"/>
      <c r="DHM305"/>
      <c r="DHN305"/>
      <c r="DHO305"/>
      <c r="DHP305"/>
      <c r="DHQ305"/>
      <c r="DHR305"/>
      <c r="DHS305"/>
      <c r="DHT305"/>
      <c r="DHU305"/>
      <c r="DHV305"/>
      <c r="DHW305"/>
      <c r="DHX305"/>
      <c r="DHY305"/>
      <c r="DHZ305"/>
      <c r="DIA305"/>
      <c r="DIB305"/>
      <c r="DIC305"/>
      <c r="DID305"/>
      <c r="DIE305"/>
      <c r="DIF305"/>
      <c r="DIG305"/>
      <c r="DIH305"/>
      <c r="DII305"/>
      <c r="DIJ305"/>
      <c r="DIK305"/>
      <c r="DIL305"/>
      <c r="DIM305"/>
      <c r="DIN305"/>
      <c r="DIO305"/>
      <c r="DIP305"/>
      <c r="DIQ305"/>
      <c r="DIR305"/>
      <c r="DIS305"/>
      <c r="DIT305"/>
      <c r="DIU305"/>
      <c r="DIV305"/>
      <c r="DIW305"/>
      <c r="DIX305"/>
      <c r="DIY305"/>
      <c r="DIZ305"/>
      <c r="DJA305"/>
      <c r="DJB305"/>
      <c r="DJC305"/>
      <c r="DJD305"/>
      <c r="DJE305"/>
      <c r="DJF305"/>
      <c r="DJG305"/>
      <c r="DJH305"/>
      <c r="DJI305"/>
      <c r="DJJ305"/>
      <c r="DJK305"/>
      <c r="DJL305"/>
      <c r="DJM305"/>
      <c r="DJN305"/>
      <c r="DJO305"/>
      <c r="DJP305"/>
      <c r="DJQ305"/>
      <c r="DJR305"/>
      <c r="DJS305"/>
      <c r="DJT305"/>
      <c r="DJU305"/>
      <c r="DJV305"/>
      <c r="DJW305"/>
      <c r="DJX305"/>
      <c r="DJY305"/>
      <c r="DJZ305"/>
      <c r="DKA305"/>
      <c r="DKB305"/>
      <c r="DKC305"/>
      <c r="DKD305"/>
      <c r="DKE305"/>
      <c r="DKF305"/>
      <c r="DKG305"/>
      <c r="DKH305"/>
      <c r="DKI305"/>
      <c r="DKJ305"/>
      <c r="DKK305"/>
      <c r="DKL305"/>
      <c r="DKM305"/>
      <c r="DKN305"/>
      <c r="DKO305"/>
      <c r="DKP305"/>
      <c r="DKQ305"/>
      <c r="DKR305"/>
      <c r="DKS305"/>
      <c r="DKT305"/>
      <c r="DKU305"/>
      <c r="DKV305"/>
      <c r="DKW305"/>
      <c r="DKX305"/>
      <c r="DKY305"/>
      <c r="DKZ305"/>
      <c r="DLA305"/>
      <c r="DLB305"/>
      <c r="DLC305"/>
      <c r="DLD305"/>
      <c r="DLE305"/>
      <c r="DLF305"/>
      <c r="DLG305"/>
      <c r="DLH305"/>
      <c r="DLI305"/>
      <c r="DLJ305"/>
      <c r="DLK305"/>
      <c r="DLL305"/>
      <c r="DLM305"/>
      <c r="DLN305"/>
      <c r="DLO305"/>
      <c r="DLP305"/>
      <c r="DLQ305"/>
      <c r="DLR305"/>
      <c r="DLS305"/>
      <c r="DLT305"/>
      <c r="DLU305"/>
      <c r="DLV305"/>
      <c r="DLW305"/>
      <c r="DLX305"/>
      <c r="DLY305"/>
      <c r="DLZ305"/>
      <c r="DMA305"/>
      <c r="DMB305"/>
      <c r="DMC305"/>
      <c r="DMD305"/>
      <c r="DME305"/>
      <c r="DMF305"/>
      <c r="DMG305"/>
      <c r="DMH305"/>
      <c r="DMI305"/>
      <c r="DMJ305"/>
      <c r="DMK305"/>
      <c r="DML305"/>
      <c r="DMM305"/>
      <c r="DMN305"/>
      <c r="DMO305"/>
      <c r="DMP305"/>
      <c r="DMQ305"/>
      <c r="DMR305"/>
      <c r="DMS305"/>
      <c r="DMT305"/>
      <c r="DMU305"/>
      <c r="DMV305"/>
      <c r="DMW305"/>
      <c r="DMX305"/>
      <c r="DMY305"/>
      <c r="DMZ305"/>
      <c r="DNA305"/>
      <c r="DNB305"/>
      <c r="DNC305"/>
      <c r="DND305"/>
      <c r="DNE305"/>
      <c r="DNF305"/>
      <c r="DNG305"/>
      <c r="DNH305"/>
      <c r="DNI305"/>
      <c r="DNJ305"/>
      <c r="DNK305"/>
      <c r="DNL305"/>
      <c r="DNM305"/>
      <c r="DNN305"/>
      <c r="DNO305"/>
      <c r="DNP305"/>
      <c r="DNQ305"/>
      <c r="DNR305"/>
      <c r="DNS305"/>
      <c r="DNT305"/>
      <c r="DNU305"/>
      <c r="DNV305"/>
      <c r="DNW305"/>
      <c r="DNX305"/>
      <c r="DNY305"/>
      <c r="DNZ305"/>
      <c r="DOA305"/>
      <c r="DOB305"/>
      <c r="DOC305"/>
      <c r="DOD305"/>
      <c r="DOE305"/>
      <c r="DOF305"/>
      <c r="DOG305"/>
      <c r="DOH305"/>
      <c r="DOI305"/>
      <c r="DOJ305"/>
      <c r="DOK305"/>
      <c r="DOL305"/>
      <c r="DOM305"/>
      <c r="DON305"/>
      <c r="DOO305"/>
      <c r="DOP305"/>
      <c r="DOQ305"/>
      <c r="DOR305"/>
      <c r="DOS305"/>
      <c r="DOT305"/>
      <c r="DOU305"/>
      <c r="DOV305"/>
      <c r="DOW305"/>
      <c r="DOX305"/>
      <c r="DOY305"/>
      <c r="DOZ305"/>
      <c r="DPA305"/>
      <c r="DPB305"/>
      <c r="DPC305"/>
      <c r="DPD305"/>
      <c r="DPE305"/>
      <c r="DPF305"/>
      <c r="DPG305"/>
      <c r="DPH305"/>
      <c r="DPI305"/>
      <c r="DPJ305"/>
      <c r="DPK305"/>
      <c r="DPL305"/>
      <c r="DPM305"/>
      <c r="DPN305"/>
      <c r="DPO305"/>
      <c r="DPP305"/>
      <c r="DPQ305"/>
      <c r="DPR305"/>
      <c r="DPS305"/>
      <c r="DPT305"/>
      <c r="DPU305"/>
      <c r="DPV305"/>
      <c r="DPW305"/>
      <c r="DPX305"/>
      <c r="DPY305"/>
      <c r="DPZ305"/>
      <c r="DQA305"/>
      <c r="DQB305"/>
      <c r="DQC305"/>
      <c r="DQD305"/>
      <c r="DQE305"/>
      <c r="DQF305"/>
      <c r="DQG305"/>
      <c r="DQH305"/>
      <c r="DQI305"/>
      <c r="DQJ305"/>
      <c r="DQK305"/>
      <c r="DQL305"/>
      <c r="DQM305"/>
      <c r="DQN305"/>
      <c r="DQO305"/>
      <c r="DQP305"/>
      <c r="DQQ305"/>
      <c r="DQR305"/>
      <c r="DQS305"/>
      <c r="DQT305"/>
      <c r="DQU305"/>
      <c r="DQV305"/>
      <c r="DQW305"/>
      <c r="DQX305"/>
      <c r="DQY305"/>
      <c r="DQZ305"/>
      <c r="DRA305"/>
      <c r="DRB305"/>
      <c r="DRC305"/>
      <c r="DRD305"/>
      <c r="DRE305"/>
      <c r="DRF305"/>
      <c r="DRG305"/>
      <c r="DRH305"/>
      <c r="DRI305"/>
      <c r="DRJ305"/>
      <c r="DRK305"/>
      <c r="DRL305"/>
      <c r="DRM305"/>
      <c r="DRN305"/>
      <c r="DRO305"/>
      <c r="DRP305"/>
      <c r="DRQ305"/>
      <c r="DRR305"/>
      <c r="DRS305"/>
      <c r="DRT305"/>
      <c r="DRU305"/>
      <c r="DRV305"/>
      <c r="DRW305"/>
      <c r="DRX305"/>
      <c r="DRY305"/>
      <c r="DRZ305"/>
      <c r="DSA305"/>
      <c r="DSB305"/>
      <c r="DSC305"/>
      <c r="DSD305"/>
      <c r="DSE305"/>
      <c r="DSF305"/>
      <c r="DSG305"/>
      <c r="DSH305"/>
      <c r="DSI305"/>
      <c r="DSJ305"/>
      <c r="DSK305"/>
      <c r="DSL305"/>
      <c r="DSM305"/>
      <c r="DSN305"/>
      <c r="DSO305"/>
      <c r="DSP305"/>
      <c r="DSQ305"/>
      <c r="DSR305"/>
      <c r="DSS305"/>
      <c r="DST305"/>
      <c r="DSU305"/>
      <c r="DSV305"/>
      <c r="DSW305"/>
      <c r="DSX305"/>
      <c r="DSY305"/>
      <c r="DSZ305"/>
      <c r="DTA305"/>
      <c r="DTB305"/>
      <c r="DTC305"/>
      <c r="DTD305"/>
      <c r="DTE305"/>
      <c r="DTF305"/>
      <c r="DTG305"/>
      <c r="DTH305"/>
      <c r="DTI305"/>
      <c r="DTJ305"/>
      <c r="DTK305"/>
      <c r="DTL305"/>
      <c r="DTM305"/>
      <c r="DTN305"/>
      <c r="DTO305"/>
      <c r="DTP305"/>
      <c r="DTQ305"/>
      <c r="DTR305"/>
      <c r="DTS305"/>
      <c r="DTT305"/>
      <c r="DTU305"/>
      <c r="DTV305"/>
      <c r="DTW305"/>
      <c r="DTX305"/>
      <c r="DTY305"/>
      <c r="DTZ305"/>
      <c r="DUA305"/>
      <c r="DUB305"/>
      <c r="DUC305"/>
      <c r="DUD305"/>
      <c r="DUE305"/>
      <c r="DUF305"/>
      <c r="DUG305"/>
      <c r="DUH305"/>
      <c r="DUI305"/>
      <c r="DUJ305"/>
      <c r="DUK305"/>
      <c r="DUL305"/>
      <c r="DUM305"/>
      <c r="DUN305"/>
      <c r="DUO305"/>
      <c r="DUP305"/>
      <c r="DUQ305"/>
      <c r="DUR305"/>
      <c r="DUS305"/>
      <c r="DUT305"/>
      <c r="DUU305"/>
      <c r="DUV305"/>
      <c r="DUW305"/>
      <c r="DUX305"/>
      <c r="DUY305"/>
      <c r="DUZ305"/>
      <c r="DVA305"/>
      <c r="DVB305"/>
      <c r="DVC305"/>
      <c r="DVD305"/>
      <c r="DVE305"/>
      <c r="DVF305"/>
      <c r="DVG305"/>
      <c r="DVH305"/>
      <c r="DVI305"/>
      <c r="DVJ305"/>
      <c r="DVK305"/>
      <c r="DVL305"/>
      <c r="DVM305"/>
      <c r="DVN305"/>
      <c r="DVO305"/>
      <c r="DVP305"/>
      <c r="DVQ305"/>
      <c r="DVR305"/>
      <c r="DVS305"/>
      <c r="DVT305"/>
      <c r="DVU305"/>
      <c r="DVV305"/>
      <c r="DVW305"/>
      <c r="DVX305"/>
      <c r="DVY305"/>
      <c r="DVZ305"/>
      <c r="DWA305"/>
      <c r="DWB305"/>
      <c r="DWC305"/>
      <c r="DWD305"/>
      <c r="DWE305"/>
      <c r="DWF305"/>
      <c r="DWG305"/>
      <c r="DWH305"/>
      <c r="DWI305"/>
      <c r="DWJ305"/>
      <c r="DWK305"/>
      <c r="DWL305"/>
      <c r="DWM305"/>
      <c r="DWN305"/>
      <c r="DWO305"/>
      <c r="DWP305"/>
      <c r="DWQ305"/>
      <c r="DWR305"/>
      <c r="DWS305"/>
      <c r="DWT305"/>
      <c r="DWU305"/>
      <c r="DWV305"/>
      <c r="DWW305"/>
      <c r="DWX305"/>
      <c r="DWY305"/>
      <c r="DWZ305"/>
      <c r="DXA305"/>
      <c r="DXB305"/>
      <c r="DXC305"/>
      <c r="DXD305"/>
      <c r="DXE305"/>
      <c r="DXF305"/>
      <c r="DXG305"/>
      <c r="DXH305"/>
      <c r="DXI305"/>
      <c r="DXJ305"/>
      <c r="DXK305"/>
      <c r="DXL305"/>
      <c r="DXM305"/>
      <c r="DXN305"/>
      <c r="DXO305"/>
      <c r="DXP305"/>
      <c r="DXQ305"/>
      <c r="DXR305"/>
      <c r="DXS305"/>
      <c r="DXT305"/>
      <c r="DXU305"/>
      <c r="DXV305"/>
      <c r="DXW305"/>
      <c r="DXX305"/>
      <c r="DXY305"/>
      <c r="DXZ305"/>
      <c r="DYA305"/>
      <c r="DYB305"/>
      <c r="DYC305"/>
      <c r="DYD305"/>
      <c r="DYE305"/>
      <c r="DYF305"/>
      <c r="DYG305"/>
      <c r="DYH305"/>
      <c r="DYI305"/>
      <c r="DYJ305"/>
      <c r="DYK305"/>
      <c r="DYL305"/>
      <c r="DYM305"/>
      <c r="DYN305"/>
      <c r="DYO305"/>
      <c r="DYP305"/>
      <c r="DYQ305"/>
      <c r="DYR305"/>
      <c r="DYS305"/>
      <c r="DYT305"/>
      <c r="DYU305"/>
      <c r="DYV305"/>
      <c r="DYW305"/>
      <c r="DYX305"/>
      <c r="DYY305"/>
      <c r="DYZ305"/>
      <c r="DZA305"/>
      <c r="DZB305"/>
      <c r="DZC305"/>
      <c r="DZD305"/>
      <c r="DZE305"/>
      <c r="DZF305"/>
      <c r="DZG305"/>
      <c r="DZH305"/>
      <c r="DZI305"/>
      <c r="DZJ305"/>
      <c r="DZK305"/>
      <c r="DZL305"/>
      <c r="DZM305"/>
      <c r="DZN305"/>
      <c r="DZO305"/>
      <c r="DZP305"/>
      <c r="DZQ305"/>
      <c r="DZR305"/>
      <c r="DZS305"/>
      <c r="DZT305"/>
      <c r="DZU305"/>
      <c r="DZV305"/>
      <c r="DZW305"/>
      <c r="DZX305"/>
      <c r="DZY305"/>
      <c r="DZZ305"/>
      <c r="EAA305"/>
      <c r="EAB305"/>
      <c r="EAC305"/>
      <c r="EAD305"/>
      <c r="EAE305"/>
      <c r="EAF305"/>
      <c r="EAG305"/>
      <c r="EAH305"/>
      <c r="EAI305"/>
      <c r="EAJ305"/>
      <c r="EAK305"/>
      <c r="EAL305"/>
      <c r="EAM305"/>
      <c r="EAN305"/>
      <c r="EAO305"/>
      <c r="EAP305"/>
      <c r="EAQ305"/>
      <c r="EAR305"/>
      <c r="EAS305"/>
      <c r="EAT305"/>
      <c r="EAU305"/>
      <c r="EAV305"/>
      <c r="EAW305"/>
      <c r="EAX305"/>
      <c r="EAY305"/>
      <c r="EAZ305"/>
      <c r="EBA305"/>
      <c r="EBB305"/>
      <c r="EBC305"/>
      <c r="EBD305"/>
      <c r="EBE305"/>
      <c r="EBF305"/>
      <c r="EBG305"/>
      <c r="EBH305"/>
      <c r="EBI305"/>
      <c r="EBJ305"/>
      <c r="EBK305"/>
      <c r="EBL305"/>
      <c r="EBM305"/>
      <c r="EBN305"/>
      <c r="EBO305"/>
      <c r="EBP305"/>
      <c r="EBQ305"/>
      <c r="EBR305"/>
      <c r="EBS305"/>
      <c r="EBT305"/>
      <c r="EBU305"/>
      <c r="EBV305"/>
      <c r="EBW305"/>
      <c r="EBX305"/>
      <c r="EBY305"/>
      <c r="EBZ305"/>
      <c r="ECA305"/>
      <c r="ECB305"/>
      <c r="ECC305"/>
      <c r="ECD305"/>
      <c r="ECE305"/>
      <c r="ECF305"/>
      <c r="ECG305"/>
      <c r="ECH305"/>
      <c r="ECI305"/>
      <c r="ECJ305"/>
      <c r="ECK305"/>
      <c r="ECL305"/>
      <c r="ECM305"/>
      <c r="ECN305"/>
      <c r="ECO305"/>
      <c r="ECP305"/>
      <c r="ECQ305"/>
      <c r="ECR305"/>
      <c r="ECS305"/>
      <c r="ECT305"/>
      <c r="ECU305"/>
      <c r="ECV305"/>
      <c r="ECW305"/>
      <c r="ECX305"/>
      <c r="ECY305"/>
      <c r="ECZ305"/>
      <c r="EDA305"/>
      <c r="EDB305"/>
      <c r="EDC305"/>
      <c r="EDD305"/>
      <c r="EDE305"/>
      <c r="EDF305"/>
      <c r="EDG305"/>
      <c r="EDH305"/>
      <c r="EDI305"/>
      <c r="EDJ305"/>
      <c r="EDK305"/>
      <c r="EDL305"/>
      <c r="EDM305"/>
      <c r="EDN305"/>
      <c r="EDO305"/>
      <c r="EDP305"/>
      <c r="EDQ305"/>
      <c r="EDR305"/>
      <c r="EDS305"/>
      <c r="EDT305"/>
      <c r="EDU305"/>
      <c r="EDV305"/>
      <c r="EDW305"/>
      <c r="EDX305"/>
      <c r="EDY305"/>
      <c r="EDZ305"/>
      <c r="EEA305"/>
      <c r="EEB305"/>
      <c r="EEC305"/>
      <c r="EED305"/>
      <c r="EEE305"/>
      <c r="EEF305"/>
      <c r="EEG305"/>
      <c r="EEH305"/>
      <c r="EEI305"/>
      <c r="EEJ305"/>
      <c r="EEK305"/>
      <c r="EEL305"/>
      <c r="EEM305"/>
      <c r="EEN305"/>
      <c r="EEO305"/>
      <c r="EEP305"/>
      <c r="EEQ305"/>
      <c r="EER305"/>
      <c r="EES305"/>
      <c r="EET305"/>
      <c r="EEU305"/>
      <c r="EEV305"/>
      <c r="EEW305"/>
      <c r="EEX305"/>
      <c r="EEY305"/>
      <c r="EEZ305"/>
      <c r="EFA305"/>
      <c r="EFB305"/>
      <c r="EFC305"/>
      <c r="EFD305"/>
      <c r="EFE305"/>
      <c r="EFF305"/>
      <c r="EFG305"/>
      <c r="EFH305"/>
      <c r="EFI305"/>
      <c r="EFJ305"/>
      <c r="EFK305"/>
      <c r="EFL305"/>
      <c r="EFM305"/>
      <c r="EFN305"/>
      <c r="EFO305"/>
      <c r="EFP305"/>
      <c r="EFQ305"/>
      <c r="EFR305"/>
      <c r="EFS305"/>
      <c r="EFT305"/>
      <c r="EFU305"/>
      <c r="EFV305"/>
      <c r="EFW305"/>
      <c r="EFX305"/>
      <c r="EFY305"/>
      <c r="EFZ305"/>
      <c r="EGA305"/>
      <c r="EGB305"/>
      <c r="EGC305"/>
      <c r="EGD305"/>
      <c r="EGE305"/>
      <c r="EGF305"/>
      <c r="EGG305"/>
      <c r="EGH305"/>
      <c r="EGI305"/>
      <c r="EGJ305"/>
      <c r="EGK305"/>
      <c r="EGL305"/>
      <c r="EGM305"/>
      <c r="EGN305"/>
      <c r="EGO305"/>
      <c r="EGP305"/>
      <c r="EGQ305"/>
      <c r="EGR305"/>
      <c r="EGS305"/>
      <c r="EGT305"/>
      <c r="EGU305"/>
      <c r="EGV305"/>
      <c r="EGW305"/>
      <c r="EGX305"/>
      <c r="EGY305"/>
      <c r="EGZ305"/>
      <c r="EHA305"/>
      <c r="EHB305"/>
      <c r="EHC305"/>
      <c r="EHD305"/>
      <c r="EHE305"/>
      <c r="EHF305"/>
      <c r="EHG305"/>
      <c r="EHH305"/>
      <c r="EHI305"/>
      <c r="EHJ305"/>
      <c r="EHK305"/>
      <c r="EHL305"/>
      <c r="EHM305"/>
      <c r="EHN305"/>
      <c r="EHO305"/>
      <c r="EHP305"/>
      <c r="EHQ305"/>
      <c r="EHR305"/>
      <c r="EHS305"/>
      <c r="EHT305"/>
      <c r="EHU305"/>
      <c r="EHV305"/>
      <c r="EHW305"/>
      <c r="EHX305"/>
      <c r="EHY305"/>
      <c r="EHZ305"/>
      <c r="EIA305"/>
      <c r="EIB305"/>
      <c r="EIC305"/>
      <c r="EID305"/>
      <c r="EIE305"/>
      <c r="EIF305"/>
      <c r="EIG305"/>
      <c r="EIH305"/>
      <c r="EII305"/>
      <c r="EIJ305"/>
      <c r="EIK305"/>
      <c r="EIL305"/>
      <c r="EIM305"/>
      <c r="EIN305"/>
      <c r="EIO305"/>
      <c r="EIP305"/>
      <c r="EIQ305"/>
      <c r="EIR305"/>
      <c r="EIS305"/>
      <c r="EIT305"/>
      <c r="EIU305"/>
      <c r="EIV305"/>
      <c r="EIW305"/>
      <c r="EIX305"/>
      <c r="EIY305"/>
      <c r="EIZ305"/>
      <c r="EJA305"/>
      <c r="EJB305"/>
      <c r="EJC305"/>
      <c r="EJD305"/>
      <c r="EJE305"/>
      <c r="EJF305"/>
      <c r="EJG305"/>
      <c r="EJH305"/>
      <c r="EJI305"/>
      <c r="EJJ305"/>
      <c r="EJK305"/>
      <c r="EJL305"/>
      <c r="EJM305"/>
      <c r="EJN305"/>
      <c r="EJO305"/>
      <c r="EJP305"/>
      <c r="EJQ305"/>
      <c r="EJR305"/>
      <c r="EJS305"/>
      <c r="EJT305"/>
      <c r="EJU305"/>
      <c r="EJV305"/>
      <c r="EJW305"/>
      <c r="EJX305"/>
      <c r="EJY305"/>
      <c r="EJZ305"/>
      <c r="EKA305"/>
      <c r="EKB305"/>
      <c r="EKC305"/>
      <c r="EKD305"/>
      <c r="EKE305"/>
      <c r="EKF305"/>
      <c r="EKG305"/>
      <c r="EKH305"/>
      <c r="EKI305"/>
      <c r="EKJ305"/>
      <c r="EKK305"/>
      <c r="EKL305"/>
      <c r="EKM305"/>
      <c r="EKN305"/>
      <c r="EKO305"/>
      <c r="EKP305"/>
      <c r="EKQ305"/>
      <c r="EKR305"/>
      <c r="EKS305"/>
      <c r="EKT305"/>
      <c r="EKU305"/>
      <c r="EKV305"/>
      <c r="EKW305"/>
      <c r="EKX305"/>
      <c r="EKY305"/>
      <c r="EKZ305"/>
      <c r="ELA305"/>
      <c r="ELB305"/>
      <c r="ELC305"/>
      <c r="ELD305"/>
      <c r="ELE305"/>
      <c r="ELF305"/>
      <c r="ELG305"/>
      <c r="ELH305"/>
      <c r="ELI305"/>
      <c r="ELJ305"/>
      <c r="ELK305"/>
      <c r="ELL305"/>
      <c r="ELM305"/>
      <c r="ELN305"/>
      <c r="ELO305"/>
      <c r="ELP305"/>
      <c r="ELQ305"/>
      <c r="ELR305"/>
      <c r="ELS305"/>
      <c r="ELT305"/>
      <c r="ELU305"/>
      <c r="ELV305"/>
      <c r="ELW305"/>
      <c r="ELX305"/>
      <c r="ELY305"/>
      <c r="ELZ305"/>
      <c r="EMA305"/>
      <c r="EMB305"/>
      <c r="EMC305"/>
      <c r="EMD305"/>
      <c r="EME305"/>
      <c r="EMF305"/>
      <c r="EMG305"/>
      <c r="EMH305"/>
      <c r="EMI305"/>
      <c r="EMJ305"/>
      <c r="EMK305"/>
      <c r="EML305"/>
      <c r="EMM305"/>
      <c r="EMN305"/>
      <c r="EMO305"/>
      <c r="EMP305"/>
      <c r="EMQ305"/>
      <c r="EMR305"/>
      <c r="EMS305"/>
      <c r="EMT305"/>
      <c r="EMU305"/>
      <c r="EMV305"/>
      <c r="EMW305"/>
      <c r="EMX305"/>
      <c r="EMY305"/>
      <c r="EMZ305"/>
      <c r="ENA305"/>
      <c r="ENB305"/>
      <c r="ENC305"/>
      <c r="END305"/>
      <c r="ENE305"/>
      <c r="ENF305"/>
      <c r="ENG305"/>
      <c r="ENH305"/>
      <c r="ENI305"/>
      <c r="ENJ305"/>
      <c r="ENK305"/>
      <c r="ENL305"/>
      <c r="ENM305"/>
      <c r="ENN305"/>
      <c r="ENO305"/>
      <c r="ENP305"/>
      <c r="ENQ305"/>
      <c r="ENR305"/>
      <c r="ENS305"/>
      <c r="ENT305"/>
      <c r="ENU305"/>
      <c r="ENV305"/>
      <c r="ENW305"/>
      <c r="ENX305"/>
      <c r="ENY305"/>
      <c r="ENZ305"/>
      <c r="EOA305"/>
      <c r="EOB305"/>
      <c r="EOC305"/>
      <c r="EOD305"/>
      <c r="EOE305"/>
      <c r="EOF305"/>
      <c r="EOG305"/>
      <c r="EOH305"/>
      <c r="EOI305"/>
      <c r="EOJ305"/>
      <c r="EOK305"/>
      <c r="EOL305"/>
      <c r="EOM305"/>
      <c r="EON305"/>
      <c r="EOO305"/>
      <c r="EOP305"/>
      <c r="EOQ305"/>
      <c r="EOR305"/>
      <c r="EOS305"/>
      <c r="EOT305"/>
      <c r="EOU305"/>
      <c r="EOV305"/>
      <c r="EOW305"/>
      <c r="EOX305"/>
      <c r="EOY305"/>
      <c r="EOZ305"/>
      <c r="EPA305"/>
      <c r="EPB305"/>
      <c r="EPC305"/>
      <c r="EPD305"/>
      <c r="EPE305"/>
      <c r="EPF305"/>
      <c r="EPG305"/>
      <c r="EPH305"/>
      <c r="EPI305"/>
      <c r="EPJ305"/>
      <c r="EPK305"/>
      <c r="EPL305"/>
      <c r="EPM305"/>
      <c r="EPN305"/>
      <c r="EPO305"/>
      <c r="EPP305"/>
      <c r="EPQ305"/>
      <c r="EPR305"/>
      <c r="EPS305"/>
      <c r="EPT305"/>
      <c r="EPU305"/>
      <c r="EPV305"/>
      <c r="EPW305"/>
      <c r="EPX305"/>
      <c r="EPY305"/>
      <c r="EPZ305"/>
      <c r="EQA305"/>
      <c r="EQB305"/>
      <c r="EQC305"/>
      <c r="EQD305"/>
      <c r="EQE305"/>
      <c r="EQF305"/>
      <c r="EQG305"/>
      <c r="EQH305"/>
      <c r="EQI305"/>
      <c r="EQJ305"/>
      <c r="EQK305"/>
      <c r="EQL305"/>
      <c r="EQM305"/>
      <c r="EQN305"/>
      <c r="EQO305"/>
      <c r="EQP305"/>
      <c r="EQQ305"/>
      <c r="EQR305"/>
      <c r="EQS305"/>
      <c r="EQT305"/>
      <c r="EQU305"/>
      <c r="EQV305"/>
      <c r="EQW305"/>
      <c r="EQX305"/>
      <c r="EQY305"/>
      <c r="EQZ305"/>
      <c r="ERA305"/>
      <c r="ERB305"/>
      <c r="ERC305"/>
      <c r="ERD305"/>
      <c r="ERE305"/>
      <c r="ERF305"/>
      <c r="ERG305"/>
      <c r="ERH305"/>
      <c r="ERI305"/>
      <c r="ERJ305"/>
      <c r="ERK305"/>
      <c r="ERL305"/>
      <c r="ERM305"/>
      <c r="ERN305"/>
      <c r="ERO305"/>
      <c r="ERP305"/>
      <c r="ERQ305"/>
      <c r="ERR305"/>
      <c r="ERS305"/>
      <c r="ERT305"/>
      <c r="ERU305"/>
      <c r="ERV305"/>
      <c r="ERW305"/>
      <c r="ERX305"/>
      <c r="ERY305"/>
      <c r="ERZ305"/>
      <c r="ESA305"/>
      <c r="ESB305"/>
      <c r="ESC305"/>
      <c r="ESD305"/>
      <c r="ESE305"/>
      <c r="ESF305"/>
      <c r="ESG305"/>
      <c r="ESH305"/>
      <c r="ESI305"/>
      <c r="ESJ305"/>
      <c r="ESK305"/>
      <c r="ESL305"/>
      <c r="ESM305"/>
      <c r="ESN305"/>
      <c r="ESO305"/>
      <c r="ESP305"/>
      <c r="ESQ305"/>
      <c r="ESR305"/>
      <c r="ESS305"/>
      <c r="EST305"/>
      <c r="ESU305"/>
      <c r="ESV305"/>
      <c r="ESW305"/>
      <c r="ESX305"/>
      <c r="ESY305"/>
      <c r="ESZ305"/>
      <c r="ETA305"/>
      <c r="ETB305"/>
      <c r="ETC305"/>
      <c r="ETD305"/>
      <c r="ETE305"/>
      <c r="ETF305"/>
      <c r="ETG305"/>
      <c r="ETH305"/>
      <c r="ETI305"/>
      <c r="ETJ305"/>
      <c r="ETK305"/>
      <c r="ETL305"/>
      <c r="ETM305"/>
      <c r="ETN305"/>
      <c r="ETO305"/>
      <c r="ETP305"/>
      <c r="ETQ305"/>
      <c r="ETR305"/>
      <c r="ETS305"/>
      <c r="ETT305"/>
      <c r="ETU305"/>
      <c r="ETV305"/>
      <c r="ETW305"/>
      <c r="ETX305"/>
      <c r="ETY305"/>
      <c r="ETZ305"/>
      <c r="EUA305"/>
      <c r="EUB305"/>
      <c r="EUC305"/>
      <c r="EUD305"/>
      <c r="EUE305"/>
      <c r="EUF305"/>
      <c r="EUG305"/>
      <c r="EUH305"/>
      <c r="EUI305"/>
      <c r="EUJ305"/>
      <c r="EUK305"/>
      <c r="EUL305"/>
      <c r="EUM305"/>
      <c r="EUN305"/>
      <c r="EUO305"/>
      <c r="EUP305"/>
      <c r="EUQ305"/>
      <c r="EUR305"/>
      <c r="EUS305"/>
      <c r="EUT305"/>
      <c r="EUU305"/>
      <c r="EUV305"/>
      <c r="EUW305"/>
      <c r="EUX305"/>
      <c r="EUY305"/>
      <c r="EUZ305"/>
      <c r="EVA305"/>
      <c r="EVB305"/>
      <c r="EVC305"/>
      <c r="EVD305"/>
      <c r="EVE305"/>
      <c r="EVF305"/>
      <c r="EVG305"/>
      <c r="EVH305"/>
      <c r="EVI305"/>
      <c r="EVJ305"/>
      <c r="EVK305"/>
      <c r="EVL305"/>
      <c r="EVM305"/>
      <c r="EVN305"/>
      <c r="EVO305"/>
      <c r="EVP305"/>
      <c r="EVQ305"/>
      <c r="EVR305"/>
      <c r="EVS305"/>
      <c r="EVT305"/>
      <c r="EVU305"/>
      <c r="EVV305"/>
      <c r="EVW305"/>
      <c r="EVX305"/>
      <c r="EVY305"/>
      <c r="EVZ305"/>
      <c r="EWA305"/>
      <c r="EWB305"/>
      <c r="EWC305"/>
      <c r="EWD305"/>
      <c r="EWE305"/>
      <c r="EWF305"/>
      <c r="EWG305"/>
      <c r="EWH305"/>
      <c r="EWI305"/>
      <c r="EWJ305"/>
      <c r="EWK305"/>
      <c r="EWL305"/>
      <c r="EWM305"/>
      <c r="EWN305"/>
      <c r="EWO305"/>
      <c r="EWP305"/>
      <c r="EWQ305"/>
      <c r="EWR305"/>
      <c r="EWS305"/>
      <c r="EWT305"/>
      <c r="EWU305"/>
      <c r="EWV305"/>
      <c r="EWW305"/>
      <c r="EWX305"/>
      <c r="EWY305"/>
      <c r="EWZ305"/>
      <c r="EXA305"/>
      <c r="EXB305"/>
      <c r="EXC305"/>
      <c r="EXD305"/>
      <c r="EXE305"/>
      <c r="EXF305"/>
      <c r="EXG305"/>
      <c r="EXH305"/>
      <c r="EXI305"/>
      <c r="EXJ305"/>
      <c r="EXK305"/>
      <c r="EXL305"/>
      <c r="EXM305"/>
      <c r="EXN305"/>
      <c r="EXO305"/>
      <c r="EXP305"/>
      <c r="EXQ305"/>
      <c r="EXR305"/>
      <c r="EXS305"/>
      <c r="EXT305"/>
      <c r="EXU305"/>
      <c r="EXV305"/>
      <c r="EXW305"/>
      <c r="EXX305"/>
      <c r="EXY305"/>
      <c r="EXZ305"/>
      <c r="EYA305"/>
      <c r="EYB305"/>
      <c r="EYC305"/>
      <c r="EYD305"/>
      <c r="EYE305"/>
      <c r="EYF305"/>
      <c r="EYG305"/>
      <c r="EYH305"/>
      <c r="EYI305"/>
      <c r="EYJ305"/>
      <c r="EYK305"/>
      <c r="EYL305"/>
      <c r="EYM305"/>
      <c r="EYN305"/>
      <c r="EYO305"/>
      <c r="EYP305"/>
      <c r="EYQ305"/>
      <c r="EYR305"/>
      <c r="EYS305"/>
      <c r="EYT305"/>
      <c r="EYU305"/>
      <c r="EYV305"/>
      <c r="EYW305"/>
      <c r="EYX305"/>
      <c r="EYY305"/>
      <c r="EYZ305"/>
      <c r="EZA305"/>
      <c r="EZB305"/>
      <c r="EZC305"/>
      <c r="EZD305"/>
      <c r="EZE305"/>
      <c r="EZF305"/>
      <c r="EZG305"/>
      <c r="EZH305"/>
      <c r="EZI305"/>
      <c r="EZJ305"/>
      <c r="EZK305"/>
      <c r="EZL305"/>
      <c r="EZM305"/>
      <c r="EZN305"/>
      <c r="EZO305"/>
      <c r="EZP305"/>
      <c r="EZQ305"/>
      <c r="EZR305"/>
      <c r="EZS305"/>
      <c r="EZT305"/>
      <c r="EZU305"/>
      <c r="EZV305"/>
      <c r="EZW305"/>
      <c r="EZX305"/>
      <c r="EZY305"/>
      <c r="EZZ305"/>
      <c r="FAA305"/>
      <c r="FAB305"/>
      <c r="FAC305"/>
      <c r="FAD305"/>
      <c r="FAE305"/>
      <c r="FAF305"/>
      <c r="FAG305"/>
      <c r="FAH305"/>
      <c r="FAI305"/>
      <c r="FAJ305"/>
      <c r="FAK305"/>
      <c r="FAL305"/>
      <c r="FAM305"/>
      <c r="FAN305"/>
      <c r="FAO305"/>
      <c r="FAP305"/>
      <c r="FAQ305"/>
      <c r="FAR305"/>
      <c r="FAS305"/>
      <c r="FAT305"/>
      <c r="FAU305"/>
      <c r="FAV305"/>
      <c r="FAW305"/>
      <c r="FAX305"/>
      <c r="FAY305"/>
      <c r="FAZ305"/>
      <c r="FBA305"/>
      <c r="FBB305"/>
      <c r="FBC305"/>
      <c r="FBD305"/>
      <c r="FBE305"/>
      <c r="FBF305"/>
      <c r="FBG305"/>
      <c r="FBH305"/>
      <c r="FBI305"/>
      <c r="FBJ305"/>
      <c r="FBK305"/>
      <c r="FBL305"/>
      <c r="FBM305"/>
      <c r="FBN305"/>
      <c r="FBO305"/>
      <c r="FBP305"/>
      <c r="FBQ305"/>
      <c r="FBR305"/>
      <c r="FBS305"/>
      <c r="FBT305"/>
      <c r="FBU305"/>
      <c r="FBV305"/>
      <c r="FBW305"/>
      <c r="FBX305"/>
      <c r="FBY305"/>
      <c r="FBZ305"/>
      <c r="FCA305"/>
      <c r="FCB305"/>
      <c r="FCC305"/>
      <c r="FCD305"/>
      <c r="FCE305"/>
      <c r="FCF305"/>
      <c r="FCG305"/>
      <c r="FCH305"/>
      <c r="FCI305"/>
      <c r="FCJ305"/>
      <c r="FCK305"/>
      <c r="FCL305"/>
      <c r="FCM305"/>
      <c r="FCN305"/>
      <c r="FCO305"/>
      <c r="FCP305"/>
      <c r="FCQ305"/>
      <c r="FCR305"/>
      <c r="FCS305"/>
      <c r="FCT305"/>
      <c r="FCU305"/>
      <c r="FCV305"/>
      <c r="FCW305"/>
      <c r="FCX305"/>
      <c r="FCY305"/>
      <c r="FCZ305"/>
      <c r="FDA305"/>
      <c r="FDB305"/>
      <c r="FDC305"/>
      <c r="FDD305"/>
      <c r="FDE305"/>
      <c r="FDF305"/>
      <c r="FDG305"/>
      <c r="FDH305"/>
      <c r="FDI305"/>
      <c r="FDJ305"/>
      <c r="FDK305"/>
      <c r="FDL305"/>
      <c r="FDM305"/>
      <c r="FDN305"/>
      <c r="FDO305"/>
      <c r="FDP305"/>
      <c r="FDQ305"/>
      <c r="FDR305"/>
      <c r="FDS305"/>
      <c r="FDT305"/>
      <c r="FDU305"/>
      <c r="FDV305"/>
      <c r="FDW305"/>
      <c r="FDX305"/>
      <c r="FDY305"/>
      <c r="FDZ305"/>
      <c r="FEA305"/>
      <c r="FEB305"/>
      <c r="FEC305"/>
      <c r="FED305"/>
      <c r="FEE305"/>
      <c r="FEF305"/>
      <c r="FEG305"/>
      <c r="FEH305"/>
      <c r="FEI305"/>
      <c r="FEJ305"/>
      <c r="FEK305"/>
      <c r="FEL305"/>
      <c r="FEM305"/>
      <c r="FEN305"/>
      <c r="FEO305"/>
      <c r="FEP305"/>
      <c r="FEQ305"/>
      <c r="FER305"/>
      <c r="FES305"/>
      <c r="FET305"/>
      <c r="FEU305"/>
      <c r="FEV305"/>
      <c r="FEW305"/>
      <c r="FEX305"/>
      <c r="FEY305"/>
      <c r="FEZ305"/>
      <c r="FFA305"/>
      <c r="FFB305"/>
      <c r="FFC305"/>
      <c r="FFD305"/>
      <c r="FFE305"/>
      <c r="FFF305"/>
      <c r="FFG305"/>
      <c r="FFH305"/>
      <c r="FFI305"/>
      <c r="FFJ305"/>
      <c r="FFK305"/>
      <c r="FFL305"/>
      <c r="FFM305"/>
      <c r="FFN305"/>
      <c r="FFO305"/>
      <c r="FFP305"/>
      <c r="FFQ305"/>
      <c r="FFR305"/>
      <c r="FFS305"/>
      <c r="FFT305"/>
      <c r="FFU305"/>
      <c r="FFV305"/>
      <c r="FFW305"/>
      <c r="FFX305"/>
      <c r="FFY305"/>
      <c r="FFZ305"/>
      <c r="FGA305"/>
      <c r="FGB305"/>
      <c r="FGC305"/>
      <c r="FGD305"/>
      <c r="FGE305"/>
      <c r="FGF305"/>
      <c r="FGG305"/>
      <c r="FGH305"/>
      <c r="FGI305"/>
      <c r="FGJ305"/>
      <c r="FGK305"/>
      <c r="FGL305"/>
      <c r="FGM305"/>
      <c r="FGN305"/>
      <c r="FGO305"/>
      <c r="FGP305"/>
      <c r="FGQ305"/>
      <c r="FGR305"/>
      <c r="FGS305"/>
      <c r="FGT305"/>
      <c r="FGU305"/>
      <c r="FGV305"/>
      <c r="FGW305"/>
      <c r="FGX305"/>
      <c r="FGY305"/>
      <c r="FGZ305"/>
      <c r="FHA305"/>
      <c r="FHB305"/>
      <c r="FHC305"/>
      <c r="FHD305"/>
      <c r="FHE305"/>
      <c r="FHF305"/>
      <c r="FHG305"/>
      <c r="FHH305"/>
      <c r="FHI305"/>
      <c r="FHJ305"/>
      <c r="FHK305"/>
      <c r="FHL305"/>
      <c r="FHM305"/>
      <c r="FHN305"/>
      <c r="FHO305"/>
      <c r="FHP305"/>
      <c r="FHQ305"/>
      <c r="FHR305"/>
      <c r="FHS305"/>
      <c r="FHT305"/>
      <c r="FHU305"/>
      <c r="FHV305"/>
      <c r="FHW305"/>
      <c r="FHX305"/>
      <c r="FHY305"/>
      <c r="FHZ305"/>
      <c r="FIA305"/>
      <c r="FIB305"/>
      <c r="FIC305"/>
      <c r="FID305"/>
      <c r="FIE305"/>
      <c r="FIF305"/>
      <c r="FIG305"/>
      <c r="FIH305"/>
      <c r="FII305"/>
      <c r="FIJ305"/>
      <c r="FIK305"/>
      <c r="FIL305"/>
      <c r="FIM305"/>
      <c r="FIN305"/>
      <c r="FIO305"/>
      <c r="FIP305"/>
      <c r="FIQ305"/>
      <c r="FIR305"/>
      <c r="FIS305"/>
      <c r="FIT305"/>
      <c r="FIU305"/>
      <c r="FIV305"/>
      <c r="FIW305"/>
      <c r="FIX305"/>
      <c r="FIY305"/>
      <c r="FIZ305"/>
      <c r="FJA305"/>
      <c r="FJB305"/>
      <c r="FJC305"/>
      <c r="FJD305"/>
      <c r="FJE305"/>
      <c r="FJF305"/>
      <c r="FJG305"/>
      <c r="FJH305"/>
      <c r="FJI305"/>
      <c r="FJJ305"/>
      <c r="FJK305"/>
      <c r="FJL305"/>
      <c r="FJM305"/>
      <c r="FJN305"/>
      <c r="FJO305"/>
      <c r="FJP305"/>
      <c r="FJQ305"/>
      <c r="FJR305"/>
      <c r="FJS305"/>
      <c r="FJT305"/>
      <c r="FJU305"/>
      <c r="FJV305"/>
      <c r="FJW305"/>
      <c r="FJX305"/>
      <c r="FJY305"/>
      <c r="FJZ305"/>
      <c r="FKA305"/>
      <c r="FKB305"/>
      <c r="FKC305"/>
      <c r="FKD305"/>
      <c r="FKE305"/>
      <c r="FKF305"/>
      <c r="FKG305"/>
      <c r="FKH305"/>
      <c r="FKI305"/>
      <c r="FKJ305"/>
      <c r="FKK305"/>
      <c r="FKL305"/>
      <c r="FKM305"/>
      <c r="FKN305"/>
      <c r="FKO305"/>
      <c r="FKP305"/>
      <c r="FKQ305"/>
      <c r="FKR305"/>
      <c r="FKS305"/>
      <c r="FKT305"/>
      <c r="FKU305"/>
      <c r="FKV305"/>
      <c r="FKW305"/>
      <c r="FKX305"/>
      <c r="FKY305"/>
      <c r="FKZ305"/>
      <c r="FLA305"/>
      <c r="FLB305"/>
      <c r="FLC305"/>
      <c r="FLD305"/>
      <c r="FLE305"/>
      <c r="FLF305"/>
      <c r="FLG305"/>
      <c r="FLH305"/>
      <c r="FLI305"/>
      <c r="FLJ305"/>
      <c r="FLK305"/>
      <c r="FLL305"/>
      <c r="FLM305"/>
      <c r="FLN305"/>
      <c r="FLO305"/>
      <c r="FLP305"/>
      <c r="FLQ305"/>
      <c r="FLR305"/>
      <c r="FLS305"/>
      <c r="FLT305"/>
      <c r="FLU305"/>
      <c r="FLV305"/>
      <c r="FLW305"/>
      <c r="FLX305"/>
      <c r="FLY305"/>
      <c r="FLZ305"/>
      <c r="FMA305"/>
      <c r="FMB305"/>
      <c r="FMC305"/>
      <c r="FMD305"/>
      <c r="FME305"/>
      <c r="FMF305"/>
      <c r="FMG305"/>
      <c r="FMH305"/>
      <c r="FMI305"/>
      <c r="FMJ305"/>
      <c r="FMK305"/>
      <c r="FML305"/>
      <c r="FMM305"/>
      <c r="FMN305"/>
      <c r="FMO305"/>
      <c r="FMP305"/>
      <c r="FMQ305"/>
      <c r="FMR305"/>
      <c r="FMS305"/>
      <c r="FMT305"/>
      <c r="FMU305"/>
      <c r="FMV305"/>
      <c r="FMW305"/>
      <c r="FMX305"/>
      <c r="FMY305"/>
      <c r="FMZ305"/>
      <c r="FNA305"/>
      <c r="FNB305"/>
      <c r="FNC305"/>
      <c r="FND305"/>
      <c r="FNE305"/>
      <c r="FNF305"/>
      <c r="FNG305"/>
      <c r="FNH305"/>
      <c r="FNI305"/>
      <c r="FNJ305"/>
      <c r="FNK305"/>
      <c r="FNL305"/>
      <c r="FNM305"/>
      <c r="FNN305"/>
      <c r="FNO305"/>
      <c r="FNP305"/>
      <c r="FNQ305"/>
      <c r="FNR305"/>
      <c r="FNS305"/>
      <c r="FNT305"/>
      <c r="FNU305"/>
      <c r="FNV305"/>
      <c r="FNW305"/>
      <c r="FNX305"/>
      <c r="FNY305"/>
      <c r="FNZ305"/>
      <c r="FOA305"/>
      <c r="FOB305"/>
      <c r="FOC305"/>
      <c r="FOD305"/>
      <c r="FOE305"/>
      <c r="FOF305"/>
      <c r="FOG305"/>
      <c r="FOH305"/>
      <c r="FOI305"/>
      <c r="FOJ305"/>
      <c r="FOK305"/>
      <c r="FOL305"/>
      <c r="FOM305"/>
      <c r="FON305"/>
      <c r="FOO305"/>
      <c r="FOP305"/>
      <c r="FOQ305"/>
      <c r="FOR305"/>
      <c r="FOS305"/>
      <c r="FOT305"/>
      <c r="FOU305"/>
      <c r="FOV305"/>
      <c r="FOW305"/>
      <c r="FOX305"/>
      <c r="FOY305"/>
      <c r="FOZ305"/>
      <c r="FPA305"/>
      <c r="FPB305"/>
      <c r="FPC305"/>
      <c r="FPD305"/>
      <c r="FPE305"/>
      <c r="FPF305"/>
      <c r="FPG305"/>
      <c r="FPH305"/>
      <c r="FPI305"/>
      <c r="FPJ305"/>
      <c r="FPK305"/>
      <c r="FPL305"/>
      <c r="FPM305"/>
      <c r="FPN305"/>
      <c r="FPO305"/>
      <c r="FPP305"/>
      <c r="FPQ305"/>
      <c r="FPR305"/>
      <c r="FPS305"/>
      <c r="FPT305"/>
      <c r="FPU305"/>
      <c r="FPV305"/>
      <c r="FPW305"/>
      <c r="FPX305"/>
      <c r="FPY305"/>
      <c r="FPZ305"/>
      <c r="FQA305"/>
      <c r="FQB305"/>
      <c r="FQC305"/>
      <c r="FQD305"/>
      <c r="FQE305"/>
      <c r="FQF305"/>
      <c r="FQG305"/>
      <c r="FQH305"/>
      <c r="FQI305"/>
      <c r="FQJ305"/>
      <c r="FQK305"/>
      <c r="FQL305"/>
      <c r="FQM305"/>
      <c r="FQN305"/>
      <c r="FQO305"/>
      <c r="FQP305"/>
      <c r="FQQ305"/>
      <c r="FQR305"/>
      <c r="FQS305"/>
      <c r="FQT305"/>
      <c r="FQU305"/>
      <c r="FQV305"/>
      <c r="FQW305"/>
      <c r="FQX305"/>
      <c r="FQY305"/>
      <c r="FQZ305"/>
      <c r="FRA305"/>
      <c r="FRB305"/>
      <c r="FRC305"/>
      <c r="FRD305"/>
      <c r="FRE305"/>
      <c r="FRF305"/>
      <c r="FRG305"/>
      <c r="FRH305"/>
      <c r="FRI305"/>
      <c r="FRJ305"/>
      <c r="FRK305"/>
      <c r="FRL305"/>
      <c r="FRM305"/>
      <c r="FRN305"/>
      <c r="FRO305"/>
      <c r="FRP305"/>
      <c r="FRQ305"/>
      <c r="FRR305"/>
      <c r="FRS305"/>
      <c r="FRT305"/>
      <c r="FRU305"/>
      <c r="FRV305"/>
      <c r="FRW305"/>
      <c r="FRX305"/>
      <c r="FRY305"/>
      <c r="FRZ305"/>
      <c r="FSA305"/>
      <c r="FSB305"/>
      <c r="FSC305"/>
      <c r="FSD305"/>
      <c r="FSE305"/>
      <c r="FSF305"/>
      <c r="FSG305"/>
      <c r="FSH305"/>
      <c r="FSI305"/>
      <c r="FSJ305"/>
      <c r="FSK305"/>
      <c r="FSL305"/>
      <c r="FSM305"/>
      <c r="FSN305"/>
      <c r="FSO305"/>
      <c r="FSP305"/>
      <c r="FSQ305"/>
      <c r="FSR305"/>
      <c r="FSS305"/>
      <c r="FST305"/>
      <c r="FSU305"/>
      <c r="FSV305"/>
      <c r="FSW305"/>
      <c r="FSX305"/>
      <c r="FSY305"/>
      <c r="FSZ305"/>
      <c r="FTA305"/>
      <c r="FTB305"/>
      <c r="FTC305"/>
      <c r="FTD305"/>
      <c r="FTE305"/>
      <c r="FTF305"/>
      <c r="FTG305"/>
      <c r="FTH305"/>
      <c r="FTI305"/>
      <c r="FTJ305"/>
      <c r="FTK305"/>
      <c r="FTL305"/>
      <c r="FTM305"/>
      <c r="FTN305"/>
      <c r="FTO305"/>
      <c r="FTP305"/>
      <c r="FTQ305"/>
      <c r="FTR305"/>
      <c r="FTS305"/>
      <c r="FTT305"/>
      <c r="FTU305"/>
      <c r="FTV305"/>
      <c r="FTW305"/>
      <c r="FTX305"/>
      <c r="FTY305"/>
      <c r="FTZ305"/>
      <c r="FUA305"/>
      <c r="FUB305"/>
      <c r="FUC305"/>
      <c r="FUD305"/>
      <c r="FUE305"/>
      <c r="FUF305"/>
      <c r="FUG305"/>
      <c r="FUH305"/>
      <c r="FUI305"/>
      <c r="FUJ305"/>
      <c r="FUK305"/>
      <c r="FUL305"/>
      <c r="FUM305"/>
      <c r="FUN305"/>
      <c r="FUO305"/>
      <c r="FUP305"/>
      <c r="FUQ305"/>
      <c r="FUR305"/>
      <c r="FUS305"/>
      <c r="FUT305"/>
      <c r="FUU305"/>
      <c r="FUV305"/>
      <c r="FUW305"/>
      <c r="FUX305"/>
      <c r="FUY305"/>
      <c r="FUZ305"/>
      <c r="FVA305"/>
      <c r="FVB305"/>
      <c r="FVC305"/>
      <c r="FVD305"/>
      <c r="FVE305"/>
      <c r="FVF305"/>
      <c r="FVG305"/>
      <c r="FVH305"/>
      <c r="FVI305"/>
      <c r="FVJ305"/>
      <c r="FVK305"/>
      <c r="FVL305"/>
      <c r="FVM305"/>
      <c r="FVN305"/>
      <c r="FVO305"/>
      <c r="FVP305"/>
      <c r="FVQ305"/>
      <c r="FVR305"/>
      <c r="FVS305"/>
      <c r="FVT305"/>
      <c r="FVU305"/>
      <c r="FVV305"/>
      <c r="FVW305"/>
      <c r="FVX305"/>
      <c r="FVY305"/>
      <c r="FVZ305"/>
      <c r="FWA305"/>
      <c r="FWB305"/>
      <c r="FWC305"/>
      <c r="FWD305"/>
      <c r="FWE305"/>
      <c r="FWF305"/>
      <c r="FWG305"/>
      <c r="FWH305"/>
      <c r="FWI305"/>
      <c r="FWJ305"/>
      <c r="FWK305"/>
      <c r="FWL305"/>
      <c r="FWM305"/>
      <c r="FWN305"/>
      <c r="FWO305"/>
      <c r="FWP305"/>
      <c r="FWQ305"/>
      <c r="FWR305"/>
      <c r="FWS305"/>
      <c r="FWT305"/>
      <c r="FWU305"/>
      <c r="FWV305"/>
      <c r="FWW305"/>
      <c r="FWX305"/>
      <c r="FWY305"/>
      <c r="FWZ305"/>
      <c r="FXA305"/>
      <c r="FXB305"/>
      <c r="FXC305"/>
      <c r="FXD305"/>
      <c r="FXE305"/>
      <c r="FXF305"/>
      <c r="FXG305"/>
      <c r="FXH305"/>
      <c r="FXI305"/>
      <c r="FXJ305"/>
      <c r="FXK305"/>
      <c r="FXL305"/>
      <c r="FXM305"/>
      <c r="FXN305"/>
      <c r="FXO305"/>
      <c r="FXP305"/>
      <c r="FXQ305"/>
      <c r="FXR305"/>
      <c r="FXS305"/>
      <c r="FXT305"/>
      <c r="FXU305"/>
      <c r="FXV305"/>
      <c r="FXW305"/>
      <c r="FXX305"/>
      <c r="FXY305"/>
      <c r="FXZ305"/>
      <c r="FYA305"/>
      <c r="FYB305"/>
      <c r="FYC305"/>
      <c r="FYD305"/>
      <c r="FYE305"/>
      <c r="FYF305"/>
      <c r="FYG305"/>
      <c r="FYH305"/>
      <c r="FYI305"/>
      <c r="FYJ305"/>
      <c r="FYK305"/>
      <c r="FYL305"/>
      <c r="FYM305"/>
      <c r="FYN305"/>
      <c r="FYO305"/>
      <c r="FYP305"/>
      <c r="FYQ305"/>
      <c r="FYR305"/>
      <c r="FYS305"/>
      <c r="FYT305"/>
      <c r="FYU305"/>
      <c r="FYV305"/>
      <c r="FYW305"/>
      <c r="FYX305"/>
      <c r="FYY305"/>
      <c r="FYZ305"/>
      <c r="FZA305"/>
      <c r="FZB305"/>
      <c r="FZC305"/>
      <c r="FZD305"/>
      <c r="FZE305"/>
      <c r="FZF305"/>
      <c r="FZG305"/>
      <c r="FZH305"/>
      <c r="FZI305"/>
      <c r="FZJ305"/>
      <c r="FZK305"/>
      <c r="FZL305"/>
      <c r="FZM305"/>
      <c r="FZN305"/>
      <c r="FZO305"/>
      <c r="FZP305"/>
      <c r="FZQ305"/>
      <c r="FZR305"/>
      <c r="FZS305"/>
      <c r="FZT305"/>
      <c r="FZU305"/>
      <c r="FZV305"/>
      <c r="FZW305"/>
      <c r="FZX305"/>
      <c r="FZY305"/>
      <c r="FZZ305"/>
      <c r="GAA305"/>
      <c r="GAB305"/>
      <c r="GAC305"/>
      <c r="GAD305"/>
      <c r="GAE305"/>
      <c r="GAF305"/>
      <c r="GAG305"/>
      <c r="GAH305"/>
      <c r="GAI305"/>
      <c r="GAJ305"/>
      <c r="GAK305"/>
      <c r="GAL305"/>
      <c r="GAM305"/>
      <c r="GAN305"/>
      <c r="GAO305"/>
      <c r="GAP305"/>
      <c r="GAQ305"/>
      <c r="GAR305"/>
      <c r="GAS305"/>
      <c r="GAT305"/>
      <c r="GAU305"/>
      <c r="GAV305"/>
      <c r="GAW305"/>
      <c r="GAX305"/>
      <c r="GAY305"/>
      <c r="GAZ305"/>
      <c r="GBA305"/>
      <c r="GBB305"/>
      <c r="GBC305"/>
      <c r="GBD305"/>
      <c r="GBE305"/>
      <c r="GBF305"/>
      <c r="GBG305"/>
      <c r="GBH305"/>
      <c r="GBI305"/>
      <c r="GBJ305"/>
      <c r="GBK305"/>
      <c r="GBL305"/>
      <c r="GBM305"/>
      <c r="GBN305"/>
      <c r="GBO305"/>
      <c r="GBP305"/>
      <c r="GBQ305"/>
      <c r="GBR305"/>
      <c r="GBS305"/>
      <c r="GBT305"/>
      <c r="GBU305"/>
      <c r="GBV305"/>
      <c r="GBW305"/>
      <c r="GBX305"/>
      <c r="GBY305"/>
      <c r="GBZ305"/>
      <c r="GCA305"/>
      <c r="GCB305"/>
      <c r="GCC305"/>
      <c r="GCD305"/>
      <c r="GCE305"/>
      <c r="GCF305"/>
      <c r="GCG305"/>
      <c r="GCH305"/>
      <c r="GCI305"/>
      <c r="GCJ305"/>
      <c r="GCK305"/>
      <c r="GCL305"/>
      <c r="GCM305"/>
      <c r="GCN305"/>
      <c r="GCO305"/>
      <c r="GCP305"/>
      <c r="GCQ305"/>
      <c r="GCR305"/>
      <c r="GCS305"/>
      <c r="GCT305"/>
      <c r="GCU305"/>
      <c r="GCV305"/>
      <c r="GCW305"/>
      <c r="GCX305"/>
      <c r="GCY305"/>
      <c r="GCZ305"/>
      <c r="GDA305"/>
      <c r="GDB305"/>
      <c r="GDC305"/>
      <c r="GDD305"/>
      <c r="GDE305"/>
      <c r="GDF305"/>
      <c r="GDG305"/>
      <c r="GDH305"/>
      <c r="GDI305"/>
      <c r="GDJ305"/>
      <c r="GDK305"/>
      <c r="GDL305"/>
      <c r="GDM305"/>
      <c r="GDN305"/>
      <c r="GDO305"/>
      <c r="GDP305"/>
      <c r="GDQ305"/>
      <c r="GDR305"/>
      <c r="GDS305"/>
      <c r="GDT305"/>
      <c r="GDU305"/>
      <c r="GDV305"/>
      <c r="GDW305"/>
      <c r="GDX305"/>
      <c r="GDY305"/>
      <c r="GDZ305"/>
      <c r="GEA305"/>
      <c r="GEB305"/>
      <c r="GEC305"/>
      <c r="GED305"/>
      <c r="GEE305"/>
      <c r="GEF305"/>
      <c r="GEG305"/>
      <c r="GEH305"/>
      <c r="GEI305"/>
      <c r="GEJ305"/>
      <c r="GEK305"/>
      <c r="GEL305"/>
      <c r="GEM305"/>
      <c r="GEN305"/>
      <c r="GEO305"/>
      <c r="GEP305"/>
      <c r="GEQ305"/>
      <c r="GER305"/>
      <c r="GES305"/>
      <c r="GET305"/>
      <c r="GEU305"/>
      <c r="GEV305"/>
      <c r="GEW305"/>
      <c r="GEX305"/>
      <c r="GEY305"/>
      <c r="GEZ305"/>
      <c r="GFA305"/>
      <c r="GFB305"/>
      <c r="GFC305"/>
      <c r="GFD305"/>
      <c r="GFE305"/>
      <c r="GFF305"/>
      <c r="GFG305"/>
      <c r="GFH305"/>
      <c r="GFI305"/>
      <c r="GFJ305"/>
      <c r="GFK305"/>
      <c r="GFL305"/>
      <c r="GFM305"/>
      <c r="GFN305"/>
      <c r="GFO305"/>
      <c r="GFP305"/>
      <c r="GFQ305"/>
      <c r="GFR305"/>
      <c r="GFS305"/>
      <c r="GFT305"/>
      <c r="GFU305"/>
      <c r="GFV305"/>
      <c r="GFW305"/>
      <c r="GFX305"/>
      <c r="GFY305"/>
      <c r="GFZ305"/>
      <c r="GGA305"/>
      <c r="GGB305"/>
      <c r="GGC305"/>
      <c r="GGD305"/>
      <c r="GGE305"/>
      <c r="GGF305"/>
      <c r="GGG305"/>
      <c r="GGH305"/>
      <c r="GGI305"/>
      <c r="GGJ305"/>
      <c r="GGK305"/>
      <c r="GGL305"/>
      <c r="GGM305"/>
      <c r="GGN305"/>
      <c r="GGO305"/>
      <c r="GGP305"/>
      <c r="GGQ305"/>
      <c r="GGR305"/>
      <c r="GGS305"/>
      <c r="GGT305"/>
      <c r="GGU305"/>
      <c r="GGV305"/>
      <c r="GGW305"/>
      <c r="GGX305"/>
      <c r="GGY305"/>
      <c r="GGZ305"/>
      <c r="GHA305"/>
      <c r="GHB305"/>
      <c r="GHC305"/>
      <c r="GHD305"/>
      <c r="GHE305"/>
      <c r="GHF305"/>
      <c r="GHG305"/>
      <c r="GHH305"/>
      <c r="GHI305"/>
      <c r="GHJ305"/>
      <c r="GHK305"/>
      <c r="GHL305"/>
      <c r="GHM305"/>
      <c r="GHN305"/>
      <c r="GHO305"/>
      <c r="GHP305"/>
      <c r="GHQ305"/>
      <c r="GHR305"/>
      <c r="GHS305"/>
      <c r="GHT305"/>
      <c r="GHU305"/>
      <c r="GHV305"/>
      <c r="GHW305"/>
      <c r="GHX305"/>
      <c r="GHY305"/>
      <c r="GHZ305"/>
      <c r="GIA305"/>
      <c r="GIB305"/>
      <c r="GIC305"/>
      <c r="GID305"/>
      <c r="GIE305"/>
      <c r="GIF305"/>
      <c r="GIG305"/>
      <c r="GIH305"/>
      <c r="GII305"/>
      <c r="GIJ305"/>
      <c r="GIK305"/>
      <c r="GIL305"/>
      <c r="GIM305"/>
      <c r="GIN305"/>
      <c r="GIO305"/>
      <c r="GIP305"/>
      <c r="GIQ305"/>
      <c r="GIR305"/>
      <c r="GIS305"/>
      <c r="GIT305"/>
      <c r="GIU305"/>
      <c r="GIV305"/>
      <c r="GIW305"/>
      <c r="GIX305"/>
      <c r="GIY305"/>
      <c r="GIZ305"/>
      <c r="GJA305"/>
      <c r="GJB305"/>
      <c r="GJC305"/>
      <c r="GJD305"/>
      <c r="GJE305"/>
      <c r="GJF305"/>
      <c r="GJG305"/>
      <c r="GJH305"/>
      <c r="GJI305"/>
      <c r="GJJ305"/>
      <c r="GJK305"/>
      <c r="GJL305"/>
      <c r="GJM305"/>
      <c r="GJN305"/>
      <c r="GJO305"/>
      <c r="GJP305"/>
      <c r="GJQ305"/>
      <c r="GJR305"/>
      <c r="GJS305"/>
      <c r="GJT305"/>
      <c r="GJU305"/>
      <c r="GJV305"/>
      <c r="GJW305"/>
      <c r="GJX305"/>
      <c r="GJY305"/>
      <c r="GJZ305"/>
      <c r="GKA305"/>
      <c r="GKB305"/>
      <c r="GKC305"/>
      <c r="GKD305"/>
      <c r="GKE305"/>
      <c r="GKF305"/>
      <c r="GKG305"/>
      <c r="GKH305"/>
      <c r="GKI305"/>
      <c r="GKJ305"/>
      <c r="GKK305"/>
      <c r="GKL305"/>
      <c r="GKM305"/>
      <c r="GKN305"/>
      <c r="GKO305"/>
      <c r="GKP305"/>
      <c r="GKQ305"/>
      <c r="GKR305"/>
      <c r="GKS305"/>
      <c r="GKT305"/>
      <c r="GKU305"/>
      <c r="GKV305"/>
      <c r="GKW305"/>
      <c r="GKX305"/>
      <c r="GKY305"/>
      <c r="GKZ305"/>
      <c r="GLA305"/>
      <c r="GLB305"/>
      <c r="GLC305"/>
      <c r="GLD305"/>
      <c r="GLE305"/>
      <c r="GLF305"/>
      <c r="GLG305"/>
      <c r="GLH305"/>
      <c r="GLI305"/>
      <c r="GLJ305"/>
      <c r="GLK305"/>
      <c r="GLL305"/>
      <c r="GLM305"/>
      <c r="GLN305"/>
      <c r="GLO305"/>
      <c r="GLP305"/>
      <c r="GLQ305"/>
      <c r="GLR305"/>
      <c r="GLS305"/>
      <c r="GLT305"/>
      <c r="GLU305"/>
      <c r="GLV305"/>
      <c r="GLW305"/>
      <c r="GLX305"/>
      <c r="GLY305"/>
      <c r="GLZ305"/>
      <c r="GMA305"/>
      <c r="GMB305"/>
      <c r="GMC305"/>
      <c r="GMD305"/>
      <c r="GME305"/>
      <c r="GMF305"/>
      <c r="GMG305"/>
      <c r="GMH305"/>
      <c r="GMI305"/>
      <c r="GMJ305"/>
      <c r="GMK305"/>
      <c r="GML305"/>
      <c r="GMM305"/>
      <c r="GMN305"/>
      <c r="GMO305"/>
      <c r="GMP305"/>
      <c r="GMQ305"/>
      <c r="GMR305"/>
      <c r="GMS305"/>
      <c r="GMT305"/>
      <c r="GMU305"/>
      <c r="GMV305"/>
      <c r="GMW305"/>
      <c r="GMX305"/>
      <c r="GMY305"/>
      <c r="GMZ305"/>
      <c r="GNA305"/>
      <c r="GNB305"/>
      <c r="GNC305"/>
      <c r="GND305"/>
      <c r="GNE305"/>
      <c r="GNF305"/>
      <c r="GNG305"/>
      <c r="GNH305"/>
      <c r="GNI305"/>
      <c r="GNJ305"/>
      <c r="GNK305"/>
      <c r="GNL305"/>
      <c r="GNM305"/>
      <c r="GNN305"/>
      <c r="GNO305"/>
      <c r="GNP305"/>
      <c r="GNQ305"/>
      <c r="GNR305"/>
      <c r="GNS305"/>
      <c r="GNT305"/>
      <c r="GNU305"/>
      <c r="GNV305"/>
      <c r="GNW305"/>
      <c r="GNX305"/>
      <c r="GNY305"/>
      <c r="GNZ305"/>
      <c r="GOA305"/>
      <c r="GOB305"/>
      <c r="GOC305"/>
      <c r="GOD305"/>
      <c r="GOE305"/>
      <c r="GOF305"/>
      <c r="GOG305"/>
      <c r="GOH305"/>
      <c r="GOI305"/>
      <c r="GOJ305"/>
      <c r="GOK305"/>
      <c r="GOL305"/>
      <c r="GOM305"/>
      <c r="GON305"/>
      <c r="GOO305"/>
      <c r="GOP305"/>
      <c r="GOQ305"/>
      <c r="GOR305"/>
      <c r="GOS305"/>
      <c r="GOT305"/>
      <c r="GOU305"/>
      <c r="GOV305"/>
      <c r="GOW305"/>
      <c r="GOX305"/>
      <c r="GOY305"/>
      <c r="GOZ305"/>
      <c r="GPA305"/>
      <c r="GPB305"/>
      <c r="GPC305"/>
      <c r="GPD305"/>
      <c r="GPE305"/>
      <c r="GPF305"/>
      <c r="GPG305"/>
      <c r="GPH305"/>
      <c r="GPI305"/>
      <c r="GPJ305"/>
      <c r="GPK305"/>
      <c r="GPL305"/>
      <c r="GPM305"/>
      <c r="GPN305"/>
      <c r="GPO305"/>
      <c r="GPP305"/>
      <c r="GPQ305"/>
      <c r="GPR305"/>
      <c r="GPS305"/>
      <c r="GPT305"/>
      <c r="GPU305"/>
      <c r="GPV305"/>
      <c r="GPW305"/>
      <c r="GPX305"/>
      <c r="GPY305"/>
      <c r="GPZ305"/>
      <c r="GQA305"/>
      <c r="GQB305"/>
      <c r="GQC305"/>
      <c r="GQD305"/>
      <c r="GQE305"/>
      <c r="GQF305"/>
      <c r="GQG305"/>
      <c r="GQH305"/>
      <c r="GQI305"/>
      <c r="GQJ305"/>
      <c r="GQK305"/>
      <c r="GQL305"/>
      <c r="GQM305"/>
      <c r="GQN305"/>
      <c r="GQO305"/>
      <c r="GQP305"/>
      <c r="GQQ305"/>
      <c r="GQR305"/>
      <c r="GQS305"/>
      <c r="GQT305"/>
      <c r="GQU305"/>
      <c r="GQV305"/>
      <c r="GQW305"/>
      <c r="GQX305"/>
      <c r="GQY305"/>
      <c r="GQZ305"/>
      <c r="GRA305"/>
      <c r="GRB305"/>
      <c r="GRC305"/>
      <c r="GRD305"/>
      <c r="GRE305"/>
      <c r="GRF305"/>
      <c r="GRG305"/>
      <c r="GRH305"/>
      <c r="GRI305"/>
      <c r="GRJ305"/>
      <c r="GRK305"/>
      <c r="GRL305"/>
      <c r="GRM305"/>
      <c r="GRN305"/>
      <c r="GRO305"/>
      <c r="GRP305"/>
      <c r="GRQ305"/>
      <c r="GRR305"/>
      <c r="GRS305"/>
      <c r="GRT305"/>
      <c r="GRU305"/>
      <c r="GRV305"/>
      <c r="GRW305"/>
      <c r="GRX305"/>
      <c r="GRY305"/>
      <c r="GRZ305"/>
      <c r="GSA305"/>
      <c r="GSB305"/>
      <c r="GSC305"/>
      <c r="GSD305"/>
      <c r="GSE305"/>
      <c r="GSF305"/>
      <c r="GSG305"/>
      <c r="GSH305"/>
      <c r="GSI305"/>
      <c r="GSJ305"/>
      <c r="GSK305"/>
      <c r="GSL305"/>
      <c r="GSM305"/>
      <c r="GSN305"/>
      <c r="GSO305"/>
      <c r="GSP305"/>
      <c r="GSQ305"/>
      <c r="GSR305"/>
      <c r="GSS305"/>
      <c r="GST305"/>
      <c r="GSU305"/>
      <c r="GSV305"/>
      <c r="GSW305"/>
      <c r="GSX305"/>
      <c r="GSY305"/>
      <c r="GSZ305"/>
      <c r="GTA305"/>
      <c r="GTB305"/>
      <c r="GTC305"/>
      <c r="GTD305"/>
      <c r="GTE305"/>
      <c r="GTF305"/>
      <c r="GTG305"/>
      <c r="GTH305"/>
      <c r="GTI305"/>
      <c r="GTJ305"/>
      <c r="GTK305"/>
      <c r="GTL305"/>
      <c r="GTM305"/>
      <c r="GTN305"/>
      <c r="GTO305"/>
      <c r="GTP305"/>
      <c r="GTQ305"/>
      <c r="GTR305"/>
      <c r="GTS305"/>
      <c r="GTT305"/>
      <c r="GTU305"/>
      <c r="GTV305"/>
      <c r="GTW305"/>
      <c r="GTX305"/>
      <c r="GTY305"/>
      <c r="GTZ305"/>
      <c r="GUA305"/>
      <c r="GUB305"/>
      <c r="GUC305"/>
      <c r="GUD305"/>
      <c r="GUE305"/>
      <c r="GUF305"/>
      <c r="GUG305"/>
      <c r="GUH305"/>
      <c r="GUI305"/>
      <c r="GUJ305"/>
      <c r="GUK305"/>
      <c r="GUL305"/>
      <c r="GUM305"/>
      <c r="GUN305"/>
      <c r="GUO305"/>
      <c r="GUP305"/>
      <c r="GUQ305"/>
      <c r="GUR305"/>
      <c r="GUS305"/>
      <c r="GUT305"/>
      <c r="GUU305"/>
      <c r="GUV305"/>
      <c r="GUW305"/>
      <c r="GUX305"/>
      <c r="GUY305"/>
      <c r="GUZ305"/>
      <c r="GVA305"/>
      <c r="GVB305"/>
      <c r="GVC305"/>
      <c r="GVD305"/>
      <c r="GVE305"/>
      <c r="GVF305"/>
      <c r="GVG305"/>
      <c r="GVH305"/>
      <c r="GVI305"/>
      <c r="GVJ305"/>
      <c r="GVK305"/>
      <c r="GVL305"/>
      <c r="GVM305"/>
      <c r="GVN305"/>
      <c r="GVO305"/>
      <c r="GVP305"/>
      <c r="GVQ305"/>
      <c r="GVR305"/>
      <c r="GVS305"/>
      <c r="GVT305"/>
      <c r="GVU305"/>
      <c r="GVV305"/>
      <c r="GVW305"/>
      <c r="GVX305"/>
      <c r="GVY305"/>
      <c r="GVZ305"/>
      <c r="GWA305"/>
      <c r="GWB305"/>
      <c r="GWC305"/>
      <c r="GWD305"/>
      <c r="GWE305"/>
      <c r="GWF305"/>
      <c r="GWG305"/>
      <c r="GWH305"/>
      <c r="GWI305"/>
      <c r="GWJ305"/>
      <c r="GWK305"/>
      <c r="GWL305"/>
      <c r="GWM305"/>
      <c r="GWN305"/>
      <c r="GWO305"/>
      <c r="GWP305"/>
      <c r="GWQ305"/>
      <c r="GWR305"/>
      <c r="GWS305"/>
      <c r="GWT305"/>
      <c r="GWU305"/>
      <c r="GWV305"/>
      <c r="GWW305"/>
      <c r="GWX305"/>
      <c r="GWY305"/>
      <c r="GWZ305"/>
      <c r="GXA305"/>
      <c r="GXB305"/>
      <c r="GXC305"/>
      <c r="GXD305"/>
      <c r="GXE305"/>
      <c r="GXF305"/>
      <c r="GXG305"/>
      <c r="GXH305"/>
      <c r="GXI305"/>
      <c r="GXJ305"/>
      <c r="GXK305"/>
      <c r="GXL305"/>
      <c r="GXM305"/>
      <c r="GXN305"/>
      <c r="GXO305"/>
      <c r="GXP305"/>
      <c r="GXQ305"/>
      <c r="GXR305"/>
      <c r="GXS305"/>
      <c r="GXT305"/>
      <c r="GXU305"/>
      <c r="GXV305"/>
      <c r="GXW305"/>
      <c r="GXX305"/>
      <c r="GXY305"/>
      <c r="GXZ305"/>
      <c r="GYA305"/>
      <c r="GYB305"/>
      <c r="GYC305"/>
      <c r="GYD305"/>
      <c r="GYE305"/>
      <c r="GYF305"/>
      <c r="GYG305"/>
      <c r="GYH305"/>
      <c r="GYI305"/>
      <c r="GYJ305"/>
      <c r="GYK305"/>
      <c r="GYL305"/>
      <c r="GYM305"/>
      <c r="GYN305"/>
      <c r="GYO305"/>
      <c r="GYP305"/>
      <c r="GYQ305"/>
      <c r="GYR305"/>
      <c r="GYS305"/>
      <c r="GYT305"/>
      <c r="GYU305"/>
      <c r="GYV305"/>
      <c r="GYW305"/>
      <c r="GYX305"/>
      <c r="GYY305"/>
      <c r="GYZ305"/>
      <c r="GZA305"/>
      <c r="GZB305"/>
      <c r="GZC305"/>
      <c r="GZD305"/>
      <c r="GZE305"/>
      <c r="GZF305"/>
      <c r="GZG305"/>
      <c r="GZH305"/>
      <c r="GZI305"/>
      <c r="GZJ305"/>
      <c r="GZK305"/>
      <c r="GZL305"/>
      <c r="GZM305"/>
      <c r="GZN305"/>
      <c r="GZO305"/>
      <c r="GZP305"/>
      <c r="GZQ305"/>
      <c r="GZR305"/>
      <c r="GZS305"/>
      <c r="GZT305"/>
      <c r="GZU305"/>
      <c r="GZV305"/>
      <c r="GZW305"/>
      <c r="GZX305"/>
      <c r="GZY305"/>
      <c r="GZZ305"/>
      <c r="HAA305"/>
      <c r="HAB305"/>
      <c r="HAC305"/>
      <c r="HAD305"/>
      <c r="HAE305"/>
      <c r="HAF305"/>
      <c r="HAG305"/>
      <c r="HAH305"/>
      <c r="HAI305"/>
      <c r="HAJ305"/>
      <c r="HAK305"/>
      <c r="HAL305"/>
      <c r="HAM305"/>
      <c r="HAN305"/>
      <c r="HAO305"/>
      <c r="HAP305"/>
      <c r="HAQ305"/>
      <c r="HAR305"/>
      <c r="HAS305"/>
      <c r="HAT305"/>
      <c r="HAU305"/>
      <c r="HAV305"/>
      <c r="HAW305"/>
      <c r="HAX305"/>
      <c r="HAY305"/>
      <c r="HAZ305"/>
      <c r="HBA305"/>
      <c r="HBB305"/>
      <c r="HBC305"/>
      <c r="HBD305"/>
      <c r="HBE305"/>
      <c r="HBF305"/>
      <c r="HBG305"/>
      <c r="HBH305"/>
      <c r="HBI305"/>
      <c r="HBJ305"/>
      <c r="HBK305"/>
      <c r="HBL305"/>
      <c r="HBM305"/>
      <c r="HBN305"/>
      <c r="HBO305"/>
      <c r="HBP305"/>
      <c r="HBQ305"/>
      <c r="HBR305"/>
      <c r="HBS305"/>
      <c r="HBT305"/>
      <c r="HBU305"/>
      <c r="HBV305"/>
      <c r="HBW305"/>
      <c r="HBX305"/>
      <c r="HBY305"/>
      <c r="HBZ305"/>
      <c r="HCA305"/>
      <c r="HCB305"/>
      <c r="HCC305"/>
      <c r="HCD305"/>
      <c r="HCE305"/>
      <c r="HCF305"/>
      <c r="HCG305"/>
      <c r="HCH305"/>
      <c r="HCI305"/>
      <c r="HCJ305"/>
      <c r="HCK305"/>
      <c r="HCL305"/>
      <c r="HCM305"/>
      <c r="HCN305"/>
      <c r="HCO305"/>
      <c r="HCP305"/>
      <c r="HCQ305"/>
      <c r="HCR305"/>
      <c r="HCS305"/>
      <c r="HCT305"/>
      <c r="HCU305"/>
      <c r="HCV305"/>
      <c r="HCW305"/>
      <c r="HCX305"/>
      <c r="HCY305"/>
      <c r="HCZ305"/>
      <c r="HDA305"/>
      <c r="HDB305"/>
      <c r="HDC305"/>
      <c r="HDD305"/>
      <c r="HDE305"/>
      <c r="HDF305"/>
      <c r="HDG305"/>
      <c r="HDH305"/>
      <c r="HDI305"/>
      <c r="HDJ305"/>
      <c r="HDK305"/>
      <c r="HDL305"/>
      <c r="HDM305"/>
      <c r="HDN305"/>
      <c r="HDO305"/>
      <c r="HDP305"/>
      <c r="HDQ305"/>
      <c r="HDR305"/>
      <c r="HDS305"/>
      <c r="HDT305"/>
      <c r="HDU305"/>
      <c r="HDV305"/>
      <c r="HDW305"/>
      <c r="HDX305"/>
      <c r="HDY305"/>
      <c r="HDZ305"/>
      <c r="HEA305"/>
      <c r="HEB305"/>
      <c r="HEC305"/>
      <c r="HED305"/>
      <c r="HEE305"/>
      <c r="HEF305"/>
      <c r="HEG305"/>
      <c r="HEH305"/>
      <c r="HEI305"/>
      <c r="HEJ305"/>
      <c r="HEK305"/>
      <c r="HEL305"/>
      <c r="HEM305"/>
      <c r="HEN305"/>
      <c r="HEO305"/>
      <c r="HEP305"/>
      <c r="HEQ305"/>
      <c r="HER305"/>
      <c r="HES305"/>
      <c r="HET305"/>
      <c r="HEU305"/>
      <c r="HEV305"/>
      <c r="HEW305"/>
      <c r="HEX305"/>
      <c r="HEY305"/>
      <c r="HEZ305"/>
      <c r="HFA305"/>
      <c r="HFB305"/>
      <c r="HFC305"/>
      <c r="HFD305"/>
      <c r="HFE305"/>
      <c r="HFF305"/>
      <c r="HFG305"/>
      <c r="HFH305"/>
      <c r="HFI305"/>
      <c r="HFJ305"/>
      <c r="HFK305"/>
      <c r="HFL305"/>
      <c r="HFM305"/>
      <c r="HFN305"/>
      <c r="HFO305"/>
      <c r="HFP305"/>
      <c r="HFQ305"/>
      <c r="HFR305"/>
      <c r="HFS305"/>
      <c r="HFT305"/>
      <c r="HFU305"/>
      <c r="HFV305"/>
      <c r="HFW305"/>
      <c r="HFX305"/>
      <c r="HFY305"/>
      <c r="HFZ305"/>
      <c r="HGA305"/>
      <c r="HGB305"/>
      <c r="HGC305"/>
      <c r="HGD305"/>
      <c r="HGE305"/>
      <c r="HGF305"/>
      <c r="HGG305"/>
      <c r="HGH305"/>
      <c r="HGI305"/>
      <c r="HGJ305"/>
      <c r="HGK305"/>
      <c r="HGL305"/>
      <c r="HGM305"/>
      <c r="HGN305"/>
      <c r="HGO305"/>
      <c r="HGP305"/>
      <c r="HGQ305"/>
      <c r="HGR305"/>
      <c r="HGS305"/>
      <c r="HGT305"/>
      <c r="HGU305"/>
      <c r="HGV305"/>
      <c r="HGW305"/>
      <c r="HGX305"/>
      <c r="HGY305"/>
      <c r="HGZ305"/>
      <c r="HHA305"/>
      <c r="HHB305"/>
      <c r="HHC305"/>
      <c r="HHD305"/>
      <c r="HHE305"/>
      <c r="HHF305"/>
      <c r="HHG305"/>
      <c r="HHH305"/>
      <c r="HHI305"/>
      <c r="HHJ305"/>
      <c r="HHK305"/>
      <c r="HHL305"/>
      <c r="HHM305"/>
      <c r="HHN305"/>
      <c r="HHO305"/>
      <c r="HHP305"/>
      <c r="HHQ305"/>
      <c r="HHR305"/>
      <c r="HHS305"/>
      <c r="HHT305"/>
      <c r="HHU305"/>
      <c r="HHV305"/>
      <c r="HHW305"/>
      <c r="HHX305"/>
      <c r="HHY305"/>
      <c r="HHZ305"/>
      <c r="HIA305"/>
      <c r="HIB305"/>
      <c r="HIC305"/>
      <c r="HID305"/>
      <c r="HIE305"/>
      <c r="HIF305"/>
      <c r="HIG305"/>
      <c r="HIH305"/>
      <c r="HII305"/>
      <c r="HIJ305"/>
      <c r="HIK305"/>
      <c r="HIL305"/>
      <c r="HIM305"/>
      <c r="HIN305"/>
      <c r="HIO305"/>
      <c r="HIP305"/>
      <c r="HIQ305"/>
      <c r="HIR305"/>
      <c r="HIS305"/>
      <c r="HIT305"/>
      <c r="HIU305"/>
      <c r="HIV305"/>
      <c r="HIW305"/>
      <c r="HIX305"/>
      <c r="HIY305"/>
      <c r="HIZ305"/>
      <c r="HJA305"/>
      <c r="HJB305"/>
      <c r="HJC305"/>
      <c r="HJD305"/>
      <c r="HJE305"/>
      <c r="HJF305"/>
      <c r="HJG305"/>
      <c r="HJH305"/>
      <c r="HJI305"/>
      <c r="HJJ305"/>
      <c r="HJK305"/>
      <c r="HJL305"/>
      <c r="HJM305"/>
      <c r="HJN305"/>
      <c r="HJO305"/>
      <c r="HJP305"/>
      <c r="HJQ305"/>
      <c r="HJR305"/>
      <c r="HJS305"/>
      <c r="HJT305"/>
      <c r="HJU305"/>
      <c r="HJV305"/>
      <c r="HJW305"/>
      <c r="HJX305"/>
      <c r="HJY305"/>
      <c r="HJZ305"/>
      <c r="HKA305"/>
      <c r="HKB305"/>
      <c r="HKC305"/>
      <c r="HKD305"/>
      <c r="HKE305"/>
      <c r="HKF305"/>
      <c r="HKG305"/>
      <c r="HKH305"/>
      <c r="HKI305"/>
      <c r="HKJ305"/>
      <c r="HKK305"/>
      <c r="HKL305"/>
      <c r="HKM305"/>
      <c r="HKN305"/>
      <c r="HKO305"/>
      <c r="HKP305"/>
      <c r="HKQ305"/>
      <c r="HKR305"/>
      <c r="HKS305"/>
      <c r="HKT305"/>
      <c r="HKU305"/>
      <c r="HKV305"/>
      <c r="HKW305"/>
      <c r="HKX305"/>
      <c r="HKY305"/>
      <c r="HKZ305"/>
      <c r="HLA305"/>
      <c r="HLB305"/>
      <c r="HLC305"/>
      <c r="HLD305"/>
      <c r="HLE305"/>
      <c r="HLF305"/>
      <c r="HLG305"/>
      <c r="HLH305"/>
      <c r="HLI305"/>
      <c r="HLJ305"/>
      <c r="HLK305"/>
      <c r="HLL305"/>
      <c r="HLM305"/>
      <c r="HLN305"/>
      <c r="HLO305"/>
      <c r="HLP305"/>
      <c r="HLQ305"/>
      <c r="HLR305"/>
      <c r="HLS305"/>
      <c r="HLT305"/>
      <c r="HLU305"/>
      <c r="HLV305"/>
      <c r="HLW305"/>
      <c r="HLX305"/>
      <c r="HLY305"/>
      <c r="HLZ305"/>
      <c r="HMA305"/>
      <c r="HMB305"/>
      <c r="HMC305"/>
      <c r="HMD305"/>
      <c r="HME305"/>
      <c r="HMF305"/>
      <c r="HMG305"/>
      <c r="HMH305"/>
      <c r="HMI305"/>
      <c r="HMJ305"/>
      <c r="HMK305"/>
      <c r="HML305"/>
      <c r="HMM305"/>
      <c r="HMN305"/>
      <c r="HMO305"/>
      <c r="HMP305"/>
      <c r="HMQ305"/>
      <c r="HMR305"/>
      <c r="HMS305"/>
      <c r="HMT305"/>
      <c r="HMU305"/>
      <c r="HMV305"/>
      <c r="HMW305"/>
      <c r="HMX305"/>
      <c r="HMY305"/>
      <c r="HMZ305"/>
      <c r="HNA305"/>
      <c r="HNB305"/>
      <c r="HNC305"/>
      <c r="HND305"/>
      <c r="HNE305"/>
      <c r="HNF305"/>
      <c r="HNG305"/>
      <c r="HNH305"/>
      <c r="HNI305"/>
      <c r="HNJ305"/>
      <c r="HNK305"/>
      <c r="HNL305"/>
      <c r="HNM305"/>
      <c r="HNN305"/>
      <c r="HNO305"/>
      <c r="HNP305"/>
      <c r="HNQ305"/>
      <c r="HNR305"/>
      <c r="HNS305"/>
      <c r="HNT305"/>
      <c r="HNU305"/>
      <c r="HNV305"/>
      <c r="HNW305"/>
      <c r="HNX305"/>
      <c r="HNY305"/>
      <c r="HNZ305"/>
      <c r="HOA305"/>
      <c r="HOB305"/>
      <c r="HOC305"/>
      <c r="HOD305"/>
      <c r="HOE305"/>
      <c r="HOF305"/>
      <c r="HOG305"/>
      <c r="HOH305"/>
      <c r="HOI305"/>
      <c r="HOJ305"/>
      <c r="HOK305"/>
      <c r="HOL305"/>
      <c r="HOM305"/>
      <c r="HON305"/>
      <c r="HOO305"/>
      <c r="HOP305"/>
      <c r="HOQ305"/>
      <c r="HOR305"/>
      <c r="HOS305"/>
      <c r="HOT305"/>
      <c r="HOU305"/>
      <c r="HOV305"/>
      <c r="HOW305"/>
      <c r="HOX305"/>
      <c r="HOY305"/>
      <c r="HOZ305"/>
      <c r="HPA305"/>
      <c r="HPB305"/>
      <c r="HPC305"/>
      <c r="HPD305"/>
      <c r="HPE305"/>
      <c r="HPF305"/>
      <c r="HPG305"/>
      <c r="HPH305"/>
      <c r="HPI305"/>
      <c r="HPJ305"/>
      <c r="HPK305"/>
      <c r="HPL305"/>
      <c r="HPM305"/>
      <c r="HPN305"/>
      <c r="HPO305"/>
      <c r="HPP305"/>
      <c r="HPQ305"/>
      <c r="HPR305"/>
      <c r="HPS305"/>
      <c r="HPT305"/>
      <c r="HPU305"/>
      <c r="HPV305"/>
      <c r="HPW305"/>
      <c r="HPX305"/>
      <c r="HPY305"/>
      <c r="HPZ305"/>
      <c r="HQA305"/>
      <c r="HQB305"/>
      <c r="HQC305"/>
      <c r="HQD305"/>
      <c r="HQE305"/>
      <c r="HQF305"/>
      <c r="HQG305"/>
      <c r="HQH305"/>
      <c r="HQI305"/>
      <c r="HQJ305"/>
      <c r="HQK305"/>
      <c r="HQL305"/>
      <c r="HQM305"/>
      <c r="HQN305"/>
      <c r="HQO305"/>
      <c r="HQP305"/>
      <c r="HQQ305"/>
      <c r="HQR305"/>
      <c r="HQS305"/>
      <c r="HQT305"/>
      <c r="HQU305"/>
      <c r="HQV305"/>
      <c r="HQW305"/>
      <c r="HQX305"/>
      <c r="HQY305"/>
      <c r="HQZ305"/>
      <c r="HRA305"/>
      <c r="HRB305"/>
      <c r="HRC305"/>
      <c r="HRD305"/>
      <c r="HRE305"/>
      <c r="HRF305"/>
      <c r="HRG305"/>
      <c r="HRH305"/>
      <c r="HRI305"/>
      <c r="HRJ305"/>
      <c r="HRK305"/>
      <c r="HRL305"/>
      <c r="HRM305"/>
      <c r="HRN305"/>
      <c r="HRO305"/>
      <c r="HRP305"/>
      <c r="HRQ305"/>
      <c r="HRR305"/>
      <c r="HRS305"/>
      <c r="HRT305"/>
      <c r="HRU305"/>
      <c r="HRV305"/>
      <c r="HRW305"/>
      <c r="HRX305"/>
      <c r="HRY305"/>
      <c r="HRZ305"/>
      <c r="HSA305"/>
      <c r="HSB305"/>
      <c r="HSC305"/>
      <c r="HSD305"/>
      <c r="HSE305"/>
      <c r="HSF305"/>
      <c r="HSG305"/>
      <c r="HSH305"/>
      <c r="HSI305"/>
      <c r="HSJ305"/>
      <c r="HSK305"/>
      <c r="HSL305"/>
      <c r="HSM305"/>
      <c r="HSN305"/>
      <c r="HSO305"/>
      <c r="HSP305"/>
      <c r="HSQ305"/>
      <c r="HSR305"/>
      <c r="HSS305"/>
      <c r="HST305"/>
      <c r="HSU305"/>
      <c r="HSV305"/>
      <c r="HSW305"/>
      <c r="HSX305"/>
      <c r="HSY305"/>
      <c r="HSZ305"/>
      <c r="HTA305"/>
      <c r="HTB305"/>
      <c r="HTC305"/>
      <c r="HTD305"/>
      <c r="HTE305"/>
      <c r="HTF305"/>
      <c r="HTG305"/>
      <c r="HTH305"/>
      <c r="HTI305"/>
      <c r="HTJ305"/>
      <c r="HTK305"/>
      <c r="HTL305"/>
      <c r="HTM305"/>
      <c r="HTN305"/>
      <c r="HTO305"/>
      <c r="HTP305"/>
      <c r="HTQ305"/>
      <c r="HTR305"/>
      <c r="HTS305"/>
      <c r="HTT305"/>
      <c r="HTU305"/>
      <c r="HTV305"/>
      <c r="HTW305"/>
      <c r="HTX305"/>
      <c r="HTY305"/>
      <c r="HTZ305"/>
      <c r="HUA305"/>
      <c r="HUB305"/>
      <c r="HUC305"/>
      <c r="HUD305"/>
      <c r="HUE305"/>
      <c r="HUF305"/>
      <c r="HUG305"/>
      <c r="HUH305"/>
      <c r="HUI305"/>
      <c r="HUJ305"/>
      <c r="HUK305"/>
      <c r="HUL305"/>
      <c r="HUM305"/>
      <c r="HUN305"/>
      <c r="HUO305"/>
      <c r="HUP305"/>
      <c r="HUQ305"/>
      <c r="HUR305"/>
      <c r="HUS305"/>
      <c r="HUT305"/>
      <c r="HUU305"/>
      <c r="HUV305"/>
      <c r="HUW305"/>
      <c r="HUX305"/>
      <c r="HUY305"/>
      <c r="HUZ305"/>
      <c r="HVA305"/>
      <c r="HVB305"/>
      <c r="HVC305"/>
      <c r="HVD305"/>
      <c r="HVE305"/>
      <c r="HVF305"/>
      <c r="HVG305"/>
      <c r="HVH305"/>
      <c r="HVI305"/>
      <c r="HVJ305"/>
      <c r="HVK305"/>
      <c r="HVL305"/>
      <c r="HVM305"/>
      <c r="HVN305"/>
      <c r="HVO305"/>
      <c r="HVP305"/>
      <c r="HVQ305"/>
      <c r="HVR305"/>
      <c r="HVS305"/>
      <c r="HVT305"/>
      <c r="HVU305"/>
      <c r="HVV305"/>
      <c r="HVW305"/>
      <c r="HVX305"/>
      <c r="HVY305"/>
      <c r="HVZ305"/>
      <c r="HWA305"/>
      <c r="HWB305"/>
      <c r="HWC305"/>
      <c r="HWD305"/>
      <c r="HWE305"/>
      <c r="HWF305"/>
      <c r="HWG305"/>
      <c r="HWH305"/>
      <c r="HWI305"/>
      <c r="HWJ305"/>
      <c r="HWK305"/>
      <c r="HWL305"/>
      <c r="HWM305"/>
      <c r="HWN305"/>
      <c r="HWO305"/>
      <c r="HWP305"/>
      <c r="HWQ305"/>
      <c r="HWR305"/>
      <c r="HWS305"/>
      <c r="HWT305"/>
      <c r="HWU305"/>
      <c r="HWV305"/>
      <c r="HWW305"/>
      <c r="HWX305"/>
      <c r="HWY305"/>
      <c r="HWZ305"/>
      <c r="HXA305"/>
      <c r="HXB305"/>
      <c r="HXC305"/>
      <c r="HXD305"/>
      <c r="HXE305"/>
      <c r="HXF305"/>
      <c r="HXG305"/>
      <c r="HXH305"/>
      <c r="HXI305"/>
      <c r="HXJ305"/>
      <c r="HXK305"/>
      <c r="HXL305"/>
      <c r="HXM305"/>
      <c r="HXN305"/>
      <c r="HXO305"/>
      <c r="HXP305"/>
      <c r="HXQ305"/>
      <c r="HXR305"/>
      <c r="HXS305"/>
      <c r="HXT305"/>
      <c r="HXU305"/>
      <c r="HXV305"/>
      <c r="HXW305"/>
      <c r="HXX305"/>
      <c r="HXY305"/>
      <c r="HXZ305"/>
      <c r="HYA305"/>
      <c r="HYB305"/>
      <c r="HYC305"/>
      <c r="HYD305"/>
      <c r="HYE305"/>
      <c r="HYF305"/>
      <c r="HYG305"/>
      <c r="HYH305"/>
      <c r="HYI305"/>
      <c r="HYJ305"/>
      <c r="HYK305"/>
      <c r="HYL305"/>
      <c r="HYM305"/>
      <c r="HYN305"/>
      <c r="HYO305"/>
      <c r="HYP305"/>
      <c r="HYQ305"/>
      <c r="HYR305"/>
      <c r="HYS305"/>
      <c r="HYT305"/>
      <c r="HYU305"/>
      <c r="HYV305"/>
      <c r="HYW305"/>
      <c r="HYX305"/>
      <c r="HYY305"/>
      <c r="HYZ305"/>
      <c r="HZA305"/>
      <c r="HZB305"/>
      <c r="HZC305"/>
      <c r="HZD305"/>
      <c r="HZE305"/>
      <c r="HZF305"/>
      <c r="HZG305"/>
      <c r="HZH305"/>
      <c r="HZI305"/>
      <c r="HZJ305"/>
      <c r="HZK305"/>
      <c r="HZL305"/>
      <c r="HZM305"/>
      <c r="HZN305"/>
      <c r="HZO305"/>
      <c r="HZP305"/>
      <c r="HZQ305"/>
      <c r="HZR305"/>
      <c r="HZS305"/>
      <c r="HZT305"/>
      <c r="HZU305"/>
      <c r="HZV305"/>
      <c r="HZW305"/>
      <c r="HZX305"/>
      <c r="HZY305"/>
      <c r="HZZ305"/>
      <c r="IAA305"/>
      <c r="IAB305"/>
      <c r="IAC305"/>
      <c r="IAD305"/>
      <c r="IAE305"/>
      <c r="IAF305"/>
      <c r="IAG305"/>
      <c r="IAH305"/>
      <c r="IAI305"/>
      <c r="IAJ305"/>
      <c r="IAK305"/>
      <c r="IAL305"/>
      <c r="IAM305"/>
      <c r="IAN305"/>
      <c r="IAO305"/>
      <c r="IAP305"/>
      <c r="IAQ305"/>
      <c r="IAR305"/>
      <c r="IAS305"/>
      <c r="IAT305"/>
      <c r="IAU305"/>
      <c r="IAV305"/>
      <c r="IAW305"/>
      <c r="IAX305"/>
      <c r="IAY305"/>
      <c r="IAZ305"/>
      <c r="IBA305"/>
      <c r="IBB305"/>
      <c r="IBC305"/>
      <c r="IBD305"/>
      <c r="IBE305"/>
      <c r="IBF305"/>
      <c r="IBG305"/>
      <c r="IBH305"/>
      <c r="IBI305"/>
      <c r="IBJ305"/>
      <c r="IBK305"/>
      <c r="IBL305"/>
      <c r="IBM305"/>
      <c r="IBN305"/>
      <c r="IBO305"/>
      <c r="IBP305"/>
      <c r="IBQ305"/>
      <c r="IBR305"/>
      <c r="IBS305"/>
      <c r="IBT305"/>
      <c r="IBU305"/>
      <c r="IBV305"/>
      <c r="IBW305"/>
      <c r="IBX305"/>
      <c r="IBY305"/>
      <c r="IBZ305"/>
      <c r="ICA305"/>
      <c r="ICB305"/>
      <c r="ICC305"/>
      <c r="ICD305"/>
      <c r="ICE305"/>
      <c r="ICF305"/>
      <c r="ICG305"/>
      <c r="ICH305"/>
      <c r="ICI305"/>
      <c r="ICJ305"/>
      <c r="ICK305"/>
      <c r="ICL305"/>
      <c r="ICM305"/>
      <c r="ICN305"/>
      <c r="ICO305"/>
      <c r="ICP305"/>
      <c r="ICQ305"/>
      <c r="ICR305"/>
      <c r="ICS305"/>
      <c r="ICT305"/>
      <c r="ICU305"/>
      <c r="ICV305"/>
      <c r="ICW305"/>
      <c r="ICX305"/>
      <c r="ICY305"/>
      <c r="ICZ305"/>
      <c r="IDA305"/>
      <c r="IDB305"/>
      <c r="IDC305"/>
      <c r="IDD305"/>
      <c r="IDE305"/>
      <c r="IDF305"/>
      <c r="IDG305"/>
      <c r="IDH305"/>
      <c r="IDI305"/>
      <c r="IDJ305"/>
      <c r="IDK305"/>
      <c r="IDL305"/>
      <c r="IDM305"/>
      <c r="IDN305"/>
      <c r="IDO305"/>
      <c r="IDP305"/>
      <c r="IDQ305"/>
      <c r="IDR305"/>
      <c r="IDS305"/>
      <c r="IDT305"/>
      <c r="IDU305"/>
      <c r="IDV305"/>
      <c r="IDW305"/>
      <c r="IDX305"/>
      <c r="IDY305"/>
      <c r="IDZ305"/>
      <c r="IEA305"/>
      <c r="IEB305"/>
      <c r="IEC305"/>
      <c r="IED305"/>
      <c r="IEE305"/>
      <c r="IEF305"/>
      <c r="IEG305"/>
      <c r="IEH305"/>
      <c r="IEI305"/>
      <c r="IEJ305"/>
      <c r="IEK305"/>
      <c r="IEL305"/>
      <c r="IEM305"/>
      <c r="IEN305"/>
      <c r="IEO305"/>
      <c r="IEP305"/>
      <c r="IEQ305"/>
      <c r="IER305"/>
      <c r="IES305"/>
      <c r="IET305"/>
      <c r="IEU305"/>
      <c r="IEV305"/>
      <c r="IEW305"/>
      <c r="IEX305"/>
      <c r="IEY305"/>
      <c r="IEZ305"/>
      <c r="IFA305"/>
      <c r="IFB305"/>
      <c r="IFC305"/>
      <c r="IFD305"/>
      <c r="IFE305"/>
      <c r="IFF305"/>
      <c r="IFG305"/>
      <c r="IFH305"/>
      <c r="IFI305"/>
      <c r="IFJ305"/>
      <c r="IFK305"/>
      <c r="IFL305"/>
      <c r="IFM305"/>
      <c r="IFN305"/>
      <c r="IFO305"/>
      <c r="IFP305"/>
      <c r="IFQ305"/>
      <c r="IFR305"/>
      <c r="IFS305"/>
      <c r="IFT305"/>
      <c r="IFU305"/>
      <c r="IFV305"/>
      <c r="IFW305"/>
      <c r="IFX305"/>
      <c r="IFY305"/>
      <c r="IFZ305"/>
      <c r="IGA305"/>
      <c r="IGB305"/>
      <c r="IGC305"/>
      <c r="IGD305"/>
      <c r="IGE305"/>
      <c r="IGF305"/>
      <c r="IGG305"/>
      <c r="IGH305"/>
      <c r="IGI305"/>
      <c r="IGJ305"/>
      <c r="IGK305"/>
      <c r="IGL305"/>
      <c r="IGM305"/>
      <c r="IGN305"/>
      <c r="IGO305"/>
      <c r="IGP305"/>
      <c r="IGQ305"/>
      <c r="IGR305"/>
      <c r="IGS305"/>
      <c r="IGT305"/>
      <c r="IGU305"/>
      <c r="IGV305"/>
      <c r="IGW305"/>
      <c r="IGX305"/>
      <c r="IGY305"/>
      <c r="IGZ305"/>
      <c r="IHA305"/>
      <c r="IHB305"/>
      <c r="IHC305"/>
      <c r="IHD305"/>
      <c r="IHE305"/>
      <c r="IHF305"/>
      <c r="IHG305"/>
      <c r="IHH305"/>
      <c r="IHI305"/>
      <c r="IHJ305"/>
      <c r="IHK305"/>
      <c r="IHL305"/>
      <c r="IHM305"/>
      <c r="IHN305"/>
      <c r="IHO305"/>
      <c r="IHP305"/>
      <c r="IHQ305"/>
      <c r="IHR305"/>
      <c r="IHS305"/>
      <c r="IHT305"/>
      <c r="IHU305"/>
      <c r="IHV305"/>
      <c r="IHW305"/>
      <c r="IHX305"/>
      <c r="IHY305"/>
      <c r="IHZ305"/>
      <c r="IIA305"/>
      <c r="IIB305"/>
      <c r="IIC305"/>
      <c r="IID305"/>
      <c r="IIE305"/>
      <c r="IIF305"/>
      <c r="IIG305"/>
      <c r="IIH305"/>
      <c r="III305"/>
      <c r="IIJ305"/>
      <c r="IIK305"/>
      <c r="IIL305"/>
      <c r="IIM305"/>
      <c r="IIN305"/>
      <c r="IIO305"/>
      <c r="IIP305"/>
      <c r="IIQ305"/>
      <c r="IIR305"/>
      <c r="IIS305"/>
      <c r="IIT305"/>
      <c r="IIU305"/>
      <c r="IIV305"/>
      <c r="IIW305"/>
      <c r="IIX305"/>
      <c r="IIY305"/>
      <c r="IIZ305"/>
      <c r="IJA305"/>
      <c r="IJB305"/>
      <c r="IJC305"/>
      <c r="IJD305"/>
      <c r="IJE305"/>
      <c r="IJF305"/>
      <c r="IJG305"/>
      <c r="IJH305"/>
      <c r="IJI305"/>
      <c r="IJJ305"/>
      <c r="IJK305"/>
      <c r="IJL305"/>
      <c r="IJM305"/>
      <c r="IJN305"/>
      <c r="IJO305"/>
      <c r="IJP305"/>
      <c r="IJQ305"/>
      <c r="IJR305"/>
      <c r="IJS305"/>
      <c r="IJT305"/>
      <c r="IJU305"/>
      <c r="IJV305"/>
      <c r="IJW305"/>
      <c r="IJX305"/>
      <c r="IJY305"/>
      <c r="IJZ305"/>
      <c r="IKA305"/>
      <c r="IKB305"/>
      <c r="IKC305"/>
      <c r="IKD305"/>
      <c r="IKE305"/>
      <c r="IKF305"/>
      <c r="IKG305"/>
      <c r="IKH305"/>
      <c r="IKI305"/>
      <c r="IKJ305"/>
      <c r="IKK305"/>
      <c r="IKL305"/>
      <c r="IKM305"/>
      <c r="IKN305"/>
      <c r="IKO305"/>
      <c r="IKP305"/>
      <c r="IKQ305"/>
      <c r="IKR305"/>
      <c r="IKS305"/>
      <c r="IKT305"/>
      <c r="IKU305"/>
      <c r="IKV305"/>
      <c r="IKW305"/>
      <c r="IKX305"/>
      <c r="IKY305"/>
      <c r="IKZ305"/>
      <c r="ILA305"/>
      <c r="ILB305"/>
      <c r="ILC305"/>
      <c r="ILD305"/>
      <c r="ILE305"/>
      <c r="ILF305"/>
      <c r="ILG305"/>
      <c r="ILH305"/>
      <c r="ILI305"/>
      <c r="ILJ305"/>
      <c r="ILK305"/>
      <c r="ILL305"/>
      <c r="ILM305"/>
      <c r="ILN305"/>
      <c r="ILO305"/>
      <c r="ILP305"/>
      <c r="ILQ305"/>
      <c r="ILR305"/>
      <c r="ILS305"/>
      <c r="ILT305"/>
      <c r="ILU305"/>
      <c r="ILV305"/>
      <c r="ILW305"/>
      <c r="ILX305"/>
      <c r="ILY305"/>
      <c r="ILZ305"/>
      <c r="IMA305"/>
      <c r="IMB305"/>
      <c r="IMC305"/>
      <c r="IMD305"/>
      <c r="IME305"/>
      <c r="IMF305"/>
      <c r="IMG305"/>
      <c r="IMH305"/>
      <c r="IMI305"/>
      <c r="IMJ305"/>
      <c r="IMK305"/>
      <c r="IML305"/>
      <c r="IMM305"/>
      <c r="IMN305"/>
      <c r="IMO305"/>
      <c r="IMP305"/>
      <c r="IMQ305"/>
      <c r="IMR305"/>
      <c r="IMS305"/>
      <c r="IMT305"/>
      <c r="IMU305"/>
      <c r="IMV305"/>
      <c r="IMW305"/>
      <c r="IMX305"/>
      <c r="IMY305"/>
      <c r="IMZ305"/>
      <c r="INA305"/>
      <c r="INB305"/>
      <c r="INC305"/>
      <c r="IND305"/>
      <c r="INE305"/>
      <c r="INF305"/>
      <c r="ING305"/>
      <c r="INH305"/>
      <c r="INI305"/>
      <c r="INJ305"/>
      <c r="INK305"/>
      <c r="INL305"/>
      <c r="INM305"/>
      <c r="INN305"/>
      <c r="INO305"/>
      <c r="INP305"/>
      <c r="INQ305"/>
      <c r="INR305"/>
      <c r="INS305"/>
      <c r="INT305"/>
      <c r="INU305"/>
      <c r="INV305"/>
      <c r="INW305"/>
      <c r="INX305"/>
      <c r="INY305"/>
      <c r="INZ305"/>
      <c r="IOA305"/>
      <c r="IOB305"/>
      <c r="IOC305"/>
      <c r="IOD305"/>
      <c r="IOE305"/>
      <c r="IOF305"/>
      <c r="IOG305"/>
      <c r="IOH305"/>
      <c r="IOI305"/>
      <c r="IOJ305"/>
      <c r="IOK305"/>
      <c r="IOL305"/>
      <c r="IOM305"/>
      <c r="ION305"/>
      <c r="IOO305"/>
      <c r="IOP305"/>
      <c r="IOQ305"/>
      <c r="IOR305"/>
      <c r="IOS305"/>
      <c r="IOT305"/>
      <c r="IOU305"/>
      <c r="IOV305"/>
      <c r="IOW305"/>
      <c r="IOX305"/>
      <c r="IOY305"/>
      <c r="IOZ305"/>
      <c r="IPA305"/>
      <c r="IPB305"/>
      <c r="IPC305"/>
      <c r="IPD305"/>
      <c r="IPE305"/>
      <c r="IPF305"/>
      <c r="IPG305"/>
      <c r="IPH305"/>
      <c r="IPI305"/>
      <c r="IPJ305"/>
      <c r="IPK305"/>
      <c r="IPL305"/>
      <c r="IPM305"/>
      <c r="IPN305"/>
      <c r="IPO305"/>
      <c r="IPP305"/>
      <c r="IPQ305"/>
      <c r="IPR305"/>
      <c r="IPS305"/>
      <c r="IPT305"/>
      <c r="IPU305"/>
      <c r="IPV305"/>
      <c r="IPW305"/>
      <c r="IPX305"/>
      <c r="IPY305"/>
      <c r="IPZ305"/>
      <c r="IQA305"/>
      <c r="IQB305"/>
      <c r="IQC305"/>
      <c r="IQD305"/>
      <c r="IQE305"/>
      <c r="IQF305"/>
      <c r="IQG305"/>
      <c r="IQH305"/>
      <c r="IQI305"/>
      <c r="IQJ305"/>
      <c r="IQK305"/>
      <c r="IQL305"/>
      <c r="IQM305"/>
      <c r="IQN305"/>
      <c r="IQO305"/>
      <c r="IQP305"/>
      <c r="IQQ305"/>
      <c r="IQR305"/>
      <c r="IQS305"/>
      <c r="IQT305"/>
      <c r="IQU305"/>
      <c r="IQV305"/>
      <c r="IQW305"/>
      <c r="IQX305"/>
      <c r="IQY305"/>
      <c r="IQZ305"/>
      <c r="IRA305"/>
      <c r="IRB305"/>
      <c r="IRC305"/>
      <c r="IRD305"/>
      <c r="IRE305"/>
      <c r="IRF305"/>
      <c r="IRG305"/>
      <c r="IRH305"/>
      <c r="IRI305"/>
      <c r="IRJ305"/>
      <c r="IRK305"/>
      <c r="IRL305"/>
      <c r="IRM305"/>
      <c r="IRN305"/>
      <c r="IRO305"/>
      <c r="IRP305"/>
      <c r="IRQ305"/>
      <c r="IRR305"/>
      <c r="IRS305"/>
      <c r="IRT305"/>
      <c r="IRU305"/>
      <c r="IRV305"/>
      <c r="IRW305"/>
      <c r="IRX305"/>
      <c r="IRY305"/>
      <c r="IRZ305"/>
      <c r="ISA305"/>
      <c r="ISB305"/>
      <c r="ISC305"/>
      <c r="ISD305"/>
      <c r="ISE305"/>
      <c r="ISF305"/>
      <c r="ISG305"/>
      <c r="ISH305"/>
      <c r="ISI305"/>
      <c r="ISJ305"/>
      <c r="ISK305"/>
      <c r="ISL305"/>
      <c r="ISM305"/>
      <c r="ISN305"/>
      <c r="ISO305"/>
      <c r="ISP305"/>
      <c r="ISQ305"/>
      <c r="ISR305"/>
      <c r="ISS305"/>
      <c r="IST305"/>
      <c r="ISU305"/>
      <c r="ISV305"/>
      <c r="ISW305"/>
      <c r="ISX305"/>
      <c r="ISY305"/>
      <c r="ISZ305"/>
      <c r="ITA305"/>
      <c r="ITB305"/>
      <c r="ITC305"/>
      <c r="ITD305"/>
      <c r="ITE305"/>
      <c r="ITF305"/>
      <c r="ITG305"/>
      <c r="ITH305"/>
      <c r="ITI305"/>
      <c r="ITJ305"/>
      <c r="ITK305"/>
      <c r="ITL305"/>
      <c r="ITM305"/>
      <c r="ITN305"/>
      <c r="ITO305"/>
      <c r="ITP305"/>
      <c r="ITQ305"/>
      <c r="ITR305"/>
      <c r="ITS305"/>
      <c r="ITT305"/>
      <c r="ITU305"/>
      <c r="ITV305"/>
      <c r="ITW305"/>
      <c r="ITX305"/>
      <c r="ITY305"/>
      <c r="ITZ305"/>
      <c r="IUA305"/>
      <c r="IUB305"/>
      <c r="IUC305"/>
      <c r="IUD305"/>
      <c r="IUE305"/>
      <c r="IUF305"/>
      <c r="IUG305"/>
      <c r="IUH305"/>
      <c r="IUI305"/>
      <c r="IUJ305"/>
      <c r="IUK305"/>
      <c r="IUL305"/>
      <c r="IUM305"/>
      <c r="IUN305"/>
      <c r="IUO305"/>
      <c r="IUP305"/>
      <c r="IUQ305"/>
      <c r="IUR305"/>
      <c r="IUS305"/>
      <c r="IUT305"/>
      <c r="IUU305"/>
      <c r="IUV305"/>
      <c r="IUW305"/>
      <c r="IUX305"/>
      <c r="IUY305"/>
      <c r="IUZ305"/>
      <c r="IVA305"/>
      <c r="IVB305"/>
      <c r="IVC305"/>
      <c r="IVD305"/>
      <c r="IVE305"/>
      <c r="IVF305"/>
      <c r="IVG305"/>
      <c r="IVH305"/>
      <c r="IVI305"/>
      <c r="IVJ305"/>
      <c r="IVK305"/>
      <c r="IVL305"/>
      <c r="IVM305"/>
      <c r="IVN305"/>
      <c r="IVO305"/>
      <c r="IVP305"/>
      <c r="IVQ305"/>
      <c r="IVR305"/>
      <c r="IVS305"/>
      <c r="IVT305"/>
      <c r="IVU305"/>
      <c r="IVV305"/>
      <c r="IVW305"/>
      <c r="IVX305"/>
      <c r="IVY305"/>
      <c r="IVZ305"/>
      <c r="IWA305"/>
      <c r="IWB305"/>
      <c r="IWC305"/>
      <c r="IWD305"/>
      <c r="IWE305"/>
      <c r="IWF305"/>
      <c r="IWG305"/>
      <c r="IWH305"/>
      <c r="IWI305"/>
      <c r="IWJ305"/>
      <c r="IWK305"/>
      <c r="IWL305"/>
      <c r="IWM305"/>
      <c r="IWN305"/>
      <c r="IWO305"/>
      <c r="IWP305"/>
      <c r="IWQ305"/>
      <c r="IWR305"/>
      <c r="IWS305"/>
      <c r="IWT305"/>
      <c r="IWU305"/>
      <c r="IWV305"/>
      <c r="IWW305"/>
      <c r="IWX305"/>
      <c r="IWY305"/>
      <c r="IWZ305"/>
      <c r="IXA305"/>
      <c r="IXB305"/>
      <c r="IXC305"/>
      <c r="IXD305"/>
      <c r="IXE305"/>
      <c r="IXF305"/>
      <c r="IXG305"/>
      <c r="IXH305"/>
      <c r="IXI305"/>
      <c r="IXJ305"/>
      <c r="IXK305"/>
      <c r="IXL305"/>
      <c r="IXM305"/>
      <c r="IXN305"/>
      <c r="IXO305"/>
      <c r="IXP305"/>
      <c r="IXQ305"/>
      <c r="IXR305"/>
      <c r="IXS305"/>
      <c r="IXT305"/>
      <c r="IXU305"/>
      <c r="IXV305"/>
      <c r="IXW305"/>
      <c r="IXX305"/>
      <c r="IXY305"/>
      <c r="IXZ305"/>
      <c r="IYA305"/>
      <c r="IYB305"/>
      <c r="IYC305"/>
      <c r="IYD305"/>
      <c r="IYE305"/>
      <c r="IYF305"/>
      <c r="IYG305"/>
      <c r="IYH305"/>
      <c r="IYI305"/>
      <c r="IYJ305"/>
      <c r="IYK305"/>
      <c r="IYL305"/>
      <c r="IYM305"/>
      <c r="IYN305"/>
      <c r="IYO305"/>
      <c r="IYP305"/>
      <c r="IYQ305"/>
      <c r="IYR305"/>
      <c r="IYS305"/>
      <c r="IYT305"/>
      <c r="IYU305"/>
      <c r="IYV305"/>
      <c r="IYW305"/>
      <c r="IYX305"/>
      <c r="IYY305"/>
      <c r="IYZ305"/>
      <c r="IZA305"/>
      <c r="IZB305"/>
      <c r="IZC305"/>
      <c r="IZD305"/>
      <c r="IZE305"/>
      <c r="IZF305"/>
      <c r="IZG305"/>
      <c r="IZH305"/>
      <c r="IZI305"/>
      <c r="IZJ305"/>
      <c r="IZK305"/>
      <c r="IZL305"/>
      <c r="IZM305"/>
      <c r="IZN305"/>
      <c r="IZO305"/>
      <c r="IZP305"/>
      <c r="IZQ305"/>
      <c r="IZR305"/>
      <c r="IZS305"/>
      <c r="IZT305"/>
      <c r="IZU305"/>
      <c r="IZV305"/>
      <c r="IZW305"/>
      <c r="IZX305"/>
      <c r="IZY305"/>
      <c r="IZZ305"/>
      <c r="JAA305"/>
      <c r="JAB305"/>
      <c r="JAC305"/>
      <c r="JAD305"/>
      <c r="JAE305"/>
      <c r="JAF305"/>
      <c r="JAG305"/>
      <c r="JAH305"/>
      <c r="JAI305"/>
      <c r="JAJ305"/>
      <c r="JAK305"/>
      <c r="JAL305"/>
      <c r="JAM305"/>
      <c r="JAN305"/>
      <c r="JAO305"/>
      <c r="JAP305"/>
      <c r="JAQ305"/>
      <c r="JAR305"/>
      <c r="JAS305"/>
      <c r="JAT305"/>
      <c r="JAU305"/>
      <c r="JAV305"/>
      <c r="JAW305"/>
      <c r="JAX305"/>
      <c r="JAY305"/>
      <c r="JAZ305"/>
      <c r="JBA305"/>
      <c r="JBB305"/>
      <c r="JBC305"/>
      <c r="JBD305"/>
      <c r="JBE305"/>
      <c r="JBF305"/>
      <c r="JBG305"/>
      <c r="JBH305"/>
      <c r="JBI305"/>
      <c r="JBJ305"/>
      <c r="JBK305"/>
      <c r="JBL305"/>
      <c r="JBM305"/>
      <c r="JBN305"/>
      <c r="JBO305"/>
      <c r="JBP305"/>
      <c r="JBQ305"/>
      <c r="JBR305"/>
      <c r="JBS305"/>
      <c r="JBT305"/>
      <c r="JBU305"/>
      <c r="JBV305"/>
      <c r="JBW305"/>
      <c r="JBX305"/>
      <c r="JBY305"/>
      <c r="JBZ305"/>
      <c r="JCA305"/>
      <c r="JCB305"/>
      <c r="JCC305"/>
      <c r="JCD305"/>
      <c r="JCE305"/>
      <c r="JCF305"/>
      <c r="JCG305"/>
      <c r="JCH305"/>
      <c r="JCI305"/>
      <c r="JCJ305"/>
      <c r="JCK305"/>
      <c r="JCL305"/>
      <c r="JCM305"/>
      <c r="JCN305"/>
      <c r="JCO305"/>
      <c r="JCP305"/>
      <c r="JCQ305"/>
      <c r="JCR305"/>
      <c r="JCS305"/>
      <c r="JCT305"/>
      <c r="JCU305"/>
      <c r="JCV305"/>
      <c r="JCW305"/>
      <c r="JCX305"/>
      <c r="JCY305"/>
      <c r="JCZ305"/>
      <c r="JDA305"/>
      <c r="JDB305"/>
      <c r="JDC305"/>
      <c r="JDD305"/>
      <c r="JDE305"/>
      <c r="JDF305"/>
      <c r="JDG305"/>
      <c r="JDH305"/>
      <c r="JDI305"/>
      <c r="JDJ305"/>
      <c r="JDK305"/>
      <c r="JDL305"/>
      <c r="JDM305"/>
      <c r="JDN305"/>
      <c r="JDO305"/>
      <c r="JDP305"/>
      <c r="JDQ305"/>
      <c r="JDR305"/>
      <c r="JDS305"/>
      <c r="JDT305"/>
      <c r="JDU305"/>
      <c r="JDV305"/>
      <c r="JDW305"/>
      <c r="JDX305"/>
      <c r="JDY305"/>
      <c r="JDZ305"/>
      <c r="JEA305"/>
      <c r="JEB305"/>
      <c r="JEC305"/>
      <c r="JED305"/>
      <c r="JEE305"/>
      <c r="JEF305"/>
      <c r="JEG305"/>
      <c r="JEH305"/>
      <c r="JEI305"/>
      <c r="JEJ305"/>
      <c r="JEK305"/>
      <c r="JEL305"/>
      <c r="JEM305"/>
      <c r="JEN305"/>
      <c r="JEO305"/>
      <c r="JEP305"/>
      <c r="JEQ305"/>
      <c r="JER305"/>
      <c r="JES305"/>
      <c r="JET305"/>
      <c r="JEU305"/>
      <c r="JEV305"/>
      <c r="JEW305"/>
      <c r="JEX305"/>
      <c r="JEY305"/>
      <c r="JEZ305"/>
      <c r="JFA305"/>
      <c r="JFB305"/>
      <c r="JFC305"/>
      <c r="JFD305"/>
      <c r="JFE305"/>
      <c r="JFF305"/>
      <c r="JFG305"/>
      <c r="JFH305"/>
      <c r="JFI305"/>
      <c r="JFJ305"/>
      <c r="JFK305"/>
      <c r="JFL305"/>
      <c r="JFM305"/>
      <c r="JFN305"/>
      <c r="JFO305"/>
      <c r="JFP305"/>
      <c r="JFQ305"/>
      <c r="JFR305"/>
      <c r="JFS305"/>
      <c r="JFT305"/>
      <c r="JFU305"/>
      <c r="JFV305"/>
      <c r="JFW305"/>
      <c r="JFX305"/>
      <c r="JFY305"/>
      <c r="JFZ305"/>
      <c r="JGA305"/>
      <c r="JGB305"/>
      <c r="JGC305"/>
      <c r="JGD305"/>
      <c r="JGE305"/>
      <c r="JGF305"/>
      <c r="JGG305"/>
      <c r="JGH305"/>
      <c r="JGI305"/>
      <c r="JGJ305"/>
      <c r="JGK305"/>
      <c r="JGL305"/>
      <c r="JGM305"/>
      <c r="JGN305"/>
      <c r="JGO305"/>
      <c r="JGP305"/>
      <c r="JGQ305"/>
      <c r="JGR305"/>
      <c r="JGS305"/>
      <c r="JGT305"/>
      <c r="JGU305"/>
      <c r="JGV305"/>
      <c r="JGW305"/>
      <c r="JGX305"/>
      <c r="JGY305"/>
      <c r="JGZ305"/>
      <c r="JHA305"/>
      <c r="JHB305"/>
      <c r="JHC305"/>
      <c r="JHD305"/>
      <c r="JHE305"/>
      <c r="JHF305"/>
      <c r="JHG305"/>
      <c r="JHH305"/>
      <c r="JHI305"/>
      <c r="JHJ305"/>
      <c r="JHK305"/>
      <c r="JHL305"/>
      <c r="JHM305"/>
      <c r="JHN305"/>
      <c r="JHO305"/>
      <c r="JHP305"/>
      <c r="JHQ305"/>
      <c r="JHR305"/>
      <c r="JHS305"/>
      <c r="JHT305"/>
      <c r="JHU305"/>
      <c r="JHV305"/>
      <c r="JHW305"/>
      <c r="JHX305"/>
      <c r="JHY305"/>
      <c r="JHZ305"/>
      <c r="JIA305"/>
      <c r="JIB305"/>
      <c r="JIC305"/>
      <c r="JID305"/>
      <c r="JIE305"/>
      <c r="JIF305"/>
      <c r="JIG305"/>
      <c r="JIH305"/>
      <c r="JII305"/>
      <c r="JIJ305"/>
      <c r="JIK305"/>
      <c r="JIL305"/>
      <c r="JIM305"/>
      <c r="JIN305"/>
      <c r="JIO305"/>
      <c r="JIP305"/>
      <c r="JIQ305"/>
      <c r="JIR305"/>
      <c r="JIS305"/>
      <c r="JIT305"/>
      <c r="JIU305"/>
      <c r="JIV305"/>
      <c r="JIW305"/>
      <c r="JIX305"/>
      <c r="JIY305"/>
      <c r="JIZ305"/>
      <c r="JJA305"/>
      <c r="JJB305"/>
      <c r="JJC305"/>
      <c r="JJD305"/>
      <c r="JJE305"/>
      <c r="JJF305"/>
      <c r="JJG305"/>
      <c r="JJH305"/>
      <c r="JJI305"/>
      <c r="JJJ305"/>
      <c r="JJK305"/>
      <c r="JJL305"/>
      <c r="JJM305"/>
      <c r="JJN305"/>
      <c r="JJO305"/>
      <c r="JJP305"/>
      <c r="JJQ305"/>
      <c r="JJR305"/>
      <c r="JJS305"/>
      <c r="JJT305"/>
      <c r="JJU305"/>
      <c r="JJV305"/>
      <c r="JJW305"/>
      <c r="JJX305"/>
      <c r="JJY305"/>
      <c r="JJZ305"/>
      <c r="JKA305"/>
      <c r="JKB305"/>
      <c r="JKC305"/>
      <c r="JKD305"/>
      <c r="JKE305"/>
      <c r="JKF305"/>
      <c r="JKG305"/>
      <c r="JKH305"/>
      <c r="JKI305"/>
      <c r="JKJ305"/>
      <c r="JKK305"/>
      <c r="JKL305"/>
      <c r="JKM305"/>
      <c r="JKN305"/>
      <c r="JKO305"/>
      <c r="JKP305"/>
      <c r="JKQ305"/>
      <c r="JKR305"/>
      <c r="JKS305"/>
      <c r="JKT305"/>
      <c r="JKU305"/>
      <c r="JKV305"/>
      <c r="JKW305"/>
      <c r="JKX305"/>
      <c r="JKY305"/>
      <c r="JKZ305"/>
      <c r="JLA305"/>
      <c r="JLB305"/>
      <c r="JLC305"/>
      <c r="JLD305"/>
      <c r="JLE305"/>
      <c r="JLF305"/>
      <c r="JLG305"/>
      <c r="JLH305"/>
      <c r="JLI305"/>
      <c r="JLJ305"/>
      <c r="JLK305"/>
      <c r="JLL305"/>
      <c r="JLM305"/>
      <c r="JLN305"/>
      <c r="JLO305"/>
      <c r="JLP305"/>
      <c r="JLQ305"/>
      <c r="JLR305"/>
      <c r="JLS305"/>
      <c r="JLT305"/>
      <c r="JLU305"/>
      <c r="JLV305"/>
      <c r="JLW305"/>
      <c r="JLX305"/>
      <c r="JLY305"/>
      <c r="JLZ305"/>
      <c r="JMA305"/>
      <c r="JMB305"/>
      <c r="JMC305"/>
      <c r="JMD305"/>
      <c r="JME305"/>
      <c r="JMF305"/>
      <c r="JMG305"/>
      <c r="JMH305"/>
      <c r="JMI305"/>
      <c r="JMJ305"/>
      <c r="JMK305"/>
      <c r="JML305"/>
      <c r="JMM305"/>
      <c r="JMN305"/>
      <c r="JMO305"/>
      <c r="JMP305"/>
      <c r="JMQ305"/>
      <c r="JMR305"/>
      <c r="JMS305"/>
      <c r="JMT305"/>
      <c r="JMU305"/>
      <c r="JMV305"/>
      <c r="JMW305"/>
      <c r="JMX305"/>
      <c r="JMY305"/>
      <c r="JMZ305"/>
      <c r="JNA305"/>
      <c r="JNB305"/>
      <c r="JNC305"/>
      <c r="JND305"/>
      <c r="JNE305"/>
      <c r="JNF305"/>
      <c r="JNG305"/>
      <c r="JNH305"/>
      <c r="JNI305"/>
      <c r="JNJ305"/>
      <c r="JNK305"/>
      <c r="JNL305"/>
      <c r="JNM305"/>
      <c r="JNN305"/>
      <c r="JNO305"/>
      <c r="JNP305"/>
      <c r="JNQ305"/>
      <c r="JNR305"/>
      <c r="JNS305"/>
      <c r="JNT305"/>
      <c r="JNU305"/>
      <c r="JNV305"/>
      <c r="JNW305"/>
      <c r="JNX305"/>
      <c r="JNY305"/>
      <c r="JNZ305"/>
      <c r="JOA305"/>
      <c r="JOB305"/>
      <c r="JOC305"/>
      <c r="JOD305"/>
      <c r="JOE305"/>
      <c r="JOF305"/>
      <c r="JOG305"/>
      <c r="JOH305"/>
      <c r="JOI305"/>
      <c r="JOJ305"/>
      <c r="JOK305"/>
      <c r="JOL305"/>
      <c r="JOM305"/>
      <c r="JON305"/>
      <c r="JOO305"/>
      <c r="JOP305"/>
      <c r="JOQ305"/>
      <c r="JOR305"/>
      <c r="JOS305"/>
      <c r="JOT305"/>
      <c r="JOU305"/>
      <c r="JOV305"/>
      <c r="JOW305"/>
      <c r="JOX305"/>
      <c r="JOY305"/>
      <c r="JOZ305"/>
      <c r="JPA305"/>
      <c r="JPB305"/>
      <c r="JPC305"/>
      <c r="JPD305"/>
      <c r="JPE305"/>
      <c r="JPF305"/>
      <c r="JPG305"/>
      <c r="JPH305"/>
      <c r="JPI305"/>
      <c r="JPJ305"/>
      <c r="JPK305"/>
      <c r="JPL305"/>
      <c r="JPM305"/>
      <c r="JPN305"/>
      <c r="JPO305"/>
      <c r="JPP305"/>
      <c r="JPQ305"/>
      <c r="JPR305"/>
      <c r="JPS305"/>
      <c r="JPT305"/>
      <c r="JPU305"/>
      <c r="JPV305"/>
      <c r="JPW305"/>
      <c r="JPX305"/>
      <c r="JPY305"/>
      <c r="JPZ305"/>
      <c r="JQA305"/>
      <c r="JQB305"/>
      <c r="JQC305"/>
      <c r="JQD305"/>
      <c r="JQE305"/>
      <c r="JQF305"/>
      <c r="JQG305"/>
      <c r="JQH305"/>
      <c r="JQI305"/>
      <c r="JQJ305"/>
      <c r="JQK305"/>
      <c r="JQL305"/>
      <c r="JQM305"/>
      <c r="JQN305"/>
      <c r="JQO305"/>
      <c r="JQP305"/>
      <c r="JQQ305"/>
      <c r="JQR305"/>
      <c r="JQS305"/>
      <c r="JQT305"/>
      <c r="JQU305"/>
      <c r="JQV305"/>
      <c r="JQW305"/>
      <c r="JQX305"/>
      <c r="JQY305"/>
      <c r="JQZ305"/>
      <c r="JRA305"/>
      <c r="JRB305"/>
      <c r="JRC305"/>
      <c r="JRD305"/>
      <c r="JRE305"/>
      <c r="JRF305"/>
      <c r="JRG305"/>
      <c r="JRH305"/>
      <c r="JRI305"/>
      <c r="JRJ305"/>
      <c r="JRK305"/>
      <c r="JRL305"/>
      <c r="JRM305"/>
      <c r="JRN305"/>
      <c r="JRO305"/>
      <c r="JRP305"/>
      <c r="JRQ305"/>
      <c r="JRR305"/>
      <c r="JRS305"/>
      <c r="JRT305"/>
      <c r="JRU305"/>
      <c r="JRV305"/>
      <c r="JRW305"/>
      <c r="JRX305"/>
      <c r="JRY305"/>
      <c r="JRZ305"/>
      <c r="JSA305"/>
      <c r="JSB305"/>
      <c r="JSC305"/>
      <c r="JSD305"/>
      <c r="JSE305"/>
      <c r="JSF305"/>
      <c r="JSG305"/>
      <c r="JSH305"/>
      <c r="JSI305"/>
      <c r="JSJ305"/>
      <c r="JSK305"/>
      <c r="JSL305"/>
      <c r="JSM305"/>
      <c r="JSN305"/>
      <c r="JSO305"/>
      <c r="JSP305"/>
      <c r="JSQ305"/>
      <c r="JSR305"/>
      <c r="JSS305"/>
      <c r="JST305"/>
      <c r="JSU305"/>
      <c r="JSV305"/>
      <c r="JSW305"/>
      <c r="JSX305"/>
      <c r="JSY305"/>
      <c r="JSZ305"/>
      <c r="JTA305"/>
      <c r="JTB305"/>
      <c r="JTC305"/>
      <c r="JTD305"/>
      <c r="JTE305"/>
      <c r="JTF305"/>
      <c r="JTG305"/>
      <c r="JTH305"/>
      <c r="JTI305"/>
      <c r="JTJ305"/>
      <c r="JTK305"/>
      <c r="JTL305"/>
      <c r="JTM305"/>
      <c r="JTN305"/>
      <c r="JTO305"/>
      <c r="JTP305"/>
      <c r="JTQ305"/>
      <c r="JTR305"/>
      <c r="JTS305"/>
      <c r="JTT305"/>
      <c r="JTU305"/>
      <c r="JTV305"/>
      <c r="JTW305"/>
      <c r="JTX305"/>
      <c r="JTY305"/>
      <c r="JTZ305"/>
      <c r="JUA305"/>
      <c r="JUB305"/>
      <c r="JUC305"/>
      <c r="JUD305"/>
      <c r="JUE305"/>
      <c r="JUF305"/>
      <c r="JUG305"/>
      <c r="JUH305"/>
      <c r="JUI305"/>
      <c r="JUJ305"/>
      <c r="JUK305"/>
      <c r="JUL305"/>
      <c r="JUM305"/>
      <c r="JUN305"/>
      <c r="JUO305"/>
      <c r="JUP305"/>
      <c r="JUQ305"/>
      <c r="JUR305"/>
      <c r="JUS305"/>
      <c r="JUT305"/>
      <c r="JUU305"/>
      <c r="JUV305"/>
      <c r="JUW305"/>
      <c r="JUX305"/>
      <c r="JUY305"/>
      <c r="JUZ305"/>
      <c r="JVA305"/>
      <c r="JVB305"/>
      <c r="JVC305"/>
      <c r="JVD305"/>
      <c r="JVE305"/>
      <c r="JVF305"/>
      <c r="JVG305"/>
      <c r="JVH305"/>
      <c r="JVI305"/>
      <c r="JVJ305"/>
      <c r="JVK305"/>
      <c r="JVL305"/>
      <c r="JVM305"/>
      <c r="JVN305"/>
      <c r="JVO305"/>
      <c r="JVP305"/>
      <c r="JVQ305"/>
      <c r="JVR305"/>
      <c r="JVS305"/>
      <c r="JVT305"/>
      <c r="JVU305"/>
      <c r="JVV305"/>
      <c r="JVW305"/>
      <c r="JVX305"/>
      <c r="JVY305"/>
      <c r="JVZ305"/>
      <c r="JWA305"/>
      <c r="JWB305"/>
      <c r="JWC305"/>
      <c r="JWD305"/>
      <c r="JWE305"/>
      <c r="JWF305"/>
      <c r="JWG305"/>
      <c r="JWH305"/>
      <c r="JWI305"/>
      <c r="JWJ305"/>
      <c r="JWK305"/>
      <c r="JWL305"/>
      <c r="JWM305"/>
      <c r="JWN305"/>
      <c r="JWO305"/>
      <c r="JWP305"/>
      <c r="JWQ305"/>
      <c r="JWR305"/>
      <c r="JWS305"/>
      <c r="JWT305"/>
      <c r="JWU305"/>
      <c r="JWV305"/>
      <c r="JWW305"/>
      <c r="JWX305"/>
      <c r="JWY305"/>
      <c r="JWZ305"/>
      <c r="JXA305"/>
      <c r="JXB305"/>
      <c r="JXC305"/>
      <c r="JXD305"/>
      <c r="JXE305"/>
      <c r="JXF305"/>
      <c r="JXG305"/>
      <c r="JXH305"/>
      <c r="JXI305"/>
      <c r="JXJ305"/>
      <c r="JXK305"/>
      <c r="JXL305"/>
      <c r="JXM305"/>
      <c r="JXN305"/>
      <c r="JXO305"/>
      <c r="JXP305"/>
      <c r="JXQ305"/>
      <c r="JXR305"/>
      <c r="JXS305"/>
      <c r="JXT305"/>
      <c r="JXU305"/>
      <c r="JXV305"/>
      <c r="JXW305"/>
      <c r="JXX305"/>
      <c r="JXY305"/>
      <c r="JXZ305"/>
      <c r="JYA305"/>
      <c r="JYB305"/>
      <c r="JYC305"/>
      <c r="JYD305"/>
      <c r="JYE305"/>
      <c r="JYF305"/>
      <c r="JYG305"/>
      <c r="JYH305"/>
      <c r="JYI305"/>
      <c r="JYJ305"/>
      <c r="JYK305"/>
      <c r="JYL305"/>
      <c r="JYM305"/>
      <c r="JYN305"/>
      <c r="JYO305"/>
      <c r="JYP305"/>
      <c r="JYQ305"/>
      <c r="JYR305"/>
      <c r="JYS305"/>
      <c r="JYT305"/>
      <c r="JYU305"/>
      <c r="JYV305"/>
      <c r="JYW305"/>
      <c r="JYX305"/>
      <c r="JYY305"/>
      <c r="JYZ305"/>
      <c r="JZA305"/>
      <c r="JZB305"/>
      <c r="JZC305"/>
      <c r="JZD305"/>
      <c r="JZE305"/>
      <c r="JZF305"/>
      <c r="JZG305"/>
      <c r="JZH305"/>
      <c r="JZI305"/>
      <c r="JZJ305"/>
      <c r="JZK305"/>
      <c r="JZL305"/>
      <c r="JZM305"/>
      <c r="JZN305"/>
      <c r="JZO305"/>
      <c r="JZP305"/>
      <c r="JZQ305"/>
      <c r="JZR305"/>
      <c r="JZS305"/>
      <c r="JZT305"/>
      <c r="JZU305"/>
      <c r="JZV305"/>
      <c r="JZW305"/>
      <c r="JZX305"/>
      <c r="JZY305"/>
      <c r="JZZ305"/>
      <c r="KAA305"/>
      <c r="KAB305"/>
      <c r="KAC305"/>
      <c r="KAD305"/>
      <c r="KAE305"/>
      <c r="KAF305"/>
      <c r="KAG305"/>
      <c r="KAH305"/>
      <c r="KAI305"/>
      <c r="KAJ305"/>
      <c r="KAK305"/>
      <c r="KAL305"/>
      <c r="KAM305"/>
      <c r="KAN305"/>
      <c r="KAO305"/>
      <c r="KAP305"/>
      <c r="KAQ305"/>
      <c r="KAR305"/>
      <c r="KAS305"/>
      <c r="KAT305"/>
      <c r="KAU305"/>
      <c r="KAV305"/>
      <c r="KAW305"/>
      <c r="KAX305"/>
      <c r="KAY305"/>
      <c r="KAZ305"/>
      <c r="KBA305"/>
      <c r="KBB305"/>
      <c r="KBC305"/>
      <c r="KBD305"/>
      <c r="KBE305"/>
      <c r="KBF305"/>
      <c r="KBG305"/>
      <c r="KBH305"/>
      <c r="KBI305"/>
      <c r="KBJ305"/>
      <c r="KBK305"/>
      <c r="KBL305"/>
      <c r="KBM305"/>
      <c r="KBN305"/>
      <c r="KBO305"/>
      <c r="KBP305"/>
      <c r="KBQ305"/>
      <c r="KBR305"/>
      <c r="KBS305"/>
      <c r="KBT305"/>
      <c r="KBU305"/>
      <c r="KBV305"/>
      <c r="KBW305"/>
      <c r="KBX305"/>
      <c r="KBY305"/>
      <c r="KBZ305"/>
      <c r="KCA305"/>
      <c r="KCB305"/>
      <c r="KCC305"/>
      <c r="KCD305"/>
      <c r="KCE305"/>
      <c r="KCF305"/>
      <c r="KCG305"/>
      <c r="KCH305"/>
      <c r="KCI305"/>
      <c r="KCJ305"/>
      <c r="KCK305"/>
      <c r="KCL305"/>
      <c r="KCM305"/>
      <c r="KCN305"/>
      <c r="KCO305"/>
      <c r="KCP305"/>
      <c r="KCQ305"/>
      <c r="KCR305"/>
      <c r="KCS305"/>
      <c r="KCT305"/>
      <c r="KCU305"/>
      <c r="KCV305"/>
      <c r="KCW305"/>
      <c r="KCX305"/>
      <c r="KCY305"/>
      <c r="KCZ305"/>
      <c r="KDA305"/>
      <c r="KDB305"/>
      <c r="KDC305"/>
      <c r="KDD305"/>
      <c r="KDE305"/>
      <c r="KDF305"/>
      <c r="KDG305"/>
      <c r="KDH305"/>
      <c r="KDI305"/>
      <c r="KDJ305"/>
      <c r="KDK305"/>
      <c r="KDL305"/>
      <c r="KDM305"/>
      <c r="KDN305"/>
      <c r="KDO305"/>
      <c r="KDP305"/>
      <c r="KDQ305"/>
      <c r="KDR305"/>
      <c r="KDS305"/>
      <c r="KDT305"/>
      <c r="KDU305"/>
      <c r="KDV305"/>
      <c r="KDW305"/>
      <c r="KDX305"/>
      <c r="KDY305"/>
      <c r="KDZ305"/>
      <c r="KEA305"/>
      <c r="KEB305"/>
      <c r="KEC305"/>
      <c r="KED305"/>
      <c r="KEE305"/>
      <c r="KEF305"/>
      <c r="KEG305"/>
      <c r="KEH305"/>
      <c r="KEI305"/>
      <c r="KEJ305"/>
      <c r="KEK305"/>
      <c r="KEL305"/>
      <c r="KEM305"/>
      <c r="KEN305"/>
      <c r="KEO305"/>
      <c r="KEP305"/>
      <c r="KEQ305"/>
      <c r="KER305"/>
      <c r="KES305"/>
      <c r="KET305"/>
      <c r="KEU305"/>
      <c r="KEV305"/>
      <c r="KEW305"/>
      <c r="KEX305"/>
      <c r="KEY305"/>
      <c r="KEZ305"/>
      <c r="KFA305"/>
      <c r="KFB305"/>
      <c r="KFC305"/>
      <c r="KFD305"/>
      <c r="KFE305"/>
      <c r="KFF305"/>
      <c r="KFG305"/>
      <c r="KFH305"/>
      <c r="KFI305"/>
      <c r="KFJ305"/>
      <c r="KFK305"/>
      <c r="KFL305"/>
      <c r="KFM305"/>
      <c r="KFN305"/>
      <c r="KFO305"/>
      <c r="KFP305"/>
      <c r="KFQ305"/>
      <c r="KFR305"/>
      <c r="KFS305"/>
      <c r="KFT305"/>
      <c r="KFU305"/>
      <c r="KFV305"/>
      <c r="KFW305"/>
      <c r="KFX305"/>
      <c r="KFY305"/>
      <c r="KFZ305"/>
      <c r="KGA305"/>
      <c r="KGB305"/>
      <c r="KGC305"/>
      <c r="KGD305"/>
      <c r="KGE305"/>
      <c r="KGF305"/>
      <c r="KGG305"/>
      <c r="KGH305"/>
      <c r="KGI305"/>
      <c r="KGJ305"/>
      <c r="KGK305"/>
      <c r="KGL305"/>
      <c r="KGM305"/>
      <c r="KGN305"/>
      <c r="KGO305"/>
      <c r="KGP305"/>
      <c r="KGQ305"/>
      <c r="KGR305"/>
      <c r="KGS305"/>
      <c r="KGT305"/>
      <c r="KGU305"/>
      <c r="KGV305"/>
      <c r="KGW305"/>
      <c r="KGX305"/>
      <c r="KGY305"/>
      <c r="KGZ305"/>
      <c r="KHA305"/>
      <c r="KHB305"/>
      <c r="KHC305"/>
      <c r="KHD305"/>
      <c r="KHE305"/>
      <c r="KHF305"/>
      <c r="KHG305"/>
      <c r="KHH305"/>
      <c r="KHI305"/>
      <c r="KHJ305"/>
      <c r="KHK305"/>
      <c r="KHL305"/>
      <c r="KHM305"/>
      <c r="KHN305"/>
      <c r="KHO305"/>
      <c r="KHP305"/>
      <c r="KHQ305"/>
      <c r="KHR305"/>
      <c r="KHS305"/>
      <c r="KHT305"/>
      <c r="KHU305"/>
      <c r="KHV305"/>
      <c r="KHW305"/>
      <c r="KHX305"/>
      <c r="KHY305"/>
      <c r="KHZ305"/>
      <c r="KIA305"/>
      <c r="KIB305"/>
      <c r="KIC305"/>
      <c r="KID305"/>
      <c r="KIE305"/>
      <c r="KIF305"/>
      <c r="KIG305"/>
      <c r="KIH305"/>
      <c r="KII305"/>
      <c r="KIJ305"/>
      <c r="KIK305"/>
      <c r="KIL305"/>
      <c r="KIM305"/>
      <c r="KIN305"/>
      <c r="KIO305"/>
      <c r="KIP305"/>
      <c r="KIQ305"/>
      <c r="KIR305"/>
      <c r="KIS305"/>
      <c r="KIT305"/>
      <c r="KIU305"/>
      <c r="KIV305"/>
      <c r="KIW305"/>
      <c r="KIX305"/>
      <c r="KIY305"/>
      <c r="KIZ305"/>
      <c r="KJA305"/>
      <c r="KJB305"/>
      <c r="KJC305"/>
      <c r="KJD305"/>
      <c r="KJE305"/>
      <c r="KJF305"/>
      <c r="KJG305"/>
      <c r="KJH305"/>
      <c r="KJI305"/>
      <c r="KJJ305"/>
      <c r="KJK305"/>
      <c r="KJL305"/>
      <c r="KJM305"/>
      <c r="KJN305"/>
      <c r="KJO305"/>
      <c r="KJP305"/>
      <c r="KJQ305"/>
      <c r="KJR305"/>
      <c r="KJS305"/>
      <c r="KJT305"/>
      <c r="KJU305"/>
      <c r="KJV305"/>
      <c r="KJW305"/>
      <c r="KJX305"/>
      <c r="KJY305"/>
      <c r="KJZ305"/>
      <c r="KKA305"/>
      <c r="KKB305"/>
      <c r="KKC305"/>
      <c r="KKD305"/>
      <c r="KKE305"/>
      <c r="KKF305"/>
      <c r="KKG305"/>
      <c r="KKH305"/>
      <c r="KKI305"/>
      <c r="KKJ305"/>
      <c r="KKK305"/>
      <c r="KKL305"/>
      <c r="KKM305"/>
      <c r="KKN305"/>
      <c r="KKO305"/>
      <c r="KKP305"/>
      <c r="KKQ305"/>
      <c r="KKR305"/>
      <c r="KKS305"/>
      <c r="KKT305"/>
      <c r="KKU305"/>
      <c r="KKV305"/>
      <c r="KKW305"/>
      <c r="KKX305"/>
      <c r="KKY305"/>
      <c r="KKZ305"/>
      <c r="KLA305"/>
      <c r="KLB305"/>
      <c r="KLC305"/>
      <c r="KLD305"/>
      <c r="KLE305"/>
      <c r="KLF305"/>
      <c r="KLG305"/>
      <c r="KLH305"/>
      <c r="KLI305"/>
      <c r="KLJ305"/>
      <c r="KLK305"/>
      <c r="KLL305"/>
      <c r="KLM305"/>
      <c r="KLN305"/>
      <c r="KLO305"/>
      <c r="KLP305"/>
      <c r="KLQ305"/>
      <c r="KLR305"/>
      <c r="KLS305"/>
      <c r="KLT305"/>
      <c r="KLU305"/>
      <c r="KLV305"/>
      <c r="KLW305"/>
      <c r="KLX305"/>
      <c r="KLY305"/>
      <c r="KLZ305"/>
      <c r="KMA305"/>
      <c r="KMB305"/>
      <c r="KMC305"/>
      <c r="KMD305"/>
      <c r="KME305"/>
      <c r="KMF305"/>
      <c r="KMG305"/>
      <c r="KMH305"/>
      <c r="KMI305"/>
      <c r="KMJ305"/>
      <c r="KMK305"/>
      <c r="KML305"/>
      <c r="KMM305"/>
      <c r="KMN305"/>
      <c r="KMO305"/>
      <c r="KMP305"/>
      <c r="KMQ305"/>
      <c r="KMR305"/>
      <c r="KMS305"/>
      <c r="KMT305"/>
      <c r="KMU305"/>
      <c r="KMV305"/>
      <c r="KMW305"/>
      <c r="KMX305"/>
      <c r="KMY305"/>
      <c r="KMZ305"/>
      <c r="KNA305"/>
      <c r="KNB305"/>
      <c r="KNC305"/>
      <c r="KND305"/>
      <c r="KNE305"/>
      <c r="KNF305"/>
      <c r="KNG305"/>
      <c r="KNH305"/>
      <c r="KNI305"/>
      <c r="KNJ305"/>
      <c r="KNK305"/>
      <c r="KNL305"/>
      <c r="KNM305"/>
      <c r="KNN305"/>
      <c r="KNO305"/>
      <c r="KNP305"/>
      <c r="KNQ305"/>
      <c r="KNR305"/>
      <c r="KNS305"/>
      <c r="KNT305"/>
      <c r="KNU305"/>
      <c r="KNV305"/>
      <c r="KNW305"/>
      <c r="KNX305"/>
      <c r="KNY305"/>
      <c r="KNZ305"/>
      <c r="KOA305"/>
      <c r="KOB305"/>
      <c r="KOC305"/>
      <c r="KOD305"/>
      <c r="KOE305"/>
      <c r="KOF305"/>
      <c r="KOG305"/>
      <c r="KOH305"/>
      <c r="KOI305"/>
      <c r="KOJ305"/>
      <c r="KOK305"/>
      <c r="KOL305"/>
      <c r="KOM305"/>
      <c r="KON305"/>
      <c r="KOO305"/>
      <c r="KOP305"/>
      <c r="KOQ305"/>
      <c r="KOR305"/>
      <c r="KOS305"/>
      <c r="KOT305"/>
      <c r="KOU305"/>
      <c r="KOV305"/>
      <c r="KOW305"/>
      <c r="KOX305"/>
      <c r="KOY305"/>
      <c r="KOZ305"/>
      <c r="KPA305"/>
      <c r="KPB305"/>
      <c r="KPC305"/>
      <c r="KPD305"/>
      <c r="KPE305"/>
      <c r="KPF305"/>
      <c r="KPG305"/>
      <c r="KPH305"/>
      <c r="KPI305"/>
      <c r="KPJ305"/>
      <c r="KPK305"/>
      <c r="KPL305"/>
      <c r="KPM305"/>
      <c r="KPN305"/>
      <c r="KPO305"/>
      <c r="KPP305"/>
      <c r="KPQ305"/>
      <c r="KPR305"/>
      <c r="KPS305"/>
      <c r="KPT305"/>
      <c r="KPU305"/>
      <c r="KPV305"/>
      <c r="KPW305"/>
      <c r="KPX305"/>
      <c r="KPY305"/>
      <c r="KPZ305"/>
      <c r="KQA305"/>
      <c r="KQB305"/>
      <c r="KQC305"/>
      <c r="KQD305"/>
      <c r="KQE305"/>
      <c r="KQF305"/>
      <c r="KQG305"/>
      <c r="KQH305"/>
      <c r="KQI305"/>
      <c r="KQJ305"/>
      <c r="KQK305"/>
      <c r="KQL305"/>
      <c r="KQM305"/>
      <c r="KQN305"/>
      <c r="KQO305"/>
      <c r="KQP305"/>
      <c r="KQQ305"/>
      <c r="KQR305"/>
      <c r="KQS305"/>
      <c r="KQT305"/>
      <c r="KQU305"/>
      <c r="KQV305"/>
      <c r="KQW305"/>
      <c r="KQX305"/>
      <c r="KQY305"/>
      <c r="KQZ305"/>
      <c r="KRA305"/>
      <c r="KRB305"/>
      <c r="KRC305"/>
      <c r="KRD305"/>
      <c r="KRE305"/>
      <c r="KRF305"/>
      <c r="KRG305"/>
      <c r="KRH305"/>
      <c r="KRI305"/>
      <c r="KRJ305"/>
      <c r="KRK305"/>
      <c r="KRL305"/>
      <c r="KRM305"/>
      <c r="KRN305"/>
      <c r="KRO305"/>
      <c r="KRP305"/>
      <c r="KRQ305"/>
      <c r="KRR305"/>
      <c r="KRS305"/>
      <c r="KRT305"/>
      <c r="KRU305"/>
      <c r="KRV305"/>
      <c r="KRW305"/>
      <c r="KRX305"/>
      <c r="KRY305"/>
      <c r="KRZ305"/>
      <c r="KSA305"/>
      <c r="KSB305"/>
      <c r="KSC305"/>
      <c r="KSD305"/>
      <c r="KSE305"/>
      <c r="KSF305"/>
      <c r="KSG305"/>
      <c r="KSH305"/>
      <c r="KSI305"/>
      <c r="KSJ305"/>
      <c r="KSK305"/>
      <c r="KSL305"/>
      <c r="KSM305"/>
      <c r="KSN305"/>
      <c r="KSO305"/>
      <c r="KSP305"/>
      <c r="KSQ305"/>
      <c r="KSR305"/>
      <c r="KSS305"/>
      <c r="KST305"/>
      <c r="KSU305"/>
      <c r="KSV305"/>
      <c r="KSW305"/>
      <c r="KSX305"/>
      <c r="KSY305"/>
      <c r="KSZ305"/>
      <c r="KTA305"/>
      <c r="KTB305"/>
      <c r="KTC305"/>
      <c r="KTD305"/>
      <c r="KTE305"/>
      <c r="KTF305"/>
      <c r="KTG305"/>
      <c r="KTH305"/>
      <c r="KTI305"/>
      <c r="KTJ305"/>
      <c r="KTK305"/>
      <c r="KTL305"/>
      <c r="KTM305"/>
      <c r="KTN305"/>
      <c r="KTO305"/>
      <c r="KTP305"/>
      <c r="KTQ305"/>
      <c r="KTR305"/>
      <c r="KTS305"/>
      <c r="KTT305"/>
      <c r="KTU305"/>
      <c r="KTV305"/>
      <c r="KTW305"/>
      <c r="KTX305"/>
      <c r="KTY305"/>
      <c r="KTZ305"/>
      <c r="KUA305"/>
      <c r="KUB305"/>
      <c r="KUC305"/>
      <c r="KUD305"/>
      <c r="KUE305"/>
      <c r="KUF305"/>
      <c r="KUG305"/>
      <c r="KUH305"/>
      <c r="KUI305"/>
      <c r="KUJ305"/>
      <c r="KUK305"/>
      <c r="KUL305"/>
      <c r="KUM305"/>
      <c r="KUN305"/>
      <c r="KUO305"/>
      <c r="KUP305"/>
      <c r="KUQ305"/>
      <c r="KUR305"/>
      <c r="KUS305"/>
      <c r="KUT305"/>
      <c r="KUU305"/>
      <c r="KUV305"/>
      <c r="KUW305"/>
      <c r="KUX305"/>
      <c r="KUY305"/>
      <c r="KUZ305"/>
      <c r="KVA305"/>
      <c r="KVB305"/>
      <c r="KVC305"/>
      <c r="KVD305"/>
      <c r="KVE305"/>
      <c r="KVF305"/>
      <c r="KVG305"/>
      <c r="KVH305"/>
      <c r="KVI305"/>
      <c r="KVJ305"/>
      <c r="KVK305"/>
      <c r="KVL305"/>
      <c r="KVM305"/>
      <c r="KVN305"/>
      <c r="KVO305"/>
      <c r="KVP305"/>
      <c r="KVQ305"/>
      <c r="KVR305"/>
      <c r="KVS305"/>
      <c r="KVT305"/>
      <c r="KVU305"/>
      <c r="KVV305"/>
      <c r="KVW305"/>
      <c r="KVX305"/>
      <c r="KVY305"/>
      <c r="KVZ305"/>
      <c r="KWA305"/>
      <c r="KWB305"/>
      <c r="KWC305"/>
      <c r="KWD305"/>
      <c r="KWE305"/>
      <c r="KWF305"/>
      <c r="KWG305"/>
      <c r="KWH305"/>
      <c r="KWI305"/>
      <c r="KWJ305"/>
      <c r="KWK305"/>
      <c r="KWL305"/>
      <c r="KWM305"/>
      <c r="KWN305"/>
      <c r="KWO305"/>
      <c r="KWP305"/>
      <c r="KWQ305"/>
      <c r="KWR305"/>
      <c r="KWS305"/>
      <c r="KWT305"/>
      <c r="KWU305"/>
      <c r="KWV305"/>
      <c r="KWW305"/>
      <c r="KWX305"/>
      <c r="KWY305"/>
      <c r="KWZ305"/>
      <c r="KXA305"/>
      <c r="KXB305"/>
      <c r="KXC305"/>
      <c r="KXD305"/>
      <c r="KXE305"/>
      <c r="KXF305"/>
      <c r="KXG305"/>
      <c r="KXH305"/>
      <c r="KXI305"/>
      <c r="KXJ305"/>
      <c r="KXK305"/>
      <c r="KXL305"/>
      <c r="KXM305"/>
      <c r="KXN305"/>
      <c r="KXO305"/>
      <c r="KXP305"/>
      <c r="KXQ305"/>
      <c r="KXR305"/>
      <c r="KXS305"/>
      <c r="KXT305"/>
      <c r="KXU305"/>
      <c r="KXV305"/>
      <c r="KXW305"/>
      <c r="KXX305"/>
      <c r="KXY305"/>
      <c r="KXZ305"/>
      <c r="KYA305"/>
      <c r="KYB305"/>
      <c r="KYC305"/>
      <c r="KYD305"/>
      <c r="KYE305"/>
      <c r="KYF305"/>
      <c r="KYG305"/>
      <c r="KYH305"/>
      <c r="KYI305"/>
      <c r="KYJ305"/>
      <c r="KYK305"/>
      <c r="KYL305"/>
      <c r="KYM305"/>
      <c r="KYN305"/>
      <c r="KYO305"/>
      <c r="KYP305"/>
      <c r="KYQ305"/>
      <c r="KYR305"/>
      <c r="KYS305"/>
      <c r="KYT305"/>
      <c r="KYU305"/>
      <c r="KYV305"/>
      <c r="KYW305"/>
      <c r="KYX305"/>
      <c r="KYY305"/>
      <c r="KYZ305"/>
      <c r="KZA305"/>
      <c r="KZB305"/>
      <c r="KZC305"/>
      <c r="KZD305"/>
      <c r="KZE305"/>
      <c r="KZF305"/>
      <c r="KZG305"/>
      <c r="KZH305"/>
      <c r="KZI305"/>
      <c r="KZJ305"/>
      <c r="KZK305"/>
      <c r="KZL305"/>
      <c r="KZM305"/>
      <c r="KZN305"/>
      <c r="KZO305"/>
      <c r="KZP305"/>
      <c r="KZQ305"/>
      <c r="KZR305"/>
      <c r="KZS305"/>
      <c r="KZT305"/>
      <c r="KZU305"/>
      <c r="KZV305"/>
      <c r="KZW305"/>
      <c r="KZX305"/>
      <c r="KZY305"/>
      <c r="KZZ305"/>
      <c r="LAA305"/>
      <c r="LAB305"/>
      <c r="LAC305"/>
      <c r="LAD305"/>
      <c r="LAE305"/>
      <c r="LAF305"/>
      <c r="LAG305"/>
      <c r="LAH305"/>
      <c r="LAI305"/>
      <c r="LAJ305"/>
      <c r="LAK305"/>
      <c r="LAL305"/>
      <c r="LAM305"/>
      <c r="LAN305"/>
      <c r="LAO305"/>
      <c r="LAP305"/>
      <c r="LAQ305"/>
      <c r="LAR305"/>
      <c r="LAS305"/>
      <c r="LAT305"/>
      <c r="LAU305"/>
      <c r="LAV305"/>
      <c r="LAW305"/>
      <c r="LAX305"/>
      <c r="LAY305"/>
      <c r="LAZ305"/>
      <c r="LBA305"/>
      <c r="LBB305"/>
      <c r="LBC305"/>
      <c r="LBD305"/>
      <c r="LBE305"/>
      <c r="LBF305"/>
      <c r="LBG305"/>
      <c r="LBH305"/>
      <c r="LBI305"/>
      <c r="LBJ305"/>
      <c r="LBK305"/>
      <c r="LBL305"/>
      <c r="LBM305"/>
      <c r="LBN305"/>
      <c r="LBO305"/>
      <c r="LBP305"/>
      <c r="LBQ305"/>
      <c r="LBR305"/>
      <c r="LBS305"/>
      <c r="LBT305"/>
      <c r="LBU305"/>
      <c r="LBV305"/>
      <c r="LBW305"/>
      <c r="LBX305"/>
      <c r="LBY305"/>
      <c r="LBZ305"/>
      <c r="LCA305"/>
      <c r="LCB305"/>
      <c r="LCC305"/>
      <c r="LCD305"/>
      <c r="LCE305"/>
      <c r="LCF305"/>
      <c r="LCG305"/>
      <c r="LCH305"/>
      <c r="LCI305"/>
      <c r="LCJ305"/>
      <c r="LCK305"/>
      <c r="LCL305"/>
      <c r="LCM305"/>
      <c r="LCN305"/>
      <c r="LCO305"/>
      <c r="LCP305"/>
      <c r="LCQ305"/>
      <c r="LCR305"/>
      <c r="LCS305"/>
      <c r="LCT305"/>
      <c r="LCU305"/>
      <c r="LCV305"/>
      <c r="LCW305"/>
      <c r="LCX305"/>
      <c r="LCY305"/>
      <c r="LCZ305"/>
      <c r="LDA305"/>
      <c r="LDB305"/>
      <c r="LDC305"/>
      <c r="LDD305"/>
      <c r="LDE305"/>
      <c r="LDF305"/>
      <c r="LDG305"/>
      <c r="LDH305"/>
      <c r="LDI305"/>
      <c r="LDJ305"/>
      <c r="LDK305"/>
      <c r="LDL305"/>
      <c r="LDM305"/>
      <c r="LDN305"/>
      <c r="LDO305"/>
      <c r="LDP305"/>
      <c r="LDQ305"/>
      <c r="LDR305"/>
      <c r="LDS305"/>
      <c r="LDT305"/>
      <c r="LDU305"/>
      <c r="LDV305"/>
      <c r="LDW305"/>
      <c r="LDX305"/>
      <c r="LDY305"/>
      <c r="LDZ305"/>
      <c r="LEA305"/>
      <c r="LEB305"/>
      <c r="LEC305"/>
      <c r="LED305"/>
      <c r="LEE305"/>
      <c r="LEF305"/>
      <c r="LEG305"/>
      <c r="LEH305"/>
      <c r="LEI305"/>
      <c r="LEJ305"/>
      <c r="LEK305"/>
      <c r="LEL305"/>
      <c r="LEM305"/>
      <c r="LEN305"/>
      <c r="LEO305"/>
      <c r="LEP305"/>
      <c r="LEQ305"/>
      <c r="LER305"/>
      <c r="LES305"/>
      <c r="LET305"/>
      <c r="LEU305"/>
      <c r="LEV305"/>
      <c r="LEW305"/>
      <c r="LEX305"/>
      <c r="LEY305"/>
      <c r="LEZ305"/>
      <c r="LFA305"/>
      <c r="LFB305"/>
      <c r="LFC305"/>
      <c r="LFD305"/>
      <c r="LFE305"/>
      <c r="LFF305"/>
      <c r="LFG305"/>
      <c r="LFH305"/>
      <c r="LFI305"/>
      <c r="LFJ305"/>
      <c r="LFK305"/>
      <c r="LFL305"/>
      <c r="LFM305"/>
      <c r="LFN305"/>
      <c r="LFO305"/>
      <c r="LFP305"/>
      <c r="LFQ305"/>
      <c r="LFR305"/>
      <c r="LFS305"/>
      <c r="LFT305"/>
      <c r="LFU305"/>
      <c r="LFV305"/>
      <c r="LFW305"/>
      <c r="LFX305"/>
      <c r="LFY305"/>
      <c r="LFZ305"/>
      <c r="LGA305"/>
      <c r="LGB305"/>
      <c r="LGC305"/>
      <c r="LGD305"/>
      <c r="LGE305"/>
      <c r="LGF305"/>
      <c r="LGG305"/>
      <c r="LGH305"/>
      <c r="LGI305"/>
      <c r="LGJ305"/>
      <c r="LGK305"/>
      <c r="LGL305"/>
      <c r="LGM305"/>
      <c r="LGN305"/>
      <c r="LGO305"/>
      <c r="LGP305"/>
      <c r="LGQ305"/>
      <c r="LGR305"/>
      <c r="LGS305"/>
      <c r="LGT305"/>
      <c r="LGU305"/>
      <c r="LGV305"/>
      <c r="LGW305"/>
      <c r="LGX305"/>
      <c r="LGY305"/>
      <c r="LGZ305"/>
      <c r="LHA305"/>
      <c r="LHB305"/>
      <c r="LHC305"/>
      <c r="LHD305"/>
      <c r="LHE305"/>
      <c r="LHF305"/>
      <c r="LHG305"/>
      <c r="LHH305"/>
      <c r="LHI305"/>
      <c r="LHJ305"/>
      <c r="LHK305"/>
      <c r="LHL305"/>
      <c r="LHM305"/>
      <c r="LHN305"/>
      <c r="LHO305"/>
      <c r="LHP305"/>
      <c r="LHQ305"/>
      <c r="LHR305"/>
      <c r="LHS305"/>
      <c r="LHT305"/>
      <c r="LHU305"/>
      <c r="LHV305"/>
      <c r="LHW305"/>
      <c r="LHX305"/>
      <c r="LHY305"/>
      <c r="LHZ305"/>
      <c r="LIA305"/>
      <c r="LIB305"/>
      <c r="LIC305"/>
      <c r="LID305"/>
      <c r="LIE305"/>
      <c r="LIF305"/>
      <c r="LIG305"/>
      <c r="LIH305"/>
      <c r="LII305"/>
      <c r="LIJ305"/>
      <c r="LIK305"/>
      <c r="LIL305"/>
      <c r="LIM305"/>
      <c r="LIN305"/>
      <c r="LIO305"/>
      <c r="LIP305"/>
      <c r="LIQ305"/>
      <c r="LIR305"/>
      <c r="LIS305"/>
      <c r="LIT305"/>
      <c r="LIU305"/>
      <c r="LIV305"/>
      <c r="LIW305"/>
      <c r="LIX305"/>
      <c r="LIY305"/>
      <c r="LIZ305"/>
      <c r="LJA305"/>
      <c r="LJB305"/>
      <c r="LJC305"/>
      <c r="LJD305"/>
      <c r="LJE305"/>
      <c r="LJF305"/>
      <c r="LJG305"/>
      <c r="LJH305"/>
      <c r="LJI305"/>
      <c r="LJJ305"/>
      <c r="LJK305"/>
      <c r="LJL305"/>
      <c r="LJM305"/>
      <c r="LJN305"/>
      <c r="LJO305"/>
      <c r="LJP305"/>
      <c r="LJQ305"/>
      <c r="LJR305"/>
      <c r="LJS305"/>
      <c r="LJT305"/>
      <c r="LJU305"/>
      <c r="LJV305"/>
      <c r="LJW305"/>
      <c r="LJX305"/>
      <c r="LJY305"/>
      <c r="LJZ305"/>
      <c r="LKA305"/>
      <c r="LKB305"/>
      <c r="LKC305"/>
      <c r="LKD305"/>
      <c r="LKE305"/>
      <c r="LKF305"/>
      <c r="LKG305"/>
      <c r="LKH305"/>
      <c r="LKI305"/>
      <c r="LKJ305"/>
      <c r="LKK305"/>
      <c r="LKL305"/>
      <c r="LKM305"/>
      <c r="LKN305"/>
      <c r="LKO305"/>
      <c r="LKP305"/>
      <c r="LKQ305"/>
      <c r="LKR305"/>
      <c r="LKS305"/>
      <c r="LKT305"/>
      <c r="LKU305"/>
      <c r="LKV305"/>
      <c r="LKW305"/>
      <c r="LKX305"/>
      <c r="LKY305"/>
      <c r="LKZ305"/>
      <c r="LLA305"/>
      <c r="LLB305"/>
      <c r="LLC305"/>
      <c r="LLD305"/>
      <c r="LLE305"/>
      <c r="LLF305"/>
      <c r="LLG305"/>
      <c r="LLH305"/>
      <c r="LLI305"/>
      <c r="LLJ305"/>
      <c r="LLK305"/>
      <c r="LLL305"/>
      <c r="LLM305"/>
      <c r="LLN305"/>
      <c r="LLO305"/>
      <c r="LLP305"/>
      <c r="LLQ305"/>
      <c r="LLR305"/>
      <c r="LLS305"/>
      <c r="LLT305"/>
      <c r="LLU305"/>
      <c r="LLV305"/>
      <c r="LLW305"/>
      <c r="LLX305"/>
      <c r="LLY305"/>
      <c r="LLZ305"/>
      <c r="LMA305"/>
      <c r="LMB305"/>
      <c r="LMC305"/>
      <c r="LMD305"/>
      <c r="LME305"/>
      <c r="LMF305"/>
      <c r="LMG305"/>
      <c r="LMH305"/>
      <c r="LMI305"/>
      <c r="LMJ305"/>
      <c r="LMK305"/>
      <c r="LML305"/>
      <c r="LMM305"/>
      <c r="LMN305"/>
      <c r="LMO305"/>
      <c r="LMP305"/>
      <c r="LMQ305"/>
      <c r="LMR305"/>
      <c r="LMS305"/>
      <c r="LMT305"/>
      <c r="LMU305"/>
      <c r="LMV305"/>
      <c r="LMW305"/>
      <c r="LMX305"/>
      <c r="LMY305"/>
      <c r="LMZ305"/>
      <c r="LNA305"/>
      <c r="LNB305"/>
      <c r="LNC305"/>
      <c r="LND305"/>
      <c r="LNE305"/>
      <c r="LNF305"/>
      <c r="LNG305"/>
      <c r="LNH305"/>
      <c r="LNI305"/>
      <c r="LNJ305"/>
      <c r="LNK305"/>
      <c r="LNL305"/>
      <c r="LNM305"/>
      <c r="LNN305"/>
      <c r="LNO305"/>
      <c r="LNP305"/>
      <c r="LNQ305"/>
      <c r="LNR305"/>
      <c r="LNS305"/>
      <c r="LNT305"/>
      <c r="LNU305"/>
      <c r="LNV305"/>
      <c r="LNW305"/>
      <c r="LNX305"/>
      <c r="LNY305"/>
      <c r="LNZ305"/>
      <c r="LOA305"/>
      <c r="LOB305"/>
      <c r="LOC305"/>
      <c r="LOD305"/>
      <c r="LOE305"/>
      <c r="LOF305"/>
      <c r="LOG305"/>
      <c r="LOH305"/>
      <c r="LOI305"/>
      <c r="LOJ305"/>
      <c r="LOK305"/>
      <c r="LOL305"/>
      <c r="LOM305"/>
      <c r="LON305"/>
      <c r="LOO305"/>
      <c r="LOP305"/>
      <c r="LOQ305"/>
      <c r="LOR305"/>
      <c r="LOS305"/>
      <c r="LOT305"/>
      <c r="LOU305"/>
      <c r="LOV305"/>
      <c r="LOW305"/>
      <c r="LOX305"/>
      <c r="LOY305"/>
      <c r="LOZ305"/>
      <c r="LPA305"/>
      <c r="LPB305"/>
      <c r="LPC305"/>
      <c r="LPD305"/>
      <c r="LPE305"/>
      <c r="LPF305"/>
      <c r="LPG305"/>
      <c r="LPH305"/>
      <c r="LPI305"/>
      <c r="LPJ305"/>
      <c r="LPK305"/>
      <c r="LPL305"/>
      <c r="LPM305"/>
      <c r="LPN305"/>
      <c r="LPO305"/>
      <c r="LPP305"/>
      <c r="LPQ305"/>
      <c r="LPR305"/>
      <c r="LPS305"/>
      <c r="LPT305"/>
      <c r="LPU305"/>
      <c r="LPV305"/>
      <c r="LPW305"/>
      <c r="LPX305"/>
      <c r="LPY305"/>
      <c r="LPZ305"/>
      <c r="LQA305"/>
      <c r="LQB305"/>
      <c r="LQC305"/>
      <c r="LQD305"/>
      <c r="LQE305"/>
      <c r="LQF305"/>
      <c r="LQG305"/>
      <c r="LQH305"/>
      <c r="LQI305"/>
      <c r="LQJ305"/>
      <c r="LQK305"/>
      <c r="LQL305"/>
      <c r="LQM305"/>
      <c r="LQN305"/>
      <c r="LQO305"/>
      <c r="LQP305"/>
      <c r="LQQ305"/>
      <c r="LQR305"/>
      <c r="LQS305"/>
      <c r="LQT305"/>
      <c r="LQU305"/>
      <c r="LQV305"/>
      <c r="LQW305"/>
      <c r="LQX305"/>
      <c r="LQY305"/>
      <c r="LQZ305"/>
      <c r="LRA305"/>
      <c r="LRB305"/>
      <c r="LRC305"/>
      <c r="LRD305"/>
      <c r="LRE305"/>
      <c r="LRF305"/>
      <c r="LRG305"/>
      <c r="LRH305"/>
      <c r="LRI305"/>
      <c r="LRJ305"/>
      <c r="LRK305"/>
      <c r="LRL305"/>
      <c r="LRM305"/>
      <c r="LRN305"/>
      <c r="LRO305"/>
      <c r="LRP305"/>
      <c r="LRQ305"/>
      <c r="LRR305"/>
      <c r="LRS305"/>
      <c r="LRT305"/>
      <c r="LRU305"/>
      <c r="LRV305"/>
      <c r="LRW305"/>
      <c r="LRX305"/>
      <c r="LRY305"/>
      <c r="LRZ305"/>
      <c r="LSA305"/>
      <c r="LSB305"/>
      <c r="LSC305"/>
      <c r="LSD305"/>
      <c r="LSE305"/>
      <c r="LSF305"/>
      <c r="LSG305"/>
      <c r="LSH305"/>
      <c r="LSI305"/>
      <c r="LSJ305"/>
      <c r="LSK305"/>
      <c r="LSL305"/>
      <c r="LSM305"/>
      <c r="LSN305"/>
      <c r="LSO305"/>
      <c r="LSP305"/>
      <c r="LSQ305"/>
      <c r="LSR305"/>
      <c r="LSS305"/>
      <c r="LST305"/>
      <c r="LSU305"/>
      <c r="LSV305"/>
      <c r="LSW305"/>
      <c r="LSX305"/>
      <c r="LSY305"/>
      <c r="LSZ305"/>
      <c r="LTA305"/>
      <c r="LTB305"/>
      <c r="LTC305"/>
      <c r="LTD305"/>
      <c r="LTE305"/>
      <c r="LTF305"/>
      <c r="LTG305"/>
      <c r="LTH305"/>
      <c r="LTI305"/>
      <c r="LTJ305"/>
      <c r="LTK305"/>
      <c r="LTL305"/>
      <c r="LTM305"/>
      <c r="LTN305"/>
      <c r="LTO305"/>
      <c r="LTP305"/>
      <c r="LTQ305"/>
      <c r="LTR305"/>
      <c r="LTS305"/>
      <c r="LTT305"/>
      <c r="LTU305"/>
      <c r="LTV305"/>
      <c r="LTW305"/>
      <c r="LTX305"/>
      <c r="LTY305"/>
      <c r="LTZ305"/>
      <c r="LUA305"/>
      <c r="LUB305"/>
      <c r="LUC305"/>
      <c r="LUD305"/>
      <c r="LUE305"/>
      <c r="LUF305"/>
      <c r="LUG305"/>
      <c r="LUH305"/>
      <c r="LUI305"/>
      <c r="LUJ305"/>
      <c r="LUK305"/>
      <c r="LUL305"/>
      <c r="LUM305"/>
      <c r="LUN305"/>
      <c r="LUO305"/>
      <c r="LUP305"/>
      <c r="LUQ305"/>
      <c r="LUR305"/>
      <c r="LUS305"/>
      <c r="LUT305"/>
      <c r="LUU305"/>
      <c r="LUV305"/>
      <c r="LUW305"/>
      <c r="LUX305"/>
      <c r="LUY305"/>
      <c r="LUZ305"/>
      <c r="LVA305"/>
      <c r="LVB305"/>
      <c r="LVC305"/>
      <c r="LVD305"/>
      <c r="LVE305"/>
      <c r="LVF305"/>
      <c r="LVG305"/>
      <c r="LVH305"/>
      <c r="LVI305"/>
      <c r="LVJ305"/>
      <c r="LVK305"/>
      <c r="LVL305"/>
      <c r="LVM305"/>
      <c r="LVN305"/>
      <c r="LVO305"/>
      <c r="LVP305"/>
      <c r="LVQ305"/>
      <c r="LVR305"/>
      <c r="LVS305"/>
      <c r="LVT305"/>
      <c r="LVU305"/>
      <c r="LVV305"/>
      <c r="LVW305"/>
      <c r="LVX305"/>
      <c r="LVY305"/>
      <c r="LVZ305"/>
      <c r="LWA305"/>
      <c r="LWB305"/>
      <c r="LWC305"/>
      <c r="LWD305"/>
      <c r="LWE305"/>
      <c r="LWF305"/>
      <c r="LWG305"/>
      <c r="LWH305"/>
      <c r="LWI305"/>
      <c r="LWJ305"/>
      <c r="LWK305"/>
      <c r="LWL305"/>
      <c r="LWM305"/>
      <c r="LWN305"/>
      <c r="LWO305"/>
      <c r="LWP305"/>
      <c r="LWQ305"/>
      <c r="LWR305"/>
      <c r="LWS305"/>
      <c r="LWT305"/>
      <c r="LWU305"/>
      <c r="LWV305"/>
      <c r="LWW305"/>
      <c r="LWX305"/>
      <c r="LWY305"/>
      <c r="LWZ305"/>
      <c r="LXA305"/>
      <c r="LXB305"/>
      <c r="LXC305"/>
      <c r="LXD305"/>
      <c r="LXE305"/>
      <c r="LXF305"/>
      <c r="LXG305"/>
      <c r="LXH305"/>
      <c r="LXI305"/>
      <c r="LXJ305"/>
      <c r="LXK305"/>
      <c r="LXL305"/>
      <c r="LXM305"/>
      <c r="LXN305"/>
      <c r="LXO305"/>
      <c r="LXP305"/>
      <c r="LXQ305"/>
      <c r="LXR305"/>
      <c r="LXS305"/>
      <c r="LXT305"/>
      <c r="LXU305"/>
      <c r="LXV305"/>
      <c r="LXW305"/>
      <c r="LXX305"/>
      <c r="LXY305"/>
      <c r="LXZ305"/>
      <c r="LYA305"/>
      <c r="LYB305"/>
      <c r="LYC305"/>
      <c r="LYD305"/>
      <c r="LYE305"/>
      <c r="LYF305"/>
      <c r="LYG305"/>
      <c r="LYH305"/>
      <c r="LYI305"/>
      <c r="LYJ305"/>
      <c r="LYK305"/>
      <c r="LYL305"/>
      <c r="LYM305"/>
      <c r="LYN305"/>
      <c r="LYO305"/>
      <c r="LYP305"/>
      <c r="LYQ305"/>
      <c r="LYR305"/>
      <c r="LYS305"/>
      <c r="LYT305"/>
      <c r="LYU305"/>
      <c r="LYV305"/>
      <c r="LYW305"/>
      <c r="LYX305"/>
      <c r="LYY305"/>
      <c r="LYZ305"/>
      <c r="LZA305"/>
      <c r="LZB305"/>
      <c r="LZC305"/>
      <c r="LZD305"/>
      <c r="LZE305"/>
      <c r="LZF305"/>
      <c r="LZG305"/>
      <c r="LZH305"/>
      <c r="LZI305"/>
      <c r="LZJ305"/>
      <c r="LZK305"/>
      <c r="LZL305"/>
      <c r="LZM305"/>
      <c r="LZN305"/>
      <c r="LZO305"/>
      <c r="LZP305"/>
      <c r="LZQ305"/>
      <c r="LZR305"/>
      <c r="LZS305"/>
      <c r="LZT305"/>
      <c r="LZU305"/>
      <c r="LZV305"/>
      <c r="LZW305"/>
      <c r="LZX305"/>
      <c r="LZY305"/>
      <c r="LZZ305"/>
      <c r="MAA305"/>
      <c r="MAB305"/>
      <c r="MAC305"/>
      <c r="MAD305"/>
      <c r="MAE305"/>
      <c r="MAF305"/>
      <c r="MAG305"/>
      <c r="MAH305"/>
      <c r="MAI305"/>
      <c r="MAJ305"/>
      <c r="MAK305"/>
      <c r="MAL305"/>
      <c r="MAM305"/>
      <c r="MAN305"/>
      <c r="MAO305"/>
      <c r="MAP305"/>
      <c r="MAQ305"/>
      <c r="MAR305"/>
      <c r="MAS305"/>
      <c r="MAT305"/>
      <c r="MAU305"/>
      <c r="MAV305"/>
      <c r="MAW305"/>
      <c r="MAX305"/>
      <c r="MAY305"/>
      <c r="MAZ305"/>
      <c r="MBA305"/>
      <c r="MBB305"/>
      <c r="MBC305"/>
      <c r="MBD305"/>
      <c r="MBE305"/>
      <c r="MBF305"/>
      <c r="MBG305"/>
      <c r="MBH305"/>
      <c r="MBI305"/>
      <c r="MBJ305"/>
      <c r="MBK305"/>
      <c r="MBL305"/>
      <c r="MBM305"/>
      <c r="MBN305"/>
      <c r="MBO305"/>
      <c r="MBP305"/>
      <c r="MBQ305"/>
      <c r="MBR305"/>
      <c r="MBS305"/>
      <c r="MBT305"/>
      <c r="MBU305"/>
      <c r="MBV305"/>
      <c r="MBW305"/>
      <c r="MBX305"/>
      <c r="MBY305"/>
      <c r="MBZ305"/>
      <c r="MCA305"/>
      <c r="MCB305"/>
      <c r="MCC305"/>
      <c r="MCD305"/>
      <c r="MCE305"/>
      <c r="MCF305"/>
      <c r="MCG305"/>
      <c r="MCH305"/>
      <c r="MCI305"/>
      <c r="MCJ305"/>
      <c r="MCK305"/>
      <c r="MCL305"/>
      <c r="MCM305"/>
      <c r="MCN305"/>
      <c r="MCO305"/>
      <c r="MCP305"/>
      <c r="MCQ305"/>
      <c r="MCR305"/>
      <c r="MCS305"/>
      <c r="MCT305"/>
      <c r="MCU305"/>
      <c r="MCV305"/>
      <c r="MCW305"/>
      <c r="MCX305"/>
      <c r="MCY305"/>
      <c r="MCZ305"/>
      <c r="MDA305"/>
      <c r="MDB305"/>
      <c r="MDC305"/>
      <c r="MDD305"/>
      <c r="MDE305"/>
      <c r="MDF305"/>
      <c r="MDG305"/>
      <c r="MDH305"/>
      <c r="MDI305"/>
      <c r="MDJ305"/>
      <c r="MDK305"/>
      <c r="MDL305"/>
      <c r="MDM305"/>
      <c r="MDN305"/>
      <c r="MDO305"/>
      <c r="MDP305"/>
      <c r="MDQ305"/>
      <c r="MDR305"/>
      <c r="MDS305"/>
      <c r="MDT305"/>
      <c r="MDU305"/>
      <c r="MDV305"/>
      <c r="MDW305"/>
      <c r="MDX305"/>
      <c r="MDY305"/>
      <c r="MDZ305"/>
      <c r="MEA305"/>
      <c r="MEB305"/>
      <c r="MEC305"/>
      <c r="MED305"/>
      <c r="MEE305"/>
      <c r="MEF305"/>
      <c r="MEG305"/>
      <c r="MEH305"/>
      <c r="MEI305"/>
      <c r="MEJ305"/>
      <c r="MEK305"/>
      <c r="MEL305"/>
      <c r="MEM305"/>
      <c r="MEN305"/>
      <c r="MEO305"/>
      <c r="MEP305"/>
      <c r="MEQ305"/>
      <c r="MER305"/>
      <c r="MES305"/>
      <c r="MET305"/>
      <c r="MEU305"/>
      <c r="MEV305"/>
      <c r="MEW305"/>
      <c r="MEX305"/>
      <c r="MEY305"/>
      <c r="MEZ305"/>
      <c r="MFA305"/>
      <c r="MFB305"/>
      <c r="MFC305"/>
      <c r="MFD305"/>
      <c r="MFE305"/>
      <c r="MFF305"/>
      <c r="MFG305"/>
      <c r="MFH305"/>
      <c r="MFI305"/>
      <c r="MFJ305"/>
      <c r="MFK305"/>
      <c r="MFL305"/>
      <c r="MFM305"/>
      <c r="MFN305"/>
      <c r="MFO305"/>
      <c r="MFP305"/>
      <c r="MFQ305"/>
      <c r="MFR305"/>
      <c r="MFS305"/>
      <c r="MFT305"/>
      <c r="MFU305"/>
      <c r="MFV305"/>
      <c r="MFW305"/>
      <c r="MFX305"/>
      <c r="MFY305"/>
      <c r="MFZ305"/>
      <c r="MGA305"/>
      <c r="MGB305"/>
      <c r="MGC305"/>
      <c r="MGD305"/>
      <c r="MGE305"/>
      <c r="MGF305"/>
      <c r="MGG305"/>
      <c r="MGH305"/>
      <c r="MGI305"/>
      <c r="MGJ305"/>
      <c r="MGK305"/>
      <c r="MGL305"/>
      <c r="MGM305"/>
      <c r="MGN305"/>
      <c r="MGO305"/>
      <c r="MGP305"/>
      <c r="MGQ305"/>
      <c r="MGR305"/>
      <c r="MGS305"/>
      <c r="MGT305"/>
      <c r="MGU305"/>
      <c r="MGV305"/>
      <c r="MGW305"/>
      <c r="MGX305"/>
      <c r="MGY305"/>
      <c r="MGZ305"/>
      <c r="MHA305"/>
      <c r="MHB305"/>
      <c r="MHC305"/>
      <c r="MHD305"/>
      <c r="MHE305"/>
      <c r="MHF305"/>
      <c r="MHG305"/>
      <c r="MHH305"/>
      <c r="MHI305"/>
      <c r="MHJ305"/>
      <c r="MHK305"/>
      <c r="MHL305"/>
      <c r="MHM305"/>
      <c r="MHN305"/>
      <c r="MHO305"/>
      <c r="MHP305"/>
      <c r="MHQ305"/>
      <c r="MHR305"/>
      <c r="MHS305"/>
      <c r="MHT305"/>
      <c r="MHU305"/>
      <c r="MHV305"/>
      <c r="MHW305"/>
      <c r="MHX305"/>
      <c r="MHY305"/>
      <c r="MHZ305"/>
      <c r="MIA305"/>
      <c r="MIB305"/>
      <c r="MIC305"/>
      <c r="MID305"/>
      <c r="MIE305"/>
      <c r="MIF305"/>
      <c r="MIG305"/>
      <c r="MIH305"/>
      <c r="MII305"/>
      <c r="MIJ305"/>
      <c r="MIK305"/>
      <c r="MIL305"/>
      <c r="MIM305"/>
      <c r="MIN305"/>
      <c r="MIO305"/>
      <c r="MIP305"/>
      <c r="MIQ305"/>
      <c r="MIR305"/>
      <c r="MIS305"/>
      <c r="MIT305"/>
      <c r="MIU305"/>
      <c r="MIV305"/>
      <c r="MIW305"/>
      <c r="MIX305"/>
      <c r="MIY305"/>
      <c r="MIZ305"/>
      <c r="MJA305"/>
      <c r="MJB305"/>
      <c r="MJC305"/>
      <c r="MJD305"/>
      <c r="MJE305"/>
      <c r="MJF305"/>
      <c r="MJG305"/>
      <c r="MJH305"/>
      <c r="MJI305"/>
      <c r="MJJ305"/>
      <c r="MJK305"/>
      <c r="MJL305"/>
      <c r="MJM305"/>
      <c r="MJN305"/>
      <c r="MJO305"/>
      <c r="MJP305"/>
      <c r="MJQ305"/>
      <c r="MJR305"/>
      <c r="MJS305"/>
      <c r="MJT305"/>
      <c r="MJU305"/>
      <c r="MJV305"/>
      <c r="MJW305"/>
      <c r="MJX305"/>
      <c r="MJY305"/>
      <c r="MJZ305"/>
      <c r="MKA305"/>
      <c r="MKB305"/>
      <c r="MKC305"/>
      <c r="MKD305"/>
      <c r="MKE305"/>
      <c r="MKF305"/>
      <c r="MKG305"/>
      <c r="MKH305"/>
      <c r="MKI305"/>
      <c r="MKJ305"/>
      <c r="MKK305"/>
      <c r="MKL305"/>
      <c r="MKM305"/>
      <c r="MKN305"/>
      <c r="MKO305"/>
      <c r="MKP305"/>
      <c r="MKQ305"/>
      <c r="MKR305"/>
      <c r="MKS305"/>
      <c r="MKT305"/>
      <c r="MKU305"/>
      <c r="MKV305"/>
      <c r="MKW305"/>
      <c r="MKX305"/>
      <c r="MKY305"/>
      <c r="MKZ305"/>
      <c r="MLA305"/>
      <c r="MLB305"/>
      <c r="MLC305"/>
      <c r="MLD305"/>
      <c r="MLE305"/>
      <c r="MLF305"/>
      <c r="MLG305"/>
      <c r="MLH305"/>
      <c r="MLI305"/>
      <c r="MLJ305"/>
      <c r="MLK305"/>
      <c r="MLL305"/>
      <c r="MLM305"/>
      <c r="MLN305"/>
      <c r="MLO305"/>
      <c r="MLP305"/>
      <c r="MLQ305"/>
      <c r="MLR305"/>
      <c r="MLS305"/>
      <c r="MLT305"/>
      <c r="MLU305"/>
      <c r="MLV305"/>
      <c r="MLW305"/>
      <c r="MLX305"/>
      <c r="MLY305"/>
      <c r="MLZ305"/>
      <c r="MMA305"/>
      <c r="MMB305"/>
      <c r="MMC305"/>
      <c r="MMD305"/>
      <c r="MME305"/>
      <c r="MMF305"/>
      <c r="MMG305"/>
      <c r="MMH305"/>
      <c r="MMI305"/>
      <c r="MMJ305"/>
      <c r="MMK305"/>
      <c r="MML305"/>
      <c r="MMM305"/>
      <c r="MMN305"/>
      <c r="MMO305"/>
      <c r="MMP305"/>
      <c r="MMQ305"/>
      <c r="MMR305"/>
      <c r="MMS305"/>
      <c r="MMT305"/>
      <c r="MMU305"/>
      <c r="MMV305"/>
      <c r="MMW305"/>
      <c r="MMX305"/>
      <c r="MMY305"/>
      <c r="MMZ305"/>
      <c r="MNA305"/>
      <c r="MNB305"/>
      <c r="MNC305"/>
      <c r="MND305"/>
      <c r="MNE305"/>
      <c r="MNF305"/>
      <c r="MNG305"/>
      <c r="MNH305"/>
      <c r="MNI305"/>
      <c r="MNJ305"/>
      <c r="MNK305"/>
      <c r="MNL305"/>
      <c r="MNM305"/>
      <c r="MNN305"/>
      <c r="MNO305"/>
      <c r="MNP305"/>
      <c r="MNQ305"/>
      <c r="MNR305"/>
      <c r="MNS305"/>
      <c r="MNT305"/>
      <c r="MNU305"/>
      <c r="MNV305"/>
      <c r="MNW305"/>
      <c r="MNX305"/>
      <c r="MNY305"/>
      <c r="MNZ305"/>
      <c r="MOA305"/>
      <c r="MOB305"/>
      <c r="MOC305"/>
      <c r="MOD305"/>
      <c r="MOE305"/>
      <c r="MOF305"/>
      <c r="MOG305"/>
      <c r="MOH305"/>
      <c r="MOI305"/>
      <c r="MOJ305"/>
      <c r="MOK305"/>
      <c r="MOL305"/>
      <c r="MOM305"/>
      <c r="MON305"/>
      <c r="MOO305"/>
      <c r="MOP305"/>
      <c r="MOQ305"/>
      <c r="MOR305"/>
      <c r="MOS305"/>
      <c r="MOT305"/>
      <c r="MOU305"/>
      <c r="MOV305"/>
      <c r="MOW305"/>
      <c r="MOX305"/>
      <c r="MOY305"/>
      <c r="MOZ305"/>
      <c r="MPA305"/>
      <c r="MPB305"/>
      <c r="MPC305"/>
      <c r="MPD305"/>
      <c r="MPE305"/>
      <c r="MPF305"/>
      <c r="MPG305"/>
      <c r="MPH305"/>
      <c r="MPI305"/>
      <c r="MPJ305"/>
      <c r="MPK305"/>
      <c r="MPL305"/>
      <c r="MPM305"/>
      <c r="MPN305"/>
      <c r="MPO305"/>
      <c r="MPP305"/>
      <c r="MPQ305"/>
      <c r="MPR305"/>
      <c r="MPS305"/>
      <c r="MPT305"/>
      <c r="MPU305"/>
      <c r="MPV305"/>
      <c r="MPW305"/>
      <c r="MPX305"/>
      <c r="MPY305"/>
      <c r="MPZ305"/>
      <c r="MQA305"/>
      <c r="MQB305"/>
      <c r="MQC305"/>
      <c r="MQD305"/>
      <c r="MQE305"/>
      <c r="MQF305"/>
      <c r="MQG305"/>
      <c r="MQH305"/>
      <c r="MQI305"/>
      <c r="MQJ305"/>
      <c r="MQK305"/>
      <c r="MQL305"/>
      <c r="MQM305"/>
      <c r="MQN305"/>
      <c r="MQO305"/>
      <c r="MQP305"/>
      <c r="MQQ305"/>
      <c r="MQR305"/>
      <c r="MQS305"/>
      <c r="MQT305"/>
      <c r="MQU305"/>
      <c r="MQV305"/>
      <c r="MQW305"/>
      <c r="MQX305"/>
      <c r="MQY305"/>
      <c r="MQZ305"/>
      <c r="MRA305"/>
      <c r="MRB305"/>
      <c r="MRC305"/>
      <c r="MRD305"/>
      <c r="MRE305"/>
      <c r="MRF305"/>
      <c r="MRG305"/>
      <c r="MRH305"/>
      <c r="MRI305"/>
      <c r="MRJ305"/>
      <c r="MRK305"/>
      <c r="MRL305"/>
      <c r="MRM305"/>
      <c r="MRN305"/>
      <c r="MRO305"/>
      <c r="MRP305"/>
      <c r="MRQ305"/>
      <c r="MRR305"/>
      <c r="MRS305"/>
      <c r="MRT305"/>
      <c r="MRU305"/>
      <c r="MRV305"/>
      <c r="MRW305"/>
      <c r="MRX305"/>
      <c r="MRY305"/>
      <c r="MRZ305"/>
      <c r="MSA305"/>
      <c r="MSB305"/>
      <c r="MSC305"/>
      <c r="MSD305"/>
      <c r="MSE305"/>
      <c r="MSF305"/>
      <c r="MSG305"/>
      <c r="MSH305"/>
      <c r="MSI305"/>
      <c r="MSJ305"/>
      <c r="MSK305"/>
      <c r="MSL305"/>
      <c r="MSM305"/>
      <c r="MSN305"/>
      <c r="MSO305"/>
      <c r="MSP305"/>
      <c r="MSQ305"/>
      <c r="MSR305"/>
      <c r="MSS305"/>
      <c r="MST305"/>
      <c r="MSU305"/>
      <c r="MSV305"/>
      <c r="MSW305"/>
      <c r="MSX305"/>
      <c r="MSY305"/>
      <c r="MSZ305"/>
      <c r="MTA305"/>
      <c r="MTB305"/>
      <c r="MTC305"/>
      <c r="MTD305"/>
      <c r="MTE305"/>
      <c r="MTF305"/>
      <c r="MTG305"/>
      <c r="MTH305"/>
      <c r="MTI305"/>
      <c r="MTJ305"/>
      <c r="MTK305"/>
      <c r="MTL305"/>
      <c r="MTM305"/>
      <c r="MTN305"/>
      <c r="MTO305"/>
      <c r="MTP305"/>
      <c r="MTQ305"/>
      <c r="MTR305"/>
      <c r="MTS305"/>
      <c r="MTT305"/>
      <c r="MTU305"/>
      <c r="MTV305"/>
      <c r="MTW305"/>
      <c r="MTX305"/>
      <c r="MTY305"/>
      <c r="MTZ305"/>
      <c r="MUA305"/>
      <c r="MUB305"/>
      <c r="MUC305"/>
      <c r="MUD305"/>
      <c r="MUE305"/>
      <c r="MUF305"/>
      <c r="MUG305"/>
      <c r="MUH305"/>
      <c r="MUI305"/>
      <c r="MUJ305"/>
      <c r="MUK305"/>
      <c r="MUL305"/>
      <c r="MUM305"/>
      <c r="MUN305"/>
      <c r="MUO305"/>
      <c r="MUP305"/>
      <c r="MUQ305"/>
      <c r="MUR305"/>
      <c r="MUS305"/>
      <c r="MUT305"/>
      <c r="MUU305"/>
      <c r="MUV305"/>
      <c r="MUW305"/>
      <c r="MUX305"/>
      <c r="MUY305"/>
      <c r="MUZ305"/>
      <c r="MVA305"/>
      <c r="MVB305"/>
      <c r="MVC305"/>
      <c r="MVD305"/>
      <c r="MVE305"/>
      <c r="MVF305"/>
      <c r="MVG305"/>
      <c r="MVH305"/>
      <c r="MVI305"/>
      <c r="MVJ305"/>
      <c r="MVK305"/>
      <c r="MVL305"/>
      <c r="MVM305"/>
      <c r="MVN305"/>
      <c r="MVO305"/>
      <c r="MVP305"/>
      <c r="MVQ305"/>
      <c r="MVR305"/>
      <c r="MVS305"/>
      <c r="MVT305"/>
      <c r="MVU305"/>
      <c r="MVV305"/>
      <c r="MVW305"/>
      <c r="MVX305"/>
      <c r="MVY305"/>
      <c r="MVZ305"/>
      <c r="MWA305"/>
      <c r="MWB305"/>
      <c r="MWC305"/>
      <c r="MWD305"/>
      <c r="MWE305"/>
      <c r="MWF305"/>
      <c r="MWG305"/>
      <c r="MWH305"/>
      <c r="MWI305"/>
      <c r="MWJ305"/>
      <c r="MWK305"/>
      <c r="MWL305"/>
      <c r="MWM305"/>
      <c r="MWN305"/>
      <c r="MWO305"/>
      <c r="MWP305"/>
      <c r="MWQ305"/>
      <c r="MWR305"/>
      <c r="MWS305"/>
      <c r="MWT305"/>
      <c r="MWU305"/>
      <c r="MWV305"/>
      <c r="MWW305"/>
      <c r="MWX305"/>
      <c r="MWY305"/>
      <c r="MWZ305"/>
      <c r="MXA305"/>
      <c r="MXB305"/>
      <c r="MXC305"/>
      <c r="MXD305"/>
      <c r="MXE305"/>
      <c r="MXF305"/>
      <c r="MXG305"/>
      <c r="MXH305"/>
      <c r="MXI305"/>
      <c r="MXJ305"/>
      <c r="MXK305"/>
      <c r="MXL305"/>
      <c r="MXM305"/>
      <c r="MXN305"/>
      <c r="MXO305"/>
      <c r="MXP305"/>
      <c r="MXQ305"/>
      <c r="MXR305"/>
      <c r="MXS305"/>
      <c r="MXT305"/>
      <c r="MXU305"/>
      <c r="MXV305"/>
      <c r="MXW305"/>
      <c r="MXX305"/>
      <c r="MXY305"/>
      <c r="MXZ305"/>
      <c r="MYA305"/>
      <c r="MYB305"/>
      <c r="MYC305"/>
      <c r="MYD305"/>
      <c r="MYE305"/>
      <c r="MYF305"/>
      <c r="MYG305"/>
      <c r="MYH305"/>
      <c r="MYI305"/>
      <c r="MYJ305"/>
      <c r="MYK305"/>
      <c r="MYL305"/>
      <c r="MYM305"/>
      <c r="MYN305"/>
      <c r="MYO305"/>
      <c r="MYP305"/>
      <c r="MYQ305"/>
      <c r="MYR305"/>
      <c r="MYS305"/>
      <c r="MYT305"/>
      <c r="MYU305"/>
      <c r="MYV305"/>
      <c r="MYW305"/>
      <c r="MYX305"/>
      <c r="MYY305"/>
      <c r="MYZ305"/>
      <c r="MZA305"/>
      <c r="MZB305"/>
      <c r="MZC305"/>
      <c r="MZD305"/>
      <c r="MZE305"/>
      <c r="MZF305"/>
      <c r="MZG305"/>
      <c r="MZH305"/>
      <c r="MZI305"/>
      <c r="MZJ305"/>
      <c r="MZK305"/>
      <c r="MZL305"/>
      <c r="MZM305"/>
      <c r="MZN305"/>
      <c r="MZO305"/>
      <c r="MZP305"/>
      <c r="MZQ305"/>
      <c r="MZR305"/>
      <c r="MZS305"/>
      <c r="MZT305"/>
      <c r="MZU305"/>
      <c r="MZV305"/>
      <c r="MZW305"/>
      <c r="MZX305"/>
      <c r="MZY305"/>
      <c r="MZZ305"/>
      <c r="NAA305"/>
      <c r="NAB305"/>
      <c r="NAC305"/>
      <c r="NAD305"/>
      <c r="NAE305"/>
      <c r="NAF305"/>
      <c r="NAG305"/>
      <c r="NAH305"/>
      <c r="NAI305"/>
      <c r="NAJ305"/>
      <c r="NAK305"/>
      <c r="NAL305"/>
      <c r="NAM305"/>
      <c r="NAN305"/>
      <c r="NAO305"/>
      <c r="NAP305"/>
      <c r="NAQ305"/>
      <c r="NAR305"/>
      <c r="NAS305"/>
      <c r="NAT305"/>
      <c r="NAU305"/>
      <c r="NAV305"/>
      <c r="NAW305"/>
      <c r="NAX305"/>
      <c r="NAY305"/>
      <c r="NAZ305"/>
      <c r="NBA305"/>
      <c r="NBB305"/>
      <c r="NBC305"/>
      <c r="NBD305"/>
      <c r="NBE305"/>
      <c r="NBF305"/>
      <c r="NBG305"/>
      <c r="NBH305"/>
      <c r="NBI305"/>
      <c r="NBJ305"/>
      <c r="NBK305"/>
      <c r="NBL305"/>
      <c r="NBM305"/>
      <c r="NBN305"/>
      <c r="NBO305"/>
      <c r="NBP305"/>
      <c r="NBQ305"/>
      <c r="NBR305"/>
      <c r="NBS305"/>
      <c r="NBT305"/>
      <c r="NBU305"/>
      <c r="NBV305"/>
      <c r="NBW305"/>
      <c r="NBX305"/>
      <c r="NBY305"/>
      <c r="NBZ305"/>
      <c r="NCA305"/>
      <c r="NCB305"/>
      <c r="NCC305"/>
      <c r="NCD305"/>
      <c r="NCE305"/>
      <c r="NCF305"/>
      <c r="NCG305"/>
      <c r="NCH305"/>
      <c r="NCI305"/>
      <c r="NCJ305"/>
      <c r="NCK305"/>
      <c r="NCL305"/>
      <c r="NCM305"/>
      <c r="NCN305"/>
      <c r="NCO305"/>
      <c r="NCP305"/>
      <c r="NCQ305"/>
      <c r="NCR305"/>
      <c r="NCS305"/>
      <c r="NCT305"/>
      <c r="NCU305"/>
      <c r="NCV305"/>
      <c r="NCW305"/>
      <c r="NCX305"/>
      <c r="NCY305"/>
      <c r="NCZ305"/>
      <c r="NDA305"/>
      <c r="NDB305"/>
      <c r="NDC305"/>
      <c r="NDD305"/>
      <c r="NDE305"/>
      <c r="NDF305"/>
      <c r="NDG305"/>
      <c r="NDH305"/>
      <c r="NDI305"/>
      <c r="NDJ305"/>
      <c r="NDK305"/>
      <c r="NDL305"/>
      <c r="NDM305"/>
      <c r="NDN305"/>
      <c r="NDO305"/>
      <c r="NDP305"/>
      <c r="NDQ305"/>
      <c r="NDR305"/>
      <c r="NDS305"/>
      <c r="NDT305"/>
      <c r="NDU305"/>
      <c r="NDV305"/>
      <c r="NDW305"/>
      <c r="NDX305"/>
      <c r="NDY305"/>
      <c r="NDZ305"/>
      <c r="NEA305"/>
      <c r="NEB305"/>
      <c r="NEC305"/>
      <c r="NED305"/>
      <c r="NEE305"/>
      <c r="NEF305"/>
      <c r="NEG305"/>
      <c r="NEH305"/>
      <c r="NEI305"/>
      <c r="NEJ305"/>
      <c r="NEK305"/>
      <c r="NEL305"/>
      <c r="NEM305"/>
      <c r="NEN305"/>
      <c r="NEO305"/>
      <c r="NEP305"/>
      <c r="NEQ305"/>
      <c r="NER305"/>
      <c r="NES305"/>
      <c r="NET305"/>
      <c r="NEU305"/>
      <c r="NEV305"/>
      <c r="NEW305"/>
      <c r="NEX305"/>
      <c r="NEY305"/>
      <c r="NEZ305"/>
      <c r="NFA305"/>
      <c r="NFB305"/>
      <c r="NFC305"/>
      <c r="NFD305"/>
      <c r="NFE305"/>
      <c r="NFF305"/>
      <c r="NFG305"/>
      <c r="NFH305"/>
      <c r="NFI305"/>
      <c r="NFJ305"/>
      <c r="NFK305"/>
      <c r="NFL305"/>
      <c r="NFM305"/>
      <c r="NFN305"/>
      <c r="NFO305"/>
      <c r="NFP305"/>
      <c r="NFQ305"/>
      <c r="NFR305"/>
      <c r="NFS305"/>
      <c r="NFT305"/>
      <c r="NFU305"/>
      <c r="NFV305"/>
      <c r="NFW305"/>
      <c r="NFX305"/>
      <c r="NFY305"/>
      <c r="NFZ305"/>
      <c r="NGA305"/>
      <c r="NGB305"/>
      <c r="NGC305"/>
      <c r="NGD305"/>
      <c r="NGE305"/>
      <c r="NGF305"/>
      <c r="NGG305"/>
      <c r="NGH305"/>
      <c r="NGI305"/>
      <c r="NGJ305"/>
      <c r="NGK305"/>
      <c r="NGL305"/>
      <c r="NGM305"/>
      <c r="NGN305"/>
      <c r="NGO305"/>
      <c r="NGP305"/>
      <c r="NGQ305"/>
      <c r="NGR305"/>
      <c r="NGS305"/>
      <c r="NGT305"/>
      <c r="NGU305"/>
      <c r="NGV305"/>
      <c r="NGW305"/>
      <c r="NGX305"/>
      <c r="NGY305"/>
      <c r="NGZ305"/>
      <c r="NHA305"/>
      <c r="NHB305"/>
      <c r="NHC305"/>
      <c r="NHD305"/>
      <c r="NHE305"/>
      <c r="NHF305"/>
      <c r="NHG305"/>
      <c r="NHH305"/>
      <c r="NHI305"/>
      <c r="NHJ305"/>
      <c r="NHK305"/>
      <c r="NHL305"/>
      <c r="NHM305"/>
      <c r="NHN305"/>
      <c r="NHO305"/>
      <c r="NHP305"/>
      <c r="NHQ305"/>
      <c r="NHR305"/>
      <c r="NHS305"/>
      <c r="NHT305"/>
      <c r="NHU305"/>
      <c r="NHV305"/>
      <c r="NHW305"/>
      <c r="NHX305"/>
      <c r="NHY305"/>
      <c r="NHZ305"/>
      <c r="NIA305"/>
      <c r="NIB305"/>
      <c r="NIC305"/>
      <c r="NID305"/>
      <c r="NIE305"/>
      <c r="NIF305"/>
      <c r="NIG305"/>
      <c r="NIH305"/>
      <c r="NII305"/>
      <c r="NIJ305"/>
      <c r="NIK305"/>
      <c r="NIL305"/>
      <c r="NIM305"/>
      <c r="NIN305"/>
      <c r="NIO305"/>
      <c r="NIP305"/>
      <c r="NIQ305"/>
      <c r="NIR305"/>
      <c r="NIS305"/>
      <c r="NIT305"/>
      <c r="NIU305"/>
      <c r="NIV305"/>
      <c r="NIW305"/>
      <c r="NIX305"/>
      <c r="NIY305"/>
      <c r="NIZ305"/>
      <c r="NJA305"/>
      <c r="NJB305"/>
      <c r="NJC305"/>
      <c r="NJD305"/>
      <c r="NJE305"/>
      <c r="NJF305"/>
      <c r="NJG305"/>
      <c r="NJH305"/>
      <c r="NJI305"/>
      <c r="NJJ305"/>
      <c r="NJK305"/>
      <c r="NJL305"/>
      <c r="NJM305"/>
      <c r="NJN305"/>
      <c r="NJO305"/>
      <c r="NJP305"/>
      <c r="NJQ305"/>
      <c r="NJR305"/>
      <c r="NJS305"/>
      <c r="NJT305"/>
      <c r="NJU305"/>
      <c r="NJV305"/>
      <c r="NJW305"/>
      <c r="NJX305"/>
      <c r="NJY305"/>
      <c r="NJZ305"/>
      <c r="NKA305"/>
      <c r="NKB305"/>
      <c r="NKC305"/>
      <c r="NKD305"/>
      <c r="NKE305"/>
      <c r="NKF305"/>
      <c r="NKG305"/>
      <c r="NKH305"/>
      <c r="NKI305"/>
      <c r="NKJ305"/>
      <c r="NKK305"/>
      <c r="NKL305"/>
      <c r="NKM305"/>
      <c r="NKN305"/>
      <c r="NKO305"/>
      <c r="NKP305"/>
      <c r="NKQ305"/>
      <c r="NKR305"/>
      <c r="NKS305"/>
      <c r="NKT305"/>
      <c r="NKU305"/>
      <c r="NKV305"/>
      <c r="NKW305"/>
      <c r="NKX305"/>
      <c r="NKY305"/>
      <c r="NKZ305"/>
      <c r="NLA305"/>
      <c r="NLB305"/>
      <c r="NLC305"/>
      <c r="NLD305"/>
      <c r="NLE305"/>
      <c r="NLF305"/>
      <c r="NLG305"/>
      <c r="NLH305"/>
      <c r="NLI305"/>
      <c r="NLJ305"/>
      <c r="NLK305"/>
      <c r="NLL305"/>
      <c r="NLM305"/>
      <c r="NLN305"/>
      <c r="NLO305"/>
      <c r="NLP305"/>
      <c r="NLQ305"/>
      <c r="NLR305"/>
      <c r="NLS305"/>
      <c r="NLT305"/>
      <c r="NLU305"/>
      <c r="NLV305"/>
      <c r="NLW305"/>
      <c r="NLX305"/>
      <c r="NLY305"/>
      <c r="NLZ305"/>
      <c r="NMA305"/>
      <c r="NMB305"/>
      <c r="NMC305"/>
      <c r="NMD305"/>
      <c r="NME305"/>
      <c r="NMF305"/>
      <c r="NMG305"/>
      <c r="NMH305"/>
      <c r="NMI305"/>
      <c r="NMJ305"/>
      <c r="NMK305"/>
      <c r="NML305"/>
      <c r="NMM305"/>
      <c r="NMN305"/>
      <c r="NMO305"/>
      <c r="NMP305"/>
      <c r="NMQ305"/>
      <c r="NMR305"/>
      <c r="NMS305"/>
      <c r="NMT305"/>
      <c r="NMU305"/>
      <c r="NMV305"/>
      <c r="NMW305"/>
      <c r="NMX305"/>
      <c r="NMY305"/>
      <c r="NMZ305"/>
      <c r="NNA305"/>
      <c r="NNB305"/>
      <c r="NNC305"/>
      <c r="NND305"/>
      <c r="NNE305"/>
      <c r="NNF305"/>
      <c r="NNG305"/>
      <c r="NNH305"/>
      <c r="NNI305"/>
      <c r="NNJ305"/>
      <c r="NNK305"/>
      <c r="NNL305"/>
      <c r="NNM305"/>
      <c r="NNN305"/>
      <c r="NNO305"/>
      <c r="NNP305"/>
      <c r="NNQ305"/>
      <c r="NNR305"/>
      <c r="NNS305"/>
      <c r="NNT305"/>
      <c r="NNU305"/>
      <c r="NNV305"/>
      <c r="NNW305"/>
      <c r="NNX305"/>
      <c r="NNY305"/>
      <c r="NNZ305"/>
      <c r="NOA305"/>
      <c r="NOB305"/>
      <c r="NOC305"/>
      <c r="NOD305"/>
      <c r="NOE305"/>
      <c r="NOF305"/>
      <c r="NOG305"/>
      <c r="NOH305"/>
      <c r="NOI305"/>
      <c r="NOJ305"/>
      <c r="NOK305"/>
      <c r="NOL305"/>
      <c r="NOM305"/>
      <c r="NON305"/>
      <c r="NOO305"/>
      <c r="NOP305"/>
      <c r="NOQ305"/>
      <c r="NOR305"/>
      <c r="NOS305"/>
      <c r="NOT305"/>
      <c r="NOU305"/>
      <c r="NOV305"/>
      <c r="NOW305"/>
      <c r="NOX305"/>
      <c r="NOY305"/>
      <c r="NOZ305"/>
      <c r="NPA305"/>
      <c r="NPB305"/>
      <c r="NPC305"/>
      <c r="NPD305"/>
      <c r="NPE305"/>
      <c r="NPF305"/>
      <c r="NPG305"/>
      <c r="NPH305"/>
      <c r="NPI305"/>
      <c r="NPJ305"/>
      <c r="NPK305"/>
      <c r="NPL305"/>
      <c r="NPM305"/>
      <c r="NPN305"/>
      <c r="NPO305"/>
      <c r="NPP305"/>
      <c r="NPQ305"/>
      <c r="NPR305"/>
      <c r="NPS305"/>
      <c r="NPT305"/>
      <c r="NPU305"/>
      <c r="NPV305"/>
      <c r="NPW305"/>
      <c r="NPX305"/>
      <c r="NPY305"/>
      <c r="NPZ305"/>
      <c r="NQA305"/>
      <c r="NQB305"/>
      <c r="NQC305"/>
      <c r="NQD305"/>
      <c r="NQE305"/>
      <c r="NQF305"/>
      <c r="NQG305"/>
      <c r="NQH305"/>
      <c r="NQI305"/>
      <c r="NQJ305"/>
      <c r="NQK305"/>
      <c r="NQL305"/>
      <c r="NQM305"/>
      <c r="NQN305"/>
      <c r="NQO305"/>
      <c r="NQP305"/>
      <c r="NQQ305"/>
      <c r="NQR305"/>
      <c r="NQS305"/>
      <c r="NQT305"/>
      <c r="NQU305"/>
      <c r="NQV305"/>
      <c r="NQW305"/>
      <c r="NQX305"/>
      <c r="NQY305"/>
      <c r="NQZ305"/>
      <c r="NRA305"/>
      <c r="NRB305"/>
      <c r="NRC305"/>
      <c r="NRD305"/>
      <c r="NRE305"/>
      <c r="NRF305"/>
      <c r="NRG305"/>
      <c r="NRH305"/>
      <c r="NRI305"/>
      <c r="NRJ305"/>
      <c r="NRK305"/>
      <c r="NRL305"/>
      <c r="NRM305"/>
      <c r="NRN305"/>
      <c r="NRO305"/>
      <c r="NRP305"/>
      <c r="NRQ305"/>
      <c r="NRR305"/>
      <c r="NRS305"/>
      <c r="NRT305"/>
      <c r="NRU305"/>
      <c r="NRV305"/>
      <c r="NRW305"/>
      <c r="NRX305"/>
      <c r="NRY305"/>
      <c r="NRZ305"/>
      <c r="NSA305"/>
      <c r="NSB305"/>
      <c r="NSC305"/>
      <c r="NSD305"/>
      <c r="NSE305"/>
      <c r="NSF305"/>
      <c r="NSG305"/>
      <c r="NSH305"/>
      <c r="NSI305"/>
      <c r="NSJ305"/>
      <c r="NSK305"/>
      <c r="NSL305"/>
      <c r="NSM305"/>
      <c r="NSN305"/>
      <c r="NSO305"/>
      <c r="NSP305"/>
      <c r="NSQ305"/>
      <c r="NSR305"/>
      <c r="NSS305"/>
      <c r="NST305"/>
      <c r="NSU305"/>
      <c r="NSV305"/>
      <c r="NSW305"/>
      <c r="NSX305"/>
      <c r="NSY305"/>
      <c r="NSZ305"/>
      <c r="NTA305"/>
      <c r="NTB305"/>
      <c r="NTC305"/>
      <c r="NTD305"/>
      <c r="NTE305"/>
      <c r="NTF305"/>
      <c r="NTG305"/>
      <c r="NTH305"/>
      <c r="NTI305"/>
      <c r="NTJ305"/>
      <c r="NTK305"/>
      <c r="NTL305"/>
      <c r="NTM305"/>
      <c r="NTN305"/>
      <c r="NTO305"/>
      <c r="NTP305"/>
      <c r="NTQ305"/>
      <c r="NTR305"/>
      <c r="NTS305"/>
      <c r="NTT305"/>
      <c r="NTU305"/>
      <c r="NTV305"/>
      <c r="NTW305"/>
      <c r="NTX305"/>
      <c r="NTY305"/>
      <c r="NTZ305"/>
      <c r="NUA305"/>
      <c r="NUB305"/>
      <c r="NUC305"/>
      <c r="NUD305"/>
      <c r="NUE305"/>
      <c r="NUF305"/>
      <c r="NUG305"/>
      <c r="NUH305"/>
      <c r="NUI305"/>
      <c r="NUJ305"/>
      <c r="NUK305"/>
      <c r="NUL305"/>
      <c r="NUM305"/>
      <c r="NUN305"/>
      <c r="NUO305"/>
      <c r="NUP305"/>
      <c r="NUQ305"/>
      <c r="NUR305"/>
      <c r="NUS305"/>
      <c r="NUT305"/>
      <c r="NUU305"/>
      <c r="NUV305"/>
      <c r="NUW305"/>
      <c r="NUX305"/>
      <c r="NUY305"/>
      <c r="NUZ305"/>
      <c r="NVA305"/>
      <c r="NVB305"/>
      <c r="NVC305"/>
      <c r="NVD305"/>
      <c r="NVE305"/>
      <c r="NVF305"/>
      <c r="NVG305"/>
      <c r="NVH305"/>
      <c r="NVI305"/>
      <c r="NVJ305"/>
      <c r="NVK305"/>
      <c r="NVL305"/>
      <c r="NVM305"/>
      <c r="NVN305"/>
      <c r="NVO305"/>
      <c r="NVP305"/>
      <c r="NVQ305"/>
      <c r="NVR305"/>
      <c r="NVS305"/>
      <c r="NVT305"/>
      <c r="NVU305"/>
      <c r="NVV305"/>
      <c r="NVW305"/>
      <c r="NVX305"/>
      <c r="NVY305"/>
      <c r="NVZ305"/>
      <c r="NWA305"/>
      <c r="NWB305"/>
      <c r="NWC305"/>
      <c r="NWD305"/>
      <c r="NWE305"/>
      <c r="NWF305"/>
      <c r="NWG305"/>
      <c r="NWH305"/>
      <c r="NWI305"/>
      <c r="NWJ305"/>
      <c r="NWK305"/>
      <c r="NWL305"/>
      <c r="NWM305"/>
      <c r="NWN305"/>
      <c r="NWO305"/>
      <c r="NWP305"/>
      <c r="NWQ305"/>
      <c r="NWR305"/>
      <c r="NWS305"/>
      <c r="NWT305"/>
      <c r="NWU305"/>
      <c r="NWV305"/>
      <c r="NWW305"/>
      <c r="NWX305"/>
      <c r="NWY305"/>
      <c r="NWZ305"/>
      <c r="NXA305"/>
      <c r="NXB305"/>
      <c r="NXC305"/>
      <c r="NXD305"/>
      <c r="NXE305"/>
      <c r="NXF305"/>
      <c r="NXG305"/>
      <c r="NXH305"/>
      <c r="NXI305"/>
      <c r="NXJ305"/>
      <c r="NXK305"/>
      <c r="NXL305"/>
      <c r="NXM305"/>
      <c r="NXN305"/>
      <c r="NXO305"/>
      <c r="NXP305"/>
      <c r="NXQ305"/>
      <c r="NXR305"/>
      <c r="NXS305"/>
      <c r="NXT305"/>
      <c r="NXU305"/>
      <c r="NXV305"/>
      <c r="NXW305"/>
      <c r="NXX305"/>
      <c r="NXY305"/>
      <c r="NXZ305"/>
      <c r="NYA305"/>
      <c r="NYB305"/>
      <c r="NYC305"/>
      <c r="NYD305"/>
      <c r="NYE305"/>
      <c r="NYF305"/>
      <c r="NYG305"/>
      <c r="NYH305"/>
      <c r="NYI305"/>
      <c r="NYJ305"/>
      <c r="NYK305"/>
      <c r="NYL305"/>
      <c r="NYM305"/>
      <c r="NYN305"/>
      <c r="NYO305"/>
      <c r="NYP305"/>
      <c r="NYQ305"/>
      <c r="NYR305"/>
      <c r="NYS305"/>
      <c r="NYT305"/>
      <c r="NYU305"/>
      <c r="NYV305"/>
      <c r="NYW305"/>
      <c r="NYX305"/>
      <c r="NYY305"/>
      <c r="NYZ305"/>
      <c r="NZA305"/>
      <c r="NZB305"/>
      <c r="NZC305"/>
      <c r="NZD305"/>
      <c r="NZE305"/>
      <c r="NZF305"/>
      <c r="NZG305"/>
      <c r="NZH305"/>
      <c r="NZI305"/>
      <c r="NZJ305"/>
      <c r="NZK305"/>
      <c r="NZL305"/>
      <c r="NZM305"/>
      <c r="NZN305"/>
      <c r="NZO305"/>
      <c r="NZP305"/>
      <c r="NZQ305"/>
      <c r="NZR305"/>
      <c r="NZS305"/>
      <c r="NZT305"/>
      <c r="NZU305"/>
      <c r="NZV305"/>
      <c r="NZW305"/>
      <c r="NZX305"/>
      <c r="NZY305"/>
      <c r="NZZ305"/>
      <c r="OAA305"/>
      <c r="OAB305"/>
      <c r="OAC305"/>
      <c r="OAD305"/>
      <c r="OAE305"/>
      <c r="OAF305"/>
      <c r="OAG305"/>
      <c r="OAH305"/>
      <c r="OAI305"/>
      <c r="OAJ305"/>
      <c r="OAK305"/>
      <c r="OAL305"/>
      <c r="OAM305"/>
      <c r="OAN305"/>
      <c r="OAO305"/>
      <c r="OAP305"/>
      <c r="OAQ305"/>
      <c r="OAR305"/>
      <c r="OAS305"/>
      <c r="OAT305"/>
      <c r="OAU305"/>
      <c r="OAV305"/>
      <c r="OAW305"/>
      <c r="OAX305"/>
      <c r="OAY305"/>
      <c r="OAZ305"/>
      <c r="OBA305"/>
      <c r="OBB305"/>
      <c r="OBC305"/>
      <c r="OBD305"/>
      <c r="OBE305"/>
      <c r="OBF305"/>
      <c r="OBG305"/>
      <c r="OBH305"/>
      <c r="OBI305"/>
      <c r="OBJ305"/>
      <c r="OBK305"/>
      <c r="OBL305"/>
      <c r="OBM305"/>
      <c r="OBN305"/>
      <c r="OBO305"/>
      <c r="OBP305"/>
      <c r="OBQ305"/>
      <c r="OBR305"/>
      <c r="OBS305"/>
      <c r="OBT305"/>
      <c r="OBU305"/>
      <c r="OBV305"/>
      <c r="OBW305"/>
      <c r="OBX305"/>
      <c r="OBY305"/>
      <c r="OBZ305"/>
      <c r="OCA305"/>
      <c r="OCB305"/>
      <c r="OCC305"/>
      <c r="OCD305"/>
      <c r="OCE305"/>
      <c r="OCF305"/>
      <c r="OCG305"/>
      <c r="OCH305"/>
      <c r="OCI305"/>
      <c r="OCJ305"/>
      <c r="OCK305"/>
      <c r="OCL305"/>
      <c r="OCM305"/>
      <c r="OCN305"/>
      <c r="OCO305"/>
      <c r="OCP305"/>
      <c r="OCQ305"/>
      <c r="OCR305"/>
      <c r="OCS305"/>
      <c r="OCT305"/>
      <c r="OCU305"/>
      <c r="OCV305"/>
      <c r="OCW305"/>
      <c r="OCX305"/>
      <c r="OCY305"/>
      <c r="OCZ305"/>
      <c r="ODA305"/>
      <c r="ODB305"/>
      <c r="ODC305"/>
      <c r="ODD305"/>
      <c r="ODE305"/>
      <c r="ODF305"/>
      <c r="ODG305"/>
      <c r="ODH305"/>
      <c r="ODI305"/>
      <c r="ODJ305"/>
      <c r="ODK305"/>
      <c r="ODL305"/>
      <c r="ODM305"/>
      <c r="ODN305"/>
      <c r="ODO305"/>
      <c r="ODP305"/>
      <c r="ODQ305"/>
      <c r="ODR305"/>
      <c r="ODS305"/>
      <c r="ODT305"/>
      <c r="ODU305"/>
      <c r="ODV305"/>
      <c r="ODW305"/>
      <c r="ODX305"/>
      <c r="ODY305"/>
      <c r="ODZ305"/>
      <c r="OEA305"/>
      <c r="OEB305"/>
      <c r="OEC305"/>
      <c r="OED305"/>
      <c r="OEE305"/>
      <c r="OEF305"/>
      <c r="OEG305"/>
      <c r="OEH305"/>
      <c r="OEI305"/>
      <c r="OEJ305"/>
      <c r="OEK305"/>
      <c r="OEL305"/>
      <c r="OEM305"/>
      <c r="OEN305"/>
      <c r="OEO305"/>
      <c r="OEP305"/>
      <c r="OEQ305"/>
      <c r="OER305"/>
      <c r="OES305"/>
      <c r="OET305"/>
      <c r="OEU305"/>
      <c r="OEV305"/>
      <c r="OEW305"/>
      <c r="OEX305"/>
      <c r="OEY305"/>
      <c r="OEZ305"/>
      <c r="OFA305"/>
      <c r="OFB305"/>
      <c r="OFC305"/>
      <c r="OFD305"/>
      <c r="OFE305"/>
      <c r="OFF305"/>
      <c r="OFG305"/>
      <c r="OFH305"/>
      <c r="OFI305"/>
      <c r="OFJ305"/>
      <c r="OFK305"/>
      <c r="OFL305"/>
      <c r="OFM305"/>
      <c r="OFN305"/>
      <c r="OFO305"/>
      <c r="OFP305"/>
      <c r="OFQ305"/>
      <c r="OFR305"/>
      <c r="OFS305"/>
      <c r="OFT305"/>
      <c r="OFU305"/>
      <c r="OFV305"/>
      <c r="OFW305"/>
      <c r="OFX305"/>
      <c r="OFY305"/>
      <c r="OFZ305"/>
      <c r="OGA305"/>
      <c r="OGB305"/>
      <c r="OGC305"/>
      <c r="OGD305"/>
      <c r="OGE305"/>
      <c r="OGF305"/>
      <c r="OGG305"/>
      <c r="OGH305"/>
      <c r="OGI305"/>
      <c r="OGJ305"/>
      <c r="OGK305"/>
      <c r="OGL305"/>
      <c r="OGM305"/>
      <c r="OGN305"/>
      <c r="OGO305"/>
      <c r="OGP305"/>
      <c r="OGQ305"/>
      <c r="OGR305"/>
      <c r="OGS305"/>
      <c r="OGT305"/>
      <c r="OGU305"/>
      <c r="OGV305"/>
      <c r="OGW305"/>
      <c r="OGX305"/>
      <c r="OGY305"/>
      <c r="OGZ305"/>
      <c r="OHA305"/>
      <c r="OHB305"/>
      <c r="OHC305"/>
      <c r="OHD305"/>
      <c r="OHE305"/>
      <c r="OHF305"/>
      <c r="OHG305"/>
      <c r="OHH305"/>
      <c r="OHI305"/>
      <c r="OHJ305"/>
      <c r="OHK305"/>
      <c r="OHL305"/>
      <c r="OHM305"/>
      <c r="OHN305"/>
      <c r="OHO305"/>
      <c r="OHP305"/>
      <c r="OHQ305"/>
      <c r="OHR305"/>
      <c r="OHS305"/>
      <c r="OHT305"/>
      <c r="OHU305"/>
      <c r="OHV305"/>
      <c r="OHW305"/>
      <c r="OHX305"/>
      <c r="OHY305"/>
      <c r="OHZ305"/>
      <c r="OIA305"/>
      <c r="OIB305"/>
      <c r="OIC305"/>
      <c r="OID305"/>
      <c r="OIE305"/>
      <c r="OIF305"/>
      <c r="OIG305"/>
      <c r="OIH305"/>
      <c r="OII305"/>
      <c r="OIJ305"/>
      <c r="OIK305"/>
      <c r="OIL305"/>
      <c r="OIM305"/>
      <c r="OIN305"/>
      <c r="OIO305"/>
      <c r="OIP305"/>
      <c r="OIQ305"/>
      <c r="OIR305"/>
      <c r="OIS305"/>
      <c r="OIT305"/>
      <c r="OIU305"/>
      <c r="OIV305"/>
      <c r="OIW305"/>
      <c r="OIX305"/>
      <c r="OIY305"/>
      <c r="OIZ305"/>
      <c r="OJA305"/>
      <c r="OJB305"/>
      <c r="OJC305"/>
      <c r="OJD305"/>
      <c r="OJE305"/>
      <c r="OJF305"/>
      <c r="OJG305"/>
      <c r="OJH305"/>
      <c r="OJI305"/>
      <c r="OJJ305"/>
      <c r="OJK305"/>
      <c r="OJL305"/>
      <c r="OJM305"/>
      <c r="OJN305"/>
      <c r="OJO305"/>
      <c r="OJP305"/>
      <c r="OJQ305"/>
      <c r="OJR305"/>
      <c r="OJS305"/>
      <c r="OJT305"/>
      <c r="OJU305"/>
      <c r="OJV305"/>
      <c r="OJW305"/>
      <c r="OJX305"/>
      <c r="OJY305"/>
      <c r="OJZ305"/>
      <c r="OKA305"/>
      <c r="OKB305"/>
      <c r="OKC305"/>
      <c r="OKD305"/>
      <c r="OKE305"/>
      <c r="OKF305"/>
      <c r="OKG305"/>
      <c r="OKH305"/>
      <c r="OKI305"/>
      <c r="OKJ305"/>
      <c r="OKK305"/>
      <c r="OKL305"/>
      <c r="OKM305"/>
      <c r="OKN305"/>
      <c r="OKO305"/>
      <c r="OKP305"/>
      <c r="OKQ305"/>
      <c r="OKR305"/>
      <c r="OKS305"/>
      <c r="OKT305"/>
      <c r="OKU305"/>
      <c r="OKV305"/>
      <c r="OKW305"/>
      <c r="OKX305"/>
      <c r="OKY305"/>
      <c r="OKZ305"/>
      <c r="OLA305"/>
      <c r="OLB305"/>
      <c r="OLC305"/>
      <c r="OLD305"/>
      <c r="OLE305"/>
      <c r="OLF305"/>
      <c r="OLG305"/>
      <c r="OLH305"/>
      <c r="OLI305"/>
      <c r="OLJ305"/>
      <c r="OLK305"/>
      <c r="OLL305"/>
      <c r="OLM305"/>
      <c r="OLN305"/>
      <c r="OLO305"/>
      <c r="OLP305"/>
      <c r="OLQ305"/>
      <c r="OLR305"/>
      <c r="OLS305"/>
      <c r="OLT305"/>
      <c r="OLU305"/>
      <c r="OLV305"/>
      <c r="OLW305"/>
      <c r="OLX305"/>
      <c r="OLY305"/>
      <c r="OLZ305"/>
      <c r="OMA305"/>
      <c r="OMB305"/>
      <c r="OMC305"/>
      <c r="OMD305"/>
      <c r="OME305"/>
      <c r="OMF305"/>
      <c r="OMG305"/>
      <c r="OMH305"/>
      <c r="OMI305"/>
      <c r="OMJ305"/>
      <c r="OMK305"/>
      <c r="OML305"/>
      <c r="OMM305"/>
      <c r="OMN305"/>
      <c r="OMO305"/>
      <c r="OMP305"/>
      <c r="OMQ305"/>
      <c r="OMR305"/>
      <c r="OMS305"/>
      <c r="OMT305"/>
      <c r="OMU305"/>
      <c r="OMV305"/>
      <c r="OMW305"/>
      <c r="OMX305"/>
      <c r="OMY305"/>
      <c r="OMZ305"/>
      <c r="ONA305"/>
      <c r="ONB305"/>
      <c r="ONC305"/>
      <c r="OND305"/>
      <c r="ONE305"/>
      <c r="ONF305"/>
      <c r="ONG305"/>
      <c r="ONH305"/>
      <c r="ONI305"/>
      <c r="ONJ305"/>
      <c r="ONK305"/>
      <c r="ONL305"/>
      <c r="ONM305"/>
      <c r="ONN305"/>
      <c r="ONO305"/>
      <c r="ONP305"/>
      <c r="ONQ305"/>
      <c r="ONR305"/>
      <c r="ONS305"/>
      <c r="ONT305"/>
      <c r="ONU305"/>
      <c r="ONV305"/>
      <c r="ONW305"/>
      <c r="ONX305"/>
      <c r="ONY305"/>
      <c r="ONZ305"/>
      <c r="OOA305"/>
      <c r="OOB305"/>
      <c r="OOC305"/>
      <c r="OOD305"/>
      <c r="OOE305"/>
      <c r="OOF305"/>
      <c r="OOG305"/>
      <c r="OOH305"/>
      <c r="OOI305"/>
      <c r="OOJ305"/>
      <c r="OOK305"/>
      <c r="OOL305"/>
      <c r="OOM305"/>
      <c r="OON305"/>
      <c r="OOO305"/>
      <c r="OOP305"/>
      <c r="OOQ305"/>
      <c r="OOR305"/>
      <c r="OOS305"/>
      <c r="OOT305"/>
      <c r="OOU305"/>
      <c r="OOV305"/>
      <c r="OOW305"/>
      <c r="OOX305"/>
      <c r="OOY305"/>
      <c r="OOZ305"/>
      <c r="OPA305"/>
      <c r="OPB305"/>
      <c r="OPC305"/>
      <c r="OPD305"/>
      <c r="OPE305"/>
      <c r="OPF305"/>
      <c r="OPG305"/>
      <c r="OPH305"/>
      <c r="OPI305"/>
      <c r="OPJ305"/>
      <c r="OPK305"/>
      <c r="OPL305"/>
      <c r="OPM305"/>
      <c r="OPN305"/>
      <c r="OPO305"/>
      <c r="OPP305"/>
      <c r="OPQ305"/>
      <c r="OPR305"/>
      <c r="OPS305"/>
      <c r="OPT305"/>
      <c r="OPU305"/>
      <c r="OPV305"/>
      <c r="OPW305"/>
      <c r="OPX305"/>
      <c r="OPY305"/>
      <c r="OPZ305"/>
      <c r="OQA305"/>
      <c r="OQB305"/>
      <c r="OQC305"/>
      <c r="OQD305"/>
      <c r="OQE305"/>
      <c r="OQF305"/>
      <c r="OQG305"/>
      <c r="OQH305"/>
      <c r="OQI305"/>
      <c r="OQJ305"/>
      <c r="OQK305"/>
      <c r="OQL305"/>
      <c r="OQM305"/>
      <c r="OQN305"/>
      <c r="OQO305"/>
      <c r="OQP305"/>
      <c r="OQQ305"/>
      <c r="OQR305"/>
      <c r="OQS305"/>
      <c r="OQT305"/>
      <c r="OQU305"/>
      <c r="OQV305"/>
      <c r="OQW305"/>
      <c r="OQX305"/>
      <c r="OQY305"/>
      <c r="OQZ305"/>
      <c r="ORA305"/>
      <c r="ORB305"/>
      <c r="ORC305"/>
      <c r="ORD305"/>
      <c r="ORE305"/>
      <c r="ORF305"/>
      <c r="ORG305"/>
      <c r="ORH305"/>
      <c r="ORI305"/>
      <c r="ORJ305"/>
      <c r="ORK305"/>
      <c r="ORL305"/>
      <c r="ORM305"/>
      <c r="ORN305"/>
      <c r="ORO305"/>
      <c r="ORP305"/>
      <c r="ORQ305"/>
      <c r="ORR305"/>
      <c r="ORS305"/>
      <c r="ORT305"/>
      <c r="ORU305"/>
      <c r="ORV305"/>
      <c r="ORW305"/>
      <c r="ORX305"/>
      <c r="ORY305"/>
      <c r="ORZ305"/>
      <c r="OSA305"/>
      <c r="OSB305"/>
      <c r="OSC305"/>
      <c r="OSD305"/>
      <c r="OSE305"/>
      <c r="OSF305"/>
      <c r="OSG305"/>
      <c r="OSH305"/>
      <c r="OSI305"/>
      <c r="OSJ305"/>
      <c r="OSK305"/>
      <c r="OSL305"/>
      <c r="OSM305"/>
      <c r="OSN305"/>
      <c r="OSO305"/>
      <c r="OSP305"/>
      <c r="OSQ305"/>
      <c r="OSR305"/>
      <c r="OSS305"/>
      <c r="OST305"/>
      <c r="OSU305"/>
      <c r="OSV305"/>
      <c r="OSW305"/>
      <c r="OSX305"/>
      <c r="OSY305"/>
      <c r="OSZ305"/>
      <c r="OTA305"/>
      <c r="OTB305"/>
      <c r="OTC305"/>
      <c r="OTD305"/>
      <c r="OTE305"/>
      <c r="OTF305"/>
      <c r="OTG305"/>
      <c r="OTH305"/>
      <c r="OTI305"/>
      <c r="OTJ305"/>
      <c r="OTK305"/>
      <c r="OTL305"/>
      <c r="OTM305"/>
      <c r="OTN305"/>
      <c r="OTO305"/>
      <c r="OTP305"/>
      <c r="OTQ305"/>
      <c r="OTR305"/>
      <c r="OTS305"/>
      <c r="OTT305"/>
      <c r="OTU305"/>
      <c r="OTV305"/>
      <c r="OTW305"/>
      <c r="OTX305"/>
      <c r="OTY305"/>
      <c r="OTZ305"/>
      <c r="OUA305"/>
      <c r="OUB305"/>
      <c r="OUC305"/>
      <c r="OUD305"/>
      <c r="OUE305"/>
      <c r="OUF305"/>
      <c r="OUG305"/>
      <c r="OUH305"/>
      <c r="OUI305"/>
      <c r="OUJ305"/>
      <c r="OUK305"/>
      <c r="OUL305"/>
      <c r="OUM305"/>
      <c r="OUN305"/>
      <c r="OUO305"/>
      <c r="OUP305"/>
      <c r="OUQ305"/>
      <c r="OUR305"/>
      <c r="OUS305"/>
      <c r="OUT305"/>
      <c r="OUU305"/>
      <c r="OUV305"/>
      <c r="OUW305"/>
      <c r="OUX305"/>
      <c r="OUY305"/>
      <c r="OUZ305"/>
      <c r="OVA305"/>
      <c r="OVB305"/>
      <c r="OVC305"/>
      <c r="OVD305"/>
      <c r="OVE305"/>
      <c r="OVF305"/>
      <c r="OVG305"/>
      <c r="OVH305"/>
      <c r="OVI305"/>
      <c r="OVJ305"/>
      <c r="OVK305"/>
      <c r="OVL305"/>
      <c r="OVM305"/>
      <c r="OVN305"/>
      <c r="OVO305"/>
      <c r="OVP305"/>
      <c r="OVQ305"/>
      <c r="OVR305"/>
      <c r="OVS305"/>
      <c r="OVT305"/>
      <c r="OVU305"/>
      <c r="OVV305"/>
      <c r="OVW305"/>
      <c r="OVX305"/>
      <c r="OVY305"/>
      <c r="OVZ305"/>
      <c r="OWA305"/>
      <c r="OWB305"/>
      <c r="OWC305"/>
      <c r="OWD305"/>
      <c r="OWE305"/>
      <c r="OWF305"/>
      <c r="OWG305"/>
      <c r="OWH305"/>
      <c r="OWI305"/>
      <c r="OWJ305"/>
      <c r="OWK305"/>
      <c r="OWL305"/>
      <c r="OWM305"/>
      <c r="OWN305"/>
      <c r="OWO305"/>
      <c r="OWP305"/>
      <c r="OWQ305"/>
      <c r="OWR305"/>
      <c r="OWS305"/>
      <c r="OWT305"/>
      <c r="OWU305"/>
      <c r="OWV305"/>
      <c r="OWW305"/>
      <c r="OWX305"/>
      <c r="OWY305"/>
      <c r="OWZ305"/>
      <c r="OXA305"/>
      <c r="OXB305"/>
      <c r="OXC305"/>
      <c r="OXD305"/>
      <c r="OXE305"/>
      <c r="OXF305"/>
      <c r="OXG305"/>
      <c r="OXH305"/>
      <c r="OXI305"/>
      <c r="OXJ305"/>
      <c r="OXK305"/>
      <c r="OXL305"/>
      <c r="OXM305"/>
      <c r="OXN305"/>
      <c r="OXO305"/>
      <c r="OXP305"/>
      <c r="OXQ305"/>
      <c r="OXR305"/>
      <c r="OXS305"/>
      <c r="OXT305"/>
      <c r="OXU305"/>
      <c r="OXV305"/>
      <c r="OXW305"/>
      <c r="OXX305"/>
      <c r="OXY305"/>
      <c r="OXZ305"/>
      <c r="OYA305"/>
      <c r="OYB305"/>
      <c r="OYC305"/>
      <c r="OYD305"/>
      <c r="OYE305"/>
      <c r="OYF305"/>
      <c r="OYG305"/>
      <c r="OYH305"/>
      <c r="OYI305"/>
      <c r="OYJ305"/>
      <c r="OYK305"/>
      <c r="OYL305"/>
      <c r="OYM305"/>
      <c r="OYN305"/>
      <c r="OYO305"/>
      <c r="OYP305"/>
      <c r="OYQ305"/>
      <c r="OYR305"/>
      <c r="OYS305"/>
      <c r="OYT305"/>
      <c r="OYU305"/>
      <c r="OYV305"/>
      <c r="OYW305"/>
      <c r="OYX305"/>
      <c r="OYY305"/>
      <c r="OYZ305"/>
      <c r="OZA305"/>
      <c r="OZB305"/>
      <c r="OZC305"/>
      <c r="OZD305"/>
      <c r="OZE305"/>
      <c r="OZF305"/>
      <c r="OZG305"/>
      <c r="OZH305"/>
      <c r="OZI305"/>
      <c r="OZJ305"/>
      <c r="OZK305"/>
      <c r="OZL305"/>
      <c r="OZM305"/>
      <c r="OZN305"/>
      <c r="OZO305"/>
      <c r="OZP305"/>
      <c r="OZQ305"/>
      <c r="OZR305"/>
      <c r="OZS305"/>
      <c r="OZT305"/>
      <c r="OZU305"/>
      <c r="OZV305"/>
      <c r="OZW305"/>
      <c r="OZX305"/>
      <c r="OZY305"/>
      <c r="OZZ305"/>
      <c r="PAA305"/>
      <c r="PAB305"/>
      <c r="PAC305"/>
      <c r="PAD305"/>
      <c r="PAE305"/>
      <c r="PAF305"/>
      <c r="PAG305"/>
      <c r="PAH305"/>
      <c r="PAI305"/>
      <c r="PAJ305"/>
      <c r="PAK305"/>
      <c r="PAL305"/>
      <c r="PAM305"/>
      <c r="PAN305"/>
      <c r="PAO305"/>
      <c r="PAP305"/>
      <c r="PAQ305"/>
      <c r="PAR305"/>
      <c r="PAS305"/>
      <c r="PAT305"/>
      <c r="PAU305"/>
      <c r="PAV305"/>
      <c r="PAW305"/>
      <c r="PAX305"/>
      <c r="PAY305"/>
      <c r="PAZ305"/>
      <c r="PBA305"/>
      <c r="PBB305"/>
      <c r="PBC305"/>
      <c r="PBD305"/>
      <c r="PBE305"/>
      <c r="PBF305"/>
      <c r="PBG305"/>
      <c r="PBH305"/>
      <c r="PBI305"/>
      <c r="PBJ305"/>
      <c r="PBK305"/>
      <c r="PBL305"/>
      <c r="PBM305"/>
      <c r="PBN305"/>
      <c r="PBO305"/>
      <c r="PBP305"/>
      <c r="PBQ305"/>
      <c r="PBR305"/>
      <c r="PBS305"/>
      <c r="PBT305"/>
      <c r="PBU305"/>
      <c r="PBV305"/>
      <c r="PBW305"/>
      <c r="PBX305"/>
      <c r="PBY305"/>
      <c r="PBZ305"/>
      <c r="PCA305"/>
      <c r="PCB305"/>
      <c r="PCC305"/>
      <c r="PCD305"/>
      <c r="PCE305"/>
      <c r="PCF305"/>
      <c r="PCG305"/>
      <c r="PCH305"/>
      <c r="PCI305"/>
      <c r="PCJ305"/>
      <c r="PCK305"/>
      <c r="PCL305"/>
      <c r="PCM305"/>
      <c r="PCN305"/>
      <c r="PCO305"/>
      <c r="PCP305"/>
      <c r="PCQ305"/>
      <c r="PCR305"/>
      <c r="PCS305"/>
      <c r="PCT305"/>
      <c r="PCU305"/>
      <c r="PCV305"/>
      <c r="PCW305"/>
      <c r="PCX305"/>
      <c r="PCY305"/>
      <c r="PCZ305"/>
      <c r="PDA305"/>
      <c r="PDB305"/>
      <c r="PDC305"/>
      <c r="PDD305"/>
      <c r="PDE305"/>
      <c r="PDF305"/>
      <c r="PDG305"/>
      <c r="PDH305"/>
      <c r="PDI305"/>
      <c r="PDJ305"/>
      <c r="PDK305"/>
      <c r="PDL305"/>
      <c r="PDM305"/>
      <c r="PDN305"/>
      <c r="PDO305"/>
      <c r="PDP305"/>
      <c r="PDQ305"/>
      <c r="PDR305"/>
      <c r="PDS305"/>
      <c r="PDT305"/>
      <c r="PDU305"/>
      <c r="PDV305"/>
      <c r="PDW305"/>
      <c r="PDX305"/>
      <c r="PDY305"/>
      <c r="PDZ305"/>
      <c r="PEA305"/>
      <c r="PEB305"/>
      <c r="PEC305"/>
      <c r="PED305"/>
      <c r="PEE305"/>
      <c r="PEF305"/>
      <c r="PEG305"/>
      <c r="PEH305"/>
      <c r="PEI305"/>
      <c r="PEJ305"/>
      <c r="PEK305"/>
      <c r="PEL305"/>
      <c r="PEM305"/>
      <c r="PEN305"/>
      <c r="PEO305"/>
      <c r="PEP305"/>
      <c r="PEQ305"/>
      <c r="PER305"/>
      <c r="PES305"/>
      <c r="PET305"/>
      <c r="PEU305"/>
      <c r="PEV305"/>
      <c r="PEW305"/>
      <c r="PEX305"/>
      <c r="PEY305"/>
      <c r="PEZ305"/>
      <c r="PFA305"/>
      <c r="PFB305"/>
      <c r="PFC305"/>
      <c r="PFD305"/>
      <c r="PFE305"/>
      <c r="PFF305"/>
      <c r="PFG305"/>
      <c r="PFH305"/>
      <c r="PFI305"/>
      <c r="PFJ305"/>
      <c r="PFK305"/>
      <c r="PFL305"/>
      <c r="PFM305"/>
      <c r="PFN305"/>
      <c r="PFO305"/>
      <c r="PFP305"/>
      <c r="PFQ305"/>
      <c r="PFR305"/>
      <c r="PFS305"/>
      <c r="PFT305"/>
      <c r="PFU305"/>
      <c r="PFV305"/>
      <c r="PFW305"/>
      <c r="PFX305"/>
      <c r="PFY305"/>
      <c r="PFZ305"/>
      <c r="PGA305"/>
      <c r="PGB305"/>
      <c r="PGC305"/>
      <c r="PGD305"/>
      <c r="PGE305"/>
      <c r="PGF305"/>
      <c r="PGG305"/>
      <c r="PGH305"/>
      <c r="PGI305"/>
      <c r="PGJ305"/>
      <c r="PGK305"/>
      <c r="PGL305"/>
      <c r="PGM305"/>
      <c r="PGN305"/>
      <c r="PGO305"/>
      <c r="PGP305"/>
      <c r="PGQ305"/>
      <c r="PGR305"/>
      <c r="PGS305"/>
      <c r="PGT305"/>
      <c r="PGU305"/>
      <c r="PGV305"/>
      <c r="PGW305"/>
      <c r="PGX305"/>
      <c r="PGY305"/>
      <c r="PGZ305"/>
      <c r="PHA305"/>
      <c r="PHB305"/>
      <c r="PHC305"/>
      <c r="PHD305"/>
      <c r="PHE305"/>
      <c r="PHF305"/>
      <c r="PHG305"/>
      <c r="PHH305"/>
      <c r="PHI305"/>
      <c r="PHJ305"/>
      <c r="PHK305"/>
      <c r="PHL305"/>
      <c r="PHM305"/>
      <c r="PHN305"/>
      <c r="PHO305"/>
      <c r="PHP305"/>
      <c r="PHQ305"/>
      <c r="PHR305"/>
      <c r="PHS305"/>
      <c r="PHT305"/>
      <c r="PHU305"/>
      <c r="PHV305"/>
      <c r="PHW305"/>
      <c r="PHX305"/>
      <c r="PHY305"/>
      <c r="PHZ305"/>
      <c r="PIA305"/>
      <c r="PIB305"/>
      <c r="PIC305"/>
      <c r="PID305"/>
      <c r="PIE305"/>
      <c r="PIF305"/>
      <c r="PIG305"/>
      <c r="PIH305"/>
      <c r="PII305"/>
      <c r="PIJ305"/>
      <c r="PIK305"/>
      <c r="PIL305"/>
      <c r="PIM305"/>
      <c r="PIN305"/>
      <c r="PIO305"/>
      <c r="PIP305"/>
      <c r="PIQ305"/>
      <c r="PIR305"/>
      <c r="PIS305"/>
      <c r="PIT305"/>
      <c r="PIU305"/>
      <c r="PIV305"/>
      <c r="PIW305"/>
      <c r="PIX305"/>
      <c r="PIY305"/>
      <c r="PIZ305"/>
      <c r="PJA305"/>
      <c r="PJB305"/>
      <c r="PJC305"/>
      <c r="PJD305"/>
      <c r="PJE305"/>
      <c r="PJF305"/>
      <c r="PJG305"/>
      <c r="PJH305"/>
      <c r="PJI305"/>
      <c r="PJJ305"/>
      <c r="PJK305"/>
      <c r="PJL305"/>
      <c r="PJM305"/>
      <c r="PJN305"/>
      <c r="PJO305"/>
      <c r="PJP305"/>
      <c r="PJQ305"/>
      <c r="PJR305"/>
      <c r="PJS305"/>
      <c r="PJT305"/>
      <c r="PJU305"/>
      <c r="PJV305"/>
      <c r="PJW305"/>
      <c r="PJX305"/>
      <c r="PJY305"/>
      <c r="PJZ305"/>
      <c r="PKA305"/>
      <c r="PKB305"/>
      <c r="PKC305"/>
      <c r="PKD305"/>
      <c r="PKE305"/>
      <c r="PKF305"/>
      <c r="PKG305"/>
      <c r="PKH305"/>
      <c r="PKI305"/>
      <c r="PKJ305"/>
      <c r="PKK305"/>
      <c r="PKL305"/>
      <c r="PKM305"/>
      <c r="PKN305"/>
      <c r="PKO305"/>
      <c r="PKP305"/>
      <c r="PKQ305"/>
      <c r="PKR305"/>
      <c r="PKS305"/>
      <c r="PKT305"/>
      <c r="PKU305"/>
      <c r="PKV305"/>
      <c r="PKW305"/>
      <c r="PKX305"/>
      <c r="PKY305"/>
      <c r="PKZ305"/>
      <c r="PLA305"/>
      <c r="PLB305"/>
      <c r="PLC305"/>
      <c r="PLD305"/>
      <c r="PLE305"/>
      <c r="PLF305"/>
      <c r="PLG305"/>
      <c r="PLH305"/>
      <c r="PLI305"/>
      <c r="PLJ305"/>
      <c r="PLK305"/>
      <c r="PLL305"/>
      <c r="PLM305"/>
      <c r="PLN305"/>
      <c r="PLO305"/>
      <c r="PLP305"/>
      <c r="PLQ305"/>
      <c r="PLR305"/>
      <c r="PLS305"/>
      <c r="PLT305"/>
      <c r="PLU305"/>
      <c r="PLV305"/>
      <c r="PLW305"/>
      <c r="PLX305"/>
      <c r="PLY305"/>
      <c r="PLZ305"/>
      <c r="PMA305"/>
      <c r="PMB305"/>
      <c r="PMC305"/>
      <c r="PMD305"/>
      <c r="PME305"/>
      <c r="PMF305"/>
      <c r="PMG305"/>
      <c r="PMH305"/>
      <c r="PMI305"/>
      <c r="PMJ305"/>
      <c r="PMK305"/>
      <c r="PML305"/>
      <c r="PMM305"/>
      <c r="PMN305"/>
      <c r="PMO305"/>
      <c r="PMP305"/>
      <c r="PMQ305"/>
      <c r="PMR305"/>
      <c r="PMS305"/>
      <c r="PMT305"/>
      <c r="PMU305"/>
      <c r="PMV305"/>
      <c r="PMW305"/>
      <c r="PMX305"/>
      <c r="PMY305"/>
      <c r="PMZ305"/>
      <c r="PNA305"/>
      <c r="PNB305"/>
      <c r="PNC305"/>
      <c r="PND305"/>
      <c r="PNE305"/>
      <c r="PNF305"/>
      <c r="PNG305"/>
      <c r="PNH305"/>
      <c r="PNI305"/>
      <c r="PNJ305"/>
      <c r="PNK305"/>
      <c r="PNL305"/>
      <c r="PNM305"/>
      <c r="PNN305"/>
      <c r="PNO305"/>
      <c r="PNP305"/>
      <c r="PNQ305"/>
      <c r="PNR305"/>
      <c r="PNS305"/>
      <c r="PNT305"/>
      <c r="PNU305"/>
      <c r="PNV305"/>
      <c r="PNW305"/>
      <c r="PNX305"/>
      <c r="PNY305"/>
      <c r="PNZ305"/>
      <c r="POA305"/>
      <c r="POB305"/>
      <c r="POC305"/>
      <c r="POD305"/>
      <c r="POE305"/>
      <c r="POF305"/>
      <c r="POG305"/>
      <c r="POH305"/>
      <c r="POI305"/>
      <c r="POJ305"/>
      <c r="POK305"/>
      <c r="POL305"/>
      <c r="POM305"/>
      <c r="PON305"/>
      <c r="POO305"/>
      <c r="POP305"/>
      <c r="POQ305"/>
      <c r="POR305"/>
      <c r="POS305"/>
      <c r="POT305"/>
      <c r="POU305"/>
      <c r="POV305"/>
      <c r="POW305"/>
      <c r="POX305"/>
      <c r="POY305"/>
      <c r="POZ305"/>
      <c r="PPA305"/>
      <c r="PPB305"/>
      <c r="PPC305"/>
      <c r="PPD305"/>
      <c r="PPE305"/>
      <c r="PPF305"/>
      <c r="PPG305"/>
      <c r="PPH305"/>
      <c r="PPI305"/>
      <c r="PPJ305"/>
      <c r="PPK305"/>
      <c r="PPL305"/>
      <c r="PPM305"/>
      <c r="PPN305"/>
      <c r="PPO305"/>
      <c r="PPP305"/>
      <c r="PPQ305"/>
      <c r="PPR305"/>
      <c r="PPS305"/>
      <c r="PPT305"/>
      <c r="PPU305"/>
      <c r="PPV305"/>
      <c r="PPW305"/>
      <c r="PPX305"/>
      <c r="PPY305"/>
      <c r="PPZ305"/>
      <c r="PQA305"/>
      <c r="PQB305"/>
      <c r="PQC305"/>
      <c r="PQD305"/>
      <c r="PQE305"/>
      <c r="PQF305"/>
      <c r="PQG305"/>
      <c r="PQH305"/>
      <c r="PQI305"/>
      <c r="PQJ305"/>
      <c r="PQK305"/>
      <c r="PQL305"/>
      <c r="PQM305"/>
      <c r="PQN305"/>
      <c r="PQO305"/>
      <c r="PQP305"/>
      <c r="PQQ305"/>
      <c r="PQR305"/>
      <c r="PQS305"/>
      <c r="PQT305"/>
      <c r="PQU305"/>
      <c r="PQV305"/>
      <c r="PQW305"/>
      <c r="PQX305"/>
      <c r="PQY305"/>
      <c r="PQZ305"/>
      <c r="PRA305"/>
      <c r="PRB305"/>
      <c r="PRC305"/>
      <c r="PRD305"/>
      <c r="PRE305"/>
      <c r="PRF305"/>
      <c r="PRG305"/>
      <c r="PRH305"/>
      <c r="PRI305"/>
      <c r="PRJ305"/>
      <c r="PRK305"/>
      <c r="PRL305"/>
      <c r="PRM305"/>
      <c r="PRN305"/>
      <c r="PRO305"/>
      <c r="PRP305"/>
      <c r="PRQ305"/>
      <c r="PRR305"/>
      <c r="PRS305"/>
      <c r="PRT305"/>
      <c r="PRU305"/>
      <c r="PRV305"/>
      <c r="PRW305"/>
      <c r="PRX305"/>
      <c r="PRY305"/>
      <c r="PRZ305"/>
      <c r="PSA305"/>
      <c r="PSB305"/>
      <c r="PSC305"/>
      <c r="PSD305"/>
      <c r="PSE305"/>
      <c r="PSF305"/>
      <c r="PSG305"/>
      <c r="PSH305"/>
      <c r="PSI305"/>
      <c r="PSJ305"/>
      <c r="PSK305"/>
      <c r="PSL305"/>
      <c r="PSM305"/>
      <c r="PSN305"/>
      <c r="PSO305"/>
      <c r="PSP305"/>
      <c r="PSQ305"/>
      <c r="PSR305"/>
      <c r="PSS305"/>
      <c r="PST305"/>
      <c r="PSU305"/>
      <c r="PSV305"/>
      <c r="PSW305"/>
      <c r="PSX305"/>
      <c r="PSY305"/>
      <c r="PSZ305"/>
      <c r="PTA305"/>
      <c r="PTB305"/>
      <c r="PTC305"/>
      <c r="PTD305"/>
      <c r="PTE305"/>
      <c r="PTF305"/>
      <c r="PTG305"/>
      <c r="PTH305"/>
      <c r="PTI305"/>
      <c r="PTJ305"/>
      <c r="PTK305"/>
      <c r="PTL305"/>
      <c r="PTM305"/>
      <c r="PTN305"/>
      <c r="PTO305"/>
      <c r="PTP305"/>
      <c r="PTQ305"/>
      <c r="PTR305"/>
      <c r="PTS305"/>
      <c r="PTT305"/>
      <c r="PTU305"/>
      <c r="PTV305"/>
      <c r="PTW305"/>
      <c r="PTX305"/>
      <c r="PTY305"/>
      <c r="PTZ305"/>
      <c r="PUA305"/>
      <c r="PUB305"/>
      <c r="PUC305"/>
      <c r="PUD305"/>
      <c r="PUE305"/>
      <c r="PUF305"/>
      <c r="PUG305"/>
      <c r="PUH305"/>
      <c r="PUI305"/>
      <c r="PUJ305"/>
      <c r="PUK305"/>
      <c r="PUL305"/>
      <c r="PUM305"/>
      <c r="PUN305"/>
      <c r="PUO305"/>
      <c r="PUP305"/>
      <c r="PUQ305"/>
      <c r="PUR305"/>
      <c r="PUS305"/>
      <c r="PUT305"/>
      <c r="PUU305"/>
      <c r="PUV305"/>
      <c r="PUW305"/>
      <c r="PUX305"/>
      <c r="PUY305"/>
      <c r="PUZ305"/>
      <c r="PVA305"/>
      <c r="PVB305"/>
      <c r="PVC305"/>
      <c r="PVD305"/>
      <c r="PVE305"/>
      <c r="PVF305"/>
      <c r="PVG305"/>
      <c r="PVH305"/>
      <c r="PVI305"/>
      <c r="PVJ305"/>
      <c r="PVK305"/>
      <c r="PVL305"/>
      <c r="PVM305"/>
      <c r="PVN305"/>
      <c r="PVO305"/>
      <c r="PVP305"/>
      <c r="PVQ305"/>
      <c r="PVR305"/>
      <c r="PVS305"/>
      <c r="PVT305"/>
      <c r="PVU305"/>
      <c r="PVV305"/>
      <c r="PVW305"/>
      <c r="PVX305"/>
      <c r="PVY305"/>
      <c r="PVZ305"/>
      <c r="PWA305"/>
      <c r="PWB305"/>
      <c r="PWC305"/>
      <c r="PWD305"/>
      <c r="PWE305"/>
      <c r="PWF305"/>
      <c r="PWG305"/>
      <c r="PWH305"/>
      <c r="PWI305"/>
      <c r="PWJ305"/>
      <c r="PWK305"/>
      <c r="PWL305"/>
      <c r="PWM305"/>
      <c r="PWN305"/>
      <c r="PWO305"/>
      <c r="PWP305"/>
      <c r="PWQ305"/>
      <c r="PWR305"/>
      <c r="PWS305"/>
      <c r="PWT305"/>
      <c r="PWU305"/>
      <c r="PWV305"/>
      <c r="PWW305"/>
      <c r="PWX305"/>
      <c r="PWY305"/>
      <c r="PWZ305"/>
      <c r="PXA305"/>
      <c r="PXB305"/>
      <c r="PXC305"/>
      <c r="PXD305"/>
      <c r="PXE305"/>
      <c r="PXF305"/>
      <c r="PXG305"/>
      <c r="PXH305"/>
      <c r="PXI305"/>
      <c r="PXJ305"/>
      <c r="PXK305"/>
      <c r="PXL305"/>
      <c r="PXM305"/>
      <c r="PXN305"/>
      <c r="PXO305"/>
      <c r="PXP305"/>
      <c r="PXQ305"/>
      <c r="PXR305"/>
      <c r="PXS305"/>
      <c r="PXT305"/>
      <c r="PXU305"/>
      <c r="PXV305"/>
      <c r="PXW305"/>
      <c r="PXX305"/>
      <c r="PXY305"/>
      <c r="PXZ305"/>
      <c r="PYA305"/>
      <c r="PYB305"/>
      <c r="PYC305"/>
      <c r="PYD305"/>
      <c r="PYE305"/>
      <c r="PYF305"/>
      <c r="PYG305"/>
      <c r="PYH305"/>
      <c r="PYI305"/>
      <c r="PYJ305"/>
      <c r="PYK305"/>
      <c r="PYL305"/>
      <c r="PYM305"/>
      <c r="PYN305"/>
      <c r="PYO305"/>
      <c r="PYP305"/>
      <c r="PYQ305"/>
      <c r="PYR305"/>
      <c r="PYS305"/>
      <c r="PYT305"/>
      <c r="PYU305"/>
      <c r="PYV305"/>
      <c r="PYW305"/>
      <c r="PYX305"/>
      <c r="PYY305"/>
      <c r="PYZ305"/>
      <c r="PZA305"/>
      <c r="PZB305"/>
      <c r="PZC305"/>
      <c r="PZD305"/>
      <c r="PZE305"/>
      <c r="PZF305"/>
      <c r="PZG305"/>
      <c r="PZH305"/>
      <c r="PZI305"/>
      <c r="PZJ305"/>
      <c r="PZK305"/>
      <c r="PZL305"/>
      <c r="PZM305"/>
      <c r="PZN305"/>
      <c r="PZO305"/>
      <c r="PZP305"/>
      <c r="PZQ305"/>
      <c r="PZR305"/>
      <c r="PZS305"/>
      <c r="PZT305"/>
      <c r="PZU305"/>
      <c r="PZV305"/>
      <c r="PZW305"/>
      <c r="PZX305"/>
      <c r="PZY305"/>
      <c r="PZZ305"/>
      <c r="QAA305"/>
      <c r="QAB305"/>
      <c r="QAC305"/>
      <c r="QAD305"/>
      <c r="QAE305"/>
      <c r="QAF305"/>
      <c r="QAG305"/>
      <c r="QAH305"/>
      <c r="QAI305"/>
      <c r="QAJ305"/>
      <c r="QAK305"/>
      <c r="QAL305"/>
      <c r="QAM305"/>
      <c r="QAN305"/>
      <c r="QAO305"/>
      <c r="QAP305"/>
      <c r="QAQ305"/>
      <c r="QAR305"/>
      <c r="QAS305"/>
      <c r="QAT305"/>
      <c r="QAU305"/>
      <c r="QAV305"/>
      <c r="QAW305"/>
      <c r="QAX305"/>
      <c r="QAY305"/>
      <c r="QAZ305"/>
      <c r="QBA305"/>
      <c r="QBB305"/>
      <c r="QBC305"/>
      <c r="QBD305"/>
      <c r="QBE305"/>
      <c r="QBF305"/>
      <c r="QBG305"/>
      <c r="QBH305"/>
      <c r="QBI305"/>
      <c r="QBJ305"/>
      <c r="QBK305"/>
      <c r="QBL305"/>
      <c r="QBM305"/>
      <c r="QBN305"/>
      <c r="QBO305"/>
      <c r="QBP305"/>
      <c r="QBQ305"/>
      <c r="QBR305"/>
      <c r="QBS305"/>
      <c r="QBT305"/>
      <c r="QBU305"/>
      <c r="QBV305"/>
      <c r="QBW305"/>
      <c r="QBX305"/>
      <c r="QBY305"/>
      <c r="QBZ305"/>
      <c r="QCA305"/>
      <c r="QCB305"/>
      <c r="QCC305"/>
      <c r="QCD305"/>
      <c r="QCE305"/>
      <c r="QCF305"/>
      <c r="QCG305"/>
      <c r="QCH305"/>
      <c r="QCI305"/>
      <c r="QCJ305"/>
      <c r="QCK305"/>
      <c r="QCL305"/>
      <c r="QCM305"/>
      <c r="QCN305"/>
      <c r="QCO305"/>
      <c r="QCP305"/>
      <c r="QCQ305"/>
      <c r="QCR305"/>
      <c r="QCS305"/>
      <c r="QCT305"/>
      <c r="QCU305"/>
      <c r="QCV305"/>
      <c r="QCW305"/>
      <c r="QCX305"/>
      <c r="QCY305"/>
      <c r="QCZ305"/>
      <c r="QDA305"/>
      <c r="QDB305"/>
      <c r="QDC305"/>
      <c r="QDD305"/>
      <c r="QDE305"/>
      <c r="QDF305"/>
      <c r="QDG305"/>
      <c r="QDH305"/>
      <c r="QDI305"/>
      <c r="QDJ305"/>
      <c r="QDK305"/>
      <c r="QDL305"/>
      <c r="QDM305"/>
      <c r="QDN305"/>
      <c r="QDO305"/>
      <c r="QDP305"/>
      <c r="QDQ305"/>
      <c r="QDR305"/>
      <c r="QDS305"/>
      <c r="QDT305"/>
      <c r="QDU305"/>
      <c r="QDV305"/>
      <c r="QDW305"/>
      <c r="QDX305"/>
      <c r="QDY305"/>
      <c r="QDZ305"/>
      <c r="QEA305"/>
      <c r="QEB305"/>
      <c r="QEC305"/>
      <c r="QED305"/>
      <c r="QEE305"/>
      <c r="QEF305"/>
      <c r="QEG305"/>
      <c r="QEH305"/>
      <c r="QEI305"/>
      <c r="QEJ305"/>
      <c r="QEK305"/>
      <c r="QEL305"/>
      <c r="QEM305"/>
      <c r="QEN305"/>
      <c r="QEO305"/>
      <c r="QEP305"/>
      <c r="QEQ305"/>
      <c r="QER305"/>
      <c r="QES305"/>
      <c r="QET305"/>
      <c r="QEU305"/>
      <c r="QEV305"/>
      <c r="QEW305"/>
      <c r="QEX305"/>
      <c r="QEY305"/>
      <c r="QEZ305"/>
      <c r="QFA305"/>
      <c r="QFB305"/>
      <c r="QFC305"/>
      <c r="QFD305"/>
      <c r="QFE305"/>
      <c r="QFF305"/>
      <c r="QFG305"/>
      <c r="QFH305"/>
      <c r="QFI305"/>
      <c r="QFJ305"/>
      <c r="QFK305"/>
      <c r="QFL305"/>
      <c r="QFM305"/>
      <c r="QFN305"/>
      <c r="QFO305"/>
      <c r="QFP305"/>
      <c r="QFQ305"/>
      <c r="QFR305"/>
      <c r="QFS305"/>
      <c r="QFT305"/>
      <c r="QFU305"/>
      <c r="QFV305"/>
      <c r="QFW305"/>
      <c r="QFX305"/>
      <c r="QFY305"/>
      <c r="QFZ305"/>
      <c r="QGA305"/>
      <c r="QGB305"/>
      <c r="QGC305"/>
      <c r="QGD305"/>
      <c r="QGE305"/>
      <c r="QGF305"/>
      <c r="QGG305"/>
      <c r="QGH305"/>
      <c r="QGI305"/>
      <c r="QGJ305"/>
      <c r="QGK305"/>
      <c r="QGL305"/>
      <c r="QGM305"/>
      <c r="QGN305"/>
      <c r="QGO305"/>
      <c r="QGP305"/>
      <c r="QGQ305"/>
      <c r="QGR305"/>
      <c r="QGS305"/>
      <c r="QGT305"/>
      <c r="QGU305"/>
      <c r="QGV305"/>
      <c r="QGW305"/>
      <c r="QGX305"/>
      <c r="QGY305"/>
      <c r="QGZ305"/>
      <c r="QHA305"/>
      <c r="QHB305"/>
      <c r="QHC305"/>
      <c r="QHD305"/>
      <c r="QHE305"/>
      <c r="QHF305"/>
      <c r="QHG305"/>
      <c r="QHH305"/>
      <c r="QHI305"/>
      <c r="QHJ305"/>
      <c r="QHK305"/>
      <c r="QHL305"/>
      <c r="QHM305"/>
      <c r="QHN305"/>
      <c r="QHO305"/>
      <c r="QHP305"/>
      <c r="QHQ305"/>
      <c r="QHR305"/>
      <c r="QHS305"/>
      <c r="QHT305"/>
      <c r="QHU305"/>
      <c r="QHV305"/>
      <c r="QHW305"/>
      <c r="QHX305"/>
      <c r="QHY305"/>
      <c r="QHZ305"/>
      <c r="QIA305"/>
      <c r="QIB305"/>
      <c r="QIC305"/>
      <c r="QID305"/>
      <c r="QIE305"/>
      <c r="QIF305"/>
      <c r="QIG305"/>
      <c r="QIH305"/>
      <c r="QII305"/>
      <c r="QIJ305"/>
      <c r="QIK305"/>
      <c r="QIL305"/>
      <c r="QIM305"/>
      <c r="QIN305"/>
      <c r="QIO305"/>
      <c r="QIP305"/>
      <c r="QIQ305"/>
      <c r="QIR305"/>
      <c r="QIS305"/>
      <c r="QIT305"/>
      <c r="QIU305"/>
      <c r="QIV305"/>
      <c r="QIW305"/>
      <c r="QIX305"/>
      <c r="QIY305"/>
      <c r="QIZ305"/>
      <c r="QJA305"/>
      <c r="QJB305"/>
      <c r="QJC305"/>
      <c r="QJD305"/>
      <c r="QJE305"/>
      <c r="QJF305"/>
      <c r="QJG305"/>
      <c r="QJH305"/>
      <c r="QJI305"/>
      <c r="QJJ305"/>
      <c r="QJK305"/>
      <c r="QJL305"/>
      <c r="QJM305"/>
      <c r="QJN305"/>
      <c r="QJO305"/>
      <c r="QJP305"/>
      <c r="QJQ305"/>
      <c r="QJR305"/>
      <c r="QJS305"/>
      <c r="QJT305"/>
      <c r="QJU305"/>
      <c r="QJV305"/>
      <c r="QJW305"/>
      <c r="QJX305"/>
      <c r="QJY305"/>
      <c r="QJZ305"/>
      <c r="QKA305"/>
      <c r="QKB305"/>
      <c r="QKC305"/>
      <c r="QKD305"/>
      <c r="QKE305"/>
      <c r="QKF305"/>
      <c r="QKG305"/>
      <c r="QKH305"/>
      <c r="QKI305"/>
      <c r="QKJ305"/>
      <c r="QKK305"/>
      <c r="QKL305"/>
      <c r="QKM305"/>
      <c r="QKN305"/>
      <c r="QKO305"/>
      <c r="QKP305"/>
      <c r="QKQ305"/>
      <c r="QKR305"/>
      <c r="QKS305"/>
      <c r="QKT305"/>
      <c r="QKU305"/>
      <c r="QKV305"/>
      <c r="QKW305"/>
      <c r="QKX305"/>
      <c r="QKY305"/>
      <c r="QKZ305"/>
      <c r="QLA305"/>
      <c r="QLB305"/>
      <c r="QLC305"/>
      <c r="QLD305"/>
      <c r="QLE305"/>
      <c r="QLF305"/>
      <c r="QLG305"/>
      <c r="QLH305"/>
      <c r="QLI305"/>
      <c r="QLJ305"/>
      <c r="QLK305"/>
      <c r="QLL305"/>
      <c r="QLM305"/>
      <c r="QLN305"/>
      <c r="QLO305"/>
      <c r="QLP305"/>
      <c r="QLQ305"/>
      <c r="QLR305"/>
      <c r="QLS305"/>
      <c r="QLT305"/>
      <c r="QLU305"/>
      <c r="QLV305"/>
      <c r="QLW305"/>
      <c r="QLX305"/>
      <c r="QLY305"/>
      <c r="QLZ305"/>
      <c r="QMA305"/>
      <c r="QMB305"/>
      <c r="QMC305"/>
      <c r="QMD305"/>
      <c r="QME305"/>
      <c r="QMF305"/>
      <c r="QMG305"/>
      <c r="QMH305"/>
      <c r="QMI305"/>
      <c r="QMJ305"/>
      <c r="QMK305"/>
      <c r="QML305"/>
      <c r="QMM305"/>
      <c r="QMN305"/>
      <c r="QMO305"/>
      <c r="QMP305"/>
      <c r="QMQ305"/>
      <c r="QMR305"/>
      <c r="QMS305"/>
      <c r="QMT305"/>
      <c r="QMU305"/>
      <c r="QMV305"/>
      <c r="QMW305"/>
      <c r="QMX305"/>
      <c r="QMY305"/>
      <c r="QMZ305"/>
      <c r="QNA305"/>
      <c r="QNB305"/>
      <c r="QNC305"/>
      <c r="QND305"/>
      <c r="QNE305"/>
      <c r="QNF305"/>
      <c r="QNG305"/>
      <c r="QNH305"/>
      <c r="QNI305"/>
      <c r="QNJ305"/>
      <c r="QNK305"/>
      <c r="QNL305"/>
      <c r="QNM305"/>
      <c r="QNN305"/>
      <c r="QNO305"/>
      <c r="QNP305"/>
      <c r="QNQ305"/>
      <c r="QNR305"/>
      <c r="QNS305"/>
      <c r="QNT305"/>
      <c r="QNU305"/>
      <c r="QNV305"/>
      <c r="QNW305"/>
      <c r="QNX305"/>
      <c r="QNY305"/>
      <c r="QNZ305"/>
      <c r="QOA305"/>
      <c r="QOB305"/>
      <c r="QOC305"/>
      <c r="QOD305"/>
      <c r="QOE305"/>
      <c r="QOF305"/>
      <c r="QOG305"/>
      <c r="QOH305"/>
      <c r="QOI305"/>
      <c r="QOJ305"/>
      <c r="QOK305"/>
      <c r="QOL305"/>
      <c r="QOM305"/>
      <c r="QON305"/>
      <c r="QOO305"/>
      <c r="QOP305"/>
      <c r="QOQ305"/>
      <c r="QOR305"/>
      <c r="QOS305"/>
      <c r="QOT305"/>
      <c r="QOU305"/>
      <c r="QOV305"/>
      <c r="QOW305"/>
      <c r="QOX305"/>
      <c r="QOY305"/>
      <c r="QOZ305"/>
      <c r="QPA305"/>
      <c r="QPB305"/>
      <c r="QPC305"/>
      <c r="QPD305"/>
      <c r="QPE305"/>
      <c r="QPF305"/>
      <c r="QPG305"/>
      <c r="QPH305"/>
      <c r="QPI305"/>
      <c r="QPJ305"/>
      <c r="QPK305"/>
      <c r="QPL305"/>
      <c r="QPM305"/>
      <c r="QPN305"/>
      <c r="QPO305"/>
      <c r="QPP305"/>
      <c r="QPQ305"/>
      <c r="QPR305"/>
      <c r="QPS305"/>
      <c r="QPT305"/>
      <c r="QPU305"/>
      <c r="QPV305"/>
      <c r="QPW305"/>
      <c r="QPX305"/>
      <c r="QPY305"/>
      <c r="QPZ305"/>
      <c r="QQA305"/>
      <c r="QQB305"/>
      <c r="QQC305"/>
      <c r="QQD305"/>
      <c r="QQE305"/>
      <c r="QQF305"/>
      <c r="QQG305"/>
      <c r="QQH305"/>
      <c r="QQI305"/>
      <c r="QQJ305"/>
      <c r="QQK305"/>
      <c r="QQL305"/>
      <c r="QQM305"/>
      <c r="QQN305"/>
      <c r="QQO305"/>
      <c r="QQP305"/>
      <c r="QQQ305"/>
      <c r="QQR305"/>
      <c r="QQS305"/>
      <c r="QQT305"/>
      <c r="QQU305"/>
      <c r="QQV305"/>
      <c r="QQW305"/>
      <c r="QQX305"/>
      <c r="QQY305"/>
      <c r="QQZ305"/>
      <c r="QRA305"/>
      <c r="QRB305"/>
      <c r="QRC305"/>
      <c r="QRD305"/>
      <c r="QRE305"/>
      <c r="QRF305"/>
      <c r="QRG305"/>
      <c r="QRH305"/>
      <c r="QRI305"/>
      <c r="QRJ305"/>
      <c r="QRK305"/>
      <c r="QRL305"/>
      <c r="QRM305"/>
      <c r="QRN305"/>
      <c r="QRO305"/>
      <c r="QRP305"/>
      <c r="QRQ305"/>
      <c r="QRR305"/>
      <c r="QRS305"/>
      <c r="QRT305"/>
      <c r="QRU305"/>
      <c r="QRV305"/>
      <c r="QRW305"/>
      <c r="QRX305"/>
      <c r="QRY305"/>
      <c r="QRZ305"/>
      <c r="QSA305"/>
      <c r="QSB305"/>
      <c r="QSC305"/>
      <c r="QSD305"/>
      <c r="QSE305"/>
      <c r="QSF305"/>
      <c r="QSG305"/>
      <c r="QSH305"/>
      <c r="QSI305"/>
      <c r="QSJ305"/>
      <c r="QSK305"/>
      <c r="QSL305"/>
      <c r="QSM305"/>
      <c r="QSN305"/>
      <c r="QSO305"/>
      <c r="QSP305"/>
      <c r="QSQ305"/>
      <c r="QSR305"/>
      <c r="QSS305"/>
      <c r="QST305"/>
      <c r="QSU305"/>
      <c r="QSV305"/>
      <c r="QSW305"/>
      <c r="QSX305"/>
      <c r="QSY305"/>
      <c r="QSZ305"/>
      <c r="QTA305"/>
      <c r="QTB305"/>
      <c r="QTC305"/>
      <c r="QTD305"/>
      <c r="QTE305"/>
      <c r="QTF305"/>
      <c r="QTG305"/>
      <c r="QTH305"/>
      <c r="QTI305"/>
      <c r="QTJ305"/>
      <c r="QTK305"/>
      <c r="QTL305"/>
      <c r="QTM305"/>
      <c r="QTN305"/>
      <c r="QTO305"/>
      <c r="QTP305"/>
      <c r="QTQ305"/>
      <c r="QTR305"/>
      <c r="QTS305"/>
      <c r="QTT305"/>
      <c r="QTU305"/>
      <c r="QTV305"/>
      <c r="QTW305"/>
      <c r="QTX305"/>
      <c r="QTY305"/>
      <c r="QTZ305"/>
      <c r="QUA305"/>
      <c r="QUB305"/>
      <c r="QUC305"/>
      <c r="QUD305"/>
      <c r="QUE305"/>
      <c r="QUF305"/>
      <c r="QUG305"/>
      <c r="QUH305"/>
      <c r="QUI305"/>
      <c r="QUJ305"/>
      <c r="QUK305"/>
      <c r="QUL305"/>
      <c r="QUM305"/>
      <c r="QUN305"/>
      <c r="QUO305"/>
      <c r="QUP305"/>
      <c r="QUQ305"/>
      <c r="QUR305"/>
      <c r="QUS305"/>
      <c r="QUT305"/>
      <c r="QUU305"/>
      <c r="QUV305"/>
      <c r="QUW305"/>
      <c r="QUX305"/>
      <c r="QUY305"/>
      <c r="QUZ305"/>
      <c r="QVA305"/>
      <c r="QVB305"/>
      <c r="QVC305"/>
      <c r="QVD305"/>
      <c r="QVE305"/>
      <c r="QVF305"/>
      <c r="QVG305"/>
      <c r="QVH305"/>
      <c r="QVI305"/>
      <c r="QVJ305"/>
      <c r="QVK305"/>
      <c r="QVL305"/>
      <c r="QVM305"/>
      <c r="QVN305"/>
      <c r="QVO305"/>
      <c r="QVP305"/>
      <c r="QVQ305"/>
      <c r="QVR305"/>
      <c r="QVS305"/>
      <c r="QVT305"/>
      <c r="QVU305"/>
      <c r="QVV305"/>
      <c r="QVW305"/>
      <c r="QVX305"/>
      <c r="QVY305"/>
      <c r="QVZ305"/>
      <c r="QWA305"/>
      <c r="QWB305"/>
      <c r="QWC305"/>
      <c r="QWD305"/>
      <c r="QWE305"/>
      <c r="QWF305"/>
      <c r="QWG305"/>
      <c r="QWH305"/>
      <c r="QWI305"/>
      <c r="QWJ305"/>
      <c r="QWK305"/>
      <c r="QWL305"/>
      <c r="QWM305"/>
      <c r="QWN305"/>
      <c r="QWO305"/>
      <c r="QWP305"/>
      <c r="QWQ305"/>
      <c r="QWR305"/>
      <c r="QWS305"/>
      <c r="QWT305"/>
      <c r="QWU305"/>
      <c r="QWV305"/>
      <c r="QWW305"/>
      <c r="QWX305"/>
      <c r="QWY305"/>
      <c r="QWZ305"/>
      <c r="QXA305"/>
      <c r="QXB305"/>
      <c r="QXC305"/>
      <c r="QXD305"/>
      <c r="QXE305"/>
      <c r="QXF305"/>
      <c r="QXG305"/>
      <c r="QXH305"/>
      <c r="QXI305"/>
      <c r="QXJ305"/>
      <c r="QXK305"/>
      <c r="QXL305"/>
      <c r="QXM305"/>
      <c r="QXN305"/>
      <c r="QXO305"/>
      <c r="QXP305"/>
      <c r="QXQ305"/>
      <c r="QXR305"/>
      <c r="QXS305"/>
      <c r="QXT305"/>
      <c r="QXU305"/>
      <c r="QXV305"/>
      <c r="QXW305"/>
      <c r="QXX305"/>
      <c r="QXY305"/>
      <c r="QXZ305"/>
      <c r="QYA305"/>
      <c r="QYB305"/>
      <c r="QYC305"/>
      <c r="QYD305"/>
      <c r="QYE305"/>
      <c r="QYF305"/>
      <c r="QYG305"/>
      <c r="QYH305"/>
      <c r="QYI305"/>
      <c r="QYJ305"/>
      <c r="QYK305"/>
      <c r="QYL305"/>
      <c r="QYM305"/>
      <c r="QYN305"/>
      <c r="QYO305"/>
      <c r="QYP305"/>
      <c r="QYQ305"/>
      <c r="QYR305"/>
      <c r="QYS305"/>
      <c r="QYT305"/>
      <c r="QYU305"/>
      <c r="QYV305"/>
      <c r="QYW305"/>
      <c r="QYX305"/>
      <c r="QYY305"/>
      <c r="QYZ305"/>
      <c r="QZA305"/>
      <c r="QZB305"/>
      <c r="QZC305"/>
      <c r="QZD305"/>
      <c r="QZE305"/>
      <c r="QZF305"/>
      <c r="QZG305"/>
      <c r="QZH305"/>
      <c r="QZI305"/>
      <c r="QZJ305"/>
      <c r="QZK305"/>
      <c r="QZL305"/>
      <c r="QZM305"/>
      <c r="QZN305"/>
      <c r="QZO305"/>
      <c r="QZP305"/>
      <c r="QZQ305"/>
      <c r="QZR305"/>
      <c r="QZS305"/>
      <c r="QZT305"/>
      <c r="QZU305"/>
      <c r="QZV305"/>
      <c r="QZW305"/>
      <c r="QZX305"/>
      <c r="QZY305"/>
      <c r="QZZ305"/>
      <c r="RAA305"/>
      <c r="RAB305"/>
      <c r="RAC305"/>
      <c r="RAD305"/>
      <c r="RAE305"/>
      <c r="RAF305"/>
      <c r="RAG305"/>
      <c r="RAH305"/>
      <c r="RAI305"/>
      <c r="RAJ305"/>
      <c r="RAK305"/>
      <c r="RAL305"/>
      <c r="RAM305"/>
      <c r="RAN305"/>
      <c r="RAO305"/>
      <c r="RAP305"/>
      <c r="RAQ305"/>
      <c r="RAR305"/>
      <c r="RAS305"/>
      <c r="RAT305"/>
      <c r="RAU305"/>
      <c r="RAV305"/>
      <c r="RAW305"/>
      <c r="RAX305"/>
      <c r="RAY305"/>
      <c r="RAZ305"/>
      <c r="RBA305"/>
      <c r="RBB305"/>
      <c r="RBC305"/>
      <c r="RBD305"/>
      <c r="RBE305"/>
      <c r="RBF305"/>
      <c r="RBG305"/>
      <c r="RBH305"/>
      <c r="RBI305"/>
      <c r="RBJ305"/>
      <c r="RBK305"/>
      <c r="RBL305"/>
      <c r="RBM305"/>
      <c r="RBN305"/>
      <c r="RBO305"/>
      <c r="RBP305"/>
      <c r="RBQ305"/>
      <c r="RBR305"/>
      <c r="RBS305"/>
      <c r="RBT305"/>
      <c r="RBU305"/>
      <c r="RBV305"/>
      <c r="RBW305"/>
      <c r="RBX305"/>
      <c r="RBY305"/>
      <c r="RBZ305"/>
      <c r="RCA305"/>
      <c r="RCB305"/>
      <c r="RCC305"/>
      <c r="RCD305"/>
      <c r="RCE305"/>
      <c r="RCF305"/>
      <c r="RCG305"/>
      <c r="RCH305"/>
      <c r="RCI305"/>
      <c r="RCJ305"/>
      <c r="RCK305"/>
      <c r="RCL305"/>
      <c r="RCM305"/>
      <c r="RCN305"/>
      <c r="RCO305"/>
      <c r="RCP305"/>
      <c r="RCQ305"/>
      <c r="RCR305"/>
      <c r="RCS305"/>
      <c r="RCT305"/>
      <c r="RCU305"/>
      <c r="RCV305"/>
      <c r="RCW305"/>
      <c r="RCX305"/>
      <c r="RCY305"/>
      <c r="RCZ305"/>
      <c r="RDA305"/>
      <c r="RDB305"/>
      <c r="RDC305"/>
      <c r="RDD305"/>
      <c r="RDE305"/>
      <c r="RDF305"/>
      <c r="RDG305"/>
      <c r="RDH305"/>
      <c r="RDI305"/>
      <c r="RDJ305"/>
      <c r="RDK305"/>
      <c r="RDL305"/>
      <c r="RDM305"/>
      <c r="RDN305"/>
      <c r="RDO305"/>
      <c r="RDP305"/>
      <c r="RDQ305"/>
      <c r="RDR305"/>
      <c r="RDS305"/>
      <c r="RDT305"/>
      <c r="RDU305"/>
      <c r="RDV305"/>
      <c r="RDW305"/>
      <c r="RDX305"/>
      <c r="RDY305"/>
      <c r="RDZ305"/>
      <c r="REA305"/>
      <c r="REB305"/>
      <c r="REC305"/>
      <c r="RED305"/>
      <c r="REE305"/>
      <c r="REF305"/>
      <c r="REG305"/>
      <c r="REH305"/>
      <c r="REI305"/>
      <c r="REJ305"/>
      <c r="REK305"/>
      <c r="REL305"/>
      <c r="REM305"/>
      <c r="REN305"/>
      <c r="REO305"/>
      <c r="REP305"/>
      <c r="REQ305"/>
      <c r="RER305"/>
      <c r="RES305"/>
      <c r="RET305"/>
      <c r="REU305"/>
      <c r="REV305"/>
      <c r="REW305"/>
      <c r="REX305"/>
      <c r="REY305"/>
      <c r="REZ305"/>
      <c r="RFA305"/>
      <c r="RFB305"/>
      <c r="RFC305"/>
      <c r="RFD305"/>
      <c r="RFE305"/>
      <c r="RFF305"/>
      <c r="RFG305"/>
      <c r="RFH305"/>
      <c r="RFI305"/>
      <c r="RFJ305"/>
      <c r="RFK305"/>
      <c r="RFL305"/>
      <c r="RFM305"/>
      <c r="RFN305"/>
      <c r="RFO305"/>
      <c r="RFP305"/>
      <c r="RFQ305"/>
      <c r="RFR305"/>
      <c r="RFS305"/>
      <c r="RFT305"/>
      <c r="RFU305"/>
      <c r="RFV305"/>
      <c r="RFW305"/>
      <c r="RFX305"/>
      <c r="RFY305"/>
      <c r="RFZ305"/>
      <c r="RGA305"/>
      <c r="RGB305"/>
      <c r="RGC305"/>
      <c r="RGD305"/>
      <c r="RGE305"/>
      <c r="RGF305"/>
      <c r="RGG305"/>
      <c r="RGH305"/>
      <c r="RGI305"/>
      <c r="RGJ305"/>
      <c r="RGK305"/>
      <c r="RGL305"/>
      <c r="RGM305"/>
      <c r="RGN305"/>
      <c r="RGO305"/>
      <c r="RGP305"/>
      <c r="RGQ305"/>
      <c r="RGR305"/>
      <c r="RGS305"/>
      <c r="RGT305"/>
      <c r="RGU305"/>
      <c r="RGV305"/>
      <c r="RGW305"/>
      <c r="RGX305"/>
      <c r="RGY305"/>
      <c r="RGZ305"/>
      <c r="RHA305"/>
      <c r="RHB305"/>
      <c r="RHC305"/>
      <c r="RHD305"/>
      <c r="RHE305"/>
      <c r="RHF305"/>
      <c r="RHG305"/>
      <c r="RHH305"/>
      <c r="RHI305"/>
      <c r="RHJ305"/>
      <c r="RHK305"/>
      <c r="RHL305"/>
      <c r="RHM305"/>
      <c r="RHN305"/>
      <c r="RHO305"/>
      <c r="RHP305"/>
      <c r="RHQ305"/>
      <c r="RHR305"/>
      <c r="RHS305"/>
      <c r="RHT305"/>
      <c r="RHU305"/>
      <c r="RHV305"/>
      <c r="RHW305"/>
      <c r="RHX305"/>
      <c r="RHY305"/>
      <c r="RHZ305"/>
      <c r="RIA305"/>
      <c r="RIB305"/>
      <c r="RIC305"/>
      <c r="RID305"/>
      <c r="RIE305"/>
      <c r="RIF305"/>
      <c r="RIG305"/>
      <c r="RIH305"/>
      <c r="RII305"/>
      <c r="RIJ305"/>
      <c r="RIK305"/>
      <c r="RIL305"/>
      <c r="RIM305"/>
      <c r="RIN305"/>
      <c r="RIO305"/>
      <c r="RIP305"/>
      <c r="RIQ305"/>
      <c r="RIR305"/>
      <c r="RIS305"/>
      <c r="RIT305"/>
      <c r="RIU305"/>
      <c r="RIV305"/>
      <c r="RIW305"/>
      <c r="RIX305"/>
      <c r="RIY305"/>
      <c r="RIZ305"/>
      <c r="RJA305"/>
      <c r="RJB305"/>
      <c r="RJC305"/>
      <c r="RJD305"/>
      <c r="RJE305"/>
      <c r="RJF305"/>
      <c r="RJG305"/>
      <c r="RJH305"/>
      <c r="RJI305"/>
      <c r="RJJ305"/>
      <c r="RJK305"/>
      <c r="RJL305"/>
      <c r="RJM305"/>
      <c r="RJN305"/>
      <c r="RJO305"/>
      <c r="RJP305"/>
      <c r="RJQ305"/>
      <c r="RJR305"/>
      <c r="RJS305"/>
      <c r="RJT305"/>
      <c r="RJU305"/>
      <c r="RJV305"/>
      <c r="RJW305"/>
      <c r="RJX305"/>
      <c r="RJY305"/>
      <c r="RJZ305"/>
      <c r="RKA305"/>
      <c r="RKB305"/>
      <c r="RKC305"/>
      <c r="RKD305"/>
      <c r="RKE305"/>
      <c r="RKF305"/>
      <c r="RKG305"/>
      <c r="RKH305"/>
      <c r="RKI305"/>
      <c r="RKJ305"/>
      <c r="RKK305"/>
      <c r="RKL305"/>
      <c r="RKM305"/>
      <c r="RKN305"/>
      <c r="RKO305"/>
      <c r="RKP305"/>
      <c r="RKQ305"/>
      <c r="RKR305"/>
      <c r="RKS305"/>
      <c r="RKT305"/>
      <c r="RKU305"/>
      <c r="RKV305"/>
      <c r="RKW305"/>
      <c r="RKX305"/>
      <c r="RKY305"/>
      <c r="RKZ305"/>
      <c r="RLA305"/>
      <c r="RLB305"/>
      <c r="RLC305"/>
      <c r="RLD305"/>
      <c r="RLE305"/>
      <c r="RLF305"/>
      <c r="RLG305"/>
      <c r="RLH305"/>
      <c r="RLI305"/>
      <c r="RLJ305"/>
      <c r="RLK305"/>
      <c r="RLL305"/>
      <c r="RLM305"/>
      <c r="RLN305"/>
      <c r="RLO305"/>
      <c r="RLP305"/>
      <c r="RLQ305"/>
      <c r="RLR305"/>
      <c r="RLS305"/>
      <c r="RLT305"/>
      <c r="RLU305"/>
      <c r="RLV305"/>
      <c r="RLW305"/>
      <c r="RLX305"/>
      <c r="RLY305"/>
      <c r="RLZ305"/>
      <c r="RMA305"/>
      <c r="RMB305"/>
      <c r="RMC305"/>
      <c r="RMD305"/>
      <c r="RME305"/>
      <c r="RMF305"/>
      <c r="RMG305"/>
      <c r="RMH305"/>
      <c r="RMI305"/>
      <c r="RMJ305"/>
      <c r="RMK305"/>
      <c r="RML305"/>
      <c r="RMM305"/>
      <c r="RMN305"/>
      <c r="RMO305"/>
      <c r="RMP305"/>
      <c r="RMQ305"/>
      <c r="RMR305"/>
      <c r="RMS305"/>
      <c r="RMT305"/>
      <c r="RMU305"/>
      <c r="RMV305"/>
      <c r="RMW305"/>
      <c r="RMX305"/>
      <c r="RMY305"/>
      <c r="RMZ305"/>
      <c r="RNA305"/>
      <c r="RNB305"/>
      <c r="RNC305"/>
      <c r="RND305"/>
      <c r="RNE305"/>
      <c r="RNF305"/>
      <c r="RNG305"/>
      <c r="RNH305"/>
      <c r="RNI305"/>
      <c r="RNJ305"/>
      <c r="RNK305"/>
      <c r="RNL305"/>
      <c r="RNM305"/>
      <c r="RNN305"/>
      <c r="RNO305"/>
      <c r="RNP305"/>
      <c r="RNQ305"/>
      <c r="RNR305"/>
      <c r="RNS305"/>
      <c r="RNT305"/>
      <c r="RNU305"/>
      <c r="RNV305"/>
      <c r="RNW305"/>
      <c r="RNX305"/>
      <c r="RNY305"/>
      <c r="RNZ305"/>
      <c r="ROA305"/>
      <c r="ROB305"/>
      <c r="ROC305"/>
      <c r="ROD305"/>
      <c r="ROE305"/>
      <c r="ROF305"/>
      <c r="ROG305"/>
      <c r="ROH305"/>
      <c r="ROI305"/>
      <c r="ROJ305"/>
      <c r="ROK305"/>
      <c r="ROL305"/>
      <c r="ROM305"/>
      <c r="RON305"/>
      <c r="ROO305"/>
      <c r="ROP305"/>
      <c r="ROQ305"/>
      <c r="ROR305"/>
      <c r="ROS305"/>
      <c r="ROT305"/>
      <c r="ROU305"/>
      <c r="ROV305"/>
      <c r="ROW305"/>
      <c r="ROX305"/>
      <c r="ROY305"/>
      <c r="ROZ305"/>
      <c r="RPA305"/>
      <c r="RPB305"/>
      <c r="RPC305"/>
      <c r="RPD305"/>
      <c r="RPE305"/>
      <c r="RPF305"/>
      <c r="RPG305"/>
      <c r="RPH305"/>
      <c r="RPI305"/>
      <c r="RPJ305"/>
      <c r="RPK305"/>
      <c r="RPL305"/>
      <c r="RPM305"/>
      <c r="RPN305"/>
      <c r="RPO305"/>
      <c r="RPP305"/>
      <c r="RPQ305"/>
      <c r="RPR305"/>
      <c r="RPS305"/>
      <c r="RPT305"/>
      <c r="RPU305"/>
      <c r="RPV305"/>
      <c r="RPW305"/>
      <c r="RPX305"/>
      <c r="RPY305"/>
      <c r="RPZ305"/>
      <c r="RQA305"/>
      <c r="RQB305"/>
      <c r="RQC305"/>
      <c r="RQD305"/>
      <c r="RQE305"/>
      <c r="RQF305"/>
      <c r="RQG305"/>
      <c r="RQH305"/>
      <c r="RQI305"/>
      <c r="RQJ305"/>
      <c r="RQK305"/>
      <c r="RQL305"/>
      <c r="RQM305"/>
      <c r="RQN305"/>
      <c r="RQO305"/>
      <c r="RQP305"/>
      <c r="RQQ305"/>
      <c r="RQR305"/>
      <c r="RQS305"/>
      <c r="RQT305"/>
      <c r="RQU305"/>
      <c r="RQV305"/>
      <c r="RQW305"/>
      <c r="RQX305"/>
      <c r="RQY305"/>
      <c r="RQZ305"/>
      <c r="RRA305"/>
      <c r="RRB305"/>
      <c r="RRC305"/>
      <c r="RRD305"/>
      <c r="RRE305"/>
      <c r="RRF305"/>
      <c r="RRG305"/>
      <c r="RRH305"/>
      <c r="RRI305"/>
      <c r="RRJ305"/>
      <c r="RRK305"/>
      <c r="RRL305"/>
      <c r="RRM305"/>
      <c r="RRN305"/>
      <c r="RRO305"/>
      <c r="RRP305"/>
      <c r="RRQ305"/>
      <c r="RRR305"/>
      <c r="RRS305"/>
      <c r="RRT305"/>
      <c r="RRU305"/>
      <c r="RRV305"/>
      <c r="RRW305"/>
      <c r="RRX305"/>
      <c r="RRY305"/>
      <c r="RRZ305"/>
      <c r="RSA305"/>
      <c r="RSB305"/>
      <c r="RSC305"/>
      <c r="RSD305"/>
      <c r="RSE305"/>
      <c r="RSF305"/>
      <c r="RSG305"/>
      <c r="RSH305"/>
      <c r="RSI305"/>
      <c r="RSJ305"/>
      <c r="RSK305"/>
      <c r="RSL305"/>
      <c r="RSM305"/>
      <c r="RSN305"/>
      <c r="RSO305"/>
      <c r="RSP305"/>
      <c r="RSQ305"/>
      <c r="RSR305"/>
      <c r="RSS305"/>
      <c r="RST305"/>
      <c r="RSU305"/>
      <c r="RSV305"/>
      <c r="RSW305"/>
      <c r="RSX305"/>
      <c r="RSY305"/>
      <c r="RSZ305"/>
      <c r="RTA305"/>
      <c r="RTB305"/>
      <c r="RTC305"/>
      <c r="RTD305"/>
      <c r="RTE305"/>
      <c r="RTF305"/>
      <c r="RTG305"/>
      <c r="RTH305"/>
      <c r="RTI305"/>
      <c r="RTJ305"/>
      <c r="RTK305"/>
      <c r="RTL305"/>
      <c r="RTM305"/>
      <c r="RTN305"/>
      <c r="RTO305"/>
      <c r="RTP305"/>
      <c r="RTQ305"/>
      <c r="RTR305"/>
      <c r="RTS305"/>
      <c r="RTT305"/>
      <c r="RTU305"/>
      <c r="RTV305"/>
      <c r="RTW305"/>
      <c r="RTX305"/>
      <c r="RTY305"/>
      <c r="RTZ305"/>
      <c r="RUA305"/>
      <c r="RUB305"/>
      <c r="RUC305"/>
      <c r="RUD305"/>
      <c r="RUE305"/>
      <c r="RUF305"/>
      <c r="RUG305"/>
      <c r="RUH305"/>
      <c r="RUI305"/>
      <c r="RUJ305"/>
      <c r="RUK305"/>
      <c r="RUL305"/>
      <c r="RUM305"/>
      <c r="RUN305"/>
      <c r="RUO305"/>
      <c r="RUP305"/>
      <c r="RUQ305"/>
      <c r="RUR305"/>
      <c r="RUS305"/>
      <c r="RUT305"/>
      <c r="RUU305"/>
      <c r="RUV305"/>
      <c r="RUW305"/>
      <c r="RUX305"/>
      <c r="RUY305"/>
      <c r="RUZ305"/>
      <c r="RVA305"/>
      <c r="RVB305"/>
      <c r="RVC305"/>
      <c r="RVD305"/>
      <c r="RVE305"/>
      <c r="RVF305"/>
      <c r="RVG305"/>
      <c r="RVH305"/>
      <c r="RVI305"/>
      <c r="RVJ305"/>
      <c r="RVK305"/>
      <c r="RVL305"/>
      <c r="RVM305"/>
      <c r="RVN305"/>
      <c r="RVO305"/>
      <c r="RVP305"/>
      <c r="RVQ305"/>
      <c r="RVR305"/>
      <c r="RVS305"/>
      <c r="RVT305"/>
      <c r="RVU305"/>
      <c r="RVV305"/>
      <c r="RVW305"/>
      <c r="RVX305"/>
      <c r="RVY305"/>
      <c r="RVZ305"/>
      <c r="RWA305"/>
      <c r="RWB305"/>
      <c r="RWC305"/>
      <c r="RWD305"/>
      <c r="RWE305"/>
      <c r="RWF305"/>
      <c r="RWG305"/>
      <c r="RWH305"/>
      <c r="RWI305"/>
      <c r="RWJ305"/>
      <c r="RWK305"/>
      <c r="RWL305"/>
      <c r="RWM305"/>
      <c r="RWN305"/>
      <c r="RWO305"/>
      <c r="RWP305"/>
      <c r="RWQ305"/>
      <c r="RWR305"/>
      <c r="RWS305"/>
      <c r="RWT305"/>
      <c r="RWU305"/>
      <c r="RWV305"/>
      <c r="RWW305"/>
      <c r="RWX305"/>
      <c r="RWY305"/>
      <c r="RWZ305"/>
      <c r="RXA305"/>
      <c r="RXB305"/>
      <c r="RXC305"/>
      <c r="RXD305"/>
      <c r="RXE305"/>
      <c r="RXF305"/>
      <c r="RXG305"/>
      <c r="RXH305"/>
      <c r="RXI305"/>
      <c r="RXJ305"/>
      <c r="RXK305"/>
      <c r="RXL305"/>
      <c r="RXM305"/>
      <c r="RXN305"/>
      <c r="RXO305"/>
      <c r="RXP305"/>
      <c r="RXQ305"/>
      <c r="RXR305"/>
      <c r="RXS305"/>
      <c r="RXT305"/>
      <c r="RXU305"/>
      <c r="RXV305"/>
      <c r="RXW305"/>
      <c r="RXX305"/>
      <c r="RXY305"/>
      <c r="RXZ305"/>
      <c r="RYA305"/>
      <c r="RYB305"/>
      <c r="RYC305"/>
      <c r="RYD305"/>
      <c r="RYE305"/>
      <c r="RYF305"/>
      <c r="RYG305"/>
      <c r="RYH305"/>
      <c r="RYI305"/>
      <c r="RYJ305"/>
      <c r="RYK305"/>
      <c r="RYL305"/>
      <c r="RYM305"/>
      <c r="RYN305"/>
      <c r="RYO305"/>
      <c r="RYP305"/>
      <c r="RYQ305"/>
      <c r="RYR305"/>
      <c r="RYS305"/>
      <c r="RYT305"/>
      <c r="RYU305"/>
      <c r="RYV305"/>
      <c r="RYW305"/>
      <c r="RYX305"/>
      <c r="RYY305"/>
      <c r="RYZ305"/>
      <c r="RZA305"/>
      <c r="RZB305"/>
      <c r="RZC305"/>
      <c r="RZD305"/>
      <c r="RZE305"/>
      <c r="RZF305"/>
      <c r="RZG305"/>
      <c r="RZH305"/>
      <c r="RZI305"/>
      <c r="RZJ305"/>
      <c r="RZK305"/>
      <c r="RZL305"/>
      <c r="RZM305"/>
      <c r="RZN305"/>
      <c r="RZO305"/>
      <c r="RZP305"/>
      <c r="RZQ305"/>
      <c r="RZR305"/>
      <c r="RZS305"/>
      <c r="RZT305"/>
      <c r="RZU305"/>
      <c r="RZV305"/>
      <c r="RZW305"/>
      <c r="RZX305"/>
      <c r="RZY305"/>
      <c r="RZZ305"/>
      <c r="SAA305"/>
      <c r="SAB305"/>
      <c r="SAC305"/>
      <c r="SAD305"/>
      <c r="SAE305"/>
      <c r="SAF305"/>
      <c r="SAG305"/>
      <c r="SAH305"/>
      <c r="SAI305"/>
      <c r="SAJ305"/>
      <c r="SAK305"/>
      <c r="SAL305"/>
      <c r="SAM305"/>
      <c r="SAN305"/>
      <c r="SAO305"/>
      <c r="SAP305"/>
      <c r="SAQ305"/>
      <c r="SAR305"/>
      <c r="SAS305"/>
      <c r="SAT305"/>
      <c r="SAU305"/>
      <c r="SAV305"/>
      <c r="SAW305"/>
      <c r="SAX305"/>
      <c r="SAY305"/>
      <c r="SAZ305"/>
      <c r="SBA305"/>
      <c r="SBB305"/>
      <c r="SBC305"/>
      <c r="SBD305"/>
      <c r="SBE305"/>
      <c r="SBF305"/>
      <c r="SBG305"/>
      <c r="SBH305"/>
      <c r="SBI305"/>
      <c r="SBJ305"/>
      <c r="SBK305"/>
      <c r="SBL305"/>
      <c r="SBM305"/>
      <c r="SBN305"/>
      <c r="SBO305"/>
      <c r="SBP305"/>
      <c r="SBQ305"/>
      <c r="SBR305"/>
      <c r="SBS305"/>
      <c r="SBT305"/>
      <c r="SBU305"/>
      <c r="SBV305"/>
      <c r="SBW305"/>
      <c r="SBX305"/>
      <c r="SBY305"/>
      <c r="SBZ305"/>
      <c r="SCA305"/>
      <c r="SCB305"/>
      <c r="SCC305"/>
      <c r="SCD305"/>
      <c r="SCE305"/>
      <c r="SCF305"/>
      <c r="SCG305"/>
      <c r="SCH305"/>
      <c r="SCI305"/>
      <c r="SCJ305"/>
      <c r="SCK305"/>
      <c r="SCL305"/>
      <c r="SCM305"/>
      <c r="SCN305"/>
      <c r="SCO305"/>
      <c r="SCP305"/>
      <c r="SCQ305"/>
      <c r="SCR305"/>
      <c r="SCS305"/>
      <c r="SCT305"/>
      <c r="SCU305"/>
      <c r="SCV305"/>
      <c r="SCW305"/>
      <c r="SCX305"/>
      <c r="SCY305"/>
      <c r="SCZ305"/>
      <c r="SDA305"/>
      <c r="SDB305"/>
      <c r="SDC305"/>
      <c r="SDD305"/>
      <c r="SDE305"/>
      <c r="SDF305"/>
      <c r="SDG305"/>
      <c r="SDH305"/>
      <c r="SDI305"/>
      <c r="SDJ305"/>
      <c r="SDK305"/>
      <c r="SDL305"/>
      <c r="SDM305"/>
      <c r="SDN305"/>
      <c r="SDO305"/>
      <c r="SDP305"/>
      <c r="SDQ305"/>
      <c r="SDR305"/>
      <c r="SDS305"/>
      <c r="SDT305"/>
      <c r="SDU305"/>
      <c r="SDV305"/>
      <c r="SDW305"/>
      <c r="SDX305"/>
      <c r="SDY305"/>
      <c r="SDZ305"/>
      <c r="SEA305"/>
      <c r="SEB305"/>
      <c r="SEC305"/>
      <c r="SED305"/>
      <c r="SEE305"/>
      <c r="SEF305"/>
      <c r="SEG305"/>
      <c r="SEH305"/>
      <c r="SEI305"/>
      <c r="SEJ305"/>
      <c r="SEK305"/>
      <c r="SEL305"/>
      <c r="SEM305"/>
      <c r="SEN305"/>
      <c r="SEO305"/>
      <c r="SEP305"/>
      <c r="SEQ305"/>
      <c r="SER305"/>
      <c r="SES305"/>
      <c r="SET305"/>
      <c r="SEU305"/>
      <c r="SEV305"/>
      <c r="SEW305"/>
      <c r="SEX305"/>
      <c r="SEY305"/>
      <c r="SEZ305"/>
      <c r="SFA305"/>
      <c r="SFB305"/>
      <c r="SFC305"/>
      <c r="SFD305"/>
      <c r="SFE305"/>
      <c r="SFF305"/>
      <c r="SFG305"/>
      <c r="SFH305"/>
      <c r="SFI305"/>
      <c r="SFJ305"/>
      <c r="SFK305"/>
      <c r="SFL305"/>
      <c r="SFM305"/>
      <c r="SFN305"/>
      <c r="SFO305"/>
      <c r="SFP305"/>
      <c r="SFQ305"/>
      <c r="SFR305"/>
      <c r="SFS305"/>
      <c r="SFT305"/>
      <c r="SFU305"/>
      <c r="SFV305"/>
      <c r="SFW305"/>
      <c r="SFX305"/>
      <c r="SFY305"/>
      <c r="SFZ305"/>
      <c r="SGA305"/>
      <c r="SGB305"/>
      <c r="SGC305"/>
      <c r="SGD305"/>
      <c r="SGE305"/>
      <c r="SGF305"/>
      <c r="SGG305"/>
      <c r="SGH305"/>
      <c r="SGI305"/>
      <c r="SGJ305"/>
      <c r="SGK305"/>
      <c r="SGL305"/>
      <c r="SGM305"/>
      <c r="SGN305"/>
      <c r="SGO305"/>
      <c r="SGP305"/>
      <c r="SGQ305"/>
      <c r="SGR305"/>
      <c r="SGS305"/>
      <c r="SGT305"/>
      <c r="SGU305"/>
      <c r="SGV305"/>
      <c r="SGW305"/>
      <c r="SGX305"/>
      <c r="SGY305"/>
      <c r="SGZ305"/>
      <c r="SHA305"/>
      <c r="SHB305"/>
      <c r="SHC305"/>
      <c r="SHD305"/>
      <c r="SHE305"/>
      <c r="SHF305"/>
      <c r="SHG305"/>
      <c r="SHH305"/>
      <c r="SHI305"/>
      <c r="SHJ305"/>
      <c r="SHK305"/>
      <c r="SHL305"/>
      <c r="SHM305"/>
      <c r="SHN305"/>
      <c r="SHO305"/>
      <c r="SHP305"/>
      <c r="SHQ305"/>
      <c r="SHR305"/>
      <c r="SHS305"/>
      <c r="SHT305"/>
      <c r="SHU305"/>
      <c r="SHV305"/>
      <c r="SHW305"/>
      <c r="SHX305"/>
      <c r="SHY305"/>
      <c r="SHZ305"/>
      <c r="SIA305"/>
      <c r="SIB305"/>
      <c r="SIC305"/>
      <c r="SID305"/>
      <c r="SIE305"/>
      <c r="SIF305"/>
      <c r="SIG305"/>
      <c r="SIH305"/>
      <c r="SII305"/>
      <c r="SIJ305"/>
      <c r="SIK305"/>
      <c r="SIL305"/>
      <c r="SIM305"/>
      <c r="SIN305"/>
      <c r="SIO305"/>
      <c r="SIP305"/>
      <c r="SIQ305"/>
      <c r="SIR305"/>
      <c r="SIS305"/>
      <c r="SIT305"/>
      <c r="SIU305"/>
      <c r="SIV305"/>
      <c r="SIW305"/>
      <c r="SIX305"/>
      <c r="SIY305"/>
      <c r="SIZ305"/>
      <c r="SJA305"/>
      <c r="SJB305"/>
      <c r="SJC305"/>
      <c r="SJD305"/>
      <c r="SJE305"/>
      <c r="SJF305"/>
      <c r="SJG305"/>
      <c r="SJH305"/>
      <c r="SJI305"/>
      <c r="SJJ305"/>
      <c r="SJK305"/>
      <c r="SJL305"/>
      <c r="SJM305"/>
      <c r="SJN305"/>
      <c r="SJO305"/>
      <c r="SJP305"/>
      <c r="SJQ305"/>
      <c r="SJR305"/>
      <c r="SJS305"/>
      <c r="SJT305"/>
      <c r="SJU305"/>
      <c r="SJV305"/>
      <c r="SJW305"/>
      <c r="SJX305"/>
      <c r="SJY305"/>
      <c r="SJZ305"/>
      <c r="SKA305"/>
      <c r="SKB305"/>
      <c r="SKC305"/>
      <c r="SKD305"/>
      <c r="SKE305"/>
      <c r="SKF305"/>
      <c r="SKG305"/>
      <c r="SKH305"/>
      <c r="SKI305"/>
      <c r="SKJ305"/>
      <c r="SKK305"/>
      <c r="SKL305"/>
      <c r="SKM305"/>
      <c r="SKN305"/>
      <c r="SKO305"/>
      <c r="SKP305"/>
      <c r="SKQ305"/>
      <c r="SKR305"/>
      <c r="SKS305"/>
      <c r="SKT305"/>
      <c r="SKU305"/>
      <c r="SKV305"/>
      <c r="SKW305"/>
      <c r="SKX305"/>
      <c r="SKY305"/>
      <c r="SKZ305"/>
      <c r="SLA305"/>
      <c r="SLB305"/>
      <c r="SLC305"/>
      <c r="SLD305"/>
      <c r="SLE305"/>
      <c r="SLF305"/>
      <c r="SLG305"/>
      <c r="SLH305"/>
      <c r="SLI305"/>
      <c r="SLJ305"/>
      <c r="SLK305"/>
      <c r="SLL305"/>
      <c r="SLM305"/>
      <c r="SLN305"/>
      <c r="SLO305"/>
      <c r="SLP305"/>
      <c r="SLQ305"/>
      <c r="SLR305"/>
      <c r="SLS305"/>
      <c r="SLT305"/>
      <c r="SLU305"/>
      <c r="SLV305"/>
      <c r="SLW305"/>
      <c r="SLX305"/>
      <c r="SLY305"/>
      <c r="SLZ305"/>
      <c r="SMA305"/>
      <c r="SMB305"/>
      <c r="SMC305"/>
      <c r="SMD305"/>
      <c r="SME305"/>
      <c r="SMF305"/>
      <c r="SMG305"/>
      <c r="SMH305"/>
      <c r="SMI305"/>
      <c r="SMJ305"/>
      <c r="SMK305"/>
      <c r="SML305"/>
      <c r="SMM305"/>
      <c r="SMN305"/>
      <c r="SMO305"/>
      <c r="SMP305"/>
      <c r="SMQ305"/>
      <c r="SMR305"/>
      <c r="SMS305"/>
      <c r="SMT305"/>
      <c r="SMU305"/>
      <c r="SMV305"/>
      <c r="SMW305"/>
      <c r="SMX305"/>
      <c r="SMY305"/>
      <c r="SMZ305"/>
      <c r="SNA305"/>
      <c r="SNB305"/>
      <c r="SNC305"/>
      <c r="SND305"/>
      <c r="SNE305"/>
      <c r="SNF305"/>
      <c r="SNG305"/>
      <c r="SNH305"/>
      <c r="SNI305"/>
      <c r="SNJ305"/>
      <c r="SNK305"/>
      <c r="SNL305"/>
      <c r="SNM305"/>
      <c r="SNN305"/>
      <c r="SNO305"/>
      <c r="SNP305"/>
      <c r="SNQ305"/>
      <c r="SNR305"/>
      <c r="SNS305"/>
      <c r="SNT305"/>
      <c r="SNU305"/>
      <c r="SNV305"/>
      <c r="SNW305"/>
      <c r="SNX305"/>
      <c r="SNY305"/>
      <c r="SNZ305"/>
      <c r="SOA305"/>
      <c r="SOB305"/>
      <c r="SOC305"/>
      <c r="SOD305"/>
      <c r="SOE305"/>
      <c r="SOF305"/>
      <c r="SOG305"/>
      <c r="SOH305"/>
      <c r="SOI305"/>
      <c r="SOJ305"/>
      <c r="SOK305"/>
      <c r="SOL305"/>
      <c r="SOM305"/>
      <c r="SON305"/>
      <c r="SOO305"/>
      <c r="SOP305"/>
      <c r="SOQ305"/>
      <c r="SOR305"/>
      <c r="SOS305"/>
      <c r="SOT305"/>
      <c r="SOU305"/>
      <c r="SOV305"/>
      <c r="SOW305"/>
      <c r="SOX305"/>
      <c r="SOY305"/>
      <c r="SOZ305"/>
      <c r="SPA305"/>
      <c r="SPB305"/>
      <c r="SPC305"/>
      <c r="SPD305"/>
      <c r="SPE305"/>
      <c r="SPF305"/>
      <c r="SPG305"/>
      <c r="SPH305"/>
      <c r="SPI305"/>
      <c r="SPJ305"/>
      <c r="SPK305"/>
      <c r="SPL305"/>
      <c r="SPM305"/>
      <c r="SPN305"/>
      <c r="SPO305"/>
      <c r="SPP305"/>
      <c r="SPQ305"/>
      <c r="SPR305"/>
      <c r="SPS305"/>
      <c r="SPT305"/>
      <c r="SPU305"/>
      <c r="SPV305"/>
      <c r="SPW305"/>
      <c r="SPX305"/>
      <c r="SPY305"/>
      <c r="SPZ305"/>
      <c r="SQA305"/>
      <c r="SQB305"/>
      <c r="SQC305"/>
      <c r="SQD305"/>
      <c r="SQE305"/>
      <c r="SQF305"/>
      <c r="SQG305"/>
      <c r="SQH305"/>
      <c r="SQI305"/>
      <c r="SQJ305"/>
      <c r="SQK305"/>
      <c r="SQL305"/>
      <c r="SQM305"/>
      <c r="SQN305"/>
      <c r="SQO305"/>
      <c r="SQP305"/>
      <c r="SQQ305"/>
      <c r="SQR305"/>
      <c r="SQS305"/>
      <c r="SQT305"/>
      <c r="SQU305"/>
      <c r="SQV305"/>
      <c r="SQW305"/>
      <c r="SQX305"/>
      <c r="SQY305"/>
      <c r="SQZ305"/>
      <c r="SRA305"/>
      <c r="SRB305"/>
      <c r="SRC305"/>
      <c r="SRD305"/>
      <c r="SRE305"/>
      <c r="SRF305"/>
      <c r="SRG305"/>
      <c r="SRH305"/>
      <c r="SRI305"/>
      <c r="SRJ305"/>
      <c r="SRK305"/>
      <c r="SRL305"/>
      <c r="SRM305"/>
      <c r="SRN305"/>
      <c r="SRO305"/>
      <c r="SRP305"/>
      <c r="SRQ305"/>
      <c r="SRR305"/>
      <c r="SRS305"/>
      <c r="SRT305"/>
      <c r="SRU305"/>
      <c r="SRV305"/>
      <c r="SRW305"/>
      <c r="SRX305"/>
      <c r="SRY305"/>
      <c r="SRZ305"/>
      <c r="SSA305"/>
      <c r="SSB305"/>
      <c r="SSC305"/>
      <c r="SSD305"/>
      <c r="SSE305"/>
      <c r="SSF305"/>
      <c r="SSG305"/>
      <c r="SSH305"/>
      <c r="SSI305"/>
      <c r="SSJ305"/>
      <c r="SSK305"/>
      <c r="SSL305"/>
      <c r="SSM305"/>
      <c r="SSN305"/>
      <c r="SSO305"/>
      <c r="SSP305"/>
      <c r="SSQ305"/>
      <c r="SSR305"/>
      <c r="SSS305"/>
      <c r="SST305"/>
      <c r="SSU305"/>
      <c r="SSV305"/>
      <c r="SSW305"/>
      <c r="SSX305"/>
      <c r="SSY305"/>
      <c r="SSZ305"/>
      <c r="STA305"/>
      <c r="STB305"/>
      <c r="STC305"/>
      <c r="STD305"/>
      <c r="STE305"/>
      <c r="STF305"/>
      <c r="STG305"/>
      <c r="STH305"/>
      <c r="STI305"/>
      <c r="STJ305"/>
      <c r="STK305"/>
      <c r="STL305"/>
      <c r="STM305"/>
      <c r="STN305"/>
      <c r="STO305"/>
      <c r="STP305"/>
      <c r="STQ305"/>
      <c r="STR305"/>
      <c r="STS305"/>
      <c r="STT305"/>
      <c r="STU305"/>
      <c r="STV305"/>
      <c r="STW305"/>
      <c r="STX305"/>
      <c r="STY305"/>
      <c r="STZ305"/>
      <c r="SUA305"/>
      <c r="SUB305"/>
      <c r="SUC305"/>
      <c r="SUD305"/>
      <c r="SUE305"/>
      <c r="SUF305"/>
      <c r="SUG305"/>
      <c r="SUH305"/>
      <c r="SUI305"/>
      <c r="SUJ305"/>
      <c r="SUK305"/>
      <c r="SUL305"/>
      <c r="SUM305"/>
      <c r="SUN305"/>
      <c r="SUO305"/>
      <c r="SUP305"/>
      <c r="SUQ305"/>
      <c r="SUR305"/>
      <c r="SUS305"/>
      <c r="SUT305"/>
      <c r="SUU305"/>
      <c r="SUV305"/>
      <c r="SUW305"/>
      <c r="SUX305"/>
      <c r="SUY305"/>
      <c r="SUZ305"/>
      <c r="SVA305"/>
      <c r="SVB305"/>
      <c r="SVC305"/>
      <c r="SVD305"/>
      <c r="SVE305"/>
      <c r="SVF305"/>
      <c r="SVG305"/>
      <c r="SVH305"/>
      <c r="SVI305"/>
      <c r="SVJ305"/>
      <c r="SVK305"/>
      <c r="SVL305"/>
      <c r="SVM305"/>
      <c r="SVN305"/>
      <c r="SVO305"/>
      <c r="SVP305"/>
      <c r="SVQ305"/>
      <c r="SVR305"/>
      <c r="SVS305"/>
      <c r="SVT305"/>
      <c r="SVU305"/>
      <c r="SVV305"/>
      <c r="SVW305"/>
      <c r="SVX305"/>
      <c r="SVY305"/>
      <c r="SVZ305"/>
      <c r="SWA305"/>
      <c r="SWB305"/>
      <c r="SWC305"/>
      <c r="SWD305"/>
      <c r="SWE305"/>
      <c r="SWF305"/>
      <c r="SWG305"/>
      <c r="SWH305"/>
      <c r="SWI305"/>
      <c r="SWJ305"/>
      <c r="SWK305"/>
      <c r="SWL305"/>
      <c r="SWM305"/>
      <c r="SWN305"/>
      <c r="SWO305"/>
      <c r="SWP305"/>
      <c r="SWQ305"/>
      <c r="SWR305"/>
      <c r="SWS305"/>
      <c r="SWT305"/>
      <c r="SWU305"/>
      <c r="SWV305"/>
      <c r="SWW305"/>
      <c r="SWX305"/>
      <c r="SWY305"/>
      <c r="SWZ305"/>
      <c r="SXA305"/>
      <c r="SXB305"/>
      <c r="SXC305"/>
      <c r="SXD305"/>
      <c r="SXE305"/>
      <c r="SXF305"/>
      <c r="SXG305"/>
      <c r="SXH305"/>
      <c r="SXI305"/>
      <c r="SXJ305"/>
      <c r="SXK305"/>
      <c r="SXL305"/>
      <c r="SXM305"/>
      <c r="SXN305"/>
      <c r="SXO305"/>
      <c r="SXP305"/>
      <c r="SXQ305"/>
      <c r="SXR305"/>
      <c r="SXS305"/>
      <c r="SXT305"/>
      <c r="SXU305"/>
      <c r="SXV305"/>
      <c r="SXW305"/>
      <c r="SXX305"/>
      <c r="SXY305"/>
      <c r="SXZ305"/>
      <c r="SYA305"/>
      <c r="SYB305"/>
      <c r="SYC305"/>
      <c r="SYD305"/>
      <c r="SYE305"/>
      <c r="SYF305"/>
      <c r="SYG305"/>
      <c r="SYH305"/>
      <c r="SYI305"/>
      <c r="SYJ305"/>
      <c r="SYK305"/>
      <c r="SYL305"/>
      <c r="SYM305"/>
      <c r="SYN305"/>
      <c r="SYO305"/>
      <c r="SYP305"/>
      <c r="SYQ305"/>
      <c r="SYR305"/>
      <c r="SYS305"/>
      <c r="SYT305"/>
      <c r="SYU305"/>
      <c r="SYV305"/>
      <c r="SYW305"/>
      <c r="SYX305"/>
      <c r="SYY305"/>
      <c r="SYZ305"/>
      <c r="SZA305"/>
      <c r="SZB305"/>
      <c r="SZC305"/>
      <c r="SZD305"/>
      <c r="SZE305"/>
      <c r="SZF305"/>
      <c r="SZG305"/>
      <c r="SZH305"/>
      <c r="SZI305"/>
      <c r="SZJ305"/>
      <c r="SZK305"/>
      <c r="SZL305"/>
      <c r="SZM305"/>
      <c r="SZN305"/>
      <c r="SZO305"/>
      <c r="SZP305"/>
      <c r="SZQ305"/>
      <c r="SZR305"/>
      <c r="SZS305"/>
      <c r="SZT305"/>
      <c r="SZU305"/>
      <c r="SZV305"/>
      <c r="SZW305"/>
      <c r="SZX305"/>
      <c r="SZY305"/>
      <c r="SZZ305"/>
      <c r="TAA305"/>
      <c r="TAB305"/>
      <c r="TAC305"/>
      <c r="TAD305"/>
      <c r="TAE305"/>
      <c r="TAF305"/>
      <c r="TAG305"/>
      <c r="TAH305"/>
      <c r="TAI305"/>
      <c r="TAJ305"/>
      <c r="TAK305"/>
      <c r="TAL305"/>
      <c r="TAM305"/>
      <c r="TAN305"/>
      <c r="TAO305"/>
      <c r="TAP305"/>
      <c r="TAQ305"/>
      <c r="TAR305"/>
      <c r="TAS305"/>
      <c r="TAT305"/>
      <c r="TAU305"/>
      <c r="TAV305"/>
      <c r="TAW305"/>
      <c r="TAX305"/>
      <c r="TAY305"/>
      <c r="TAZ305"/>
      <c r="TBA305"/>
      <c r="TBB305"/>
      <c r="TBC305"/>
      <c r="TBD305"/>
      <c r="TBE305"/>
      <c r="TBF305"/>
      <c r="TBG305"/>
      <c r="TBH305"/>
      <c r="TBI305"/>
      <c r="TBJ305"/>
      <c r="TBK305"/>
      <c r="TBL305"/>
      <c r="TBM305"/>
      <c r="TBN305"/>
      <c r="TBO305"/>
      <c r="TBP305"/>
      <c r="TBQ305"/>
      <c r="TBR305"/>
      <c r="TBS305"/>
      <c r="TBT305"/>
      <c r="TBU305"/>
      <c r="TBV305"/>
      <c r="TBW305"/>
      <c r="TBX305"/>
      <c r="TBY305"/>
      <c r="TBZ305"/>
      <c r="TCA305"/>
      <c r="TCB305"/>
      <c r="TCC305"/>
      <c r="TCD305"/>
      <c r="TCE305"/>
      <c r="TCF305"/>
      <c r="TCG305"/>
      <c r="TCH305"/>
      <c r="TCI305"/>
      <c r="TCJ305"/>
      <c r="TCK305"/>
      <c r="TCL305"/>
      <c r="TCM305"/>
      <c r="TCN305"/>
      <c r="TCO305"/>
      <c r="TCP305"/>
      <c r="TCQ305"/>
      <c r="TCR305"/>
      <c r="TCS305"/>
      <c r="TCT305"/>
      <c r="TCU305"/>
      <c r="TCV305"/>
      <c r="TCW305"/>
      <c r="TCX305"/>
      <c r="TCY305"/>
      <c r="TCZ305"/>
      <c r="TDA305"/>
      <c r="TDB305"/>
      <c r="TDC305"/>
      <c r="TDD305"/>
      <c r="TDE305"/>
      <c r="TDF305"/>
      <c r="TDG305"/>
      <c r="TDH305"/>
      <c r="TDI305"/>
      <c r="TDJ305"/>
      <c r="TDK305"/>
      <c r="TDL305"/>
      <c r="TDM305"/>
      <c r="TDN305"/>
      <c r="TDO305"/>
      <c r="TDP305"/>
      <c r="TDQ305"/>
      <c r="TDR305"/>
      <c r="TDS305"/>
      <c r="TDT305"/>
      <c r="TDU305"/>
      <c r="TDV305"/>
      <c r="TDW305"/>
      <c r="TDX305"/>
      <c r="TDY305"/>
      <c r="TDZ305"/>
      <c r="TEA305"/>
      <c r="TEB305"/>
      <c r="TEC305"/>
      <c r="TED305"/>
      <c r="TEE305"/>
      <c r="TEF305"/>
      <c r="TEG305"/>
      <c r="TEH305"/>
      <c r="TEI305"/>
      <c r="TEJ305"/>
      <c r="TEK305"/>
      <c r="TEL305"/>
      <c r="TEM305"/>
      <c r="TEN305"/>
      <c r="TEO305"/>
      <c r="TEP305"/>
      <c r="TEQ305"/>
      <c r="TER305"/>
      <c r="TES305"/>
      <c r="TET305"/>
      <c r="TEU305"/>
      <c r="TEV305"/>
      <c r="TEW305"/>
      <c r="TEX305"/>
      <c r="TEY305"/>
      <c r="TEZ305"/>
      <c r="TFA305"/>
      <c r="TFB305"/>
      <c r="TFC305"/>
      <c r="TFD305"/>
      <c r="TFE305"/>
      <c r="TFF305"/>
      <c r="TFG305"/>
      <c r="TFH305"/>
      <c r="TFI305"/>
      <c r="TFJ305"/>
      <c r="TFK305"/>
      <c r="TFL305"/>
      <c r="TFM305"/>
      <c r="TFN305"/>
      <c r="TFO305"/>
      <c r="TFP305"/>
      <c r="TFQ305"/>
      <c r="TFR305"/>
      <c r="TFS305"/>
      <c r="TFT305"/>
      <c r="TFU305"/>
      <c r="TFV305"/>
      <c r="TFW305"/>
      <c r="TFX305"/>
      <c r="TFY305"/>
      <c r="TFZ305"/>
      <c r="TGA305"/>
      <c r="TGB305"/>
      <c r="TGC305"/>
      <c r="TGD305"/>
      <c r="TGE305"/>
      <c r="TGF305"/>
      <c r="TGG305"/>
      <c r="TGH305"/>
      <c r="TGI305"/>
      <c r="TGJ305"/>
      <c r="TGK305"/>
      <c r="TGL305"/>
      <c r="TGM305"/>
      <c r="TGN305"/>
      <c r="TGO305"/>
      <c r="TGP305"/>
      <c r="TGQ305"/>
      <c r="TGR305"/>
      <c r="TGS305"/>
      <c r="TGT305"/>
      <c r="TGU305"/>
      <c r="TGV305"/>
      <c r="TGW305"/>
      <c r="TGX305"/>
      <c r="TGY305"/>
      <c r="TGZ305"/>
      <c r="THA305"/>
      <c r="THB305"/>
      <c r="THC305"/>
      <c r="THD305"/>
      <c r="THE305"/>
      <c r="THF305"/>
      <c r="THG305"/>
      <c r="THH305"/>
      <c r="THI305"/>
      <c r="THJ305"/>
      <c r="THK305"/>
      <c r="THL305"/>
      <c r="THM305"/>
      <c r="THN305"/>
      <c r="THO305"/>
      <c r="THP305"/>
      <c r="THQ305"/>
      <c r="THR305"/>
      <c r="THS305"/>
      <c r="THT305"/>
      <c r="THU305"/>
      <c r="THV305"/>
      <c r="THW305"/>
      <c r="THX305"/>
      <c r="THY305"/>
      <c r="THZ305"/>
      <c r="TIA305"/>
      <c r="TIB305"/>
      <c r="TIC305"/>
      <c r="TID305"/>
      <c r="TIE305"/>
      <c r="TIF305"/>
      <c r="TIG305"/>
      <c r="TIH305"/>
      <c r="TII305"/>
      <c r="TIJ305"/>
      <c r="TIK305"/>
      <c r="TIL305"/>
      <c r="TIM305"/>
      <c r="TIN305"/>
      <c r="TIO305"/>
      <c r="TIP305"/>
      <c r="TIQ305"/>
      <c r="TIR305"/>
      <c r="TIS305"/>
      <c r="TIT305"/>
      <c r="TIU305"/>
      <c r="TIV305"/>
      <c r="TIW305"/>
      <c r="TIX305"/>
      <c r="TIY305"/>
      <c r="TIZ305"/>
      <c r="TJA305"/>
      <c r="TJB305"/>
      <c r="TJC305"/>
      <c r="TJD305"/>
      <c r="TJE305"/>
      <c r="TJF305"/>
      <c r="TJG305"/>
      <c r="TJH305"/>
      <c r="TJI305"/>
      <c r="TJJ305"/>
      <c r="TJK305"/>
      <c r="TJL305"/>
      <c r="TJM305"/>
      <c r="TJN305"/>
      <c r="TJO305"/>
      <c r="TJP305"/>
      <c r="TJQ305"/>
      <c r="TJR305"/>
      <c r="TJS305"/>
      <c r="TJT305"/>
      <c r="TJU305"/>
      <c r="TJV305"/>
      <c r="TJW305"/>
      <c r="TJX305"/>
      <c r="TJY305"/>
      <c r="TJZ305"/>
      <c r="TKA305"/>
      <c r="TKB305"/>
      <c r="TKC305"/>
      <c r="TKD305"/>
      <c r="TKE305"/>
      <c r="TKF305"/>
      <c r="TKG305"/>
      <c r="TKH305"/>
      <c r="TKI305"/>
      <c r="TKJ305"/>
      <c r="TKK305"/>
      <c r="TKL305"/>
      <c r="TKM305"/>
      <c r="TKN305"/>
      <c r="TKO305"/>
      <c r="TKP305"/>
      <c r="TKQ305"/>
      <c r="TKR305"/>
      <c r="TKS305"/>
      <c r="TKT305"/>
      <c r="TKU305"/>
      <c r="TKV305"/>
      <c r="TKW305"/>
      <c r="TKX305"/>
      <c r="TKY305"/>
      <c r="TKZ305"/>
      <c r="TLA305"/>
      <c r="TLB305"/>
      <c r="TLC305"/>
      <c r="TLD305"/>
      <c r="TLE305"/>
      <c r="TLF305"/>
      <c r="TLG305"/>
      <c r="TLH305"/>
      <c r="TLI305"/>
      <c r="TLJ305"/>
      <c r="TLK305"/>
      <c r="TLL305"/>
      <c r="TLM305"/>
      <c r="TLN305"/>
      <c r="TLO305"/>
      <c r="TLP305"/>
      <c r="TLQ305"/>
      <c r="TLR305"/>
      <c r="TLS305"/>
      <c r="TLT305"/>
      <c r="TLU305"/>
      <c r="TLV305"/>
      <c r="TLW305"/>
      <c r="TLX305"/>
      <c r="TLY305"/>
      <c r="TLZ305"/>
      <c r="TMA305"/>
      <c r="TMB305"/>
      <c r="TMC305"/>
      <c r="TMD305"/>
      <c r="TME305"/>
      <c r="TMF305"/>
      <c r="TMG305"/>
      <c r="TMH305"/>
      <c r="TMI305"/>
      <c r="TMJ305"/>
      <c r="TMK305"/>
      <c r="TML305"/>
      <c r="TMM305"/>
      <c r="TMN305"/>
      <c r="TMO305"/>
      <c r="TMP305"/>
      <c r="TMQ305"/>
      <c r="TMR305"/>
      <c r="TMS305"/>
      <c r="TMT305"/>
      <c r="TMU305"/>
      <c r="TMV305"/>
      <c r="TMW305"/>
      <c r="TMX305"/>
      <c r="TMY305"/>
      <c r="TMZ305"/>
      <c r="TNA305"/>
      <c r="TNB305"/>
      <c r="TNC305"/>
      <c r="TND305"/>
      <c r="TNE305"/>
      <c r="TNF305"/>
      <c r="TNG305"/>
      <c r="TNH305"/>
      <c r="TNI305"/>
      <c r="TNJ305"/>
      <c r="TNK305"/>
      <c r="TNL305"/>
      <c r="TNM305"/>
      <c r="TNN305"/>
      <c r="TNO305"/>
      <c r="TNP305"/>
      <c r="TNQ305"/>
      <c r="TNR305"/>
      <c r="TNS305"/>
      <c r="TNT305"/>
      <c r="TNU305"/>
      <c r="TNV305"/>
      <c r="TNW305"/>
      <c r="TNX305"/>
      <c r="TNY305"/>
      <c r="TNZ305"/>
      <c r="TOA305"/>
      <c r="TOB305"/>
      <c r="TOC305"/>
      <c r="TOD305"/>
      <c r="TOE305"/>
      <c r="TOF305"/>
      <c r="TOG305"/>
      <c r="TOH305"/>
      <c r="TOI305"/>
      <c r="TOJ305"/>
      <c r="TOK305"/>
      <c r="TOL305"/>
      <c r="TOM305"/>
      <c r="TON305"/>
      <c r="TOO305"/>
      <c r="TOP305"/>
      <c r="TOQ305"/>
      <c r="TOR305"/>
      <c r="TOS305"/>
      <c r="TOT305"/>
      <c r="TOU305"/>
      <c r="TOV305"/>
      <c r="TOW305"/>
      <c r="TOX305"/>
      <c r="TOY305"/>
      <c r="TOZ305"/>
      <c r="TPA305"/>
      <c r="TPB305"/>
      <c r="TPC305"/>
      <c r="TPD305"/>
      <c r="TPE305"/>
      <c r="TPF305"/>
      <c r="TPG305"/>
      <c r="TPH305"/>
      <c r="TPI305"/>
      <c r="TPJ305"/>
      <c r="TPK305"/>
      <c r="TPL305"/>
      <c r="TPM305"/>
      <c r="TPN305"/>
      <c r="TPO305"/>
      <c r="TPP305"/>
      <c r="TPQ305"/>
      <c r="TPR305"/>
      <c r="TPS305"/>
      <c r="TPT305"/>
      <c r="TPU305"/>
      <c r="TPV305"/>
      <c r="TPW305"/>
      <c r="TPX305"/>
      <c r="TPY305"/>
      <c r="TPZ305"/>
      <c r="TQA305"/>
      <c r="TQB305"/>
      <c r="TQC305"/>
      <c r="TQD305"/>
      <c r="TQE305"/>
      <c r="TQF305"/>
      <c r="TQG305"/>
      <c r="TQH305"/>
      <c r="TQI305"/>
      <c r="TQJ305"/>
      <c r="TQK305"/>
      <c r="TQL305"/>
      <c r="TQM305"/>
      <c r="TQN305"/>
      <c r="TQO305"/>
      <c r="TQP305"/>
      <c r="TQQ305"/>
      <c r="TQR305"/>
      <c r="TQS305"/>
      <c r="TQT305"/>
      <c r="TQU305"/>
      <c r="TQV305"/>
      <c r="TQW305"/>
      <c r="TQX305"/>
      <c r="TQY305"/>
      <c r="TQZ305"/>
      <c r="TRA305"/>
      <c r="TRB305"/>
      <c r="TRC305"/>
      <c r="TRD305"/>
      <c r="TRE305"/>
      <c r="TRF305"/>
      <c r="TRG305"/>
      <c r="TRH305"/>
      <c r="TRI305"/>
      <c r="TRJ305"/>
      <c r="TRK305"/>
      <c r="TRL305"/>
      <c r="TRM305"/>
      <c r="TRN305"/>
      <c r="TRO305"/>
      <c r="TRP305"/>
      <c r="TRQ305"/>
      <c r="TRR305"/>
      <c r="TRS305"/>
      <c r="TRT305"/>
      <c r="TRU305"/>
      <c r="TRV305"/>
      <c r="TRW305"/>
      <c r="TRX305"/>
      <c r="TRY305"/>
      <c r="TRZ305"/>
      <c r="TSA305"/>
      <c r="TSB305"/>
      <c r="TSC305"/>
      <c r="TSD305"/>
      <c r="TSE305"/>
      <c r="TSF305"/>
      <c r="TSG305"/>
      <c r="TSH305"/>
      <c r="TSI305"/>
      <c r="TSJ305"/>
      <c r="TSK305"/>
      <c r="TSL305"/>
      <c r="TSM305"/>
      <c r="TSN305"/>
      <c r="TSO305"/>
      <c r="TSP305"/>
      <c r="TSQ305"/>
      <c r="TSR305"/>
      <c r="TSS305"/>
      <c r="TST305"/>
      <c r="TSU305"/>
      <c r="TSV305"/>
      <c r="TSW305"/>
      <c r="TSX305"/>
      <c r="TSY305"/>
      <c r="TSZ305"/>
      <c r="TTA305"/>
      <c r="TTB305"/>
      <c r="TTC305"/>
      <c r="TTD305"/>
      <c r="TTE305"/>
      <c r="TTF305"/>
      <c r="TTG305"/>
      <c r="TTH305"/>
      <c r="TTI305"/>
      <c r="TTJ305"/>
      <c r="TTK305"/>
      <c r="TTL305"/>
      <c r="TTM305"/>
      <c r="TTN305"/>
      <c r="TTO305"/>
      <c r="TTP305"/>
      <c r="TTQ305"/>
      <c r="TTR305"/>
      <c r="TTS305"/>
      <c r="TTT305"/>
      <c r="TTU305"/>
      <c r="TTV305"/>
      <c r="TTW305"/>
      <c r="TTX305"/>
      <c r="TTY305"/>
      <c r="TTZ305"/>
      <c r="TUA305"/>
      <c r="TUB305"/>
      <c r="TUC305"/>
      <c r="TUD305"/>
      <c r="TUE305"/>
      <c r="TUF305"/>
      <c r="TUG305"/>
      <c r="TUH305"/>
      <c r="TUI305"/>
      <c r="TUJ305"/>
      <c r="TUK305"/>
      <c r="TUL305"/>
      <c r="TUM305"/>
      <c r="TUN305"/>
      <c r="TUO305"/>
      <c r="TUP305"/>
      <c r="TUQ305"/>
      <c r="TUR305"/>
      <c r="TUS305"/>
      <c r="TUT305"/>
      <c r="TUU305"/>
      <c r="TUV305"/>
      <c r="TUW305"/>
      <c r="TUX305"/>
      <c r="TUY305"/>
      <c r="TUZ305"/>
      <c r="TVA305"/>
      <c r="TVB305"/>
      <c r="TVC305"/>
      <c r="TVD305"/>
      <c r="TVE305"/>
      <c r="TVF305"/>
      <c r="TVG305"/>
      <c r="TVH305"/>
      <c r="TVI305"/>
      <c r="TVJ305"/>
      <c r="TVK305"/>
      <c r="TVL305"/>
      <c r="TVM305"/>
      <c r="TVN305"/>
      <c r="TVO305"/>
      <c r="TVP305"/>
      <c r="TVQ305"/>
      <c r="TVR305"/>
      <c r="TVS305"/>
      <c r="TVT305"/>
      <c r="TVU305"/>
      <c r="TVV305"/>
      <c r="TVW305"/>
      <c r="TVX305"/>
      <c r="TVY305"/>
      <c r="TVZ305"/>
      <c r="TWA305"/>
      <c r="TWB305"/>
      <c r="TWC305"/>
      <c r="TWD305"/>
      <c r="TWE305"/>
      <c r="TWF305"/>
      <c r="TWG305"/>
      <c r="TWH305"/>
      <c r="TWI305"/>
      <c r="TWJ305"/>
      <c r="TWK305"/>
      <c r="TWL305"/>
      <c r="TWM305"/>
      <c r="TWN305"/>
      <c r="TWO305"/>
      <c r="TWP305"/>
      <c r="TWQ305"/>
      <c r="TWR305"/>
      <c r="TWS305"/>
      <c r="TWT305"/>
      <c r="TWU305"/>
      <c r="TWV305"/>
      <c r="TWW305"/>
      <c r="TWX305"/>
      <c r="TWY305"/>
      <c r="TWZ305"/>
      <c r="TXA305"/>
      <c r="TXB305"/>
      <c r="TXC305"/>
      <c r="TXD305"/>
      <c r="TXE305"/>
      <c r="TXF305"/>
      <c r="TXG305"/>
      <c r="TXH305"/>
      <c r="TXI305"/>
      <c r="TXJ305"/>
      <c r="TXK305"/>
      <c r="TXL305"/>
      <c r="TXM305"/>
      <c r="TXN305"/>
      <c r="TXO305"/>
      <c r="TXP305"/>
      <c r="TXQ305"/>
      <c r="TXR305"/>
      <c r="TXS305"/>
      <c r="TXT305"/>
      <c r="TXU305"/>
      <c r="TXV305"/>
      <c r="TXW305"/>
      <c r="TXX305"/>
      <c r="TXY305"/>
      <c r="TXZ305"/>
      <c r="TYA305"/>
      <c r="TYB305"/>
      <c r="TYC305"/>
      <c r="TYD305"/>
      <c r="TYE305"/>
      <c r="TYF305"/>
      <c r="TYG305"/>
      <c r="TYH305"/>
      <c r="TYI305"/>
      <c r="TYJ305"/>
      <c r="TYK305"/>
      <c r="TYL305"/>
      <c r="TYM305"/>
      <c r="TYN305"/>
      <c r="TYO305"/>
      <c r="TYP305"/>
      <c r="TYQ305"/>
      <c r="TYR305"/>
      <c r="TYS305"/>
      <c r="TYT305"/>
      <c r="TYU305"/>
      <c r="TYV305"/>
      <c r="TYW305"/>
      <c r="TYX305"/>
      <c r="TYY305"/>
      <c r="TYZ305"/>
      <c r="TZA305"/>
      <c r="TZB305"/>
      <c r="TZC305"/>
      <c r="TZD305"/>
      <c r="TZE305"/>
      <c r="TZF305"/>
      <c r="TZG305"/>
      <c r="TZH305"/>
      <c r="TZI305"/>
      <c r="TZJ305"/>
      <c r="TZK305"/>
      <c r="TZL305"/>
      <c r="TZM305"/>
      <c r="TZN305"/>
      <c r="TZO305"/>
      <c r="TZP305"/>
      <c r="TZQ305"/>
      <c r="TZR305"/>
      <c r="TZS305"/>
      <c r="TZT305"/>
      <c r="TZU305"/>
      <c r="TZV305"/>
      <c r="TZW305"/>
      <c r="TZX305"/>
      <c r="TZY305"/>
      <c r="TZZ305"/>
      <c r="UAA305"/>
      <c r="UAB305"/>
      <c r="UAC305"/>
      <c r="UAD305"/>
      <c r="UAE305"/>
      <c r="UAF305"/>
      <c r="UAG305"/>
      <c r="UAH305"/>
      <c r="UAI305"/>
      <c r="UAJ305"/>
      <c r="UAK305"/>
      <c r="UAL305"/>
      <c r="UAM305"/>
      <c r="UAN305"/>
      <c r="UAO305"/>
      <c r="UAP305"/>
      <c r="UAQ305"/>
      <c r="UAR305"/>
      <c r="UAS305"/>
      <c r="UAT305"/>
      <c r="UAU305"/>
      <c r="UAV305"/>
      <c r="UAW305"/>
      <c r="UAX305"/>
      <c r="UAY305"/>
      <c r="UAZ305"/>
      <c r="UBA305"/>
      <c r="UBB305"/>
      <c r="UBC305"/>
      <c r="UBD305"/>
      <c r="UBE305"/>
      <c r="UBF305"/>
      <c r="UBG305"/>
      <c r="UBH305"/>
      <c r="UBI305"/>
      <c r="UBJ305"/>
      <c r="UBK305"/>
      <c r="UBL305"/>
      <c r="UBM305"/>
      <c r="UBN305"/>
      <c r="UBO305"/>
      <c r="UBP305"/>
      <c r="UBQ305"/>
      <c r="UBR305"/>
      <c r="UBS305"/>
      <c r="UBT305"/>
      <c r="UBU305"/>
      <c r="UBV305"/>
      <c r="UBW305"/>
      <c r="UBX305"/>
      <c r="UBY305"/>
      <c r="UBZ305"/>
      <c r="UCA305"/>
      <c r="UCB305"/>
      <c r="UCC305"/>
      <c r="UCD305"/>
      <c r="UCE305"/>
      <c r="UCF305"/>
      <c r="UCG305"/>
      <c r="UCH305"/>
      <c r="UCI305"/>
      <c r="UCJ305"/>
      <c r="UCK305"/>
      <c r="UCL305"/>
      <c r="UCM305"/>
      <c r="UCN305"/>
      <c r="UCO305"/>
      <c r="UCP305"/>
      <c r="UCQ305"/>
      <c r="UCR305"/>
      <c r="UCS305"/>
      <c r="UCT305"/>
      <c r="UCU305"/>
      <c r="UCV305"/>
      <c r="UCW305"/>
      <c r="UCX305"/>
      <c r="UCY305"/>
      <c r="UCZ305"/>
      <c r="UDA305"/>
      <c r="UDB305"/>
      <c r="UDC305"/>
      <c r="UDD305"/>
      <c r="UDE305"/>
      <c r="UDF305"/>
      <c r="UDG305"/>
      <c r="UDH305"/>
      <c r="UDI305"/>
      <c r="UDJ305"/>
      <c r="UDK305"/>
      <c r="UDL305"/>
      <c r="UDM305"/>
      <c r="UDN305"/>
      <c r="UDO305"/>
      <c r="UDP305"/>
      <c r="UDQ305"/>
      <c r="UDR305"/>
      <c r="UDS305"/>
      <c r="UDT305"/>
      <c r="UDU305"/>
      <c r="UDV305"/>
      <c r="UDW305"/>
      <c r="UDX305"/>
      <c r="UDY305"/>
      <c r="UDZ305"/>
      <c r="UEA305"/>
      <c r="UEB305"/>
      <c r="UEC305"/>
      <c r="UED305"/>
      <c r="UEE305"/>
      <c r="UEF305"/>
      <c r="UEG305"/>
      <c r="UEH305"/>
      <c r="UEI305"/>
      <c r="UEJ305"/>
      <c r="UEK305"/>
      <c r="UEL305"/>
      <c r="UEM305"/>
      <c r="UEN305"/>
      <c r="UEO305"/>
      <c r="UEP305"/>
      <c r="UEQ305"/>
      <c r="UER305"/>
      <c r="UES305"/>
      <c r="UET305"/>
      <c r="UEU305"/>
      <c r="UEV305"/>
      <c r="UEW305"/>
      <c r="UEX305"/>
      <c r="UEY305"/>
      <c r="UEZ305"/>
      <c r="UFA305"/>
      <c r="UFB305"/>
      <c r="UFC305"/>
      <c r="UFD305"/>
      <c r="UFE305"/>
      <c r="UFF305"/>
      <c r="UFG305"/>
      <c r="UFH305"/>
      <c r="UFI305"/>
      <c r="UFJ305"/>
      <c r="UFK305"/>
      <c r="UFL305"/>
      <c r="UFM305"/>
      <c r="UFN305"/>
      <c r="UFO305"/>
      <c r="UFP305"/>
      <c r="UFQ305"/>
      <c r="UFR305"/>
      <c r="UFS305"/>
      <c r="UFT305"/>
      <c r="UFU305"/>
      <c r="UFV305"/>
      <c r="UFW305"/>
      <c r="UFX305"/>
      <c r="UFY305"/>
      <c r="UFZ305"/>
      <c r="UGA305"/>
      <c r="UGB305"/>
      <c r="UGC305"/>
      <c r="UGD305"/>
      <c r="UGE305"/>
      <c r="UGF305"/>
      <c r="UGG305"/>
      <c r="UGH305"/>
      <c r="UGI305"/>
      <c r="UGJ305"/>
      <c r="UGK305"/>
      <c r="UGL305"/>
      <c r="UGM305"/>
      <c r="UGN305"/>
      <c r="UGO305"/>
      <c r="UGP305"/>
      <c r="UGQ305"/>
      <c r="UGR305"/>
      <c r="UGS305"/>
      <c r="UGT305"/>
      <c r="UGU305"/>
      <c r="UGV305"/>
      <c r="UGW305"/>
      <c r="UGX305"/>
      <c r="UGY305"/>
      <c r="UGZ305"/>
      <c r="UHA305"/>
      <c r="UHB305"/>
      <c r="UHC305"/>
      <c r="UHD305"/>
      <c r="UHE305"/>
      <c r="UHF305"/>
      <c r="UHG305"/>
      <c r="UHH305"/>
      <c r="UHI305"/>
      <c r="UHJ305"/>
      <c r="UHK305"/>
      <c r="UHL305"/>
      <c r="UHM305"/>
      <c r="UHN305"/>
      <c r="UHO305"/>
      <c r="UHP305"/>
      <c r="UHQ305"/>
      <c r="UHR305"/>
      <c r="UHS305"/>
      <c r="UHT305"/>
      <c r="UHU305"/>
      <c r="UHV305"/>
      <c r="UHW305"/>
      <c r="UHX305"/>
      <c r="UHY305"/>
      <c r="UHZ305"/>
      <c r="UIA305"/>
      <c r="UIB305"/>
      <c r="UIC305"/>
      <c r="UID305"/>
      <c r="UIE305"/>
      <c r="UIF305"/>
      <c r="UIG305"/>
      <c r="UIH305"/>
      <c r="UII305"/>
      <c r="UIJ305"/>
      <c r="UIK305"/>
      <c r="UIL305"/>
      <c r="UIM305"/>
      <c r="UIN305"/>
      <c r="UIO305"/>
      <c r="UIP305"/>
      <c r="UIQ305"/>
      <c r="UIR305"/>
      <c r="UIS305"/>
      <c r="UIT305"/>
      <c r="UIU305"/>
      <c r="UIV305"/>
      <c r="UIW305"/>
      <c r="UIX305"/>
      <c r="UIY305"/>
      <c r="UIZ305"/>
      <c r="UJA305"/>
      <c r="UJB305"/>
      <c r="UJC305"/>
      <c r="UJD305"/>
      <c r="UJE305"/>
      <c r="UJF305"/>
      <c r="UJG305"/>
      <c r="UJH305"/>
      <c r="UJI305"/>
      <c r="UJJ305"/>
      <c r="UJK305"/>
      <c r="UJL305"/>
      <c r="UJM305"/>
      <c r="UJN305"/>
      <c r="UJO305"/>
      <c r="UJP305"/>
      <c r="UJQ305"/>
      <c r="UJR305"/>
      <c r="UJS305"/>
      <c r="UJT305"/>
      <c r="UJU305"/>
      <c r="UJV305"/>
      <c r="UJW305"/>
      <c r="UJX305"/>
      <c r="UJY305"/>
      <c r="UJZ305"/>
      <c r="UKA305"/>
      <c r="UKB305"/>
      <c r="UKC305"/>
      <c r="UKD305"/>
      <c r="UKE305"/>
      <c r="UKF305"/>
      <c r="UKG305"/>
      <c r="UKH305"/>
      <c r="UKI305"/>
      <c r="UKJ305"/>
      <c r="UKK305"/>
      <c r="UKL305"/>
      <c r="UKM305"/>
      <c r="UKN305"/>
      <c r="UKO305"/>
      <c r="UKP305"/>
      <c r="UKQ305"/>
      <c r="UKR305"/>
      <c r="UKS305"/>
      <c r="UKT305"/>
      <c r="UKU305"/>
      <c r="UKV305"/>
      <c r="UKW305"/>
      <c r="UKX305"/>
      <c r="UKY305"/>
      <c r="UKZ305"/>
      <c r="ULA305"/>
      <c r="ULB305"/>
      <c r="ULC305"/>
      <c r="ULD305"/>
      <c r="ULE305"/>
      <c r="ULF305"/>
      <c r="ULG305"/>
      <c r="ULH305"/>
      <c r="ULI305"/>
      <c r="ULJ305"/>
      <c r="ULK305"/>
      <c r="ULL305"/>
      <c r="ULM305"/>
      <c r="ULN305"/>
      <c r="ULO305"/>
      <c r="ULP305"/>
      <c r="ULQ305"/>
      <c r="ULR305"/>
      <c r="ULS305"/>
      <c r="ULT305"/>
      <c r="ULU305"/>
      <c r="ULV305"/>
      <c r="ULW305"/>
      <c r="ULX305"/>
      <c r="ULY305"/>
      <c r="ULZ305"/>
      <c r="UMA305"/>
      <c r="UMB305"/>
      <c r="UMC305"/>
      <c r="UMD305"/>
      <c r="UME305"/>
      <c r="UMF305"/>
      <c r="UMG305"/>
      <c r="UMH305"/>
      <c r="UMI305"/>
      <c r="UMJ305"/>
      <c r="UMK305"/>
      <c r="UML305"/>
      <c r="UMM305"/>
      <c r="UMN305"/>
      <c r="UMO305"/>
      <c r="UMP305"/>
      <c r="UMQ305"/>
      <c r="UMR305"/>
      <c r="UMS305"/>
      <c r="UMT305"/>
      <c r="UMU305"/>
      <c r="UMV305"/>
      <c r="UMW305"/>
      <c r="UMX305"/>
      <c r="UMY305"/>
      <c r="UMZ305"/>
      <c r="UNA305"/>
      <c r="UNB305"/>
      <c r="UNC305"/>
      <c r="UND305"/>
      <c r="UNE305"/>
      <c r="UNF305"/>
      <c r="UNG305"/>
      <c r="UNH305"/>
      <c r="UNI305"/>
      <c r="UNJ305"/>
      <c r="UNK305"/>
      <c r="UNL305"/>
      <c r="UNM305"/>
      <c r="UNN305"/>
      <c r="UNO305"/>
      <c r="UNP305"/>
      <c r="UNQ305"/>
      <c r="UNR305"/>
      <c r="UNS305"/>
      <c r="UNT305"/>
      <c r="UNU305"/>
      <c r="UNV305"/>
      <c r="UNW305"/>
      <c r="UNX305"/>
      <c r="UNY305"/>
      <c r="UNZ305"/>
      <c r="UOA305"/>
      <c r="UOB305"/>
      <c r="UOC305"/>
      <c r="UOD305"/>
      <c r="UOE305"/>
      <c r="UOF305"/>
      <c r="UOG305"/>
      <c r="UOH305"/>
      <c r="UOI305"/>
      <c r="UOJ305"/>
      <c r="UOK305"/>
      <c r="UOL305"/>
      <c r="UOM305"/>
      <c r="UON305"/>
      <c r="UOO305"/>
      <c r="UOP305"/>
      <c r="UOQ305"/>
      <c r="UOR305"/>
      <c r="UOS305"/>
      <c r="UOT305"/>
      <c r="UOU305"/>
      <c r="UOV305"/>
      <c r="UOW305"/>
      <c r="UOX305"/>
      <c r="UOY305"/>
      <c r="UOZ305"/>
      <c r="UPA305"/>
      <c r="UPB305"/>
      <c r="UPC305"/>
      <c r="UPD305"/>
      <c r="UPE305"/>
      <c r="UPF305"/>
      <c r="UPG305"/>
      <c r="UPH305"/>
      <c r="UPI305"/>
      <c r="UPJ305"/>
      <c r="UPK305"/>
      <c r="UPL305"/>
      <c r="UPM305"/>
      <c r="UPN305"/>
      <c r="UPO305"/>
      <c r="UPP305"/>
      <c r="UPQ305"/>
      <c r="UPR305"/>
      <c r="UPS305"/>
      <c r="UPT305"/>
      <c r="UPU305"/>
      <c r="UPV305"/>
      <c r="UPW305"/>
      <c r="UPX305"/>
      <c r="UPY305"/>
      <c r="UPZ305"/>
      <c r="UQA305"/>
      <c r="UQB305"/>
      <c r="UQC305"/>
      <c r="UQD305"/>
      <c r="UQE305"/>
      <c r="UQF305"/>
      <c r="UQG305"/>
      <c r="UQH305"/>
      <c r="UQI305"/>
      <c r="UQJ305"/>
      <c r="UQK305"/>
      <c r="UQL305"/>
      <c r="UQM305"/>
      <c r="UQN305"/>
      <c r="UQO305"/>
      <c r="UQP305"/>
      <c r="UQQ305"/>
      <c r="UQR305"/>
      <c r="UQS305"/>
      <c r="UQT305"/>
      <c r="UQU305"/>
      <c r="UQV305"/>
      <c r="UQW305"/>
      <c r="UQX305"/>
      <c r="UQY305"/>
      <c r="UQZ305"/>
      <c r="URA305"/>
      <c r="URB305"/>
      <c r="URC305"/>
      <c r="URD305"/>
      <c r="URE305"/>
      <c r="URF305"/>
      <c r="URG305"/>
      <c r="URH305"/>
      <c r="URI305"/>
      <c r="URJ305"/>
      <c r="URK305"/>
      <c r="URL305"/>
      <c r="URM305"/>
      <c r="URN305"/>
      <c r="URO305"/>
      <c r="URP305"/>
      <c r="URQ305"/>
      <c r="URR305"/>
      <c r="URS305"/>
      <c r="URT305"/>
      <c r="URU305"/>
      <c r="URV305"/>
      <c r="URW305"/>
      <c r="URX305"/>
      <c r="URY305"/>
      <c r="URZ305"/>
      <c r="USA305"/>
      <c r="USB305"/>
      <c r="USC305"/>
      <c r="USD305"/>
      <c r="USE305"/>
      <c r="USF305"/>
      <c r="USG305"/>
      <c r="USH305"/>
      <c r="USI305"/>
      <c r="USJ305"/>
      <c r="USK305"/>
      <c r="USL305"/>
      <c r="USM305"/>
      <c r="USN305"/>
      <c r="USO305"/>
      <c r="USP305"/>
      <c r="USQ305"/>
      <c r="USR305"/>
      <c r="USS305"/>
      <c r="UST305"/>
      <c r="USU305"/>
      <c r="USV305"/>
      <c r="USW305"/>
      <c r="USX305"/>
      <c r="USY305"/>
      <c r="USZ305"/>
      <c r="UTA305"/>
      <c r="UTB305"/>
      <c r="UTC305"/>
      <c r="UTD305"/>
      <c r="UTE305"/>
      <c r="UTF305"/>
      <c r="UTG305"/>
      <c r="UTH305"/>
      <c r="UTI305"/>
      <c r="UTJ305"/>
      <c r="UTK305"/>
      <c r="UTL305"/>
      <c r="UTM305"/>
      <c r="UTN305"/>
      <c r="UTO305"/>
      <c r="UTP305"/>
      <c r="UTQ305"/>
      <c r="UTR305"/>
      <c r="UTS305"/>
      <c r="UTT305"/>
      <c r="UTU305"/>
      <c r="UTV305"/>
      <c r="UTW305"/>
      <c r="UTX305"/>
      <c r="UTY305"/>
      <c r="UTZ305"/>
      <c r="UUA305"/>
      <c r="UUB305"/>
      <c r="UUC305"/>
      <c r="UUD305"/>
      <c r="UUE305"/>
      <c r="UUF305"/>
      <c r="UUG305"/>
      <c r="UUH305"/>
      <c r="UUI305"/>
      <c r="UUJ305"/>
      <c r="UUK305"/>
      <c r="UUL305"/>
      <c r="UUM305"/>
      <c r="UUN305"/>
      <c r="UUO305"/>
      <c r="UUP305"/>
      <c r="UUQ305"/>
      <c r="UUR305"/>
      <c r="UUS305"/>
      <c r="UUT305"/>
      <c r="UUU305"/>
      <c r="UUV305"/>
      <c r="UUW305"/>
      <c r="UUX305"/>
      <c r="UUY305"/>
      <c r="UUZ305"/>
      <c r="UVA305"/>
      <c r="UVB305"/>
      <c r="UVC305"/>
      <c r="UVD305"/>
      <c r="UVE305"/>
      <c r="UVF305"/>
      <c r="UVG305"/>
      <c r="UVH305"/>
      <c r="UVI305"/>
      <c r="UVJ305"/>
      <c r="UVK305"/>
      <c r="UVL305"/>
      <c r="UVM305"/>
      <c r="UVN305"/>
      <c r="UVO305"/>
      <c r="UVP305"/>
      <c r="UVQ305"/>
      <c r="UVR305"/>
      <c r="UVS305"/>
      <c r="UVT305"/>
      <c r="UVU305"/>
      <c r="UVV305"/>
      <c r="UVW305"/>
      <c r="UVX305"/>
      <c r="UVY305"/>
      <c r="UVZ305"/>
      <c r="UWA305"/>
      <c r="UWB305"/>
      <c r="UWC305"/>
      <c r="UWD305"/>
      <c r="UWE305"/>
      <c r="UWF305"/>
      <c r="UWG305"/>
      <c r="UWH305"/>
      <c r="UWI305"/>
      <c r="UWJ305"/>
      <c r="UWK305"/>
      <c r="UWL305"/>
      <c r="UWM305"/>
      <c r="UWN305"/>
      <c r="UWO305"/>
      <c r="UWP305"/>
      <c r="UWQ305"/>
      <c r="UWR305"/>
      <c r="UWS305"/>
      <c r="UWT305"/>
      <c r="UWU305"/>
      <c r="UWV305"/>
      <c r="UWW305"/>
      <c r="UWX305"/>
      <c r="UWY305"/>
      <c r="UWZ305"/>
      <c r="UXA305"/>
      <c r="UXB305"/>
      <c r="UXC305"/>
      <c r="UXD305"/>
      <c r="UXE305"/>
      <c r="UXF305"/>
      <c r="UXG305"/>
      <c r="UXH305"/>
      <c r="UXI305"/>
      <c r="UXJ305"/>
      <c r="UXK305"/>
      <c r="UXL305"/>
      <c r="UXM305"/>
      <c r="UXN305"/>
      <c r="UXO305"/>
      <c r="UXP305"/>
      <c r="UXQ305"/>
      <c r="UXR305"/>
      <c r="UXS305"/>
      <c r="UXT305"/>
      <c r="UXU305"/>
      <c r="UXV305"/>
      <c r="UXW305"/>
      <c r="UXX305"/>
      <c r="UXY305"/>
      <c r="UXZ305"/>
      <c r="UYA305"/>
      <c r="UYB305"/>
      <c r="UYC305"/>
      <c r="UYD305"/>
      <c r="UYE305"/>
      <c r="UYF305"/>
      <c r="UYG305"/>
      <c r="UYH305"/>
      <c r="UYI305"/>
      <c r="UYJ305"/>
      <c r="UYK305"/>
      <c r="UYL305"/>
      <c r="UYM305"/>
      <c r="UYN305"/>
      <c r="UYO305"/>
      <c r="UYP305"/>
      <c r="UYQ305"/>
      <c r="UYR305"/>
      <c r="UYS305"/>
      <c r="UYT305"/>
      <c r="UYU305"/>
      <c r="UYV305"/>
      <c r="UYW305"/>
      <c r="UYX305"/>
      <c r="UYY305"/>
      <c r="UYZ305"/>
      <c r="UZA305"/>
      <c r="UZB305"/>
      <c r="UZC305"/>
      <c r="UZD305"/>
      <c r="UZE305"/>
      <c r="UZF305"/>
      <c r="UZG305"/>
      <c r="UZH305"/>
      <c r="UZI305"/>
      <c r="UZJ305"/>
      <c r="UZK305"/>
      <c r="UZL305"/>
      <c r="UZM305"/>
      <c r="UZN305"/>
      <c r="UZO305"/>
      <c r="UZP305"/>
      <c r="UZQ305"/>
      <c r="UZR305"/>
      <c r="UZS305"/>
      <c r="UZT305"/>
      <c r="UZU305"/>
      <c r="UZV305"/>
      <c r="UZW305"/>
      <c r="UZX305"/>
      <c r="UZY305"/>
      <c r="UZZ305"/>
      <c r="VAA305"/>
      <c r="VAB305"/>
      <c r="VAC305"/>
      <c r="VAD305"/>
      <c r="VAE305"/>
      <c r="VAF305"/>
      <c r="VAG305"/>
      <c r="VAH305"/>
      <c r="VAI305"/>
      <c r="VAJ305"/>
      <c r="VAK305"/>
      <c r="VAL305"/>
      <c r="VAM305"/>
      <c r="VAN305"/>
      <c r="VAO305"/>
      <c r="VAP305"/>
      <c r="VAQ305"/>
      <c r="VAR305"/>
      <c r="VAS305"/>
      <c r="VAT305"/>
      <c r="VAU305"/>
      <c r="VAV305"/>
      <c r="VAW305"/>
      <c r="VAX305"/>
      <c r="VAY305"/>
      <c r="VAZ305"/>
      <c r="VBA305"/>
      <c r="VBB305"/>
      <c r="VBC305"/>
      <c r="VBD305"/>
      <c r="VBE305"/>
      <c r="VBF305"/>
      <c r="VBG305"/>
      <c r="VBH305"/>
      <c r="VBI305"/>
      <c r="VBJ305"/>
      <c r="VBK305"/>
      <c r="VBL305"/>
      <c r="VBM305"/>
      <c r="VBN305"/>
      <c r="VBO305"/>
      <c r="VBP305"/>
      <c r="VBQ305"/>
      <c r="VBR305"/>
      <c r="VBS305"/>
      <c r="VBT305"/>
      <c r="VBU305"/>
      <c r="VBV305"/>
      <c r="VBW305"/>
      <c r="VBX305"/>
      <c r="VBY305"/>
      <c r="VBZ305"/>
      <c r="VCA305"/>
      <c r="VCB305"/>
      <c r="VCC305"/>
      <c r="VCD305"/>
      <c r="VCE305"/>
      <c r="VCF305"/>
      <c r="VCG305"/>
      <c r="VCH305"/>
      <c r="VCI305"/>
      <c r="VCJ305"/>
      <c r="VCK305"/>
      <c r="VCL305"/>
      <c r="VCM305"/>
      <c r="VCN305"/>
      <c r="VCO305"/>
      <c r="VCP305"/>
      <c r="VCQ305"/>
      <c r="VCR305"/>
      <c r="VCS305"/>
      <c r="VCT305"/>
      <c r="VCU305"/>
      <c r="VCV305"/>
      <c r="VCW305"/>
      <c r="VCX305"/>
      <c r="VCY305"/>
      <c r="VCZ305"/>
      <c r="VDA305"/>
      <c r="VDB305"/>
      <c r="VDC305"/>
      <c r="VDD305"/>
      <c r="VDE305"/>
      <c r="VDF305"/>
      <c r="VDG305"/>
      <c r="VDH305"/>
      <c r="VDI305"/>
      <c r="VDJ305"/>
      <c r="VDK305"/>
      <c r="VDL305"/>
      <c r="VDM305"/>
      <c r="VDN305"/>
      <c r="VDO305"/>
      <c r="VDP305"/>
      <c r="VDQ305"/>
      <c r="VDR305"/>
      <c r="VDS305"/>
      <c r="VDT305"/>
      <c r="VDU305"/>
      <c r="VDV305"/>
      <c r="VDW305"/>
      <c r="VDX305"/>
      <c r="VDY305"/>
      <c r="VDZ305"/>
      <c r="VEA305"/>
      <c r="VEB305"/>
      <c r="VEC305"/>
      <c r="VED305"/>
      <c r="VEE305"/>
      <c r="VEF305"/>
      <c r="VEG305"/>
      <c r="VEH305"/>
      <c r="VEI305"/>
      <c r="VEJ305"/>
      <c r="VEK305"/>
      <c r="VEL305"/>
      <c r="VEM305"/>
      <c r="VEN305"/>
      <c r="VEO305"/>
      <c r="VEP305"/>
      <c r="VEQ305"/>
      <c r="VER305"/>
      <c r="VES305"/>
      <c r="VET305"/>
      <c r="VEU305"/>
      <c r="VEV305"/>
      <c r="VEW305"/>
      <c r="VEX305"/>
      <c r="VEY305"/>
      <c r="VEZ305"/>
      <c r="VFA305"/>
      <c r="VFB305"/>
      <c r="VFC305"/>
      <c r="VFD305"/>
      <c r="VFE305"/>
      <c r="VFF305"/>
      <c r="VFG305"/>
      <c r="VFH305"/>
      <c r="VFI305"/>
      <c r="VFJ305"/>
      <c r="VFK305"/>
      <c r="VFL305"/>
      <c r="VFM305"/>
      <c r="VFN305"/>
      <c r="VFO305"/>
      <c r="VFP305"/>
      <c r="VFQ305"/>
      <c r="VFR305"/>
      <c r="VFS305"/>
      <c r="VFT305"/>
      <c r="VFU305"/>
      <c r="VFV305"/>
      <c r="VFW305"/>
      <c r="VFX305"/>
      <c r="VFY305"/>
      <c r="VFZ305"/>
      <c r="VGA305"/>
      <c r="VGB305"/>
      <c r="VGC305"/>
      <c r="VGD305"/>
      <c r="VGE305"/>
      <c r="VGF305"/>
      <c r="VGG305"/>
      <c r="VGH305"/>
      <c r="VGI305"/>
      <c r="VGJ305"/>
      <c r="VGK305"/>
      <c r="VGL305"/>
      <c r="VGM305"/>
      <c r="VGN305"/>
      <c r="VGO305"/>
      <c r="VGP305"/>
      <c r="VGQ305"/>
      <c r="VGR305"/>
      <c r="VGS305"/>
      <c r="VGT305"/>
      <c r="VGU305"/>
      <c r="VGV305"/>
      <c r="VGW305"/>
      <c r="VGX305"/>
      <c r="VGY305"/>
      <c r="VGZ305"/>
      <c r="VHA305"/>
      <c r="VHB305"/>
      <c r="VHC305"/>
      <c r="VHD305"/>
      <c r="VHE305"/>
      <c r="VHF305"/>
      <c r="VHG305"/>
      <c r="VHH305"/>
      <c r="VHI305"/>
      <c r="VHJ305"/>
      <c r="VHK305"/>
      <c r="VHL305"/>
      <c r="VHM305"/>
      <c r="VHN305"/>
      <c r="VHO305"/>
      <c r="VHP305"/>
      <c r="VHQ305"/>
      <c r="VHR305"/>
      <c r="VHS305"/>
      <c r="VHT305"/>
      <c r="VHU305"/>
      <c r="VHV305"/>
      <c r="VHW305"/>
      <c r="VHX305"/>
      <c r="VHY305"/>
      <c r="VHZ305"/>
      <c r="VIA305"/>
      <c r="VIB305"/>
      <c r="VIC305"/>
      <c r="VID305"/>
      <c r="VIE305"/>
      <c r="VIF305"/>
      <c r="VIG305"/>
      <c r="VIH305"/>
      <c r="VII305"/>
      <c r="VIJ305"/>
      <c r="VIK305"/>
      <c r="VIL305"/>
      <c r="VIM305"/>
      <c r="VIN305"/>
      <c r="VIO305"/>
      <c r="VIP305"/>
      <c r="VIQ305"/>
      <c r="VIR305"/>
      <c r="VIS305"/>
      <c r="VIT305"/>
      <c r="VIU305"/>
      <c r="VIV305"/>
      <c r="VIW305"/>
      <c r="VIX305"/>
      <c r="VIY305"/>
      <c r="VIZ305"/>
      <c r="VJA305"/>
      <c r="VJB305"/>
      <c r="VJC305"/>
      <c r="VJD305"/>
      <c r="VJE305"/>
      <c r="VJF305"/>
      <c r="VJG305"/>
      <c r="VJH305"/>
      <c r="VJI305"/>
      <c r="VJJ305"/>
      <c r="VJK305"/>
      <c r="VJL305"/>
      <c r="VJM305"/>
      <c r="VJN305"/>
      <c r="VJO305"/>
      <c r="VJP305"/>
      <c r="VJQ305"/>
      <c r="VJR305"/>
      <c r="VJS305"/>
      <c r="VJT305"/>
      <c r="VJU305"/>
      <c r="VJV305"/>
      <c r="VJW305"/>
      <c r="VJX305"/>
      <c r="VJY305"/>
      <c r="VJZ305"/>
      <c r="VKA305"/>
      <c r="VKB305"/>
      <c r="VKC305"/>
      <c r="VKD305"/>
      <c r="VKE305"/>
      <c r="VKF305"/>
      <c r="VKG305"/>
      <c r="VKH305"/>
      <c r="VKI305"/>
      <c r="VKJ305"/>
      <c r="VKK305"/>
      <c r="VKL305"/>
      <c r="VKM305"/>
      <c r="VKN305"/>
      <c r="VKO305"/>
      <c r="VKP305"/>
      <c r="VKQ305"/>
      <c r="VKR305"/>
      <c r="VKS305"/>
      <c r="VKT305"/>
      <c r="VKU305"/>
      <c r="VKV305"/>
      <c r="VKW305"/>
      <c r="VKX305"/>
      <c r="VKY305"/>
      <c r="VKZ305"/>
      <c r="VLA305"/>
      <c r="VLB305"/>
      <c r="VLC305"/>
      <c r="VLD305"/>
      <c r="VLE305"/>
      <c r="VLF305"/>
      <c r="VLG305"/>
      <c r="VLH305"/>
      <c r="VLI305"/>
      <c r="VLJ305"/>
      <c r="VLK305"/>
      <c r="VLL305"/>
      <c r="VLM305"/>
      <c r="VLN305"/>
      <c r="VLO305"/>
      <c r="VLP305"/>
      <c r="VLQ305"/>
      <c r="VLR305"/>
      <c r="VLS305"/>
      <c r="VLT305"/>
      <c r="VLU305"/>
      <c r="VLV305"/>
      <c r="VLW305"/>
      <c r="VLX305"/>
      <c r="VLY305"/>
      <c r="VLZ305"/>
      <c r="VMA305"/>
      <c r="VMB305"/>
      <c r="VMC305"/>
      <c r="VMD305"/>
      <c r="VME305"/>
      <c r="VMF305"/>
      <c r="VMG305"/>
      <c r="VMH305"/>
      <c r="VMI305"/>
      <c r="VMJ305"/>
      <c r="VMK305"/>
      <c r="VML305"/>
      <c r="VMM305"/>
      <c r="VMN305"/>
      <c r="VMO305"/>
      <c r="VMP305"/>
      <c r="VMQ305"/>
      <c r="VMR305"/>
      <c r="VMS305"/>
      <c r="VMT305"/>
      <c r="VMU305"/>
      <c r="VMV305"/>
      <c r="VMW305"/>
      <c r="VMX305"/>
      <c r="VMY305"/>
      <c r="VMZ305"/>
      <c r="VNA305"/>
      <c r="VNB305"/>
      <c r="VNC305"/>
      <c r="VND305"/>
      <c r="VNE305"/>
      <c r="VNF305"/>
      <c r="VNG305"/>
      <c r="VNH305"/>
      <c r="VNI305"/>
      <c r="VNJ305"/>
      <c r="VNK305"/>
      <c r="VNL305"/>
      <c r="VNM305"/>
      <c r="VNN305"/>
      <c r="VNO305"/>
      <c r="VNP305"/>
      <c r="VNQ305"/>
      <c r="VNR305"/>
      <c r="VNS305"/>
      <c r="VNT305"/>
      <c r="VNU305"/>
      <c r="VNV305"/>
      <c r="VNW305"/>
      <c r="VNX305"/>
      <c r="VNY305"/>
      <c r="VNZ305"/>
      <c r="VOA305"/>
      <c r="VOB305"/>
      <c r="VOC305"/>
      <c r="VOD305"/>
      <c r="VOE305"/>
      <c r="VOF305"/>
      <c r="VOG305"/>
      <c r="VOH305"/>
      <c r="VOI305"/>
      <c r="VOJ305"/>
      <c r="VOK305"/>
      <c r="VOL305"/>
      <c r="VOM305"/>
      <c r="VON305"/>
      <c r="VOO305"/>
      <c r="VOP305"/>
      <c r="VOQ305"/>
      <c r="VOR305"/>
      <c r="VOS305"/>
      <c r="VOT305"/>
      <c r="VOU305"/>
      <c r="VOV305"/>
      <c r="VOW305"/>
      <c r="VOX305"/>
      <c r="VOY305"/>
      <c r="VOZ305"/>
      <c r="VPA305"/>
      <c r="VPB305"/>
      <c r="VPC305"/>
      <c r="VPD305"/>
      <c r="VPE305"/>
      <c r="VPF305"/>
      <c r="VPG305"/>
      <c r="VPH305"/>
      <c r="VPI305"/>
      <c r="VPJ305"/>
      <c r="VPK305"/>
      <c r="VPL305"/>
      <c r="VPM305"/>
      <c r="VPN305"/>
      <c r="VPO305"/>
      <c r="VPP305"/>
      <c r="VPQ305"/>
      <c r="VPR305"/>
      <c r="VPS305"/>
      <c r="VPT305"/>
      <c r="VPU305"/>
      <c r="VPV305"/>
      <c r="VPW305"/>
      <c r="VPX305"/>
      <c r="VPY305"/>
      <c r="VPZ305"/>
      <c r="VQA305"/>
      <c r="VQB305"/>
      <c r="VQC305"/>
      <c r="VQD305"/>
      <c r="VQE305"/>
      <c r="VQF305"/>
      <c r="VQG305"/>
      <c r="VQH305"/>
      <c r="VQI305"/>
      <c r="VQJ305"/>
      <c r="VQK305"/>
      <c r="VQL305"/>
      <c r="VQM305"/>
      <c r="VQN305"/>
      <c r="VQO305"/>
      <c r="VQP305"/>
      <c r="VQQ305"/>
      <c r="VQR305"/>
      <c r="VQS305"/>
      <c r="VQT305"/>
      <c r="VQU305"/>
      <c r="VQV305"/>
      <c r="VQW305"/>
      <c r="VQX305"/>
      <c r="VQY305"/>
      <c r="VQZ305"/>
      <c r="VRA305"/>
      <c r="VRB305"/>
      <c r="VRC305"/>
      <c r="VRD305"/>
      <c r="VRE305"/>
      <c r="VRF305"/>
      <c r="VRG305"/>
      <c r="VRH305"/>
      <c r="VRI305"/>
      <c r="VRJ305"/>
      <c r="VRK305"/>
      <c r="VRL305"/>
      <c r="VRM305"/>
      <c r="VRN305"/>
      <c r="VRO305"/>
      <c r="VRP305"/>
      <c r="VRQ305"/>
      <c r="VRR305"/>
      <c r="VRS305"/>
      <c r="VRT305"/>
      <c r="VRU305"/>
      <c r="VRV305"/>
      <c r="VRW305"/>
      <c r="VRX305"/>
      <c r="VRY305"/>
      <c r="VRZ305"/>
      <c r="VSA305"/>
      <c r="VSB305"/>
      <c r="VSC305"/>
      <c r="VSD305"/>
      <c r="VSE305"/>
      <c r="VSF305"/>
      <c r="VSG305"/>
      <c r="VSH305"/>
      <c r="VSI305"/>
      <c r="VSJ305"/>
      <c r="VSK305"/>
      <c r="VSL305"/>
      <c r="VSM305"/>
      <c r="VSN305"/>
      <c r="VSO305"/>
      <c r="VSP305"/>
      <c r="VSQ305"/>
      <c r="VSR305"/>
      <c r="VSS305"/>
      <c r="VST305"/>
      <c r="VSU305"/>
      <c r="VSV305"/>
      <c r="VSW305"/>
      <c r="VSX305"/>
      <c r="VSY305"/>
      <c r="VSZ305"/>
      <c r="VTA305"/>
      <c r="VTB305"/>
      <c r="VTC305"/>
      <c r="VTD305"/>
      <c r="VTE305"/>
      <c r="VTF305"/>
      <c r="VTG305"/>
      <c r="VTH305"/>
      <c r="VTI305"/>
      <c r="VTJ305"/>
      <c r="VTK305"/>
      <c r="VTL305"/>
      <c r="VTM305"/>
      <c r="VTN305"/>
      <c r="VTO305"/>
      <c r="VTP305"/>
      <c r="VTQ305"/>
      <c r="VTR305"/>
      <c r="VTS305"/>
      <c r="VTT305"/>
      <c r="VTU305"/>
      <c r="VTV305"/>
      <c r="VTW305"/>
      <c r="VTX305"/>
      <c r="VTY305"/>
      <c r="VTZ305"/>
      <c r="VUA305"/>
      <c r="VUB305"/>
      <c r="VUC305"/>
      <c r="VUD305"/>
      <c r="VUE305"/>
      <c r="VUF305"/>
      <c r="VUG305"/>
      <c r="VUH305"/>
      <c r="VUI305"/>
      <c r="VUJ305"/>
      <c r="VUK305"/>
      <c r="VUL305"/>
      <c r="VUM305"/>
      <c r="VUN305"/>
      <c r="VUO305"/>
      <c r="VUP305"/>
      <c r="VUQ305"/>
      <c r="VUR305"/>
      <c r="VUS305"/>
      <c r="VUT305"/>
      <c r="VUU305"/>
      <c r="VUV305"/>
      <c r="VUW305"/>
      <c r="VUX305"/>
      <c r="VUY305"/>
      <c r="VUZ305"/>
      <c r="VVA305"/>
      <c r="VVB305"/>
      <c r="VVC305"/>
      <c r="VVD305"/>
      <c r="VVE305"/>
      <c r="VVF305"/>
      <c r="VVG305"/>
      <c r="VVH305"/>
      <c r="VVI305"/>
      <c r="VVJ305"/>
      <c r="VVK305"/>
      <c r="VVL305"/>
      <c r="VVM305"/>
      <c r="VVN305"/>
      <c r="VVO305"/>
      <c r="VVP305"/>
      <c r="VVQ305"/>
      <c r="VVR305"/>
      <c r="VVS305"/>
      <c r="VVT305"/>
      <c r="VVU305"/>
      <c r="VVV305"/>
      <c r="VVW305"/>
      <c r="VVX305"/>
      <c r="VVY305"/>
      <c r="VVZ305"/>
      <c r="VWA305"/>
      <c r="VWB305"/>
      <c r="VWC305"/>
      <c r="VWD305"/>
      <c r="VWE305"/>
      <c r="VWF305"/>
      <c r="VWG305"/>
      <c r="VWH305"/>
      <c r="VWI305"/>
      <c r="VWJ305"/>
      <c r="VWK305"/>
      <c r="VWL305"/>
      <c r="VWM305"/>
      <c r="VWN305"/>
      <c r="VWO305"/>
      <c r="VWP305"/>
      <c r="VWQ305"/>
      <c r="VWR305"/>
      <c r="VWS305"/>
      <c r="VWT305"/>
      <c r="VWU305"/>
      <c r="VWV305"/>
      <c r="VWW305"/>
      <c r="VWX305"/>
      <c r="VWY305"/>
      <c r="VWZ305"/>
      <c r="VXA305"/>
      <c r="VXB305"/>
      <c r="VXC305"/>
      <c r="VXD305"/>
      <c r="VXE305"/>
      <c r="VXF305"/>
      <c r="VXG305"/>
      <c r="VXH305"/>
      <c r="VXI305"/>
      <c r="VXJ305"/>
      <c r="VXK305"/>
      <c r="VXL305"/>
      <c r="VXM305"/>
      <c r="VXN305"/>
      <c r="VXO305"/>
      <c r="VXP305"/>
      <c r="VXQ305"/>
      <c r="VXR305"/>
      <c r="VXS305"/>
      <c r="VXT305"/>
      <c r="VXU305"/>
      <c r="VXV305"/>
      <c r="VXW305"/>
      <c r="VXX305"/>
      <c r="VXY305"/>
      <c r="VXZ305"/>
      <c r="VYA305"/>
      <c r="VYB305"/>
      <c r="VYC305"/>
      <c r="VYD305"/>
      <c r="VYE305"/>
      <c r="VYF305"/>
      <c r="VYG305"/>
      <c r="VYH305"/>
      <c r="VYI305"/>
      <c r="VYJ305"/>
      <c r="VYK305"/>
      <c r="VYL305"/>
      <c r="VYM305"/>
      <c r="VYN305"/>
      <c r="VYO305"/>
      <c r="VYP305"/>
      <c r="VYQ305"/>
      <c r="VYR305"/>
      <c r="VYS305"/>
      <c r="VYT305"/>
      <c r="VYU305"/>
      <c r="VYV305"/>
      <c r="VYW305"/>
      <c r="VYX305"/>
      <c r="VYY305"/>
      <c r="VYZ305"/>
      <c r="VZA305"/>
      <c r="VZB305"/>
      <c r="VZC305"/>
      <c r="VZD305"/>
      <c r="VZE305"/>
      <c r="VZF305"/>
      <c r="VZG305"/>
      <c r="VZH305"/>
      <c r="VZI305"/>
      <c r="VZJ305"/>
      <c r="VZK305"/>
      <c r="VZL305"/>
      <c r="VZM305"/>
      <c r="VZN305"/>
      <c r="VZO305"/>
      <c r="VZP305"/>
      <c r="VZQ305"/>
      <c r="VZR305"/>
      <c r="VZS305"/>
      <c r="VZT305"/>
      <c r="VZU305"/>
      <c r="VZV305"/>
      <c r="VZW305"/>
      <c r="VZX305"/>
      <c r="VZY305"/>
      <c r="VZZ305"/>
      <c r="WAA305"/>
      <c r="WAB305"/>
      <c r="WAC305"/>
      <c r="WAD305"/>
      <c r="WAE305"/>
      <c r="WAF305"/>
      <c r="WAG305"/>
      <c r="WAH305"/>
      <c r="WAI305"/>
      <c r="WAJ305"/>
      <c r="WAK305"/>
      <c r="WAL305"/>
      <c r="WAM305"/>
      <c r="WAN305"/>
      <c r="WAO305"/>
      <c r="WAP305"/>
      <c r="WAQ305"/>
      <c r="WAR305"/>
      <c r="WAS305"/>
      <c r="WAT305"/>
      <c r="WAU305"/>
      <c r="WAV305"/>
      <c r="WAW305"/>
      <c r="WAX305"/>
      <c r="WAY305"/>
      <c r="WAZ305"/>
      <c r="WBA305"/>
      <c r="WBB305"/>
      <c r="WBC305"/>
      <c r="WBD305"/>
      <c r="WBE305"/>
      <c r="WBF305"/>
      <c r="WBG305"/>
      <c r="WBH305"/>
      <c r="WBI305"/>
      <c r="WBJ305"/>
      <c r="WBK305"/>
      <c r="WBL305"/>
      <c r="WBM305"/>
      <c r="WBN305"/>
      <c r="WBO305"/>
      <c r="WBP305"/>
      <c r="WBQ305"/>
      <c r="WBR305"/>
      <c r="WBS305"/>
      <c r="WBT305"/>
      <c r="WBU305"/>
      <c r="WBV305"/>
      <c r="WBW305"/>
      <c r="WBX305"/>
      <c r="WBY305"/>
      <c r="WBZ305"/>
      <c r="WCA305"/>
      <c r="WCB305"/>
      <c r="WCC305"/>
      <c r="WCD305"/>
      <c r="WCE305"/>
      <c r="WCF305"/>
      <c r="WCG305"/>
      <c r="WCH305"/>
      <c r="WCI305"/>
      <c r="WCJ305"/>
      <c r="WCK305"/>
      <c r="WCL305"/>
      <c r="WCM305"/>
      <c r="WCN305"/>
      <c r="WCO305"/>
      <c r="WCP305"/>
      <c r="WCQ305"/>
      <c r="WCR305"/>
      <c r="WCS305"/>
      <c r="WCT305"/>
      <c r="WCU305"/>
      <c r="WCV305"/>
      <c r="WCW305"/>
      <c r="WCX305"/>
      <c r="WCY305"/>
      <c r="WCZ305"/>
      <c r="WDA305"/>
      <c r="WDB305"/>
      <c r="WDC305"/>
      <c r="WDD305"/>
      <c r="WDE305"/>
      <c r="WDF305"/>
      <c r="WDG305"/>
      <c r="WDH305"/>
      <c r="WDI305"/>
      <c r="WDJ305"/>
      <c r="WDK305"/>
      <c r="WDL305"/>
      <c r="WDM305"/>
      <c r="WDN305"/>
      <c r="WDO305"/>
      <c r="WDP305"/>
      <c r="WDQ305"/>
      <c r="WDR305"/>
      <c r="WDS305"/>
      <c r="WDT305"/>
      <c r="WDU305"/>
      <c r="WDV305"/>
      <c r="WDW305"/>
      <c r="WDX305"/>
      <c r="WDY305"/>
      <c r="WDZ305"/>
      <c r="WEA305"/>
      <c r="WEB305"/>
      <c r="WEC305"/>
      <c r="WED305"/>
      <c r="WEE305"/>
      <c r="WEF305"/>
      <c r="WEG305"/>
      <c r="WEH305"/>
      <c r="WEI305"/>
      <c r="WEJ305"/>
      <c r="WEK305"/>
      <c r="WEL305"/>
      <c r="WEM305"/>
      <c r="WEN305"/>
      <c r="WEO305"/>
      <c r="WEP305"/>
      <c r="WEQ305"/>
      <c r="WER305"/>
      <c r="WES305"/>
      <c r="WET305"/>
      <c r="WEU305"/>
      <c r="WEV305"/>
      <c r="WEW305"/>
      <c r="WEX305"/>
      <c r="WEY305"/>
      <c r="WEZ305"/>
      <c r="WFA305"/>
      <c r="WFB305"/>
      <c r="WFC305"/>
      <c r="WFD305"/>
      <c r="WFE305"/>
      <c r="WFF305"/>
      <c r="WFG305"/>
      <c r="WFH305"/>
      <c r="WFI305"/>
      <c r="WFJ305"/>
      <c r="WFK305"/>
      <c r="WFL305"/>
      <c r="WFM305"/>
      <c r="WFN305"/>
      <c r="WFO305"/>
      <c r="WFP305"/>
      <c r="WFQ305"/>
      <c r="WFR305"/>
      <c r="WFS305"/>
      <c r="WFT305"/>
      <c r="WFU305"/>
      <c r="WFV305"/>
      <c r="WFW305"/>
      <c r="WFX305"/>
      <c r="WFY305"/>
      <c r="WFZ305"/>
      <c r="WGA305"/>
      <c r="WGB305"/>
      <c r="WGC305"/>
      <c r="WGD305"/>
      <c r="WGE305"/>
      <c r="WGF305"/>
      <c r="WGG305"/>
      <c r="WGH305"/>
      <c r="WGI305"/>
      <c r="WGJ305"/>
      <c r="WGK305"/>
      <c r="WGL305"/>
      <c r="WGM305"/>
      <c r="WGN305"/>
      <c r="WGO305"/>
      <c r="WGP305"/>
      <c r="WGQ305"/>
      <c r="WGR305"/>
      <c r="WGS305"/>
      <c r="WGT305"/>
      <c r="WGU305"/>
      <c r="WGV305"/>
      <c r="WGW305"/>
      <c r="WGX305"/>
      <c r="WGY305"/>
      <c r="WGZ305"/>
      <c r="WHA305"/>
      <c r="WHB305"/>
      <c r="WHC305"/>
      <c r="WHD305"/>
      <c r="WHE305"/>
      <c r="WHF305"/>
      <c r="WHG305"/>
      <c r="WHH305"/>
      <c r="WHI305"/>
      <c r="WHJ305"/>
      <c r="WHK305"/>
      <c r="WHL305"/>
      <c r="WHM305"/>
      <c r="WHN305"/>
      <c r="WHO305"/>
      <c r="WHP305"/>
      <c r="WHQ305"/>
      <c r="WHR305"/>
      <c r="WHS305"/>
      <c r="WHT305"/>
      <c r="WHU305"/>
      <c r="WHV305"/>
      <c r="WHW305"/>
      <c r="WHX305"/>
      <c r="WHY305"/>
      <c r="WHZ305"/>
      <c r="WIA305"/>
      <c r="WIB305"/>
      <c r="WIC305"/>
      <c r="WID305"/>
      <c r="WIE305"/>
      <c r="WIF305"/>
      <c r="WIG305"/>
      <c r="WIH305"/>
      <c r="WII305"/>
      <c r="WIJ305"/>
      <c r="WIK305"/>
      <c r="WIL305"/>
      <c r="WIM305"/>
      <c r="WIN305"/>
      <c r="WIO305"/>
      <c r="WIP305"/>
      <c r="WIQ305"/>
      <c r="WIR305"/>
      <c r="WIS305"/>
      <c r="WIT305"/>
      <c r="WIU305"/>
      <c r="WIV305"/>
      <c r="WIW305"/>
      <c r="WIX305"/>
      <c r="WIY305"/>
      <c r="WIZ305"/>
      <c r="WJA305"/>
      <c r="WJB305"/>
      <c r="WJC305"/>
      <c r="WJD305"/>
      <c r="WJE305"/>
      <c r="WJF305"/>
      <c r="WJG305"/>
      <c r="WJH305"/>
      <c r="WJI305"/>
      <c r="WJJ305"/>
      <c r="WJK305"/>
      <c r="WJL305"/>
      <c r="WJM305"/>
      <c r="WJN305"/>
      <c r="WJO305"/>
      <c r="WJP305"/>
      <c r="WJQ305"/>
      <c r="WJR305"/>
      <c r="WJS305"/>
      <c r="WJT305"/>
      <c r="WJU305"/>
      <c r="WJV305"/>
      <c r="WJW305"/>
      <c r="WJX305"/>
      <c r="WJY305"/>
      <c r="WJZ305"/>
      <c r="WKA305"/>
      <c r="WKB305"/>
      <c r="WKC305"/>
      <c r="WKD305"/>
      <c r="WKE305"/>
      <c r="WKF305"/>
      <c r="WKG305"/>
      <c r="WKH305"/>
      <c r="WKI305"/>
      <c r="WKJ305"/>
      <c r="WKK305"/>
      <c r="WKL305"/>
      <c r="WKM305"/>
      <c r="WKN305"/>
      <c r="WKO305"/>
      <c r="WKP305"/>
      <c r="WKQ305"/>
      <c r="WKR305"/>
      <c r="WKS305"/>
      <c r="WKT305"/>
      <c r="WKU305"/>
      <c r="WKV305"/>
      <c r="WKW305"/>
      <c r="WKX305"/>
      <c r="WKY305"/>
      <c r="WKZ305"/>
      <c r="WLA305"/>
      <c r="WLB305"/>
      <c r="WLC305"/>
      <c r="WLD305"/>
      <c r="WLE305"/>
      <c r="WLF305"/>
      <c r="WLG305"/>
      <c r="WLH305"/>
      <c r="WLI305"/>
      <c r="WLJ305"/>
      <c r="WLK305"/>
      <c r="WLL305"/>
      <c r="WLM305"/>
      <c r="WLN305"/>
      <c r="WLO305"/>
      <c r="WLP305"/>
      <c r="WLQ305"/>
      <c r="WLR305"/>
      <c r="WLS305"/>
      <c r="WLT305"/>
      <c r="WLU305"/>
      <c r="WLV305"/>
      <c r="WLW305"/>
      <c r="WLX305"/>
      <c r="WLY305"/>
      <c r="WLZ305"/>
      <c r="WMA305"/>
      <c r="WMB305"/>
      <c r="WMC305"/>
      <c r="WMD305"/>
      <c r="WME305"/>
      <c r="WMF305"/>
      <c r="WMG305"/>
      <c r="WMH305"/>
      <c r="WMI305"/>
      <c r="WMJ305"/>
      <c r="WMK305"/>
      <c r="WML305"/>
      <c r="WMM305"/>
      <c r="WMN305"/>
      <c r="WMO305"/>
      <c r="WMP305"/>
      <c r="WMQ305"/>
      <c r="WMR305"/>
      <c r="WMS305"/>
      <c r="WMT305"/>
      <c r="WMU305"/>
      <c r="WMV305"/>
      <c r="WMW305"/>
      <c r="WMX305"/>
      <c r="WMY305"/>
      <c r="WMZ305"/>
      <c r="WNA305"/>
      <c r="WNB305"/>
      <c r="WNC305"/>
      <c r="WND305"/>
      <c r="WNE305"/>
      <c r="WNF305"/>
      <c r="WNG305"/>
      <c r="WNH305"/>
      <c r="WNI305"/>
      <c r="WNJ305"/>
      <c r="WNK305"/>
      <c r="WNL305"/>
      <c r="WNM305"/>
      <c r="WNN305"/>
      <c r="WNO305"/>
      <c r="WNP305"/>
      <c r="WNQ305"/>
      <c r="WNR305"/>
      <c r="WNS305"/>
      <c r="WNT305"/>
      <c r="WNU305"/>
      <c r="WNV305"/>
      <c r="WNW305"/>
      <c r="WNX305"/>
      <c r="WNY305"/>
      <c r="WNZ305"/>
      <c r="WOA305"/>
      <c r="WOB305"/>
      <c r="WOC305"/>
      <c r="WOD305"/>
      <c r="WOE305"/>
      <c r="WOF305"/>
      <c r="WOG305"/>
      <c r="WOH305"/>
      <c r="WOI305"/>
      <c r="WOJ305"/>
      <c r="WOK305"/>
      <c r="WOL305"/>
      <c r="WOM305"/>
      <c r="WON305"/>
      <c r="WOO305"/>
      <c r="WOP305"/>
      <c r="WOQ305"/>
      <c r="WOR305"/>
      <c r="WOS305"/>
      <c r="WOT305"/>
      <c r="WOU305"/>
      <c r="WOV305"/>
      <c r="WOW305"/>
      <c r="WOX305"/>
      <c r="WOY305"/>
      <c r="WOZ305"/>
      <c r="WPA305"/>
      <c r="WPB305"/>
      <c r="WPC305"/>
      <c r="WPD305"/>
      <c r="WPE305"/>
      <c r="WPF305"/>
      <c r="WPG305"/>
      <c r="WPH305"/>
      <c r="WPI305"/>
      <c r="WPJ305"/>
      <c r="WPK305"/>
      <c r="WPL305"/>
      <c r="WPM305"/>
      <c r="WPN305"/>
      <c r="WPO305"/>
      <c r="WPP305"/>
      <c r="WPQ305"/>
      <c r="WPR305"/>
      <c r="WPS305"/>
      <c r="WPT305"/>
      <c r="WPU305"/>
      <c r="WPV305"/>
      <c r="WPW305"/>
      <c r="WPX305"/>
      <c r="WPY305"/>
      <c r="WPZ305"/>
      <c r="WQA305"/>
      <c r="WQB305"/>
      <c r="WQC305"/>
      <c r="WQD305"/>
      <c r="WQE305"/>
      <c r="WQF305"/>
      <c r="WQG305"/>
      <c r="WQH305"/>
      <c r="WQI305"/>
      <c r="WQJ305"/>
      <c r="WQK305"/>
      <c r="WQL305"/>
      <c r="WQM305"/>
      <c r="WQN305"/>
      <c r="WQO305"/>
      <c r="WQP305"/>
      <c r="WQQ305"/>
      <c r="WQR305"/>
      <c r="WQS305"/>
      <c r="WQT305"/>
      <c r="WQU305"/>
      <c r="WQV305"/>
      <c r="WQW305"/>
      <c r="WQX305"/>
      <c r="WQY305"/>
      <c r="WQZ305"/>
      <c r="WRA305"/>
      <c r="WRB305"/>
      <c r="WRC305"/>
      <c r="WRD305"/>
      <c r="WRE305"/>
      <c r="WRF305"/>
      <c r="WRG305"/>
      <c r="WRH305"/>
      <c r="WRI305"/>
      <c r="WRJ305"/>
      <c r="WRK305"/>
      <c r="WRL305"/>
      <c r="WRM305"/>
      <c r="WRN305"/>
      <c r="WRO305"/>
      <c r="WRP305"/>
      <c r="WRQ305"/>
      <c r="WRR305"/>
      <c r="WRS305"/>
      <c r="WRT305"/>
      <c r="WRU305"/>
      <c r="WRV305"/>
      <c r="WRW305"/>
      <c r="WRX305"/>
      <c r="WRY305"/>
      <c r="WRZ305"/>
      <c r="WSA305"/>
      <c r="WSB305"/>
      <c r="WSC305"/>
      <c r="WSD305"/>
      <c r="WSE305"/>
      <c r="WSF305"/>
      <c r="WSG305"/>
      <c r="WSH305"/>
      <c r="WSI305"/>
      <c r="WSJ305"/>
      <c r="WSK305"/>
      <c r="WSL305"/>
      <c r="WSM305"/>
      <c r="WSN305"/>
      <c r="WSO305"/>
      <c r="WSP305"/>
      <c r="WSQ305"/>
      <c r="WSR305"/>
      <c r="WSS305"/>
      <c r="WST305"/>
      <c r="WSU305"/>
      <c r="WSV305"/>
      <c r="WSW305"/>
      <c r="WSX305"/>
      <c r="WSY305"/>
      <c r="WSZ305"/>
      <c r="WTA305"/>
      <c r="WTB305"/>
      <c r="WTC305"/>
      <c r="WTD305"/>
      <c r="WTE305"/>
      <c r="WTF305"/>
      <c r="WTG305"/>
      <c r="WTH305"/>
      <c r="WTI305"/>
      <c r="WTJ305"/>
      <c r="WTK305"/>
      <c r="WTL305"/>
      <c r="WTM305"/>
      <c r="WTN305"/>
      <c r="WTO305"/>
      <c r="WTP305"/>
      <c r="WTQ305"/>
      <c r="WTR305"/>
      <c r="WTS305"/>
      <c r="WTT305"/>
      <c r="WTU305"/>
      <c r="WTV305"/>
      <c r="WTW305"/>
      <c r="WTX305"/>
      <c r="WTY305"/>
      <c r="WTZ305"/>
      <c r="WUA305"/>
      <c r="WUB305"/>
      <c r="WUC305"/>
      <c r="WUD305"/>
      <c r="WUE305"/>
      <c r="WUF305"/>
      <c r="WUG305"/>
      <c r="WUH305"/>
      <c r="WUI305"/>
      <c r="WUJ305"/>
      <c r="WUK305"/>
      <c r="WUL305"/>
      <c r="WUM305"/>
      <c r="WUN305"/>
      <c r="WUO305"/>
      <c r="WUP305"/>
      <c r="WUQ305"/>
      <c r="WUR305"/>
      <c r="WUS305"/>
      <c r="WUT305"/>
      <c r="WUU305"/>
      <c r="WUV305"/>
      <c r="WUW305"/>
      <c r="WUX305"/>
      <c r="WUY305"/>
      <c r="WUZ305"/>
      <c r="WVA305"/>
      <c r="WVB305"/>
      <c r="WVC305"/>
      <c r="WVD305"/>
      <c r="WVE305"/>
      <c r="WVF305"/>
      <c r="WVG305"/>
      <c r="WVH305"/>
      <c r="WVI305"/>
      <c r="WVJ305"/>
      <c r="WVK305"/>
      <c r="WVL305"/>
      <c r="WVM305"/>
      <c r="WVN305"/>
      <c r="WVO305"/>
      <c r="WVP305"/>
      <c r="WVQ305"/>
      <c r="WVR305"/>
      <c r="WVS305"/>
      <c r="WVT305"/>
      <c r="WVU305"/>
      <c r="WVV305"/>
      <c r="WVW305"/>
      <c r="WVX305"/>
      <c r="WVY305"/>
      <c r="WVZ305"/>
      <c r="WWA305"/>
      <c r="WWB305"/>
      <c r="WWC305"/>
    </row>
    <row r="306" spans="1:16149" s="78" customFormat="1">
      <c r="A306" s="72"/>
      <c r="B306" s="699" t="s">
        <v>100</v>
      </c>
      <c r="C306" s="700" t="s">
        <v>762</v>
      </c>
      <c r="D306" s="700" t="s">
        <v>763</v>
      </c>
      <c r="E306" s="72"/>
      <c r="F306" s="161"/>
      <c r="G306" s="52"/>
      <c r="H306" s="52"/>
      <c r="I306" s="52"/>
      <c r="J306" s="52"/>
      <c r="K306" s="52"/>
      <c r="L306" s="52"/>
      <c r="M306" s="52"/>
      <c r="N306" s="84"/>
      <c r="O306" s="83"/>
      <c r="P306" s="83"/>
      <c r="Q306" s="52"/>
      <c r="R306" s="52"/>
      <c r="S306" s="91"/>
      <c r="T306" s="275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  <c r="ABZ306"/>
      <c r="ACA306"/>
      <c r="ACB306"/>
      <c r="ACC306"/>
      <c r="ACD306"/>
      <c r="ACE306"/>
      <c r="ACF306"/>
      <c r="ACG306"/>
      <c r="ACH306"/>
      <c r="ACI306"/>
      <c r="ACJ306"/>
      <c r="ACK306"/>
      <c r="ACL306"/>
      <c r="ACM306"/>
      <c r="ACN306"/>
      <c r="ACO306"/>
      <c r="ACP306"/>
      <c r="ACQ306"/>
      <c r="ACR306"/>
      <c r="ACS306"/>
      <c r="ACT306"/>
      <c r="ACU306"/>
      <c r="ACV306"/>
      <c r="ACW306"/>
      <c r="ACX306"/>
      <c r="ACY306"/>
      <c r="ACZ306"/>
      <c r="ADA306"/>
      <c r="ADB306"/>
      <c r="ADC306"/>
      <c r="ADD306"/>
      <c r="ADE306"/>
      <c r="ADF306"/>
      <c r="ADG306"/>
      <c r="ADH306"/>
      <c r="ADI306"/>
      <c r="ADJ306"/>
      <c r="ADK306"/>
      <c r="ADL306"/>
      <c r="ADM306"/>
      <c r="ADN306"/>
      <c r="ADO306"/>
      <c r="ADP306"/>
      <c r="ADQ306"/>
      <c r="ADR306"/>
      <c r="ADS306"/>
      <c r="ADT306"/>
      <c r="ADU306"/>
      <c r="ADV306"/>
      <c r="ADW306"/>
      <c r="ADX306"/>
      <c r="ADY306"/>
      <c r="ADZ306"/>
      <c r="AEA306"/>
      <c r="AEB306"/>
      <c r="AEC306"/>
      <c r="AED306"/>
      <c r="AEE306"/>
      <c r="AEF306"/>
      <c r="AEG306"/>
      <c r="AEH306"/>
      <c r="AEI306"/>
      <c r="AEJ306"/>
      <c r="AEK306"/>
      <c r="AEL306"/>
      <c r="AEM306"/>
      <c r="AEN306"/>
      <c r="AEO306"/>
      <c r="AEP306"/>
      <c r="AEQ306"/>
      <c r="AER306"/>
      <c r="AES306"/>
      <c r="AET306"/>
      <c r="AEU306"/>
      <c r="AEV306"/>
      <c r="AEW306"/>
      <c r="AEX306"/>
      <c r="AEY306"/>
      <c r="AEZ306"/>
      <c r="AFA306"/>
      <c r="AFB306"/>
      <c r="AFC306"/>
      <c r="AFD306"/>
      <c r="AFE306"/>
      <c r="AFF306"/>
      <c r="AFG306"/>
      <c r="AFH306"/>
      <c r="AFI306"/>
      <c r="AFJ306"/>
      <c r="AFK306"/>
      <c r="AFL306"/>
      <c r="AFM306"/>
      <c r="AFN306"/>
      <c r="AFO306"/>
      <c r="AFP306"/>
      <c r="AFQ306"/>
      <c r="AFR306"/>
      <c r="AFS306"/>
      <c r="AFT306"/>
      <c r="AFU306"/>
      <c r="AFV306"/>
      <c r="AFW306"/>
      <c r="AFX306"/>
      <c r="AFY306"/>
      <c r="AFZ306"/>
      <c r="AGA306"/>
      <c r="AGB306"/>
      <c r="AGC306"/>
      <c r="AGD306"/>
      <c r="AGE306"/>
      <c r="AGF306"/>
      <c r="AGG306"/>
      <c r="AGH306"/>
      <c r="AGI306"/>
      <c r="AGJ306"/>
      <c r="AGK306"/>
      <c r="AGL306"/>
      <c r="AGM306"/>
      <c r="AGN306"/>
      <c r="AGO306"/>
      <c r="AGP306"/>
      <c r="AGQ306"/>
      <c r="AGR306"/>
      <c r="AGS306"/>
      <c r="AGT306"/>
      <c r="AGU306"/>
      <c r="AGV306"/>
      <c r="AGW306"/>
      <c r="AGX306"/>
      <c r="AGY306"/>
      <c r="AGZ306"/>
      <c r="AHA306"/>
      <c r="AHB306"/>
      <c r="AHC306"/>
      <c r="AHD306"/>
      <c r="AHE306"/>
      <c r="AHF306"/>
      <c r="AHG306"/>
      <c r="AHH306"/>
      <c r="AHI306"/>
      <c r="AHJ306"/>
      <c r="AHK306"/>
      <c r="AHL306"/>
      <c r="AHM306"/>
      <c r="AHN306"/>
      <c r="AHO306"/>
      <c r="AHP306"/>
      <c r="AHQ306"/>
      <c r="AHR306"/>
      <c r="AHS306"/>
      <c r="AHT306"/>
      <c r="AHU306"/>
      <c r="AHV306"/>
      <c r="AHW306"/>
      <c r="AHX306"/>
      <c r="AHY306"/>
      <c r="AHZ306"/>
      <c r="AIA306"/>
      <c r="AIB306"/>
      <c r="AIC306"/>
      <c r="AID306"/>
      <c r="AIE306"/>
      <c r="AIF306"/>
      <c r="AIG306"/>
      <c r="AIH306"/>
      <c r="AII306"/>
      <c r="AIJ306"/>
      <c r="AIK306"/>
      <c r="AIL306"/>
      <c r="AIM306"/>
      <c r="AIN306"/>
      <c r="AIO306"/>
      <c r="AIP306"/>
      <c r="AIQ306"/>
      <c r="AIR306"/>
      <c r="AIS306"/>
      <c r="AIT306"/>
      <c r="AIU306"/>
      <c r="AIV306"/>
      <c r="AIW306"/>
      <c r="AIX306"/>
      <c r="AIY306"/>
      <c r="AIZ306"/>
      <c r="AJA306"/>
      <c r="AJB306"/>
      <c r="AJC306"/>
      <c r="AJD306"/>
      <c r="AJE306"/>
      <c r="AJF306"/>
      <c r="AJG306"/>
      <c r="AJH306"/>
      <c r="AJI306"/>
      <c r="AJJ306"/>
      <c r="AJK306"/>
      <c r="AJL306"/>
      <c r="AJM306"/>
      <c r="AJN306"/>
      <c r="AJO306"/>
      <c r="AJP306"/>
      <c r="AJQ306"/>
      <c r="AJR306"/>
      <c r="AJS306"/>
      <c r="AJT306"/>
      <c r="AJU306"/>
      <c r="AJV306"/>
      <c r="AJW306"/>
      <c r="AJX306"/>
      <c r="AJY306"/>
      <c r="AJZ306"/>
      <c r="AKA306"/>
      <c r="AKB306"/>
      <c r="AKC306"/>
      <c r="AKD306"/>
      <c r="AKE306"/>
      <c r="AKF306"/>
      <c r="AKG306"/>
      <c r="AKH306"/>
      <c r="AKI306"/>
      <c r="AKJ306"/>
      <c r="AKK306"/>
      <c r="AKL306"/>
      <c r="AKM306"/>
      <c r="AKN306"/>
      <c r="AKO306"/>
      <c r="AKP306"/>
      <c r="AKQ306"/>
      <c r="AKR306"/>
      <c r="AKS306"/>
      <c r="AKT306"/>
      <c r="AKU306"/>
      <c r="AKV306"/>
      <c r="AKW306"/>
      <c r="AKX306"/>
      <c r="AKY306"/>
      <c r="AKZ306"/>
      <c r="ALA306"/>
      <c r="ALB306"/>
      <c r="ALC306"/>
      <c r="ALD306"/>
      <c r="ALE306"/>
      <c r="ALF306"/>
      <c r="ALG306"/>
      <c r="ALH306"/>
      <c r="ALI306"/>
      <c r="ALJ306"/>
      <c r="ALK306"/>
      <c r="ALL306"/>
      <c r="ALM306"/>
      <c r="ALN306"/>
      <c r="ALO306"/>
      <c r="ALP306"/>
      <c r="ALQ306"/>
      <c r="ALR306"/>
      <c r="ALS306"/>
      <c r="ALT306"/>
      <c r="ALU306"/>
      <c r="ALV306"/>
      <c r="ALW306"/>
      <c r="ALX306"/>
      <c r="ALY306"/>
      <c r="ALZ306"/>
      <c r="AMA306"/>
      <c r="AMB306"/>
      <c r="AMC306"/>
      <c r="AMD306"/>
      <c r="AME306"/>
      <c r="AMF306"/>
      <c r="AMG306"/>
      <c r="AMH306"/>
      <c r="AMI306"/>
      <c r="AMJ306"/>
      <c r="AMK306"/>
      <c r="AML306"/>
      <c r="AMM306"/>
      <c r="AMN306"/>
      <c r="AMO306"/>
      <c r="AMP306"/>
      <c r="AMQ306"/>
      <c r="AMR306"/>
      <c r="AMS306"/>
      <c r="AMT306"/>
      <c r="AMU306"/>
      <c r="AMV306"/>
      <c r="AMW306"/>
      <c r="AMX306"/>
      <c r="AMY306"/>
      <c r="AMZ306"/>
      <c r="ANA306"/>
      <c r="ANB306"/>
      <c r="ANC306"/>
      <c r="AND306"/>
      <c r="ANE306"/>
      <c r="ANF306"/>
      <c r="ANG306"/>
      <c r="ANH306"/>
      <c r="ANI306"/>
      <c r="ANJ306"/>
      <c r="ANK306"/>
      <c r="ANL306"/>
      <c r="ANM306"/>
      <c r="ANN306"/>
      <c r="ANO306"/>
      <c r="ANP306"/>
      <c r="ANQ306"/>
      <c r="ANR306"/>
      <c r="ANS306"/>
      <c r="ANT306"/>
      <c r="ANU306"/>
      <c r="ANV306"/>
      <c r="ANW306"/>
      <c r="ANX306"/>
      <c r="ANY306"/>
      <c r="ANZ306"/>
      <c r="AOA306"/>
      <c r="AOB306"/>
      <c r="AOC306"/>
      <c r="AOD306"/>
      <c r="AOE306"/>
      <c r="AOF306"/>
      <c r="AOG306"/>
      <c r="AOH306"/>
      <c r="AOI306"/>
      <c r="AOJ306"/>
      <c r="AOK306"/>
      <c r="AOL306"/>
      <c r="AOM306"/>
      <c r="AON306"/>
      <c r="AOO306"/>
      <c r="AOP306"/>
      <c r="AOQ306"/>
      <c r="AOR306"/>
      <c r="AOS306"/>
      <c r="AOT306"/>
      <c r="AOU306"/>
      <c r="AOV306"/>
      <c r="AOW306"/>
      <c r="AOX306"/>
      <c r="AOY306"/>
      <c r="AOZ306"/>
      <c r="APA306"/>
      <c r="APB306"/>
      <c r="APC306"/>
      <c r="APD306"/>
      <c r="APE306"/>
      <c r="APF306"/>
      <c r="APG306"/>
      <c r="APH306"/>
      <c r="API306"/>
      <c r="APJ306"/>
      <c r="APK306"/>
      <c r="APL306"/>
      <c r="APM306"/>
      <c r="APN306"/>
      <c r="APO306"/>
      <c r="APP306"/>
      <c r="APQ306"/>
      <c r="APR306"/>
      <c r="APS306"/>
      <c r="APT306"/>
      <c r="APU306"/>
      <c r="APV306"/>
      <c r="APW306"/>
      <c r="APX306"/>
      <c r="APY306"/>
      <c r="APZ306"/>
      <c r="AQA306"/>
      <c r="AQB306"/>
      <c r="AQC306"/>
      <c r="AQD306"/>
      <c r="AQE306"/>
      <c r="AQF306"/>
      <c r="AQG306"/>
      <c r="AQH306"/>
      <c r="AQI306"/>
      <c r="AQJ306"/>
      <c r="AQK306"/>
      <c r="AQL306"/>
      <c r="AQM306"/>
      <c r="AQN306"/>
      <c r="AQO306"/>
      <c r="AQP306"/>
      <c r="AQQ306"/>
      <c r="AQR306"/>
      <c r="AQS306"/>
      <c r="AQT306"/>
      <c r="AQU306"/>
      <c r="AQV306"/>
      <c r="AQW306"/>
      <c r="AQX306"/>
      <c r="AQY306"/>
      <c r="AQZ306"/>
      <c r="ARA306"/>
      <c r="ARB306"/>
      <c r="ARC306"/>
      <c r="ARD306"/>
      <c r="ARE306"/>
      <c r="ARF306"/>
      <c r="ARG306"/>
      <c r="ARH306"/>
      <c r="ARI306"/>
      <c r="ARJ306"/>
      <c r="ARK306"/>
      <c r="ARL306"/>
      <c r="ARM306"/>
      <c r="ARN306"/>
      <c r="ARO306"/>
      <c r="ARP306"/>
      <c r="ARQ306"/>
      <c r="ARR306"/>
      <c r="ARS306"/>
      <c r="ART306"/>
      <c r="ARU306"/>
      <c r="ARV306"/>
      <c r="ARW306"/>
      <c r="ARX306"/>
      <c r="ARY306"/>
      <c r="ARZ306"/>
      <c r="ASA306"/>
      <c r="ASB306"/>
      <c r="ASC306"/>
      <c r="ASD306"/>
      <c r="ASE306"/>
      <c r="ASF306"/>
      <c r="ASG306"/>
      <c r="ASH306"/>
      <c r="ASI306"/>
      <c r="ASJ306"/>
      <c r="ASK306"/>
      <c r="ASL306"/>
      <c r="ASM306"/>
      <c r="ASN306"/>
      <c r="ASO306"/>
      <c r="ASP306"/>
      <c r="ASQ306"/>
      <c r="ASR306"/>
      <c r="ASS306"/>
      <c r="AST306"/>
      <c r="ASU306"/>
      <c r="ASV306"/>
      <c r="ASW306"/>
      <c r="ASX306"/>
      <c r="ASY306"/>
      <c r="ASZ306"/>
      <c r="ATA306"/>
      <c r="ATB306"/>
      <c r="ATC306"/>
      <c r="ATD306"/>
      <c r="ATE306"/>
      <c r="ATF306"/>
      <c r="ATG306"/>
      <c r="ATH306"/>
      <c r="ATI306"/>
      <c r="ATJ306"/>
      <c r="ATK306"/>
      <c r="ATL306"/>
      <c r="ATM306"/>
      <c r="ATN306"/>
      <c r="ATO306"/>
      <c r="ATP306"/>
      <c r="ATQ306"/>
      <c r="ATR306"/>
      <c r="ATS306"/>
      <c r="ATT306"/>
      <c r="ATU306"/>
      <c r="ATV306"/>
      <c r="ATW306"/>
      <c r="ATX306"/>
      <c r="ATY306"/>
      <c r="ATZ306"/>
      <c r="AUA306"/>
      <c r="AUB306"/>
      <c r="AUC306"/>
      <c r="AUD306"/>
      <c r="AUE306"/>
      <c r="AUF306"/>
      <c r="AUG306"/>
      <c r="AUH306"/>
      <c r="AUI306"/>
      <c r="AUJ306"/>
      <c r="AUK306"/>
      <c r="AUL306"/>
      <c r="AUM306"/>
      <c r="AUN306"/>
      <c r="AUO306"/>
      <c r="AUP306"/>
      <c r="AUQ306"/>
      <c r="AUR306"/>
      <c r="AUS306"/>
      <c r="AUT306"/>
      <c r="AUU306"/>
      <c r="AUV306"/>
      <c r="AUW306"/>
      <c r="AUX306"/>
      <c r="AUY306"/>
      <c r="AUZ306"/>
      <c r="AVA306"/>
      <c r="AVB306"/>
      <c r="AVC306"/>
      <c r="AVD306"/>
      <c r="AVE306"/>
      <c r="AVF306"/>
      <c r="AVG306"/>
      <c r="AVH306"/>
      <c r="AVI306"/>
      <c r="AVJ306"/>
      <c r="AVK306"/>
      <c r="AVL306"/>
      <c r="AVM306"/>
      <c r="AVN306"/>
      <c r="AVO306"/>
      <c r="AVP306"/>
      <c r="AVQ306"/>
      <c r="AVR306"/>
      <c r="AVS306"/>
      <c r="AVT306"/>
      <c r="AVU306"/>
      <c r="AVV306"/>
      <c r="AVW306"/>
      <c r="AVX306"/>
      <c r="AVY306"/>
      <c r="AVZ306"/>
      <c r="AWA306"/>
      <c r="AWB306"/>
      <c r="AWC306"/>
      <c r="AWD306"/>
      <c r="AWE306"/>
      <c r="AWF306"/>
      <c r="AWG306"/>
      <c r="AWH306"/>
      <c r="AWI306"/>
      <c r="AWJ306"/>
      <c r="AWK306"/>
      <c r="AWL306"/>
      <c r="AWM306"/>
      <c r="AWN306"/>
      <c r="AWO306"/>
      <c r="AWP306"/>
      <c r="AWQ306"/>
      <c r="AWR306"/>
      <c r="AWS306"/>
      <c r="AWT306"/>
      <c r="AWU306"/>
      <c r="AWV306"/>
      <c r="AWW306"/>
      <c r="AWX306"/>
      <c r="AWY306"/>
      <c r="AWZ306"/>
      <c r="AXA306"/>
      <c r="AXB306"/>
      <c r="AXC306"/>
      <c r="AXD306"/>
      <c r="AXE306"/>
      <c r="AXF306"/>
      <c r="AXG306"/>
      <c r="AXH306"/>
      <c r="AXI306"/>
      <c r="AXJ306"/>
      <c r="AXK306"/>
      <c r="AXL306"/>
      <c r="AXM306"/>
      <c r="AXN306"/>
      <c r="AXO306"/>
      <c r="AXP306"/>
      <c r="AXQ306"/>
      <c r="AXR306"/>
      <c r="AXS306"/>
      <c r="AXT306"/>
      <c r="AXU306"/>
      <c r="AXV306"/>
      <c r="AXW306"/>
      <c r="AXX306"/>
      <c r="AXY306"/>
      <c r="AXZ306"/>
      <c r="AYA306"/>
      <c r="AYB306"/>
      <c r="AYC306"/>
      <c r="AYD306"/>
      <c r="AYE306"/>
      <c r="AYF306"/>
      <c r="AYG306"/>
      <c r="AYH306"/>
      <c r="AYI306"/>
      <c r="AYJ306"/>
      <c r="AYK306"/>
      <c r="AYL306"/>
      <c r="AYM306"/>
      <c r="AYN306"/>
      <c r="AYO306"/>
      <c r="AYP306"/>
      <c r="AYQ306"/>
      <c r="AYR306"/>
      <c r="AYS306"/>
      <c r="AYT306"/>
      <c r="AYU306"/>
      <c r="AYV306"/>
      <c r="AYW306"/>
      <c r="AYX306"/>
      <c r="AYY306"/>
      <c r="AYZ306"/>
      <c r="AZA306"/>
      <c r="AZB306"/>
      <c r="AZC306"/>
      <c r="AZD306"/>
      <c r="AZE306"/>
      <c r="AZF306"/>
      <c r="AZG306"/>
      <c r="AZH306"/>
      <c r="AZI306"/>
      <c r="AZJ306"/>
      <c r="AZK306"/>
      <c r="AZL306"/>
      <c r="AZM306"/>
      <c r="AZN306"/>
      <c r="AZO306"/>
      <c r="AZP306"/>
      <c r="AZQ306"/>
      <c r="AZR306"/>
      <c r="AZS306"/>
      <c r="AZT306"/>
      <c r="AZU306"/>
      <c r="AZV306"/>
      <c r="AZW306"/>
      <c r="AZX306"/>
      <c r="AZY306"/>
      <c r="AZZ306"/>
      <c r="BAA306"/>
      <c r="BAB306"/>
      <c r="BAC306"/>
      <c r="BAD306"/>
      <c r="BAE306"/>
      <c r="BAF306"/>
      <c r="BAG306"/>
      <c r="BAH306"/>
      <c r="BAI306"/>
      <c r="BAJ306"/>
      <c r="BAK306"/>
      <c r="BAL306"/>
      <c r="BAM306"/>
      <c r="BAN306"/>
      <c r="BAO306"/>
      <c r="BAP306"/>
      <c r="BAQ306"/>
      <c r="BAR306"/>
      <c r="BAS306"/>
      <c r="BAT306"/>
      <c r="BAU306"/>
      <c r="BAV306"/>
      <c r="BAW306"/>
      <c r="BAX306"/>
      <c r="BAY306"/>
      <c r="BAZ306"/>
      <c r="BBA306"/>
      <c r="BBB306"/>
      <c r="BBC306"/>
      <c r="BBD306"/>
      <c r="BBE306"/>
      <c r="BBF306"/>
      <c r="BBG306"/>
      <c r="BBH306"/>
      <c r="BBI306"/>
      <c r="BBJ306"/>
      <c r="BBK306"/>
      <c r="BBL306"/>
      <c r="BBM306"/>
      <c r="BBN306"/>
      <c r="BBO306"/>
      <c r="BBP306"/>
      <c r="BBQ306"/>
      <c r="BBR306"/>
      <c r="BBS306"/>
      <c r="BBT306"/>
      <c r="BBU306"/>
      <c r="BBV306"/>
      <c r="BBW306"/>
      <c r="BBX306"/>
      <c r="BBY306"/>
      <c r="BBZ306"/>
      <c r="BCA306"/>
      <c r="BCB306"/>
      <c r="BCC306"/>
      <c r="BCD306"/>
      <c r="BCE306"/>
      <c r="BCF306"/>
      <c r="BCG306"/>
      <c r="BCH306"/>
      <c r="BCI306"/>
      <c r="BCJ306"/>
      <c r="BCK306"/>
      <c r="BCL306"/>
      <c r="BCM306"/>
      <c r="BCN306"/>
      <c r="BCO306"/>
      <c r="BCP306"/>
      <c r="BCQ306"/>
      <c r="BCR306"/>
      <c r="BCS306"/>
      <c r="BCT306"/>
      <c r="BCU306"/>
      <c r="BCV306"/>
      <c r="BCW306"/>
      <c r="BCX306"/>
      <c r="BCY306"/>
      <c r="BCZ306"/>
      <c r="BDA306"/>
      <c r="BDB306"/>
      <c r="BDC306"/>
      <c r="BDD306"/>
      <c r="BDE306"/>
      <c r="BDF306"/>
      <c r="BDG306"/>
      <c r="BDH306"/>
      <c r="BDI306"/>
      <c r="BDJ306"/>
      <c r="BDK306"/>
      <c r="BDL306"/>
      <c r="BDM306"/>
      <c r="BDN306"/>
      <c r="BDO306"/>
      <c r="BDP306"/>
      <c r="BDQ306"/>
      <c r="BDR306"/>
      <c r="BDS306"/>
      <c r="BDT306"/>
      <c r="BDU306"/>
      <c r="BDV306"/>
      <c r="BDW306"/>
      <c r="BDX306"/>
      <c r="BDY306"/>
      <c r="BDZ306"/>
      <c r="BEA306"/>
      <c r="BEB306"/>
      <c r="BEC306"/>
      <c r="BED306"/>
      <c r="BEE306"/>
      <c r="BEF306"/>
      <c r="BEG306"/>
      <c r="BEH306"/>
      <c r="BEI306"/>
      <c r="BEJ306"/>
      <c r="BEK306"/>
      <c r="BEL306"/>
      <c r="BEM306"/>
      <c r="BEN306"/>
      <c r="BEO306"/>
      <c r="BEP306"/>
      <c r="BEQ306"/>
      <c r="BER306"/>
      <c r="BES306"/>
      <c r="BET306"/>
      <c r="BEU306"/>
      <c r="BEV306"/>
      <c r="BEW306"/>
      <c r="BEX306"/>
      <c r="BEY306"/>
      <c r="BEZ306"/>
      <c r="BFA306"/>
      <c r="BFB306"/>
      <c r="BFC306"/>
      <c r="BFD306"/>
      <c r="BFE306"/>
      <c r="BFF306"/>
      <c r="BFG306"/>
      <c r="BFH306"/>
      <c r="BFI306"/>
      <c r="BFJ306"/>
      <c r="BFK306"/>
      <c r="BFL306"/>
      <c r="BFM306"/>
      <c r="BFN306"/>
      <c r="BFO306"/>
      <c r="BFP306"/>
      <c r="BFQ306"/>
      <c r="BFR306"/>
      <c r="BFS306"/>
      <c r="BFT306"/>
      <c r="BFU306"/>
      <c r="BFV306"/>
      <c r="BFW306"/>
      <c r="BFX306"/>
      <c r="BFY306"/>
      <c r="BFZ306"/>
      <c r="BGA306"/>
      <c r="BGB306"/>
      <c r="BGC306"/>
      <c r="BGD306"/>
      <c r="BGE306"/>
      <c r="BGF306"/>
      <c r="BGG306"/>
      <c r="BGH306"/>
      <c r="BGI306"/>
      <c r="BGJ306"/>
      <c r="BGK306"/>
      <c r="BGL306"/>
      <c r="BGM306"/>
      <c r="BGN306"/>
      <c r="BGO306"/>
      <c r="BGP306"/>
      <c r="BGQ306"/>
      <c r="BGR306"/>
      <c r="BGS306"/>
      <c r="BGT306"/>
      <c r="BGU306"/>
      <c r="BGV306"/>
      <c r="BGW306"/>
      <c r="BGX306"/>
      <c r="BGY306"/>
      <c r="BGZ306"/>
      <c r="BHA306"/>
      <c r="BHB306"/>
      <c r="BHC306"/>
      <c r="BHD306"/>
      <c r="BHE306"/>
      <c r="BHF306"/>
      <c r="BHG306"/>
      <c r="BHH306"/>
      <c r="BHI306"/>
      <c r="BHJ306"/>
      <c r="BHK306"/>
      <c r="BHL306"/>
      <c r="BHM306"/>
      <c r="BHN306"/>
      <c r="BHO306"/>
      <c r="BHP306"/>
      <c r="BHQ306"/>
      <c r="BHR306"/>
      <c r="BHS306"/>
      <c r="BHT306"/>
      <c r="BHU306"/>
      <c r="BHV306"/>
      <c r="BHW306"/>
      <c r="BHX306"/>
      <c r="BHY306"/>
      <c r="BHZ306"/>
      <c r="BIA306"/>
      <c r="BIB306"/>
      <c r="BIC306"/>
      <c r="BID306"/>
      <c r="BIE306"/>
      <c r="BIF306"/>
      <c r="BIG306"/>
      <c r="BIH306"/>
      <c r="BII306"/>
      <c r="BIJ306"/>
      <c r="BIK306"/>
      <c r="BIL306"/>
      <c r="BIM306"/>
      <c r="BIN306"/>
      <c r="BIO306"/>
      <c r="BIP306"/>
      <c r="BIQ306"/>
      <c r="BIR306"/>
      <c r="BIS306"/>
      <c r="BIT306"/>
      <c r="BIU306"/>
      <c r="BIV306"/>
      <c r="BIW306"/>
      <c r="BIX306"/>
      <c r="BIY306"/>
      <c r="BIZ306"/>
      <c r="BJA306"/>
      <c r="BJB306"/>
      <c r="BJC306"/>
      <c r="BJD306"/>
      <c r="BJE306"/>
      <c r="BJF306"/>
      <c r="BJG306"/>
      <c r="BJH306"/>
      <c r="BJI306"/>
      <c r="BJJ306"/>
      <c r="BJK306"/>
      <c r="BJL306"/>
      <c r="BJM306"/>
      <c r="BJN306"/>
      <c r="BJO306"/>
      <c r="BJP306"/>
      <c r="BJQ306"/>
      <c r="BJR306"/>
      <c r="BJS306"/>
      <c r="BJT306"/>
      <c r="BJU306"/>
      <c r="BJV306"/>
      <c r="BJW306"/>
      <c r="BJX306"/>
      <c r="BJY306"/>
      <c r="BJZ306"/>
      <c r="BKA306"/>
      <c r="BKB306"/>
      <c r="BKC306"/>
      <c r="BKD306"/>
      <c r="BKE306"/>
      <c r="BKF306"/>
      <c r="BKG306"/>
      <c r="BKH306"/>
      <c r="BKI306"/>
      <c r="BKJ306"/>
      <c r="BKK306"/>
      <c r="BKL306"/>
      <c r="BKM306"/>
      <c r="BKN306"/>
      <c r="BKO306"/>
      <c r="BKP306"/>
      <c r="BKQ306"/>
      <c r="BKR306"/>
      <c r="BKS306"/>
      <c r="BKT306"/>
      <c r="BKU306"/>
      <c r="BKV306"/>
      <c r="BKW306"/>
      <c r="BKX306"/>
      <c r="BKY306"/>
      <c r="BKZ306"/>
      <c r="BLA306"/>
      <c r="BLB306"/>
      <c r="BLC306"/>
      <c r="BLD306"/>
      <c r="BLE306"/>
      <c r="BLF306"/>
      <c r="BLG306"/>
      <c r="BLH306"/>
      <c r="BLI306"/>
      <c r="BLJ306"/>
      <c r="BLK306"/>
      <c r="BLL306"/>
      <c r="BLM306"/>
      <c r="BLN306"/>
      <c r="BLO306"/>
      <c r="BLP306"/>
      <c r="BLQ306"/>
      <c r="BLR306"/>
      <c r="BLS306"/>
      <c r="BLT306"/>
      <c r="BLU306"/>
      <c r="BLV306"/>
      <c r="BLW306"/>
      <c r="BLX306"/>
      <c r="BLY306"/>
      <c r="BLZ306"/>
      <c r="BMA306"/>
      <c r="BMB306"/>
      <c r="BMC306"/>
      <c r="BMD306"/>
      <c r="BME306"/>
      <c r="BMF306"/>
      <c r="BMG306"/>
      <c r="BMH306"/>
      <c r="BMI306"/>
      <c r="BMJ306"/>
      <c r="BMK306"/>
      <c r="BML306"/>
      <c r="BMM306"/>
      <c r="BMN306"/>
      <c r="BMO306"/>
      <c r="BMP306"/>
      <c r="BMQ306"/>
      <c r="BMR306"/>
      <c r="BMS306"/>
      <c r="BMT306"/>
      <c r="BMU306"/>
      <c r="BMV306"/>
      <c r="BMW306"/>
      <c r="BMX306"/>
      <c r="BMY306"/>
      <c r="BMZ306"/>
      <c r="BNA306"/>
      <c r="BNB306"/>
      <c r="BNC306"/>
      <c r="BND306"/>
      <c r="BNE306"/>
      <c r="BNF306"/>
      <c r="BNG306"/>
      <c r="BNH306"/>
      <c r="BNI306"/>
      <c r="BNJ306"/>
      <c r="BNK306"/>
      <c r="BNL306"/>
      <c r="BNM306"/>
      <c r="BNN306"/>
      <c r="BNO306"/>
      <c r="BNP306"/>
      <c r="BNQ306"/>
      <c r="BNR306"/>
      <c r="BNS306"/>
      <c r="BNT306"/>
      <c r="BNU306"/>
      <c r="BNV306"/>
      <c r="BNW306"/>
      <c r="BNX306"/>
      <c r="BNY306"/>
      <c r="BNZ306"/>
      <c r="BOA306"/>
      <c r="BOB306"/>
      <c r="BOC306"/>
      <c r="BOD306"/>
      <c r="BOE306"/>
      <c r="BOF306"/>
      <c r="BOG306"/>
      <c r="BOH306"/>
      <c r="BOI306"/>
      <c r="BOJ306"/>
      <c r="BOK306"/>
      <c r="BOL306"/>
      <c r="BOM306"/>
      <c r="BON306"/>
      <c r="BOO306"/>
      <c r="BOP306"/>
      <c r="BOQ306"/>
      <c r="BOR306"/>
      <c r="BOS306"/>
      <c r="BOT306"/>
      <c r="BOU306"/>
      <c r="BOV306"/>
      <c r="BOW306"/>
      <c r="BOX306"/>
      <c r="BOY306"/>
      <c r="BOZ306"/>
      <c r="BPA306"/>
      <c r="BPB306"/>
      <c r="BPC306"/>
      <c r="BPD306"/>
      <c r="BPE306"/>
      <c r="BPF306"/>
      <c r="BPG306"/>
      <c r="BPH306"/>
      <c r="BPI306"/>
      <c r="BPJ306"/>
      <c r="BPK306"/>
      <c r="BPL306"/>
      <c r="BPM306"/>
      <c r="BPN306"/>
      <c r="BPO306"/>
      <c r="BPP306"/>
      <c r="BPQ306"/>
      <c r="BPR306"/>
      <c r="BPS306"/>
      <c r="BPT306"/>
      <c r="BPU306"/>
      <c r="BPV306"/>
      <c r="BPW306"/>
      <c r="BPX306"/>
      <c r="BPY306"/>
      <c r="BPZ306"/>
      <c r="BQA306"/>
      <c r="BQB306"/>
      <c r="BQC306"/>
      <c r="BQD306"/>
      <c r="BQE306"/>
      <c r="BQF306"/>
      <c r="BQG306"/>
      <c r="BQH306"/>
      <c r="BQI306"/>
      <c r="BQJ306"/>
      <c r="BQK306"/>
      <c r="BQL306"/>
      <c r="BQM306"/>
      <c r="BQN306"/>
      <c r="BQO306"/>
      <c r="BQP306"/>
      <c r="BQQ306"/>
      <c r="BQR306"/>
      <c r="BQS306"/>
      <c r="BQT306"/>
      <c r="BQU306"/>
      <c r="BQV306"/>
      <c r="BQW306"/>
      <c r="BQX306"/>
      <c r="BQY306"/>
      <c r="BQZ306"/>
      <c r="BRA306"/>
      <c r="BRB306"/>
      <c r="BRC306"/>
      <c r="BRD306"/>
      <c r="BRE306"/>
      <c r="BRF306"/>
      <c r="BRG306"/>
      <c r="BRH306"/>
      <c r="BRI306"/>
      <c r="BRJ306"/>
      <c r="BRK306"/>
      <c r="BRL306"/>
      <c r="BRM306"/>
      <c r="BRN306"/>
      <c r="BRO306"/>
      <c r="BRP306"/>
      <c r="BRQ306"/>
      <c r="BRR306"/>
      <c r="BRS306"/>
      <c r="BRT306"/>
      <c r="BRU306"/>
      <c r="BRV306"/>
      <c r="BRW306"/>
      <c r="BRX306"/>
      <c r="BRY306"/>
      <c r="BRZ306"/>
      <c r="BSA306"/>
      <c r="BSB306"/>
      <c r="BSC306"/>
      <c r="BSD306"/>
      <c r="BSE306"/>
      <c r="BSF306"/>
      <c r="BSG306"/>
      <c r="BSH306"/>
      <c r="BSI306"/>
      <c r="BSJ306"/>
      <c r="BSK306"/>
      <c r="BSL306"/>
      <c r="BSM306"/>
      <c r="BSN306"/>
      <c r="BSO306"/>
      <c r="BSP306"/>
      <c r="BSQ306"/>
      <c r="BSR306"/>
      <c r="BSS306"/>
      <c r="BST306"/>
      <c r="BSU306"/>
      <c r="BSV306"/>
      <c r="BSW306"/>
      <c r="BSX306"/>
      <c r="BSY306"/>
      <c r="BSZ306"/>
      <c r="BTA306"/>
      <c r="BTB306"/>
      <c r="BTC306"/>
      <c r="BTD306"/>
      <c r="BTE306"/>
      <c r="BTF306"/>
      <c r="BTG306"/>
      <c r="BTH306"/>
      <c r="BTI306"/>
      <c r="BTJ306"/>
      <c r="BTK306"/>
      <c r="BTL306"/>
      <c r="BTM306"/>
      <c r="BTN306"/>
      <c r="BTO306"/>
      <c r="BTP306"/>
      <c r="BTQ306"/>
      <c r="BTR306"/>
      <c r="BTS306"/>
      <c r="BTT306"/>
      <c r="BTU306"/>
      <c r="BTV306"/>
      <c r="BTW306"/>
      <c r="BTX306"/>
      <c r="BTY306"/>
      <c r="BTZ306"/>
      <c r="BUA306"/>
      <c r="BUB306"/>
      <c r="BUC306"/>
      <c r="BUD306"/>
      <c r="BUE306"/>
      <c r="BUF306"/>
      <c r="BUG306"/>
      <c r="BUH306"/>
      <c r="BUI306"/>
      <c r="BUJ306"/>
      <c r="BUK306"/>
      <c r="BUL306"/>
      <c r="BUM306"/>
      <c r="BUN306"/>
      <c r="BUO306"/>
      <c r="BUP306"/>
      <c r="BUQ306"/>
      <c r="BUR306"/>
      <c r="BUS306"/>
      <c r="BUT306"/>
      <c r="BUU306"/>
      <c r="BUV306"/>
      <c r="BUW306"/>
      <c r="BUX306"/>
      <c r="BUY306"/>
      <c r="BUZ306"/>
      <c r="BVA306"/>
      <c r="BVB306"/>
      <c r="BVC306"/>
      <c r="BVD306"/>
      <c r="BVE306"/>
      <c r="BVF306"/>
      <c r="BVG306"/>
      <c r="BVH306"/>
      <c r="BVI306"/>
      <c r="BVJ306"/>
      <c r="BVK306"/>
      <c r="BVL306"/>
      <c r="BVM306"/>
      <c r="BVN306"/>
      <c r="BVO306"/>
      <c r="BVP306"/>
      <c r="BVQ306"/>
      <c r="BVR306"/>
      <c r="BVS306"/>
      <c r="BVT306"/>
      <c r="BVU306"/>
      <c r="BVV306"/>
      <c r="BVW306"/>
      <c r="BVX306"/>
      <c r="BVY306"/>
      <c r="BVZ306"/>
      <c r="BWA306"/>
      <c r="BWB306"/>
      <c r="BWC306"/>
      <c r="BWD306"/>
      <c r="BWE306"/>
      <c r="BWF306"/>
      <c r="BWG306"/>
      <c r="BWH306"/>
      <c r="BWI306"/>
      <c r="BWJ306"/>
      <c r="BWK306"/>
      <c r="BWL306"/>
      <c r="BWM306"/>
      <c r="BWN306"/>
      <c r="BWO306"/>
      <c r="BWP306"/>
      <c r="BWQ306"/>
      <c r="BWR306"/>
      <c r="BWS306"/>
      <c r="BWT306"/>
      <c r="BWU306"/>
      <c r="BWV306"/>
      <c r="BWW306"/>
      <c r="BWX306"/>
      <c r="BWY306"/>
      <c r="BWZ306"/>
      <c r="BXA306"/>
      <c r="BXB306"/>
      <c r="BXC306"/>
      <c r="BXD306"/>
      <c r="BXE306"/>
      <c r="BXF306"/>
      <c r="BXG306"/>
      <c r="BXH306"/>
      <c r="BXI306"/>
      <c r="BXJ306"/>
      <c r="BXK306"/>
      <c r="BXL306"/>
      <c r="BXM306"/>
      <c r="BXN306"/>
      <c r="BXO306"/>
      <c r="BXP306"/>
      <c r="BXQ306"/>
      <c r="BXR306"/>
      <c r="BXS306"/>
      <c r="BXT306"/>
      <c r="BXU306"/>
      <c r="BXV306"/>
      <c r="BXW306"/>
      <c r="BXX306"/>
      <c r="BXY306"/>
      <c r="BXZ306"/>
      <c r="BYA306"/>
      <c r="BYB306"/>
      <c r="BYC306"/>
      <c r="BYD306"/>
      <c r="BYE306"/>
      <c r="BYF306"/>
      <c r="BYG306"/>
      <c r="BYH306"/>
      <c r="BYI306"/>
      <c r="BYJ306"/>
      <c r="BYK306"/>
      <c r="BYL306"/>
      <c r="BYM306"/>
      <c r="BYN306"/>
      <c r="BYO306"/>
      <c r="BYP306"/>
      <c r="BYQ306"/>
      <c r="BYR306"/>
      <c r="BYS306"/>
      <c r="BYT306"/>
      <c r="BYU306"/>
      <c r="BYV306"/>
      <c r="BYW306"/>
      <c r="BYX306"/>
      <c r="BYY306"/>
      <c r="BYZ306"/>
      <c r="BZA306"/>
      <c r="BZB306"/>
      <c r="BZC306"/>
      <c r="BZD306"/>
      <c r="BZE306"/>
      <c r="BZF306"/>
      <c r="BZG306"/>
      <c r="BZH306"/>
      <c r="BZI306"/>
      <c r="BZJ306"/>
      <c r="BZK306"/>
      <c r="BZL306"/>
      <c r="BZM306"/>
      <c r="BZN306"/>
      <c r="BZO306"/>
      <c r="BZP306"/>
      <c r="BZQ306"/>
      <c r="BZR306"/>
      <c r="BZS306"/>
      <c r="BZT306"/>
      <c r="BZU306"/>
      <c r="BZV306"/>
      <c r="BZW306"/>
      <c r="BZX306"/>
      <c r="BZY306"/>
      <c r="BZZ306"/>
      <c r="CAA306"/>
      <c r="CAB306"/>
      <c r="CAC306"/>
      <c r="CAD306"/>
      <c r="CAE306"/>
      <c r="CAF306"/>
      <c r="CAG306"/>
      <c r="CAH306"/>
      <c r="CAI306"/>
      <c r="CAJ306"/>
      <c r="CAK306"/>
      <c r="CAL306"/>
      <c r="CAM306"/>
      <c r="CAN306"/>
      <c r="CAO306"/>
      <c r="CAP306"/>
      <c r="CAQ306"/>
      <c r="CAR306"/>
      <c r="CAS306"/>
      <c r="CAT306"/>
      <c r="CAU306"/>
      <c r="CAV306"/>
      <c r="CAW306"/>
      <c r="CAX306"/>
      <c r="CAY306"/>
      <c r="CAZ306"/>
      <c r="CBA306"/>
      <c r="CBB306"/>
      <c r="CBC306"/>
      <c r="CBD306"/>
      <c r="CBE306"/>
      <c r="CBF306"/>
      <c r="CBG306"/>
      <c r="CBH306"/>
      <c r="CBI306"/>
      <c r="CBJ306"/>
      <c r="CBK306"/>
      <c r="CBL306"/>
      <c r="CBM306"/>
      <c r="CBN306"/>
      <c r="CBO306"/>
      <c r="CBP306"/>
      <c r="CBQ306"/>
      <c r="CBR306"/>
      <c r="CBS306"/>
      <c r="CBT306"/>
      <c r="CBU306"/>
      <c r="CBV306"/>
      <c r="CBW306"/>
      <c r="CBX306"/>
      <c r="CBY306"/>
      <c r="CBZ306"/>
      <c r="CCA306"/>
      <c r="CCB306"/>
      <c r="CCC306"/>
      <c r="CCD306"/>
      <c r="CCE306"/>
      <c r="CCF306"/>
      <c r="CCG306"/>
      <c r="CCH306"/>
      <c r="CCI306"/>
      <c r="CCJ306"/>
      <c r="CCK306"/>
      <c r="CCL306"/>
      <c r="CCM306"/>
      <c r="CCN306"/>
      <c r="CCO306"/>
      <c r="CCP306"/>
      <c r="CCQ306"/>
      <c r="CCR306"/>
      <c r="CCS306"/>
      <c r="CCT306"/>
      <c r="CCU306"/>
      <c r="CCV306"/>
      <c r="CCW306"/>
      <c r="CCX306"/>
      <c r="CCY306"/>
      <c r="CCZ306"/>
      <c r="CDA306"/>
      <c r="CDB306"/>
      <c r="CDC306"/>
      <c r="CDD306"/>
      <c r="CDE306"/>
      <c r="CDF306"/>
      <c r="CDG306"/>
      <c r="CDH306"/>
      <c r="CDI306"/>
      <c r="CDJ306"/>
      <c r="CDK306"/>
      <c r="CDL306"/>
      <c r="CDM306"/>
      <c r="CDN306"/>
      <c r="CDO306"/>
      <c r="CDP306"/>
      <c r="CDQ306"/>
      <c r="CDR306"/>
      <c r="CDS306"/>
      <c r="CDT306"/>
      <c r="CDU306"/>
      <c r="CDV306"/>
      <c r="CDW306"/>
      <c r="CDX306"/>
      <c r="CDY306"/>
      <c r="CDZ306"/>
      <c r="CEA306"/>
      <c r="CEB306"/>
      <c r="CEC306"/>
      <c r="CED306"/>
      <c r="CEE306"/>
      <c r="CEF306"/>
      <c r="CEG306"/>
      <c r="CEH306"/>
      <c r="CEI306"/>
      <c r="CEJ306"/>
      <c r="CEK306"/>
      <c r="CEL306"/>
      <c r="CEM306"/>
      <c r="CEN306"/>
      <c r="CEO306"/>
      <c r="CEP306"/>
      <c r="CEQ306"/>
      <c r="CER306"/>
      <c r="CES306"/>
      <c r="CET306"/>
      <c r="CEU306"/>
      <c r="CEV306"/>
      <c r="CEW306"/>
      <c r="CEX306"/>
      <c r="CEY306"/>
      <c r="CEZ306"/>
      <c r="CFA306"/>
      <c r="CFB306"/>
      <c r="CFC306"/>
      <c r="CFD306"/>
      <c r="CFE306"/>
      <c r="CFF306"/>
      <c r="CFG306"/>
      <c r="CFH306"/>
      <c r="CFI306"/>
      <c r="CFJ306"/>
      <c r="CFK306"/>
      <c r="CFL306"/>
      <c r="CFM306"/>
      <c r="CFN306"/>
      <c r="CFO306"/>
      <c r="CFP306"/>
      <c r="CFQ306"/>
      <c r="CFR306"/>
      <c r="CFS306"/>
      <c r="CFT306"/>
      <c r="CFU306"/>
      <c r="CFV306"/>
      <c r="CFW306"/>
      <c r="CFX306"/>
      <c r="CFY306"/>
      <c r="CFZ306"/>
      <c r="CGA306"/>
      <c r="CGB306"/>
      <c r="CGC306"/>
      <c r="CGD306"/>
      <c r="CGE306"/>
      <c r="CGF306"/>
      <c r="CGG306"/>
      <c r="CGH306"/>
      <c r="CGI306"/>
      <c r="CGJ306"/>
      <c r="CGK306"/>
      <c r="CGL306"/>
      <c r="CGM306"/>
      <c r="CGN306"/>
      <c r="CGO306"/>
      <c r="CGP306"/>
      <c r="CGQ306"/>
      <c r="CGR306"/>
      <c r="CGS306"/>
      <c r="CGT306"/>
      <c r="CGU306"/>
      <c r="CGV306"/>
      <c r="CGW306"/>
      <c r="CGX306"/>
      <c r="CGY306"/>
      <c r="CGZ306"/>
      <c r="CHA306"/>
      <c r="CHB306"/>
      <c r="CHC306"/>
      <c r="CHD306"/>
      <c r="CHE306"/>
      <c r="CHF306"/>
      <c r="CHG306"/>
      <c r="CHH306"/>
      <c r="CHI306"/>
      <c r="CHJ306"/>
      <c r="CHK306"/>
      <c r="CHL306"/>
      <c r="CHM306"/>
      <c r="CHN306"/>
      <c r="CHO306"/>
      <c r="CHP306"/>
      <c r="CHQ306"/>
      <c r="CHR306"/>
      <c r="CHS306"/>
      <c r="CHT306"/>
      <c r="CHU306"/>
      <c r="CHV306"/>
      <c r="CHW306"/>
      <c r="CHX306"/>
      <c r="CHY306"/>
      <c r="CHZ306"/>
      <c r="CIA306"/>
      <c r="CIB306"/>
      <c r="CIC306"/>
      <c r="CID306"/>
      <c r="CIE306"/>
      <c r="CIF306"/>
      <c r="CIG306"/>
      <c r="CIH306"/>
      <c r="CII306"/>
      <c r="CIJ306"/>
      <c r="CIK306"/>
      <c r="CIL306"/>
      <c r="CIM306"/>
      <c r="CIN306"/>
      <c r="CIO306"/>
      <c r="CIP306"/>
      <c r="CIQ306"/>
      <c r="CIR306"/>
      <c r="CIS306"/>
      <c r="CIT306"/>
      <c r="CIU306"/>
      <c r="CIV306"/>
      <c r="CIW306"/>
      <c r="CIX306"/>
      <c r="CIY306"/>
      <c r="CIZ306"/>
      <c r="CJA306"/>
      <c r="CJB306"/>
      <c r="CJC306"/>
      <c r="CJD306"/>
      <c r="CJE306"/>
      <c r="CJF306"/>
      <c r="CJG306"/>
      <c r="CJH306"/>
      <c r="CJI306"/>
      <c r="CJJ306"/>
      <c r="CJK306"/>
      <c r="CJL306"/>
      <c r="CJM306"/>
      <c r="CJN306"/>
      <c r="CJO306"/>
      <c r="CJP306"/>
      <c r="CJQ306"/>
      <c r="CJR306"/>
      <c r="CJS306"/>
      <c r="CJT306"/>
      <c r="CJU306"/>
      <c r="CJV306"/>
      <c r="CJW306"/>
      <c r="CJX306"/>
      <c r="CJY306"/>
      <c r="CJZ306"/>
      <c r="CKA306"/>
      <c r="CKB306"/>
      <c r="CKC306"/>
      <c r="CKD306"/>
      <c r="CKE306"/>
      <c r="CKF306"/>
      <c r="CKG306"/>
      <c r="CKH306"/>
      <c r="CKI306"/>
      <c r="CKJ306"/>
      <c r="CKK306"/>
      <c r="CKL306"/>
      <c r="CKM306"/>
      <c r="CKN306"/>
      <c r="CKO306"/>
      <c r="CKP306"/>
      <c r="CKQ306"/>
      <c r="CKR306"/>
      <c r="CKS306"/>
      <c r="CKT306"/>
      <c r="CKU306"/>
      <c r="CKV306"/>
      <c r="CKW306"/>
      <c r="CKX306"/>
      <c r="CKY306"/>
      <c r="CKZ306"/>
      <c r="CLA306"/>
      <c r="CLB306"/>
      <c r="CLC306"/>
      <c r="CLD306"/>
      <c r="CLE306"/>
      <c r="CLF306"/>
      <c r="CLG306"/>
      <c r="CLH306"/>
      <c r="CLI306"/>
      <c r="CLJ306"/>
      <c r="CLK306"/>
      <c r="CLL306"/>
      <c r="CLM306"/>
      <c r="CLN306"/>
      <c r="CLO306"/>
      <c r="CLP306"/>
      <c r="CLQ306"/>
      <c r="CLR306"/>
      <c r="CLS306"/>
      <c r="CLT306"/>
      <c r="CLU306"/>
      <c r="CLV306"/>
      <c r="CLW306"/>
      <c r="CLX306"/>
      <c r="CLY306"/>
      <c r="CLZ306"/>
      <c r="CMA306"/>
      <c r="CMB306"/>
      <c r="CMC306"/>
      <c r="CMD306"/>
      <c r="CME306"/>
      <c r="CMF306"/>
      <c r="CMG306"/>
      <c r="CMH306"/>
      <c r="CMI306"/>
      <c r="CMJ306"/>
      <c r="CMK306"/>
      <c r="CML306"/>
      <c r="CMM306"/>
      <c r="CMN306"/>
      <c r="CMO306"/>
      <c r="CMP306"/>
      <c r="CMQ306"/>
      <c r="CMR306"/>
      <c r="CMS306"/>
      <c r="CMT306"/>
      <c r="CMU306"/>
      <c r="CMV306"/>
      <c r="CMW306"/>
      <c r="CMX306"/>
      <c r="CMY306"/>
      <c r="CMZ306"/>
      <c r="CNA306"/>
      <c r="CNB306"/>
      <c r="CNC306"/>
      <c r="CND306"/>
      <c r="CNE306"/>
      <c r="CNF306"/>
      <c r="CNG306"/>
      <c r="CNH306"/>
      <c r="CNI306"/>
      <c r="CNJ306"/>
      <c r="CNK306"/>
      <c r="CNL306"/>
      <c r="CNM306"/>
      <c r="CNN306"/>
      <c r="CNO306"/>
      <c r="CNP306"/>
      <c r="CNQ306"/>
      <c r="CNR306"/>
      <c r="CNS306"/>
      <c r="CNT306"/>
      <c r="CNU306"/>
      <c r="CNV306"/>
      <c r="CNW306"/>
      <c r="CNX306"/>
      <c r="CNY306"/>
      <c r="CNZ306"/>
      <c r="COA306"/>
      <c r="COB306"/>
      <c r="COC306"/>
      <c r="COD306"/>
      <c r="COE306"/>
      <c r="COF306"/>
      <c r="COG306"/>
      <c r="COH306"/>
      <c r="COI306"/>
      <c r="COJ306"/>
      <c r="COK306"/>
      <c r="COL306"/>
      <c r="COM306"/>
      <c r="CON306"/>
      <c r="COO306"/>
      <c r="COP306"/>
      <c r="COQ306"/>
      <c r="COR306"/>
      <c r="COS306"/>
      <c r="COT306"/>
      <c r="COU306"/>
      <c r="COV306"/>
      <c r="COW306"/>
      <c r="COX306"/>
      <c r="COY306"/>
      <c r="COZ306"/>
      <c r="CPA306"/>
      <c r="CPB306"/>
      <c r="CPC306"/>
      <c r="CPD306"/>
      <c r="CPE306"/>
      <c r="CPF306"/>
      <c r="CPG306"/>
      <c r="CPH306"/>
      <c r="CPI306"/>
      <c r="CPJ306"/>
      <c r="CPK306"/>
      <c r="CPL306"/>
      <c r="CPM306"/>
      <c r="CPN306"/>
      <c r="CPO306"/>
      <c r="CPP306"/>
      <c r="CPQ306"/>
      <c r="CPR306"/>
      <c r="CPS306"/>
      <c r="CPT306"/>
      <c r="CPU306"/>
      <c r="CPV306"/>
      <c r="CPW306"/>
      <c r="CPX306"/>
      <c r="CPY306"/>
      <c r="CPZ306"/>
      <c r="CQA306"/>
      <c r="CQB306"/>
      <c r="CQC306"/>
      <c r="CQD306"/>
      <c r="CQE306"/>
      <c r="CQF306"/>
      <c r="CQG306"/>
      <c r="CQH306"/>
      <c r="CQI306"/>
      <c r="CQJ306"/>
      <c r="CQK306"/>
      <c r="CQL306"/>
      <c r="CQM306"/>
      <c r="CQN306"/>
      <c r="CQO306"/>
      <c r="CQP306"/>
      <c r="CQQ306"/>
      <c r="CQR306"/>
      <c r="CQS306"/>
      <c r="CQT306"/>
      <c r="CQU306"/>
      <c r="CQV306"/>
      <c r="CQW306"/>
      <c r="CQX306"/>
      <c r="CQY306"/>
      <c r="CQZ306"/>
      <c r="CRA306"/>
      <c r="CRB306"/>
      <c r="CRC306"/>
      <c r="CRD306"/>
      <c r="CRE306"/>
      <c r="CRF306"/>
      <c r="CRG306"/>
      <c r="CRH306"/>
      <c r="CRI306"/>
      <c r="CRJ306"/>
      <c r="CRK306"/>
      <c r="CRL306"/>
      <c r="CRM306"/>
      <c r="CRN306"/>
      <c r="CRO306"/>
      <c r="CRP306"/>
      <c r="CRQ306"/>
      <c r="CRR306"/>
      <c r="CRS306"/>
      <c r="CRT306"/>
      <c r="CRU306"/>
      <c r="CRV306"/>
      <c r="CRW306"/>
      <c r="CRX306"/>
      <c r="CRY306"/>
      <c r="CRZ306"/>
      <c r="CSA306"/>
      <c r="CSB306"/>
      <c r="CSC306"/>
      <c r="CSD306"/>
      <c r="CSE306"/>
      <c r="CSF306"/>
      <c r="CSG306"/>
      <c r="CSH306"/>
      <c r="CSI306"/>
      <c r="CSJ306"/>
      <c r="CSK306"/>
      <c r="CSL306"/>
      <c r="CSM306"/>
      <c r="CSN306"/>
      <c r="CSO306"/>
      <c r="CSP306"/>
      <c r="CSQ306"/>
      <c r="CSR306"/>
      <c r="CSS306"/>
      <c r="CST306"/>
      <c r="CSU306"/>
      <c r="CSV306"/>
      <c r="CSW306"/>
      <c r="CSX306"/>
      <c r="CSY306"/>
      <c r="CSZ306"/>
      <c r="CTA306"/>
      <c r="CTB306"/>
      <c r="CTC306"/>
      <c r="CTD306"/>
      <c r="CTE306"/>
      <c r="CTF306"/>
      <c r="CTG306"/>
      <c r="CTH306"/>
      <c r="CTI306"/>
      <c r="CTJ306"/>
      <c r="CTK306"/>
      <c r="CTL306"/>
      <c r="CTM306"/>
      <c r="CTN306"/>
      <c r="CTO306"/>
      <c r="CTP306"/>
      <c r="CTQ306"/>
      <c r="CTR306"/>
      <c r="CTS306"/>
      <c r="CTT306"/>
      <c r="CTU306"/>
      <c r="CTV306"/>
      <c r="CTW306"/>
      <c r="CTX306"/>
      <c r="CTY306"/>
      <c r="CTZ306"/>
      <c r="CUA306"/>
      <c r="CUB306"/>
      <c r="CUC306"/>
      <c r="CUD306"/>
      <c r="CUE306"/>
      <c r="CUF306"/>
      <c r="CUG306"/>
      <c r="CUH306"/>
      <c r="CUI306"/>
      <c r="CUJ306"/>
      <c r="CUK306"/>
      <c r="CUL306"/>
      <c r="CUM306"/>
      <c r="CUN306"/>
      <c r="CUO306"/>
      <c r="CUP306"/>
      <c r="CUQ306"/>
      <c r="CUR306"/>
      <c r="CUS306"/>
      <c r="CUT306"/>
      <c r="CUU306"/>
      <c r="CUV306"/>
      <c r="CUW306"/>
      <c r="CUX306"/>
      <c r="CUY306"/>
      <c r="CUZ306"/>
      <c r="CVA306"/>
      <c r="CVB306"/>
      <c r="CVC306"/>
      <c r="CVD306"/>
      <c r="CVE306"/>
      <c r="CVF306"/>
      <c r="CVG306"/>
      <c r="CVH306"/>
      <c r="CVI306"/>
      <c r="CVJ306"/>
      <c r="CVK306"/>
      <c r="CVL306"/>
      <c r="CVM306"/>
      <c r="CVN306"/>
      <c r="CVO306"/>
      <c r="CVP306"/>
      <c r="CVQ306"/>
      <c r="CVR306"/>
      <c r="CVS306"/>
      <c r="CVT306"/>
      <c r="CVU306"/>
      <c r="CVV306"/>
      <c r="CVW306"/>
      <c r="CVX306"/>
      <c r="CVY306"/>
      <c r="CVZ306"/>
      <c r="CWA306"/>
      <c r="CWB306"/>
      <c r="CWC306"/>
      <c r="CWD306"/>
      <c r="CWE306"/>
      <c r="CWF306"/>
      <c r="CWG306"/>
      <c r="CWH306"/>
      <c r="CWI306"/>
      <c r="CWJ306"/>
      <c r="CWK306"/>
      <c r="CWL306"/>
      <c r="CWM306"/>
      <c r="CWN306"/>
      <c r="CWO306"/>
      <c r="CWP306"/>
      <c r="CWQ306"/>
      <c r="CWR306"/>
      <c r="CWS306"/>
      <c r="CWT306"/>
      <c r="CWU306"/>
      <c r="CWV306"/>
      <c r="CWW306"/>
      <c r="CWX306"/>
      <c r="CWY306"/>
      <c r="CWZ306"/>
      <c r="CXA306"/>
      <c r="CXB306"/>
      <c r="CXC306"/>
      <c r="CXD306"/>
      <c r="CXE306"/>
      <c r="CXF306"/>
      <c r="CXG306"/>
      <c r="CXH306"/>
      <c r="CXI306"/>
      <c r="CXJ306"/>
      <c r="CXK306"/>
      <c r="CXL306"/>
      <c r="CXM306"/>
      <c r="CXN306"/>
      <c r="CXO306"/>
      <c r="CXP306"/>
      <c r="CXQ306"/>
      <c r="CXR306"/>
      <c r="CXS306"/>
      <c r="CXT306"/>
      <c r="CXU306"/>
      <c r="CXV306"/>
      <c r="CXW306"/>
      <c r="CXX306"/>
      <c r="CXY306"/>
      <c r="CXZ306"/>
      <c r="CYA306"/>
      <c r="CYB306"/>
      <c r="CYC306"/>
      <c r="CYD306"/>
      <c r="CYE306"/>
      <c r="CYF306"/>
      <c r="CYG306"/>
      <c r="CYH306"/>
      <c r="CYI306"/>
      <c r="CYJ306"/>
      <c r="CYK306"/>
      <c r="CYL306"/>
      <c r="CYM306"/>
      <c r="CYN306"/>
      <c r="CYO306"/>
      <c r="CYP306"/>
      <c r="CYQ306"/>
      <c r="CYR306"/>
      <c r="CYS306"/>
      <c r="CYT306"/>
      <c r="CYU306"/>
      <c r="CYV306"/>
      <c r="CYW306"/>
      <c r="CYX306"/>
      <c r="CYY306"/>
      <c r="CYZ306"/>
      <c r="CZA306"/>
      <c r="CZB306"/>
      <c r="CZC306"/>
      <c r="CZD306"/>
      <c r="CZE306"/>
      <c r="CZF306"/>
      <c r="CZG306"/>
      <c r="CZH306"/>
      <c r="CZI306"/>
      <c r="CZJ306"/>
      <c r="CZK306"/>
      <c r="CZL306"/>
      <c r="CZM306"/>
      <c r="CZN306"/>
      <c r="CZO306"/>
      <c r="CZP306"/>
      <c r="CZQ306"/>
      <c r="CZR306"/>
      <c r="CZS306"/>
      <c r="CZT306"/>
      <c r="CZU306"/>
      <c r="CZV306"/>
      <c r="CZW306"/>
      <c r="CZX306"/>
      <c r="CZY306"/>
      <c r="CZZ306"/>
      <c r="DAA306"/>
      <c r="DAB306"/>
      <c r="DAC306"/>
      <c r="DAD306"/>
      <c r="DAE306"/>
      <c r="DAF306"/>
      <c r="DAG306"/>
      <c r="DAH306"/>
      <c r="DAI306"/>
      <c r="DAJ306"/>
      <c r="DAK306"/>
      <c r="DAL306"/>
      <c r="DAM306"/>
      <c r="DAN306"/>
      <c r="DAO306"/>
      <c r="DAP306"/>
      <c r="DAQ306"/>
      <c r="DAR306"/>
      <c r="DAS306"/>
      <c r="DAT306"/>
      <c r="DAU306"/>
      <c r="DAV306"/>
      <c r="DAW306"/>
      <c r="DAX306"/>
      <c r="DAY306"/>
      <c r="DAZ306"/>
      <c r="DBA306"/>
      <c r="DBB306"/>
      <c r="DBC306"/>
      <c r="DBD306"/>
      <c r="DBE306"/>
      <c r="DBF306"/>
      <c r="DBG306"/>
      <c r="DBH306"/>
      <c r="DBI306"/>
      <c r="DBJ306"/>
      <c r="DBK306"/>
      <c r="DBL306"/>
      <c r="DBM306"/>
      <c r="DBN306"/>
      <c r="DBO306"/>
      <c r="DBP306"/>
      <c r="DBQ306"/>
      <c r="DBR306"/>
      <c r="DBS306"/>
      <c r="DBT306"/>
      <c r="DBU306"/>
      <c r="DBV306"/>
      <c r="DBW306"/>
      <c r="DBX306"/>
      <c r="DBY306"/>
      <c r="DBZ306"/>
      <c r="DCA306"/>
      <c r="DCB306"/>
      <c r="DCC306"/>
      <c r="DCD306"/>
      <c r="DCE306"/>
      <c r="DCF306"/>
      <c r="DCG306"/>
      <c r="DCH306"/>
      <c r="DCI306"/>
      <c r="DCJ306"/>
      <c r="DCK306"/>
      <c r="DCL306"/>
      <c r="DCM306"/>
      <c r="DCN306"/>
      <c r="DCO306"/>
      <c r="DCP306"/>
      <c r="DCQ306"/>
      <c r="DCR306"/>
      <c r="DCS306"/>
      <c r="DCT306"/>
      <c r="DCU306"/>
      <c r="DCV306"/>
      <c r="DCW306"/>
      <c r="DCX306"/>
      <c r="DCY306"/>
      <c r="DCZ306"/>
      <c r="DDA306"/>
      <c r="DDB306"/>
      <c r="DDC306"/>
      <c r="DDD306"/>
      <c r="DDE306"/>
      <c r="DDF306"/>
      <c r="DDG306"/>
      <c r="DDH306"/>
      <c r="DDI306"/>
      <c r="DDJ306"/>
      <c r="DDK306"/>
      <c r="DDL306"/>
      <c r="DDM306"/>
      <c r="DDN306"/>
      <c r="DDO306"/>
      <c r="DDP306"/>
      <c r="DDQ306"/>
      <c r="DDR306"/>
      <c r="DDS306"/>
      <c r="DDT306"/>
      <c r="DDU306"/>
      <c r="DDV306"/>
      <c r="DDW306"/>
      <c r="DDX306"/>
      <c r="DDY306"/>
      <c r="DDZ306"/>
      <c r="DEA306"/>
      <c r="DEB306"/>
      <c r="DEC306"/>
      <c r="DED306"/>
      <c r="DEE306"/>
      <c r="DEF306"/>
      <c r="DEG306"/>
      <c r="DEH306"/>
      <c r="DEI306"/>
      <c r="DEJ306"/>
      <c r="DEK306"/>
      <c r="DEL306"/>
      <c r="DEM306"/>
      <c r="DEN306"/>
      <c r="DEO306"/>
      <c r="DEP306"/>
      <c r="DEQ306"/>
      <c r="DER306"/>
      <c r="DES306"/>
      <c r="DET306"/>
      <c r="DEU306"/>
      <c r="DEV306"/>
      <c r="DEW306"/>
      <c r="DEX306"/>
      <c r="DEY306"/>
      <c r="DEZ306"/>
      <c r="DFA306"/>
      <c r="DFB306"/>
      <c r="DFC306"/>
      <c r="DFD306"/>
      <c r="DFE306"/>
      <c r="DFF306"/>
      <c r="DFG306"/>
      <c r="DFH306"/>
      <c r="DFI306"/>
      <c r="DFJ306"/>
      <c r="DFK306"/>
      <c r="DFL306"/>
      <c r="DFM306"/>
      <c r="DFN306"/>
      <c r="DFO306"/>
      <c r="DFP306"/>
      <c r="DFQ306"/>
      <c r="DFR306"/>
      <c r="DFS306"/>
      <c r="DFT306"/>
      <c r="DFU306"/>
      <c r="DFV306"/>
      <c r="DFW306"/>
      <c r="DFX306"/>
      <c r="DFY306"/>
      <c r="DFZ306"/>
      <c r="DGA306"/>
      <c r="DGB306"/>
      <c r="DGC306"/>
      <c r="DGD306"/>
      <c r="DGE306"/>
      <c r="DGF306"/>
      <c r="DGG306"/>
      <c r="DGH306"/>
      <c r="DGI306"/>
      <c r="DGJ306"/>
      <c r="DGK306"/>
      <c r="DGL306"/>
      <c r="DGM306"/>
      <c r="DGN306"/>
      <c r="DGO306"/>
      <c r="DGP306"/>
      <c r="DGQ306"/>
      <c r="DGR306"/>
      <c r="DGS306"/>
      <c r="DGT306"/>
      <c r="DGU306"/>
      <c r="DGV306"/>
      <c r="DGW306"/>
      <c r="DGX306"/>
      <c r="DGY306"/>
      <c r="DGZ306"/>
      <c r="DHA306"/>
      <c r="DHB306"/>
      <c r="DHC306"/>
      <c r="DHD306"/>
      <c r="DHE306"/>
      <c r="DHF306"/>
      <c r="DHG306"/>
      <c r="DHH306"/>
      <c r="DHI306"/>
      <c r="DHJ306"/>
      <c r="DHK306"/>
      <c r="DHL306"/>
      <c r="DHM306"/>
      <c r="DHN306"/>
      <c r="DHO306"/>
      <c r="DHP306"/>
      <c r="DHQ306"/>
      <c r="DHR306"/>
      <c r="DHS306"/>
      <c r="DHT306"/>
      <c r="DHU306"/>
      <c r="DHV306"/>
      <c r="DHW306"/>
      <c r="DHX306"/>
      <c r="DHY306"/>
      <c r="DHZ306"/>
      <c r="DIA306"/>
      <c r="DIB306"/>
      <c r="DIC306"/>
      <c r="DID306"/>
      <c r="DIE306"/>
      <c r="DIF306"/>
      <c r="DIG306"/>
      <c r="DIH306"/>
      <c r="DII306"/>
      <c r="DIJ306"/>
      <c r="DIK306"/>
      <c r="DIL306"/>
      <c r="DIM306"/>
      <c r="DIN306"/>
      <c r="DIO306"/>
      <c r="DIP306"/>
      <c r="DIQ306"/>
      <c r="DIR306"/>
      <c r="DIS306"/>
      <c r="DIT306"/>
      <c r="DIU306"/>
      <c r="DIV306"/>
      <c r="DIW306"/>
      <c r="DIX306"/>
      <c r="DIY306"/>
      <c r="DIZ306"/>
      <c r="DJA306"/>
      <c r="DJB306"/>
      <c r="DJC306"/>
      <c r="DJD306"/>
      <c r="DJE306"/>
      <c r="DJF306"/>
      <c r="DJG306"/>
      <c r="DJH306"/>
      <c r="DJI306"/>
      <c r="DJJ306"/>
      <c r="DJK306"/>
      <c r="DJL306"/>
      <c r="DJM306"/>
      <c r="DJN306"/>
      <c r="DJO306"/>
      <c r="DJP306"/>
      <c r="DJQ306"/>
      <c r="DJR306"/>
      <c r="DJS306"/>
      <c r="DJT306"/>
      <c r="DJU306"/>
      <c r="DJV306"/>
      <c r="DJW306"/>
      <c r="DJX306"/>
      <c r="DJY306"/>
      <c r="DJZ306"/>
      <c r="DKA306"/>
      <c r="DKB306"/>
      <c r="DKC306"/>
      <c r="DKD306"/>
      <c r="DKE306"/>
      <c r="DKF306"/>
      <c r="DKG306"/>
      <c r="DKH306"/>
      <c r="DKI306"/>
      <c r="DKJ306"/>
      <c r="DKK306"/>
      <c r="DKL306"/>
      <c r="DKM306"/>
      <c r="DKN306"/>
      <c r="DKO306"/>
      <c r="DKP306"/>
      <c r="DKQ306"/>
      <c r="DKR306"/>
      <c r="DKS306"/>
      <c r="DKT306"/>
      <c r="DKU306"/>
      <c r="DKV306"/>
      <c r="DKW306"/>
      <c r="DKX306"/>
      <c r="DKY306"/>
      <c r="DKZ306"/>
      <c r="DLA306"/>
      <c r="DLB306"/>
      <c r="DLC306"/>
      <c r="DLD306"/>
      <c r="DLE306"/>
      <c r="DLF306"/>
      <c r="DLG306"/>
      <c r="DLH306"/>
      <c r="DLI306"/>
      <c r="DLJ306"/>
      <c r="DLK306"/>
      <c r="DLL306"/>
      <c r="DLM306"/>
      <c r="DLN306"/>
      <c r="DLO306"/>
      <c r="DLP306"/>
      <c r="DLQ306"/>
      <c r="DLR306"/>
      <c r="DLS306"/>
      <c r="DLT306"/>
      <c r="DLU306"/>
      <c r="DLV306"/>
      <c r="DLW306"/>
      <c r="DLX306"/>
      <c r="DLY306"/>
      <c r="DLZ306"/>
      <c r="DMA306"/>
      <c r="DMB306"/>
      <c r="DMC306"/>
      <c r="DMD306"/>
      <c r="DME306"/>
      <c r="DMF306"/>
      <c r="DMG306"/>
      <c r="DMH306"/>
      <c r="DMI306"/>
      <c r="DMJ306"/>
      <c r="DMK306"/>
      <c r="DML306"/>
      <c r="DMM306"/>
      <c r="DMN306"/>
      <c r="DMO306"/>
      <c r="DMP306"/>
      <c r="DMQ306"/>
      <c r="DMR306"/>
      <c r="DMS306"/>
      <c r="DMT306"/>
      <c r="DMU306"/>
      <c r="DMV306"/>
      <c r="DMW306"/>
      <c r="DMX306"/>
      <c r="DMY306"/>
      <c r="DMZ306"/>
      <c r="DNA306"/>
      <c r="DNB306"/>
      <c r="DNC306"/>
      <c r="DND306"/>
      <c r="DNE306"/>
      <c r="DNF306"/>
      <c r="DNG306"/>
      <c r="DNH306"/>
      <c r="DNI306"/>
      <c r="DNJ306"/>
      <c r="DNK306"/>
      <c r="DNL306"/>
      <c r="DNM306"/>
      <c r="DNN306"/>
      <c r="DNO306"/>
      <c r="DNP306"/>
      <c r="DNQ306"/>
      <c r="DNR306"/>
      <c r="DNS306"/>
      <c r="DNT306"/>
      <c r="DNU306"/>
      <c r="DNV306"/>
      <c r="DNW306"/>
      <c r="DNX306"/>
      <c r="DNY306"/>
      <c r="DNZ306"/>
      <c r="DOA306"/>
      <c r="DOB306"/>
      <c r="DOC306"/>
      <c r="DOD306"/>
      <c r="DOE306"/>
      <c r="DOF306"/>
      <c r="DOG306"/>
      <c r="DOH306"/>
      <c r="DOI306"/>
      <c r="DOJ306"/>
      <c r="DOK306"/>
      <c r="DOL306"/>
      <c r="DOM306"/>
      <c r="DON306"/>
      <c r="DOO306"/>
      <c r="DOP306"/>
      <c r="DOQ306"/>
      <c r="DOR306"/>
      <c r="DOS306"/>
      <c r="DOT306"/>
      <c r="DOU306"/>
      <c r="DOV306"/>
      <c r="DOW306"/>
      <c r="DOX306"/>
      <c r="DOY306"/>
      <c r="DOZ306"/>
      <c r="DPA306"/>
      <c r="DPB306"/>
      <c r="DPC306"/>
      <c r="DPD306"/>
      <c r="DPE306"/>
      <c r="DPF306"/>
      <c r="DPG306"/>
      <c r="DPH306"/>
      <c r="DPI306"/>
      <c r="DPJ306"/>
      <c r="DPK306"/>
      <c r="DPL306"/>
      <c r="DPM306"/>
      <c r="DPN306"/>
      <c r="DPO306"/>
      <c r="DPP306"/>
      <c r="DPQ306"/>
      <c r="DPR306"/>
      <c r="DPS306"/>
      <c r="DPT306"/>
      <c r="DPU306"/>
      <c r="DPV306"/>
      <c r="DPW306"/>
      <c r="DPX306"/>
      <c r="DPY306"/>
      <c r="DPZ306"/>
      <c r="DQA306"/>
      <c r="DQB306"/>
      <c r="DQC306"/>
      <c r="DQD306"/>
      <c r="DQE306"/>
      <c r="DQF306"/>
      <c r="DQG306"/>
      <c r="DQH306"/>
      <c r="DQI306"/>
      <c r="DQJ306"/>
      <c r="DQK306"/>
      <c r="DQL306"/>
      <c r="DQM306"/>
      <c r="DQN306"/>
      <c r="DQO306"/>
      <c r="DQP306"/>
      <c r="DQQ306"/>
      <c r="DQR306"/>
      <c r="DQS306"/>
      <c r="DQT306"/>
      <c r="DQU306"/>
      <c r="DQV306"/>
      <c r="DQW306"/>
      <c r="DQX306"/>
      <c r="DQY306"/>
      <c r="DQZ306"/>
      <c r="DRA306"/>
      <c r="DRB306"/>
      <c r="DRC306"/>
      <c r="DRD306"/>
      <c r="DRE306"/>
      <c r="DRF306"/>
      <c r="DRG306"/>
      <c r="DRH306"/>
      <c r="DRI306"/>
      <c r="DRJ306"/>
      <c r="DRK306"/>
      <c r="DRL306"/>
      <c r="DRM306"/>
      <c r="DRN306"/>
      <c r="DRO306"/>
      <c r="DRP306"/>
      <c r="DRQ306"/>
      <c r="DRR306"/>
      <c r="DRS306"/>
      <c r="DRT306"/>
      <c r="DRU306"/>
      <c r="DRV306"/>
      <c r="DRW306"/>
      <c r="DRX306"/>
      <c r="DRY306"/>
      <c r="DRZ306"/>
      <c r="DSA306"/>
      <c r="DSB306"/>
      <c r="DSC306"/>
      <c r="DSD306"/>
      <c r="DSE306"/>
      <c r="DSF306"/>
      <c r="DSG306"/>
      <c r="DSH306"/>
      <c r="DSI306"/>
      <c r="DSJ306"/>
      <c r="DSK306"/>
      <c r="DSL306"/>
      <c r="DSM306"/>
      <c r="DSN306"/>
      <c r="DSO306"/>
      <c r="DSP306"/>
      <c r="DSQ306"/>
      <c r="DSR306"/>
      <c r="DSS306"/>
      <c r="DST306"/>
      <c r="DSU306"/>
      <c r="DSV306"/>
      <c r="DSW306"/>
      <c r="DSX306"/>
      <c r="DSY306"/>
      <c r="DSZ306"/>
      <c r="DTA306"/>
      <c r="DTB306"/>
      <c r="DTC306"/>
      <c r="DTD306"/>
      <c r="DTE306"/>
      <c r="DTF306"/>
      <c r="DTG306"/>
      <c r="DTH306"/>
      <c r="DTI306"/>
      <c r="DTJ306"/>
      <c r="DTK306"/>
      <c r="DTL306"/>
      <c r="DTM306"/>
      <c r="DTN306"/>
      <c r="DTO306"/>
      <c r="DTP306"/>
      <c r="DTQ306"/>
      <c r="DTR306"/>
      <c r="DTS306"/>
      <c r="DTT306"/>
      <c r="DTU306"/>
      <c r="DTV306"/>
      <c r="DTW306"/>
      <c r="DTX306"/>
      <c r="DTY306"/>
      <c r="DTZ306"/>
      <c r="DUA306"/>
      <c r="DUB306"/>
      <c r="DUC306"/>
      <c r="DUD306"/>
      <c r="DUE306"/>
      <c r="DUF306"/>
      <c r="DUG306"/>
      <c r="DUH306"/>
      <c r="DUI306"/>
      <c r="DUJ306"/>
      <c r="DUK306"/>
      <c r="DUL306"/>
      <c r="DUM306"/>
      <c r="DUN306"/>
      <c r="DUO306"/>
      <c r="DUP306"/>
      <c r="DUQ306"/>
      <c r="DUR306"/>
      <c r="DUS306"/>
      <c r="DUT306"/>
      <c r="DUU306"/>
      <c r="DUV306"/>
      <c r="DUW306"/>
      <c r="DUX306"/>
      <c r="DUY306"/>
      <c r="DUZ306"/>
      <c r="DVA306"/>
      <c r="DVB306"/>
      <c r="DVC306"/>
      <c r="DVD306"/>
      <c r="DVE306"/>
      <c r="DVF306"/>
      <c r="DVG306"/>
      <c r="DVH306"/>
      <c r="DVI306"/>
      <c r="DVJ306"/>
      <c r="DVK306"/>
      <c r="DVL306"/>
      <c r="DVM306"/>
      <c r="DVN306"/>
      <c r="DVO306"/>
      <c r="DVP306"/>
      <c r="DVQ306"/>
      <c r="DVR306"/>
      <c r="DVS306"/>
      <c r="DVT306"/>
      <c r="DVU306"/>
      <c r="DVV306"/>
      <c r="DVW306"/>
      <c r="DVX306"/>
      <c r="DVY306"/>
      <c r="DVZ306"/>
      <c r="DWA306"/>
      <c r="DWB306"/>
      <c r="DWC306"/>
      <c r="DWD306"/>
      <c r="DWE306"/>
      <c r="DWF306"/>
      <c r="DWG306"/>
      <c r="DWH306"/>
      <c r="DWI306"/>
      <c r="DWJ306"/>
      <c r="DWK306"/>
      <c r="DWL306"/>
      <c r="DWM306"/>
      <c r="DWN306"/>
      <c r="DWO306"/>
      <c r="DWP306"/>
      <c r="DWQ306"/>
      <c r="DWR306"/>
      <c r="DWS306"/>
      <c r="DWT306"/>
      <c r="DWU306"/>
      <c r="DWV306"/>
      <c r="DWW306"/>
      <c r="DWX306"/>
      <c r="DWY306"/>
      <c r="DWZ306"/>
      <c r="DXA306"/>
      <c r="DXB306"/>
      <c r="DXC306"/>
      <c r="DXD306"/>
      <c r="DXE306"/>
      <c r="DXF306"/>
      <c r="DXG306"/>
      <c r="DXH306"/>
      <c r="DXI306"/>
      <c r="DXJ306"/>
      <c r="DXK306"/>
      <c r="DXL306"/>
      <c r="DXM306"/>
      <c r="DXN306"/>
      <c r="DXO306"/>
      <c r="DXP306"/>
      <c r="DXQ306"/>
      <c r="DXR306"/>
      <c r="DXS306"/>
      <c r="DXT306"/>
      <c r="DXU306"/>
      <c r="DXV306"/>
      <c r="DXW306"/>
      <c r="DXX306"/>
      <c r="DXY306"/>
      <c r="DXZ306"/>
      <c r="DYA306"/>
      <c r="DYB306"/>
      <c r="DYC306"/>
      <c r="DYD306"/>
      <c r="DYE306"/>
      <c r="DYF306"/>
      <c r="DYG306"/>
      <c r="DYH306"/>
      <c r="DYI306"/>
      <c r="DYJ306"/>
      <c r="DYK306"/>
      <c r="DYL306"/>
      <c r="DYM306"/>
      <c r="DYN306"/>
      <c r="DYO306"/>
      <c r="DYP306"/>
      <c r="DYQ306"/>
      <c r="DYR306"/>
      <c r="DYS306"/>
      <c r="DYT306"/>
      <c r="DYU306"/>
      <c r="DYV306"/>
      <c r="DYW306"/>
      <c r="DYX306"/>
      <c r="DYY306"/>
      <c r="DYZ306"/>
      <c r="DZA306"/>
      <c r="DZB306"/>
      <c r="DZC306"/>
      <c r="DZD306"/>
      <c r="DZE306"/>
      <c r="DZF306"/>
      <c r="DZG306"/>
      <c r="DZH306"/>
      <c r="DZI306"/>
      <c r="DZJ306"/>
      <c r="DZK306"/>
      <c r="DZL306"/>
      <c r="DZM306"/>
      <c r="DZN306"/>
      <c r="DZO306"/>
      <c r="DZP306"/>
      <c r="DZQ306"/>
      <c r="DZR306"/>
      <c r="DZS306"/>
      <c r="DZT306"/>
      <c r="DZU306"/>
      <c r="DZV306"/>
      <c r="DZW306"/>
      <c r="DZX306"/>
      <c r="DZY306"/>
      <c r="DZZ306"/>
      <c r="EAA306"/>
      <c r="EAB306"/>
      <c r="EAC306"/>
      <c r="EAD306"/>
      <c r="EAE306"/>
      <c r="EAF306"/>
      <c r="EAG306"/>
      <c r="EAH306"/>
      <c r="EAI306"/>
      <c r="EAJ306"/>
      <c r="EAK306"/>
      <c r="EAL306"/>
      <c r="EAM306"/>
      <c r="EAN306"/>
      <c r="EAO306"/>
      <c r="EAP306"/>
      <c r="EAQ306"/>
      <c r="EAR306"/>
      <c r="EAS306"/>
      <c r="EAT306"/>
      <c r="EAU306"/>
      <c r="EAV306"/>
      <c r="EAW306"/>
      <c r="EAX306"/>
      <c r="EAY306"/>
      <c r="EAZ306"/>
      <c r="EBA306"/>
      <c r="EBB306"/>
      <c r="EBC306"/>
      <c r="EBD306"/>
      <c r="EBE306"/>
      <c r="EBF306"/>
      <c r="EBG306"/>
      <c r="EBH306"/>
      <c r="EBI306"/>
      <c r="EBJ306"/>
      <c r="EBK306"/>
      <c r="EBL306"/>
      <c r="EBM306"/>
      <c r="EBN306"/>
      <c r="EBO306"/>
      <c r="EBP306"/>
      <c r="EBQ306"/>
      <c r="EBR306"/>
      <c r="EBS306"/>
      <c r="EBT306"/>
      <c r="EBU306"/>
      <c r="EBV306"/>
      <c r="EBW306"/>
      <c r="EBX306"/>
      <c r="EBY306"/>
      <c r="EBZ306"/>
      <c r="ECA306"/>
      <c r="ECB306"/>
      <c r="ECC306"/>
      <c r="ECD306"/>
      <c r="ECE306"/>
      <c r="ECF306"/>
      <c r="ECG306"/>
      <c r="ECH306"/>
      <c r="ECI306"/>
      <c r="ECJ306"/>
      <c r="ECK306"/>
      <c r="ECL306"/>
      <c r="ECM306"/>
      <c r="ECN306"/>
      <c r="ECO306"/>
      <c r="ECP306"/>
      <c r="ECQ306"/>
      <c r="ECR306"/>
      <c r="ECS306"/>
      <c r="ECT306"/>
      <c r="ECU306"/>
      <c r="ECV306"/>
      <c r="ECW306"/>
      <c r="ECX306"/>
      <c r="ECY306"/>
      <c r="ECZ306"/>
      <c r="EDA306"/>
      <c r="EDB306"/>
      <c r="EDC306"/>
      <c r="EDD306"/>
      <c r="EDE306"/>
      <c r="EDF306"/>
      <c r="EDG306"/>
      <c r="EDH306"/>
      <c r="EDI306"/>
      <c r="EDJ306"/>
      <c r="EDK306"/>
      <c r="EDL306"/>
      <c r="EDM306"/>
      <c r="EDN306"/>
      <c r="EDO306"/>
      <c r="EDP306"/>
      <c r="EDQ306"/>
      <c r="EDR306"/>
      <c r="EDS306"/>
      <c r="EDT306"/>
      <c r="EDU306"/>
      <c r="EDV306"/>
      <c r="EDW306"/>
      <c r="EDX306"/>
      <c r="EDY306"/>
      <c r="EDZ306"/>
      <c r="EEA306"/>
      <c r="EEB306"/>
      <c r="EEC306"/>
      <c r="EED306"/>
      <c r="EEE306"/>
      <c r="EEF306"/>
      <c r="EEG306"/>
      <c r="EEH306"/>
      <c r="EEI306"/>
      <c r="EEJ306"/>
      <c r="EEK306"/>
      <c r="EEL306"/>
      <c r="EEM306"/>
      <c r="EEN306"/>
      <c r="EEO306"/>
      <c r="EEP306"/>
      <c r="EEQ306"/>
      <c r="EER306"/>
      <c r="EES306"/>
      <c r="EET306"/>
      <c r="EEU306"/>
      <c r="EEV306"/>
      <c r="EEW306"/>
      <c r="EEX306"/>
      <c r="EEY306"/>
      <c r="EEZ306"/>
      <c r="EFA306"/>
      <c r="EFB306"/>
      <c r="EFC306"/>
      <c r="EFD306"/>
      <c r="EFE306"/>
      <c r="EFF306"/>
      <c r="EFG306"/>
      <c r="EFH306"/>
      <c r="EFI306"/>
      <c r="EFJ306"/>
      <c r="EFK306"/>
      <c r="EFL306"/>
      <c r="EFM306"/>
      <c r="EFN306"/>
      <c r="EFO306"/>
      <c r="EFP306"/>
      <c r="EFQ306"/>
      <c r="EFR306"/>
      <c r="EFS306"/>
      <c r="EFT306"/>
      <c r="EFU306"/>
      <c r="EFV306"/>
      <c r="EFW306"/>
      <c r="EFX306"/>
      <c r="EFY306"/>
      <c r="EFZ306"/>
      <c r="EGA306"/>
      <c r="EGB306"/>
      <c r="EGC306"/>
      <c r="EGD306"/>
      <c r="EGE306"/>
      <c r="EGF306"/>
      <c r="EGG306"/>
      <c r="EGH306"/>
      <c r="EGI306"/>
      <c r="EGJ306"/>
      <c r="EGK306"/>
      <c r="EGL306"/>
      <c r="EGM306"/>
      <c r="EGN306"/>
      <c r="EGO306"/>
      <c r="EGP306"/>
      <c r="EGQ306"/>
      <c r="EGR306"/>
      <c r="EGS306"/>
      <c r="EGT306"/>
      <c r="EGU306"/>
      <c r="EGV306"/>
      <c r="EGW306"/>
      <c r="EGX306"/>
      <c r="EGY306"/>
      <c r="EGZ306"/>
      <c r="EHA306"/>
      <c r="EHB306"/>
      <c r="EHC306"/>
      <c r="EHD306"/>
      <c r="EHE306"/>
      <c r="EHF306"/>
      <c r="EHG306"/>
      <c r="EHH306"/>
      <c r="EHI306"/>
      <c r="EHJ306"/>
      <c r="EHK306"/>
      <c r="EHL306"/>
      <c r="EHM306"/>
      <c r="EHN306"/>
      <c r="EHO306"/>
      <c r="EHP306"/>
      <c r="EHQ306"/>
      <c r="EHR306"/>
      <c r="EHS306"/>
      <c r="EHT306"/>
      <c r="EHU306"/>
      <c r="EHV306"/>
      <c r="EHW306"/>
      <c r="EHX306"/>
      <c r="EHY306"/>
      <c r="EHZ306"/>
      <c r="EIA306"/>
      <c r="EIB306"/>
      <c r="EIC306"/>
      <c r="EID306"/>
      <c r="EIE306"/>
      <c r="EIF306"/>
      <c r="EIG306"/>
      <c r="EIH306"/>
      <c r="EII306"/>
      <c r="EIJ306"/>
      <c r="EIK306"/>
      <c r="EIL306"/>
      <c r="EIM306"/>
      <c r="EIN306"/>
      <c r="EIO306"/>
      <c r="EIP306"/>
      <c r="EIQ306"/>
      <c r="EIR306"/>
      <c r="EIS306"/>
      <c r="EIT306"/>
      <c r="EIU306"/>
      <c r="EIV306"/>
      <c r="EIW306"/>
      <c r="EIX306"/>
      <c r="EIY306"/>
      <c r="EIZ306"/>
      <c r="EJA306"/>
      <c r="EJB306"/>
      <c r="EJC306"/>
      <c r="EJD306"/>
      <c r="EJE306"/>
      <c r="EJF306"/>
      <c r="EJG306"/>
      <c r="EJH306"/>
      <c r="EJI306"/>
      <c r="EJJ306"/>
      <c r="EJK306"/>
      <c r="EJL306"/>
      <c r="EJM306"/>
      <c r="EJN306"/>
      <c r="EJO306"/>
      <c r="EJP306"/>
      <c r="EJQ306"/>
      <c r="EJR306"/>
      <c r="EJS306"/>
      <c r="EJT306"/>
      <c r="EJU306"/>
      <c r="EJV306"/>
      <c r="EJW306"/>
      <c r="EJX306"/>
      <c r="EJY306"/>
      <c r="EJZ306"/>
      <c r="EKA306"/>
      <c r="EKB306"/>
      <c r="EKC306"/>
      <c r="EKD306"/>
      <c r="EKE306"/>
      <c r="EKF306"/>
      <c r="EKG306"/>
      <c r="EKH306"/>
      <c r="EKI306"/>
      <c r="EKJ306"/>
      <c r="EKK306"/>
      <c r="EKL306"/>
      <c r="EKM306"/>
      <c r="EKN306"/>
      <c r="EKO306"/>
      <c r="EKP306"/>
      <c r="EKQ306"/>
      <c r="EKR306"/>
      <c r="EKS306"/>
      <c r="EKT306"/>
      <c r="EKU306"/>
      <c r="EKV306"/>
      <c r="EKW306"/>
      <c r="EKX306"/>
      <c r="EKY306"/>
      <c r="EKZ306"/>
      <c r="ELA306"/>
      <c r="ELB306"/>
      <c r="ELC306"/>
      <c r="ELD306"/>
      <c r="ELE306"/>
      <c r="ELF306"/>
      <c r="ELG306"/>
      <c r="ELH306"/>
      <c r="ELI306"/>
      <c r="ELJ306"/>
      <c r="ELK306"/>
      <c r="ELL306"/>
      <c r="ELM306"/>
      <c r="ELN306"/>
      <c r="ELO306"/>
      <c r="ELP306"/>
      <c r="ELQ306"/>
      <c r="ELR306"/>
      <c r="ELS306"/>
      <c r="ELT306"/>
      <c r="ELU306"/>
      <c r="ELV306"/>
      <c r="ELW306"/>
      <c r="ELX306"/>
      <c r="ELY306"/>
      <c r="ELZ306"/>
      <c r="EMA306"/>
      <c r="EMB306"/>
      <c r="EMC306"/>
      <c r="EMD306"/>
      <c r="EME306"/>
      <c r="EMF306"/>
      <c r="EMG306"/>
      <c r="EMH306"/>
      <c r="EMI306"/>
      <c r="EMJ306"/>
      <c r="EMK306"/>
      <c r="EML306"/>
      <c r="EMM306"/>
      <c r="EMN306"/>
      <c r="EMO306"/>
      <c r="EMP306"/>
      <c r="EMQ306"/>
      <c r="EMR306"/>
      <c r="EMS306"/>
      <c r="EMT306"/>
      <c r="EMU306"/>
      <c r="EMV306"/>
      <c r="EMW306"/>
      <c r="EMX306"/>
      <c r="EMY306"/>
      <c r="EMZ306"/>
      <c r="ENA306"/>
      <c r="ENB306"/>
      <c r="ENC306"/>
      <c r="END306"/>
      <c r="ENE306"/>
      <c r="ENF306"/>
      <c r="ENG306"/>
      <c r="ENH306"/>
      <c r="ENI306"/>
      <c r="ENJ306"/>
      <c r="ENK306"/>
      <c r="ENL306"/>
      <c r="ENM306"/>
      <c r="ENN306"/>
      <c r="ENO306"/>
      <c r="ENP306"/>
      <c r="ENQ306"/>
      <c r="ENR306"/>
      <c r="ENS306"/>
      <c r="ENT306"/>
      <c r="ENU306"/>
      <c r="ENV306"/>
      <c r="ENW306"/>
      <c r="ENX306"/>
      <c r="ENY306"/>
      <c r="ENZ306"/>
      <c r="EOA306"/>
      <c r="EOB306"/>
      <c r="EOC306"/>
      <c r="EOD306"/>
      <c r="EOE306"/>
      <c r="EOF306"/>
      <c r="EOG306"/>
      <c r="EOH306"/>
      <c r="EOI306"/>
      <c r="EOJ306"/>
      <c r="EOK306"/>
      <c r="EOL306"/>
      <c r="EOM306"/>
      <c r="EON306"/>
      <c r="EOO306"/>
      <c r="EOP306"/>
      <c r="EOQ306"/>
      <c r="EOR306"/>
      <c r="EOS306"/>
      <c r="EOT306"/>
      <c r="EOU306"/>
      <c r="EOV306"/>
      <c r="EOW306"/>
      <c r="EOX306"/>
      <c r="EOY306"/>
      <c r="EOZ306"/>
      <c r="EPA306"/>
      <c r="EPB306"/>
      <c r="EPC306"/>
      <c r="EPD306"/>
      <c r="EPE306"/>
      <c r="EPF306"/>
      <c r="EPG306"/>
      <c r="EPH306"/>
      <c r="EPI306"/>
      <c r="EPJ306"/>
      <c r="EPK306"/>
      <c r="EPL306"/>
      <c r="EPM306"/>
      <c r="EPN306"/>
      <c r="EPO306"/>
      <c r="EPP306"/>
      <c r="EPQ306"/>
      <c r="EPR306"/>
      <c r="EPS306"/>
      <c r="EPT306"/>
      <c r="EPU306"/>
      <c r="EPV306"/>
      <c r="EPW306"/>
      <c r="EPX306"/>
      <c r="EPY306"/>
      <c r="EPZ306"/>
      <c r="EQA306"/>
      <c r="EQB306"/>
      <c r="EQC306"/>
      <c r="EQD306"/>
      <c r="EQE306"/>
      <c r="EQF306"/>
      <c r="EQG306"/>
      <c r="EQH306"/>
      <c r="EQI306"/>
      <c r="EQJ306"/>
      <c r="EQK306"/>
      <c r="EQL306"/>
      <c r="EQM306"/>
      <c r="EQN306"/>
      <c r="EQO306"/>
      <c r="EQP306"/>
      <c r="EQQ306"/>
      <c r="EQR306"/>
      <c r="EQS306"/>
      <c r="EQT306"/>
      <c r="EQU306"/>
      <c r="EQV306"/>
      <c r="EQW306"/>
      <c r="EQX306"/>
      <c r="EQY306"/>
      <c r="EQZ306"/>
      <c r="ERA306"/>
      <c r="ERB306"/>
      <c r="ERC306"/>
      <c r="ERD306"/>
      <c r="ERE306"/>
      <c r="ERF306"/>
      <c r="ERG306"/>
      <c r="ERH306"/>
      <c r="ERI306"/>
      <c r="ERJ306"/>
      <c r="ERK306"/>
      <c r="ERL306"/>
      <c r="ERM306"/>
      <c r="ERN306"/>
      <c r="ERO306"/>
      <c r="ERP306"/>
      <c r="ERQ306"/>
      <c r="ERR306"/>
      <c r="ERS306"/>
      <c r="ERT306"/>
      <c r="ERU306"/>
      <c r="ERV306"/>
      <c r="ERW306"/>
      <c r="ERX306"/>
      <c r="ERY306"/>
      <c r="ERZ306"/>
      <c r="ESA306"/>
      <c r="ESB306"/>
      <c r="ESC306"/>
      <c r="ESD306"/>
      <c r="ESE306"/>
      <c r="ESF306"/>
      <c r="ESG306"/>
      <c r="ESH306"/>
      <c r="ESI306"/>
      <c r="ESJ306"/>
      <c r="ESK306"/>
      <c r="ESL306"/>
      <c r="ESM306"/>
      <c r="ESN306"/>
      <c r="ESO306"/>
      <c r="ESP306"/>
      <c r="ESQ306"/>
      <c r="ESR306"/>
      <c r="ESS306"/>
      <c r="EST306"/>
      <c r="ESU306"/>
      <c r="ESV306"/>
      <c r="ESW306"/>
      <c r="ESX306"/>
      <c r="ESY306"/>
      <c r="ESZ306"/>
      <c r="ETA306"/>
      <c r="ETB306"/>
      <c r="ETC306"/>
      <c r="ETD306"/>
      <c r="ETE306"/>
      <c r="ETF306"/>
      <c r="ETG306"/>
      <c r="ETH306"/>
      <c r="ETI306"/>
      <c r="ETJ306"/>
      <c r="ETK306"/>
      <c r="ETL306"/>
      <c r="ETM306"/>
      <c r="ETN306"/>
      <c r="ETO306"/>
      <c r="ETP306"/>
      <c r="ETQ306"/>
      <c r="ETR306"/>
      <c r="ETS306"/>
      <c r="ETT306"/>
      <c r="ETU306"/>
      <c r="ETV306"/>
      <c r="ETW306"/>
      <c r="ETX306"/>
      <c r="ETY306"/>
      <c r="ETZ306"/>
      <c r="EUA306"/>
      <c r="EUB306"/>
      <c r="EUC306"/>
      <c r="EUD306"/>
      <c r="EUE306"/>
      <c r="EUF306"/>
      <c r="EUG306"/>
      <c r="EUH306"/>
      <c r="EUI306"/>
      <c r="EUJ306"/>
      <c r="EUK306"/>
      <c r="EUL306"/>
      <c r="EUM306"/>
      <c r="EUN306"/>
      <c r="EUO306"/>
      <c r="EUP306"/>
      <c r="EUQ306"/>
      <c r="EUR306"/>
      <c r="EUS306"/>
      <c r="EUT306"/>
      <c r="EUU306"/>
      <c r="EUV306"/>
      <c r="EUW306"/>
      <c r="EUX306"/>
      <c r="EUY306"/>
      <c r="EUZ306"/>
      <c r="EVA306"/>
      <c r="EVB306"/>
      <c r="EVC306"/>
      <c r="EVD306"/>
      <c r="EVE306"/>
      <c r="EVF306"/>
      <c r="EVG306"/>
      <c r="EVH306"/>
      <c r="EVI306"/>
      <c r="EVJ306"/>
      <c r="EVK306"/>
      <c r="EVL306"/>
      <c r="EVM306"/>
      <c r="EVN306"/>
      <c r="EVO306"/>
      <c r="EVP306"/>
      <c r="EVQ306"/>
      <c r="EVR306"/>
      <c r="EVS306"/>
      <c r="EVT306"/>
      <c r="EVU306"/>
      <c r="EVV306"/>
      <c r="EVW306"/>
      <c r="EVX306"/>
      <c r="EVY306"/>
      <c r="EVZ306"/>
      <c r="EWA306"/>
      <c r="EWB306"/>
      <c r="EWC306"/>
      <c r="EWD306"/>
      <c r="EWE306"/>
      <c r="EWF306"/>
      <c r="EWG306"/>
      <c r="EWH306"/>
      <c r="EWI306"/>
      <c r="EWJ306"/>
      <c r="EWK306"/>
      <c r="EWL306"/>
      <c r="EWM306"/>
      <c r="EWN306"/>
      <c r="EWO306"/>
      <c r="EWP306"/>
      <c r="EWQ306"/>
      <c r="EWR306"/>
      <c r="EWS306"/>
      <c r="EWT306"/>
      <c r="EWU306"/>
      <c r="EWV306"/>
      <c r="EWW306"/>
      <c r="EWX306"/>
      <c r="EWY306"/>
      <c r="EWZ306"/>
      <c r="EXA306"/>
      <c r="EXB306"/>
      <c r="EXC306"/>
      <c r="EXD306"/>
      <c r="EXE306"/>
      <c r="EXF306"/>
      <c r="EXG306"/>
      <c r="EXH306"/>
      <c r="EXI306"/>
      <c r="EXJ306"/>
      <c r="EXK306"/>
      <c r="EXL306"/>
      <c r="EXM306"/>
      <c r="EXN306"/>
      <c r="EXO306"/>
      <c r="EXP306"/>
      <c r="EXQ306"/>
      <c r="EXR306"/>
      <c r="EXS306"/>
      <c r="EXT306"/>
      <c r="EXU306"/>
      <c r="EXV306"/>
      <c r="EXW306"/>
      <c r="EXX306"/>
      <c r="EXY306"/>
      <c r="EXZ306"/>
      <c r="EYA306"/>
      <c r="EYB306"/>
      <c r="EYC306"/>
      <c r="EYD306"/>
      <c r="EYE306"/>
      <c r="EYF306"/>
      <c r="EYG306"/>
      <c r="EYH306"/>
      <c r="EYI306"/>
      <c r="EYJ306"/>
      <c r="EYK306"/>
      <c r="EYL306"/>
      <c r="EYM306"/>
      <c r="EYN306"/>
      <c r="EYO306"/>
      <c r="EYP306"/>
      <c r="EYQ306"/>
      <c r="EYR306"/>
      <c r="EYS306"/>
      <c r="EYT306"/>
      <c r="EYU306"/>
      <c r="EYV306"/>
      <c r="EYW306"/>
      <c r="EYX306"/>
      <c r="EYY306"/>
      <c r="EYZ306"/>
      <c r="EZA306"/>
      <c r="EZB306"/>
      <c r="EZC306"/>
      <c r="EZD306"/>
      <c r="EZE306"/>
      <c r="EZF306"/>
      <c r="EZG306"/>
      <c r="EZH306"/>
      <c r="EZI306"/>
      <c r="EZJ306"/>
      <c r="EZK306"/>
      <c r="EZL306"/>
      <c r="EZM306"/>
      <c r="EZN306"/>
      <c r="EZO306"/>
      <c r="EZP306"/>
      <c r="EZQ306"/>
      <c r="EZR306"/>
      <c r="EZS306"/>
      <c r="EZT306"/>
      <c r="EZU306"/>
      <c r="EZV306"/>
      <c r="EZW306"/>
      <c r="EZX306"/>
      <c r="EZY306"/>
      <c r="EZZ306"/>
      <c r="FAA306"/>
      <c r="FAB306"/>
      <c r="FAC306"/>
      <c r="FAD306"/>
      <c r="FAE306"/>
      <c r="FAF306"/>
      <c r="FAG306"/>
      <c r="FAH306"/>
      <c r="FAI306"/>
      <c r="FAJ306"/>
      <c r="FAK306"/>
      <c r="FAL306"/>
      <c r="FAM306"/>
      <c r="FAN306"/>
      <c r="FAO306"/>
      <c r="FAP306"/>
      <c r="FAQ306"/>
      <c r="FAR306"/>
      <c r="FAS306"/>
      <c r="FAT306"/>
      <c r="FAU306"/>
      <c r="FAV306"/>
      <c r="FAW306"/>
      <c r="FAX306"/>
      <c r="FAY306"/>
      <c r="FAZ306"/>
      <c r="FBA306"/>
      <c r="FBB306"/>
      <c r="FBC306"/>
      <c r="FBD306"/>
      <c r="FBE306"/>
      <c r="FBF306"/>
      <c r="FBG306"/>
      <c r="FBH306"/>
      <c r="FBI306"/>
      <c r="FBJ306"/>
      <c r="FBK306"/>
      <c r="FBL306"/>
      <c r="FBM306"/>
      <c r="FBN306"/>
      <c r="FBO306"/>
      <c r="FBP306"/>
      <c r="FBQ306"/>
      <c r="FBR306"/>
      <c r="FBS306"/>
      <c r="FBT306"/>
      <c r="FBU306"/>
      <c r="FBV306"/>
      <c r="FBW306"/>
      <c r="FBX306"/>
      <c r="FBY306"/>
      <c r="FBZ306"/>
      <c r="FCA306"/>
      <c r="FCB306"/>
      <c r="FCC306"/>
      <c r="FCD306"/>
      <c r="FCE306"/>
      <c r="FCF306"/>
      <c r="FCG306"/>
      <c r="FCH306"/>
      <c r="FCI306"/>
      <c r="FCJ306"/>
      <c r="FCK306"/>
      <c r="FCL306"/>
      <c r="FCM306"/>
      <c r="FCN306"/>
      <c r="FCO306"/>
      <c r="FCP306"/>
      <c r="FCQ306"/>
      <c r="FCR306"/>
      <c r="FCS306"/>
      <c r="FCT306"/>
      <c r="FCU306"/>
      <c r="FCV306"/>
      <c r="FCW306"/>
      <c r="FCX306"/>
      <c r="FCY306"/>
      <c r="FCZ306"/>
      <c r="FDA306"/>
      <c r="FDB306"/>
      <c r="FDC306"/>
      <c r="FDD306"/>
      <c r="FDE306"/>
      <c r="FDF306"/>
      <c r="FDG306"/>
      <c r="FDH306"/>
      <c r="FDI306"/>
      <c r="FDJ306"/>
      <c r="FDK306"/>
      <c r="FDL306"/>
      <c r="FDM306"/>
      <c r="FDN306"/>
      <c r="FDO306"/>
      <c r="FDP306"/>
      <c r="FDQ306"/>
      <c r="FDR306"/>
      <c r="FDS306"/>
      <c r="FDT306"/>
      <c r="FDU306"/>
      <c r="FDV306"/>
      <c r="FDW306"/>
      <c r="FDX306"/>
      <c r="FDY306"/>
      <c r="FDZ306"/>
      <c r="FEA306"/>
      <c r="FEB306"/>
      <c r="FEC306"/>
      <c r="FED306"/>
      <c r="FEE306"/>
      <c r="FEF306"/>
      <c r="FEG306"/>
      <c r="FEH306"/>
      <c r="FEI306"/>
      <c r="FEJ306"/>
      <c r="FEK306"/>
      <c r="FEL306"/>
      <c r="FEM306"/>
      <c r="FEN306"/>
      <c r="FEO306"/>
      <c r="FEP306"/>
      <c r="FEQ306"/>
      <c r="FER306"/>
      <c r="FES306"/>
      <c r="FET306"/>
      <c r="FEU306"/>
      <c r="FEV306"/>
      <c r="FEW306"/>
      <c r="FEX306"/>
      <c r="FEY306"/>
      <c r="FEZ306"/>
      <c r="FFA306"/>
      <c r="FFB306"/>
      <c r="FFC306"/>
      <c r="FFD306"/>
      <c r="FFE306"/>
      <c r="FFF306"/>
      <c r="FFG306"/>
      <c r="FFH306"/>
      <c r="FFI306"/>
      <c r="FFJ306"/>
      <c r="FFK306"/>
      <c r="FFL306"/>
      <c r="FFM306"/>
      <c r="FFN306"/>
      <c r="FFO306"/>
      <c r="FFP306"/>
      <c r="FFQ306"/>
      <c r="FFR306"/>
      <c r="FFS306"/>
      <c r="FFT306"/>
      <c r="FFU306"/>
      <c r="FFV306"/>
      <c r="FFW306"/>
      <c r="FFX306"/>
      <c r="FFY306"/>
      <c r="FFZ306"/>
      <c r="FGA306"/>
      <c r="FGB306"/>
      <c r="FGC306"/>
      <c r="FGD306"/>
      <c r="FGE306"/>
      <c r="FGF306"/>
      <c r="FGG306"/>
      <c r="FGH306"/>
      <c r="FGI306"/>
      <c r="FGJ306"/>
      <c r="FGK306"/>
      <c r="FGL306"/>
      <c r="FGM306"/>
      <c r="FGN306"/>
      <c r="FGO306"/>
      <c r="FGP306"/>
      <c r="FGQ306"/>
      <c r="FGR306"/>
      <c r="FGS306"/>
      <c r="FGT306"/>
      <c r="FGU306"/>
      <c r="FGV306"/>
      <c r="FGW306"/>
      <c r="FGX306"/>
      <c r="FGY306"/>
      <c r="FGZ306"/>
      <c r="FHA306"/>
      <c r="FHB306"/>
      <c r="FHC306"/>
      <c r="FHD306"/>
      <c r="FHE306"/>
      <c r="FHF306"/>
      <c r="FHG306"/>
      <c r="FHH306"/>
      <c r="FHI306"/>
      <c r="FHJ306"/>
      <c r="FHK306"/>
      <c r="FHL306"/>
      <c r="FHM306"/>
      <c r="FHN306"/>
      <c r="FHO306"/>
      <c r="FHP306"/>
      <c r="FHQ306"/>
      <c r="FHR306"/>
      <c r="FHS306"/>
      <c r="FHT306"/>
      <c r="FHU306"/>
      <c r="FHV306"/>
      <c r="FHW306"/>
      <c r="FHX306"/>
      <c r="FHY306"/>
      <c r="FHZ306"/>
      <c r="FIA306"/>
      <c r="FIB306"/>
      <c r="FIC306"/>
      <c r="FID306"/>
      <c r="FIE306"/>
      <c r="FIF306"/>
      <c r="FIG306"/>
      <c r="FIH306"/>
      <c r="FII306"/>
      <c r="FIJ306"/>
      <c r="FIK306"/>
      <c r="FIL306"/>
      <c r="FIM306"/>
      <c r="FIN306"/>
      <c r="FIO306"/>
      <c r="FIP306"/>
      <c r="FIQ306"/>
      <c r="FIR306"/>
      <c r="FIS306"/>
      <c r="FIT306"/>
      <c r="FIU306"/>
      <c r="FIV306"/>
      <c r="FIW306"/>
      <c r="FIX306"/>
      <c r="FIY306"/>
      <c r="FIZ306"/>
      <c r="FJA306"/>
      <c r="FJB306"/>
      <c r="FJC306"/>
      <c r="FJD306"/>
      <c r="FJE306"/>
      <c r="FJF306"/>
      <c r="FJG306"/>
      <c r="FJH306"/>
      <c r="FJI306"/>
      <c r="FJJ306"/>
      <c r="FJK306"/>
      <c r="FJL306"/>
      <c r="FJM306"/>
      <c r="FJN306"/>
      <c r="FJO306"/>
      <c r="FJP306"/>
      <c r="FJQ306"/>
      <c r="FJR306"/>
      <c r="FJS306"/>
      <c r="FJT306"/>
      <c r="FJU306"/>
      <c r="FJV306"/>
      <c r="FJW306"/>
      <c r="FJX306"/>
      <c r="FJY306"/>
      <c r="FJZ306"/>
      <c r="FKA306"/>
      <c r="FKB306"/>
      <c r="FKC306"/>
      <c r="FKD306"/>
      <c r="FKE306"/>
      <c r="FKF306"/>
      <c r="FKG306"/>
      <c r="FKH306"/>
      <c r="FKI306"/>
      <c r="FKJ306"/>
      <c r="FKK306"/>
      <c r="FKL306"/>
      <c r="FKM306"/>
      <c r="FKN306"/>
      <c r="FKO306"/>
      <c r="FKP306"/>
      <c r="FKQ306"/>
      <c r="FKR306"/>
      <c r="FKS306"/>
      <c r="FKT306"/>
      <c r="FKU306"/>
      <c r="FKV306"/>
      <c r="FKW306"/>
      <c r="FKX306"/>
      <c r="FKY306"/>
      <c r="FKZ306"/>
      <c r="FLA306"/>
      <c r="FLB306"/>
      <c r="FLC306"/>
      <c r="FLD306"/>
      <c r="FLE306"/>
      <c r="FLF306"/>
      <c r="FLG306"/>
      <c r="FLH306"/>
      <c r="FLI306"/>
      <c r="FLJ306"/>
      <c r="FLK306"/>
      <c r="FLL306"/>
      <c r="FLM306"/>
      <c r="FLN306"/>
      <c r="FLO306"/>
      <c r="FLP306"/>
      <c r="FLQ306"/>
      <c r="FLR306"/>
      <c r="FLS306"/>
      <c r="FLT306"/>
      <c r="FLU306"/>
      <c r="FLV306"/>
      <c r="FLW306"/>
      <c r="FLX306"/>
      <c r="FLY306"/>
      <c r="FLZ306"/>
      <c r="FMA306"/>
      <c r="FMB306"/>
      <c r="FMC306"/>
      <c r="FMD306"/>
      <c r="FME306"/>
      <c r="FMF306"/>
      <c r="FMG306"/>
      <c r="FMH306"/>
      <c r="FMI306"/>
      <c r="FMJ306"/>
      <c r="FMK306"/>
      <c r="FML306"/>
      <c r="FMM306"/>
      <c r="FMN306"/>
      <c r="FMO306"/>
      <c r="FMP306"/>
      <c r="FMQ306"/>
      <c r="FMR306"/>
      <c r="FMS306"/>
      <c r="FMT306"/>
      <c r="FMU306"/>
      <c r="FMV306"/>
      <c r="FMW306"/>
      <c r="FMX306"/>
      <c r="FMY306"/>
      <c r="FMZ306"/>
      <c r="FNA306"/>
      <c r="FNB306"/>
      <c r="FNC306"/>
      <c r="FND306"/>
      <c r="FNE306"/>
      <c r="FNF306"/>
      <c r="FNG306"/>
      <c r="FNH306"/>
      <c r="FNI306"/>
      <c r="FNJ306"/>
      <c r="FNK306"/>
      <c r="FNL306"/>
      <c r="FNM306"/>
      <c r="FNN306"/>
      <c r="FNO306"/>
      <c r="FNP306"/>
      <c r="FNQ306"/>
      <c r="FNR306"/>
      <c r="FNS306"/>
      <c r="FNT306"/>
      <c r="FNU306"/>
      <c r="FNV306"/>
      <c r="FNW306"/>
      <c r="FNX306"/>
      <c r="FNY306"/>
      <c r="FNZ306"/>
      <c r="FOA306"/>
      <c r="FOB306"/>
      <c r="FOC306"/>
      <c r="FOD306"/>
      <c r="FOE306"/>
      <c r="FOF306"/>
      <c r="FOG306"/>
      <c r="FOH306"/>
      <c r="FOI306"/>
      <c r="FOJ306"/>
      <c r="FOK306"/>
      <c r="FOL306"/>
      <c r="FOM306"/>
      <c r="FON306"/>
      <c r="FOO306"/>
      <c r="FOP306"/>
      <c r="FOQ306"/>
      <c r="FOR306"/>
      <c r="FOS306"/>
      <c r="FOT306"/>
      <c r="FOU306"/>
      <c r="FOV306"/>
      <c r="FOW306"/>
      <c r="FOX306"/>
      <c r="FOY306"/>
      <c r="FOZ306"/>
      <c r="FPA306"/>
      <c r="FPB306"/>
      <c r="FPC306"/>
      <c r="FPD306"/>
      <c r="FPE306"/>
      <c r="FPF306"/>
      <c r="FPG306"/>
      <c r="FPH306"/>
      <c r="FPI306"/>
      <c r="FPJ306"/>
      <c r="FPK306"/>
      <c r="FPL306"/>
      <c r="FPM306"/>
      <c r="FPN306"/>
      <c r="FPO306"/>
      <c r="FPP306"/>
      <c r="FPQ306"/>
      <c r="FPR306"/>
      <c r="FPS306"/>
      <c r="FPT306"/>
      <c r="FPU306"/>
      <c r="FPV306"/>
      <c r="FPW306"/>
      <c r="FPX306"/>
      <c r="FPY306"/>
      <c r="FPZ306"/>
      <c r="FQA306"/>
      <c r="FQB306"/>
      <c r="FQC306"/>
      <c r="FQD306"/>
      <c r="FQE306"/>
      <c r="FQF306"/>
      <c r="FQG306"/>
      <c r="FQH306"/>
      <c r="FQI306"/>
      <c r="FQJ306"/>
      <c r="FQK306"/>
      <c r="FQL306"/>
      <c r="FQM306"/>
      <c r="FQN306"/>
      <c r="FQO306"/>
      <c r="FQP306"/>
      <c r="FQQ306"/>
      <c r="FQR306"/>
      <c r="FQS306"/>
      <c r="FQT306"/>
      <c r="FQU306"/>
      <c r="FQV306"/>
      <c r="FQW306"/>
      <c r="FQX306"/>
      <c r="FQY306"/>
      <c r="FQZ306"/>
      <c r="FRA306"/>
      <c r="FRB306"/>
      <c r="FRC306"/>
      <c r="FRD306"/>
      <c r="FRE306"/>
      <c r="FRF306"/>
      <c r="FRG306"/>
      <c r="FRH306"/>
      <c r="FRI306"/>
      <c r="FRJ306"/>
      <c r="FRK306"/>
      <c r="FRL306"/>
      <c r="FRM306"/>
      <c r="FRN306"/>
      <c r="FRO306"/>
      <c r="FRP306"/>
      <c r="FRQ306"/>
      <c r="FRR306"/>
      <c r="FRS306"/>
      <c r="FRT306"/>
      <c r="FRU306"/>
      <c r="FRV306"/>
      <c r="FRW306"/>
      <c r="FRX306"/>
      <c r="FRY306"/>
      <c r="FRZ306"/>
      <c r="FSA306"/>
      <c r="FSB306"/>
      <c r="FSC306"/>
      <c r="FSD306"/>
      <c r="FSE306"/>
      <c r="FSF306"/>
      <c r="FSG306"/>
      <c r="FSH306"/>
      <c r="FSI306"/>
      <c r="FSJ306"/>
      <c r="FSK306"/>
      <c r="FSL306"/>
      <c r="FSM306"/>
      <c r="FSN306"/>
      <c r="FSO306"/>
      <c r="FSP306"/>
      <c r="FSQ306"/>
      <c r="FSR306"/>
      <c r="FSS306"/>
      <c r="FST306"/>
      <c r="FSU306"/>
      <c r="FSV306"/>
      <c r="FSW306"/>
      <c r="FSX306"/>
      <c r="FSY306"/>
      <c r="FSZ306"/>
      <c r="FTA306"/>
      <c r="FTB306"/>
      <c r="FTC306"/>
      <c r="FTD306"/>
      <c r="FTE306"/>
      <c r="FTF306"/>
      <c r="FTG306"/>
      <c r="FTH306"/>
      <c r="FTI306"/>
      <c r="FTJ306"/>
      <c r="FTK306"/>
      <c r="FTL306"/>
      <c r="FTM306"/>
      <c r="FTN306"/>
      <c r="FTO306"/>
      <c r="FTP306"/>
      <c r="FTQ306"/>
      <c r="FTR306"/>
      <c r="FTS306"/>
      <c r="FTT306"/>
      <c r="FTU306"/>
      <c r="FTV306"/>
      <c r="FTW306"/>
      <c r="FTX306"/>
      <c r="FTY306"/>
      <c r="FTZ306"/>
      <c r="FUA306"/>
      <c r="FUB306"/>
      <c r="FUC306"/>
      <c r="FUD306"/>
      <c r="FUE306"/>
      <c r="FUF306"/>
      <c r="FUG306"/>
      <c r="FUH306"/>
      <c r="FUI306"/>
      <c r="FUJ306"/>
      <c r="FUK306"/>
      <c r="FUL306"/>
      <c r="FUM306"/>
      <c r="FUN306"/>
      <c r="FUO306"/>
      <c r="FUP306"/>
      <c r="FUQ306"/>
      <c r="FUR306"/>
      <c r="FUS306"/>
      <c r="FUT306"/>
      <c r="FUU306"/>
      <c r="FUV306"/>
      <c r="FUW306"/>
      <c r="FUX306"/>
      <c r="FUY306"/>
      <c r="FUZ306"/>
      <c r="FVA306"/>
      <c r="FVB306"/>
      <c r="FVC306"/>
      <c r="FVD306"/>
      <c r="FVE306"/>
      <c r="FVF306"/>
      <c r="FVG306"/>
      <c r="FVH306"/>
      <c r="FVI306"/>
      <c r="FVJ306"/>
      <c r="FVK306"/>
      <c r="FVL306"/>
      <c r="FVM306"/>
      <c r="FVN306"/>
      <c r="FVO306"/>
      <c r="FVP306"/>
      <c r="FVQ306"/>
      <c r="FVR306"/>
      <c r="FVS306"/>
      <c r="FVT306"/>
      <c r="FVU306"/>
      <c r="FVV306"/>
      <c r="FVW306"/>
      <c r="FVX306"/>
      <c r="FVY306"/>
      <c r="FVZ306"/>
      <c r="FWA306"/>
      <c r="FWB306"/>
      <c r="FWC306"/>
      <c r="FWD306"/>
      <c r="FWE306"/>
      <c r="FWF306"/>
      <c r="FWG306"/>
      <c r="FWH306"/>
      <c r="FWI306"/>
      <c r="FWJ306"/>
      <c r="FWK306"/>
      <c r="FWL306"/>
      <c r="FWM306"/>
      <c r="FWN306"/>
      <c r="FWO306"/>
      <c r="FWP306"/>
      <c r="FWQ306"/>
      <c r="FWR306"/>
      <c r="FWS306"/>
      <c r="FWT306"/>
      <c r="FWU306"/>
      <c r="FWV306"/>
      <c r="FWW306"/>
      <c r="FWX306"/>
      <c r="FWY306"/>
      <c r="FWZ306"/>
      <c r="FXA306"/>
      <c r="FXB306"/>
      <c r="FXC306"/>
      <c r="FXD306"/>
      <c r="FXE306"/>
      <c r="FXF306"/>
      <c r="FXG306"/>
      <c r="FXH306"/>
      <c r="FXI306"/>
      <c r="FXJ306"/>
      <c r="FXK306"/>
      <c r="FXL306"/>
      <c r="FXM306"/>
      <c r="FXN306"/>
      <c r="FXO306"/>
      <c r="FXP306"/>
      <c r="FXQ306"/>
      <c r="FXR306"/>
      <c r="FXS306"/>
      <c r="FXT306"/>
      <c r="FXU306"/>
      <c r="FXV306"/>
      <c r="FXW306"/>
      <c r="FXX306"/>
      <c r="FXY306"/>
      <c r="FXZ306"/>
      <c r="FYA306"/>
      <c r="FYB306"/>
      <c r="FYC306"/>
      <c r="FYD306"/>
      <c r="FYE306"/>
      <c r="FYF306"/>
      <c r="FYG306"/>
      <c r="FYH306"/>
      <c r="FYI306"/>
      <c r="FYJ306"/>
      <c r="FYK306"/>
      <c r="FYL306"/>
      <c r="FYM306"/>
      <c r="FYN306"/>
      <c r="FYO306"/>
      <c r="FYP306"/>
      <c r="FYQ306"/>
      <c r="FYR306"/>
      <c r="FYS306"/>
      <c r="FYT306"/>
      <c r="FYU306"/>
      <c r="FYV306"/>
      <c r="FYW306"/>
      <c r="FYX306"/>
      <c r="FYY306"/>
      <c r="FYZ306"/>
      <c r="FZA306"/>
      <c r="FZB306"/>
      <c r="FZC306"/>
      <c r="FZD306"/>
      <c r="FZE306"/>
      <c r="FZF306"/>
      <c r="FZG306"/>
      <c r="FZH306"/>
      <c r="FZI306"/>
      <c r="FZJ306"/>
      <c r="FZK306"/>
      <c r="FZL306"/>
      <c r="FZM306"/>
      <c r="FZN306"/>
      <c r="FZO306"/>
      <c r="FZP306"/>
      <c r="FZQ306"/>
      <c r="FZR306"/>
      <c r="FZS306"/>
      <c r="FZT306"/>
      <c r="FZU306"/>
      <c r="FZV306"/>
      <c r="FZW306"/>
      <c r="FZX306"/>
      <c r="FZY306"/>
      <c r="FZZ306"/>
      <c r="GAA306"/>
      <c r="GAB306"/>
      <c r="GAC306"/>
      <c r="GAD306"/>
      <c r="GAE306"/>
      <c r="GAF306"/>
      <c r="GAG306"/>
      <c r="GAH306"/>
      <c r="GAI306"/>
      <c r="GAJ306"/>
      <c r="GAK306"/>
      <c r="GAL306"/>
      <c r="GAM306"/>
      <c r="GAN306"/>
      <c r="GAO306"/>
      <c r="GAP306"/>
      <c r="GAQ306"/>
      <c r="GAR306"/>
      <c r="GAS306"/>
      <c r="GAT306"/>
      <c r="GAU306"/>
      <c r="GAV306"/>
      <c r="GAW306"/>
      <c r="GAX306"/>
      <c r="GAY306"/>
      <c r="GAZ306"/>
      <c r="GBA306"/>
      <c r="GBB306"/>
      <c r="GBC306"/>
      <c r="GBD306"/>
      <c r="GBE306"/>
      <c r="GBF306"/>
      <c r="GBG306"/>
      <c r="GBH306"/>
      <c r="GBI306"/>
      <c r="GBJ306"/>
      <c r="GBK306"/>
      <c r="GBL306"/>
      <c r="GBM306"/>
      <c r="GBN306"/>
      <c r="GBO306"/>
      <c r="GBP306"/>
      <c r="GBQ306"/>
      <c r="GBR306"/>
      <c r="GBS306"/>
      <c r="GBT306"/>
      <c r="GBU306"/>
      <c r="GBV306"/>
      <c r="GBW306"/>
      <c r="GBX306"/>
      <c r="GBY306"/>
      <c r="GBZ306"/>
      <c r="GCA306"/>
      <c r="GCB306"/>
      <c r="GCC306"/>
      <c r="GCD306"/>
      <c r="GCE306"/>
      <c r="GCF306"/>
      <c r="GCG306"/>
      <c r="GCH306"/>
      <c r="GCI306"/>
      <c r="GCJ306"/>
      <c r="GCK306"/>
      <c r="GCL306"/>
      <c r="GCM306"/>
      <c r="GCN306"/>
      <c r="GCO306"/>
      <c r="GCP306"/>
      <c r="GCQ306"/>
      <c r="GCR306"/>
      <c r="GCS306"/>
      <c r="GCT306"/>
      <c r="GCU306"/>
      <c r="GCV306"/>
      <c r="GCW306"/>
      <c r="GCX306"/>
      <c r="GCY306"/>
      <c r="GCZ306"/>
      <c r="GDA306"/>
      <c r="GDB306"/>
      <c r="GDC306"/>
      <c r="GDD306"/>
      <c r="GDE306"/>
      <c r="GDF306"/>
      <c r="GDG306"/>
      <c r="GDH306"/>
      <c r="GDI306"/>
      <c r="GDJ306"/>
      <c r="GDK306"/>
      <c r="GDL306"/>
      <c r="GDM306"/>
      <c r="GDN306"/>
      <c r="GDO306"/>
      <c r="GDP306"/>
      <c r="GDQ306"/>
      <c r="GDR306"/>
      <c r="GDS306"/>
      <c r="GDT306"/>
      <c r="GDU306"/>
      <c r="GDV306"/>
      <c r="GDW306"/>
      <c r="GDX306"/>
      <c r="GDY306"/>
      <c r="GDZ306"/>
      <c r="GEA306"/>
      <c r="GEB306"/>
      <c r="GEC306"/>
      <c r="GED306"/>
      <c r="GEE306"/>
      <c r="GEF306"/>
      <c r="GEG306"/>
      <c r="GEH306"/>
      <c r="GEI306"/>
      <c r="GEJ306"/>
      <c r="GEK306"/>
      <c r="GEL306"/>
      <c r="GEM306"/>
      <c r="GEN306"/>
      <c r="GEO306"/>
      <c r="GEP306"/>
      <c r="GEQ306"/>
      <c r="GER306"/>
      <c r="GES306"/>
      <c r="GET306"/>
      <c r="GEU306"/>
      <c r="GEV306"/>
      <c r="GEW306"/>
      <c r="GEX306"/>
      <c r="GEY306"/>
      <c r="GEZ306"/>
      <c r="GFA306"/>
      <c r="GFB306"/>
      <c r="GFC306"/>
      <c r="GFD306"/>
      <c r="GFE306"/>
      <c r="GFF306"/>
      <c r="GFG306"/>
      <c r="GFH306"/>
      <c r="GFI306"/>
      <c r="GFJ306"/>
      <c r="GFK306"/>
      <c r="GFL306"/>
      <c r="GFM306"/>
      <c r="GFN306"/>
      <c r="GFO306"/>
      <c r="GFP306"/>
      <c r="GFQ306"/>
      <c r="GFR306"/>
      <c r="GFS306"/>
      <c r="GFT306"/>
      <c r="GFU306"/>
      <c r="GFV306"/>
      <c r="GFW306"/>
      <c r="GFX306"/>
      <c r="GFY306"/>
      <c r="GFZ306"/>
      <c r="GGA306"/>
      <c r="GGB306"/>
      <c r="GGC306"/>
      <c r="GGD306"/>
      <c r="GGE306"/>
      <c r="GGF306"/>
      <c r="GGG306"/>
      <c r="GGH306"/>
      <c r="GGI306"/>
      <c r="GGJ306"/>
      <c r="GGK306"/>
      <c r="GGL306"/>
      <c r="GGM306"/>
      <c r="GGN306"/>
      <c r="GGO306"/>
      <c r="GGP306"/>
      <c r="GGQ306"/>
      <c r="GGR306"/>
      <c r="GGS306"/>
      <c r="GGT306"/>
      <c r="GGU306"/>
      <c r="GGV306"/>
      <c r="GGW306"/>
      <c r="GGX306"/>
      <c r="GGY306"/>
      <c r="GGZ306"/>
      <c r="GHA306"/>
      <c r="GHB306"/>
      <c r="GHC306"/>
      <c r="GHD306"/>
      <c r="GHE306"/>
      <c r="GHF306"/>
      <c r="GHG306"/>
      <c r="GHH306"/>
      <c r="GHI306"/>
      <c r="GHJ306"/>
      <c r="GHK306"/>
      <c r="GHL306"/>
      <c r="GHM306"/>
      <c r="GHN306"/>
      <c r="GHO306"/>
      <c r="GHP306"/>
      <c r="GHQ306"/>
      <c r="GHR306"/>
      <c r="GHS306"/>
      <c r="GHT306"/>
      <c r="GHU306"/>
      <c r="GHV306"/>
      <c r="GHW306"/>
      <c r="GHX306"/>
      <c r="GHY306"/>
      <c r="GHZ306"/>
      <c r="GIA306"/>
      <c r="GIB306"/>
      <c r="GIC306"/>
      <c r="GID306"/>
      <c r="GIE306"/>
      <c r="GIF306"/>
      <c r="GIG306"/>
      <c r="GIH306"/>
      <c r="GII306"/>
      <c r="GIJ306"/>
      <c r="GIK306"/>
      <c r="GIL306"/>
      <c r="GIM306"/>
      <c r="GIN306"/>
      <c r="GIO306"/>
      <c r="GIP306"/>
      <c r="GIQ306"/>
      <c r="GIR306"/>
      <c r="GIS306"/>
      <c r="GIT306"/>
      <c r="GIU306"/>
      <c r="GIV306"/>
      <c r="GIW306"/>
      <c r="GIX306"/>
      <c r="GIY306"/>
      <c r="GIZ306"/>
      <c r="GJA306"/>
      <c r="GJB306"/>
      <c r="GJC306"/>
      <c r="GJD306"/>
      <c r="GJE306"/>
      <c r="GJF306"/>
      <c r="GJG306"/>
      <c r="GJH306"/>
      <c r="GJI306"/>
      <c r="GJJ306"/>
      <c r="GJK306"/>
      <c r="GJL306"/>
      <c r="GJM306"/>
      <c r="GJN306"/>
      <c r="GJO306"/>
      <c r="GJP306"/>
      <c r="GJQ306"/>
      <c r="GJR306"/>
      <c r="GJS306"/>
      <c r="GJT306"/>
      <c r="GJU306"/>
      <c r="GJV306"/>
      <c r="GJW306"/>
      <c r="GJX306"/>
      <c r="GJY306"/>
      <c r="GJZ306"/>
      <c r="GKA306"/>
      <c r="GKB306"/>
      <c r="GKC306"/>
      <c r="GKD306"/>
      <c r="GKE306"/>
      <c r="GKF306"/>
      <c r="GKG306"/>
      <c r="GKH306"/>
      <c r="GKI306"/>
      <c r="GKJ306"/>
      <c r="GKK306"/>
      <c r="GKL306"/>
      <c r="GKM306"/>
      <c r="GKN306"/>
      <c r="GKO306"/>
      <c r="GKP306"/>
      <c r="GKQ306"/>
      <c r="GKR306"/>
      <c r="GKS306"/>
      <c r="GKT306"/>
      <c r="GKU306"/>
      <c r="GKV306"/>
      <c r="GKW306"/>
      <c r="GKX306"/>
      <c r="GKY306"/>
      <c r="GKZ306"/>
      <c r="GLA306"/>
      <c r="GLB306"/>
      <c r="GLC306"/>
      <c r="GLD306"/>
      <c r="GLE306"/>
      <c r="GLF306"/>
      <c r="GLG306"/>
      <c r="GLH306"/>
      <c r="GLI306"/>
      <c r="GLJ306"/>
      <c r="GLK306"/>
      <c r="GLL306"/>
      <c r="GLM306"/>
      <c r="GLN306"/>
      <c r="GLO306"/>
      <c r="GLP306"/>
      <c r="GLQ306"/>
      <c r="GLR306"/>
      <c r="GLS306"/>
      <c r="GLT306"/>
      <c r="GLU306"/>
      <c r="GLV306"/>
      <c r="GLW306"/>
      <c r="GLX306"/>
      <c r="GLY306"/>
      <c r="GLZ306"/>
      <c r="GMA306"/>
      <c r="GMB306"/>
      <c r="GMC306"/>
      <c r="GMD306"/>
      <c r="GME306"/>
      <c r="GMF306"/>
      <c r="GMG306"/>
      <c r="GMH306"/>
      <c r="GMI306"/>
      <c r="GMJ306"/>
      <c r="GMK306"/>
      <c r="GML306"/>
      <c r="GMM306"/>
      <c r="GMN306"/>
      <c r="GMO306"/>
      <c r="GMP306"/>
      <c r="GMQ306"/>
      <c r="GMR306"/>
      <c r="GMS306"/>
      <c r="GMT306"/>
      <c r="GMU306"/>
      <c r="GMV306"/>
      <c r="GMW306"/>
      <c r="GMX306"/>
      <c r="GMY306"/>
      <c r="GMZ306"/>
      <c r="GNA306"/>
      <c r="GNB306"/>
      <c r="GNC306"/>
      <c r="GND306"/>
      <c r="GNE306"/>
      <c r="GNF306"/>
      <c r="GNG306"/>
      <c r="GNH306"/>
      <c r="GNI306"/>
      <c r="GNJ306"/>
      <c r="GNK306"/>
      <c r="GNL306"/>
      <c r="GNM306"/>
      <c r="GNN306"/>
      <c r="GNO306"/>
      <c r="GNP306"/>
      <c r="GNQ306"/>
      <c r="GNR306"/>
      <c r="GNS306"/>
      <c r="GNT306"/>
      <c r="GNU306"/>
      <c r="GNV306"/>
      <c r="GNW306"/>
      <c r="GNX306"/>
      <c r="GNY306"/>
      <c r="GNZ306"/>
      <c r="GOA306"/>
      <c r="GOB306"/>
      <c r="GOC306"/>
      <c r="GOD306"/>
      <c r="GOE306"/>
      <c r="GOF306"/>
      <c r="GOG306"/>
      <c r="GOH306"/>
      <c r="GOI306"/>
      <c r="GOJ306"/>
      <c r="GOK306"/>
      <c r="GOL306"/>
      <c r="GOM306"/>
      <c r="GON306"/>
      <c r="GOO306"/>
      <c r="GOP306"/>
      <c r="GOQ306"/>
      <c r="GOR306"/>
      <c r="GOS306"/>
      <c r="GOT306"/>
      <c r="GOU306"/>
      <c r="GOV306"/>
      <c r="GOW306"/>
      <c r="GOX306"/>
      <c r="GOY306"/>
      <c r="GOZ306"/>
      <c r="GPA306"/>
      <c r="GPB306"/>
      <c r="GPC306"/>
      <c r="GPD306"/>
      <c r="GPE306"/>
      <c r="GPF306"/>
      <c r="GPG306"/>
      <c r="GPH306"/>
      <c r="GPI306"/>
      <c r="GPJ306"/>
      <c r="GPK306"/>
      <c r="GPL306"/>
      <c r="GPM306"/>
      <c r="GPN306"/>
      <c r="GPO306"/>
      <c r="GPP306"/>
      <c r="GPQ306"/>
      <c r="GPR306"/>
      <c r="GPS306"/>
      <c r="GPT306"/>
      <c r="GPU306"/>
      <c r="GPV306"/>
      <c r="GPW306"/>
      <c r="GPX306"/>
      <c r="GPY306"/>
      <c r="GPZ306"/>
      <c r="GQA306"/>
      <c r="GQB306"/>
      <c r="GQC306"/>
      <c r="GQD306"/>
      <c r="GQE306"/>
      <c r="GQF306"/>
      <c r="GQG306"/>
      <c r="GQH306"/>
      <c r="GQI306"/>
      <c r="GQJ306"/>
      <c r="GQK306"/>
      <c r="GQL306"/>
      <c r="GQM306"/>
      <c r="GQN306"/>
      <c r="GQO306"/>
      <c r="GQP306"/>
      <c r="GQQ306"/>
      <c r="GQR306"/>
      <c r="GQS306"/>
      <c r="GQT306"/>
      <c r="GQU306"/>
      <c r="GQV306"/>
      <c r="GQW306"/>
      <c r="GQX306"/>
      <c r="GQY306"/>
      <c r="GQZ306"/>
      <c r="GRA306"/>
      <c r="GRB306"/>
      <c r="GRC306"/>
      <c r="GRD306"/>
      <c r="GRE306"/>
      <c r="GRF306"/>
      <c r="GRG306"/>
      <c r="GRH306"/>
      <c r="GRI306"/>
      <c r="GRJ306"/>
      <c r="GRK306"/>
      <c r="GRL306"/>
      <c r="GRM306"/>
      <c r="GRN306"/>
      <c r="GRO306"/>
      <c r="GRP306"/>
      <c r="GRQ306"/>
      <c r="GRR306"/>
      <c r="GRS306"/>
      <c r="GRT306"/>
      <c r="GRU306"/>
      <c r="GRV306"/>
      <c r="GRW306"/>
      <c r="GRX306"/>
      <c r="GRY306"/>
      <c r="GRZ306"/>
      <c r="GSA306"/>
      <c r="GSB306"/>
      <c r="GSC306"/>
      <c r="GSD306"/>
      <c r="GSE306"/>
      <c r="GSF306"/>
      <c r="GSG306"/>
      <c r="GSH306"/>
      <c r="GSI306"/>
      <c r="GSJ306"/>
      <c r="GSK306"/>
      <c r="GSL306"/>
      <c r="GSM306"/>
      <c r="GSN306"/>
      <c r="GSO306"/>
      <c r="GSP306"/>
      <c r="GSQ306"/>
      <c r="GSR306"/>
      <c r="GSS306"/>
      <c r="GST306"/>
      <c r="GSU306"/>
      <c r="GSV306"/>
      <c r="GSW306"/>
      <c r="GSX306"/>
      <c r="GSY306"/>
      <c r="GSZ306"/>
      <c r="GTA306"/>
      <c r="GTB306"/>
      <c r="GTC306"/>
      <c r="GTD306"/>
      <c r="GTE306"/>
      <c r="GTF306"/>
      <c r="GTG306"/>
      <c r="GTH306"/>
      <c r="GTI306"/>
      <c r="GTJ306"/>
      <c r="GTK306"/>
      <c r="GTL306"/>
      <c r="GTM306"/>
      <c r="GTN306"/>
      <c r="GTO306"/>
      <c r="GTP306"/>
      <c r="GTQ306"/>
      <c r="GTR306"/>
      <c r="GTS306"/>
      <c r="GTT306"/>
      <c r="GTU306"/>
      <c r="GTV306"/>
      <c r="GTW306"/>
      <c r="GTX306"/>
      <c r="GTY306"/>
      <c r="GTZ306"/>
      <c r="GUA306"/>
      <c r="GUB306"/>
      <c r="GUC306"/>
      <c r="GUD306"/>
      <c r="GUE306"/>
      <c r="GUF306"/>
      <c r="GUG306"/>
      <c r="GUH306"/>
      <c r="GUI306"/>
      <c r="GUJ306"/>
      <c r="GUK306"/>
      <c r="GUL306"/>
      <c r="GUM306"/>
      <c r="GUN306"/>
      <c r="GUO306"/>
      <c r="GUP306"/>
      <c r="GUQ306"/>
      <c r="GUR306"/>
      <c r="GUS306"/>
      <c r="GUT306"/>
      <c r="GUU306"/>
      <c r="GUV306"/>
      <c r="GUW306"/>
      <c r="GUX306"/>
      <c r="GUY306"/>
      <c r="GUZ306"/>
      <c r="GVA306"/>
      <c r="GVB306"/>
      <c r="GVC306"/>
      <c r="GVD306"/>
      <c r="GVE306"/>
      <c r="GVF306"/>
      <c r="GVG306"/>
      <c r="GVH306"/>
      <c r="GVI306"/>
      <c r="GVJ306"/>
      <c r="GVK306"/>
      <c r="GVL306"/>
      <c r="GVM306"/>
      <c r="GVN306"/>
      <c r="GVO306"/>
      <c r="GVP306"/>
      <c r="GVQ306"/>
      <c r="GVR306"/>
      <c r="GVS306"/>
      <c r="GVT306"/>
      <c r="GVU306"/>
      <c r="GVV306"/>
      <c r="GVW306"/>
      <c r="GVX306"/>
      <c r="GVY306"/>
      <c r="GVZ306"/>
      <c r="GWA306"/>
      <c r="GWB306"/>
      <c r="GWC306"/>
      <c r="GWD306"/>
      <c r="GWE306"/>
      <c r="GWF306"/>
      <c r="GWG306"/>
      <c r="GWH306"/>
      <c r="GWI306"/>
      <c r="GWJ306"/>
      <c r="GWK306"/>
      <c r="GWL306"/>
      <c r="GWM306"/>
      <c r="GWN306"/>
      <c r="GWO306"/>
      <c r="GWP306"/>
      <c r="GWQ306"/>
      <c r="GWR306"/>
      <c r="GWS306"/>
      <c r="GWT306"/>
      <c r="GWU306"/>
      <c r="GWV306"/>
      <c r="GWW306"/>
      <c r="GWX306"/>
      <c r="GWY306"/>
      <c r="GWZ306"/>
      <c r="GXA306"/>
      <c r="GXB306"/>
      <c r="GXC306"/>
      <c r="GXD306"/>
      <c r="GXE306"/>
      <c r="GXF306"/>
      <c r="GXG306"/>
      <c r="GXH306"/>
      <c r="GXI306"/>
      <c r="GXJ306"/>
      <c r="GXK306"/>
      <c r="GXL306"/>
      <c r="GXM306"/>
      <c r="GXN306"/>
      <c r="GXO306"/>
      <c r="GXP306"/>
      <c r="GXQ306"/>
      <c r="GXR306"/>
      <c r="GXS306"/>
      <c r="GXT306"/>
      <c r="GXU306"/>
      <c r="GXV306"/>
      <c r="GXW306"/>
      <c r="GXX306"/>
      <c r="GXY306"/>
      <c r="GXZ306"/>
      <c r="GYA306"/>
      <c r="GYB306"/>
      <c r="GYC306"/>
      <c r="GYD306"/>
      <c r="GYE306"/>
      <c r="GYF306"/>
      <c r="GYG306"/>
      <c r="GYH306"/>
      <c r="GYI306"/>
      <c r="GYJ306"/>
      <c r="GYK306"/>
      <c r="GYL306"/>
      <c r="GYM306"/>
      <c r="GYN306"/>
      <c r="GYO306"/>
      <c r="GYP306"/>
      <c r="GYQ306"/>
      <c r="GYR306"/>
      <c r="GYS306"/>
      <c r="GYT306"/>
      <c r="GYU306"/>
      <c r="GYV306"/>
      <c r="GYW306"/>
      <c r="GYX306"/>
      <c r="GYY306"/>
      <c r="GYZ306"/>
      <c r="GZA306"/>
      <c r="GZB306"/>
      <c r="GZC306"/>
      <c r="GZD306"/>
      <c r="GZE306"/>
      <c r="GZF306"/>
      <c r="GZG306"/>
      <c r="GZH306"/>
      <c r="GZI306"/>
      <c r="GZJ306"/>
      <c r="GZK306"/>
      <c r="GZL306"/>
      <c r="GZM306"/>
      <c r="GZN306"/>
      <c r="GZO306"/>
      <c r="GZP306"/>
      <c r="GZQ306"/>
      <c r="GZR306"/>
      <c r="GZS306"/>
      <c r="GZT306"/>
      <c r="GZU306"/>
      <c r="GZV306"/>
      <c r="GZW306"/>
      <c r="GZX306"/>
      <c r="GZY306"/>
      <c r="GZZ306"/>
      <c r="HAA306"/>
      <c r="HAB306"/>
      <c r="HAC306"/>
      <c r="HAD306"/>
      <c r="HAE306"/>
      <c r="HAF306"/>
      <c r="HAG306"/>
      <c r="HAH306"/>
      <c r="HAI306"/>
      <c r="HAJ306"/>
      <c r="HAK306"/>
      <c r="HAL306"/>
      <c r="HAM306"/>
      <c r="HAN306"/>
      <c r="HAO306"/>
      <c r="HAP306"/>
      <c r="HAQ306"/>
      <c r="HAR306"/>
      <c r="HAS306"/>
      <c r="HAT306"/>
      <c r="HAU306"/>
      <c r="HAV306"/>
      <c r="HAW306"/>
      <c r="HAX306"/>
      <c r="HAY306"/>
      <c r="HAZ306"/>
      <c r="HBA306"/>
      <c r="HBB306"/>
      <c r="HBC306"/>
      <c r="HBD306"/>
      <c r="HBE306"/>
      <c r="HBF306"/>
      <c r="HBG306"/>
      <c r="HBH306"/>
      <c r="HBI306"/>
      <c r="HBJ306"/>
      <c r="HBK306"/>
      <c r="HBL306"/>
      <c r="HBM306"/>
      <c r="HBN306"/>
      <c r="HBO306"/>
      <c r="HBP306"/>
      <c r="HBQ306"/>
      <c r="HBR306"/>
      <c r="HBS306"/>
      <c r="HBT306"/>
      <c r="HBU306"/>
      <c r="HBV306"/>
      <c r="HBW306"/>
      <c r="HBX306"/>
      <c r="HBY306"/>
      <c r="HBZ306"/>
      <c r="HCA306"/>
      <c r="HCB306"/>
      <c r="HCC306"/>
      <c r="HCD306"/>
      <c r="HCE306"/>
      <c r="HCF306"/>
      <c r="HCG306"/>
      <c r="HCH306"/>
      <c r="HCI306"/>
      <c r="HCJ306"/>
      <c r="HCK306"/>
      <c r="HCL306"/>
      <c r="HCM306"/>
      <c r="HCN306"/>
      <c r="HCO306"/>
      <c r="HCP306"/>
      <c r="HCQ306"/>
      <c r="HCR306"/>
      <c r="HCS306"/>
      <c r="HCT306"/>
      <c r="HCU306"/>
      <c r="HCV306"/>
      <c r="HCW306"/>
      <c r="HCX306"/>
      <c r="HCY306"/>
      <c r="HCZ306"/>
      <c r="HDA306"/>
      <c r="HDB306"/>
      <c r="HDC306"/>
      <c r="HDD306"/>
      <c r="HDE306"/>
      <c r="HDF306"/>
      <c r="HDG306"/>
      <c r="HDH306"/>
      <c r="HDI306"/>
      <c r="HDJ306"/>
      <c r="HDK306"/>
      <c r="HDL306"/>
      <c r="HDM306"/>
      <c r="HDN306"/>
      <c r="HDO306"/>
      <c r="HDP306"/>
      <c r="HDQ306"/>
      <c r="HDR306"/>
      <c r="HDS306"/>
      <c r="HDT306"/>
      <c r="HDU306"/>
      <c r="HDV306"/>
      <c r="HDW306"/>
      <c r="HDX306"/>
      <c r="HDY306"/>
      <c r="HDZ306"/>
      <c r="HEA306"/>
      <c r="HEB306"/>
      <c r="HEC306"/>
      <c r="HED306"/>
      <c r="HEE306"/>
      <c r="HEF306"/>
      <c r="HEG306"/>
      <c r="HEH306"/>
      <c r="HEI306"/>
      <c r="HEJ306"/>
      <c r="HEK306"/>
      <c r="HEL306"/>
      <c r="HEM306"/>
      <c r="HEN306"/>
      <c r="HEO306"/>
      <c r="HEP306"/>
      <c r="HEQ306"/>
      <c r="HER306"/>
      <c r="HES306"/>
      <c r="HET306"/>
      <c r="HEU306"/>
      <c r="HEV306"/>
      <c r="HEW306"/>
      <c r="HEX306"/>
      <c r="HEY306"/>
      <c r="HEZ306"/>
      <c r="HFA306"/>
      <c r="HFB306"/>
      <c r="HFC306"/>
      <c r="HFD306"/>
      <c r="HFE306"/>
      <c r="HFF306"/>
      <c r="HFG306"/>
      <c r="HFH306"/>
      <c r="HFI306"/>
      <c r="HFJ306"/>
      <c r="HFK306"/>
      <c r="HFL306"/>
      <c r="HFM306"/>
      <c r="HFN306"/>
      <c r="HFO306"/>
      <c r="HFP306"/>
      <c r="HFQ306"/>
      <c r="HFR306"/>
      <c r="HFS306"/>
      <c r="HFT306"/>
      <c r="HFU306"/>
      <c r="HFV306"/>
      <c r="HFW306"/>
      <c r="HFX306"/>
      <c r="HFY306"/>
      <c r="HFZ306"/>
      <c r="HGA306"/>
      <c r="HGB306"/>
      <c r="HGC306"/>
      <c r="HGD306"/>
      <c r="HGE306"/>
      <c r="HGF306"/>
      <c r="HGG306"/>
      <c r="HGH306"/>
      <c r="HGI306"/>
      <c r="HGJ306"/>
      <c r="HGK306"/>
      <c r="HGL306"/>
      <c r="HGM306"/>
      <c r="HGN306"/>
      <c r="HGO306"/>
      <c r="HGP306"/>
      <c r="HGQ306"/>
      <c r="HGR306"/>
      <c r="HGS306"/>
      <c r="HGT306"/>
      <c r="HGU306"/>
      <c r="HGV306"/>
      <c r="HGW306"/>
      <c r="HGX306"/>
      <c r="HGY306"/>
      <c r="HGZ306"/>
      <c r="HHA306"/>
      <c r="HHB306"/>
      <c r="HHC306"/>
      <c r="HHD306"/>
      <c r="HHE306"/>
      <c r="HHF306"/>
      <c r="HHG306"/>
      <c r="HHH306"/>
      <c r="HHI306"/>
      <c r="HHJ306"/>
      <c r="HHK306"/>
      <c r="HHL306"/>
      <c r="HHM306"/>
      <c r="HHN306"/>
      <c r="HHO306"/>
      <c r="HHP306"/>
      <c r="HHQ306"/>
      <c r="HHR306"/>
      <c r="HHS306"/>
      <c r="HHT306"/>
      <c r="HHU306"/>
      <c r="HHV306"/>
      <c r="HHW306"/>
      <c r="HHX306"/>
      <c r="HHY306"/>
      <c r="HHZ306"/>
      <c r="HIA306"/>
      <c r="HIB306"/>
      <c r="HIC306"/>
      <c r="HID306"/>
      <c r="HIE306"/>
      <c r="HIF306"/>
      <c r="HIG306"/>
      <c r="HIH306"/>
      <c r="HII306"/>
      <c r="HIJ306"/>
      <c r="HIK306"/>
      <c r="HIL306"/>
      <c r="HIM306"/>
      <c r="HIN306"/>
      <c r="HIO306"/>
      <c r="HIP306"/>
      <c r="HIQ306"/>
      <c r="HIR306"/>
      <c r="HIS306"/>
      <c r="HIT306"/>
      <c r="HIU306"/>
      <c r="HIV306"/>
      <c r="HIW306"/>
      <c r="HIX306"/>
      <c r="HIY306"/>
      <c r="HIZ306"/>
      <c r="HJA306"/>
      <c r="HJB306"/>
      <c r="HJC306"/>
      <c r="HJD306"/>
      <c r="HJE306"/>
      <c r="HJF306"/>
      <c r="HJG306"/>
      <c r="HJH306"/>
      <c r="HJI306"/>
      <c r="HJJ306"/>
      <c r="HJK306"/>
      <c r="HJL306"/>
      <c r="HJM306"/>
      <c r="HJN306"/>
      <c r="HJO306"/>
      <c r="HJP306"/>
      <c r="HJQ306"/>
      <c r="HJR306"/>
      <c r="HJS306"/>
      <c r="HJT306"/>
      <c r="HJU306"/>
      <c r="HJV306"/>
      <c r="HJW306"/>
      <c r="HJX306"/>
      <c r="HJY306"/>
      <c r="HJZ306"/>
      <c r="HKA306"/>
      <c r="HKB306"/>
      <c r="HKC306"/>
      <c r="HKD306"/>
      <c r="HKE306"/>
      <c r="HKF306"/>
      <c r="HKG306"/>
      <c r="HKH306"/>
      <c r="HKI306"/>
      <c r="HKJ306"/>
      <c r="HKK306"/>
      <c r="HKL306"/>
      <c r="HKM306"/>
      <c r="HKN306"/>
      <c r="HKO306"/>
      <c r="HKP306"/>
      <c r="HKQ306"/>
      <c r="HKR306"/>
      <c r="HKS306"/>
      <c r="HKT306"/>
      <c r="HKU306"/>
      <c r="HKV306"/>
      <c r="HKW306"/>
      <c r="HKX306"/>
      <c r="HKY306"/>
      <c r="HKZ306"/>
      <c r="HLA306"/>
      <c r="HLB306"/>
      <c r="HLC306"/>
      <c r="HLD306"/>
      <c r="HLE306"/>
      <c r="HLF306"/>
      <c r="HLG306"/>
      <c r="HLH306"/>
      <c r="HLI306"/>
      <c r="HLJ306"/>
      <c r="HLK306"/>
      <c r="HLL306"/>
      <c r="HLM306"/>
      <c r="HLN306"/>
      <c r="HLO306"/>
      <c r="HLP306"/>
      <c r="HLQ306"/>
      <c r="HLR306"/>
      <c r="HLS306"/>
      <c r="HLT306"/>
      <c r="HLU306"/>
      <c r="HLV306"/>
      <c r="HLW306"/>
      <c r="HLX306"/>
      <c r="HLY306"/>
      <c r="HLZ306"/>
      <c r="HMA306"/>
      <c r="HMB306"/>
      <c r="HMC306"/>
      <c r="HMD306"/>
      <c r="HME306"/>
      <c r="HMF306"/>
      <c r="HMG306"/>
      <c r="HMH306"/>
      <c r="HMI306"/>
      <c r="HMJ306"/>
      <c r="HMK306"/>
      <c r="HML306"/>
      <c r="HMM306"/>
      <c r="HMN306"/>
      <c r="HMO306"/>
      <c r="HMP306"/>
      <c r="HMQ306"/>
      <c r="HMR306"/>
      <c r="HMS306"/>
      <c r="HMT306"/>
      <c r="HMU306"/>
      <c r="HMV306"/>
      <c r="HMW306"/>
      <c r="HMX306"/>
      <c r="HMY306"/>
      <c r="HMZ306"/>
      <c r="HNA306"/>
      <c r="HNB306"/>
      <c r="HNC306"/>
      <c r="HND306"/>
      <c r="HNE306"/>
      <c r="HNF306"/>
      <c r="HNG306"/>
      <c r="HNH306"/>
      <c r="HNI306"/>
      <c r="HNJ306"/>
      <c r="HNK306"/>
      <c r="HNL306"/>
      <c r="HNM306"/>
      <c r="HNN306"/>
      <c r="HNO306"/>
      <c r="HNP306"/>
      <c r="HNQ306"/>
      <c r="HNR306"/>
      <c r="HNS306"/>
      <c r="HNT306"/>
      <c r="HNU306"/>
      <c r="HNV306"/>
      <c r="HNW306"/>
      <c r="HNX306"/>
      <c r="HNY306"/>
      <c r="HNZ306"/>
      <c r="HOA306"/>
      <c r="HOB306"/>
      <c r="HOC306"/>
      <c r="HOD306"/>
      <c r="HOE306"/>
      <c r="HOF306"/>
      <c r="HOG306"/>
      <c r="HOH306"/>
      <c r="HOI306"/>
      <c r="HOJ306"/>
      <c r="HOK306"/>
      <c r="HOL306"/>
      <c r="HOM306"/>
      <c r="HON306"/>
      <c r="HOO306"/>
      <c r="HOP306"/>
      <c r="HOQ306"/>
      <c r="HOR306"/>
      <c r="HOS306"/>
      <c r="HOT306"/>
      <c r="HOU306"/>
      <c r="HOV306"/>
      <c r="HOW306"/>
      <c r="HOX306"/>
      <c r="HOY306"/>
      <c r="HOZ306"/>
      <c r="HPA306"/>
      <c r="HPB306"/>
      <c r="HPC306"/>
      <c r="HPD306"/>
      <c r="HPE306"/>
      <c r="HPF306"/>
      <c r="HPG306"/>
      <c r="HPH306"/>
      <c r="HPI306"/>
      <c r="HPJ306"/>
      <c r="HPK306"/>
      <c r="HPL306"/>
      <c r="HPM306"/>
      <c r="HPN306"/>
      <c r="HPO306"/>
      <c r="HPP306"/>
      <c r="HPQ306"/>
      <c r="HPR306"/>
      <c r="HPS306"/>
      <c r="HPT306"/>
      <c r="HPU306"/>
      <c r="HPV306"/>
      <c r="HPW306"/>
      <c r="HPX306"/>
      <c r="HPY306"/>
      <c r="HPZ306"/>
      <c r="HQA306"/>
      <c r="HQB306"/>
      <c r="HQC306"/>
      <c r="HQD306"/>
      <c r="HQE306"/>
      <c r="HQF306"/>
      <c r="HQG306"/>
      <c r="HQH306"/>
      <c r="HQI306"/>
      <c r="HQJ306"/>
      <c r="HQK306"/>
      <c r="HQL306"/>
      <c r="HQM306"/>
      <c r="HQN306"/>
      <c r="HQO306"/>
      <c r="HQP306"/>
      <c r="HQQ306"/>
      <c r="HQR306"/>
      <c r="HQS306"/>
      <c r="HQT306"/>
      <c r="HQU306"/>
      <c r="HQV306"/>
      <c r="HQW306"/>
      <c r="HQX306"/>
      <c r="HQY306"/>
      <c r="HQZ306"/>
      <c r="HRA306"/>
      <c r="HRB306"/>
      <c r="HRC306"/>
      <c r="HRD306"/>
      <c r="HRE306"/>
      <c r="HRF306"/>
      <c r="HRG306"/>
      <c r="HRH306"/>
      <c r="HRI306"/>
      <c r="HRJ306"/>
      <c r="HRK306"/>
      <c r="HRL306"/>
      <c r="HRM306"/>
      <c r="HRN306"/>
      <c r="HRO306"/>
      <c r="HRP306"/>
      <c r="HRQ306"/>
      <c r="HRR306"/>
      <c r="HRS306"/>
      <c r="HRT306"/>
      <c r="HRU306"/>
      <c r="HRV306"/>
      <c r="HRW306"/>
      <c r="HRX306"/>
      <c r="HRY306"/>
      <c r="HRZ306"/>
      <c r="HSA306"/>
      <c r="HSB306"/>
      <c r="HSC306"/>
      <c r="HSD306"/>
      <c r="HSE306"/>
      <c r="HSF306"/>
      <c r="HSG306"/>
      <c r="HSH306"/>
      <c r="HSI306"/>
      <c r="HSJ306"/>
      <c r="HSK306"/>
      <c r="HSL306"/>
      <c r="HSM306"/>
      <c r="HSN306"/>
      <c r="HSO306"/>
      <c r="HSP306"/>
      <c r="HSQ306"/>
      <c r="HSR306"/>
      <c r="HSS306"/>
      <c r="HST306"/>
      <c r="HSU306"/>
      <c r="HSV306"/>
      <c r="HSW306"/>
      <c r="HSX306"/>
      <c r="HSY306"/>
      <c r="HSZ306"/>
      <c r="HTA306"/>
      <c r="HTB306"/>
      <c r="HTC306"/>
      <c r="HTD306"/>
      <c r="HTE306"/>
      <c r="HTF306"/>
      <c r="HTG306"/>
      <c r="HTH306"/>
      <c r="HTI306"/>
      <c r="HTJ306"/>
      <c r="HTK306"/>
      <c r="HTL306"/>
      <c r="HTM306"/>
      <c r="HTN306"/>
      <c r="HTO306"/>
      <c r="HTP306"/>
      <c r="HTQ306"/>
      <c r="HTR306"/>
      <c r="HTS306"/>
      <c r="HTT306"/>
      <c r="HTU306"/>
      <c r="HTV306"/>
      <c r="HTW306"/>
      <c r="HTX306"/>
      <c r="HTY306"/>
      <c r="HTZ306"/>
      <c r="HUA306"/>
      <c r="HUB306"/>
      <c r="HUC306"/>
      <c r="HUD306"/>
      <c r="HUE306"/>
      <c r="HUF306"/>
      <c r="HUG306"/>
      <c r="HUH306"/>
      <c r="HUI306"/>
      <c r="HUJ306"/>
      <c r="HUK306"/>
      <c r="HUL306"/>
      <c r="HUM306"/>
      <c r="HUN306"/>
      <c r="HUO306"/>
      <c r="HUP306"/>
      <c r="HUQ306"/>
      <c r="HUR306"/>
      <c r="HUS306"/>
      <c r="HUT306"/>
      <c r="HUU306"/>
      <c r="HUV306"/>
      <c r="HUW306"/>
      <c r="HUX306"/>
      <c r="HUY306"/>
      <c r="HUZ306"/>
      <c r="HVA306"/>
      <c r="HVB306"/>
      <c r="HVC306"/>
      <c r="HVD306"/>
      <c r="HVE306"/>
      <c r="HVF306"/>
      <c r="HVG306"/>
      <c r="HVH306"/>
      <c r="HVI306"/>
      <c r="HVJ306"/>
      <c r="HVK306"/>
      <c r="HVL306"/>
      <c r="HVM306"/>
      <c r="HVN306"/>
      <c r="HVO306"/>
      <c r="HVP306"/>
      <c r="HVQ306"/>
      <c r="HVR306"/>
      <c r="HVS306"/>
      <c r="HVT306"/>
      <c r="HVU306"/>
      <c r="HVV306"/>
      <c r="HVW306"/>
      <c r="HVX306"/>
      <c r="HVY306"/>
      <c r="HVZ306"/>
      <c r="HWA306"/>
      <c r="HWB306"/>
      <c r="HWC306"/>
      <c r="HWD306"/>
      <c r="HWE306"/>
      <c r="HWF306"/>
      <c r="HWG306"/>
      <c r="HWH306"/>
      <c r="HWI306"/>
      <c r="HWJ306"/>
      <c r="HWK306"/>
      <c r="HWL306"/>
      <c r="HWM306"/>
      <c r="HWN306"/>
      <c r="HWO306"/>
      <c r="HWP306"/>
      <c r="HWQ306"/>
      <c r="HWR306"/>
      <c r="HWS306"/>
      <c r="HWT306"/>
      <c r="HWU306"/>
      <c r="HWV306"/>
      <c r="HWW306"/>
      <c r="HWX306"/>
      <c r="HWY306"/>
      <c r="HWZ306"/>
      <c r="HXA306"/>
      <c r="HXB306"/>
      <c r="HXC306"/>
      <c r="HXD306"/>
      <c r="HXE306"/>
      <c r="HXF306"/>
      <c r="HXG306"/>
      <c r="HXH306"/>
      <c r="HXI306"/>
      <c r="HXJ306"/>
      <c r="HXK306"/>
      <c r="HXL306"/>
      <c r="HXM306"/>
      <c r="HXN306"/>
      <c r="HXO306"/>
      <c r="HXP306"/>
      <c r="HXQ306"/>
      <c r="HXR306"/>
      <c r="HXS306"/>
      <c r="HXT306"/>
      <c r="HXU306"/>
      <c r="HXV306"/>
      <c r="HXW306"/>
      <c r="HXX306"/>
      <c r="HXY306"/>
      <c r="HXZ306"/>
      <c r="HYA306"/>
      <c r="HYB306"/>
      <c r="HYC306"/>
      <c r="HYD306"/>
      <c r="HYE306"/>
      <c r="HYF306"/>
      <c r="HYG306"/>
      <c r="HYH306"/>
      <c r="HYI306"/>
      <c r="HYJ306"/>
      <c r="HYK306"/>
      <c r="HYL306"/>
      <c r="HYM306"/>
      <c r="HYN306"/>
      <c r="HYO306"/>
      <c r="HYP306"/>
      <c r="HYQ306"/>
      <c r="HYR306"/>
      <c r="HYS306"/>
      <c r="HYT306"/>
      <c r="HYU306"/>
      <c r="HYV306"/>
      <c r="HYW306"/>
      <c r="HYX306"/>
      <c r="HYY306"/>
      <c r="HYZ306"/>
      <c r="HZA306"/>
      <c r="HZB306"/>
      <c r="HZC306"/>
      <c r="HZD306"/>
      <c r="HZE306"/>
      <c r="HZF306"/>
      <c r="HZG306"/>
      <c r="HZH306"/>
      <c r="HZI306"/>
      <c r="HZJ306"/>
      <c r="HZK306"/>
      <c r="HZL306"/>
      <c r="HZM306"/>
      <c r="HZN306"/>
      <c r="HZO306"/>
      <c r="HZP306"/>
      <c r="HZQ306"/>
      <c r="HZR306"/>
      <c r="HZS306"/>
      <c r="HZT306"/>
      <c r="HZU306"/>
      <c r="HZV306"/>
      <c r="HZW306"/>
      <c r="HZX306"/>
      <c r="HZY306"/>
      <c r="HZZ306"/>
      <c r="IAA306"/>
      <c r="IAB306"/>
      <c r="IAC306"/>
      <c r="IAD306"/>
      <c r="IAE306"/>
      <c r="IAF306"/>
      <c r="IAG306"/>
      <c r="IAH306"/>
      <c r="IAI306"/>
      <c r="IAJ306"/>
      <c r="IAK306"/>
      <c r="IAL306"/>
      <c r="IAM306"/>
      <c r="IAN306"/>
      <c r="IAO306"/>
      <c r="IAP306"/>
      <c r="IAQ306"/>
      <c r="IAR306"/>
      <c r="IAS306"/>
      <c r="IAT306"/>
      <c r="IAU306"/>
      <c r="IAV306"/>
      <c r="IAW306"/>
      <c r="IAX306"/>
      <c r="IAY306"/>
      <c r="IAZ306"/>
      <c r="IBA306"/>
      <c r="IBB306"/>
      <c r="IBC306"/>
      <c r="IBD306"/>
      <c r="IBE306"/>
      <c r="IBF306"/>
      <c r="IBG306"/>
      <c r="IBH306"/>
      <c r="IBI306"/>
      <c r="IBJ306"/>
      <c r="IBK306"/>
      <c r="IBL306"/>
      <c r="IBM306"/>
      <c r="IBN306"/>
      <c r="IBO306"/>
      <c r="IBP306"/>
      <c r="IBQ306"/>
      <c r="IBR306"/>
      <c r="IBS306"/>
      <c r="IBT306"/>
      <c r="IBU306"/>
      <c r="IBV306"/>
      <c r="IBW306"/>
      <c r="IBX306"/>
      <c r="IBY306"/>
      <c r="IBZ306"/>
      <c r="ICA306"/>
      <c r="ICB306"/>
      <c r="ICC306"/>
      <c r="ICD306"/>
      <c r="ICE306"/>
      <c r="ICF306"/>
      <c r="ICG306"/>
      <c r="ICH306"/>
      <c r="ICI306"/>
      <c r="ICJ306"/>
      <c r="ICK306"/>
      <c r="ICL306"/>
      <c r="ICM306"/>
      <c r="ICN306"/>
      <c r="ICO306"/>
      <c r="ICP306"/>
      <c r="ICQ306"/>
      <c r="ICR306"/>
      <c r="ICS306"/>
      <c r="ICT306"/>
      <c r="ICU306"/>
      <c r="ICV306"/>
      <c r="ICW306"/>
      <c r="ICX306"/>
      <c r="ICY306"/>
      <c r="ICZ306"/>
      <c r="IDA306"/>
      <c r="IDB306"/>
      <c r="IDC306"/>
      <c r="IDD306"/>
      <c r="IDE306"/>
      <c r="IDF306"/>
      <c r="IDG306"/>
      <c r="IDH306"/>
      <c r="IDI306"/>
      <c r="IDJ306"/>
      <c r="IDK306"/>
      <c r="IDL306"/>
      <c r="IDM306"/>
      <c r="IDN306"/>
      <c r="IDO306"/>
      <c r="IDP306"/>
      <c r="IDQ306"/>
      <c r="IDR306"/>
      <c r="IDS306"/>
      <c r="IDT306"/>
      <c r="IDU306"/>
      <c r="IDV306"/>
      <c r="IDW306"/>
      <c r="IDX306"/>
      <c r="IDY306"/>
      <c r="IDZ306"/>
      <c r="IEA306"/>
      <c r="IEB306"/>
      <c r="IEC306"/>
      <c r="IED306"/>
      <c r="IEE306"/>
      <c r="IEF306"/>
      <c r="IEG306"/>
      <c r="IEH306"/>
      <c r="IEI306"/>
      <c r="IEJ306"/>
      <c r="IEK306"/>
      <c r="IEL306"/>
      <c r="IEM306"/>
      <c r="IEN306"/>
      <c r="IEO306"/>
      <c r="IEP306"/>
      <c r="IEQ306"/>
      <c r="IER306"/>
      <c r="IES306"/>
      <c r="IET306"/>
      <c r="IEU306"/>
      <c r="IEV306"/>
      <c r="IEW306"/>
      <c r="IEX306"/>
      <c r="IEY306"/>
      <c r="IEZ306"/>
      <c r="IFA306"/>
      <c r="IFB306"/>
      <c r="IFC306"/>
      <c r="IFD306"/>
      <c r="IFE306"/>
      <c r="IFF306"/>
      <c r="IFG306"/>
      <c r="IFH306"/>
      <c r="IFI306"/>
      <c r="IFJ306"/>
      <c r="IFK306"/>
      <c r="IFL306"/>
      <c r="IFM306"/>
      <c r="IFN306"/>
      <c r="IFO306"/>
      <c r="IFP306"/>
      <c r="IFQ306"/>
      <c r="IFR306"/>
      <c r="IFS306"/>
      <c r="IFT306"/>
      <c r="IFU306"/>
      <c r="IFV306"/>
      <c r="IFW306"/>
      <c r="IFX306"/>
      <c r="IFY306"/>
      <c r="IFZ306"/>
      <c r="IGA306"/>
      <c r="IGB306"/>
      <c r="IGC306"/>
      <c r="IGD306"/>
      <c r="IGE306"/>
      <c r="IGF306"/>
      <c r="IGG306"/>
      <c r="IGH306"/>
      <c r="IGI306"/>
      <c r="IGJ306"/>
      <c r="IGK306"/>
      <c r="IGL306"/>
      <c r="IGM306"/>
      <c r="IGN306"/>
      <c r="IGO306"/>
      <c r="IGP306"/>
      <c r="IGQ306"/>
      <c r="IGR306"/>
      <c r="IGS306"/>
      <c r="IGT306"/>
      <c r="IGU306"/>
      <c r="IGV306"/>
      <c r="IGW306"/>
      <c r="IGX306"/>
      <c r="IGY306"/>
      <c r="IGZ306"/>
      <c r="IHA306"/>
      <c r="IHB306"/>
      <c r="IHC306"/>
      <c r="IHD306"/>
      <c r="IHE306"/>
      <c r="IHF306"/>
      <c r="IHG306"/>
      <c r="IHH306"/>
      <c r="IHI306"/>
      <c r="IHJ306"/>
      <c r="IHK306"/>
      <c r="IHL306"/>
      <c r="IHM306"/>
      <c r="IHN306"/>
      <c r="IHO306"/>
      <c r="IHP306"/>
      <c r="IHQ306"/>
      <c r="IHR306"/>
      <c r="IHS306"/>
      <c r="IHT306"/>
      <c r="IHU306"/>
      <c r="IHV306"/>
      <c r="IHW306"/>
      <c r="IHX306"/>
      <c r="IHY306"/>
      <c r="IHZ306"/>
      <c r="IIA306"/>
      <c r="IIB306"/>
      <c r="IIC306"/>
      <c r="IID306"/>
      <c r="IIE306"/>
      <c r="IIF306"/>
      <c r="IIG306"/>
      <c r="IIH306"/>
      <c r="III306"/>
      <c r="IIJ306"/>
      <c r="IIK306"/>
      <c r="IIL306"/>
      <c r="IIM306"/>
      <c r="IIN306"/>
      <c r="IIO306"/>
      <c r="IIP306"/>
      <c r="IIQ306"/>
      <c r="IIR306"/>
      <c r="IIS306"/>
      <c r="IIT306"/>
      <c r="IIU306"/>
      <c r="IIV306"/>
      <c r="IIW306"/>
      <c r="IIX306"/>
      <c r="IIY306"/>
      <c r="IIZ306"/>
      <c r="IJA306"/>
      <c r="IJB306"/>
      <c r="IJC306"/>
      <c r="IJD306"/>
      <c r="IJE306"/>
      <c r="IJF306"/>
      <c r="IJG306"/>
      <c r="IJH306"/>
      <c r="IJI306"/>
      <c r="IJJ306"/>
      <c r="IJK306"/>
      <c r="IJL306"/>
      <c r="IJM306"/>
      <c r="IJN306"/>
      <c r="IJO306"/>
      <c r="IJP306"/>
      <c r="IJQ306"/>
      <c r="IJR306"/>
      <c r="IJS306"/>
      <c r="IJT306"/>
      <c r="IJU306"/>
      <c r="IJV306"/>
      <c r="IJW306"/>
      <c r="IJX306"/>
      <c r="IJY306"/>
      <c r="IJZ306"/>
      <c r="IKA306"/>
      <c r="IKB306"/>
      <c r="IKC306"/>
      <c r="IKD306"/>
      <c r="IKE306"/>
      <c r="IKF306"/>
      <c r="IKG306"/>
      <c r="IKH306"/>
      <c r="IKI306"/>
      <c r="IKJ306"/>
      <c r="IKK306"/>
      <c r="IKL306"/>
      <c r="IKM306"/>
      <c r="IKN306"/>
      <c r="IKO306"/>
      <c r="IKP306"/>
      <c r="IKQ306"/>
      <c r="IKR306"/>
      <c r="IKS306"/>
      <c r="IKT306"/>
      <c r="IKU306"/>
      <c r="IKV306"/>
      <c r="IKW306"/>
      <c r="IKX306"/>
      <c r="IKY306"/>
      <c r="IKZ306"/>
      <c r="ILA306"/>
      <c r="ILB306"/>
      <c r="ILC306"/>
      <c r="ILD306"/>
      <c r="ILE306"/>
      <c r="ILF306"/>
      <c r="ILG306"/>
      <c r="ILH306"/>
      <c r="ILI306"/>
      <c r="ILJ306"/>
      <c r="ILK306"/>
      <c r="ILL306"/>
      <c r="ILM306"/>
      <c r="ILN306"/>
      <c r="ILO306"/>
      <c r="ILP306"/>
      <c r="ILQ306"/>
      <c r="ILR306"/>
      <c r="ILS306"/>
      <c r="ILT306"/>
      <c r="ILU306"/>
      <c r="ILV306"/>
      <c r="ILW306"/>
      <c r="ILX306"/>
      <c r="ILY306"/>
      <c r="ILZ306"/>
      <c r="IMA306"/>
      <c r="IMB306"/>
      <c r="IMC306"/>
      <c r="IMD306"/>
      <c r="IME306"/>
      <c r="IMF306"/>
      <c r="IMG306"/>
      <c r="IMH306"/>
      <c r="IMI306"/>
      <c r="IMJ306"/>
      <c r="IMK306"/>
      <c r="IML306"/>
      <c r="IMM306"/>
      <c r="IMN306"/>
      <c r="IMO306"/>
      <c r="IMP306"/>
      <c r="IMQ306"/>
      <c r="IMR306"/>
      <c r="IMS306"/>
      <c r="IMT306"/>
      <c r="IMU306"/>
      <c r="IMV306"/>
      <c r="IMW306"/>
      <c r="IMX306"/>
      <c r="IMY306"/>
      <c r="IMZ306"/>
      <c r="INA306"/>
      <c r="INB306"/>
      <c r="INC306"/>
      <c r="IND306"/>
      <c r="INE306"/>
      <c r="INF306"/>
      <c r="ING306"/>
      <c r="INH306"/>
      <c r="INI306"/>
      <c r="INJ306"/>
      <c r="INK306"/>
      <c r="INL306"/>
      <c r="INM306"/>
      <c r="INN306"/>
      <c r="INO306"/>
      <c r="INP306"/>
      <c r="INQ306"/>
      <c r="INR306"/>
      <c r="INS306"/>
      <c r="INT306"/>
      <c r="INU306"/>
      <c r="INV306"/>
      <c r="INW306"/>
      <c r="INX306"/>
      <c r="INY306"/>
      <c r="INZ306"/>
      <c r="IOA306"/>
      <c r="IOB306"/>
      <c r="IOC306"/>
      <c r="IOD306"/>
      <c r="IOE306"/>
      <c r="IOF306"/>
      <c r="IOG306"/>
      <c r="IOH306"/>
      <c r="IOI306"/>
      <c r="IOJ306"/>
      <c r="IOK306"/>
      <c r="IOL306"/>
      <c r="IOM306"/>
      <c r="ION306"/>
      <c r="IOO306"/>
      <c r="IOP306"/>
      <c r="IOQ306"/>
      <c r="IOR306"/>
      <c r="IOS306"/>
      <c r="IOT306"/>
      <c r="IOU306"/>
      <c r="IOV306"/>
      <c r="IOW306"/>
      <c r="IOX306"/>
      <c r="IOY306"/>
      <c r="IOZ306"/>
      <c r="IPA306"/>
      <c r="IPB306"/>
      <c r="IPC306"/>
      <c r="IPD306"/>
      <c r="IPE306"/>
      <c r="IPF306"/>
      <c r="IPG306"/>
      <c r="IPH306"/>
      <c r="IPI306"/>
      <c r="IPJ306"/>
      <c r="IPK306"/>
      <c r="IPL306"/>
      <c r="IPM306"/>
      <c r="IPN306"/>
      <c r="IPO306"/>
      <c r="IPP306"/>
      <c r="IPQ306"/>
      <c r="IPR306"/>
      <c r="IPS306"/>
      <c r="IPT306"/>
      <c r="IPU306"/>
      <c r="IPV306"/>
      <c r="IPW306"/>
      <c r="IPX306"/>
      <c r="IPY306"/>
      <c r="IPZ306"/>
      <c r="IQA306"/>
      <c r="IQB306"/>
      <c r="IQC306"/>
      <c r="IQD306"/>
      <c r="IQE306"/>
      <c r="IQF306"/>
      <c r="IQG306"/>
      <c r="IQH306"/>
      <c r="IQI306"/>
      <c r="IQJ306"/>
      <c r="IQK306"/>
      <c r="IQL306"/>
      <c r="IQM306"/>
      <c r="IQN306"/>
      <c r="IQO306"/>
      <c r="IQP306"/>
      <c r="IQQ306"/>
      <c r="IQR306"/>
      <c r="IQS306"/>
      <c r="IQT306"/>
      <c r="IQU306"/>
      <c r="IQV306"/>
      <c r="IQW306"/>
      <c r="IQX306"/>
      <c r="IQY306"/>
      <c r="IQZ306"/>
      <c r="IRA306"/>
      <c r="IRB306"/>
      <c r="IRC306"/>
      <c r="IRD306"/>
      <c r="IRE306"/>
      <c r="IRF306"/>
      <c r="IRG306"/>
      <c r="IRH306"/>
      <c r="IRI306"/>
      <c r="IRJ306"/>
      <c r="IRK306"/>
      <c r="IRL306"/>
      <c r="IRM306"/>
      <c r="IRN306"/>
      <c r="IRO306"/>
      <c r="IRP306"/>
      <c r="IRQ306"/>
      <c r="IRR306"/>
      <c r="IRS306"/>
      <c r="IRT306"/>
      <c r="IRU306"/>
      <c r="IRV306"/>
      <c r="IRW306"/>
      <c r="IRX306"/>
      <c r="IRY306"/>
      <c r="IRZ306"/>
      <c r="ISA306"/>
      <c r="ISB306"/>
      <c r="ISC306"/>
      <c r="ISD306"/>
      <c r="ISE306"/>
      <c r="ISF306"/>
      <c r="ISG306"/>
      <c r="ISH306"/>
      <c r="ISI306"/>
      <c r="ISJ306"/>
      <c r="ISK306"/>
      <c r="ISL306"/>
      <c r="ISM306"/>
      <c r="ISN306"/>
      <c r="ISO306"/>
      <c r="ISP306"/>
      <c r="ISQ306"/>
      <c r="ISR306"/>
      <c r="ISS306"/>
      <c r="IST306"/>
      <c r="ISU306"/>
      <c r="ISV306"/>
      <c r="ISW306"/>
      <c r="ISX306"/>
      <c r="ISY306"/>
      <c r="ISZ306"/>
      <c r="ITA306"/>
      <c r="ITB306"/>
      <c r="ITC306"/>
      <c r="ITD306"/>
      <c r="ITE306"/>
      <c r="ITF306"/>
      <c r="ITG306"/>
      <c r="ITH306"/>
      <c r="ITI306"/>
      <c r="ITJ306"/>
      <c r="ITK306"/>
      <c r="ITL306"/>
      <c r="ITM306"/>
      <c r="ITN306"/>
      <c r="ITO306"/>
      <c r="ITP306"/>
      <c r="ITQ306"/>
      <c r="ITR306"/>
      <c r="ITS306"/>
      <c r="ITT306"/>
      <c r="ITU306"/>
      <c r="ITV306"/>
      <c r="ITW306"/>
      <c r="ITX306"/>
      <c r="ITY306"/>
      <c r="ITZ306"/>
      <c r="IUA306"/>
      <c r="IUB306"/>
      <c r="IUC306"/>
      <c r="IUD306"/>
      <c r="IUE306"/>
      <c r="IUF306"/>
      <c r="IUG306"/>
      <c r="IUH306"/>
      <c r="IUI306"/>
      <c r="IUJ306"/>
      <c r="IUK306"/>
      <c r="IUL306"/>
      <c r="IUM306"/>
      <c r="IUN306"/>
      <c r="IUO306"/>
      <c r="IUP306"/>
      <c r="IUQ306"/>
      <c r="IUR306"/>
      <c r="IUS306"/>
      <c r="IUT306"/>
      <c r="IUU306"/>
      <c r="IUV306"/>
      <c r="IUW306"/>
      <c r="IUX306"/>
      <c r="IUY306"/>
      <c r="IUZ306"/>
      <c r="IVA306"/>
      <c r="IVB306"/>
      <c r="IVC306"/>
      <c r="IVD306"/>
      <c r="IVE306"/>
      <c r="IVF306"/>
      <c r="IVG306"/>
      <c r="IVH306"/>
      <c r="IVI306"/>
      <c r="IVJ306"/>
      <c r="IVK306"/>
      <c r="IVL306"/>
      <c r="IVM306"/>
      <c r="IVN306"/>
      <c r="IVO306"/>
      <c r="IVP306"/>
      <c r="IVQ306"/>
      <c r="IVR306"/>
      <c r="IVS306"/>
      <c r="IVT306"/>
      <c r="IVU306"/>
      <c r="IVV306"/>
      <c r="IVW306"/>
      <c r="IVX306"/>
      <c r="IVY306"/>
      <c r="IVZ306"/>
      <c r="IWA306"/>
      <c r="IWB306"/>
      <c r="IWC306"/>
      <c r="IWD306"/>
      <c r="IWE306"/>
      <c r="IWF306"/>
      <c r="IWG306"/>
      <c r="IWH306"/>
      <c r="IWI306"/>
      <c r="IWJ306"/>
      <c r="IWK306"/>
      <c r="IWL306"/>
      <c r="IWM306"/>
      <c r="IWN306"/>
      <c r="IWO306"/>
      <c r="IWP306"/>
      <c r="IWQ306"/>
      <c r="IWR306"/>
      <c r="IWS306"/>
      <c r="IWT306"/>
      <c r="IWU306"/>
      <c r="IWV306"/>
      <c r="IWW306"/>
      <c r="IWX306"/>
      <c r="IWY306"/>
      <c r="IWZ306"/>
      <c r="IXA306"/>
      <c r="IXB306"/>
      <c r="IXC306"/>
      <c r="IXD306"/>
      <c r="IXE306"/>
      <c r="IXF306"/>
      <c r="IXG306"/>
      <c r="IXH306"/>
      <c r="IXI306"/>
      <c r="IXJ306"/>
      <c r="IXK306"/>
      <c r="IXL306"/>
      <c r="IXM306"/>
      <c r="IXN306"/>
      <c r="IXO306"/>
      <c r="IXP306"/>
      <c r="IXQ306"/>
      <c r="IXR306"/>
      <c r="IXS306"/>
      <c r="IXT306"/>
      <c r="IXU306"/>
      <c r="IXV306"/>
      <c r="IXW306"/>
      <c r="IXX306"/>
      <c r="IXY306"/>
      <c r="IXZ306"/>
      <c r="IYA306"/>
      <c r="IYB306"/>
      <c r="IYC306"/>
      <c r="IYD306"/>
      <c r="IYE306"/>
      <c r="IYF306"/>
      <c r="IYG306"/>
      <c r="IYH306"/>
      <c r="IYI306"/>
      <c r="IYJ306"/>
      <c r="IYK306"/>
      <c r="IYL306"/>
      <c r="IYM306"/>
      <c r="IYN306"/>
      <c r="IYO306"/>
      <c r="IYP306"/>
      <c r="IYQ306"/>
      <c r="IYR306"/>
      <c r="IYS306"/>
      <c r="IYT306"/>
      <c r="IYU306"/>
      <c r="IYV306"/>
      <c r="IYW306"/>
      <c r="IYX306"/>
      <c r="IYY306"/>
      <c r="IYZ306"/>
      <c r="IZA306"/>
      <c r="IZB306"/>
      <c r="IZC306"/>
      <c r="IZD306"/>
      <c r="IZE306"/>
      <c r="IZF306"/>
      <c r="IZG306"/>
      <c r="IZH306"/>
      <c r="IZI306"/>
      <c r="IZJ306"/>
      <c r="IZK306"/>
      <c r="IZL306"/>
      <c r="IZM306"/>
      <c r="IZN306"/>
      <c r="IZO306"/>
      <c r="IZP306"/>
      <c r="IZQ306"/>
      <c r="IZR306"/>
      <c r="IZS306"/>
      <c r="IZT306"/>
      <c r="IZU306"/>
      <c r="IZV306"/>
      <c r="IZW306"/>
      <c r="IZX306"/>
      <c r="IZY306"/>
      <c r="IZZ306"/>
      <c r="JAA306"/>
      <c r="JAB306"/>
      <c r="JAC306"/>
      <c r="JAD306"/>
      <c r="JAE306"/>
      <c r="JAF306"/>
      <c r="JAG306"/>
      <c r="JAH306"/>
      <c r="JAI306"/>
      <c r="JAJ306"/>
      <c r="JAK306"/>
      <c r="JAL306"/>
      <c r="JAM306"/>
      <c r="JAN306"/>
      <c r="JAO306"/>
      <c r="JAP306"/>
      <c r="JAQ306"/>
      <c r="JAR306"/>
      <c r="JAS306"/>
      <c r="JAT306"/>
      <c r="JAU306"/>
      <c r="JAV306"/>
      <c r="JAW306"/>
      <c r="JAX306"/>
      <c r="JAY306"/>
      <c r="JAZ306"/>
      <c r="JBA306"/>
      <c r="JBB306"/>
      <c r="JBC306"/>
      <c r="JBD306"/>
      <c r="JBE306"/>
      <c r="JBF306"/>
      <c r="JBG306"/>
      <c r="JBH306"/>
      <c r="JBI306"/>
      <c r="JBJ306"/>
      <c r="JBK306"/>
      <c r="JBL306"/>
      <c r="JBM306"/>
      <c r="JBN306"/>
      <c r="JBO306"/>
      <c r="JBP306"/>
      <c r="JBQ306"/>
      <c r="JBR306"/>
      <c r="JBS306"/>
      <c r="JBT306"/>
      <c r="JBU306"/>
      <c r="JBV306"/>
      <c r="JBW306"/>
      <c r="JBX306"/>
      <c r="JBY306"/>
      <c r="JBZ306"/>
      <c r="JCA306"/>
      <c r="JCB306"/>
      <c r="JCC306"/>
      <c r="JCD306"/>
      <c r="JCE306"/>
      <c r="JCF306"/>
      <c r="JCG306"/>
      <c r="JCH306"/>
      <c r="JCI306"/>
      <c r="JCJ306"/>
      <c r="JCK306"/>
      <c r="JCL306"/>
      <c r="JCM306"/>
      <c r="JCN306"/>
      <c r="JCO306"/>
      <c r="JCP306"/>
      <c r="JCQ306"/>
      <c r="JCR306"/>
      <c r="JCS306"/>
      <c r="JCT306"/>
      <c r="JCU306"/>
      <c r="JCV306"/>
      <c r="JCW306"/>
      <c r="JCX306"/>
      <c r="JCY306"/>
      <c r="JCZ306"/>
      <c r="JDA306"/>
      <c r="JDB306"/>
      <c r="JDC306"/>
      <c r="JDD306"/>
      <c r="JDE306"/>
      <c r="JDF306"/>
      <c r="JDG306"/>
      <c r="JDH306"/>
      <c r="JDI306"/>
      <c r="JDJ306"/>
      <c r="JDK306"/>
      <c r="JDL306"/>
      <c r="JDM306"/>
      <c r="JDN306"/>
      <c r="JDO306"/>
      <c r="JDP306"/>
      <c r="JDQ306"/>
      <c r="JDR306"/>
      <c r="JDS306"/>
      <c r="JDT306"/>
      <c r="JDU306"/>
      <c r="JDV306"/>
      <c r="JDW306"/>
      <c r="JDX306"/>
      <c r="JDY306"/>
      <c r="JDZ306"/>
      <c r="JEA306"/>
      <c r="JEB306"/>
      <c r="JEC306"/>
      <c r="JED306"/>
      <c r="JEE306"/>
      <c r="JEF306"/>
      <c r="JEG306"/>
      <c r="JEH306"/>
      <c r="JEI306"/>
      <c r="JEJ306"/>
      <c r="JEK306"/>
      <c r="JEL306"/>
      <c r="JEM306"/>
      <c r="JEN306"/>
      <c r="JEO306"/>
      <c r="JEP306"/>
      <c r="JEQ306"/>
      <c r="JER306"/>
      <c r="JES306"/>
      <c r="JET306"/>
      <c r="JEU306"/>
      <c r="JEV306"/>
      <c r="JEW306"/>
      <c r="JEX306"/>
      <c r="JEY306"/>
      <c r="JEZ306"/>
      <c r="JFA306"/>
      <c r="JFB306"/>
      <c r="JFC306"/>
      <c r="JFD306"/>
      <c r="JFE306"/>
      <c r="JFF306"/>
      <c r="JFG306"/>
      <c r="JFH306"/>
      <c r="JFI306"/>
      <c r="JFJ306"/>
      <c r="JFK306"/>
      <c r="JFL306"/>
      <c r="JFM306"/>
      <c r="JFN306"/>
      <c r="JFO306"/>
      <c r="JFP306"/>
      <c r="JFQ306"/>
      <c r="JFR306"/>
      <c r="JFS306"/>
      <c r="JFT306"/>
      <c r="JFU306"/>
      <c r="JFV306"/>
      <c r="JFW306"/>
      <c r="JFX306"/>
      <c r="JFY306"/>
      <c r="JFZ306"/>
      <c r="JGA306"/>
      <c r="JGB306"/>
      <c r="JGC306"/>
      <c r="JGD306"/>
      <c r="JGE306"/>
      <c r="JGF306"/>
      <c r="JGG306"/>
      <c r="JGH306"/>
      <c r="JGI306"/>
      <c r="JGJ306"/>
      <c r="JGK306"/>
      <c r="JGL306"/>
      <c r="JGM306"/>
      <c r="JGN306"/>
      <c r="JGO306"/>
      <c r="JGP306"/>
      <c r="JGQ306"/>
      <c r="JGR306"/>
      <c r="JGS306"/>
      <c r="JGT306"/>
      <c r="JGU306"/>
      <c r="JGV306"/>
      <c r="JGW306"/>
      <c r="JGX306"/>
      <c r="JGY306"/>
      <c r="JGZ306"/>
      <c r="JHA306"/>
      <c r="JHB306"/>
      <c r="JHC306"/>
      <c r="JHD306"/>
      <c r="JHE306"/>
      <c r="JHF306"/>
      <c r="JHG306"/>
      <c r="JHH306"/>
      <c r="JHI306"/>
      <c r="JHJ306"/>
      <c r="JHK306"/>
      <c r="JHL306"/>
      <c r="JHM306"/>
      <c r="JHN306"/>
      <c r="JHO306"/>
      <c r="JHP306"/>
      <c r="JHQ306"/>
      <c r="JHR306"/>
      <c r="JHS306"/>
      <c r="JHT306"/>
      <c r="JHU306"/>
      <c r="JHV306"/>
      <c r="JHW306"/>
      <c r="JHX306"/>
      <c r="JHY306"/>
      <c r="JHZ306"/>
      <c r="JIA306"/>
      <c r="JIB306"/>
      <c r="JIC306"/>
      <c r="JID306"/>
      <c r="JIE306"/>
      <c r="JIF306"/>
      <c r="JIG306"/>
      <c r="JIH306"/>
      <c r="JII306"/>
      <c r="JIJ306"/>
      <c r="JIK306"/>
      <c r="JIL306"/>
      <c r="JIM306"/>
      <c r="JIN306"/>
      <c r="JIO306"/>
      <c r="JIP306"/>
      <c r="JIQ306"/>
      <c r="JIR306"/>
      <c r="JIS306"/>
      <c r="JIT306"/>
      <c r="JIU306"/>
      <c r="JIV306"/>
      <c r="JIW306"/>
      <c r="JIX306"/>
      <c r="JIY306"/>
      <c r="JIZ306"/>
      <c r="JJA306"/>
      <c r="JJB306"/>
      <c r="JJC306"/>
      <c r="JJD306"/>
      <c r="JJE306"/>
      <c r="JJF306"/>
      <c r="JJG306"/>
      <c r="JJH306"/>
      <c r="JJI306"/>
      <c r="JJJ306"/>
      <c r="JJK306"/>
      <c r="JJL306"/>
      <c r="JJM306"/>
      <c r="JJN306"/>
      <c r="JJO306"/>
      <c r="JJP306"/>
      <c r="JJQ306"/>
      <c r="JJR306"/>
      <c r="JJS306"/>
      <c r="JJT306"/>
      <c r="JJU306"/>
      <c r="JJV306"/>
      <c r="JJW306"/>
      <c r="JJX306"/>
      <c r="JJY306"/>
      <c r="JJZ306"/>
      <c r="JKA306"/>
      <c r="JKB306"/>
      <c r="JKC306"/>
      <c r="JKD306"/>
      <c r="JKE306"/>
      <c r="JKF306"/>
      <c r="JKG306"/>
      <c r="JKH306"/>
      <c r="JKI306"/>
      <c r="JKJ306"/>
      <c r="JKK306"/>
      <c r="JKL306"/>
      <c r="JKM306"/>
      <c r="JKN306"/>
      <c r="JKO306"/>
      <c r="JKP306"/>
      <c r="JKQ306"/>
      <c r="JKR306"/>
      <c r="JKS306"/>
      <c r="JKT306"/>
      <c r="JKU306"/>
      <c r="JKV306"/>
      <c r="JKW306"/>
      <c r="JKX306"/>
      <c r="JKY306"/>
      <c r="JKZ306"/>
      <c r="JLA306"/>
      <c r="JLB306"/>
      <c r="JLC306"/>
      <c r="JLD306"/>
      <c r="JLE306"/>
      <c r="JLF306"/>
      <c r="JLG306"/>
      <c r="JLH306"/>
      <c r="JLI306"/>
      <c r="JLJ306"/>
      <c r="JLK306"/>
      <c r="JLL306"/>
      <c r="JLM306"/>
      <c r="JLN306"/>
      <c r="JLO306"/>
      <c r="JLP306"/>
      <c r="JLQ306"/>
      <c r="JLR306"/>
      <c r="JLS306"/>
      <c r="JLT306"/>
      <c r="JLU306"/>
      <c r="JLV306"/>
      <c r="JLW306"/>
      <c r="JLX306"/>
      <c r="JLY306"/>
      <c r="JLZ306"/>
      <c r="JMA306"/>
      <c r="JMB306"/>
      <c r="JMC306"/>
      <c r="JMD306"/>
      <c r="JME306"/>
      <c r="JMF306"/>
      <c r="JMG306"/>
      <c r="JMH306"/>
      <c r="JMI306"/>
      <c r="JMJ306"/>
      <c r="JMK306"/>
      <c r="JML306"/>
      <c r="JMM306"/>
      <c r="JMN306"/>
      <c r="JMO306"/>
      <c r="JMP306"/>
      <c r="JMQ306"/>
      <c r="JMR306"/>
      <c r="JMS306"/>
      <c r="JMT306"/>
      <c r="JMU306"/>
      <c r="JMV306"/>
      <c r="JMW306"/>
      <c r="JMX306"/>
      <c r="JMY306"/>
      <c r="JMZ306"/>
      <c r="JNA306"/>
      <c r="JNB306"/>
      <c r="JNC306"/>
      <c r="JND306"/>
      <c r="JNE306"/>
      <c r="JNF306"/>
      <c r="JNG306"/>
      <c r="JNH306"/>
      <c r="JNI306"/>
      <c r="JNJ306"/>
      <c r="JNK306"/>
      <c r="JNL306"/>
      <c r="JNM306"/>
      <c r="JNN306"/>
      <c r="JNO306"/>
      <c r="JNP306"/>
      <c r="JNQ306"/>
      <c r="JNR306"/>
      <c r="JNS306"/>
      <c r="JNT306"/>
      <c r="JNU306"/>
      <c r="JNV306"/>
      <c r="JNW306"/>
      <c r="JNX306"/>
      <c r="JNY306"/>
      <c r="JNZ306"/>
      <c r="JOA306"/>
      <c r="JOB306"/>
      <c r="JOC306"/>
      <c r="JOD306"/>
      <c r="JOE306"/>
      <c r="JOF306"/>
      <c r="JOG306"/>
      <c r="JOH306"/>
      <c r="JOI306"/>
      <c r="JOJ306"/>
      <c r="JOK306"/>
      <c r="JOL306"/>
      <c r="JOM306"/>
      <c r="JON306"/>
      <c r="JOO306"/>
      <c r="JOP306"/>
      <c r="JOQ306"/>
      <c r="JOR306"/>
      <c r="JOS306"/>
      <c r="JOT306"/>
      <c r="JOU306"/>
      <c r="JOV306"/>
      <c r="JOW306"/>
      <c r="JOX306"/>
      <c r="JOY306"/>
      <c r="JOZ306"/>
      <c r="JPA306"/>
      <c r="JPB306"/>
      <c r="JPC306"/>
      <c r="JPD306"/>
      <c r="JPE306"/>
      <c r="JPF306"/>
      <c r="JPG306"/>
      <c r="JPH306"/>
      <c r="JPI306"/>
      <c r="JPJ306"/>
      <c r="JPK306"/>
      <c r="JPL306"/>
      <c r="JPM306"/>
      <c r="JPN306"/>
      <c r="JPO306"/>
      <c r="JPP306"/>
      <c r="JPQ306"/>
      <c r="JPR306"/>
      <c r="JPS306"/>
      <c r="JPT306"/>
      <c r="JPU306"/>
      <c r="JPV306"/>
      <c r="JPW306"/>
      <c r="JPX306"/>
      <c r="JPY306"/>
      <c r="JPZ306"/>
      <c r="JQA306"/>
      <c r="JQB306"/>
      <c r="JQC306"/>
      <c r="JQD306"/>
      <c r="JQE306"/>
      <c r="JQF306"/>
      <c r="JQG306"/>
      <c r="JQH306"/>
      <c r="JQI306"/>
      <c r="JQJ306"/>
      <c r="JQK306"/>
      <c r="JQL306"/>
      <c r="JQM306"/>
      <c r="JQN306"/>
      <c r="JQO306"/>
      <c r="JQP306"/>
      <c r="JQQ306"/>
      <c r="JQR306"/>
      <c r="JQS306"/>
      <c r="JQT306"/>
      <c r="JQU306"/>
      <c r="JQV306"/>
      <c r="JQW306"/>
      <c r="JQX306"/>
      <c r="JQY306"/>
      <c r="JQZ306"/>
      <c r="JRA306"/>
      <c r="JRB306"/>
      <c r="JRC306"/>
      <c r="JRD306"/>
      <c r="JRE306"/>
      <c r="JRF306"/>
      <c r="JRG306"/>
      <c r="JRH306"/>
      <c r="JRI306"/>
      <c r="JRJ306"/>
      <c r="JRK306"/>
      <c r="JRL306"/>
      <c r="JRM306"/>
      <c r="JRN306"/>
      <c r="JRO306"/>
      <c r="JRP306"/>
      <c r="JRQ306"/>
      <c r="JRR306"/>
      <c r="JRS306"/>
      <c r="JRT306"/>
      <c r="JRU306"/>
      <c r="JRV306"/>
      <c r="JRW306"/>
      <c r="JRX306"/>
      <c r="JRY306"/>
      <c r="JRZ306"/>
      <c r="JSA306"/>
      <c r="JSB306"/>
      <c r="JSC306"/>
      <c r="JSD306"/>
      <c r="JSE306"/>
      <c r="JSF306"/>
      <c r="JSG306"/>
      <c r="JSH306"/>
      <c r="JSI306"/>
      <c r="JSJ306"/>
      <c r="JSK306"/>
      <c r="JSL306"/>
      <c r="JSM306"/>
      <c r="JSN306"/>
      <c r="JSO306"/>
      <c r="JSP306"/>
      <c r="JSQ306"/>
      <c r="JSR306"/>
      <c r="JSS306"/>
      <c r="JST306"/>
      <c r="JSU306"/>
      <c r="JSV306"/>
      <c r="JSW306"/>
      <c r="JSX306"/>
      <c r="JSY306"/>
      <c r="JSZ306"/>
      <c r="JTA306"/>
      <c r="JTB306"/>
      <c r="JTC306"/>
      <c r="JTD306"/>
      <c r="JTE306"/>
      <c r="JTF306"/>
      <c r="JTG306"/>
      <c r="JTH306"/>
      <c r="JTI306"/>
      <c r="JTJ306"/>
      <c r="JTK306"/>
      <c r="JTL306"/>
      <c r="JTM306"/>
      <c r="JTN306"/>
      <c r="JTO306"/>
      <c r="JTP306"/>
      <c r="JTQ306"/>
      <c r="JTR306"/>
      <c r="JTS306"/>
      <c r="JTT306"/>
      <c r="JTU306"/>
      <c r="JTV306"/>
      <c r="JTW306"/>
      <c r="JTX306"/>
      <c r="JTY306"/>
      <c r="JTZ306"/>
      <c r="JUA306"/>
      <c r="JUB306"/>
      <c r="JUC306"/>
      <c r="JUD306"/>
      <c r="JUE306"/>
      <c r="JUF306"/>
      <c r="JUG306"/>
      <c r="JUH306"/>
      <c r="JUI306"/>
      <c r="JUJ306"/>
      <c r="JUK306"/>
      <c r="JUL306"/>
      <c r="JUM306"/>
      <c r="JUN306"/>
      <c r="JUO306"/>
      <c r="JUP306"/>
      <c r="JUQ306"/>
      <c r="JUR306"/>
      <c r="JUS306"/>
      <c r="JUT306"/>
      <c r="JUU306"/>
      <c r="JUV306"/>
      <c r="JUW306"/>
      <c r="JUX306"/>
      <c r="JUY306"/>
      <c r="JUZ306"/>
      <c r="JVA306"/>
      <c r="JVB306"/>
      <c r="JVC306"/>
      <c r="JVD306"/>
      <c r="JVE306"/>
      <c r="JVF306"/>
      <c r="JVG306"/>
      <c r="JVH306"/>
      <c r="JVI306"/>
      <c r="JVJ306"/>
      <c r="JVK306"/>
      <c r="JVL306"/>
      <c r="JVM306"/>
      <c r="JVN306"/>
      <c r="JVO306"/>
      <c r="JVP306"/>
      <c r="JVQ306"/>
      <c r="JVR306"/>
      <c r="JVS306"/>
      <c r="JVT306"/>
      <c r="JVU306"/>
      <c r="JVV306"/>
      <c r="JVW306"/>
      <c r="JVX306"/>
      <c r="JVY306"/>
      <c r="JVZ306"/>
      <c r="JWA306"/>
      <c r="JWB306"/>
      <c r="JWC306"/>
      <c r="JWD306"/>
      <c r="JWE306"/>
      <c r="JWF306"/>
      <c r="JWG306"/>
      <c r="JWH306"/>
      <c r="JWI306"/>
      <c r="JWJ306"/>
      <c r="JWK306"/>
      <c r="JWL306"/>
      <c r="JWM306"/>
      <c r="JWN306"/>
      <c r="JWO306"/>
      <c r="JWP306"/>
      <c r="JWQ306"/>
      <c r="JWR306"/>
      <c r="JWS306"/>
      <c r="JWT306"/>
      <c r="JWU306"/>
      <c r="JWV306"/>
      <c r="JWW306"/>
      <c r="JWX306"/>
      <c r="JWY306"/>
      <c r="JWZ306"/>
      <c r="JXA306"/>
      <c r="JXB306"/>
      <c r="JXC306"/>
      <c r="JXD306"/>
      <c r="JXE306"/>
      <c r="JXF306"/>
      <c r="JXG306"/>
      <c r="JXH306"/>
      <c r="JXI306"/>
      <c r="JXJ306"/>
      <c r="JXK306"/>
      <c r="JXL306"/>
      <c r="JXM306"/>
      <c r="JXN306"/>
      <c r="JXO306"/>
      <c r="JXP306"/>
      <c r="JXQ306"/>
      <c r="JXR306"/>
      <c r="JXS306"/>
      <c r="JXT306"/>
      <c r="JXU306"/>
      <c r="JXV306"/>
      <c r="JXW306"/>
      <c r="JXX306"/>
      <c r="JXY306"/>
      <c r="JXZ306"/>
      <c r="JYA306"/>
      <c r="JYB306"/>
      <c r="JYC306"/>
      <c r="JYD306"/>
      <c r="JYE306"/>
      <c r="JYF306"/>
      <c r="JYG306"/>
      <c r="JYH306"/>
      <c r="JYI306"/>
      <c r="JYJ306"/>
      <c r="JYK306"/>
      <c r="JYL306"/>
      <c r="JYM306"/>
      <c r="JYN306"/>
      <c r="JYO306"/>
      <c r="JYP306"/>
      <c r="JYQ306"/>
      <c r="JYR306"/>
      <c r="JYS306"/>
      <c r="JYT306"/>
      <c r="JYU306"/>
      <c r="JYV306"/>
      <c r="JYW306"/>
      <c r="JYX306"/>
      <c r="JYY306"/>
      <c r="JYZ306"/>
      <c r="JZA306"/>
      <c r="JZB306"/>
      <c r="JZC306"/>
      <c r="JZD306"/>
      <c r="JZE306"/>
      <c r="JZF306"/>
      <c r="JZG306"/>
      <c r="JZH306"/>
      <c r="JZI306"/>
      <c r="JZJ306"/>
      <c r="JZK306"/>
      <c r="JZL306"/>
      <c r="JZM306"/>
      <c r="JZN306"/>
      <c r="JZO306"/>
      <c r="JZP306"/>
      <c r="JZQ306"/>
      <c r="JZR306"/>
      <c r="JZS306"/>
      <c r="JZT306"/>
      <c r="JZU306"/>
      <c r="JZV306"/>
      <c r="JZW306"/>
      <c r="JZX306"/>
      <c r="JZY306"/>
      <c r="JZZ306"/>
      <c r="KAA306"/>
      <c r="KAB306"/>
      <c r="KAC306"/>
      <c r="KAD306"/>
      <c r="KAE306"/>
      <c r="KAF306"/>
      <c r="KAG306"/>
      <c r="KAH306"/>
      <c r="KAI306"/>
      <c r="KAJ306"/>
      <c r="KAK306"/>
      <c r="KAL306"/>
      <c r="KAM306"/>
      <c r="KAN306"/>
      <c r="KAO306"/>
      <c r="KAP306"/>
      <c r="KAQ306"/>
      <c r="KAR306"/>
      <c r="KAS306"/>
      <c r="KAT306"/>
      <c r="KAU306"/>
      <c r="KAV306"/>
      <c r="KAW306"/>
      <c r="KAX306"/>
      <c r="KAY306"/>
      <c r="KAZ306"/>
      <c r="KBA306"/>
      <c r="KBB306"/>
      <c r="KBC306"/>
      <c r="KBD306"/>
      <c r="KBE306"/>
      <c r="KBF306"/>
      <c r="KBG306"/>
      <c r="KBH306"/>
      <c r="KBI306"/>
      <c r="KBJ306"/>
      <c r="KBK306"/>
      <c r="KBL306"/>
      <c r="KBM306"/>
      <c r="KBN306"/>
      <c r="KBO306"/>
      <c r="KBP306"/>
      <c r="KBQ306"/>
      <c r="KBR306"/>
      <c r="KBS306"/>
      <c r="KBT306"/>
      <c r="KBU306"/>
      <c r="KBV306"/>
      <c r="KBW306"/>
      <c r="KBX306"/>
      <c r="KBY306"/>
      <c r="KBZ306"/>
      <c r="KCA306"/>
      <c r="KCB306"/>
      <c r="KCC306"/>
      <c r="KCD306"/>
      <c r="KCE306"/>
      <c r="KCF306"/>
      <c r="KCG306"/>
      <c r="KCH306"/>
      <c r="KCI306"/>
      <c r="KCJ306"/>
      <c r="KCK306"/>
      <c r="KCL306"/>
      <c r="KCM306"/>
      <c r="KCN306"/>
      <c r="KCO306"/>
      <c r="KCP306"/>
      <c r="KCQ306"/>
      <c r="KCR306"/>
      <c r="KCS306"/>
      <c r="KCT306"/>
      <c r="KCU306"/>
      <c r="KCV306"/>
      <c r="KCW306"/>
      <c r="KCX306"/>
      <c r="KCY306"/>
      <c r="KCZ306"/>
      <c r="KDA306"/>
      <c r="KDB306"/>
      <c r="KDC306"/>
      <c r="KDD306"/>
      <c r="KDE306"/>
      <c r="KDF306"/>
      <c r="KDG306"/>
      <c r="KDH306"/>
      <c r="KDI306"/>
      <c r="KDJ306"/>
      <c r="KDK306"/>
      <c r="KDL306"/>
      <c r="KDM306"/>
      <c r="KDN306"/>
      <c r="KDO306"/>
      <c r="KDP306"/>
      <c r="KDQ306"/>
      <c r="KDR306"/>
      <c r="KDS306"/>
      <c r="KDT306"/>
      <c r="KDU306"/>
      <c r="KDV306"/>
      <c r="KDW306"/>
      <c r="KDX306"/>
      <c r="KDY306"/>
      <c r="KDZ306"/>
      <c r="KEA306"/>
      <c r="KEB306"/>
      <c r="KEC306"/>
      <c r="KED306"/>
      <c r="KEE306"/>
      <c r="KEF306"/>
      <c r="KEG306"/>
      <c r="KEH306"/>
      <c r="KEI306"/>
      <c r="KEJ306"/>
      <c r="KEK306"/>
      <c r="KEL306"/>
      <c r="KEM306"/>
      <c r="KEN306"/>
      <c r="KEO306"/>
      <c r="KEP306"/>
      <c r="KEQ306"/>
      <c r="KER306"/>
      <c r="KES306"/>
      <c r="KET306"/>
      <c r="KEU306"/>
      <c r="KEV306"/>
      <c r="KEW306"/>
      <c r="KEX306"/>
      <c r="KEY306"/>
      <c r="KEZ306"/>
      <c r="KFA306"/>
      <c r="KFB306"/>
      <c r="KFC306"/>
      <c r="KFD306"/>
      <c r="KFE306"/>
      <c r="KFF306"/>
      <c r="KFG306"/>
      <c r="KFH306"/>
      <c r="KFI306"/>
      <c r="KFJ306"/>
      <c r="KFK306"/>
      <c r="KFL306"/>
      <c r="KFM306"/>
      <c r="KFN306"/>
      <c r="KFO306"/>
      <c r="KFP306"/>
      <c r="KFQ306"/>
      <c r="KFR306"/>
      <c r="KFS306"/>
      <c r="KFT306"/>
      <c r="KFU306"/>
      <c r="KFV306"/>
      <c r="KFW306"/>
      <c r="KFX306"/>
      <c r="KFY306"/>
      <c r="KFZ306"/>
      <c r="KGA306"/>
      <c r="KGB306"/>
      <c r="KGC306"/>
      <c r="KGD306"/>
      <c r="KGE306"/>
      <c r="KGF306"/>
      <c r="KGG306"/>
      <c r="KGH306"/>
      <c r="KGI306"/>
      <c r="KGJ306"/>
      <c r="KGK306"/>
      <c r="KGL306"/>
      <c r="KGM306"/>
      <c r="KGN306"/>
      <c r="KGO306"/>
      <c r="KGP306"/>
      <c r="KGQ306"/>
      <c r="KGR306"/>
      <c r="KGS306"/>
      <c r="KGT306"/>
      <c r="KGU306"/>
      <c r="KGV306"/>
      <c r="KGW306"/>
      <c r="KGX306"/>
      <c r="KGY306"/>
      <c r="KGZ306"/>
      <c r="KHA306"/>
      <c r="KHB306"/>
      <c r="KHC306"/>
      <c r="KHD306"/>
      <c r="KHE306"/>
      <c r="KHF306"/>
      <c r="KHG306"/>
      <c r="KHH306"/>
      <c r="KHI306"/>
      <c r="KHJ306"/>
      <c r="KHK306"/>
      <c r="KHL306"/>
      <c r="KHM306"/>
      <c r="KHN306"/>
      <c r="KHO306"/>
      <c r="KHP306"/>
      <c r="KHQ306"/>
      <c r="KHR306"/>
      <c r="KHS306"/>
      <c r="KHT306"/>
      <c r="KHU306"/>
      <c r="KHV306"/>
      <c r="KHW306"/>
      <c r="KHX306"/>
      <c r="KHY306"/>
      <c r="KHZ306"/>
      <c r="KIA306"/>
      <c r="KIB306"/>
      <c r="KIC306"/>
      <c r="KID306"/>
      <c r="KIE306"/>
      <c r="KIF306"/>
      <c r="KIG306"/>
      <c r="KIH306"/>
      <c r="KII306"/>
      <c r="KIJ306"/>
      <c r="KIK306"/>
      <c r="KIL306"/>
      <c r="KIM306"/>
      <c r="KIN306"/>
      <c r="KIO306"/>
      <c r="KIP306"/>
      <c r="KIQ306"/>
      <c r="KIR306"/>
      <c r="KIS306"/>
      <c r="KIT306"/>
      <c r="KIU306"/>
      <c r="KIV306"/>
      <c r="KIW306"/>
      <c r="KIX306"/>
      <c r="KIY306"/>
      <c r="KIZ306"/>
      <c r="KJA306"/>
      <c r="KJB306"/>
      <c r="KJC306"/>
      <c r="KJD306"/>
      <c r="KJE306"/>
      <c r="KJF306"/>
      <c r="KJG306"/>
      <c r="KJH306"/>
      <c r="KJI306"/>
      <c r="KJJ306"/>
      <c r="KJK306"/>
      <c r="KJL306"/>
      <c r="KJM306"/>
      <c r="KJN306"/>
      <c r="KJO306"/>
      <c r="KJP306"/>
      <c r="KJQ306"/>
      <c r="KJR306"/>
      <c r="KJS306"/>
      <c r="KJT306"/>
      <c r="KJU306"/>
      <c r="KJV306"/>
      <c r="KJW306"/>
      <c r="KJX306"/>
      <c r="KJY306"/>
      <c r="KJZ306"/>
      <c r="KKA306"/>
      <c r="KKB306"/>
      <c r="KKC306"/>
      <c r="KKD306"/>
      <c r="KKE306"/>
      <c r="KKF306"/>
      <c r="KKG306"/>
      <c r="KKH306"/>
      <c r="KKI306"/>
      <c r="KKJ306"/>
      <c r="KKK306"/>
      <c r="KKL306"/>
      <c r="KKM306"/>
      <c r="KKN306"/>
      <c r="KKO306"/>
      <c r="KKP306"/>
      <c r="KKQ306"/>
      <c r="KKR306"/>
      <c r="KKS306"/>
      <c r="KKT306"/>
      <c r="KKU306"/>
      <c r="KKV306"/>
      <c r="KKW306"/>
      <c r="KKX306"/>
      <c r="KKY306"/>
      <c r="KKZ306"/>
      <c r="KLA306"/>
      <c r="KLB306"/>
      <c r="KLC306"/>
      <c r="KLD306"/>
      <c r="KLE306"/>
      <c r="KLF306"/>
      <c r="KLG306"/>
      <c r="KLH306"/>
      <c r="KLI306"/>
      <c r="KLJ306"/>
      <c r="KLK306"/>
      <c r="KLL306"/>
      <c r="KLM306"/>
      <c r="KLN306"/>
      <c r="KLO306"/>
      <c r="KLP306"/>
      <c r="KLQ306"/>
      <c r="KLR306"/>
      <c r="KLS306"/>
      <c r="KLT306"/>
      <c r="KLU306"/>
      <c r="KLV306"/>
      <c r="KLW306"/>
      <c r="KLX306"/>
      <c r="KLY306"/>
      <c r="KLZ306"/>
      <c r="KMA306"/>
      <c r="KMB306"/>
      <c r="KMC306"/>
      <c r="KMD306"/>
      <c r="KME306"/>
      <c r="KMF306"/>
      <c r="KMG306"/>
      <c r="KMH306"/>
      <c r="KMI306"/>
      <c r="KMJ306"/>
      <c r="KMK306"/>
      <c r="KML306"/>
      <c r="KMM306"/>
      <c r="KMN306"/>
      <c r="KMO306"/>
      <c r="KMP306"/>
      <c r="KMQ306"/>
      <c r="KMR306"/>
      <c r="KMS306"/>
      <c r="KMT306"/>
      <c r="KMU306"/>
      <c r="KMV306"/>
      <c r="KMW306"/>
      <c r="KMX306"/>
      <c r="KMY306"/>
      <c r="KMZ306"/>
      <c r="KNA306"/>
      <c r="KNB306"/>
      <c r="KNC306"/>
      <c r="KND306"/>
      <c r="KNE306"/>
      <c r="KNF306"/>
      <c r="KNG306"/>
      <c r="KNH306"/>
      <c r="KNI306"/>
      <c r="KNJ306"/>
      <c r="KNK306"/>
      <c r="KNL306"/>
      <c r="KNM306"/>
      <c r="KNN306"/>
      <c r="KNO306"/>
      <c r="KNP306"/>
      <c r="KNQ306"/>
      <c r="KNR306"/>
      <c r="KNS306"/>
      <c r="KNT306"/>
      <c r="KNU306"/>
      <c r="KNV306"/>
      <c r="KNW306"/>
      <c r="KNX306"/>
      <c r="KNY306"/>
      <c r="KNZ306"/>
      <c r="KOA306"/>
      <c r="KOB306"/>
      <c r="KOC306"/>
      <c r="KOD306"/>
      <c r="KOE306"/>
      <c r="KOF306"/>
      <c r="KOG306"/>
      <c r="KOH306"/>
      <c r="KOI306"/>
      <c r="KOJ306"/>
      <c r="KOK306"/>
      <c r="KOL306"/>
      <c r="KOM306"/>
      <c r="KON306"/>
      <c r="KOO306"/>
      <c r="KOP306"/>
      <c r="KOQ306"/>
      <c r="KOR306"/>
      <c r="KOS306"/>
      <c r="KOT306"/>
      <c r="KOU306"/>
      <c r="KOV306"/>
      <c r="KOW306"/>
      <c r="KOX306"/>
      <c r="KOY306"/>
      <c r="KOZ306"/>
      <c r="KPA306"/>
      <c r="KPB306"/>
      <c r="KPC306"/>
      <c r="KPD306"/>
      <c r="KPE306"/>
      <c r="KPF306"/>
      <c r="KPG306"/>
      <c r="KPH306"/>
      <c r="KPI306"/>
      <c r="KPJ306"/>
      <c r="KPK306"/>
      <c r="KPL306"/>
      <c r="KPM306"/>
      <c r="KPN306"/>
      <c r="KPO306"/>
      <c r="KPP306"/>
      <c r="KPQ306"/>
      <c r="KPR306"/>
      <c r="KPS306"/>
      <c r="KPT306"/>
      <c r="KPU306"/>
      <c r="KPV306"/>
      <c r="KPW306"/>
      <c r="KPX306"/>
      <c r="KPY306"/>
      <c r="KPZ306"/>
      <c r="KQA306"/>
      <c r="KQB306"/>
      <c r="KQC306"/>
      <c r="KQD306"/>
      <c r="KQE306"/>
      <c r="KQF306"/>
      <c r="KQG306"/>
      <c r="KQH306"/>
      <c r="KQI306"/>
      <c r="KQJ306"/>
      <c r="KQK306"/>
      <c r="KQL306"/>
      <c r="KQM306"/>
      <c r="KQN306"/>
      <c r="KQO306"/>
      <c r="KQP306"/>
      <c r="KQQ306"/>
      <c r="KQR306"/>
      <c r="KQS306"/>
      <c r="KQT306"/>
      <c r="KQU306"/>
      <c r="KQV306"/>
      <c r="KQW306"/>
      <c r="KQX306"/>
      <c r="KQY306"/>
      <c r="KQZ306"/>
      <c r="KRA306"/>
      <c r="KRB306"/>
      <c r="KRC306"/>
      <c r="KRD306"/>
      <c r="KRE306"/>
      <c r="KRF306"/>
      <c r="KRG306"/>
      <c r="KRH306"/>
      <c r="KRI306"/>
      <c r="KRJ306"/>
      <c r="KRK306"/>
      <c r="KRL306"/>
      <c r="KRM306"/>
      <c r="KRN306"/>
      <c r="KRO306"/>
      <c r="KRP306"/>
      <c r="KRQ306"/>
      <c r="KRR306"/>
      <c r="KRS306"/>
      <c r="KRT306"/>
      <c r="KRU306"/>
      <c r="KRV306"/>
      <c r="KRW306"/>
      <c r="KRX306"/>
      <c r="KRY306"/>
      <c r="KRZ306"/>
      <c r="KSA306"/>
      <c r="KSB306"/>
      <c r="KSC306"/>
      <c r="KSD306"/>
      <c r="KSE306"/>
      <c r="KSF306"/>
      <c r="KSG306"/>
      <c r="KSH306"/>
      <c r="KSI306"/>
      <c r="KSJ306"/>
      <c r="KSK306"/>
      <c r="KSL306"/>
      <c r="KSM306"/>
      <c r="KSN306"/>
      <c r="KSO306"/>
      <c r="KSP306"/>
      <c r="KSQ306"/>
      <c r="KSR306"/>
      <c r="KSS306"/>
      <c r="KST306"/>
      <c r="KSU306"/>
      <c r="KSV306"/>
      <c r="KSW306"/>
      <c r="KSX306"/>
      <c r="KSY306"/>
      <c r="KSZ306"/>
      <c r="KTA306"/>
      <c r="KTB306"/>
      <c r="KTC306"/>
      <c r="KTD306"/>
      <c r="KTE306"/>
      <c r="KTF306"/>
      <c r="KTG306"/>
      <c r="KTH306"/>
      <c r="KTI306"/>
      <c r="KTJ306"/>
      <c r="KTK306"/>
      <c r="KTL306"/>
      <c r="KTM306"/>
      <c r="KTN306"/>
      <c r="KTO306"/>
      <c r="KTP306"/>
      <c r="KTQ306"/>
      <c r="KTR306"/>
      <c r="KTS306"/>
      <c r="KTT306"/>
      <c r="KTU306"/>
      <c r="KTV306"/>
      <c r="KTW306"/>
      <c r="KTX306"/>
      <c r="KTY306"/>
      <c r="KTZ306"/>
      <c r="KUA306"/>
      <c r="KUB306"/>
      <c r="KUC306"/>
      <c r="KUD306"/>
      <c r="KUE306"/>
      <c r="KUF306"/>
      <c r="KUG306"/>
      <c r="KUH306"/>
      <c r="KUI306"/>
      <c r="KUJ306"/>
      <c r="KUK306"/>
      <c r="KUL306"/>
      <c r="KUM306"/>
      <c r="KUN306"/>
      <c r="KUO306"/>
      <c r="KUP306"/>
      <c r="KUQ306"/>
      <c r="KUR306"/>
      <c r="KUS306"/>
      <c r="KUT306"/>
      <c r="KUU306"/>
      <c r="KUV306"/>
      <c r="KUW306"/>
      <c r="KUX306"/>
      <c r="KUY306"/>
      <c r="KUZ306"/>
      <c r="KVA306"/>
      <c r="KVB306"/>
      <c r="KVC306"/>
      <c r="KVD306"/>
      <c r="KVE306"/>
      <c r="KVF306"/>
      <c r="KVG306"/>
      <c r="KVH306"/>
      <c r="KVI306"/>
      <c r="KVJ306"/>
      <c r="KVK306"/>
      <c r="KVL306"/>
      <c r="KVM306"/>
      <c r="KVN306"/>
      <c r="KVO306"/>
      <c r="KVP306"/>
      <c r="KVQ306"/>
      <c r="KVR306"/>
      <c r="KVS306"/>
      <c r="KVT306"/>
      <c r="KVU306"/>
      <c r="KVV306"/>
      <c r="KVW306"/>
      <c r="KVX306"/>
      <c r="KVY306"/>
      <c r="KVZ306"/>
      <c r="KWA306"/>
      <c r="KWB306"/>
      <c r="KWC306"/>
      <c r="KWD306"/>
      <c r="KWE306"/>
      <c r="KWF306"/>
      <c r="KWG306"/>
      <c r="KWH306"/>
      <c r="KWI306"/>
      <c r="KWJ306"/>
      <c r="KWK306"/>
      <c r="KWL306"/>
      <c r="KWM306"/>
      <c r="KWN306"/>
      <c r="KWO306"/>
      <c r="KWP306"/>
      <c r="KWQ306"/>
      <c r="KWR306"/>
      <c r="KWS306"/>
      <c r="KWT306"/>
      <c r="KWU306"/>
      <c r="KWV306"/>
      <c r="KWW306"/>
      <c r="KWX306"/>
      <c r="KWY306"/>
      <c r="KWZ306"/>
      <c r="KXA306"/>
      <c r="KXB306"/>
      <c r="KXC306"/>
      <c r="KXD306"/>
      <c r="KXE306"/>
      <c r="KXF306"/>
      <c r="KXG306"/>
      <c r="KXH306"/>
      <c r="KXI306"/>
      <c r="KXJ306"/>
      <c r="KXK306"/>
      <c r="KXL306"/>
      <c r="KXM306"/>
      <c r="KXN306"/>
      <c r="KXO306"/>
      <c r="KXP306"/>
      <c r="KXQ306"/>
      <c r="KXR306"/>
      <c r="KXS306"/>
      <c r="KXT306"/>
      <c r="KXU306"/>
      <c r="KXV306"/>
      <c r="KXW306"/>
      <c r="KXX306"/>
      <c r="KXY306"/>
      <c r="KXZ306"/>
      <c r="KYA306"/>
      <c r="KYB306"/>
      <c r="KYC306"/>
      <c r="KYD306"/>
      <c r="KYE306"/>
      <c r="KYF306"/>
      <c r="KYG306"/>
      <c r="KYH306"/>
      <c r="KYI306"/>
      <c r="KYJ306"/>
      <c r="KYK306"/>
      <c r="KYL306"/>
      <c r="KYM306"/>
      <c r="KYN306"/>
      <c r="KYO306"/>
      <c r="KYP306"/>
      <c r="KYQ306"/>
      <c r="KYR306"/>
      <c r="KYS306"/>
      <c r="KYT306"/>
      <c r="KYU306"/>
      <c r="KYV306"/>
      <c r="KYW306"/>
      <c r="KYX306"/>
      <c r="KYY306"/>
      <c r="KYZ306"/>
      <c r="KZA306"/>
      <c r="KZB306"/>
      <c r="KZC306"/>
      <c r="KZD306"/>
      <c r="KZE306"/>
      <c r="KZF306"/>
      <c r="KZG306"/>
      <c r="KZH306"/>
      <c r="KZI306"/>
      <c r="KZJ306"/>
      <c r="KZK306"/>
      <c r="KZL306"/>
      <c r="KZM306"/>
      <c r="KZN306"/>
      <c r="KZO306"/>
      <c r="KZP306"/>
      <c r="KZQ306"/>
      <c r="KZR306"/>
      <c r="KZS306"/>
      <c r="KZT306"/>
      <c r="KZU306"/>
      <c r="KZV306"/>
      <c r="KZW306"/>
      <c r="KZX306"/>
      <c r="KZY306"/>
      <c r="KZZ306"/>
      <c r="LAA306"/>
      <c r="LAB306"/>
      <c r="LAC306"/>
      <c r="LAD306"/>
      <c r="LAE306"/>
      <c r="LAF306"/>
      <c r="LAG306"/>
      <c r="LAH306"/>
      <c r="LAI306"/>
      <c r="LAJ306"/>
      <c r="LAK306"/>
      <c r="LAL306"/>
      <c r="LAM306"/>
      <c r="LAN306"/>
      <c r="LAO306"/>
      <c r="LAP306"/>
      <c r="LAQ306"/>
      <c r="LAR306"/>
      <c r="LAS306"/>
      <c r="LAT306"/>
      <c r="LAU306"/>
      <c r="LAV306"/>
      <c r="LAW306"/>
      <c r="LAX306"/>
      <c r="LAY306"/>
      <c r="LAZ306"/>
      <c r="LBA306"/>
      <c r="LBB306"/>
      <c r="LBC306"/>
      <c r="LBD306"/>
      <c r="LBE306"/>
      <c r="LBF306"/>
      <c r="LBG306"/>
      <c r="LBH306"/>
      <c r="LBI306"/>
      <c r="LBJ306"/>
      <c r="LBK306"/>
      <c r="LBL306"/>
      <c r="LBM306"/>
      <c r="LBN306"/>
      <c r="LBO306"/>
      <c r="LBP306"/>
      <c r="LBQ306"/>
      <c r="LBR306"/>
      <c r="LBS306"/>
      <c r="LBT306"/>
      <c r="LBU306"/>
      <c r="LBV306"/>
      <c r="LBW306"/>
      <c r="LBX306"/>
      <c r="LBY306"/>
      <c r="LBZ306"/>
      <c r="LCA306"/>
      <c r="LCB306"/>
      <c r="LCC306"/>
      <c r="LCD306"/>
      <c r="LCE306"/>
      <c r="LCF306"/>
      <c r="LCG306"/>
      <c r="LCH306"/>
      <c r="LCI306"/>
      <c r="LCJ306"/>
      <c r="LCK306"/>
      <c r="LCL306"/>
      <c r="LCM306"/>
      <c r="LCN306"/>
      <c r="LCO306"/>
      <c r="LCP306"/>
      <c r="LCQ306"/>
      <c r="LCR306"/>
      <c r="LCS306"/>
      <c r="LCT306"/>
      <c r="LCU306"/>
      <c r="LCV306"/>
      <c r="LCW306"/>
      <c r="LCX306"/>
      <c r="LCY306"/>
      <c r="LCZ306"/>
      <c r="LDA306"/>
      <c r="LDB306"/>
      <c r="LDC306"/>
      <c r="LDD306"/>
      <c r="LDE306"/>
      <c r="LDF306"/>
      <c r="LDG306"/>
      <c r="LDH306"/>
      <c r="LDI306"/>
      <c r="LDJ306"/>
      <c r="LDK306"/>
      <c r="LDL306"/>
      <c r="LDM306"/>
      <c r="LDN306"/>
      <c r="LDO306"/>
      <c r="LDP306"/>
      <c r="LDQ306"/>
      <c r="LDR306"/>
      <c r="LDS306"/>
      <c r="LDT306"/>
      <c r="LDU306"/>
      <c r="LDV306"/>
      <c r="LDW306"/>
      <c r="LDX306"/>
      <c r="LDY306"/>
      <c r="LDZ306"/>
      <c r="LEA306"/>
      <c r="LEB306"/>
      <c r="LEC306"/>
      <c r="LED306"/>
      <c r="LEE306"/>
      <c r="LEF306"/>
      <c r="LEG306"/>
      <c r="LEH306"/>
      <c r="LEI306"/>
      <c r="LEJ306"/>
      <c r="LEK306"/>
      <c r="LEL306"/>
      <c r="LEM306"/>
      <c r="LEN306"/>
      <c r="LEO306"/>
      <c r="LEP306"/>
      <c r="LEQ306"/>
      <c r="LER306"/>
      <c r="LES306"/>
      <c r="LET306"/>
      <c r="LEU306"/>
      <c r="LEV306"/>
      <c r="LEW306"/>
      <c r="LEX306"/>
      <c r="LEY306"/>
      <c r="LEZ306"/>
      <c r="LFA306"/>
      <c r="LFB306"/>
      <c r="LFC306"/>
      <c r="LFD306"/>
      <c r="LFE306"/>
      <c r="LFF306"/>
      <c r="LFG306"/>
      <c r="LFH306"/>
      <c r="LFI306"/>
      <c r="LFJ306"/>
      <c r="LFK306"/>
      <c r="LFL306"/>
      <c r="LFM306"/>
      <c r="LFN306"/>
      <c r="LFO306"/>
      <c r="LFP306"/>
      <c r="LFQ306"/>
      <c r="LFR306"/>
      <c r="LFS306"/>
      <c r="LFT306"/>
      <c r="LFU306"/>
      <c r="LFV306"/>
      <c r="LFW306"/>
      <c r="LFX306"/>
      <c r="LFY306"/>
      <c r="LFZ306"/>
      <c r="LGA306"/>
      <c r="LGB306"/>
      <c r="LGC306"/>
      <c r="LGD306"/>
      <c r="LGE306"/>
      <c r="LGF306"/>
      <c r="LGG306"/>
      <c r="LGH306"/>
      <c r="LGI306"/>
      <c r="LGJ306"/>
      <c r="LGK306"/>
      <c r="LGL306"/>
      <c r="LGM306"/>
      <c r="LGN306"/>
      <c r="LGO306"/>
      <c r="LGP306"/>
      <c r="LGQ306"/>
      <c r="LGR306"/>
      <c r="LGS306"/>
      <c r="LGT306"/>
      <c r="LGU306"/>
      <c r="LGV306"/>
      <c r="LGW306"/>
      <c r="LGX306"/>
      <c r="LGY306"/>
      <c r="LGZ306"/>
      <c r="LHA306"/>
      <c r="LHB306"/>
      <c r="LHC306"/>
      <c r="LHD306"/>
      <c r="LHE306"/>
      <c r="LHF306"/>
      <c r="LHG306"/>
      <c r="LHH306"/>
      <c r="LHI306"/>
      <c r="LHJ306"/>
      <c r="LHK306"/>
      <c r="LHL306"/>
      <c r="LHM306"/>
      <c r="LHN306"/>
      <c r="LHO306"/>
      <c r="LHP306"/>
      <c r="LHQ306"/>
      <c r="LHR306"/>
      <c r="LHS306"/>
      <c r="LHT306"/>
      <c r="LHU306"/>
      <c r="LHV306"/>
      <c r="LHW306"/>
      <c r="LHX306"/>
      <c r="LHY306"/>
      <c r="LHZ306"/>
      <c r="LIA306"/>
      <c r="LIB306"/>
      <c r="LIC306"/>
      <c r="LID306"/>
      <c r="LIE306"/>
      <c r="LIF306"/>
      <c r="LIG306"/>
      <c r="LIH306"/>
      <c r="LII306"/>
      <c r="LIJ306"/>
      <c r="LIK306"/>
      <c r="LIL306"/>
      <c r="LIM306"/>
      <c r="LIN306"/>
      <c r="LIO306"/>
      <c r="LIP306"/>
      <c r="LIQ306"/>
      <c r="LIR306"/>
      <c r="LIS306"/>
      <c r="LIT306"/>
      <c r="LIU306"/>
      <c r="LIV306"/>
      <c r="LIW306"/>
      <c r="LIX306"/>
      <c r="LIY306"/>
      <c r="LIZ306"/>
      <c r="LJA306"/>
      <c r="LJB306"/>
      <c r="LJC306"/>
      <c r="LJD306"/>
      <c r="LJE306"/>
      <c r="LJF306"/>
      <c r="LJG306"/>
      <c r="LJH306"/>
      <c r="LJI306"/>
      <c r="LJJ306"/>
      <c r="LJK306"/>
      <c r="LJL306"/>
      <c r="LJM306"/>
      <c r="LJN306"/>
      <c r="LJO306"/>
      <c r="LJP306"/>
      <c r="LJQ306"/>
      <c r="LJR306"/>
      <c r="LJS306"/>
      <c r="LJT306"/>
      <c r="LJU306"/>
      <c r="LJV306"/>
      <c r="LJW306"/>
      <c r="LJX306"/>
      <c r="LJY306"/>
      <c r="LJZ306"/>
      <c r="LKA306"/>
      <c r="LKB306"/>
      <c r="LKC306"/>
      <c r="LKD306"/>
      <c r="LKE306"/>
      <c r="LKF306"/>
      <c r="LKG306"/>
      <c r="LKH306"/>
      <c r="LKI306"/>
      <c r="LKJ306"/>
      <c r="LKK306"/>
      <c r="LKL306"/>
      <c r="LKM306"/>
      <c r="LKN306"/>
      <c r="LKO306"/>
      <c r="LKP306"/>
      <c r="LKQ306"/>
      <c r="LKR306"/>
      <c r="LKS306"/>
      <c r="LKT306"/>
      <c r="LKU306"/>
      <c r="LKV306"/>
      <c r="LKW306"/>
      <c r="LKX306"/>
      <c r="LKY306"/>
      <c r="LKZ306"/>
      <c r="LLA306"/>
      <c r="LLB306"/>
      <c r="LLC306"/>
      <c r="LLD306"/>
      <c r="LLE306"/>
      <c r="LLF306"/>
      <c r="LLG306"/>
      <c r="LLH306"/>
      <c r="LLI306"/>
      <c r="LLJ306"/>
      <c r="LLK306"/>
      <c r="LLL306"/>
      <c r="LLM306"/>
      <c r="LLN306"/>
      <c r="LLO306"/>
      <c r="LLP306"/>
      <c r="LLQ306"/>
      <c r="LLR306"/>
      <c r="LLS306"/>
      <c r="LLT306"/>
      <c r="LLU306"/>
      <c r="LLV306"/>
      <c r="LLW306"/>
      <c r="LLX306"/>
      <c r="LLY306"/>
      <c r="LLZ306"/>
      <c r="LMA306"/>
      <c r="LMB306"/>
      <c r="LMC306"/>
      <c r="LMD306"/>
      <c r="LME306"/>
      <c r="LMF306"/>
      <c r="LMG306"/>
      <c r="LMH306"/>
      <c r="LMI306"/>
      <c r="LMJ306"/>
      <c r="LMK306"/>
      <c r="LML306"/>
      <c r="LMM306"/>
      <c r="LMN306"/>
      <c r="LMO306"/>
      <c r="LMP306"/>
      <c r="LMQ306"/>
      <c r="LMR306"/>
      <c r="LMS306"/>
      <c r="LMT306"/>
      <c r="LMU306"/>
      <c r="LMV306"/>
      <c r="LMW306"/>
      <c r="LMX306"/>
      <c r="LMY306"/>
      <c r="LMZ306"/>
      <c r="LNA306"/>
      <c r="LNB306"/>
      <c r="LNC306"/>
      <c r="LND306"/>
      <c r="LNE306"/>
      <c r="LNF306"/>
      <c r="LNG306"/>
      <c r="LNH306"/>
      <c r="LNI306"/>
      <c r="LNJ306"/>
      <c r="LNK306"/>
      <c r="LNL306"/>
      <c r="LNM306"/>
      <c r="LNN306"/>
      <c r="LNO306"/>
      <c r="LNP306"/>
      <c r="LNQ306"/>
      <c r="LNR306"/>
      <c r="LNS306"/>
      <c r="LNT306"/>
      <c r="LNU306"/>
      <c r="LNV306"/>
      <c r="LNW306"/>
      <c r="LNX306"/>
      <c r="LNY306"/>
      <c r="LNZ306"/>
      <c r="LOA306"/>
      <c r="LOB306"/>
      <c r="LOC306"/>
      <c r="LOD306"/>
      <c r="LOE306"/>
      <c r="LOF306"/>
      <c r="LOG306"/>
      <c r="LOH306"/>
      <c r="LOI306"/>
      <c r="LOJ306"/>
      <c r="LOK306"/>
      <c r="LOL306"/>
      <c r="LOM306"/>
      <c r="LON306"/>
      <c r="LOO306"/>
      <c r="LOP306"/>
      <c r="LOQ306"/>
      <c r="LOR306"/>
      <c r="LOS306"/>
      <c r="LOT306"/>
      <c r="LOU306"/>
      <c r="LOV306"/>
      <c r="LOW306"/>
      <c r="LOX306"/>
      <c r="LOY306"/>
      <c r="LOZ306"/>
      <c r="LPA306"/>
      <c r="LPB306"/>
      <c r="LPC306"/>
      <c r="LPD306"/>
      <c r="LPE306"/>
      <c r="LPF306"/>
      <c r="LPG306"/>
      <c r="LPH306"/>
      <c r="LPI306"/>
      <c r="LPJ306"/>
      <c r="LPK306"/>
      <c r="LPL306"/>
      <c r="LPM306"/>
      <c r="LPN306"/>
      <c r="LPO306"/>
      <c r="LPP306"/>
      <c r="LPQ306"/>
      <c r="LPR306"/>
      <c r="LPS306"/>
      <c r="LPT306"/>
      <c r="LPU306"/>
      <c r="LPV306"/>
      <c r="LPW306"/>
      <c r="LPX306"/>
      <c r="LPY306"/>
      <c r="LPZ306"/>
      <c r="LQA306"/>
      <c r="LQB306"/>
      <c r="LQC306"/>
      <c r="LQD306"/>
      <c r="LQE306"/>
      <c r="LQF306"/>
      <c r="LQG306"/>
      <c r="LQH306"/>
      <c r="LQI306"/>
      <c r="LQJ306"/>
      <c r="LQK306"/>
      <c r="LQL306"/>
      <c r="LQM306"/>
      <c r="LQN306"/>
      <c r="LQO306"/>
      <c r="LQP306"/>
      <c r="LQQ306"/>
      <c r="LQR306"/>
      <c r="LQS306"/>
      <c r="LQT306"/>
      <c r="LQU306"/>
      <c r="LQV306"/>
      <c r="LQW306"/>
      <c r="LQX306"/>
      <c r="LQY306"/>
      <c r="LQZ306"/>
      <c r="LRA306"/>
      <c r="LRB306"/>
      <c r="LRC306"/>
      <c r="LRD306"/>
      <c r="LRE306"/>
      <c r="LRF306"/>
      <c r="LRG306"/>
      <c r="LRH306"/>
      <c r="LRI306"/>
      <c r="LRJ306"/>
      <c r="LRK306"/>
      <c r="LRL306"/>
      <c r="LRM306"/>
      <c r="LRN306"/>
      <c r="LRO306"/>
      <c r="LRP306"/>
      <c r="LRQ306"/>
      <c r="LRR306"/>
      <c r="LRS306"/>
      <c r="LRT306"/>
      <c r="LRU306"/>
      <c r="LRV306"/>
      <c r="LRW306"/>
      <c r="LRX306"/>
      <c r="LRY306"/>
      <c r="LRZ306"/>
      <c r="LSA306"/>
      <c r="LSB306"/>
      <c r="LSC306"/>
      <c r="LSD306"/>
      <c r="LSE306"/>
      <c r="LSF306"/>
      <c r="LSG306"/>
      <c r="LSH306"/>
      <c r="LSI306"/>
      <c r="LSJ306"/>
      <c r="LSK306"/>
      <c r="LSL306"/>
      <c r="LSM306"/>
      <c r="LSN306"/>
      <c r="LSO306"/>
      <c r="LSP306"/>
      <c r="LSQ306"/>
      <c r="LSR306"/>
      <c r="LSS306"/>
      <c r="LST306"/>
      <c r="LSU306"/>
      <c r="LSV306"/>
      <c r="LSW306"/>
      <c r="LSX306"/>
      <c r="LSY306"/>
      <c r="LSZ306"/>
      <c r="LTA306"/>
      <c r="LTB306"/>
      <c r="LTC306"/>
      <c r="LTD306"/>
      <c r="LTE306"/>
      <c r="LTF306"/>
      <c r="LTG306"/>
      <c r="LTH306"/>
      <c r="LTI306"/>
      <c r="LTJ306"/>
      <c r="LTK306"/>
      <c r="LTL306"/>
      <c r="LTM306"/>
      <c r="LTN306"/>
      <c r="LTO306"/>
      <c r="LTP306"/>
      <c r="LTQ306"/>
      <c r="LTR306"/>
      <c r="LTS306"/>
      <c r="LTT306"/>
      <c r="LTU306"/>
      <c r="LTV306"/>
      <c r="LTW306"/>
      <c r="LTX306"/>
      <c r="LTY306"/>
      <c r="LTZ306"/>
      <c r="LUA306"/>
      <c r="LUB306"/>
      <c r="LUC306"/>
      <c r="LUD306"/>
      <c r="LUE306"/>
      <c r="LUF306"/>
      <c r="LUG306"/>
      <c r="LUH306"/>
      <c r="LUI306"/>
      <c r="LUJ306"/>
      <c r="LUK306"/>
      <c r="LUL306"/>
      <c r="LUM306"/>
      <c r="LUN306"/>
      <c r="LUO306"/>
      <c r="LUP306"/>
      <c r="LUQ306"/>
      <c r="LUR306"/>
      <c r="LUS306"/>
      <c r="LUT306"/>
      <c r="LUU306"/>
      <c r="LUV306"/>
      <c r="LUW306"/>
      <c r="LUX306"/>
      <c r="LUY306"/>
      <c r="LUZ306"/>
      <c r="LVA306"/>
      <c r="LVB306"/>
      <c r="LVC306"/>
      <c r="LVD306"/>
      <c r="LVE306"/>
      <c r="LVF306"/>
      <c r="LVG306"/>
      <c r="LVH306"/>
      <c r="LVI306"/>
      <c r="LVJ306"/>
      <c r="LVK306"/>
      <c r="LVL306"/>
      <c r="LVM306"/>
      <c r="LVN306"/>
      <c r="LVO306"/>
      <c r="LVP306"/>
      <c r="LVQ306"/>
      <c r="LVR306"/>
      <c r="LVS306"/>
      <c r="LVT306"/>
      <c r="LVU306"/>
      <c r="LVV306"/>
      <c r="LVW306"/>
      <c r="LVX306"/>
      <c r="LVY306"/>
      <c r="LVZ306"/>
      <c r="LWA306"/>
      <c r="LWB306"/>
      <c r="LWC306"/>
      <c r="LWD306"/>
      <c r="LWE306"/>
      <c r="LWF306"/>
      <c r="LWG306"/>
      <c r="LWH306"/>
      <c r="LWI306"/>
      <c r="LWJ306"/>
      <c r="LWK306"/>
      <c r="LWL306"/>
      <c r="LWM306"/>
      <c r="LWN306"/>
      <c r="LWO306"/>
      <c r="LWP306"/>
      <c r="LWQ306"/>
      <c r="LWR306"/>
      <c r="LWS306"/>
      <c r="LWT306"/>
      <c r="LWU306"/>
      <c r="LWV306"/>
      <c r="LWW306"/>
      <c r="LWX306"/>
      <c r="LWY306"/>
      <c r="LWZ306"/>
      <c r="LXA306"/>
      <c r="LXB306"/>
      <c r="LXC306"/>
      <c r="LXD306"/>
      <c r="LXE306"/>
      <c r="LXF306"/>
      <c r="LXG306"/>
      <c r="LXH306"/>
      <c r="LXI306"/>
      <c r="LXJ306"/>
      <c r="LXK306"/>
      <c r="LXL306"/>
      <c r="LXM306"/>
      <c r="LXN306"/>
      <c r="LXO306"/>
      <c r="LXP306"/>
      <c r="LXQ306"/>
      <c r="LXR306"/>
      <c r="LXS306"/>
      <c r="LXT306"/>
      <c r="LXU306"/>
      <c r="LXV306"/>
      <c r="LXW306"/>
      <c r="LXX306"/>
      <c r="LXY306"/>
      <c r="LXZ306"/>
      <c r="LYA306"/>
      <c r="LYB306"/>
      <c r="LYC306"/>
      <c r="LYD306"/>
      <c r="LYE306"/>
      <c r="LYF306"/>
      <c r="LYG306"/>
      <c r="LYH306"/>
      <c r="LYI306"/>
      <c r="LYJ306"/>
      <c r="LYK306"/>
      <c r="LYL306"/>
      <c r="LYM306"/>
      <c r="LYN306"/>
      <c r="LYO306"/>
      <c r="LYP306"/>
      <c r="LYQ306"/>
      <c r="LYR306"/>
      <c r="LYS306"/>
      <c r="LYT306"/>
      <c r="LYU306"/>
      <c r="LYV306"/>
      <c r="LYW306"/>
      <c r="LYX306"/>
      <c r="LYY306"/>
      <c r="LYZ306"/>
      <c r="LZA306"/>
      <c r="LZB306"/>
      <c r="LZC306"/>
      <c r="LZD306"/>
      <c r="LZE306"/>
      <c r="LZF306"/>
      <c r="LZG306"/>
      <c r="LZH306"/>
      <c r="LZI306"/>
      <c r="LZJ306"/>
      <c r="LZK306"/>
      <c r="LZL306"/>
      <c r="LZM306"/>
      <c r="LZN306"/>
      <c r="LZO306"/>
      <c r="LZP306"/>
      <c r="LZQ306"/>
      <c r="LZR306"/>
      <c r="LZS306"/>
      <c r="LZT306"/>
      <c r="LZU306"/>
      <c r="LZV306"/>
      <c r="LZW306"/>
      <c r="LZX306"/>
      <c r="LZY306"/>
      <c r="LZZ306"/>
      <c r="MAA306"/>
      <c r="MAB306"/>
      <c r="MAC306"/>
      <c r="MAD306"/>
      <c r="MAE306"/>
      <c r="MAF306"/>
      <c r="MAG306"/>
      <c r="MAH306"/>
      <c r="MAI306"/>
      <c r="MAJ306"/>
      <c r="MAK306"/>
      <c r="MAL306"/>
      <c r="MAM306"/>
      <c r="MAN306"/>
      <c r="MAO306"/>
      <c r="MAP306"/>
      <c r="MAQ306"/>
      <c r="MAR306"/>
      <c r="MAS306"/>
      <c r="MAT306"/>
      <c r="MAU306"/>
      <c r="MAV306"/>
      <c r="MAW306"/>
      <c r="MAX306"/>
      <c r="MAY306"/>
      <c r="MAZ306"/>
      <c r="MBA306"/>
      <c r="MBB306"/>
      <c r="MBC306"/>
      <c r="MBD306"/>
      <c r="MBE306"/>
      <c r="MBF306"/>
      <c r="MBG306"/>
      <c r="MBH306"/>
      <c r="MBI306"/>
      <c r="MBJ306"/>
      <c r="MBK306"/>
      <c r="MBL306"/>
      <c r="MBM306"/>
      <c r="MBN306"/>
      <c r="MBO306"/>
      <c r="MBP306"/>
      <c r="MBQ306"/>
      <c r="MBR306"/>
      <c r="MBS306"/>
      <c r="MBT306"/>
      <c r="MBU306"/>
      <c r="MBV306"/>
      <c r="MBW306"/>
      <c r="MBX306"/>
      <c r="MBY306"/>
      <c r="MBZ306"/>
      <c r="MCA306"/>
      <c r="MCB306"/>
      <c r="MCC306"/>
      <c r="MCD306"/>
      <c r="MCE306"/>
      <c r="MCF306"/>
      <c r="MCG306"/>
      <c r="MCH306"/>
      <c r="MCI306"/>
      <c r="MCJ306"/>
      <c r="MCK306"/>
      <c r="MCL306"/>
      <c r="MCM306"/>
      <c r="MCN306"/>
      <c r="MCO306"/>
      <c r="MCP306"/>
      <c r="MCQ306"/>
      <c r="MCR306"/>
      <c r="MCS306"/>
      <c r="MCT306"/>
      <c r="MCU306"/>
      <c r="MCV306"/>
      <c r="MCW306"/>
      <c r="MCX306"/>
      <c r="MCY306"/>
      <c r="MCZ306"/>
      <c r="MDA306"/>
      <c r="MDB306"/>
      <c r="MDC306"/>
      <c r="MDD306"/>
      <c r="MDE306"/>
      <c r="MDF306"/>
      <c r="MDG306"/>
      <c r="MDH306"/>
      <c r="MDI306"/>
      <c r="MDJ306"/>
      <c r="MDK306"/>
      <c r="MDL306"/>
      <c r="MDM306"/>
      <c r="MDN306"/>
      <c r="MDO306"/>
      <c r="MDP306"/>
      <c r="MDQ306"/>
      <c r="MDR306"/>
      <c r="MDS306"/>
      <c r="MDT306"/>
      <c r="MDU306"/>
      <c r="MDV306"/>
      <c r="MDW306"/>
      <c r="MDX306"/>
      <c r="MDY306"/>
      <c r="MDZ306"/>
      <c r="MEA306"/>
      <c r="MEB306"/>
      <c r="MEC306"/>
      <c r="MED306"/>
      <c r="MEE306"/>
      <c r="MEF306"/>
      <c r="MEG306"/>
      <c r="MEH306"/>
      <c r="MEI306"/>
      <c r="MEJ306"/>
      <c r="MEK306"/>
      <c r="MEL306"/>
      <c r="MEM306"/>
      <c r="MEN306"/>
      <c r="MEO306"/>
      <c r="MEP306"/>
      <c r="MEQ306"/>
      <c r="MER306"/>
      <c r="MES306"/>
      <c r="MET306"/>
      <c r="MEU306"/>
      <c r="MEV306"/>
      <c r="MEW306"/>
      <c r="MEX306"/>
      <c r="MEY306"/>
      <c r="MEZ306"/>
      <c r="MFA306"/>
      <c r="MFB306"/>
      <c r="MFC306"/>
      <c r="MFD306"/>
      <c r="MFE306"/>
      <c r="MFF306"/>
      <c r="MFG306"/>
      <c r="MFH306"/>
      <c r="MFI306"/>
      <c r="MFJ306"/>
      <c r="MFK306"/>
      <c r="MFL306"/>
      <c r="MFM306"/>
      <c r="MFN306"/>
      <c r="MFO306"/>
      <c r="MFP306"/>
      <c r="MFQ306"/>
      <c r="MFR306"/>
      <c r="MFS306"/>
      <c r="MFT306"/>
      <c r="MFU306"/>
      <c r="MFV306"/>
      <c r="MFW306"/>
      <c r="MFX306"/>
      <c r="MFY306"/>
      <c r="MFZ306"/>
      <c r="MGA306"/>
      <c r="MGB306"/>
      <c r="MGC306"/>
      <c r="MGD306"/>
      <c r="MGE306"/>
      <c r="MGF306"/>
      <c r="MGG306"/>
      <c r="MGH306"/>
      <c r="MGI306"/>
      <c r="MGJ306"/>
      <c r="MGK306"/>
      <c r="MGL306"/>
      <c r="MGM306"/>
      <c r="MGN306"/>
      <c r="MGO306"/>
      <c r="MGP306"/>
      <c r="MGQ306"/>
      <c r="MGR306"/>
      <c r="MGS306"/>
      <c r="MGT306"/>
      <c r="MGU306"/>
      <c r="MGV306"/>
      <c r="MGW306"/>
      <c r="MGX306"/>
      <c r="MGY306"/>
      <c r="MGZ306"/>
      <c r="MHA306"/>
      <c r="MHB306"/>
      <c r="MHC306"/>
      <c r="MHD306"/>
      <c r="MHE306"/>
      <c r="MHF306"/>
      <c r="MHG306"/>
      <c r="MHH306"/>
      <c r="MHI306"/>
      <c r="MHJ306"/>
      <c r="MHK306"/>
      <c r="MHL306"/>
      <c r="MHM306"/>
      <c r="MHN306"/>
      <c r="MHO306"/>
      <c r="MHP306"/>
      <c r="MHQ306"/>
      <c r="MHR306"/>
      <c r="MHS306"/>
      <c r="MHT306"/>
      <c r="MHU306"/>
      <c r="MHV306"/>
      <c r="MHW306"/>
      <c r="MHX306"/>
      <c r="MHY306"/>
      <c r="MHZ306"/>
      <c r="MIA306"/>
      <c r="MIB306"/>
      <c r="MIC306"/>
      <c r="MID306"/>
      <c r="MIE306"/>
      <c r="MIF306"/>
      <c r="MIG306"/>
      <c r="MIH306"/>
      <c r="MII306"/>
      <c r="MIJ306"/>
      <c r="MIK306"/>
      <c r="MIL306"/>
      <c r="MIM306"/>
      <c r="MIN306"/>
      <c r="MIO306"/>
      <c r="MIP306"/>
      <c r="MIQ306"/>
      <c r="MIR306"/>
      <c r="MIS306"/>
      <c r="MIT306"/>
      <c r="MIU306"/>
      <c r="MIV306"/>
      <c r="MIW306"/>
      <c r="MIX306"/>
      <c r="MIY306"/>
      <c r="MIZ306"/>
      <c r="MJA306"/>
      <c r="MJB306"/>
      <c r="MJC306"/>
      <c r="MJD306"/>
      <c r="MJE306"/>
      <c r="MJF306"/>
      <c r="MJG306"/>
      <c r="MJH306"/>
      <c r="MJI306"/>
      <c r="MJJ306"/>
      <c r="MJK306"/>
      <c r="MJL306"/>
      <c r="MJM306"/>
      <c r="MJN306"/>
      <c r="MJO306"/>
      <c r="MJP306"/>
      <c r="MJQ306"/>
      <c r="MJR306"/>
      <c r="MJS306"/>
      <c r="MJT306"/>
      <c r="MJU306"/>
      <c r="MJV306"/>
      <c r="MJW306"/>
      <c r="MJX306"/>
      <c r="MJY306"/>
      <c r="MJZ306"/>
      <c r="MKA306"/>
      <c r="MKB306"/>
      <c r="MKC306"/>
      <c r="MKD306"/>
      <c r="MKE306"/>
      <c r="MKF306"/>
      <c r="MKG306"/>
      <c r="MKH306"/>
      <c r="MKI306"/>
      <c r="MKJ306"/>
      <c r="MKK306"/>
      <c r="MKL306"/>
      <c r="MKM306"/>
      <c r="MKN306"/>
      <c r="MKO306"/>
      <c r="MKP306"/>
      <c r="MKQ306"/>
      <c r="MKR306"/>
      <c r="MKS306"/>
      <c r="MKT306"/>
      <c r="MKU306"/>
      <c r="MKV306"/>
      <c r="MKW306"/>
      <c r="MKX306"/>
      <c r="MKY306"/>
      <c r="MKZ306"/>
      <c r="MLA306"/>
      <c r="MLB306"/>
      <c r="MLC306"/>
      <c r="MLD306"/>
      <c r="MLE306"/>
      <c r="MLF306"/>
      <c r="MLG306"/>
      <c r="MLH306"/>
      <c r="MLI306"/>
      <c r="MLJ306"/>
      <c r="MLK306"/>
      <c r="MLL306"/>
      <c r="MLM306"/>
      <c r="MLN306"/>
      <c r="MLO306"/>
      <c r="MLP306"/>
      <c r="MLQ306"/>
      <c r="MLR306"/>
      <c r="MLS306"/>
      <c r="MLT306"/>
      <c r="MLU306"/>
      <c r="MLV306"/>
      <c r="MLW306"/>
      <c r="MLX306"/>
      <c r="MLY306"/>
      <c r="MLZ306"/>
      <c r="MMA306"/>
      <c r="MMB306"/>
      <c r="MMC306"/>
      <c r="MMD306"/>
      <c r="MME306"/>
      <c r="MMF306"/>
      <c r="MMG306"/>
      <c r="MMH306"/>
      <c r="MMI306"/>
      <c r="MMJ306"/>
      <c r="MMK306"/>
      <c r="MML306"/>
      <c r="MMM306"/>
      <c r="MMN306"/>
      <c r="MMO306"/>
      <c r="MMP306"/>
      <c r="MMQ306"/>
      <c r="MMR306"/>
      <c r="MMS306"/>
      <c r="MMT306"/>
      <c r="MMU306"/>
      <c r="MMV306"/>
      <c r="MMW306"/>
      <c r="MMX306"/>
      <c r="MMY306"/>
      <c r="MMZ306"/>
      <c r="MNA306"/>
      <c r="MNB306"/>
      <c r="MNC306"/>
      <c r="MND306"/>
      <c r="MNE306"/>
      <c r="MNF306"/>
      <c r="MNG306"/>
      <c r="MNH306"/>
      <c r="MNI306"/>
      <c r="MNJ306"/>
      <c r="MNK306"/>
      <c r="MNL306"/>
      <c r="MNM306"/>
      <c r="MNN306"/>
      <c r="MNO306"/>
      <c r="MNP306"/>
      <c r="MNQ306"/>
      <c r="MNR306"/>
      <c r="MNS306"/>
      <c r="MNT306"/>
      <c r="MNU306"/>
      <c r="MNV306"/>
      <c r="MNW306"/>
      <c r="MNX306"/>
      <c r="MNY306"/>
      <c r="MNZ306"/>
      <c r="MOA306"/>
      <c r="MOB306"/>
      <c r="MOC306"/>
      <c r="MOD306"/>
      <c r="MOE306"/>
      <c r="MOF306"/>
      <c r="MOG306"/>
      <c r="MOH306"/>
      <c r="MOI306"/>
      <c r="MOJ306"/>
      <c r="MOK306"/>
      <c r="MOL306"/>
      <c r="MOM306"/>
      <c r="MON306"/>
      <c r="MOO306"/>
      <c r="MOP306"/>
      <c r="MOQ306"/>
      <c r="MOR306"/>
      <c r="MOS306"/>
      <c r="MOT306"/>
      <c r="MOU306"/>
      <c r="MOV306"/>
      <c r="MOW306"/>
      <c r="MOX306"/>
      <c r="MOY306"/>
      <c r="MOZ306"/>
      <c r="MPA306"/>
      <c r="MPB306"/>
      <c r="MPC306"/>
      <c r="MPD306"/>
      <c r="MPE306"/>
      <c r="MPF306"/>
      <c r="MPG306"/>
      <c r="MPH306"/>
      <c r="MPI306"/>
      <c r="MPJ306"/>
      <c r="MPK306"/>
      <c r="MPL306"/>
      <c r="MPM306"/>
      <c r="MPN306"/>
      <c r="MPO306"/>
      <c r="MPP306"/>
      <c r="MPQ306"/>
      <c r="MPR306"/>
      <c r="MPS306"/>
      <c r="MPT306"/>
      <c r="MPU306"/>
      <c r="MPV306"/>
      <c r="MPW306"/>
      <c r="MPX306"/>
      <c r="MPY306"/>
      <c r="MPZ306"/>
      <c r="MQA306"/>
      <c r="MQB306"/>
      <c r="MQC306"/>
      <c r="MQD306"/>
      <c r="MQE306"/>
      <c r="MQF306"/>
      <c r="MQG306"/>
      <c r="MQH306"/>
      <c r="MQI306"/>
      <c r="MQJ306"/>
      <c r="MQK306"/>
      <c r="MQL306"/>
      <c r="MQM306"/>
      <c r="MQN306"/>
      <c r="MQO306"/>
      <c r="MQP306"/>
      <c r="MQQ306"/>
      <c r="MQR306"/>
      <c r="MQS306"/>
      <c r="MQT306"/>
      <c r="MQU306"/>
      <c r="MQV306"/>
      <c r="MQW306"/>
      <c r="MQX306"/>
      <c r="MQY306"/>
      <c r="MQZ306"/>
      <c r="MRA306"/>
      <c r="MRB306"/>
      <c r="MRC306"/>
      <c r="MRD306"/>
      <c r="MRE306"/>
      <c r="MRF306"/>
      <c r="MRG306"/>
      <c r="MRH306"/>
      <c r="MRI306"/>
      <c r="MRJ306"/>
      <c r="MRK306"/>
      <c r="MRL306"/>
      <c r="MRM306"/>
      <c r="MRN306"/>
      <c r="MRO306"/>
      <c r="MRP306"/>
      <c r="MRQ306"/>
      <c r="MRR306"/>
      <c r="MRS306"/>
      <c r="MRT306"/>
      <c r="MRU306"/>
      <c r="MRV306"/>
      <c r="MRW306"/>
      <c r="MRX306"/>
      <c r="MRY306"/>
      <c r="MRZ306"/>
      <c r="MSA306"/>
      <c r="MSB306"/>
      <c r="MSC306"/>
      <c r="MSD306"/>
      <c r="MSE306"/>
      <c r="MSF306"/>
      <c r="MSG306"/>
      <c r="MSH306"/>
      <c r="MSI306"/>
      <c r="MSJ306"/>
      <c r="MSK306"/>
      <c r="MSL306"/>
      <c r="MSM306"/>
      <c r="MSN306"/>
      <c r="MSO306"/>
      <c r="MSP306"/>
      <c r="MSQ306"/>
      <c r="MSR306"/>
      <c r="MSS306"/>
      <c r="MST306"/>
      <c r="MSU306"/>
      <c r="MSV306"/>
      <c r="MSW306"/>
      <c r="MSX306"/>
      <c r="MSY306"/>
      <c r="MSZ306"/>
      <c r="MTA306"/>
      <c r="MTB306"/>
      <c r="MTC306"/>
      <c r="MTD306"/>
      <c r="MTE306"/>
      <c r="MTF306"/>
      <c r="MTG306"/>
      <c r="MTH306"/>
      <c r="MTI306"/>
      <c r="MTJ306"/>
      <c r="MTK306"/>
      <c r="MTL306"/>
      <c r="MTM306"/>
      <c r="MTN306"/>
      <c r="MTO306"/>
      <c r="MTP306"/>
      <c r="MTQ306"/>
      <c r="MTR306"/>
      <c r="MTS306"/>
      <c r="MTT306"/>
      <c r="MTU306"/>
      <c r="MTV306"/>
      <c r="MTW306"/>
      <c r="MTX306"/>
      <c r="MTY306"/>
      <c r="MTZ306"/>
      <c r="MUA306"/>
      <c r="MUB306"/>
      <c r="MUC306"/>
      <c r="MUD306"/>
      <c r="MUE306"/>
      <c r="MUF306"/>
      <c r="MUG306"/>
      <c r="MUH306"/>
      <c r="MUI306"/>
      <c r="MUJ306"/>
      <c r="MUK306"/>
      <c r="MUL306"/>
      <c r="MUM306"/>
      <c r="MUN306"/>
      <c r="MUO306"/>
      <c r="MUP306"/>
      <c r="MUQ306"/>
      <c r="MUR306"/>
      <c r="MUS306"/>
      <c r="MUT306"/>
      <c r="MUU306"/>
      <c r="MUV306"/>
      <c r="MUW306"/>
      <c r="MUX306"/>
      <c r="MUY306"/>
      <c r="MUZ306"/>
      <c r="MVA306"/>
      <c r="MVB306"/>
      <c r="MVC306"/>
      <c r="MVD306"/>
      <c r="MVE306"/>
      <c r="MVF306"/>
      <c r="MVG306"/>
      <c r="MVH306"/>
      <c r="MVI306"/>
      <c r="MVJ306"/>
      <c r="MVK306"/>
      <c r="MVL306"/>
      <c r="MVM306"/>
      <c r="MVN306"/>
      <c r="MVO306"/>
      <c r="MVP306"/>
      <c r="MVQ306"/>
      <c r="MVR306"/>
      <c r="MVS306"/>
      <c r="MVT306"/>
      <c r="MVU306"/>
      <c r="MVV306"/>
      <c r="MVW306"/>
      <c r="MVX306"/>
      <c r="MVY306"/>
      <c r="MVZ306"/>
      <c r="MWA306"/>
      <c r="MWB306"/>
      <c r="MWC306"/>
      <c r="MWD306"/>
      <c r="MWE306"/>
      <c r="MWF306"/>
      <c r="MWG306"/>
      <c r="MWH306"/>
      <c r="MWI306"/>
      <c r="MWJ306"/>
      <c r="MWK306"/>
      <c r="MWL306"/>
      <c r="MWM306"/>
      <c r="MWN306"/>
      <c r="MWO306"/>
      <c r="MWP306"/>
      <c r="MWQ306"/>
      <c r="MWR306"/>
      <c r="MWS306"/>
      <c r="MWT306"/>
      <c r="MWU306"/>
      <c r="MWV306"/>
      <c r="MWW306"/>
      <c r="MWX306"/>
      <c r="MWY306"/>
      <c r="MWZ306"/>
      <c r="MXA306"/>
      <c r="MXB306"/>
      <c r="MXC306"/>
      <c r="MXD306"/>
      <c r="MXE306"/>
      <c r="MXF306"/>
      <c r="MXG306"/>
      <c r="MXH306"/>
      <c r="MXI306"/>
      <c r="MXJ306"/>
      <c r="MXK306"/>
      <c r="MXL306"/>
      <c r="MXM306"/>
      <c r="MXN306"/>
      <c r="MXO306"/>
      <c r="MXP306"/>
      <c r="MXQ306"/>
      <c r="MXR306"/>
      <c r="MXS306"/>
      <c r="MXT306"/>
      <c r="MXU306"/>
      <c r="MXV306"/>
      <c r="MXW306"/>
      <c r="MXX306"/>
      <c r="MXY306"/>
      <c r="MXZ306"/>
      <c r="MYA306"/>
      <c r="MYB306"/>
      <c r="MYC306"/>
      <c r="MYD306"/>
      <c r="MYE306"/>
      <c r="MYF306"/>
      <c r="MYG306"/>
      <c r="MYH306"/>
      <c r="MYI306"/>
      <c r="MYJ306"/>
      <c r="MYK306"/>
      <c r="MYL306"/>
      <c r="MYM306"/>
      <c r="MYN306"/>
      <c r="MYO306"/>
      <c r="MYP306"/>
      <c r="MYQ306"/>
      <c r="MYR306"/>
      <c r="MYS306"/>
      <c r="MYT306"/>
      <c r="MYU306"/>
      <c r="MYV306"/>
      <c r="MYW306"/>
      <c r="MYX306"/>
      <c r="MYY306"/>
      <c r="MYZ306"/>
      <c r="MZA306"/>
      <c r="MZB306"/>
      <c r="MZC306"/>
      <c r="MZD306"/>
      <c r="MZE306"/>
      <c r="MZF306"/>
      <c r="MZG306"/>
      <c r="MZH306"/>
      <c r="MZI306"/>
      <c r="MZJ306"/>
      <c r="MZK306"/>
      <c r="MZL306"/>
      <c r="MZM306"/>
      <c r="MZN306"/>
      <c r="MZO306"/>
      <c r="MZP306"/>
      <c r="MZQ306"/>
      <c r="MZR306"/>
      <c r="MZS306"/>
      <c r="MZT306"/>
      <c r="MZU306"/>
      <c r="MZV306"/>
      <c r="MZW306"/>
      <c r="MZX306"/>
      <c r="MZY306"/>
      <c r="MZZ306"/>
      <c r="NAA306"/>
      <c r="NAB306"/>
      <c r="NAC306"/>
      <c r="NAD306"/>
      <c r="NAE306"/>
      <c r="NAF306"/>
      <c r="NAG306"/>
      <c r="NAH306"/>
      <c r="NAI306"/>
      <c r="NAJ306"/>
      <c r="NAK306"/>
      <c r="NAL306"/>
      <c r="NAM306"/>
      <c r="NAN306"/>
      <c r="NAO306"/>
      <c r="NAP306"/>
      <c r="NAQ306"/>
      <c r="NAR306"/>
      <c r="NAS306"/>
      <c r="NAT306"/>
      <c r="NAU306"/>
      <c r="NAV306"/>
      <c r="NAW306"/>
      <c r="NAX306"/>
      <c r="NAY306"/>
      <c r="NAZ306"/>
      <c r="NBA306"/>
      <c r="NBB306"/>
      <c r="NBC306"/>
      <c r="NBD306"/>
      <c r="NBE306"/>
      <c r="NBF306"/>
      <c r="NBG306"/>
      <c r="NBH306"/>
      <c r="NBI306"/>
      <c r="NBJ306"/>
      <c r="NBK306"/>
      <c r="NBL306"/>
      <c r="NBM306"/>
      <c r="NBN306"/>
      <c r="NBO306"/>
      <c r="NBP306"/>
      <c r="NBQ306"/>
      <c r="NBR306"/>
      <c r="NBS306"/>
      <c r="NBT306"/>
      <c r="NBU306"/>
      <c r="NBV306"/>
      <c r="NBW306"/>
      <c r="NBX306"/>
      <c r="NBY306"/>
      <c r="NBZ306"/>
      <c r="NCA306"/>
      <c r="NCB306"/>
      <c r="NCC306"/>
      <c r="NCD306"/>
      <c r="NCE306"/>
      <c r="NCF306"/>
      <c r="NCG306"/>
      <c r="NCH306"/>
      <c r="NCI306"/>
      <c r="NCJ306"/>
      <c r="NCK306"/>
      <c r="NCL306"/>
      <c r="NCM306"/>
      <c r="NCN306"/>
      <c r="NCO306"/>
      <c r="NCP306"/>
      <c r="NCQ306"/>
      <c r="NCR306"/>
      <c r="NCS306"/>
      <c r="NCT306"/>
      <c r="NCU306"/>
      <c r="NCV306"/>
      <c r="NCW306"/>
      <c r="NCX306"/>
      <c r="NCY306"/>
      <c r="NCZ306"/>
      <c r="NDA306"/>
      <c r="NDB306"/>
      <c r="NDC306"/>
      <c r="NDD306"/>
      <c r="NDE306"/>
      <c r="NDF306"/>
      <c r="NDG306"/>
      <c r="NDH306"/>
      <c r="NDI306"/>
      <c r="NDJ306"/>
      <c r="NDK306"/>
      <c r="NDL306"/>
      <c r="NDM306"/>
      <c r="NDN306"/>
      <c r="NDO306"/>
      <c r="NDP306"/>
      <c r="NDQ306"/>
      <c r="NDR306"/>
      <c r="NDS306"/>
      <c r="NDT306"/>
      <c r="NDU306"/>
      <c r="NDV306"/>
      <c r="NDW306"/>
      <c r="NDX306"/>
      <c r="NDY306"/>
      <c r="NDZ306"/>
      <c r="NEA306"/>
      <c r="NEB306"/>
      <c r="NEC306"/>
      <c r="NED306"/>
      <c r="NEE306"/>
      <c r="NEF306"/>
      <c r="NEG306"/>
      <c r="NEH306"/>
      <c r="NEI306"/>
      <c r="NEJ306"/>
      <c r="NEK306"/>
      <c r="NEL306"/>
      <c r="NEM306"/>
      <c r="NEN306"/>
      <c r="NEO306"/>
      <c r="NEP306"/>
      <c r="NEQ306"/>
      <c r="NER306"/>
      <c r="NES306"/>
      <c r="NET306"/>
      <c r="NEU306"/>
      <c r="NEV306"/>
      <c r="NEW306"/>
      <c r="NEX306"/>
      <c r="NEY306"/>
      <c r="NEZ306"/>
      <c r="NFA306"/>
      <c r="NFB306"/>
      <c r="NFC306"/>
      <c r="NFD306"/>
      <c r="NFE306"/>
      <c r="NFF306"/>
      <c r="NFG306"/>
      <c r="NFH306"/>
      <c r="NFI306"/>
      <c r="NFJ306"/>
      <c r="NFK306"/>
      <c r="NFL306"/>
      <c r="NFM306"/>
      <c r="NFN306"/>
      <c r="NFO306"/>
      <c r="NFP306"/>
      <c r="NFQ306"/>
      <c r="NFR306"/>
      <c r="NFS306"/>
      <c r="NFT306"/>
      <c r="NFU306"/>
      <c r="NFV306"/>
      <c r="NFW306"/>
      <c r="NFX306"/>
      <c r="NFY306"/>
      <c r="NFZ306"/>
      <c r="NGA306"/>
      <c r="NGB306"/>
      <c r="NGC306"/>
      <c r="NGD306"/>
      <c r="NGE306"/>
      <c r="NGF306"/>
      <c r="NGG306"/>
      <c r="NGH306"/>
      <c r="NGI306"/>
      <c r="NGJ306"/>
      <c r="NGK306"/>
      <c r="NGL306"/>
      <c r="NGM306"/>
      <c r="NGN306"/>
      <c r="NGO306"/>
      <c r="NGP306"/>
      <c r="NGQ306"/>
      <c r="NGR306"/>
      <c r="NGS306"/>
      <c r="NGT306"/>
      <c r="NGU306"/>
      <c r="NGV306"/>
      <c r="NGW306"/>
      <c r="NGX306"/>
      <c r="NGY306"/>
      <c r="NGZ306"/>
      <c r="NHA306"/>
      <c r="NHB306"/>
      <c r="NHC306"/>
      <c r="NHD306"/>
      <c r="NHE306"/>
      <c r="NHF306"/>
      <c r="NHG306"/>
      <c r="NHH306"/>
      <c r="NHI306"/>
      <c r="NHJ306"/>
      <c r="NHK306"/>
      <c r="NHL306"/>
      <c r="NHM306"/>
      <c r="NHN306"/>
      <c r="NHO306"/>
      <c r="NHP306"/>
      <c r="NHQ306"/>
      <c r="NHR306"/>
      <c r="NHS306"/>
      <c r="NHT306"/>
      <c r="NHU306"/>
      <c r="NHV306"/>
      <c r="NHW306"/>
      <c r="NHX306"/>
      <c r="NHY306"/>
      <c r="NHZ306"/>
      <c r="NIA306"/>
      <c r="NIB306"/>
      <c r="NIC306"/>
      <c r="NID306"/>
      <c r="NIE306"/>
      <c r="NIF306"/>
      <c r="NIG306"/>
      <c r="NIH306"/>
      <c r="NII306"/>
      <c r="NIJ306"/>
      <c r="NIK306"/>
      <c r="NIL306"/>
      <c r="NIM306"/>
      <c r="NIN306"/>
      <c r="NIO306"/>
      <c r="NIP306"/>
      <c r="NIQ306"/>
      <c r="NIR306"/>
      <c r="NIS306"/>
      <c r="NIT306"/>
      <c r="NIU306"/>
      <c r="NIV306"/>
      <c r="NIW306"/>
      <c r="NIX306"/>
      <c r="NIY306"/>
      <c r="NIZ306"/>
      <c r="NJA306"/>
      <c r="NJB306"/>
      <c r="NJC306"/>
      <c r="NJD306"/>
      <c r="NJE306"/>
      <c r="NJF306"/>
      <c r="NJG306"/>
      <c r="NJH306"/>
      <c r="NJI306"/>
      <c r="NJJ306"/>
      <c r="NJK306"/>
      <c r="NJL306"/>
      <c r="NJM306"/>
      <c r="NJN306"/>
      <c r="NJO306"/>
      <c r="NJP306"/>
      <c r="NJQ306"/>
      <c r="NJR306"/>
      <c r="NJS306"/>
      <c r="NJT306"/>
      <c r="NJU306"/>
      <c r="NJV306"/>
      <c r="NJW306"/>
      <c r="NJX306"/>
      <c r="NJY306"/>
      <c r="NJZ306"/>
      <c r="NKA306"/>
      <c r="NKB306"/>
      <c r="NKC306"/>
      <c r="NKD306"/>
      <c r="NKE306"/>
      <c r="NKF306"/>
      <c r="NKG306"/>
      <c r="NKH306"/>
      <c r="NKI306"/>
      <c r="NKJ306"/>
      <c r="NKK306"/>
      <c r="NKL306"/>
      <c r="NKM306"/>
      <c r="NKN306"/>
      <c r="NKO306"/>
      <c r="NKP306"/>
      <c r="NKQ306"/>
      <c r="NKR306"/>
      <c r="NKS306"/>
      <c r="NKT306"/>
      <c r="NKU306"/>
      <c r="NKV306"/>
      <c r="NKW306"/>
      <c r="NKX306"/>
      <c r="NKY306"/>
      <c r="NKZ306"/>
      <c r="NLA306"/>
      <c r="NLB306"/>
      <c r="NLC306"/>
      <c r="NLD306"/>
      <c r="NLE306"/>
      <c r="NLF306"/>
      <c r="NLG306"/>
      <c r="NLH306"/>
      <c r="NLI306"/>
      <c r="NLJ306"/>
      <c r="NLK306"/>
      <c r="NLL306"/>
      <c r="NLM306"/>
      <c r="NLN306"/>
      <c r="NLO306"/>
      <c r="NLP306"/>
      <c r="NLQ306"/>
      <c r="NLR306"/>
      <c r="NLS306"/>
      <c r="NLT306"/>
      <c r="NLU306"/>
      <c r="NLV306"/>
      <c r="NLW306"/>
      <c r="NLX306"/>
      <c r="NLY306"/>
      <c r="NLZ306"/>
      <c r="NMA306"/>
      <c r="NMB306"/>
      <c r="NMC306"/>
      <c r="NMD306"/>
      <c r="NME306"/>
      <c r="NMF306"/>
      <c r="NMG306"/>
      <c r="NMH306"/>
      <c r="NMI306"/>
      <c r="NMJ306"/>
      <c r="NMK306"/>
      <c r="NML306"/>
      <c r="NMM306"/>
      <c r="NMN306"/>
      <c r="NMO306"/>
      <c r="NMP306"/>
      <c r="NMQ306"/>
      <c r="NMR306"/>
      <c r="NMS306"/>
      <c r="NMT306"/>
      <c r="NMU306"/>
      <c r="NMV306"/>
      <c r="NMW306"/>
      <c r="NMX306"/>
      <c r="NMY306"/>
      <c r="NMZ306"/>
      <c r="NNA306"/>
      <c r="NNB306"/>
      <c r="NNC306"/>
      <c r="NND306"/>
      <c r="NNE306"/>
      <c r="NNF306"/>
      <c r="NNG306"/>
      <c r="NNH306"/>
      <c r="NNI306"/>
      <c r="NNJ306"/>
      <c r="NNK306"/>
      <c r="NNL306"/>
      <c r="NNM306"/>
      <c r="NNN306"/>
      <c r="NNO306"/>
      <c r="NNP306"/>
      <c r="NNQ306"/>
      <c r="NNR306"/>
      <c r="NNS306"/>
      <c r="NNT306"/>
      <c r="NNU306"/>
      <c r="NNV306"/>
      <c r="NNW306"/>
      <c r="NNX306"/>
      <c r="NNY306"/>
      <c r="NNZ306"/>
      <c r="NOA306"/>
      <c r="NOB306"/>
      <c r="NOC306"/>
      <c r="NOD306"/>
      <c r="NOE306"/>
      <c r="NOF306"/>
      <c r="NOG306"/>
      <c r="NOH306"/>
      <c r="NOI306"/>
      <c r="NOJ306"/>
      <c r="NOK306"/>
      <c r="NOL306"/>
      <c r="NOM306"/>
      <c r="NON306"/>
      <c r="NOO306"/>
      <c r="NOP306"/>
      <c r="NOQ306"/>
      <c r="NOR306"/>
      <c r="NOS306"/>
      <c r="NOT306"/>
      <c r="NOU306"/>
      <c r="NOV306"/>
      <c r="NOW306"/>
      <c r="NOX306"/>
      <c r="NOY306"/>
      <c r="NOZ306"/>
      <c r="NPA306"/>
      <c r="NPB306"/>
      <c r="NPC306"/>
      <c r="NPD306"/>
      <c r="NPE306"/>
      <c r="NPF306"/>
      <c r="NPG306"/>
      <c r="NPH306"/>
      <c r="NPI306"/>
      <c r="NPJ306"/>
      <c r="NPK306"/>
      <c r="NPL306"/>
      <c r="NPM306"/>
      <c r="NPN306"/>
      <c r="NPO306"/>
      <c r="NPP306"/>
      <c r="NPQ306"/>
      <c r="NPR306"/>
      <c r="NPS306"/>
      <c r="NPT306"/>
      <c r="NPU306"/>
      <c r="NPV306"/>
      <c r="NPW306"/>
      <c r="NPX306"/>
      <c r="NPY306"/>
      <c r="NPZ306"/>
      <c r="NQA306"/>
      <c r="NQB306"/>
      <c r="NQC306"/>
      <c r="NQD306"/>
      <c r="NQE306"/>
      <c r="NQF306"/>
      <c r="NQG306"/>
      <c r="NQH306"/>
      <c r="NQI306"/>
      <c r="NQJ306"/>
      <c r="NQK306"/>
      <c r="NQL306"/>
      <c r="NQM306"/>
      <c r="NQN306"/>
      <c r="NQO306"/>
      <c r="NQP306"/>
      <c r="NQQ306"/>
      <c r="NQR306"/>
      <c r="NQS306"/>
      <c r="NQT306"/>
      <c r="NQU306"/>
      <c r="NQV306"/>
      <c r="NQW306"/>
      <c r="NQX306"/>
      <c r="NQY306"/>
      <c r="NQZ306"/>
      <c r="NRA306"/>
      <c r="NRB306"/>
      <c r="NRC306"/>
      <c r="NRD306"/>
      <c r="NRE306"/>
      <c r="NRF306"/>
      <c r="NRG306"/>
      <c r="NRH306"/>
      <c r="NRI306"/>
      <c r="NRJ306"/>
      <c r="NRK306"/>
      <c r="NRL306"/>
      <c r="NRM306"/>
      <c r="NRN306"/>
      <c r="NRO306"/>
      <c r="NRP306"/>
      <c r="NRQ306"/>
      <c r="NRR306"/>
      <c r="NRS306"/>
      <c r="NRT306"/>
      <c r="NRU306"/>
      <c r="NRV306"/>
      <c r="NRW306"/>
      <c r="NRX306"/>
      <c r="NRY306"/>
      <c r="NRZ306"/>
      <c r="NSA306"/>
      <c r="NSB306"/>
      <c r="NSC306"/>
      <c r="NSD306"/>
      <c r="NSE306"/>
      <c r="NSF306"/>
      <c r="NSG306"/>
      <c r="NSH306"/>
      <c r="NSI306"/>
      <c r="NSJ306"/>
      <c r="NSK306"/>
      <c r="NSL306"/>
      <c r="NSM306"/>
      <c r="NSN306"/>
      <c r="NSO306"/>
      <c r="NSP306"/>
      <c r="NSQ306"/>
      <c r="NSR306"/>
      <c r="NSS306"/>
      <c r="NST306"/>
      <c r="NSU306"/>
      <c r="NSV306"/>
      <c r="NSW306"/>
      <c r="NSX306"/>
      <c r="NSY306"/>
      <c r="NSZ306"/>
      <c r="NTA306"/>
      <c r="NTB306"/>
      <c r="NTC306"/>
      <c r="NTD306"/>
      <c r="NTE306"/>
      <c r="NTF306"/>
      <c r="NTG306"/>
      <c r="NTH306"/>
      <c r="NTI306"/>
      <c r="NTJ306"/>
      <c r="NTK306"/>
      <c r="NTL306"/>
      <c r="NTM306"/>
      <c r="NTN306"/>
      <c r="NTO306"/>
      <c r="NTP306"/>
      <c r="NTQ306"/>
      <c r="NTR306"/>
      <c r="NTS306"/>
      <c r="NTT306"/>
      <c r="NTU306"/>
      <c r="NTV306"/>
      <c r="NTW306"/>
      <c r="NTX306"/>
      <c r="NTY306"/>
      <c r="NTZ306"/>
      <c r="NUA306"/>
      <c r="NUB306"/>
      <c r="NUC306"/>
      <c r="NUD306"/>
      <c r="NUE306"/>
      <c r="NUF306"/>
      <c r="NUG306"/>
      <c r="NUH306"/>
      <c r="NUI306"/>
      <c r="NUJ306"/>
      <c r="NUK306"/>
      <c r="NUL306"/>
      <c r="NUM306"/>
      <c r="NUN306"/>
      <c r="NUO306"/>
      <c r="NUP306"/>
      <c r="NUQ306"/>
      <c r="NUR306"/>
      <c r="NUS306"/>
      <c r="NUT306"/>
      <c r="NUU306"/>
      <c r="NUV306"/>
      <c r="NUW306"/>
      <c r="NUX306"/>
      <c r="NUY306"/>
      <c r="NUZ306"/>
      <c r="NVA306"/>
      <c r="NVB306"/>
      <c r="NVC306"/>
      <c r="NVD306"/>
      <c r="NVE306"/>
      <c r="NVF306"/>
      <c r="NVG306"/>
      <c r="NVH306"/>
      <c r="NVI306"/>
      <c r="NVJ306"/>
      <c r="NVK306"/>
      <c r="NVL306"/>
      <c r="NVM306"/>
      <c r="NVN306"/>
      <c r="NVO306"/>
      <c r="NVP306"/>
      <c r="NVQ306"/>
      <c r="NVR306"/>
      <c r="NVS306"/>
      <c r="NVT306"/>
      <c r="NVU306"/>
      <c r="NVV306"/>
      <c r="NVW306"/>
      <c r="NVX306"/>
      <c r="NVY306"/>
      <c r="NVZ306"/>
      <c r="NWA306"/>
      <c r="NWB306"/>
      <c r="NWC306"/>
      <c r="NWD306"/>
      <c r="NWE306"/>
      <c r="NWF306"/>
      <c r="NWG306"/>
      <c r="NWH306"/>
      <c r="NWI306"/>
      <c r="NWJ306"/>
      <c r="NWK306"/>
      <c r="NWL306"/>
      <c r="NWM306"/>
      <c r="NWN306"/>
      <c r="NWO306"/>
      <c r="NWP306"/>
      <c r="NWQ306"/>
      <c r="NWR306"/>
      <c r="NWS306"/>
      <c r="NWT306"/>
      <c r="NWU306"/>
      <c r="NWV306"/>
      <c r="NWW306"/>
      <c r="NWX306"/>
      <c r="NWY306"/>
      <c r="NWZ306"/>
      <c r="NXA306"/>
      <c r="NXB306"/>
      <c r="NXC306"/>
      <c r="NXD306"/>
      <c r="NXE306"/>
      <c r="NXF306"/>
      <c r="NXG306"/>
      <c r="NXH306"/>
      <c r="NXI306"/>
      <c r="NXJ306"/>
      <c r="NXK306"/>
      <c r="NXL306"/>
      <c r="NXM306"/>
      <c r="NXN306"/>
      <c r="NXO306"/>
      <c r="NXP306"/>
      <c r="NXQ306"/>
      <c r="NXR306"/>
      <c r="NXS306"/>
      <c r="NXT306"/>
      <c r="NXU306"/>
      <c r="NXV306"/>
      <c r="NXW306"/>
      <c r="NXX306"/>
      <c r="NXY306"/>
      <c r="NXZ306"/>
      <c r="NYA306"/>
      <c r="NYB306"/>
      <c r="NYC306"/>
      <c r="NYD306"/>
      <c r="NYE306"/>
      <c r="NYF306"/>
      <c r="NYG306"/>
      <c r="NYH306"/>
      <c r="NYI306"/>
      <c r="NYJ306"/>
      <c r="NYK306"/>
      <c r="NYL306"/>
      <c r="NYM306"/>
      <c r="NYN306"/>
      <c r="NYO306"/>
      <c r="NYP306"/>
      <c r="NYQ306"/>
      <c r="NYR306"/>
      <c r="NYS306"/>
      <c r="NYT306"/>
      <c r="NYU306"/>
      <c r="NYV306"/>
      <c r="NYW306"/>
      <c r="NYX306"/>
      <c r="NYY306"/>
      <c r="NYZ306"/>
      <c r="NZA306"/>
      <c r="NZB306"/>
      <c r="NZC306"/>
      <c r="NZD306"/>
      <c r="NZE306"/>
      <c r="NZF306"/>
      <c r="NZG306"/>
      <c r="NZH306"/>
      <c r="NZI306"/>
      <c r="NZJ306"/>
      <c r="NZK306"/>
      <c r="NZL306"/>
      <c r="NZM306"/>
      <c r="NZN306"/>
      <c r="NZO306"/>
      <c r="NZP306"/>
      <c r="NZQ306"/>
      <c r="NZR306"/>
      <c r="NZS306"/>
      <c r="NZT306"/>
      <c r="NZU306"/>
      <c r="NZV306"/>
      <c r="NZW306"/>
      <c r="NZX306"/>
      <c r="NZY306"/>
      <c r="NZZ306"/>
      <c r="OAA306"/>
      <c r="OAB306"/>
      <c r="OAC306"/>
      <c r="OAD306"/>
      <c r="OAE306"/>
      <c r="OAF306"/>
      <c r="OAG306"/>
      <c r="OAH306"/>
      <c r="OAI306"/>
      <c r="OAJ306"/>
      <c r="OAK306"/>
      <c r="OAL306"/>
      <c r="OAM306"/>
      <c r="OAN306"/>
      <c r="OAO306"/>
      <c r="OAP306"/>
      <c r="OAQ306"/>
      <c r="OAR306"/>
      <c r="OAS306"/>
      <c r="OAT306"/>
      <c r="OAU306"/>
      <c r="OAV306"/>
      <c r="OAW306"/>
      <c r="OAX306"/>
      <c r="OAY306"/>
      <c r="OAZ306"/>
      <c r="OBA306"/>
      <c r="OBB306"/>
      <c r="OBC306"/>
      <c r="OBD306"/>
      <c r="OBE306"/>
      <c r="OBF306"/>
      <c r="OBG306"/>
      <c r="OBH306"/>
      <c r="OBI306"/>
      <c r="OBJ306"/>
      <c r="OBK306"/>
      <c r="OBL306"/>
      <c r="OBM306"/>
      <c r="OBN306"/>
      <c r="OBO306"/>
      <c r="OBP306"/>
      <c r="OBQ306"/>
      <c r="OBR306"/>
      <c r="OBS306"/>
      <c r="OBT306"/>
      <c r="OBU306"/>
      <c r="OBV306"/>
      <c r="OBW306"/>
      <c r="OBX306"/>
      <c r="OBY306"/>
      <c r="OBZ306"/>
      <c r="OCA306"/>
      <c r="OCB306"/>
      <c r="OCC306"/>
      <c r="OCD306"/>
      <c r="OCE306"/>
      <c r="OCF306"/>
      <c r="OCG306"/>
      <c r="OCH306"/>
      <c r="OCI306"/>
      <c r="OCJ306"/>
      <c r="OCK306"/>
      <c r="OCL306"/>
      <c r="OCM306"/>
      <c r="OCN306"/>
      <c r="OCO306"/>
      <c r="OCP306"/>
      <c r="OCQ306"/>
      <c r="OCR306"/>
      <c r="OCS306"/>
      <c r="OCT306"/>
      <c r="OCU306"/>
      <c r="OCV306"/>
      <c r="OCW306"/>
      <c r="OCX306"/>
      <c r="OCY306"/>
      <c r="OCZ306"/>
      <c r="ODA306"/>
      <c r="ODB306"/>
      <c r="ODC306"/>
      <c r="ODD306"/>
      <c r="ODE306"/>
      <c r="ODF306"/>
      <c r="ODG306"/>
      <c r="ODH306"/>
      <c r="ODI306"/>
      <c r="ODJ306"/>
      <c r="ODK306"/>
      <c r="ODL306"/>
      <c r="ODM306"/>
      <c r="ODN306"/>
      <c r="ODO306"/>
      <c r="ODP306"/>
      <c r="ODQ306"/>
      <c r="ODR306"/>
      <c r="ODS306"/>
      <c r="ODT306"/>
      <c r="ODU306"/>
      <c r="ODV306"/>
      <c r="ODW306"/>
      <c r="ODX306"/>
      <c r="ODY306"/>
      <c r="ODZ306"/>
      <c r="OEA306"/>
      <c r="OEB306"/>
      <c r="OEC306"/>
      <c r="OED306"/>
      <c r="OEE306"/>
      <c r="OEF306"/>
      <c r="OEG306"/>
      <c r="OEH306"/>
      <c r="OEI306"/>
      <c r="OEJ306"/>
      <c r="OEK306"/>
      <c r="OEL306"/>
      <c r="OEM306"/>
      <c r="OEN306"/>
      <c r="OEO306"/>
      <c r="OEP306"/>
      <c r="OEQ306"/>
      <c r="OER306"/>
      <c r="OES306"/>
      <c r="OET306"/>
      <c r="OEU306"/>
      <c r="OEV306"/>
      <c r="OEW306"/>
      <c r="OEX306"/>
      <c r="OEY306"/>
      <c r="OEZ306"/>
      <c r="OFA306"/>
      <c r="OFB306"/>
      <c r="OFC306"/>
      <c r="OFD306"/>
      <c r="OFE306"/>
      <c r="OFF306"/>
      <c r="OFG306"/>
      <c r="OFH306"/>
      <c r="OFI306"/>
      <c r="OFJ306"/>
      <c r="OFK306"/>
      <c r="OFL306"/>
      <c r="OFM306"/>
      <c r="OFN306"/>
      <c r="OFO306"/>
      <c r="OFP306"/>
      <c r="OFQ306"/>
      <c r="OFR306"/>
      <c r="OFS306"/>
      <c r="OFT306"/>
      <c r="OFU306"/>
      <c r="OFV306"/>
      <c r="OFW306"/>
      <c r="OFX306"/>
      <c r="OFY306"/>
      <c r="OFZ306"/>
      <c r="OGA306"/>
      <c r="OGB306"/>
      <c r="OGC306"/>
      <c r="OGD306"/>
      <c r="OGE306"/>
      <c r="OGF306"/>
      <c r="OGG306"/>
      <c r="OGH306"/>
      <c r="OGI306"/>
      <c r="OGJ306"/>
      <c r="OGK306"/>
      <c r="OGL306"/>
      <c r="OGM306"/>
      <c r="OGN306"/>
      <c r="OGO306"/>
      <c r="OGP306"/>
      <c r="OGQ306"/>
      <c r="OGR306"/>
      <c r="OGS306"/>
      <c r="OGT306"/>
      <c r="OGU306"/>
      <c r="OGV306"/>
      <c r="OGW306"/>
      <c r="OGX306"/>
      <c r="OGY306"/>
      <c r="OGZ306"/>
      <c r="OHA306"/>
      <c r="OHB306"/>
      <c r="OHC306"/>
      <c r="OHD306"/>
      <c r="OHE306"/>
      <c r="OHF306"/>
      <c r="OHG306"/>
      <c r="OHH306"/>
      <c r="OHI306"/>
      <c r="OHJ306"/>
      <c r="OHK306"/>
      <c r="OHL306"/>
      <c r="OHM306"/>
      <c r="OHN306"/>
      <c r="OHO306"/>
      <c r="OHP306"/>
      <c r="OHQ306"/>
      <c r="OHR306"/>
      <c r="OHS306"/>
      <c r="OHT306"/>
      <c r="OHU306"/>
      <c r="OHV306"/>
      <c r="OHW306"/>
      <c r="OHX306"/>
      <c r="OHY306"/>
      <c r="OHZ306"/>
      <c r="OIA306"/>
      <c r="OIB306"/>
      <c r="OIC306"/>
      <c r="OID306"/>
      <c r="OIE306"/>
      <c r="OIF306"/>
      <c r="OIG306"/>
      <c r="OIH306"/>
      <c r="OII306"/>
      <c r="OIJ306"/>
      <c r="OIK306"/>
      <c r="OIL306"/>
      <c r="OIM306"/>
      <c r="OIN306"/>
      <c r="OIO306"/>
      <c r="OIP306"/>
      <c r="OIQ306"/>
      <c r="OIR306"/>
      <c r="OIS306"/>
      <c r="OIT306"/>
      <c r="OIU306"/>
      <c r="OIV306"/>
      <c r="OIW306"/>
      <c r="OIX306"/>
      <c r="OIY306"/>
      <c r="OIZ306"/>
      <c r="OJA306"/>
      <c r="OJB306"/>
      <c r="OJC306"/>
      <c r="OJD306"/>
      <c r="OJE306"/>
      <c r="OJF306"/>
      <c r="OJG306"/>
      <c r="OJH306"/>
      <c r="OJI306"/>
      <c r="OJJ306"/>
      <c r="OJK306"/>
      <c r="OJL306"/>
      <c r="OJM306"/>
      <c r="OJN306"/>
      <c r="OJO306"/>
      <c r="OJP306"/>
      <c r="OJQ306"/>
      <c r="OJR306"/>
      <c r="OJS306"/>
      <c r="OJT306"/>
      <c r="OJU306"/>
      <c r="OJV306"/>
      <c r="OJW306"/>
      <c r="OJX306"/>
      <c r="OJY306"/>
      <c r="OJZ306"/>
      <c r="OKA306"/>
      <c r="OKB306"/>
      <c r="OKC306"/>
      <c r="OKD306"/>
      <c r="OKE306"/>
      <c r="OKF306"/>
      <c r="OKG306"/>
      <c r="OKH306"/>
      <c r="OKI306"/>
      <c r="OKJ306"/>
      <c r="OKK306"/>
      <c r="OKL306"/>
      <c r="OKM306"/>
      <c r="OKN306"/>
      <c r="OKO306"/>
      <c r="OKP306"/>
      <c r="OKQ306"/>
      <c r="OKR306"/>
      <c r="OKS306"/>
      <c r="OKT306"/>
      <c r="OKU306"/>
      <c r="OKV306"/>
      <c r="OKW306"/>
      <c r="OKX306"/>
      <c r="OKY306"/>
      <c r="OKZ306"/>
      <c r="OLA306"/>
      <c r="OLB306"/>
      <c r="OLC306"/>
      <c r="OLD306"/>
      <c r="OLE306"/>
      <c r="OLF306"/>
      <c r="OLG306"/>
      <c r="OLH306"/>
      <c r="OLI306"/>
      <c r="OLJ306"/>
      <c r="OLK306"/>
      <c r="OLL306"/>
      <c r="OLM306"/>
      <c r="OLN306"/>
      <c r="OLO306"/>
      <c r="OLP306"/>
      <c r="OLQ306"/>
      <c r="OLR306"/>
      <c r="OLS306"/>
      <c r="OLT306"/>
      <c r="OLU306"/>
      <c r="OLV306"/>
      <c r="OLW306"/>
      <c r="OLX306"/>
      <c r="OLY306"/>
      <c r="OLZ306"/>
      <c r="OMA306"/>
      <c r="OMB306"/>
      <c r="OMC306"/>
      <c r="OMD306"/>
      <c r="OME306"/>
      <c r="OMF306"/>
      <c r="OMG306"/>
      <c r="OMH306"/>
      <c r="OMI306"/>
      <c r="OMJ306"/>
      <c r="OMK306"/>
      <c r="OML306"/>
      <c r="OMM306"/>
      <c r="OMN306"/>
      <c r="OMO306"/>
      <c r="OMP306"/>
      <c r="OMQ306"/>
      <c r="OMR306"/>
      <c r="OMS306"/>
      <c r="OMT306"/>
      <c r="OMU306"/>
      <c r="OMV306"/>
      <c r="OMW306"/>
      <c r="OMX306"/>
      <c r="OMY306"/>
      <c r="OMZ306"/>
      <c r="ONA306"/>
      <c r="ONB306"/>
      <c r="ONC306"/>
      <c r="OND306"/>
      <c r="ONE306"/>
      <c r="ONF306"/>
      <c r="ONG306"/>
      <c r="ONH306"/>
      <c r="ONI306"/>
      <c r="ONJ306"/>
      <c r="ONK306"/>
      <c r="ONL306"/>
      <c r="ONM306"/>
      <c r="ONN306"/>
      <c r="ONO306"/>
      <c r="ONP306"/>
      <c r="ONQ306"/>
      <c r="ONR306"/>
      <c r="ONS306"/>
      <c r="ONT306"/>
      <c r="ONU306"/>
      <c r="ONV306"/>
      <c r="ONW306"/>
      <c r="ONX306"/>
      <c r="ONY306"/>
      <c r="ONZ306"/>
      <c r="OOA306"/>
      <c r="OOB306"/>
      <c r="OOC306"/>
      <c r="OOD306"/>
      <c r="OOE306"/>
      <c r="OOF306"/>
      <c r="OOG306"/>
      <c r="OOH306"/>
      <c r="OOI306"/>
      <c r="OOJ306"/>
      <c r="OOK306"/>
      <c r="OOL306"/>
      <c r="OOM306"/>
      <c r="OON306"/>
      <c r="OOO306"/>
      <c r="OOP306"/>
      <c r="OOQ306"/>
      <c r="OOR306"/>
      <c r="OOS306"/>
      <c r="OOT306"/>
      <c r="OOU306"/>
      <c r="OOV306"/>
      <c r="OOW306"/>
      <c r="OOX306"/>
      <c r="OOY306"/>
      <c r="OOZ306"/>
      <c r="OPA306"/>
      <c r="OPB306"/>
      <c r="OPC306"/>
      <c r="OPD306"/>
      <c r="OPE306"/>
      <c r="OPF306"/>
      <c r="OPG306"/>
      <c r="OPH306"/>
      <c r="OPI306"/>
      <c r="OPJ306"/>
      <c r="OPK306"/>
      <c r="OPL306"/>
      <c r="OPM306"/>
      <c r="OPN306"/>
      <c r="OPO306"/>
      <c r="OPP306"/>
      <c r="OPQ306"/>
      <c r="OPR306"/>
      <c r="OPS306"/>
      <c r="OPT306"/>
      <c r="OPU306"/>
      <c r="OPV306"/>
      <c r="OPW306"/>
      <c r="OPX306"/>
      <c r="OPY306"/>
      <c r="OPZ306"/>
      <c r="OQA306"/>
      <c r="OQB306"/>
      <c r="OQC306"/>
      <c r="OQD306"/>
      <c r="OQE306"/>
      <c r="OQF306"/>
      <c r="OQG306"/>
      <c r="OQH306"/>
      <c r="OQI306"/>
      <c r="OQJ306"/>
      <c r="OQK306"/>
      <c r="OQL306"/>
      <c r="OQM306"/>
      <c r="OQN306"/>
      <c r="OQO306"/>
      <c r="OQP306"/>
      <c r="OQQ306"/>
      <c r="OQR306"/>
      <c r="OQS306"/>
      <c r="OQT306"/>
      <c r="OQU306"/>
      <c r="OQV306"/>
      <c r="OQW306"/>
      <c r="OQX306"/>
      <c r="OQY306"/>
      <c r="OQZ306"/>
      <c r="ORA306"/>
      <c r="ORB306"/>
      <c r="ORC306"/>
      <c r="ORD306"/>
      <c r="ORE306"/>
      <c r="ORF306"/>
      <c r="ORG306"/>
      <c r="ORH306"/>
      <c r="ORI306"/>
      <c r="ORJ306"/>
      <c r="ORK306"/>
      <c r="ORL306"/>
      <c r="ORM306"/>
      <c r="ORN306"/>
      <c r="ORO306"/>
      <c r="ORP306"/>
      <c r="ORQ306"/>
      <c r="ORR306"/>
      <c r="ORS306"/>
      <c r="ORT306"/>
      <c r="ORU306"/>
      <c r="ORV306"/>
      <c r="ORW306"/>
      <c r="ORX306"/>
      <c r="ORY306"/>
      <c r="ORZ306"/>
      <c r="OSA306"/>
      <c r="OSB306"/>
      <c r="OSC306"/>
      <c r="OSD306"/>
      <c r="OSE306"/>
      <c r="OSF306"/>
      <c r="OSG306"/>
      <c r="OSH306"/>
      <c r="OSI306"/>
      <c r="OSJ306"/>
      <c r="OSK306"/>
      <c r="OSL306"/>
      <c r="OSM306"/>
      <c r="OSN306"/>
      <c r="OSO306"/>
      <c r="OSP306"/>
      <c r="OSQ306"/>
      <c r="OSR306"/>
      <c r="OSS306"/>
      <c r="OST306"/>
      <c r="OSU306"/>
      <c r="OSV306"/>
      <c r="OSW306"/>
      <c r="OSX306"/>
      <c r="OSY306"/>
      <c r="OSZ306"/>
      <c r="OTA306"/>
      <c r="OTB306"/>
      <c r="OTC306"/>
      <c r="OTD306"/>
      <c r="OTE306"/>
      <c r="OTF306"/>
      <c r="OTG306"/>
      <c r="OTH306"/>
      <c r="OTI306"/>
      <c r="OTJ306"/>
      <c r="OTK306"/>
      <c r="OTL306"/>
      <c r="OTM306"/>
      <c r="OTN306"/>
      <c r="OTO306"/>
      <c r="OTP306"/>
      <c r="OTQ306"/>
      <c r="OTR306"/>
      <c r="OTS306"/>
      <c r="OTT306"/>
      <c r="OTU306"/>
      <c r="OTV306"/>
      <c r="OTW306"/>
      <c r="OTX306"/>
      <c r="OTY306"/>
      <c r="OTZ306"/>
      <c r="OUA306"/>
      <c r="OUB306"/>
      <c r="OUC306"/>
      <c r="OUD306"/>
      <c r="OUE306"/>
      <c r="OUF306"/>
      <c r="OUG306"/>
      <c r="OUH306"/>
      <c r="OUI306"/>
      <c r="OUJ306"/>
      <c r="OUK306"/>
      <c r="OUL306"/>
      <c r="OUM306"/>
      <c r="OUN306"/>
      <c r="OUO306"/>
      <c r="OUP306"/>
      <c r="OUQ306"/>
      <c r="OUR306"/>
      <c r="OUS306"/>
      <c r="OUT306"/>
      <c r="OUU306"/>
      <c r="OUV306"/>
      <c r="OUW306"/>
      <c r="OUX306"/>
      <c r="OUY306"/>
      <c r="OUZ306"/>
      <c r="OVA306"/>
      <c r="OVB306"/>
      <c r="OVC306"/>
      <c r="OVD306"/>
      <c r="OVE306"/>
      <c r="OVF306"/>
      <c r="OVG306"/>
      <c r="OVH306"/>
      <c r="OVI306"/>
      <c r="OVJ306"/>
      <c r="OVK306"/>
      <c r="OVL306"/>
      <c r="OVM306"/>
      <c r="OVN306"/>
      <c r="OVO306"/>
      <c r="OVP306"/>
      <c r="OVQ306"/>
      <c r="OVR306"/>
      <c r="OVS306"/>
      <c r="OVT306"/>
      <c r="OVU306"/>
      <c r="OVV306"/>
      <c r="OVW306"/>
      <c r="OVX306"/>
      <c r="OVY306"/>
      <c r="OVZ306"/>
      <c r="OWA306"/>
      <c r="OWB306"/>
      <c r="OWC306"/>
      <c r="OWD306"/>
      <c r="OWE306"/>
      <c r="OWF306"/>
      <c r="OWG306"/>
      <c r="OWH306"/>
      <c r="OWI306"/>
      <c r="OWJ306"/>
      <c r="OWK306"/>
      <c r="OWL306"/>
      <c r="OWM306"/>
      <c r="OWN306"/>
      <c r="OWO306"/>
      <c r="OWP306"/>
      <c r="OWQ306"/>
      <c r="OWR306"/>
      <c r="OWS306"/>
      <c r="OWT306"/>
      <c r="OWU306"/>
      <c r="OWV306"/>
      <c r="OWW306"/>
      <c r="OWX306"/>
      <c r="OWY306"/>
      <c r="OWZ306"/>
      <c r="OXA306"/>
      <c r="OXB306"/>
      <c r="OXC306"/>
      <c r="OXD306"/>
      <c r="OXE306"/>
      <c r="OXF306"/>
      <c r="OXG306"/>
      <c r="OXH306"/>
      <c r="OXI306"/>
      <c r="OXJ306"/>
      <c r="OXK306"/>
      <c r="OXL306"/>
      <c r="OXM306"/>
      <c r="OXN306"/>
      <c r="OXO306"/>
      <c r="OXP306"/>
      <c r="OXQ306"/>
      <c r="OXR306"/>
      <c r="OXS306"/>
      <c r="OXT306"/>
      <c r="OXU306"/>
      <c r="OXV306"/>
      <c r="OXW306"/>
      <c r="OXX306"/>
      <c r="OXY306"/>
      <c r="OXZ306"/>
      <c r="OYA306"/>
      <c r="OYB306"/>
      <c r="OYC306"/>
      <c r="OYD306"/>
      <c r="OYE306"/>
      <c r="OYF306"/>
      <c r="OYG306"/>
      <c r="OYH306"/>
      <c r="OYI306"/>
      <c r="OYJ306"/>
      <c r="OYK306"/>
      <c r="OYL306"/>
      <c r="OYM306"/>
      <c r="OYN306"/>
      <c r="OYO306"/>
      <c r="OYP306"/>
      <c r="OYQ306"/>
      <c r="OYR306"/>
      <c r="OYS306"/>
      <c r="OYT306"/>
      <c r="OYU306"/>
      <c r="OYV306"/>
      <c r="OYW306"/>
      <c r="OYX306"/>
      <c r="OYY306"/>
      <c r="OYZ306"/>
      <c r="OZA306"/>
      <c r="OZB306"/>
      <c r="OZC306"/>
      <c r="OZD306"/>
      <c r="OZE306"/>
      <c r="OZF306"/>
      <c r="OZG306"/>
      <c r="OZH306"/>
      <c r="OZI306"/>
      <c r="OZJ306"/>
      <c r="OZK306"/>
      <c r="OZL306"/>
      <c r="OZM306"/>
      <c r="OZN306"/>
      <c r="OZO306"/>
      <c r="OZP306"/>
      <c r="OZQ306"/>
      <c r="OZR306"/>
      <c r="OZS306"/>
      <c r="OZT306"/>
      <c r="OZU306"/>
      <c r="OZV306"/>
      <c r="OZW306"/>
      <c r="OZX306"/>
      <c r="OZY306"/>
      <c r="OZZ306"/>
      <c r="PAA306"/>
      <c r="PAB306"/>
      <c r="PAC306"/>
      <c r="PAD306"/>
      <c r="PAE306"/>
      <c r="PAF306"/>
      <c r="PAG306"/>
      <c r="PAH306"/>
      <c r="PAI306"/>
      <c r="PAJ306"/>
      <c r="PAK306"/>
      <c r="PAL306"/>
      <c r="PAM306"/>
      <c r="PAN306"/>
      <c r="PAO306"/>
      <c r="PAP306"/>
      <c r="PAQ306"/>
      <c r="PAR306"/>
      <c r="PAS306"/>
      <c r="PAT306"/>
      <c r="PAU306"/>
      <c r="PAV306"/>
      <c r="PAW306"/>
      <c r="PAX306"/>
      <c r="PAY306"/>
      <c r="PAZ306"/>
      <c r="PBA306"/>
      <c r="PBB306"/>
      <c r="PBC306"/>
      <c r="PBD306"/>
      <c r="PBE306"/>
      <c r="PBF306"/>
      <c r="PBG306"/>
      <c r="PBH306"/>
      <c r="PBI306"/>
      <c r="PBJ306"/>
      <c r="PBK306"/>
      <c r="PBL306"/>
      <c r="PBM306"/>
      <c r="PBN306"/>
      <c r="PBO306"/>
      <c r="PBP306"/>
      <c r="PBQ306"/>
      <c r="PBR306"/>
      <c r="PBS306"/>
      <c r="PBT306"/>
      <c r="PBU306"/>
      <c r="PBV306"/>
      <c r="PBW306"/>
      <c r="PBX306"/>
      <c r="PBY306"/>
      <c r="PBZ306"/>
      <c r="PCA306"/>
      <c r="PCB306"/>
      <c r="PCC306"/>
      <c r="PCD306"/>
      <c r="PCE306"/>
      <c r="PCF306"/>
      <c r="PCG306"/>
      <c r="PCH306"/>
      <c r="PCI306"/>
      <c r="PCJ306"/>
      <c r="PCK306"/>
      <c r="PCL306"/>
      <c r="PCM306"/>
      <c r="PCN306"/>
      <c r="PCO306"/>
      <c r="PCP306"/>
      <c r="PCQ306"/>
      <c r="PCR306"/>
      <c r="PCS306"/>
      <c r="PCT306"/>
      <c r="PCU306"/>
      <c r="PCV306"/>
      <c r="PCW306"/>
      <c r="PCX306"/>
      <c r="PCY306"/>
      <c r="PCZ306"/>
      <c r="PDA306"/>
      <c r="PDB306"/>
      <c r="PDC306"/>
      <c r="PDD306"/>
      <c r="PDE306"/>
      <c r="PDF306"/>
      <c r="PDG306"/>
      <c r="PDH306"/>
      <c r="PDI306"/>
      <c r="PDJ306"/>
      <c r="PDK306"/>
      <c r="PDL306"/>
      <c r="PDM306"/>
      <c r="PDN306"/>
      <c r="PDO306"/>
      <c r="PDP306"/>
      <c r="PDQ306"/>
      <c r="PDR306"/>
      <c r="PDS306"/>
      <c r="PDT306"/>
      <c r="PDU306"/>
      <c r="PDV306"/>
      <c r="PDW306"/>
      <c r="PDX306"/>
      <c r="PDY306"/>
      <c r="PDZ306"/>
      <c r="PEA306"/>
      <c r="PEB306"/>
      <c r="PEC306"/>
      <c r="PED306"/>
      <c r="PEE306"/>
      <c r="PEF306"/>
      <c r="PEG306"/>
      <c r="PEH306"/>
      <c r="PEI306"/>
      <c r="PEJ306"/>
      <c r="PEK306"/>
      <c r="PEL306"/>
      <c r="PEM306"/>
      <c r="PEN306"/>
      <c r="PEO306"/>
      <c r="PEP306"/>
      <c r="PEQ306"/>
      <c r="PER306"/>
      <c r="PES306"/>
      <c r="PET306"/>
      <c r="PEU306"/>
      <c r="PEV306"/>
      <c r="PEW306"/>
      <c r="PEX306"/>
      <c r="PEY306"/>
      <c r="PEZ306"/>
      <c r="PFA306"/>
      <c r="PFB306"/>
      <c r="PFC306"/>
      <c r="PFD306"/>
      <c r="PFE306"/>
      <c r="PFF306"/>
      <c r="PFG306"/>
      <c r="PFH306"/>
      <c r="PFI306"/>
      <c r="PFJ306"/>
      <c r="PFK306"/>
      <c r="PFL306"/>
      <c r="PFM306"/>
      <c r="PFN306"/>
      <c r="PFO306"/>
      <c r="PFP306"/>
      <c r="PFQ306"/>
      <c r="PFR306"/>
      <c r="PFS306"/>
      <c r="PFT306"/>
      <c r="PFU306"/>
      <c r="PFV306"/>
      <c r="PFW306"/>
      <c r="PFX306"/>
      <c r="PFY306"/>
      <c r="PFZ306"/>
      <c r="PGA306"/>
      <c r="PGB306"/>
      <c r="PGC306"/>
      <c r="PGD306"/>
      <c r="PGE306"/>
      <c r="PGF306"/>
      <c r="PGG306"/>
      <c r="PGH306"/>
      <c r="PGI306"/>
      <c r="PGJ306"/>
      <c r="PGK306"/>
      <c r="PGL306"/>
      <c r="PGM306"/>
      <c r="PGN306"/>
      <c r="PGO306"/>
      <c r="PGP306"/>
      <c r="PGQ306"/>
      <c r="PGR306"/>
      <c r="PGS306"/>
      <c r="PGT306"/>
      <c r="PGU306"/>
      <c r="PGV306"/>
      <c r="PGW306"/>
      <c r="PGX306"/>
      <c r="PGY306"/>
      <c r="PGZ306"/>
      <c r="PHA306"/>
      <c r="PHB306"/>
      <c r="PHC306"/>
      <c r="PHD306"/>
      <c r="PHE306"/>
      <c r="PHF306"/>
      <c r="PHG306"/>
      <c r="PHH306"/>
      <c r="PHI306"/>
      <c r="PHJ306"/>
      <c r="PHK306"/>
      <c r="PHL306"/>
      <c r="PHM306"/>
      <c r="PHN306"/>
      <c r="PHO306"/>
      <c r="PHP306"/>
      <c r="PHQ306"/>
      <c r="PHR306"/>
      <c r="PHS306"/>
      <c r="PHT306"/>
      <c r="PHU306"/>
      <c r="PHV306"/>
      <c r="PHW306"/>
      <c r="PHX306"/>
      <c r="PHY306"/>
      <c r="PHZ306"/>
      <c r="PIA306"/>
      <c r="PIB306"/>
      <c r="PIC306"/>
      <c r="PID306"/>
      <c r="PIE306"/>
      <c r="PIF306"/>
      <c r="PIG306"/>
      <c r="PIH306"/>
      <c r="PII306"/>
      <c r="PIJ306"/>
      <c r="PIK306"/>
      <c r="PIL306"/>
      <c r="PIM306"/>
      <c r="PIN306"/>
      <c r="PIO306"/>
      <c r="PIP306"/>
      <c r="PIQ306"/>
      <c r="PIR306"/>
      <c r="PIS306"/>
      <c r="PIT306"/>
      <c r="PIU306"/>
      <c r="PIV306"/>
      <c r="PIW306"/>
      <c r="PIX306"/>
      <c r="PIY306"/>
      <c r="PIZ306"/>
      <c r="PJA306"/>
      <c r="PJB306"/>
      <c r="PJC306"/>
      <c r="PJD306"/>
      <c r="PJE306"/>
      <c r="PJF306"/>
      <c r="PJG306"/>
      <c r="PJH306"/>
      <c r="PJI306"/>
      <c r="PJJ306"/>
      <c r="PJK306"/>
      <c r="PJL306"/>
      <c r="PJM306"/>
      <c r="PJN306"/>
      <c r="PJO306"/>
      <c r="PJP306"/>
      <c r="PJQ306"/>
      <c r="PJR306"/>
      <c r="PJS306"/>
      <c r="PJT306"/>
      <c r="PJU306"/>
      <c r="PJV306"/>
      <c r="PJW306"/>
      <c r="PJX306"/>
      <c r="PJY306"/>
      <c r="PJZ306"/>
      <c r="PKA306"/>
      <c r="PKB306"/>
      <c r="PKC306"/>
      <c r="PKD306"/>
      <c r="PKE306"/>
      <c r="PKF306"/>
      <c r="PKG306"/>
      <c r="PKH306"/>
      <c r="PKI306"/>
      <c r="PKJ306"/>
      <c r="PKK306"/>
      <c r="PKL306"/>
      <c r="PKM306"/>
      <c r="PKN306"/>
      <c r="PKO306"/>
      <c r="PKP306"/>
      <c r="PKQ306"/>
      <c r="PKR306"/>
      <c r="PKS306"/>
      <c r="PKT306"/>
      <c r="PKU306"/>
      <c r="PKV306"/>
      <c r="PKW306"/>
      <c r="PKX306"/>
      <c r="PKY306"/>
      <c r="PKZ306"/>
      <c r="PLA306"/>
      <c r="PLB306"/>
      <c r="PLC306"/>
      <c r="PLD306"/>
      <c r="PLE306"/>
      <c r="PLF306"/>
      <c r="PLG306"/>
      <c r="PLH306"/>
      <c r="PLI306"/>
      <c r="PLJ306"/>
      <c r="PLK306"/>
      <c r="PLL306"/>
      <c r="PLM306"/>
      <c r="PLN306"/>
      <c r="PLO306"/>
      <c r="PLP306"/>
      <c r="PLQ306"/>
      <c r="PLR306"/>
      <c r="PLS306"/>
      <c r="PLT306"/>
      <c r="PLU306"/>
      <c r="PLV306"/>
      <c r="PLW306"/>
      <c r="PLX306"/>
      <c r="PLY306"/>
      <c r="PLZ306"/>
      <c r="PMA306"/>
      <c r="PMB306"/>
      <c r="PMC306"/>
      <c r="PMD306"/>
      <c r="PME306"/>
      <c r="PMF306"/>
      <c r="PMG306"/>
      <c r="PMH306"/>
      <c r="PMI306"/>
      <c r="PMJ306"/>
      <c r="PMK306"/>
      <c r="PML306"/>
      <c r="PMM306"/>
      <c r="PMN306"/>
      <c r="PMO306"/>
      <c r="PMP306"/>
      <c r="PMQ306"/>
      <c r="PMR306"/>
      <c r="PMS306"/>
      <c r="PMT306"/>
      <c r="PMU306"/>
      <c r="PMV306"/>
      <c r="PMW306"/>
      <c r="PMX306"/>
      <c r="PMY306"/>
      <c r="PMZ306"/>
      <c r="PNA306"/>
      <c r="PNB306"/>
      <c r="PNC306"/>
      <c r="PND306"/>
      <c r="PNE306"/>
      <c r="PNF306"/>
      <c r="PNG306"/>
      <c r="PNH306"/>
      <c r="PNI306"/>
      <c r="PNJ306"/>
      <c r="PNK306"/>
      <c r="PNL306"/>
      <c r="PNM306"/>
      <c r="PNN306"/>
      <c r="PNO306"/>
      <c r="PNP306"/>
      <c r="PNQ306"/>
      <c r="PNR306"/>
      <c r="PNS306"/>
      <c r="PNT306"/>
      <c r="PNU306"/>
      <c r="PNV306"/>
      <c r="PNW306"/>
      <c r="PNX306"/>
      <c r="PNY306"/>
      <c r="PNZ306"/>
      <c r="POA306"/>
      <c r="POB306"/>
      <c r="POC306"/>
      <c r="POD306"/>
      <c r="POE306"/>
      <c r="POF306"/>
      <c r="POG306"/>
      <c r="POH306"/>
      <c r="POI306"/>
      <c r="POJ306"/>
      <c r="POK306"/>
      <c r="POL306"/>
      <c r="POM306"/>
      <c r="PON306"/>
      <c r="POO306"/>
      <c r="POP306"/>
      <c r="POQ306"/>
      <c r="POR306"/>
      <c r="POS306"/>
      <c r="POT306"/>
      <c r="POU306"/>
      <c r="POV306"/>
      <c r="POW306"/>
      <c r="POX306"/>
      <c r="POY306"/>
      <c r="POZ306"/>
      <c r="PPA306"/>
      <c r="PPB306"/>
      <c r="PPC306"/>
      <c r="PPD306"/>
      <c r="PPE306"/>
      <c r="PPF306"/>
      <c r="PPG306"/>
      <c r="PPH306"/>
      <c r="PPI306"/>
      <c r="PPJ306"/>
      <c r="PPK306"/>
      <c r="PPL306"/>
      <c r="PPM306"/>
      <c r="PPN306"/>
      <c r="PPO306"/>
      <c r="PPP306"/>
      <c r="PPQ306"/>
      <c r="PPR306"/>
      <c r="PPS306"/>
      <c r="PPT306"/>
      <c r="PPU306"/>
      <c r="PPV306"/>
      <c r="PPW306"/>
      <c r="PPX306"/>
      <c r="PPY306"/>
      <c r="PPZ306"/>
      <c r="PQA306"/>
      <c r="PQB306"/>
      <c r="PQC306"/>
      <c r="PQD306"/>
      <c r="PQE306"/>
      <c r="PQF306"/>
      <c r="PQG306"/>
      <c r="PQH306"/>
      <c r="PQI306"/>
      <c r="PQJ306"/>
      <c r="PQK306"/>
      <c r="PQL306"/>
      <c r="PQM306"/>
      <c r="PQN306"/>
      <c r="PQO306"/>
      <c r="PQP306"/>
      <c r="PQQ306"/>
      <c r="PQR306"/>
      <c r="PQS306"/>
      <c r="PQT306"/>
      <c r="PQU306"/>
      <c r="PQV306"/>
      <c r="PQW306"/>
      <c r="PQX306"/>
      <c r="PQY306"/>
      <c r="PQZ306"/>
      <c r="PRA306"/>
      <c r="PRB306"/>
      <c r="PRC306"/>
      <c r="PRD306"/>
      <c r="PRE306"/>
      <c r="PRF306"/>
      <c r="PRG306"/>
      <c r="PRH306"/>
      <c r="PRI306"/>
      <c r="PRJ306"/>
      <c r="PRK306"/>
      <c r="PRL306"/>
      <c r="PRM306"/>
      <c r="PRN306"/>
      <c r="PRO306"/>
      <c r="PRP306"/>
      <c r="PRQ306"/>
      <c r="PRR306"/>
      <c r="PRS306"/>
      <c r="PRT306"/>
      <c r="PRU306"/>
      <c r="PRV306"/>
      <c r="PRW306"/>
      <c r="PRX306"/>
      <c r="PRY306"/>
      <c r="PRZ306"/>
      <c r="PSA306"/>
      <c r="PSB306"/>
      <c r="PSC306"/>
      <c r="PSD306"/>
      <c r="PSE306"/>
      <c r="PSF306"/>
      <c r="PSG306"/>
      <c r="PSH306"/>
      <c r="PSI306"/>
      <c r="PSJ306"/>
      <c r="PSK306"/>
      <c r="PSL306"/>
      <c r="PSM306"/>
      <c r="PSN306"/>
      <c r="PSO306"/>
      <c r="PSP306"/>
      <c r="PSQ306"/>
      <c r="PSR306"/>
      <c r="PSS306"/>
      <c r="PST306"/>
      <c r="PSU306"/>
      <c r="PSV306"/>
      <c r="PSW306"/>
      <c r="PSX306"/>
      <c r="PSY306"/>
      <c r="PSZ306"/>
      <c r="PTA306"/>
      <c r="PTB306"/>
      <c r="PTC306"/>
      <c r="PTD306"/>
      <c r="PTE306"/>
      <c r="PTF306"/>
      <c r="PTG306"/>
      <c r="PTH306"/>
      <c r="PTI306"/>
      <c r="PTJ306"/>
      <c r="PTK306"/>
      <c r="PTL306"/>
      <c r="PTM306"/>
      <c r="PTN306"/>
      <c r="PTO306"/>
      <c r="PTP306"/>
      <c r="PTQ306"/>
      <c r="PTR306"/>
      <c r="PTS306"/>
      <c r="PTT306"/>
      <c r="PTU306"/>
      <c r="PTV306"/>
      <c r="PTW306"/>
      <c r="PTX306"/>
      <c r="PTY306"/>
      <c r="PTZ306"/>
      <c r="PUA306"/>
      <c r="PUB306"/>
      <c r="PUC306"/>
      <c r="PUD306"/>
      <c r="PUE306"/>
      <c r="PUF306"/>
      <c r="PUG306"/>
      <c r="PUH306"/>
      <c r="PUI306"/>
      <c r="PUJ306"/>
      <c r="PUK306"/>
      <c r="PUL306"/>
      <c r="PUM306"/>
      <c r="PUN306"/>
      <c r="PUO306"/>
      <c r="PUP306"/>
      <c r="PUQ306"/>
      <c r="PUR306"/>
      <c r="PUS306"/>
      <c r="PUT306"/>
      <c r="PUU306"/>
      <c r="PUV306"/>
      <c r="PUW306"/>
      <c r="PUX306"/>
      <c r="PUY306"/>
      <c r="PUZ306"/>
      <c r="PVA306"/>
      <c r="PVB306"/>
      <c r="PVC306"/>
      <c r="PVD306"/>
      <c r="PVE306"/>
      <c r="PVF306"/>
      <c r="PVG306"/>
      <c r="PVH306"/>
      <c r="PVI306"/>
      <c r="PVJ306"/>
      <c r="PVK306"/>
      <c r="PVL306"/>
      <c r="PVM306"/>
      <c r="PVN306"/>
      <c r="PVO306"/>
      <c r="PVP306"/>
      <c r="PVQ306"/>
      <c r="PVR306"/>
      <c r="PVS306"/>
      <c r="PVT306"/>
      <c r="PVU306"/>
      <c r="PVV306"/>
      <c r="PVW306"/>
      <c r="PVX306"/>
      <c r="PVY306"/>
      <c r="PVZ306"/>
      <c r="PWA306"/>
      <c r="PWB306"/>
      <c r="PWC306"/>
      <c r="PWD306"/>
      <c r="PWE306"/>
      <c r="PWF306"/>
      <c r="PWG306"/>
      <c r="PWH306"/>
      <c r="PWI306"/>
      <c r="PWJ306"/>
      <c r="PWK306"/>
      <c r="PWL306"/>
      <c r="PWM306"/>
      <c r="PWN306"/>
      <c r="PWO306"/>
      <c r="PWP306"/>
      <c r="PWQ306"/>
      <c r="PWR306"/>
      <c r="PWS306"/>
      <c r="PWT306"/>
      <c r="PWU306"/>
      <c r="PWV306"/>
      <c r="PWW306"/>
      <c r="PWX306"/>
      <c r="PWY306"/>
      <c r="PWZ306"/>
      <c r="PXA306"/>
      <c r="PXB306"/>
      <c r="PXC306"/>
      <c r="PXD306"/>
      <c r="PXE306"/>
      <c r="PXF306"/>
      <c r="PXG306"/>
      <c r="PXH306"/>
      <c r="PXI306"/>
      <c r="PXJ306"/>
      <c r="PXK306"/>
      <c r="PXL306"/>
      <c r="PXM306"/>
      <c r="PXN306"/>
      <c r="PXO306"/>
      <c r="PXP306"/>
      <c r="PXQ306"/>
      <c r="PXR306"/>
      <c r="PXS306"/>
      <c r="PXT306"/>
      <c r="PXU306"/>
      <c r="PXV306"/>
      <c r="PXW306"/>
      <c r="PXX306"/>
      <c r="PXY306"/>
      <c r="PXZ306"/>
      <c r="PYA306"/>
      <c r="PYB306"/>
      <c r="PYC306"/>
      <c r="PYD306"/>
      <c r="PYE306"/>
      <c r="PYF306"/>
      <c r="PYG306"/>
      <c r="PYH306"/>
      <c r="PYI306"/>
      <c r="PYJ306"/>
      <c r="PYK306"/>
      <c r="PYL306"/>
      <c r="PYM306"/>
      <c r="PYN306"/>
      <c r="PYO306"/>
      <c r="PYP306"/>
      <c r="PYQ306"/>
      <c r="PYR306"/>
      <c r="PYS306"/>
      <c r="PYT306"/>
      <c r="PYU306"/>
      <c r="PYV306"/>
      <c r="PYW306"/>
      <c r="PYX306"/>
      <c r="PYY306"/>
      <c r="PYZ306"/>
      <c r="PZA306"/>
      <c r="PZB306"/>
      <c r="PZC306"/>
      <c r="PZD306"/>
      <c r="PZE306"/>
      <c r="PZF306"/>
      <c r="PZG306"/>
      <c r="PZH306"/>
      <c r="PZI306"/>
      <c r="PZJ306"/>
      <c r="PZK306"/>
      <c r="PZL306"/>
      <c r="PZM306"/>
      <c r="PZN306"/>
      <c r="PZO306"/>
      <c r="PZP306"/>
      <c r="PZQ306"/>
      <c r="PZR306"/>
      <c r="PZS306"/>
      <c r="PZT306"/>
      <c r="PZU306"/>
      <c r="PZV306"/>
      <c r="PZW306"/>
      <c r="PZX306"/>
      <c r="PZY306"/>
      <c r="PZZ306"/>
      <c r="QAA306"/>
      <c r="QAB306"/>
      <c r="QAC306"/>
      <c r="QAD306"/>
      <c r="QAE306"/>
      <c r="QAF306"/>
      <c r="QAG306"/>
      <c r="QAH306"/>
      <c r="QAI306"/>
      <c r="QAJ306"/>
      <c r="QAK306"/>
      <c r="QAL306"/>
      <c r="QAM306"/>
      <c r="QAN306"/>
      <c r="QAO306"/>
      <c r="QAP306"/>
      <c r="QAQ306"/>
      <c r="QAR306"/>
      <c r="QAS306"/>
      <c r="QAT306"/>
      <c r="QAU306"/>
      <c r="QAV306"/>
      <c r="QAW306"/>
      <c r="QAX306"/>
      <c r="QAY306"/>
      <c r="QAZ306"/>
      <c r="QBA306"/>
      <c r="QBB306"/>
      <c r="QBC306"/>
      <c r="QBD306"/>
      <c r="QBE306"/>
      <c r="QBF306"/>
      <c r="QBG306"/>
      <c r="QBH306"/>
      <c r="QBI306"/>
      <c r="QBJ306"/>
      <c r="QBK306"/>
      <c r="QBL306"/>
      <c r="QBM306"/>
      <c r="QBN306"/>
      <c r="QBO306"/>
      <c r="QBP306"/>
      <c r="QBQ306"/>
      <c r="QBR306"/>
      <c r="QBS306"/>
      <c r="QBT306"/>
      <c r="QBU306"/>
      <c r="QBV306"/>
      <c r="QBW306"/>
      <c r="QBX306"/>
      <c r="QBY306"/>
      <c r="QBZ306"/>
      <c r="QCA306"/>
      <c r="QCB306"/>
      <c r="QCC306"/>
      <c r="QCD306"/>
      <c r="QCE306"/>
      <c r="QCF306"/>
      <c r="QCG306"/>
      <c r="QCH306"/>
      <c r="QCI306"/>
      <c r="QCJ306"/>
      <c r="QCK306"/>
      <c r="QCL306"/>
      <c r="QCM306"/>
      <c r="QCN306"/>
      <c r="QCO306"/>
      <c r="QCP306"/>
      <c r="QCQ306"/>
      <c r="QCR306"/>
      <c r="QCS306"/>
      <c r="QCT306"/>
      <c r="QCU306"/>
      <c r="QCV306"/>
      <c r="QCW306"/>
      <c r="QCX306"/>
      <c r="QCY306"/>
      <c r="QCZ306"/>
      <c r="QDA306"/>
      <c r="QDB306"/>
      <c r="QDC306"/>
      <c r="QDD306"/>
      <c r="QDE306"/>
      <c r="QDF306"/>
      <c r="QDG306"/>
      <c r="QDH306"/>
      <c r="QDI306"/>
      <c r="QDJ306"/>
      <c r="QDK306"/>
      <c r="QDL306"/>
      <c r="QDM306"/>
      <c r="QDN306"/>
      <c r="QDO306"/>
      <c r="QDP306"/>
      <c r="QDQ306"/>
      <c r="QDR306"/>
      <c r="QDS306"/>
      <c r="QDT306"/>
      <c r="QDU306"/>
      <c r="QDV306"/>
      <c r="QDW306"/>
      <c r="QDX306"/>
      <c r="QDY306"/>
      <c r="QDZ306"/>
      <c r="QEA306"/>
      <c r="QEB306"/>
      <c r="QEC306"/>
      <c r="QED306"/>
      <c r="QEE306"/>
      <c r="QEF306"/>
      <c r="QEG306"/>
      <c r="QEH306"/>
      <c r="QEI306"/>
      <c r="QEJ306"/>
      <c r="QEK306"/>
      <c r="QEL306"/>
      <c r="QEM306"/>
      <c r="QEN306"/>
      <c r="QEO306"/>
      <c r="QEP306"/>
      <c r="QEQ306"/>
      <c r="QER306"/>
      <c r="QES306"/>
      <c r="QET306"/>
      <c r="QEU306"/>
      <c r="QEV306"/>
      <c r="QEW306"/>
      <c r="QEX306"/>
      <c r="QEY306"/>
      <c r="QEZ306"/>
      <c r="QFA306"/>
      <c r="QFB306"/>
      <c r="QFC306"/>
      <c r="QFD306"/>
      <c r="QFE306"/>
      <c r="QFF306"/>
      <c r="QFG306"/>
      <c r="QFH306"/>
      <c r="QFI306"/>
      <c r="QFJ306"/>
      <c r="QFK306"/>
      <c r="QFL306"/>
      <c r="QFM306"/>
      <c r="QFN306"/>
      <c r="QFO306"/>
      <c r="QFP306"/>
      <c r="QFQ306"/>
      <c r="QFR306"/>
      <c r="QFS306"/>
      <c r="QFT306"/>
      <c r="QFU306"/>
      <c r="QFV306"/>
      <c r="QFW306"/>
      <c r="QFX306"/>
      <c r="QFY306"/>
      <c r="QFZ306"/>
      <c r="QGA306"/>
      <c r="QGB306"/>
      <c r="QGC306"/>
      <c r="QGD306"/>
      <c r="QGE306"/>
      <c r="QGF306"/>
      <c r="QGG306"/>
      <c r="QGH306"/>
      <c r="QGI306"/>
      <c r="QGJ306"/>
      <c r="QGK306"/>
      <c r="QGL306"/>
      <c r="QGM306"/>
      <c r="QGN306"/>
      <c r="QGO306"/>
      <c r="QGP306"/>
      <c r="QGQ306"/>
      <c r="QGR306"/>
      <c r="QGS306"/>
      <c r="QGT306"/>
      <c r="QGU306"/>
      <c r="QGV306"/>
      <c r="QGW306"/>
      <c r="QGX306"/>
      <c r="QGY306"/>
      <c r="QGZ306"/>
      <c r="QHA306"/>
      <c r="QHB306"/>
      <c r="QHC306"/>
      <c r="QHD306"/>
      <c r="QHE306"/>
      <c r="QHF306"/>
      <c r="QHG306"/>
      <c r="QHH306"/>
      <c r="QHI306"/>
      <c r="QHJ306"/>
      <c r="QHK306"/>
      <c r="QHL306"/>
      <c r="QHM306"/>
      <c r="QHN306"/>
      <c r="QHO306"/>
      <c r="QHP306"/>
      <c r="QHQ306"/>
      <c r="QHR306"/>
      <c r="QHS306"/>
      <c r="QHT306"/>
      <c r="QHU306"/>
      <c r="QHV306"/>
      <c r="QHW306"/>
      <c r="QHX306"/>
      <c r="QHY306"/>
      <c r="QHZ306"/>
      <c r="QIA306"/>
      <c r="QIB306"/>
      <c r="QIC306"/>
      <c r="QID306"/>
      <c r="QIE306"/>
      <c r="QIF306"/>
      <c r="QIG306"/>
      <c r="QIH306"/>
      <c r="QII306"/>
      <c r="QIJ306"/>
      <c r="QIK306"/>
      <c r="QIL306"/>
      <c r="QIM306"/>
      <c r="QIN306"/>
      <c r="QIO306"/>
      <c r="QIP306"/>
      <c r="QIQ306"/>
      <c r="QIR306"/>
      <c r="QIS306"/>
      <c r="QIT306"/>
      <c r="QIU306"/>
      <c r="QIV306"/>
      <c r="QIW306"/>
      <c r="QIX306"/>
      <c r="QIY306"/>
      <c r="QIZ306"/>
      <c r="QJA306"/>
      <c r="QJB306"/>
      <c r="QJC306"/>
      <c r="QJD306"/>
      <c r="QJE306"/>
      <c r="QJF306"/>
      <c r="QJG306"/>
      <c r="QJH306"/>
      <c r="QJI306"/>
      <c r="QJJ306"/>
      <c r="QJK306"/>
      <c r="QJL306"/>
      <c r="QJM306"/>
      <c r="QJN306"/>
      <c r="QJO306"/>
      <c r="QJP306"/>
      <c r="QJQ306"/>
      <c r="QJR306"/>
      <c r="QJS306"/>
      <c r="QJT306"/>
      <c r="QJU306"/>
      <c r="QJV306"/>
      <c r="QJW306"/>
      <c r="QJX306"/>
      <c r="QJY306"/>
      <c r="QJZ306"/>
      <c r="QKA306"/>
      <c r="QKB306"/>
      <c r="QKC306"/>
      <c r="QKD306"/>
      <c r="QKE306"/>
      <c r="QKF306"/>
      <c r="QKG306"/>
      <c r="QKH306"/>
      <c r="QKI306"/>
      <c r="QKJ306"/>
      <c r="QKK306"/>
      <c r="QKL306"/>
      <c r="QKM306"/>
      <c r="QKN306"/>
      <c r="QKO306"/>
      <c r="QKP306"/>
      <c r="QKQ306"/>
      <c r="QKR306"/>
      <c r="QKS306"/>
      <c r="QKT306"/>
      <c r="QKU306"/>
      <c r="QKV306"/>
      <c r="QKW306"/>
      <c r="QKX306"/>
      <c r="QKY306"/>
      <c r="QKZ306"/>
      <c r="QLA306"/>
      <c r="QLB306"/>
      <c r="QLC306"/>
      <c r="QLD306"/>
      <c r="QLE306"/>
      <c r="QLF306"/>
      <c r="QLG306"/>
      <c r="QLH306"/>
      <c r="QLI306"/>
      <c r="QLJ306"/>
      <c r="QLK306"/>
      <c r="QLL306"/>
      <c r="QLM306"/>
      <c r="QLN306"/>
      <c r="QLO306"/>
      <c r="QLP306"/>
      <c r="QLQ306"/>
      <c r="QLR306"/>
      <c r="QLS306"/>
      <c r="QLT306"/>
      <c r="QLU306"/>
      <c r="QLV306"/>
      <c r="QLW306"/>
      <c r="QLX306"/>
      <c r="QLY306"/>
      <c r="QLZ306"/>
      <c r="QMA306"/>
      <c r="QMB306"/>
      <c r="QMC306"/>
      <c r="QMD306"/>
      <c r="QME306"/>
      <c r="QMF306"/>
      <c r="QMG306"/>
      <c r="QMH306"/>
      <c r="QMI306"/>
      <c r="QMJ306"/>
      <c r="QMK306"/>
      <c r="QML306"/>
      <c r="QMM306"/>
      <c r="QMN306"/>
      <c r="QMO306"/>
      <c r="QMP306"/>
      <c r="QMQ306"/>
      <c r="QMR306"/>
      <c r="QMS306"/>
      <c r="QMT306"/>
      <c r="QMU306"/>
      <c r="QMV306"/>
      <c r="QMW306"/>
      <c r="QMX306"/>
      <c r="QMY306"/>
      <c r="QMZ306"/>
      <c r="QNA306"/>
      <c r="QNB306"/>
      <c r="QNC306"/>
      <c r="QND306"/>
      <c r="QNE306"/>
      <c r="QNF306"/>
      <c r="QNG306"/>
      <c r="QNH306"/>
      <c r="QNI306"/>
      <c r="QNJ306"/>
      <c r="QNK306"/>
      <c r="QNL306"/>
      <c r="QNM306"/>
      <c r="QNN306"/>
      <c r="QNO306"/>
      <c r="QNP306"/>
      <c r="QNQ306"/>
      <c r="QNR306"/>
      <c r="QNS306"/>
      <c r="QNT306"/>
      <c r="QNU306"/>
      <c r="QNV306"/>
      <c r="QNW306"/>
      <c r="QNX306"/>
      <c r="QNY306"/>
      <c r="QNZ306"/>
      <c r="QOA306"/>
      <c r="QOB306"/>
      <c r="QOC306"/>
      <c r="QOD306"/>
      <c r="QOE306"/>
      <c r="QOF306"/>
      <c r="QOG306"/>
      <c r="QOH306"/>
      <c r="QOI306"/>
      <c r="QOJ306"/>
      <c r="QOK306"/>
      <c r="QOL306"/>
      <c r="QOM306"/>
      <c r="QON306"/>
      <c r="QOO306"/>
      <c r="QOP306"/>
      <c r="QOQ306"/>
      <c r="QOR306"/>
      <c r="QOS306"/>
      <c r="QOT306"/>
      <c r="QOU306"/>
      <c r="QOV306"/>
      <c r="QOW306"/>
      <c r="QOX306"/>
      <c r="QOY306"/>
      <c r="QOZ306"/>
      <c r="QPA306"/>
      <c r="QPB306"/>
      <c r="QPC306"/>
      <c r="QPD306"/>
      <c r="QPE306"/>
      <c r="QPF306"/>
      <c r="QPG306"/>
      <c r="QPH306"/>
      <c r="QPI306"/>
      <c r="QPJ306"/>
      <c r="QPK306"/>
      <c r="QPL306"/>
      <c r="QPM306"/>
      <c r="QPN306"/>
      <c r="QPO306"/>
      <c r="QPP306"/>
      <c r="QPQ306"/>
      <c r="QPR306"/>
      <c r="QPS306"/>
      <c r="QPT306"/>
      <c r="QPU306"/>
      <c r="QPV306"/>
      <c r="QPW306"/>
      <c r="QPX306"/>
      <c r="QPY306"/>
      <c r="QPZ306"/>
      <c r="QQA306"/>
      <c r="QQB306"/>
      <c r="QQC306"/>
      <c r="QQD306"/>
      <c r="QQE306"/>
      <c r="QQF306"/>
      <c r="QQG306"/>
      <c r="QQH306"/>
      <c r="QQI306"/>
      <c r="QQJ306"/>
      <c r="QQK306"/>
      <c r="QQL306"/>
      <c r="QQM306"/>
      <c r="QQN306"/>
      <c r="QQO306"/>
      <c r="QQP306"/>
      <c r="QQQ306"/>
      <c r="QQR306"/>
      <c r="QQS306"/>
      <c r="QQT306"/>
      <c r="QQU306"/>
      <c r="QQV306"/>
      <c r="QQW306"/>
      <c r="QQX306"/>
      <c r="QQY306"/>
      <c r="QQZ306"/>
      <c r="QRA306"/>
      <c r="QRB306"/>
      <c r="QRC306"/>
      <c r="QRD306"/>
      <c r="QRE306"/>
      <c r="QRF306"/>
      <c r="QRG306"/>
      <c r="QRH306"/>
      <c r="QRI306"/>
      <c r="QRJ306"/>
      <c r="QRK306"/>
      <c r="QRL306"/>
      <c r="QRM306"/>
      <c r="QRN306"/>
      <c r="QRO306"/>
      <c r="QRP306"/>
      <c r="QRQ306"/>
      <c r="QRR306"/>
      <c r="QRS306"/>
      <c r="QRT306"/>
      <c r="QRU306"/>
      <c r="QRV306"/>
      <c r="QRW306"/>
      <c r="QRX306"/>
      <c r="QRY306"/>
      <c r="QRZ306"/>
      <c r="QSA306"/>
      <c r="QSB306"/>
      <c r="QSC306"/>
      <c r="QSD306"/>
      <c r="QSE306"/>
      <c r="QSF306"/>
      <c r="QSG306"/>
      <c r="QSH306"/>
      <c r="QSI306"/>
      <c r="QSJ306"/>
      <c r="QSK306"/>
      <c r="QSL306"/>
      <c r="QSM306"/>
      <c r="QSN306"/>
      <c r="QSO306"/>
      <c r="QSP306"/>
      <c r="QSQ306"/>
      <c r="QSR306"/>
      <c r="QSS306"/>
      <c r="QST306"/>
      <c r="QSU306"/>
      <c r="QSV306"/>
      <c r="QSW306"/>
      <c r="QSX306"/>
      <c r="QSY306"/>
      <c r="QSZ306"/>
      <c r="QTA306"/>
      <c r="QTB306"/>
      <c r="QTC306"/>
      <c r="QTD306"/>
      <c r="QTE306"/>
      <c r="QTF306"/>
      <c r="QTG306"/>
      <c r="QTH306"/>
      <c r="QTI306"/>
      <c r="QTJ306"/>
      <c r="QTK306"/>
      <c r="QTL306"/>
      <c r="QTM306"/>
      <c r="QTN306"/>
      <c r="QTO306"/>
      <c r="QTP306"/>
      <c r="QTQ306"/>
      <c r="QTR306"/>
      <c r="QTS306"/>
      <c r="QTT306"/>
      <c r="QTU306"/>
      <c r="QTV306"/>
      <c r="QTW306"/>
      <c r="QTX306"/>
      <c r="QTY306"/>
      <c r="QTZ306"/>
      <c r="QUA306"/>
      <c r="QUB306"/>
      <c r="QUC306"/>
      <c r="QUD306"/>
      <c r="QUE306"/>
      <c r="QUF306"/>
      <c r="QUG306"/>
      <c r="QUH306"/>
      <c r="QUI306"/>
      <c r="QUJ306"/>
      <c r="QUK306"/>
      <c r="QUL306"/>
      <c r="QUM306"/>
      <c r="QUN306"/>
      <c r="QUO306"/>
      <c r="QUP306"/>
      <c r="QUQ306"/>
      <c r="QUR306"/>
      <c r="QUS306"/>
      <c r="QUT306"/>
      <c r="QUU306"/>
      <c r="QUV306"/>
      <c r="QUW306"/>
      <c r="QUX306"/>
      <c r="QUY306"/>
      <c r="QUZ306"/>
      <c r="QVA306"/>
      <c r="QVB306"/>
      <c r="QVC306"/>
      <c r="QVD306"/>
      <c r="QVE306"/>
      <c r="QVF306"/>
      <c r="QVG306"/>
      <c r="QVH306"/>
      <c r="QVI306"/>
      <c r="QVJ306"/>
      <c r="QVK306"/>
      <c r="QVL306"/>
      <c r="QVM306"/>
      <c r="QVN306"/>
      <c r="QVO306"/>
      <c r="QVP306"/>
      <c r="QVQ306"/>
      <c r="QVR306"/>
      <c r="QVS306"/>
      <c r="QVT306"/>
      <c r="QVU306"/>
      <c r="QVV306"/>
      <c r="QVW306"/>
      <c r="QVX306"/>
      <c r="QVY306"/>
      <c r="QVZ306"/>
      <c r="QWA306"/>
      <c r="QWB306"/>
      <c r="QWC306"/>
      <c r="QWD306"/>
      <c r="QWE306"/>
      <c r="QWF306"/>
      <c r="QWG306"/>
      <c r="QWH306"/>
      <c r="QWI306"/>
      <c r="QWJ306"/>
      <c r="QWK306"/>
      <c r="QWL306"/>
      <c r="QWM306"/>
      <c r="QWN306"/>
      <c r="QWO306"/>
      <c r="QWP306"/>
      <c r="QWQ306"/>
      <c r="QWR306"/>
      <c r="QWS306"/>
      <c r="QWT306"/>
      <c r="QWU306"/>
      <c r="QWV306"/>
      <c r="QWW306"/>
      <c r="QWX306"/>
      <c r="QWY306"/>
      <c r="QWZ306"/>
      <c r="QXA306"/>
      <c r="QXB306"/>
      <c r="QXC306"/>
      <c r="QXD306"/>
      <c r="QXE306"/>
      <c r="QXF306"/>
      <c r="QXG306"/>
      <c r="QXH306"/>
      <c r="QXI306"/>
      <c r="QXJ306"/>
      <c r="QXK306"/>
      <c r="QXL306"/>
      <c r="QXM306"/>
      <c r="QXN306"/>
      <c r="QXO306"/>
      <c r="QXP306"/>
      <c r="QXQ306"/>
      <c r="QXR306"/>
      <c r="QXS306"/>
      <c r="QXT306"/>
      <c r="QXU306"/>
      <c r="QXV306"/>
      <c r="QXW306"/>
      <c r="QXX306"/>
      <c r="QXY306"/>
      <c r="QXZ306"/>
      <c r="QYA306"/>
      <c r="QYB306"/>
      <c r="QYC306"/>
      <c r="QYD306"/>
      <c r="QYE306"/>
      <c r="QYF306"/>
      <c r="QYG306"/>
      <c r="QYH306"/>
      <c r="QYI306"/>
      <c r="QYJ306"/>
      <c r="QYK306"/>
      <c r="QYL306"/>
      <c r="QYM306"/>
      <c r="QYN306"/>
      <c r="QYO306"/>
      <c r="QYP306"/>
      <c r="QYQ306"/>
      <c r="QYR306"/>
      <c r="QYS306"/>
      <c r="QYT306"/>
      <c r="QYU306"/>
      <c r="QYV306"/>
      <c r="QYW306"/>
      <c r="QYX306"/>
      <c r="QYY306"/>
      <c r="QYZ306"/>
      <c r="QZA306"/>
      <c r="QZB306"/>
      <c r="QZC306"/>
      <c r="QZD306"/>
      <c r="QZE306"/>
      <c r="QZF306"/>
      <c r="QZG306"/>
      <c r="QZH306"/>
      <c r="QZI306"/>
      <c r="QZJ306"/>
      <c r="QZK306"/>
      <c r="QZL306"/>
      <c r="QZM306"/>
      <c r="QZN306"/>
      <c r="QZO306"/>
      <c r="QZP306"/>
      <c r="QZQ306"/>
      <c r="QZR306"/>
      <c r="QZS306"/>
      <c r="QZT306"/>
      <c r="QZU306"/>
      <c r="QZV306"/>
      <c r="QZW306"/>
      <c r="QZX306"/>
      <c r="QZY306"/>
      <c r="QZZ306"/>
      <c r="RAA306"/>
      <c r="RAB306"/>
      <c r="RAC306"/>
      <c r="RAD306"/>
      <c r="RAE306"/>
      <c r="RAF306"/>
      <c r="RAG306"/>
      <c r="RAH306"/>
      <c r="RAI306"/>
      <c r="RAJ306"/>
      <c r="RAK306"/>
      <c r="RAL306"/>
      <c r="RAM306"/>
      <c r="RAN306"/>
      <c r="RAO306"/>
      <c r="RAP306"/>
      <c r="RAQ306"/>
      <c r="RAR306"/>
      <c r="RAS306"/>
      <c r="RAT306"/>
      <c r="RAU306"/>
      <c r="RAV306"/>
      <c r="RAW306"/>
      <c r="RAX306"/>
      <c r="RAY306"/>
      <c r="RAZ306"/>
      <c r="RBA306"/>
      <c r="RBB306"/>
      <c r="RBC306"/>
      <c r="RBD306"/>
      <c r="RBE306"/>
      <c r="RBF306"/>
      <c r="RBG306"/>
      <c r="RBH306"/>
      <c r="RBI306"/>
      <c r="RBJ306"/>
      <c r="RBK306"/>
      <c r="RBL306"/>
      <c r="RBM306"/>
      <c r="RBN306"/>
      <c r="RBO306"/>
      <c r="RBP306"/>
      <c r="RBQ306"/>
      <c r="RBR306"/>
      <c r="RBS306"/>
      <c r="RBT306"/>
      <c r="RBU306"/>
      <c r="RBV306"/>
      <c r="RBW306"/>
      <c r="RBX306"/>
      <c r="RBY306"/>
      <c r="RBZ306"/>
      <c r="RCA306"/>
      <c r="RCB306"/>
      <c r="RCC306"/>
      <c r="RCD306"/>
      <c r="RCE306"/>
      <c r="RCF306"/>
      <c r="RCG306"/>
      <c r="RCH306"/>
      <c r="RCI306"/>
      <c r="RCJ306"/>
      <c r="RCK306"/>
      <c r="RCL306"/>
      <c r="RCM306"/>
      <c r="RCN306"/>
      <c r="RCO306"/>
      <c r="RCP306"/>
      <c r="RCQ306"/>
      <c r="RCR306"/>
      <c r="RCS306"/>
      <c r="RCT306"/>
      <c r="RCU306"/>
      <c r="RCV306"/>
      <c r="RCW306"/>
      <c r="RCX306"/>
      <c r="RCY306"/>
      <c r="RCZ306"/>
      <c r="RDA306"/>
      <c r="RDB306"/>
      <c r="RDC306"/>
      <c r="RDD306"/>
      <c r="RDE306"/>
      <c r="RDF306"/>
      <c r="RDG306"/>
      <c r="RDH306"/>
      <c r="RDI306"/>
      <c r="RDJ306"/>
      <c r="RDK306"/>
      <c r="RDL306"/>
      <c r="RDM306"/>
      <c r="RDN306"/>
      <c r="RDO306"/>
      <c r="RDP306"/>
      <c r="RDQ306"/>
      <c r="RDR306"/>
      <c r="RDS306"/>
      <c r="RDT306"/>
      <c r="RDU306"/>
      <c r="RDV306"/>
      <c r="RDW306"/>
      <c r="RDX306"/>
      <c r="RDY306"/>
      <c r="RDZ306"/>
      <c r="REA306"/>
      <c r="REB306"/>
      <c r="REC306"/>
      <c r="RED306"/>
      <c r="REE306"/>
      <c r="REF306"/>
      <c r="REG306"/>
      <c r="REH306"/>
      <c r="REI306"/>
      <c r="REJ306"/>
      <c r="REK306"/>
      <c r="REL306"/>
      <c r="REM306"/>
      <c r="REN306"/>
      <c r="REO306"/>
      <c r="REP306"/>
      <c r="REQ306"/>
      <c r="RER306"/>
      <c r="RES306"/>
      <c r="RET306"/>
      <c r="REU306"/>
      <c r="REV306"/>
      <c r="REW306"/>
      <c r="REX306"/>
      <c r="REY306"/>
      <c r="REZ306"/>
      <c r="RFA306"/>
      <c r="RFB306"/>
      <c r="RFC306"/>
      <c r="RFD306"/>
      <c r="RFE306"/>
      <c r="RFF306"/>
      <c r="RFG306"/>
      <c r="RFH306"/>
      <c r="RFI306"/>
      <c r="RFJ306"/>
      <c r="RFK306"/>
      <c r="RFL306"/>
      <c r="RFM306"/>
      <c r="RFN306"/>
      <c r="RFO306"/>
      <c r="RFP306"/>
      <c r="RFQ306"/>
      <c r="RFR306"/>
      <c r="RFS306"/>
      <c r="RFT306"/>
      <c r="RFU306"/>
      <c r="RFV306"/>
      <c r="RFW306"/>
      <c r="RFX306"/>
      <c r="RFY306"/>
      <c r="RFZ306"/>
      <c r="RGA306"/>
      <c r="RGB306"/>
      <c r="RGC306"/>
      <c r="RGD306"/>
      <c r="RGE306"/>
      <c r="RGF306"/>
      <c r="RGG306"/>
      <c r="RGH306"/>
      <c r="RGI306"/>
      <c r="RGJ306"/>
      <c r="RGK306"/>
      <c r="RGL306"/>
      <c r="RGM306"/>
      <c r="RGN306"/>
      <c r="RGO306"/>
      <c r="RGP306"/>
      <c r="RGQ306"/>
      <c r="RGR306"/>
      <c r="RGS306"/>
      <c r="RGT306"/>
      <c r="RGU306"/>
      <c r="RGV306"/>
      <c r="RGW306"/>
      <c r="RGX306"/>
      <c r="RGY306"/>
      <c r="RGZ306"/>
      <c r="RHA306"/>
      <c r="RHB306"/>
      <c r="RHC306"/>
      <c r="RHD306"/>
      <c r="RHE306"/>
      <c r="RHF306"/>
      <c r="RHG306"/>
      <c r="RHH306"/>
      <c r="RHI306"/>
      <c r="RHJ306"/>
      <c r="RHK306"/>
      <c r="RHL306"/>
      <c r="RHM306"/>
      <c r="RHN306"/>
      <c r="RHO306"/>
      <c r="RHP306"/>
      <c r="RHQ306"/>
      <c r="RHR306"/>
      <c r="RHS306"/>
      <c r="RHT306"/>
      <c r="RHU306"/>
      <c r="RHV306"/>
      <c r="RHW306"/>
      <c r="RHX306"/>
      <c r="RHY306"/>
      <c r="RHZ306"/>
      <c r="RIA306"/>
      <c r="RIB306"/>
      <c r="RIC306"/>
      <c r="RID306"/>
      <c r="RIE306"/>
      <c r="RIF306"/>
      <c r="RIG306"/>
      <c r="RIH306"/>
      <c r="RII306"/>
      <c r="RIJ306"/>
      <c r="RIK306"/>
      <c r="RIL306"/>
      <c r="RIM306"/>
      <c r="RIN306"/>
      <c r="RIO306"/>
      <c r="RIP306"/>
      <c r="RIQ306"/>
      <c r="RIR306"/>
      <c r="RIS306"/>
      <c r="RIT306"/>
      <c r="RIU306"/>
      <c r="RIV306"/>
      <c r="RIW306"/>
      <c r="RIX306"/>
      <c r="RIY306"/>
      <c r="RIZ306"/>
      <c r="RJA306"/>
      <c r="RJB306"/>
      <c r="RJC306"/>
      <c r="RJD306"/>
      <c r="RJE306"/>
      <c r="RJF306"/>
      <c r="RJG306"/>
      <c r="RJH306"/>
      <c r="RJI306"/>
      <c r="RJJ306"/>
      <c r="RJK306"/>
      <c r="RJL306"/>
      <c r="RJM306"/>
      <c r="RJN306"/>
      <c r="RJO306"/>
      <c r="RJP306"/>
      <c r="RJQ306"/>
      <c r="RJR306"/>
      <c r="RJS306"/>
      <c r="RJT306"/>
      <c r="RJU306"/>
      <c r="RJV306"/>
      <c r="RJW306"/>
      <c r="RJX306"/>
      <c r="RJY306"/>
      <c r="RJZ306"/>
      <c r="RKA306"/>
      <c r="RKB306"/>
      <c r="RKC306"/>
      <c r="RKD306"/>
      <c r="RKE306"/>
      <c r="RKF306"/>
      <c r="RKG306"/>
      <c r="RKH306"/>
      <c r="RKI306"/>
      <c r="RKJ306"/>
      <c r="RKK306"/>
      <c r="RKL306"/>
      <c r="RKM306"/>
      <c r="RKN306"/>
      <c r="RKO306"/>
      <c r="RKP306"/>
      <c r="RKQ306"/>
      <c r="RKR306"/>
      <c r="RKS306"/>
      <c r="RKT306"/>
      <c r="RKU306"/>
      <c r="RKV306"/>
      <c r="RKW306"/>
      <c r="RKX306"/>
      <c r="RKY306"/>
      <c r="RKZ306"/>
      <c r="RLA306"/>
      <c r="RLB306"/>
      <c r="RLC306"/>
      <c r="RLD306"/>
      <c r="RLE306"/>
      <c r="RLF306"/>
      <c r="RLG306"/>
      <c r="RLH306"/>
      <c r="RLI306"/>
      <c r="RLJ306"/>
      <c r="RLK306"/>
      <c r="RLL306"/>
      <c r="RLM306"/>
      <c r="RLN306"/>
      <c r="RLO306"/>
      <c r="RLP306"/>
      <c r="RLQ306"/>
      <c r="RLR306"/>
      <c r="RLS306"/>
      <c r="RLT306"/>
      <c r="RLU306"/>
      <c r="RLV306"/>
      <c r="RLW306"/>
      <c r="RLX306"/>
      <c r="RLY306"/>
      <c r="RLZ306"/>
      <c r="RMA306"/>
      <c r="RMB306"/>
      <c r="RMC306"/>
      <c r="RMD306"/>
      <c r="RME306"/>
      <c r="RMF306"/>
      <c r="RMG306"/>
      <c r="RMH306"/>
      <c r="RMI306"/>
      <c r="RMJ306"/>
      <c r="RMK306"/>
      <c r="RML306"/>
      <c r="RMM306"/>
      <c r="RMN306"/>
      <c r="RMO306"/>
      <c r="RMP306"/>
      <c r="RMQ306"/>
      <c r="RMR306"/>
      <c r="RMS306"/>
      <c r="RMT306"/>
      <c r="RMU306"/>
      <c r="RMV306"/>
      <c r="RMW306"/>
      <c r="RMX306"/>
      <c r="RMY306"/>
      <c r="RMZ306"/>
      <c r="RNA306"/>
      <c r="RNB306"/>
      <c r="RNC306"/>
      <c r="RND306"/>
      <c r="RNE306"/>
      <c r="RNF306"/>
      <c r="RNG306"/>
      <c r="RNH306"/>
      <c r="RNI306"/>
      <c r="RNJ306"/>
      <c r="RNK306"/>
      <c r="RNL306"/>
      <c r="RNM306"/>
      <c r="RNN306"/>
      <c r="RNO306"/>
      <c r="RNP306"/>
      <c r="RNQ306"/>
      <c r="RNR306"/>
      <c r="RNS306"/>
      <c r="RNT306"/>
      <c r="RNU306"/>
      <c r="RNV306"/>
      <c r="RNW306"/>
      <c r="RNX306"/>
      <c r="RNY306"/>
      <c r="RNZ306"/>
      <c r="ROA306"/>
      <c r="ROB306"/>
      <c r="ROC306"/>
      <c r="ROD306"/>
      <c r="ROE306"/>
      <c r="ROF306"/>
      <c r="ROG306"/>
      <c r="ROH306"/>
      <c r="ROI306"/>
      <c r="ROJ306"/>
      <c r="ROK306"/>
      <c r="ROL306"/>
      <c r="ROM306"/>
      <c r="RON306"/>
      <c r="ROO306"/>
      <c r="ROP306"/>
      <c r="ROQ306"/>
      <c r="ROR306"/>
      <c r="ROS306"/>
      <c r="ROT306"/>
      <c r="ROU306"/>
      <c r="ROV306"/>
      <c r="ROW306"/>
      <c r="ROX306"/>
      <c r="ROY306"/>
      <c r="ROZ306"/>
      <c r="RPA306"/>
      <c r="RPB306"/>
      <c r="RPC306"/>
      <c r="RPD306"/>
      <c r="RPE306"/>
      <c r="RPF306"/>
      <c r="RPG306"/>
      <c r="RPH306"/>
      <c r="RPI306"/>
      <c r="RPJ306"/>
      <c r="RPK306"/>
      <c r="RPL306"/>
      <c r="RPM306"/>
      <c r="RPN306"/>
      <c r="RPO306"/>
      <c r="RPP306"/>
      <c r="RPQ306"/>
      <c r="RPR306"/>
      <c r="RPS306"/>
      <c r="RPT306"/>
      <c r="RPU306"/>
      <c r="RPV306"/>
      <c r="RPW306"/>
      <c r="RPX306"/>
      <c r="RPY306"/>
      <c r="RPZ306"/>
      <c r="RQA306"/>
      <c r="RQB306"/>
      <c r="RQC306"/>
      <c r="RQD306"/>
      <c r="RQE306"/>
      <c r="RQF306"/>
      <c r="RQG306"/>
      <c r="RQH306"/>
      <c r="RQI306"/>
      <c r="RQJ306"/>
      <c r="RQK306"/>
      <c r="RQL306"/>
      <c r="RQM306"/>
      <c r="RQN306"/>
      <c r="RQO306"/>
      <c r="RQP306"/>
      <c r="RQQ306"/>
      <c r="RQR306"/>
      <c r="RQS306"/>
      <c r="RQT306"/>
      <c r="RQU306"/>
      <c r="RQV306"/>
      <c r="RQW306"/>
      <c r="RQX306"/>
      <c r="RQY306"/>
      <c r="RQZ306"/>
      <c r="RRA306"/>
      <c r="RRB306"/>
      <c r="RRC306"/>
      <c r="RRD306"/>
      <c r="RRE306"/>
      <c r="RRF306"/>
      <c r="RRG306"/>
      <c r="RRH306"/>
      <c r="RRI306"/>
      <c r="RRJ306"/>
      <c r="RRK306"/>
      <c r="RRL306"/>
      <c r="RRM306"/>
      <c r="RRN306"/>
      <c r="RRO306"/>
      <c r="RRP306"/>
      <c r="RRQ306"/>
      <c r="RRR306"/>
      <c r="RRS306"/>
      <c r="RRT306"/>
      <c r="RRU306"/>
      <c r="RRV306"/>
      <c r="RRW306"/>
      <c r="RRX306"/>
      <c r="RRY306"/>
      <c r="RRZ306"/>
      <c r="RSA306"/>
      <c r="RSB306"/>
      <c r="RSC306"/>
      <c r="RSD306"/>
      <c r="RSE306"/>
      <c r="RSF306"/>
      <c r="RSG306"/>
      <c r="RSH306"/>
      <c r="RSI306"/>
      <c r="RSJ306"/>
      <c r="RSK306"/>
      <c r="RSL306"/>
      <c r="RSM306"/>
      <c r="RSN306"/>
      <c r="RSO306"/>
      <c r="RSP306"/>
      <c r="RSQ306"/>
      <c r="RSR306"/>
      <c r="RSS306"/>
      <c r="RST306"/>
      <c r="RSU306"/>
      <c r="RSV306"/>
      <c r="RSW306"/>
      <c r="RSX306"/>
      <c r="RSY306"/>
      <c r="RSZ306"/>
      <c r="RTA306"/>
      <c r="RTB306"/>
      <c r="RTC306"/>
      <c r="RTD306"/>
      <c r="RTE306"/>
      <c r="RTF306"/>
      <c r="RTG306"/>
      <c r="RTH306"/>
      <c r="RTI306"/>
      <c r="RTJ306"/>
      <c r="RTK306"/>
      <c r="RTL306"/>
      <c r="RTM306"/>
      <c r="RTN306"/>
      <c r="RTO306"/>
      <c r="RTP306"/>
      <c r="RTQ306"/>
      <c r="RTR306"/>
      <c r="RTS306"/>
      <c r="RTT306"/>
      <c r="RTU306"/>
      <c r="RTV306"/>
      <c r="RTW306"/>
      <c r="RTX306"/>
      <c r="RTY306"/>
      <c r="RTZ306"/>
      <c r="RUA306"/>
      <c r="RUB306"/>
      <c r="RUC306"/>
      <c r="RUD306"/>
      <c r="RUE306"/>
      <c r="RUF306"/>
      <c r="RUG306"/>
      <c r="RUH306"/>
      <c r="RUI306"/>
      <c r="RUJ306"/>
      <c r="RUK306"/>
      <c r="RUL306"/>
      <c r="RUM306"/>
      <c r="RUN306"/>
      <c r="RUO306"/>
      <c r="RUP306"/>
      <c r="RUQ306"/>
      <c r="RUR306"/>
      <c r="RUS306"/>
      <c r="RUT306"/>
      <c r="RUU306"/>
      <c r="RUV306"/>
      <c r="RUW306"/>
      <c r="RUX306"/>
      <c r="RUY306"/>
      <c r="RUZ306"/>
      <c r="RVA306"/>
      <c r="RVB306"/>
      <c r="RVC306"/>
      <c r="RVD306"/>
      <c r="RVE306"/>
      <c r="RVF306"/>
      <c r="RVG306"/>
      <c r="RVH306"/>
      <c r="RVI306"/>
      <c r="RVJ306"/>
      <c r="RVK306"/>
      <c r="RVL306"/>
      <c r="RVM306"/>
      <c r="RVN306"/>
      <c r="RVO306"/>
      <c r="RVP306"/>
      <c r="RVQ306"/>
      <c r="RVR306"/>
      <c r="RVS306"/>
      <c r="RVT306"/>
      <c r="RVU306"/>
      <c r="RVV306"/>
      <c r="RVW306"/>
      <c r="RVX306"/>
      <c r="RVY306"/>
      <c r="RVZ306"/>
      <c r="RWA306"/>
      <c r="RWB306"/>
      <c r="RWC306"/>
      <c r="RWD306"/>
      <c r="RWE306"/>
      <c r="RWF306"/>
      <c r="RWG306"/>
      <c r="RWH306"/>
      <c r="RWI306"/>
      <c r="RWJ306"/>
      <c r="RWK306"/>
      <c r="RWL306"/>
      <c r="RWM306"/>
      <c r="RWN306"/>
      <c r="RWO306"/>
      <c r="RWP306"/>
      <c r="RWQ306"/>
      <c r="RWR306"/>
      <c r="RWS306"/>
      <c r="RWT306"/>
      <c r="RWU306"/>
      <c r="RWV306"/>
      <c r="RWW306"/>
      <c r="RWX306"/>
      <c r="RWY306"/>
      <c r="RWZ306"/>
      <c r="RXA306"/>
      <c r="RXB306"/>
      <c r="RXC306"/>
      <c r="RXD306"/>
      <c r="RXE306"/>
      <c r="RXF306"/>
      <c r="RXG306"/>
      <c r="RXH306"/>
      <c r="RXI306"/>
      <c r="RXJ306"/>
      <c r="RXK306"/>
      <c r="RXL306"/>
      <c r="RXM306"/>
      <c r="RXN306"/>
      <c r="RXO306"/>
      <c r="RXP306"/>
      <c r="RXQ306"/>
      <c r="RXR306"/>
      <c r="RXS306"/>
      <c r="RXT306"/>
      <c r="RXU306"/>
      <c r="RXV306"/>
      <c r="RXW306"/>
      <c r="RXX306"/>
      <c r="RXY306"/>
      <c r="RXZ306"/>
      <c r="RYA306"/>
      <c r="RYB306"/>
      <c r="RYC306"/>
      <c r="RYD306"/>
      <c r="RYE306"/>
      <c r="RYF306"/>
      <c r="RYG306"/>
      <c r="RYH306"/>
      <c r="RYI306"/>
      <c r="RYJ306"/>
      <c r="RYK306"/>
      <c r="RYL306"/>
      <c r="RYM306"/>
      <c r="RYN306"/>
      <c r="RYO306"/>
      <c r="RYP306"/>
      <c r="RYQ306"/>
      <c r="RYR306"/>
      <c r="RYS306"/>
      <c r="RYT306"/>
      <c r="RYU306"/>
      <c r="RYV306"/>
      <c r="RYW306"/>
      <c r="RYX306"/>
      <c r="RYY306"/>
      <c r="RYZ306"/>
      <c r="RZA306"/>
      <c r="RZB306"/>
      <c r="RZC306"/>
      <c r="RZD306"/>
      <c r="RZE306"/>
      <c r="RZF306"/>
      <c r="RZG306"/>
      <c r="RZH306"/>
      <c r="RZI306"/>
      <c r="RZJ306"/>
      <c r="RZK306"/>
      <c r="RZL306"/>
      <c r="RZM306"/>
      <c r="RZN306"/>
      <c r="RZO306"/>
      <c r="RZP306"/>
      <c r="RZQ306"/>
      <c r="RZR306"/>
      <c r="RZS306"/>
      <c r="RZT306"/>
      <c r="RZU306"/>
      <c r="RZV306"/>
      <c r="RZW306"/>
      <c r="RZX306"/>
      <c r="RZY306"/>
      <c r="RZZ306"/>
      <c r="SAA306"/>
      <c r="SAB306"/>
      <c r="SAC306"/>
      <c r="SAD306"/>
      <c r="SAE306"/>
      <c r="SAF306"/>
      <c r="SAG306"/>
      <c r="SAH306"/>
      <c r="SAI306"/>
      <c r="SAJ306"/>
      <c r="SAK306"/>
      <c r="SAL306"/>
      <c r="SAM306"/>
      <c r="SAN306"/>
      <c r="SAO306"/>
      <c r="SAP306"/>
      <c r="SAQ306"/>
      <c r="SAR306"/>
      <c r="SAS306"/>
      <c r="SAT306"/>
      <c r="SAU306"/>
      <c r="SAV306"/>
      <c r="SAW306"/>
      <c r="SAX306"/>
      <c r="SAY306"/>
      <c r="SAZ306"/>
      <c r="SBA306"/>
      <c r="SBB306"/>
      <c r="SBC306"/>
      <c r="SBD306"/>
      <c r="SBE306"/>
      <c r="SBF306"/>
      <c r="SBG306"/>
      <c r="SBH306"/>
      <c r="SBI306"/>
      <c r="SBJ306"/>
      <c r="SBK306"/>
      <c r="SBL306"/>
      <c r="SBM306"/>
      <c r="SBN306"/>
      <c r="SBO306"/>
      <c r="SBP306"/>
      <c r="SBQ306"/>
      <c r="SBR306"/>
      <c r="SBS306"/>
      <c r="SBT306"/>
      <c r="SBU306"/>
      <c r="SBV306"/>
      <c r="SBW306"/>
      <c r="SBX306"/>
      <c r="SBY306"/>
      <c r="SBZ306"/>
      <c r="SCA306"/>
      <c r="SCB306"/>
      <c r="SCC306"/>
      <c r="SCD306"/>
      <c r="SCE306"/>
      <c r="SCF306"/>
      <c r="SCG306"/>
      <c r="SCH306"/>
      <c r="SCI306"/>
      <c r="SCJ306"/>
      <c r="SCK306"/>
      <c r="SCL306"/>
      <c r="SCM306"/>
      <c r="SCN306"/>
      <c r="SCO306"/>
      <c r="SCP306"/>
      <c r="SCQ306"/>
      <c r="SCR306"/>
      <c r="SCS306"/>
      <c r="SCT306"/>
      <c r="SCU306"/>
      <c r="SCV306"/>
      <c r="SCW306"/>
      <c r="SCX306"/>
      <c r="SCY306"/>
      <c r="SCZ306"/>
      <c r="SDA306"/>
      <c r="SDB306"/>
      <c r="SDC306"/>
      <c r="SDD306"/>
      <c r="SDE306"/>
      <c r="SDF306"/>
      <c r="SDG306"/>
      <c r="SDH306"/>
      <c r="SDI306"/>
      <c r="SDJ306"/>
      <c r="SDK306"/>
      <c r="SDL306"/>
      <c r="SDM306"/>
      <c r="SDN306"/>
      <c r="SDO306"/>
      <c r="SDP306"/>
      <c r="SDQ306"/>
      <c r="SDR306"/>
      <c r="SDS306"/>
      <c r="SDT306"/>
      <c r="SDU306"/>
      <c r="SDV306"/>
      <c r="SDW306"/>
      <c r="SDX306"/>
      <c r="SDY306"/>
      <c r="SDZ306"/>
      <c r="SEA306"/>
      <c r="SEB306"/>
      <c r="SEC306"/>
      <c r="SED306"/>
      <c r="SEE306"/>
      <c r="SEF306"/>
      <c r="SEG306"/>
      <c r="SEH306"/>
      <c r="SEI306"/>
      <c r="SEJ306"/>
      <c r="SEK306"/>
      <c r="SEL306"/>
      <c r="SEM306"/>
      <c r="SEN306"/>
      <c r="SEO306"/>
      <c r="SEP306"/>
      <c r="SEQ306"/>
      <c r="SER306"/>
      <c r="SES306"/>
      <c r="SET306"/>
      <c r="SEU306"/>
      <c r="SEV306"/>
      <c r="SEW306"/>
      <c r="SEX306"/>
      <c r="SEY306"/>
      <c r="SEZ306"/>
      <c r="SFA306"/>
      <c r="SFB306"/>
      <c r="SFC306"/>
      <c r="SFD306"/>
      <c r="SFE306"/>
      <c r="SFF306"/>
      <c r="SFG306"/>
      <c r="SFH306"/>
      <c r="SFI306"/>
      <c r="SFJ306"/>
      <c r="SFK306"/>
      <c r="SFL306"/>
      <c r="SFM306"/>
      <c r="SFN306"/>
      <c r="SFO306"/>
      <c r="SFP306"/>
      <c r="SFQ306"/>
      <c r="SFR306"/>
      <c r="SFS306"/>
      <c r="SFT306"/>
      <c r="SFU306"/>
      <c r="SFV306"/>
      <c r="SFW306"/>
      <c r="SFX306"/>
      <c r="SFY306"/>
      <c r="SFZ306"/>
      <c r="SGA306"/>
      <c r="SGB306"/>
      <c r="SGC306"/>
      <c r="SGD306"/>
      <c r="SGE306"/>
      <c r="SGF306"/>
      <c r="SGG306"/>
      <c r="SGH306"/>
      <c r="SGI306"/>
      <c r="SGJ306"/>
      <c r="SGK306"/>
      <c r="SGL306"/>
      <c r="SGM306"/>
      <c r="SGN306"/>
      <c r="SGO306"/>
      <c r="SGP306"/>
      <c r="SGQ306"/>
      <c r="SGR306"/>
      <c r="SGS306"/>
      <c r="SGT306"/>
      <c r="SGU306"/>
      <c r="SGV306"/>
      <c r="SGW306"/>
      <c r="SGX306"/>
      <c r="SGY306"/>
      <c r="SGZ306"/>
      <c r="SHA306"/>
      <c r="SHB306"/>
      <c r="SHC306"/>
      <c r="SHD306"/>
      <c r="SHE306"/>
      <c r="SHF306"/>
      <c r="SHG306"/>
      <c r="SHH306"/>
      <c r="SHI306"/>
      <c r="SHJ306"/>
      <c r="SHK306"/>
      <c r="SHL306"/>
      <c r="SHM306"/>
      <c r="SHN306"/>
      <c r="SHO306"/>
      <c r="SHP306"/>
      <c r="SHQ306"/>
      <c r="SHR306"/>
      <c r="SHS306"/>
      <c r="SHT306"/>
      <c r="SHU306"/>
      <c r="SHV306"/>
      <c r="SHW306"/>
      <c r="SHX306"/>
      <c r="SHY306"/>
      <c r="SHZ306"/>
      <c r="SIA306"/>
      <c r="SIB306"/>
      <c r="SIC306"/>
      <c r="SID306"/>
      <c r="SIE306"/>
      <c r="SIF306"/>
      <c r="SIG306"/>
      <c r="SIH306"/>
      <c r="SII306"/>
      <c r="SIJ306"/>
      <c r="SIK306"/>
      <c r="SIL306"/>
      <c r="SIM306"/>
      <c r="SIN306"/>
      <c r="SIO306"/>
      <c r="SIP306"/>
      <c r="SIQ306"/>
      <c r="SIR306"/>
      <c r="SIS306"/>
      <c r="SIT306"/>
      <c r="SIU306"/>
      <c r="SIV306"/>
      <c r="SIW306"/>
      <c r="SIX306"/>
      <c r="SIY306"/>
      <c r="SIZ306"/>
      <c r="SJA306"/>
      <c r="SJB306"/>
      <c r="SJC306"/>
      <c r="SJD306"/>
      <c r="SJE306"/>
      <c r="SJF306"/>
      <c r="SJG306"/>
      <c r="SJH306"/>
      <c r="SJI306"/>
      <c r="SJJ306"/>
      <c r="SJK306"/>
      <c r="SJL306"/>
      <c r="SJM306"/>
      <c r="SJN306"/>
      <c r="SJO306"/>
      <c r="SJP306"/>
      <c r="SJQ306"/>
      <c r="SJR306"/>
      <c r="SJS306"/>
      <c r="SJT306"/>
      <c r="SJU306"/>
      <c r="SJV306"/>
      <c r="SJW306"/>
      <c r="SJX306"/>
      <c r="SJY306"/>
      <c r="SJZ306"/>
      <c r="SKA306"/>
      <c r="SKB306"/>
      <c r="SKC306"/>
      <c r="SKD306"/>
      <c r="SKE306"/>
      <c r="SKF306"/>
      <c r="SKG306"/>
      <c r="SKH306"/>
      <c r="SKI306"/>
      <c r="SKJ306"/>
      <c r="SKK306"/>
      <c r="SKL306"/>
      <c r="SKM306"/>
      <c r="SKN306"/>
      <c r="SKO306"/>
      <c r="SKP306"/>
      <c r="SKQ306"/>
      <c r="SKR306"/>
      <c r="SKS306"/>
      <c r="SKT306"/>
      <c r="SKU306"/>
      <c r="SKV306"/>
      <c r="SKW306"/>
      <c r="SKX306"/>
      <c r="SKY306"/>
      <c r="SKZ306"/>
      <c r="SLA306"/>
      <c r="SLB306"/>
      <c r="SLC306"/>
      <c r="SLD306"/>
      <c r="SLE306"/>
      <c r="SLF306"/>
      <c r="SLG306"/>
      <c r="SLH306"/>
      <c r="SLI306"/>
      <c r="SLJ306"/>
      <c r="SLK306"/>
      <c r="SLL306"/>
      <c r="SLM306"/>
      <c r="SLN306"/>
      <c r="SLO306"/>
      <c r="SLP306"/>
      <c r="SLQ306"/>
      <c r="SLR306"/>
      <c r="SLS306"/>
      <c r="SLT306"/>
      <c r="SLU306"/>
      <c r="SLV306"/>
      <c r="SLW306"/>
      <c r="SLX306"/>
      <c r="SLY306"/>
      <c r="SLZ306"/>
      <c r="SMA306"/>
      <c r="SMB306"/>
      <c r="SMC306"/>
      <c r="SMD306"/>
      <c r="SME306"/>
      <c r="SMF306"/>
      <c r="SMG306"/>
      <c r="SMH306"/>
      <c r="SMI306"/>
      <c r="SMJ306"/>
      <c r="SMK306"/>
      <c r="SML306"/>
      <c r="SMM306"/>
      <c r="SMN306"/>
      <c r="SMO306"/>
      <c r="SMP306"/>
      <c r="SMQ306"/>
      <c r="SMR306"/>
      <c r="SMS306"/>
      <c r="SMT306"/>
      <c r="SMU306"/>
      <c r="SMV306"/>
      <c r="SMW306"/>
      <c r="SMX306"/>
      <c r="SMY306"/>
      <c r="SMZ306"/>
      <c r="SNA306"/>
      <c r="SNB306"/>
      <c r="SNC306"/>
      <c r="SND306"/>
      <c r="SNE306"/>
      <c r="SNF306"/>
      <c r="SNG306"/>
      <c r="SNH306"/>
      <c r="SNI306"/>
      <c r="SNJ306"/>
      <c r="SNK306"/>
      <c r="SNL306"/>
      <c r="SNM306"/>
      <c r="SNN306"/>
      <c r="SNO306"/>
      <c r="SNP306"/>
      <c r="SNQ306"/>
      <c r="SNR306"/>
      <c r="SNS306"/>
      <c r="SNT306"/>
      <c r="SNU306"/>
      <c r="SNV306"/>
      <c r="SNW306"/>
      <c r="SNX306"/>
      <c r="SNY306"/>
      <c r="SNZ306"/>
      <c r="SOA306"/>
      <c r="SOB306"/>
      <c r="SOC306"/>
      <c r="SOD306"/>
      <c r="SOE306"/>
      <c r="SOF306"/>
      <c r="SOG306"/>
      <c r="SOH306"/>
      <c r="SOI306"/>
      <c r="SOJ306"/>
      <c r="SOK306"/>
      <c r="SOL306"/>
      <c r="SOM306"/>
      <c r="SON306"/>
      <c r="SOO306"/>
      <c r="SOP306"/>
      <c r="SOQ306"/>
      <c r="SOR306"/>
      <c r="SOS306"/>
      <c r="SOT306"/>
      <c r="SOU306"/>
      <c r="SOV306"/>
      <c r="SOW306"/>
      <c r="SOX306"/>
      <c r="SOY306"/>
      <c r="SOZ306"/>
      <c r="SPA306"/>
      <c r="SPB306"/>
      <c r="SPC306"/>
      <c r="SPD306"/>
      <c r="SPE306"/>
      <c r="SPF306"/>
      <c r="SPG306"/>
      <c r="SPH306"/>
      <c r="SPI306"/>
      <c r="SPJ306"/>
      <c r="SPK306"/>
      <c r="SPL306"/>
      <c r="SPM306"/>
      <c r="SPN306"/>
      <c r="SPO306"/>
      <c r="SPP306"/>
      <c r="SPQ306"/>
      <c r="SPR306"/>
      <c r="SPS306"/>
      <c r="SPT306"/>
      <c r="SPU306"/>
      <c r="SPV306"/>
      <c r="SPW306"/>
      <c r="SPX306"/>
      <c r="SPY306"/>
      <c r="SPZ306"/>
      <c r="SQA306"/>
      <c r="SQB306"/>
      <c r="SQC306"/>
      <c r="SQD306"/>
      <c r="SQE306"/>
      <c r="SQF306"/>
      <c r="SQG306"/>
      <c r="SQH306"/>
      <c r="SQI306"/>
      <c r="SQJ306"/>
      <c r="SQK306"/>
      <c r="SQL306"/>
      <c r="SQM306"/>
      <c r="SQN306"/>
      <c r="SQO306"/>
      <c r="SQP306"/>
      <c r="SQQ306"/>
      <c r="SQR306"/>
      <c r="SQS306"/>
      <c r="SQT306"/>
      <c r="SQU306"/>
      <c r="SQV306"/>
      <c r="SQW306"/>
      <c r="SQX306"/>
      <c r="SQY306"/>
      <c r="SQZ306"/>
      <c r="SRA306"/>
      <c r="SRB306"/>
      <c r="SRC306"/>
      <c r="SRD306"/>
      <c r="SRE306"/>
      <c r="SRF306"/>
      <c r="SRG306"/>
      <c r="SRH306"/>
      <c r="SRI306"/>
      <c r="SRJ306"/>
      <c r="SRK306"/>
      <c r="SRL306"/>
      <c r="SRM306"/>
      <c r="SRN306"/>
      <c r="SRO306"/>
      <c r="SRP306"/>
      <c r="SRQ306"/>
      <c r="SRR306"/>
      <c r="SRS306"/>
      <c r="SRT306"/>
      <c r="SRU306"/>
      <c r="SRV306"/>
      <c r="SRW306"/>
      <c r="SRX306"/>
      <c r="SRY306"/>
      <c r="SRZ306"/>
      <c r="SSA306"/>
      <c r="SSB306"/>
      <c r="SSC306"/>
      <c r="SSD306"/>
      <c r="SSE306"/>
      <c r="SSF306"/>
      <c r="SSG306"/>
      <c r="SSH306"/>
      <c r="SSI306"/>
      <c r="SSJ306"/>
      <c r="SSK306"/>
      <c r="SSL306"/>
      <c r="SSM306"/>
      <c r="SSN306"/>
      <c r="SSO306"/>
      <c r="SSP306"/>
      <c r="SSQ306"/>
      <c r="SSR306"/>
      <c r="SSS306"/>
      <c r="SST306"/>
      <c r="SSU306"/>
      <c r="SSV306"/>
      <c r="SSW306"/>
      <c r="SSX306"/>
      <c r="SSY306"/>
      <c r="SSZ306"/>
      <c r="STA306"/>
      <c r="STB306"/>
      <c r="STC306"/>
      <c r="STD306"/>
      <c r="STE306"/>
      <c r="STF306"/>
      <c r="STG306"/>
      <c r="STH306"/>
      <c r="STI306"/>
      <c r="STJ306"/>
      <c r="STK306"/>
      <c r="STL306"/>
      <c r="STM306"/>
      <c r="STN306"/>
      <c r="STO306"/>
      <c r="STP306"/>
      <c r="STQ306"/>
      <c r="STR306"/>
      <c r="STS306"/>
      <c r="STT306"/>
      <c r="STU306"/>
      <c r="STV306"/>
      <c r="STW306"/>
      <c r="STX306"/>
      <c r="STY306"/>
      <c r="STZ306"/>
      <c r="SUA306"/>
      <c r="SUB306"/>
      <c r="SUC306"/>
      <c r="SUD306"/>
      <c r="SUE306"/>
      <c r="SUF306"/>
      <c r="SUG306"/>
      <c r="SUH306"/>
      <c r="SUI306"/>
      <c r="SUJ306"/>
      <c r="SUK306"/>
      <c r="SUL306"/>
      <c r="SUM306"/>
      <c r="SUN306"/>
      <c r="SUO306"/>
      <c r="SUP306"/>
      <c r="SUQ306"/>
      <c r="SUR306"/>
      <c r="SUS306"/>
      <c r="SUT306"/>
      <c r="SUU306"/>
      <c r="SUV306"/>
      <c r="SUW306"/>
      <c r="SUX306"/>
      <c r="SUY306"/>
      <c r="SUZ306"/>
      <c r="SVA306"/>
      <c r="SVB306"/>
      <c r="SVC306"/>
      <c r="SVD306"/>
      <c r="SVE306"/>
      <c r="SVF306"/>
      <c r="SVG306"/>
      <c r="SVH306"/>
      <c r="SVI306"/>
      <c r="SVJ306"/>
      <c r="SVK306"/>
      <c r="SVL306"/>
      <c r="SVM306"/>
      <c r="SVN306"/>
      <c r="SVO306"/>
      <c r="SVP306"/>
      <c r="SVQ306"/>
      <c r="SVR306"/>
      <c r="SVS306"/>
      <c r="SVT306"/>
      <c r="SVU306"/>
      <c r="SVV306"/>
      <c r="SVW306"/>
      <c r="SVX306"/>
      <c r="SVY306"/>
      <c r="SVZ306"/>
      <c r="SWA306"/>
      <c r="SWB306"/>
      <c r="SWC306"/>
      <c r="SWD306"/>
      <c r="SWE306"/>
      <c r="SWF306"/>
      <c r="SWG306"/>
      <c r="SWH306"/>
      <c r="SWI306"/>
      <c r="SWJ306"/>
      <c r="SWK306"/>
      <c r="SWL306"/>
      <c r="SWM306"/>
      <c r="SWN306"/>
      <c r="SWO306"/>
      <c r="SWP306"/>
      <c r="SWQ306"/>
      <c r="SWR306"/>
      <c r="SWS306"/>
      <c r="SWT306"/>
      <c r="SWU306"/>
      <c r="SWV306"/>
      <c r="SWW306"/>
      <c r="SWX306"/>
      <c r="SWY306"/>
      <c r="SWZ306"/>
      <c r="SXA306"/>
      <c r="SXB306"/>
      <c r="SXC306"/>
      <c r="SXD306"/>
      <c r="SXE306"/>
      <c r="SXF306"/>
      <c r="SXG306"/>
      <c r="SXH306"/>
      <c r="SXI306"/>
      <c r="SXJ306"/>
      <c r="SXK306"/>
      <c r="SXL306"/>
      <c r="SXM306"/>
      <c r="SXN306"/>
      <c r="SXO306"/>
      <c r="SXP306"/>
      <c r="SXQ306"/>
      <c r="SXR306"/>
      <c r="SXS306"/>
      <c r="SXT306"/>
      <c r="SXU306"/>
      <c r="SXV306"/>
      <c r="SXW306"/>
      <c r="SXX306"/>
      <c r="SXY306"/>
      <c r="SXZ306"/>
      <c r="SYA306"/>
      <c r="SYB306"/>
      <c r="SYC306"/>
      <c r="SYD306"/>
      <c r="SYE306"/>
      <c r="SYF306"/>
      <c r="SYG306"/>
      <c r="SYH306"/>
      <c r="SYI306"/>
      <c r="SYJ306"/>
      <c r="SYK306"/>
      <c r="SYL306"/>
      <c r="SYM306"/>
      <c r="SYN306"/>
      <c r="SYO306"/>
      <c r="SYP306"/>
      <c r="SYQ306"/>
      <c r="SYR306"/>
      <c r="SYS306"/>
      <c r="SYT306"/>
      <c r="SYU306"/>
      <c r="SYV306"/>
      <c r="SYW306"/>
      <c r="SYX306"/>
      <c r="SYY306"/>
      <c r="SYZ306"/>
      <c r="SZA306"/>
      <c r="SZB306"/>
      <c r="SZC306"/>
      <c r="SZD306"/>
      <c r="SZE306"/>
      <c r="SZF306"/>
      <c r="SZG306"/>
      <c r="SZH306"/>
      <c r="SZI306"/>
      <c r="SZJ306"/>
      <c r="SZK306"/>
      <c r="SZL306"/>
      <c r="SZM306"/>
      <c r="SZN306"/>
      <c r="SZO306"/>
      <c r="SZP306"/>
      <c r="SZQ306"/>
      <c r="SZR306"/>
      <c r="SZS306"/>
      <c r="SZT306"/>
      <c r="SZU306"/>
      <c r="SZV306"/>
      <c r="SZW306"/>
      <c r="SZX306"/>
      <c r="SZY306"/>
      <c r="SZZ306"/>
      <c r="TAA306"/>
      <c r="TAB306"/>
      <c r="TAC306"/>
      <c r="TAD306"/>
      <c r="TAE306"/>
      <c r="TAF306"/>
      <c r="TAG306"/>
      <c r="TAH306"/>
      <c r="TAI306"/>
      <c r="TAJ306"/>
      <c r="TAK306"/>
      <c r="TAL306"/>
      <c r="TAM306"/>
      <c r="TAN306"/>
      <c r="TAO306"/>
      <c r="TAP306"/>
      <c r="TAQ306"/>
      <c r="TAR306"/>
      <c r="TAS306"/>
      <c r="TAT306"/>
      <c r="TAU306"/>
      <c r="TAV306"/>
      <c r="TAW306"/>
      <c r="TAX306"/>
      <c r="TAY306"/>
      <c r="TAZ306"/>
      <c r="TBA306"/>
      <c r="TBB306"/>
      <c r="TBC306"/>
      <c r="TBD306"/>
      <c r="TBE306"/>
      <c r="TBF306"/>
      <c r="TBG306"/>
      <c r="TBH306"/>
      <c r="TBI306"/>
      <c r="TBJ306"/>
      <c r="TBK306"/>
      <c r="TBL306"/>
      <c r="TBM306"/>
      <c r="TBN306"/>
      <c r="TBO306"/>
      <c r="TBP306"/>
      <c r="TBQ306"/>
      <c r="TBR306"/>
      <c r="TBS306"/>
      <c r="TBT306"/>
      <c r="TBU306"/>
      <c r="TBV306"/>
      <c r="TBW306"/>
      <c r="TBX306"/>
      <c r="TBY306"/>
      <c r="TBZ306"/>
      <c r="TCA306"/>
      <c r="TCB306"/>
      <c r="TCC306"/>
      <c r="TCD306"/>
      <c r="TCE306"/>
      <c r="TCF306"/>
      <c r="TCG306"/>
      <c r="TCH306"/>
      <c r="TCI306"/>
      <c r="TCJ306"/>
      <c r="TCK306"/>
      <c r="TCL306"/>
      <c r="TCM306"/>
      <c r="TCN306"/>
      <c r="TCO306"/>
      <c r="TCP306"/>
      <c r="TCQ306"/>
      <c r="TCR306"/>
      <c r="TCS306"/>
      <c r="TCT306"/>
      <c r="TCU306"/>
      <c r="TCV306"/>
      <c r="TCW306"/>
      <c r="TCX306"/>
      <c r="TCY306"/>
      <c r="TCZ306"/>
      <c r="TDA306"/>
      <c r="TDB306"/>
      <c r="TDC306"/>
      <c r="TDD306"/>
      <c r="TDE306"/>
      <c r="TDF306"/>
      <c r="TDG306"/>
      <c r="TDH306"/>
      <c r="TDI306"/>
      <c r="TDJ306"/>
      <c r="TDK306"/>
      <c r="TDL306"/>
      <c r="TDM306"/>
      <c r="TDN306"/>
      <c r="TDO306"/>
      <c r="TDP306"/>
      <c r="TDQ306"/>
      <c r="TDR306"/>
      <c r="TDS306"/>
      <c r="TDT306"/>
      <c r="TDU306"/>
      <c r="TDV306"/>
      <c r="TDW306"/>
      <c r="TDX306"/>
      <c r="TDY306"/>
      <c r="TDZ306"/>
      <c r="TEA306"/>
      <c r="TEB306"/>
      <c r="TEC306"/>
      <c r="TED306"/>
      <c r="TEE306"/>
      <c r="TEF306"/>
      <c r="TEG306"/>
      <c r="TEH306"/>
      <c r="TEI306"/>
      <c r="TEJ306"/>
      <c r="TEK306"/>
      <c r="TEL306"/>
      <c r="TEM306"/>
      <c r="TEN306"/>
      <c r="TEO306"/>
      <c r="TEP306"/>
      <c r="TEQ306"/>
      <c r="TER306"/>
      <c r="TES306"/>
      <c r="TET306"/>
      <c r="TEU306"/>
      <c r="TEV306"/>
      <c r="TEW306"/>
      <c r="TEX306"/>
      <c r="TEY306"/>
      <c r="TEZ306"/>
      <c r="TFA306"/>
      <c r="TFB306"/>
      <c r="TFC306"/>
      <c r="TFD306"/>
      <c r="TFE306"/>
      <c r="TFF306"/>
      <c r="TFG306"/>
      <c r="TFH306"/>
      <c r="TFI306"/>
      <c r="TFJ306"/>
      <c r="TFK306"/>
      <c r="TFL306"/>
      <c r="TFM306"/>
      <c r="TFN306"/>
      <c r="TFO306"/>
      <c r="TFP306"/>
      <c r="TFQ306"/>
      <c r="TFR306"/>
      <c r="TFS306"/>
      <c r="TFT306"/>
      <c r="TFU306"/>
      <c r="TFV306"/>
      <c r="TFW306"/>
      <c r="TFX306"/>
      <c r="TFY306"/>
      <c r="TFZ306"/>
      <c r="TGA306"/>
      <c r="TGB306"/>
      <c r="TGC306"/>
      <c r="TGD306"/>
      <c r="TGE306"/>
      <c r="TGF306"/>
      <c r="TGG306"/>
      <c r="TGH306"/>
      <c r="TGI306"/>
      <c r="TGJ306"/>
      <c r="TGK306"/>
      <c r="TGL306"/>
      <c r="TGM306"/>
      <c r="TGN306"/>
      <c r="TGO306"/>
      <c r="TGP306"/>
      <c r="TGQ306"/>
      <c r="TGR306"/>
      <c r="TGS306"/>
      <c r="TGT306"/>
      <c r="TGU306"/>
      <c r="TGV306"/>
      <c r="TGW306"/>
      <c r="TGX306"/>
      <c r="TGY306"/>
      <c r="TGZ306"/>
      <c r="THA306"/>
      <c r="THB306"/>
      <c r="THC306"/>
      <c r="THD306"/>
      <c r="THE306"/>
      <c r="THF306"/>
      <c r="THG306"/>
      <c r="THH306"/>
      <c r="THI306"/>
      <c r="THJ306"/>
      <c r="THK306"/>
      <c r="THL306"/>
      <c r="THM306"/>
      <c r="THN306"/>
      <c r="THO306"/>
      <c r="THP306"/>
      <c r="THQ306"/>
      <c r="THR306"/>
      <c r="THS306"/>
      <c r="THT306"/>
      <c r="THU306"/>
      <c r="THV306"/>
      <c r="THW306"/>
      <c r="THX306"/>
      <c r="THY306"/>
      <c r="THZ306"/>
      <c r="TIA306"/>
      <c r="TIB306"/>
      <c r="TIC306"/>
      <c r="TID306"/>
      <c r="TIE306"/>
      <c r="TIF306"/>
      <c r="TIG306"/>
      <c r="TIH306"/>
      <c r="TII306"/>
      <c r="TIJ306"/>
      <c r="TIK306"/>
      <c r="TIL306"/>
      <c r="TIM306"/>
      <c r="TIN306"/>
      <c r="TIO306"/>
      <c r="TIP306"/>
      <c r="TIQ306"/>
      <c r="TIR306"/>
      <c r="TIS306"/>
      <c r="TIT306"/>
      <c r="TIU306"/>
      <c r="TIV306"/>
      <c r="TIW306"/>
      <c r="TIX306"/>
      <c r="TIY306"/>
      <c r="TIZ306"/>
      <c r="TJA306"/>
      <c r="TJB306"/>
      <c r="TJC306"/>
      <c r="TJD306"/>
      <c r="TJE306"/>
      <c r="TJF306"/>
      <c r="TJG306"/>
      <c r="TJH306"/>
      <c r="TJI306"/>
      <c r="TJJ306"/>
      <c r="TJK306"/>
      <c r="TJL306"/>
      <c r="TJM306"/>
      <c r="TJN306"/>
      <c r="TJO306"/>
      <c r="TJP306"/>
      <c r="TJQ306"/>
      <c r="TJR306"/>
      <c r="TJS306"/>
      <c r="TJT306"/>
      <c r="TJU306"/>
      <c r="TJV306"/>
      <c r="TJW306"/>
      <c r="TJX306"/>
      <c r="TJY306"/>
      <c r="TJZ306"/>
      <c r="TKA306"/>
      <c r="TKB306"/>
      <c r="TKC306"/>
      <c r="TKD306"/>
      <c r="TKE306"/>
      <c r="TKF306"/>
      <c r="TKG306"/>
      <c r="TKH306"/>
      <c r="TKI306"/>
      <c r="TKJ306"/>
      <c r="TKK306"/>
      <c r="TKL306"/>
      <c r="TKM306"/>
      <c r="TKN306"/>
      <c r="TKO306"/>
      <c r="TKP306"/>
      <c r="TKQ306"/>
      <c r="TKR306"/>
      <c r="TKS306"/>
      <c r="TKT306"/>
      <c r="TKU306"/>
      <c r="TKV306"/>
      <c r="TKW306"/>
      <c r="TKX306"/>
      <c r="TKY306"/>
      <c r="TKZ306"/>
      <c r="TLA306"/>
      <c r="TLB306"/>
      <c r="TLC306"/>
      <c r="TLD306"/>
      <c r="TLE306"/>
      <c r="TLF306"/>
      <c r="TLG306"/>
      <c r="TLH306"/>
      <c r="TLI306"/>
      <c r="TLJ306"/>
      <c r="TLK306"/>
      <c r="TLL306"/>
      <c r="TLM306"/>
      <c r="TLN306"/>
      <c r="TLO306"/>
      <c r="TLP306"/>
      <c r="TLQ306"/>
      <c r="TLR306"/>
      <c r="TLS306"/>
      <c r="TLT306"/>
      <c r="TLU306"/>
      <c r="TLV306"/>
      <c r="TLW306"/>
      <c r="TLX306"/>
      <c r="TLY306"/>
      <c r="TLZ306"/>
      <c r="TMA306"/>
      <c r="TMB306"/>
      <c r="TMC306"/>
      <c r="TMD306"/>
      <c r="TME306"/>
      <c r="TMF306"/>
      <c r="TMG306"/>
      <c r="TMH306"/>
      <c r="TMI306"/>
      <c r="TMJ306"/>
      <c r="TMK306"/>
      <c r="TML306"/>
      <c r="TMM306"/>
      <c r="TMN306"/>
      <c r="TMO306"/>
      <c r="TMP306"/>
      <c r="TMQ306"/>
      <c r="TMR306"/>
      <c r="TMS306"/>
      <c r="TMT306"/>
      <c r="TMU306"/>
      <c r="TMV306"/>
      <c r="TMW306"/>
      <c r="TMX306"/>
      <c r="TMY306"/>
      <c r="TMZ306"/>
      <c r="TNA306"/>
      <c r="TNB306"/>
      <c r="TNC306"/>
      <c r="TND306"/>
      <c r="TNE306"/>
      <c r="TNF306"/>
      <c r="TNG306"/>
      <c r="TNH306"/>
      <c r="TNI306"/>
      <c r="TNJ306"/>
      <c r="TNK306"/>
      <c r="TNL306"/>
      <c r="TNM306"/>
      <c r="TNN306"/>
      <c r="TNO306"/>
      <c r="TNP306"/>
      <c r="TNQ306"/>
      <c r="TNR306"/>
      <c r="TNS306"/>
      <c r="TNT306"/>
      <c r="TNU306"/>
      <c r="TNV306"/>
      <c r="TNW306"/>
      <c r="TNX306"/>
      <c r="TNY306"/>
      <c r="TNZ306"/>
      <c r="TOA306"/>
      <c r="TOB306"/>
      <c r="TOC306"/>
      <c r="TOD306"/>
      <c r="TOE306"/>
      <c r="TOF306"/>
      <c r="TOG306"/>
      <c r="TOH306"/>
      <c r="TOI306"/>
      <c r="TOJ306"/>
      <c r="TOK306"/>
      <c r="TOL306"/>
      <c r="TOM306"/>
      <c r="TON306"/>
      <c r="TOO306"/>
      <c r="TOP306"/>
      <c r="TOQ306"/>
      <c r="TOR306"/>
      <c r="TOS306"/>
      <c r="TOT306"/>
      <c r="TOU306"/>
      <c r="TOV306"/>
      <c r="TOW306"/>
      <c r="TOX306"/>
      <c r="TOY306"/>
      <c r="TOZ306"/>
      <c r="TPA306"/>
      <c r="TPB306"/>
      <c r="TPC306"/>
      <c r="TPD306"/>
      <c r="TPE306"/>
      <c r="TPF306"/>
      <c r="TPG306"/>
      <c r="TPH306"/>
      <c r="TPI306"/>
      <c r="TPJ306"/>
      <c r="TPK306"/>
      <c r="TPL306"/>
      <c r="TPM306"/>
      <c r="TPN306"/>
      <c r="TPO306"/>
      <c r="TPP306"/>
      <c r="TPQ306"/>
      <c r="TPR306"/>
      <c r="TPS306"/>
      <c r="TPT306"/>
      <c r="TPU306"/>
      <c r="TPV306"/>
      <c r="TPW306"/>
      <c r="TPX306"/>
      <c r="TPY306"/>
      <c r="TPZ306"/>
      <c r="TQA306"/>
      <c r="TQB306"/>
      <c r="TQC306"/>
      <c r="TQD306"/>
      <c r="TQE306"/>
      <c r="TQF306"/>
      <c r="TQG306"/>
      <c r="TQH306"/>
      <c r="TQI306"/>
      <c r="TQJ306"/>
      <c r="TQK306"/>
      <c r="TQL306"/>
      <c r="TQM306"/>
      <c r="TQN306"/>
      <c r="TQO306"/>
      <c r="TQP306"/>
      <c r="TQQ306"/>
      <c r="TQR306"/>
      <c r="TQS306"/>
      <c r="TQT306"/>
      <c r="TQU306"/>
      <c r="TQV306"/>
      <c r="TQW306"/>
      <c r="TQX306"/>
      <c r="TQY306"/>
      <c r="TQZ306"/>
      <c r="TRA306"/>
      <c r="TRB306"/>
      <c r="TRC306"/>
      <c r="TRD306"/>
      <c r="TRE306"/>
      <c r="TRF306"/>
      <c r="TRG306"/>
      <c r="TRH306"/>
      <c r="TRI306"/>
      <c r="TRJ306"/>
      <c r="TRK306"/>
      <c r="TRL306"/>
      <c r="TRM306"/>
      <c r="TRN306"/>
      <c r="TRO306"/>
      <c r="TRP306"/>
      <c r="TRQ306"/>
      <c r="TRR306"/>
      <c r="TRS306"/>
      <c r="TRT306"/>
      <c r="TRU306"/>
      <c r="TRV306"/>
      <c r="TRW306"/>
      <c r="TRX306"/>
      <c r="TRY306"/>
      <c r="TRZ306"/>
      <c r="TSA306"/>
      <c r="TSB306"/>
      <c r="TSC306"/>
      <c r="TSD306"/>
      <c r="TSE306"/>
      <c r="TSF306"/>
      <c r="TSG306"/>
      <c r="TSH306"/>
      <c r="TSI306"/>
      <c r="TSJ306"/>
      <c r="TSK306"/>
      <c r="TSL306"/>
      <c r="TSM306"/>
      <c r="TSN306"/>
      <c r="TSO306"/>
      <c r="TSP306"/>
      <c r="TSQ306"/>
      <c r="TSR306"/>
      <c r="TSS306"/>
      <c r="TST306"/>
      <c r="TSU306"/>
      <c r="TSV306"/>
      <c r="TSW306"/>
      <c r="TSX306"/>
      <c r="TSY306"/>
      <c r="TSZ306"/>
      <c r="TTA306"/>
      <c r="TTB306"/>
      <c r="TTC306"/>
      <c r="TTD306"/>
      <c r="TTE306"/>
      <c r="TTF306"/>
      <c r="TTG306"/>
      <c r="TTH306"/>
      <c r="TTI306"/>
      <c r="TTJ306"/>
      <c r="TTK306"/>
      <c r="TTL306"/>
      <c r="TTM306"/>
      <c r="TTN306"/>
      <c r="TTO306"/>
      <c r="TTP306"/>
      <c r="TTQ306"/>
      <c r="TTR306"/>
      <c r="TTS306"/>
      <c r="TTT306"/>
      <c r="TTU306"/>
      <c r="TTV306"/>
      <c r="TTW306"/>
      <c r="TTX306"/>
      <c r="TTY306"/>
      <c r="TTZ306"/>
      <c r="TUA306"/>
      <c r="TUB306"/>
      <c r="TUC306"/>
      <c r="TUD306"/>
      <c r="TUE306"/>
      <c r="TUF306"/>
      <c r="TUG306"/>
      <c r="TUH306"/>
      <c r="TUI306"/>
      <c r="TUJ306"/>
      <c r="TUK306"/>
      <c r="TUL306"/>
      <c r="TUM306"/>
      <c r="TUN306"/>
      <c r="TUO306"/>
      <c r="TUP306"/>
      <c r="TUQ306"/>
      <c r="TUR306"/>
      <c r="TUS306"/>
      <c r="TUT306"/>
      <c r="TUU306"/>
      <c r="TUV306"/>
      <c r="TUW306"/>
      <c r="TUX306"/>
      <c r="TUY306"/>
      <c r="TUZ306"/>
      <c r="TVA306"/>
      <c r="TVB306"/>
      <c r="TVC306"/>
      <c r="TVD306"/>
      <c r="TVE306"/>
      <c r="TVF306"/>
      <c r="TVG306"/>
      <c r="TVH306"/>
      <c r="TVI306"/>
      <c r="TVJ306"/>
      <c r="TVK306"/>
      <c r="TVL306"/>
      <c r="TVM306"/>
      <c r="TVN306"/>
      <c r="TVO306"/>
      <c r="TVP306"/>
      <c r="TVQ306"/>
      <c r="TVR306"/>
      <c r="TVS306"/>
      <c r="TVT306"/>
      <c r="TVU306"/>
      <c r="TVV306"/>
      <c r="TVW306"/>
      <c r="TVX306"/>
      <c r="TVY306"/>
      <c r="TVZ306"/>
      <c r="TWA306"/>
      <c r="TWB306"/>
      <c r="TWC306"/>
      <c r="TWD306"/>
      <c r="TWE306"/>
      <c r="TWF306"/>
      <c r="TWG306"/>
      <c r="TWH306"/>
      <c r="TWI306"/>
      <c r="TWJ306"/>
      <c r="TWK306"/>
      <c r="TWL306"/>
      <c r="TWM306"/>
      <c r="TWN306"/>
      <c r="TWO306"/>
      <c r="TWP306"/>
      <c r="TWQ306"/>
      <c r="TWR306"/>
      <c r="TWS306"/>
      <c r="TWT306"/>
      <c r="TWU306"/>
      <c r="TWV306"/>
      <c r="TWW306"/>
      <c r="TWX306"/>
      <c r="TWY306"/>
      <c r="TWZ306"/>
      <c r="TXA306"/>
      <c r="TXB306"/>
      <c r="TXC306"/>
      <c r="TXD306"/>
      <c r="TXE306"/>
      <c r="TXF306"/>
      <c r="TXG306"/>
      <c r="TXH306"/>
      <c r="TXI306"/>
      <c r="TXJ306"/>
      <c r="TXK306"/>
      <c r="TXL306"/>
      <c r="TXM306"/>
      <c r="TXN306"/>
      <c r="TXO306"/>
      <c r="TXP306"/>
      <c r="TXQ306"/>
      <c r="TXR306"/>
      <c r="TXS306"/>
      <c r="TXT306"/>
      <c r="TXU306"/>
      <c r="TXV306"/>
      <c r="TXW306"/>
      <c r="TXX306"/>
      <c r="TXY306"/>
      <c r="TXZ306"/>
      <c r="TYA306"/>
      <c r="TYB306"/>
      <c r="TYC306"/>
      <c r="TYD306"/>
      <c r="TYE306"/>
      <c r="TYF306"/>
      <c r="TYG306"/>
      <c r="TYH306"/>
      <c r="TYI306"/>
      <c r="TYJ306"/>
      <c r="TYK306"/>
      <c r="TYL306"/>
      <c r="TYM306"/>
      <c r="TYN306"/>
      <c r="TYO306"/>
      <c r="TYP306"/>
      <c r="TYQ306"/>
      <c r="TYR306"/>
      <c r="TYS306"/>
      <c r="TYT306"/>
      <c r="TYU306"/>
      <c r="TYV306"/>
      <c r="TYW306"/>
      <c r="TYX306"/>
      <c r="TYY306"/>
      <c r="TYZ306"/>
      <c r="TZA306"/>
      <c r="TZB306"/>
      <c r="TZC306"/>
      <c r="TZD306"/>
      <c r="TZE306"/>
      <c r="TZF306"/>
      <c r="TZG306"/>
      <c r="TZH306"/>
      <c r="TZI306"/>
      <c r="TZJ306"/>
      <c r="TZK306"/>
      <c r="TZL306"/>
      <c r="TZM306"/>
      <c r="TZN306"/>
      <c r="TZO306"/>
      <c r="TZP306"/>
      <c r="TZQ306"/>
      <c r="TZR306"/>
      <c r="TZS306"/>
      <c r="TZT306"/>
      <c r="TZU306"/>
      <c r="TZV306"/>
      <c r="TZW306"/>
      <c r="TZX306"/>
      <c r="TZY306"/>
      <c r="TZZ306"/>
      <c r="UAA306"/>
      <c r="UAB306"/>
      <c r="UAC306"/>
      <c r="UAD306"/>
      <c r="UAE306"/>
      <c r="UAF306"/>
      <c r="UAG306"/>
      <c r="UAH306"/>
      <c r="UAI306"/>
      <c r="UAJ306"/>
      <c r="UAK306"/>
      <c r="UAL306"/>
      <c r="UAM306"/>
      <c r="UAN306"/>
      <c r="UAO306"/>
      <c r="UAP306"/>
      <c r="UAQ306"/>
      <c r="UAR306"/>
      <c r="UAS306"/>
      <c r="UAT306"/>
      <c r="UAU306"/>
      <c r="UAV306"/>
      <c r="UAW306"/>
      <c r="UAX306"/>
      <c r="UAY306"/>
      <c r="UAZ306"/>
      <c r="UBA306"/>
      <c r="UBB306"/>
      <c r="UBC306"/>
      <c r="UBD306"/>
      <c r="UBE306"/>
      <c r="UBF306"/>
      <c r="UBG306"/>
      <c r="UBH306"/>
      <c r="UBI306"/>
      <c r="UBJ306"/>
      <c r="UBK306"/>
      <c r="UBL306"/>
      <c r="UBM306"/>
      <c r="UBN306"/>
      <c r="UBO306"/>
      <c r="UBP306"/>
      <c r="UBQ306"/>
      <c r="UBR306"/>
      <c r="UBS306"/>
      <c r="UBT306"/>
      <c r="UBU306"/>
      <c r="UBV306"/>
      <c r="UBW306"/>
      <c r="UBX306"/>
      <c r="UBY306"/>
      <c r="UBZ306"/>
      <c r="UCA306"/>
      <c r="UCB306"/>
      <c r="UCC306"/>
      <c r="UCD306"/>
      <c r="UCE306"/>
      <c r="UCF306"/>
      <c r="UCG306"/>
      <c r="UCH306"/>
      <c r="UCI306"/>
      <c r="UCJ306"/>
      <c r="UCK306"/>
      <c r="UCL306"/>
      <c r="UCM306"/>
      <c r="UCN306"/>
      <c r="UCO306"/>
      <c r="UCP306"/>
      <c r="UCQ306"/>
      <c r="UCR306"/>
      <c r="UCS306"/>
      <c r="UCT306"/>
      <c r="UCU306"/>
      <c r="UCV306"/>
      <c r="UCW306"/>
      <c r="UCX306"/>
      <c r="UCY306"/>
      <c r="UCZ306"/>
      <c r="UDA306"/>
      <c r="UDB306"/>
      <c r="UDC306"/>
      <c r="UDD306"/>
      <c r="UDE306"/>
      <c r="UDF306"/>
      <c r="UDG306"/>
      <c r="UDH306"/>
      <c r="UDI306"/>
      <c r="UDJ306"/>
      <c r="UDK306"/>
      <c r="UDL306"/>
      <c r="UDM306"/>
      <c r="UDN306"/>
      <c r="UDO306"/>
      <c r="UDP306"/>
      <c r="UDQ306"/>
      <c r="UDR306"/>
      <c r="UDS306"/>
      <c r="UDT306"/>
      <c r="UDU306"/>
      <c r="UDV306"/>
      <c r="UDW306"/>
      <c r="UDX306"/>
      <c r="UDY306"/>
      <c r="UDZ306"/>
      <c r="UEA306"/>
      <c r="UEB306"/>
      <c r="UEC306"/>
      <c r="UED306"/>
      <c r="UEE306"/>
      <c r="UEF306"/>
      <c r="UEG306"/>
      <c r="UEH306"/>
      <c r="UEI306"/>
      <c r="UEJ306"/>
      <c r="UEK306"/>
      <c r="UEL306"/>
      <c r="UEM306"/>
      <c r="UEN306"/>
      <c r="UEO306"/>
      <c r="UEP306"/>
      <c r="UEQ306"/>
      <c r="UER306"/>
      <c r="UES306"/>
      <c r="UET306"/>
      <c r="UEU306"/>
      <c r="UEV306"/>
      <c r="UEW306"/>
      <c r="UEX306"/>
      <c r="UEY306"/>
      <c r="UEZ306"/>
      <c r="UFA306"/>
      <c r="UFB306"/>
      <c r="UFC306"/>
      <c r="UFD306"/>
      <c r="UFE306"/>
      <c r="UFF306"/>
      <c r="UFG306"/>
      <c r="UFH306"/>
      <c r="UFI306"/>
      <c r="UFJ306"/>
      <c r="UFK306"/>
      <c r="UFL306"/>
      <c r="UFM306"/>
      <c r="UFN306"/>
      <c r="UFO306"/>
      <c r="UFP306"/>
      <c r="UFQ306"/>
      <c r="UFR306"/>
      <c r="UFS306"/>
      <c r="UFT306"/>
      <c r="UFU306"/>
      <c r="UFV306"/>
      <c r="UFW306"/>
      <c r="UFX306"/>
      <c r="UFY306"/>
      <c r="UFZ306"/>
      <c r="UGA306"/>
      <c r="UGB306"/>
      <c r="UGC306"/>
      <c r="UGD306"/>
      <c r="UGE306"/>
      <c r="UGF306"/>
      <c r="UGG306"/>
      <c r="UGH306"/>
      <c r="UGI306"/>
      <c r="UGJ306"/>
      <c r="UGK306"/>
      <c r="UGL306"/>
      <c r="UGM306"/>
      <c r="UGN306"/>
      <c r="UGO306"/>
      <c r="UGP306"/>
      <c r="UGQ306"/>
      <c r="UGR306"/>
      <c r="UGS306"/>
      <c r="UGT306"/>
      <c r="UGU306"/>
      <c r="UGV306"/>
      <c r="UGW306"/>
      <c r="UGX306"/>
      <c r="UGY306"/>
      <c r="UGZ306"/>
      <c r="UHA306"/>
      <c r="UHB306"/>
      <c r="UHC306"/>
      <c r="UHD306"/>
      <c r="UHE306"/>
      <c r="UHF306"/>
      <c r="UHG306"/>
      <c r="UHH306"/>
      <c r="UHI306"/>
      <c r="UHJ306"/>
      <c r="UHK306"/>
      <c r="UHL306"/>
      <c r="UHM306"/>
      <c r="UHN306"/>
      <c r="UHO306"/>
      <c r="UHP306"/>
      <c r="UHQ306"/>
      <c r="UHR306"/>
      <c r="UHS306"/>
      <c r="UHT306"/>
      <c r="UHU306"/>
      <c r="UHV306"/>
      <c r="UHW306"/>
      <c r="UHX306"/>
      <c r="UHY306"/>
      <c r="UHZ306"/>
      <c r="UIA306"/>
      <c r="UIB306"/>
      <c r="UIC306"/>
      <c r="UID306"/>
      <c r="UIE306"/>
      <c r="UIF306"/>
      <c r="UIG306"/>
      <c r="UIH306"/>
      <c r="UII306"/>
      <c r="UIJ306"/>
      <c r="UIK306"/>
      <c r="UIL306"/>
      <c r="UIM306"/>
      <c r="UIN306"/>
      <c r="UIO306"/>
      <c r="UIP306"/>
      <c r="UIQ306"/>
      <c r="UIR306"/>
      <c r="UIS306"/>
      <c r="UIT306"/>
      <c r="UIU306"/>
      <c r="UIV306"/>
      <c r="UIW306"/>
      <c r="UIX306"/>
      <c r="UIY306"/>
      <c r="UIZ306"/>
      <c r="UJA306"/>
      <c r="UJB306"/>
      <c r="UJC306"/>
      <c r="UJD306"/>
      <c r="UJE306"/>
      <c r="UJF306"/>
      <c r="UJG306"/>
      <c r="UJH306"/>
      <c r="UJI306"/>
      <c r="UJJ306"/>
      <c r="UJK306"/>
      <c r="UJL306"/>
      <c r="UJM306"/>
      <c r="UJN306"/>
      <c r="UJO306"/>
      <c r="UJP306"/>
      <c r="UJQ306"/>
      <c r="UJR306"/>
      <c r="UJS306"/>
      <c r="UJT306"/>
      <c r="UJU306"/>
      <c r="UJV306"/>
      <c r="UJW306"/>
      <c r="UJX306"/>
      <c r="UJY306"/>
      <c r="UJZ306"/>
      <c r="UKA306"/>
      <c r="UKB306"/>
      <c r="UKC306"/>
      <c r="UKD306"/>
      <c r="UKE306"/>
      <c r="UKF306"/>
      <c r="UKG306"/>
      <c r="UKH306"/>
      <c r="UKI306"/>
      <c r="UKJ306"/>
      <c r="UKK306"/>
      <c r="UKL306"/>
      <c r="UKM306"/>
      <c r="UKN306"/>
      <c r="UKO306"/>
      <c r="UKP306"/>
      <c r="UKQ306"/>
      <c r="UKR306"/>
      <c r="UKS306"/>
      <c r="UKT306"/>
      <c r="UKU306"/>
      <c r="UKV306"/>
      <c r="UKW306"/>
      <c r="UKX306"/>
      <c r="UKY306"/>
      <c r="UKZ306"/>
      <c r="ULA306"/>
      <c r="ULB306"/>
      <c r="ULC306"/>
      <c r="ULD306"/>
      <c r="ULE306"/>
      <c r="ULF306"/>
      <c r="ULG306"/>
      <c r="ULH306"/>
      <c r="ULI306"/>
      <c r="ULJ306"/>
      <c r="ULK306"/>
      <c r="ULL306"/>
      <c r="ULM306"/>
      <c r="ULN306"/>
      <c r="ULO306"/>
      <c r="ULP306"/>
      <c r="ULQ306"/>
      <c r="ULR306"/>
      <c r="ULS306"/>
      <c r="ULT306"/>
      <c r="ULU306"/>
      <c r="ULV306"/>
      <c r="ULW306"/>
      <c r="ULX306"/>
      <c r="ULY306"/>
      <c r="ULZ306"/>
      <c r="UMA306"/>
      <c r="UMB306"/>
      <c r="UMC306"/>
      <c r="UMD306"/>
      <c r="UME306"/>
      <c r="UMF306"/>
      <c r="UMG306"/>
      <c r="UMH306"/>
      <c r="UMI306"/>
      <c r="UMJ306"/>
      <c r="UMK306"/>
      <c r="UML306"/>
      <c r="UMM306"/>
      <c r="UMN306"/>
      <c r="UMO306"/>
      <c r="UMP306"/>
      <c r="UMQ306"/>
      <c r="UMR306"/>
      <c r="UMS306"/>
      <c r="UMT306"/>
      <c r="UMU306"/>
      <c r="UMV306"/>
      <c r="UMW306"/>
      <c r="UMX306"/>
      <c r="UMY306"/>
      <c r="UMZ306"/>
      <c r="UNA306"/>
      <c r="UNB306"/>
      <c r="UNC306"/>
      <c r="UND306"/>
      <c r="UNE306"/>
      <c r="UNF306"/>
      <c r="UNG306"/>
      <c r="UNH306"/>
      <c r="UNI306"/>
      <c r="UNJ306"/>
      <c r="UNK306"/>
      <c r="UNL306"/>
      <c r="UNM306"/>
      <c r="UNN306"/>
      <c r="UNO306"/>
      <c r="UNP306"/>
      <c r="UNQ306"/>
      <c r="UNR306"/>
      <c r="UNS306"/>
      <c r="UNT306"/>
      <c r="UNU306"/>
      <c r="UNV306"/>
      <c r="UNW306"/>
      <c r="UNX306"/>
      <c r="UNY306"/>
      <c r="UNZ306"/>
      <c r="UOA306"/>
      <c r="UOB306"/>
      <c r="UOC306"/>
      <c r="UOD306"/>
      <c r="UOE306"/>
      <c r="UOF306"/>
      <c r="UOG306"/>
      <c r="UOH306"/>
      <c r="UOI306"/>
      <c r="UOJ306"/>
      <c r="UOK306"/>
      <c r="UOL306"/>
      <c r="UOM306"/>
      <c r="UON306"/>
      <c r="UOO306"/>
      <c r="UOP306"/>
      <c r="UOQ306"/>
      <c r="UOR306"/>
      <c r="UOS306"/>
      <c r="UOT306"/>
      <c r="UOU306"/>
      <c r="UOV306"/>
      <c r="UOW306"/>
      <c r="UOX306"/>
      <c r="UOY306"/>
      <c r="UOZ306"/>
      <c r="UPA306"/>
      <c r="UPB306"/>
      <c r="UPC306"/>
      <c r="UPD306"/>
      <c r="UPE306"/>
      <c r="UPF306"/>
      <c r="UPG306"/>
      <c r="UPH306"/>
      <c r="UPI306"/>
      <c r="UPJ306"/>
      <c r="UPK306"/>
      <c r="UPL306"/>
      <c r="UPM306"/>
      <c r="UPN306"/>
      <c r="UPO306"/>
      <c r="UPP306"/>
      <c r="UPQ306"/>
      <c r="UPR306"/>
      <c r="UPS306"/>
      <c r="UPT306"/>
      <c r="UPU306"/>
      <c r="UPV306"/>
      <c r="UPW306"/>
      <c r="UPX306"/>
      <c r="UPY306"/>
      <c r="UPZ306"/>
      <c r="UQA306"/>
      <c r="UQB306"/>
      <c r="UQC306"/>
      <c r="UQD306"/>
      <c r="UQE306"/>
      <c r="UQF306"/>
      <c r="UQG306"/>
      <c r="UQH306"/>
      <c r="UQI306"/>
      <c r="UQJ306"/>
      <c r="UQK306"/>
      <c r="UQL306"/>
      <c r="UQM306"/>
      <c r="UQN306"/>
      <c r="UQO306"/>
      <c r="UQP306"/>
      <c r="UQQ306"/>
      <c r="UQR306"/>
      <c r="UQS306"/>
      <c r="UQT306"/>
      <c r="UQU306"/>
      <c r="UQV306"/>
      <c r="UQW306"/>
      <c r="UQX306"/>
      <c r="UQY306"/>
      <c r="UQZ306"/>
      <c r="URA306"/>
      <c r="URB306"/>
      <c r="URC306"/>
      <c r="URD306"/>
      <c r="URE306"/>
      <c r="URF306"/>
      <c r="URG306"/>
      <c r="URH306"/>
      <c r="URI306"/>
      <c r="URJ306"/>
      <c r="URK306"/>
      <c r="URL306"/>
      <c r="URM306"/>
      <c r="URN306"/>
      <c r="URO306"/>
      <c r="URP306"/>
      <c r="URQ306"/>
      <c r="URR306"/>
      <c r="URS306"/>
      <c r="URT306"/>
      <c r="URU306"/>
      <c r="URV306"/>
      <c r="URW306"/>
      <c r="URX306"/>
      <c r="URY306"/>
      <c r="URZ306"/>
      <c r="USA306"/>
      <c r="USB306"/>
      <c r="USC306"/>
      <c r="USD306"/>
      <c r="USE306"/>
      <c r="USF306"/>
      <c r="USG306"/>
      <c r="USH306"/>
      <c r="USI306"/>
      <c r="USJ306"/>
      <c r="USK306"/>
      <c r="USL306"/>
      <c r="USM306"/>
      <c r="USN306"/>
      <c r="USO306"/>
      <c r="USP306"/>
      <c r="USQ306"/>
      <c r="USR306"/>
      <c r="USS306"/>
      <c r="UST306"/>
      <c r="USU306"/>
      <c r="USV306"/>
      <c r="USW306"/>
      <c r="USX306"/>
      <c r="USY306"/>
      <c r="USZ306"/>
      <c r="UTA306"/>
      <c r="UTB306"/>
      <c r="UTC306"/>
      <c r="UTD306"/>
      <c r="UTE306"/>
      <c r="UTF306"/>
      <c r="UTG306"/>
      <c r="UTH306"/>
      <c r="UTI306"/>
      <c r="UTJ306"/>
      <c r="UTK306"/>
      <c r="UTL306"/>
      <c r="UTM306"/>
      <c r="UTN306"/>
      <c r="UTO306"/>
      <c r="UTP306"/>
      <c r="UTQ306"/>
      <c r="UTR306"/>
      <c r="UTS306"/>
      <c r="UTT306"/>
      <c r="UTU306"/>
      <c r="UTV306"/>
      <c r="UTW306"/>
      <c r="UTX306"/>
      <c r="UTY306"/>
      <c r="UTZ306"/>
      <c r="UUA306"/>
      <c r="UUB306"/>
      <c r="UUC306"/>
      <c r="UUD306"/>
      <c r="UUE306"/>
      <c r="UUF306"/>
      <c r="UUG306"/>
      <c r="UUH306"/>
      <c r="UUI306"/>
      <c r="UUJ306"/>
      <c r="UUK306"/>
      <c r="UUL306"/>
      <c r="UUM306"/>
      <c r="UUN306"/>
      <c r="UUO306"/>
      <c r="UUP306"/>
      <c r="UUQ306"/>
      <c r="UUR306"/>
      <c r="UUS306"/>
      <c r="UUT306"/>
      <c r="UUU306"/>
      <c r="UUV306"/>
      <c r="UUW306"/>
      <c r="UUX306"/>
      <c r="UUY306"/>
      <c r="UUZ306"/>
      <c r="UVA306"/>
      <c r="UVB306"/>
      <c r="UVC306"/>
      <c r="UVD306"/>
      <c r="UVE306"/>
      <c r="UVF306"/>
      <c r="UVG306"/>
      <c r="UVH306"/>
      <c r="UVI306"/>
      <c r="UVJ306"/>
      <c r="UVK306"/>
      <c r="UVL306"/>
      <c r="UVM306"/>
      <c r="UVN306"/>
      <c r="UVO306"/>
      <c r="UVP306"/>
      <c r="UVQ306"/>
      <c r="UVR306"/>
      <c r="UVS306"/>
      <c r="UVT306"/>
      <c r="UVU306"/>
      <c r="UVV306"/>
      <c r="UVW306"/>
      <c r="UVX306"/>
      <c r="UVY306"/>
      <c r="UVZ306"/>
      <c r="UWA306"/>
      <c r="UWB306"/>
      <c r="UWC306"/>
      <c r="UWD306"/>
      <c r="UWE306"/>
      <c r="UWF306"/>
      <c r="UWG306"/>
      <c r="UWH306"/>
      <c r="UWI306"/>
      <c r="UWJ306"/>
      <c r="UWK306"/>
      <c r="UWL306"/>
      <c r="UWM306"/>
      <c r="UWN306"/>
      <c r="UWO306"/>
      <c r="UWP306"/>
      <c r="UWQ306"/>
      <c r="UWR306"/>
      <c r="UWS306"/>
      <c r="UWT306"/>
      <c r="UWU306"/>
      <c r="UWV306"/>
      <c r="UWW306"/>
      <c r="UWX306"/>
      <c r="UWY306"/>
      <c r="UWZ306"/>
      <c r="UXA306"/>
      <c r="UXB306"/>
      <c r="UXC306"/>
      <c r="UXD306"/>
      <c r="UXE306"/>
      <c r="UXF306"/>
      <c r="UXG306"/>
      <c r="UXH306"/>
      <c r="UXI306"/>
      <c r="UXJ306"/>
      <c r="UXK306"/>
      <c r="UXL306"/>
      <c r="UXM306"/>
      <c r="UXN306"/>
      <c r="UXO306"/>
      <c r="UXP306"/>
      <c r="UXQ306"/>
      <c r="UXR306"/>
      <c r="UXS306"/>
      <c r="UXT306"/>
      <c r="UXU306"/>
      <c r="UXV306"/>
      <c r="UXW306"/>
      <c r="UXX306"/>
      <c r="UXY306"/>
      <c r="UXZ306"/>
      <c r="UYA306"/>
      <c r="UYB306"/>
      <c r="UYC306"/>
      <c r="UYD306"/>
      <c r="UYE306"/>
      <c r="UYF306"/>
      <c r="UYG306"/>
      <c r="UYH306"/>
      <c r="UYI306"/>
      <c r="UYJ306"/>
      <c r="UYK306"/>
      <c r="UYL306"/>
      <c r="UYM306"/>
      <c r="UYN306"/>
      <c r="UYO306"/>
      <c r="UYP306"/>
      <c r="UYQ306"/>
      <c r="UYR306"/>
      <c r="UYS306"/>
      <c r="UYT306"/>
      <c r="UYU306"/>
      <c r="UYV306"/>
      <c r="UYW306"/>
      <c r="UYX306"/>
      <c r="UYY306"/>
      <c r="UYZ306"/>
      <c r="UZA306"/>
      <c r="UZB306"/>
      <c r="UZC306"/>
      <c r="UZD306"/>
      <c r="UZE306"/>
      <c r="UZF306"/>
      <c r="UZG306"/>
      <c r="UZH306"/>
      <c r="UZI306"/>
      <c r="UZJ306"/>
      <c r="UZK306"/>
      <c r="UZL306"/>
      <c r="UZM306"/>
      <c r="UZN306"/>
      <c r="UZO306"/>
      <c r="UZP306"/>
      <c r="UZQ306"/>
      <c r="UZR306"/>
      <c r="UZS306"/>
      <c r="UZT306"/>
      <c r="UZU306"/>
      <c r="UZV306"/>
      <c r="UZW306"/>
      <c r="UZX306"/>
      <c r="UZY306"/>
      <c r="UZZ306"/>
      <c r="VAA306"/>
      <c r="VAB306"/>
      <c r="VAC306"/>
      <c r="VAD306"/>
      <c r="VAE306"/>
      <c r="VAF306"/>
      <c r="VAG306"/>
      <c r="VAH306"/>
      <c r="VAI306"/>
      <c r="VAJ306"/>
      <c r="VAK306"/>
      <c r="VAL306"/>
      <c r="VAM306"/>
      <c r="VAN306"/>
      <c r="VAO306"/>
      <c r="VAP306"/>
      <c r="VAQ306"/>
      <c r="VAR306"/>
      <c r="VAS306"/>
      <c r="VAT306"/>
      <c r="VAU306"/>
      <c r="VAV306"/>
      <c r="VAW306"/>
      <c r="VAX306"/>
      <c r="VAY306"/>
      <c r="VAZ306"/>
      <c r="VBA306"/>
      <c r="VBB306"/>
      <c r="VBC306"/>
      <c r="VBD306"/>
      <c r="VBE306"/>
      <c r="VBF306"/>
      <c r="VBG306"/>
      <c r="VBH306"/>
      <c r="VBI306"/>
      <c r="VBJ306"/>
      <c r="VBK306"/>
      <c r="VBL306"/>
      <c r="VBM306"/>
      <c r="VBN306"/>
      <c r="VBO306"/>
      <c r="VBP306"/>
      <c r="VBQ306"/>
      <c r="VBR306"/>
      <c r="VBS306"/>
      <c r="VBT306"/>
      <c r="VBU306"/>
      <c r="VBV306"/>
      <c r="VBW306"/>
      <c r="VBX306"/>
      <c r="VBY306"/>
      <c r="VBZ306"/>
      <c r="VCA306"/>
      <c r="VCB306"/>
      <c r="VCC306"/>
      <c r="VCD306"/>
      <c r="VCE306"/>
      <c r="VCF306"/>
      <c r="VCG306"/>
      <c r="VCH306"/>
      <c r="VCI306"/>
      <c r="VCJ306"/>
      <c r="VCK306"/>
      <c r="VCL306"/>
      <c r="VCM306"/>
      <c r="VCN306"/>
      <c r="VCO306"/>
      <c r="VCP306"/>
      <c r="VCQ306"/>
      <c r="VCR306"/>
      <c r="VCS306"/>
      <c r="VCT306"/>
      <c r="VCU306"/>
      <c r="VCV306"/>
      <c r="VCW306"/>
      <c r="VCX306"/>
      <c r="VCY306"/>
      <c r="VCZ306"/>
      <c r="VDA306"/>
      <c r="VDB306"/>
      <c r="VDC306"/>
      <c r="VDD306"/>
      <c r="VDE306"/>
      <c r="VDF306"/>
      <c r="VDG306"/>
      <c r="VDH306"/>
      <c r="VDI306"/>
      <c r="VDJ306"/>
      <c r="VDK306"/>
      <c r="VDL306"/>
      <c r="VDM306"/>
      <c r="VDN306"/>
      <c r="VDO306"/>
      <c r="VDP306"/>
      <c r="VDQ306"/>
      <c r="VDR306"/>
      <c r="VDS306"/>
      <c r="VDT306"/>
      <c r="VDU306"/>
      <c r="VDV306"/>
      <c r="VDW306"/>
      <c r="VDX306"/>
      <c r="VDY306"/>
      <c r="VDZ306"/>
      <c r="VEA306"/>
      <c r="VEB306"/>
      <c r="VEC306"/>
      <c r="VED306"/>
      <c r="VEE306"/>
      <c r="VEF306"/>
      <c r="VEG306"/>
      <c r="VEH306"/>
      <c r="VEI306"/>
      <c r="VEJ306"/>
      <c r="VEK306"/>
      <c r="VEL306"/>
      <c r="VEM306"/>
      <c r="VEN306"/>
      <c r="VEO306"/>
      <c r="VEP306"/>
      <c r="VEQ306"/>
      <c r="VER306"/>
      <c r="VES306"/>
      <c r="VET306"/>
      <c r="VEU306"/>
      <c r="VEV306"/>
      <c r="VEW306"/>
      <c r="VEX306"/>
      <c r="VEY306"/>
      <c r="VEZ306"/>
      <c r="VFA306"/>
      <c r="VFB306"/>
      <c r="VFC306"/>
      <c r="VFD306"/>
      <c r="VFE306"/>
      <c r="VFF306"/>
      <c r="VFG306"/>
      <c r="VFH306"/>
      <c r="VFI306"/>
      <c r="VFJ306"/>
      <c r="VFK306"/>
      <c r="VFL306"/>
      <c r="VFM306"/>
      <c r="VFN306"/>
      <c r="VFO306"/>
      <c r="VFP306"/>
      <c r="VFQ306"/>
      <c r="VFR306"/>
      <c r="VFS306"/>
      <c r="VFT306"/>
      <c r="VFU306"/>
      <c r="VFV306"/>
      <c r="VFW306"/>
      <c r="VFX306"/>
      <c r="VFY306"/>
      <c r="VFZ306"/>
      <c r="VGA306"/>
      <c r="VGB306"/>
      <c r="VGC306"/>
      <c r="VGD306"/>
      <c r="VGE306"/>
      <c r="VGF306"/>
      <c r="VGG306"/>
      <c r="VGH306"/>
      <c r="VGI306"/>
      <c r="VGJ306"/>
      <c r="VGK306"/>
      <c r="VGL306"/>
      <c r="VGM306"/>
      <c r="VGN306"/>
      <c r="VGO306"/>
      <c r="VGP306"/>
      <c r="VGQ306"/>
      <c r="VGR306"/>
      <c r="VGS306"/>
      <c r="VGT306"/>
      <c r="VGU306"/>
      <c r="VGV306"/>
      <c r="VGW306"/>
      <c r="VGX306"/>
      <c r="VGY306"/>
      <c r="VGZ306"/>
      <c r="VHA306"/>
      <c r="VHB306"/>
      <c r="VHC306"/>
      <c r="VHD306"/>
      <c r="VHE306"/>
      <c r="VHF306"/>
      <c r="VHG306"/>
      <c r="VHH306"/>
      <c r="VHI306"/>
      <c r="VHJ306"/>
      <c r="VHK306"/>
      <c r="VHL306"/>
      <c r="VHM306"/>
      <c r="VHN306"/>
      <c r="VHO306"/>
      <c r="VHP306"/>
      <c r="VHQ306"/>
      <c r="VHR306"/>
      <c r="VHS306"/>
      <c r="VHT306"/>
      <c r="VHU306"/>
      <c r="VHV306"/>
      <c r="VHW306"/>
      <c r="VHX306"/>
      <c r="VHY306"/>
      <c r="VHZ306"/>
      <c r="VIA306"/>
      <c r="VIB306"/>
      <c r="VIC306"/>
      <c r="VID306"/>
      <c r="VIE306"/>
      <c r="VIF306"/>
      <c r="VIG306"/>
      <c r="VIH306"/>
      <c r="VII306"/>
      <c r="VIJ306"/>
      <c r="VIK306"/>
      <c r="VIL306"/>
      <c r="VIM306"/>
      <c r="VIN306"/>
      <c r="VIO306"/>
      <c r="VIP306"/>
      <c r="VIQ306"/>
      <c r="VIR306"/>
      <c r="VIS306"/>
      <c r="VIT306"/>
      <c r="VIU306"/>
      <c r="VIV306"/>
      <c r="VIW306"/>
      <c r="VIX306"/>
      <c r="VIY306"/>
      <c r="VIZ306"/>
      <c r="VJA306"/>
      <c r="VJB306"/>
      <c r="VJC306"/>
      <c r="VJD306"/>
      <c r="VJE306"/>
      <c r="VJF306"/>
      <c r="VJG306"/>
      <c r="VJH306"/>
      <c r="VJI306"/>
      <c r="VJJ306"/>
      <c r="VJK306"/>
      <c r="VJL306"/>
      <c r="VJM306"/>
      <c r="VJN306"/>
      <c r="VJO306"/>
      <c r="VJP306"/>
      <c r="VJQ306"/>
      <c r="VJR306"/>
      <c r="VJS306"/>
      <c r="VJT306"/>
      <c r="VJU306"/>
      <c r="VJV306"/>
      <c r="VJW306"/>
      <c r="VJX306"/>
      <c r="VJY306"/>
      <c r="VJZ306"/>
      <c r="VKA306"/>
      <c r="VKB306"/>
      <c r="VKC306"/>
      <c r="VKD306"/>
      <c r="VKE306"/>
      <c r="VKF306"/>
      <c r="VKG306"/>
      <c r="VKH306"/>
      <c r="VKI306"/>
      <c r="VKJ306"/>
      <c r="VKK306"/>
      <c r="VKL306"/>
      <c r="VKM306"/>
      <c r="VKN306"/>
      <c r="VKO306"/>
      <c r="VKP306"/>
      <c r="VKQ306"/>
      <c r="VKR306"/>
      <c r="VKS306"/>
      <c r="VKT306"/>
      <c r="VKU306"/>
      <c r="VKV306"/>
      <c r="VKW306"/>
      <c r="VKX306"/>
      <c r="VKY306"/>
      <c r="VKZ306"/>
      <c r="VLA306"/>
      <c r="VLB306"/>
      <c r="VLC306"/>
      <c r="VLD306"/>
      <c r="VLE306"/>
      <c r="VLF306"/>
      <c r="VLG306"/>
      <c r="VLH306"/>
      <c r="VLI306"/>
      <c r="VLJ306"/>
      <c r="VLK306"/>
      <c r="VLL306"/>
      <c r="VLM306"/>
      <c r="VLN306"/>
      <c r="VLO306"/>
      <c r="VLP306"/>
      <c r="VLQ306"/>
      <c r="VLR306"/>
      <c r="VLS306"/>
      <c r="VLT306"/>
      <c r="VLU306"/>
      <c r="VLV306"/>
      <c r="VLW306"/>
      <c r="VLX306"/>
      <c r="VLY306"/>
      <c r="VLZ306"/>
      <c r="VMA306"/>
      <c r="VMB306"/>
      <c r="VMC306"/>
      <c r="VMD306"/>
      <c r="VME306"/>
      <c r="VMF306"/>
      <c r="VMG306"/>
      <c r="VMH306"/>
      <c r="VMI306"/>
      <c r="VMJ306"/>
      <c r="VMK306"/>
      <c r="VML306"/>
      <c r="VMM306"/>
      <c r="VMN306"/>
      <c r="VMO306"/>
      <c r="VMP306"/>
      <c r="VMQ306"/>
      <c r="VMR306"/>
      <c r="VMS306"/>
      <c r="VMT306"/>
      <c r="VMU306"/>
      <c r="VMV306"/>
      <c r="VMW306"/>
      <c r="VMX306"/>
      <c r="VMY306"/>
      <c r="VMZ306"/>
      <c r="VNA306"/>
      <c r="VNB306"/>
      <c r="VNC306"/>
      <c r="VND306"/>
      <c r="VNE306"/>
      <c r="VNF306"/>
      <c r="VNG306"/>
      <c r="VNH306"/>
      <c r="VNI306"/>
      <c r="VNJ306"/>
      <c r="VNK306"/>
      <c r="VNL306"/>
      <c r="VNM306"/>
      <c r="VNN306"/>
      <c r="VNO306"/>
      <c r="VNP306"/>
      <c r="VNQ306"/>
      <c r="VNR306"/>
      <c r="VNS306"/>
      <c r="VNT306"/>
      <c r="VNU306"/>
      <c r="VNV306"/>
      <c r="VNW306"/>
      <c r="VNX306"/>
      <c r="VNY306"/>
      <c r="VNZ306"/>
      <c r="VOA306"/>
      <c r="VOB306"/>
      <c r="VOC306"/>
      <c r="VOD306"/>
      <c r="VOE306"/>
      <c r="VOF306"/>
      <c r="VOG306"/>
      <c r="VOH306"/>
      <c r="VOI306"/>
      <c r="VOJ306"/>
      <c r="VOK306"/>
      <c r="VOL306"/>
      <c r="VOM306"/>
      <c r="VON306"/>
      <c r="VOO306"/>
      <c r="VOP306"/>
      <c r="VOQ306"/>
      <c r="VOR306"/>
      <c r="VOS306"/>
      <c r="VOT306"/>
      <c r="VOU306"/>
      <c r="VOV306"/>
      <c r="VOW306"/>
      <c r="VOX306"/>
      <c r="VOY306"/>
      <c r="VOZ306"/>
      <c r="VPA306"/>
      <c r="VPB306"/>
      <c r="VPC306"/>
      <c r="VPD306"/>
      <c r="VPE306"/>
      <c r="VPF306"/>
      <c r="VPG306"/>
      <c r="VPH306"/>
      <c r="VPI306"/>
      <c r="VPJ306"/>
      <c r="VPK306"/>
      <c r="VPL306"/>
      <c r="VPM306"/>
      <c r="VPN306"/>
      <c r="VPO306"/>
      <c r="VPP306"/>
      <c r="VPQ306"/>
      <c r="VPR306"/>
      <c r="VPS306"/>
      <c r="VPT306"/>
      <c r="VPU306"/>
      <c r="VPV306"/>
      <c r="VPW306"/>
      <c r="VPX306"/>
      <c r="VPY306"/>
      <c r="VPZ306"/>
      <c r="VQA306"/>
      <c r="VQB306"/>
      <c r="VQC306"/>
      <c r="VQD306"/>
      <c r="VQE306"/>
      <c r="VQF306"/>
      <c r="VQG306"/>
      <c r="VQH306"/>
      <c r="VQI306"/>
      <c r="VQJ306"/>
      <c r="VQK306"/>
      <c r="VQL306"/>
      <c r="VQM306"/>
      <c r="VQN306"/>
      <c r="VQO306"/>
      <c r="VQP306"/>
      <c r="VQQ306"/>
      <c r="VQR306"/>
      <c r="VQS306"/>
      <c r="VQT306"/>
      <c r="VQU306"/>
      <c r="VQV306"/>
      <c r="VQW306"/>
      <c r="VQX306"/>
      <c r="VQY306"/>
      <c r="VQZ306"/>
      <c r="VRA306"/>
      <c r="VRB306"/>
      <c r="VRC306"/>
      <c r="VRD306"/>
      <c r="VRE306"/>
      <c r="VRF306"/>
      <c r="VRG306"/>
      <c r="VRH306"/>
      <c r="VRI306"/>
      <c r="VRJ306"/>
      <c r="VRK306"/>
      <c r="VRL306"/>
      <c r="VRM306"/>
      <c r="VRN306"/>
      <c r="VRO306"/>
      <c r="VRP306"/>
      <c r="VRQ306"/>
      <c r="VRR306"/>
      <c r="VRS306"/>
      <c r="VRT306"/>
      <c r="VRU306"/>
      <c r="VRV306"/>
      <c r="VRW306"/>
      <c r="VRX306"/>
      <c r="VRY306"/>
      <c r="VRZ306"/>
      <c r="VSA306"/>
      <c r="VSB306"/>
      <c r="VSC306"/>
      <c r="VSD306"/>
      <c r="VSE306"/>
      <c r="VSF306"/>
      <c r="VSG306"/>
      <c r="VSH306"/>
      <c r="VSI306"/>
      <c r="VSJ306"/>
      <c r="VSK306"/>
      <c r="VSL306"/>
      <c r="VSM306"/>
      <c r="VSN306"/>
      <c r="VSO306"/>
      <c r="VSP306"/>
      <c r="VSQ306"/>
      <c r="VSR306"/>
      <c r="VSS306"/>
      <c r="VST306"/>
      <c r="VSU306"/>
      <c r="VSV306"/>
      <c r="VSW306"/>
      <c r="VSX306"/>
      <c r="VSY306"/>
      <c r="VSZ306"/>
      <c r="VTA306"/>
      <c r="VTB306"/>
      <c r="VTC306"/>
      <c r="VTD306"/>
      <c r="VTE306"/>
      <c r="VTF306"/>
      <c r="VTG306"/>
      <c r="VTH306"/>
      <c r="VTI306"/>
      <c r="VTJ306"/>
      <c r="VTK306"/>
      <c r="VTL306"/>
      <c r="VTM306"/>
      <c r="VTN306"/>
      <c r="VTO306"/>
      <c r="VTP306"/>
      <c r="VTQ306"/>
      <c r="VTR306"/>
      <c r="VTS306"/>
      <c r="VTT306"/>
      <c r="VTU306"/>
      <c r="VTV306"/>
      <c r="VTW306"/>
      <c r="VTX306"/>
      <c r="VTY306"/>
      <c r="VTZ306"/>
      <c r="VUA306"/>
      <c r="VUB306"/>
      <c r="VUC306"/>
      <c r="VUD306"/>
      <c r="VUE306"/>
      <c r="VUF306"/>
      <c r="VUG306"/>
      <c r="VUH306"/>
      <c r="VUI306"/>
      <c r="VUJ306"/>
      <c r="VUK306"/>
      <c r="VUL306"/>
      <c r="VUM306"/>
      <c r="VUN306"/>
      <c r="VUO306"/>
      <c r="VUP306"/>
      <c r="VUQ306"/>
      <c r="VUR306"/>
      <c r="VUS306"/>
      <c r="VUT306"/>
      <c r="VUU306"/>
      <c r="VUV306"/>
      <c r="VUW306"/>
      <c r="VUX306"/>
      <c r="VUY306"/>
      <c r="VUZ306"/>
      <c r="VVA306"/>
      <c r="VVB306"/>
      <c r="VVC306"/>
      <c r="VVD306"/>
      <c r="VVE306"/>
      <c r="VVF306"/>
      <c r="VVG306"/>
      <c r="VVH306"/>
      <c r="VVI306"/>
      <c r="VVJ306"/>
      <c r="VVK306"/>
      <c r="VVL306"/>
      <c r="VVM306"/>
      <c r="VVN306"/>
      <c r="VVO306"/>
      <c r="VVP306"/>
      <c r="VVQ306"/>
      <c r="VVR306"/>
      <c r="VVS306"/>
      <c r="VVT306"/>
      <c r="VVU306"/>
      <c r="VVV306"/>
      <c r="VVW306"/>
      <c r="VVX306"/>
      <c r="VVY306"/>
      <c r="VVZ306"/>
      <c r="VWA306"/>
      <c r="VWB306"/>
      <c r="VWC306"/>
      <c r="VWD306"/>
      <c r="VWE306"/>
      <c r="VWF306"/>
      <c r="VWG306"/>
      <c r="VWH306"/>
      <c r="VWI306"/>
      <c r="VWJ306"/>
      <c r="VWK306"/>
      <c r="VWL306"/>
      <c r="VWM306"/>
      <c r="VWN306"/>
      <c r="VWO306"/>
      <c r="VWP306"/>
      <c r="VWQ306"/>
      <c r="VWR306"/>
      <c r="VWS306"/>
      <c r="VWT306"/>
      <c r="VWU306"/>
      <c r="VWV306"/>
      <c r="VWW306"/>
      <c r="VWX306"/>
      <c r="VWY306"/>
      <c r="VWZ306"/>
      <c r="VXA306"/>
      <c r="VXB306"/>
      <c r="VXC306"/>
      <c r="VXD306"/>
      <c r="VXE306"/>
      <c r="VXF306"/>
      <c r="VXG306"/>
      <c r="VXH306"/>
      <c r="VXI306"/>
      <c r="VXJ306"/>
      <c r="VXK306"/>
      <c r="VXL306"/>
      <c r="VXM306"/>
      <c r="VXN306"/>
      <c r="VXO306"/>
      <c r="VXP306"/>
      <c r="VXQ306"/>
      <c r="VXR306"/>
      <c r="VXS306"/>
      <c r="VXT306"/>
      <c r="VXU306"/>
      <c r="VXV306"/>
      <c r="VXW306"/>
      <c r="VXX306"/>
      <c r="VXY306"/>
      <c r="VXZ306"/>
      <c r="VYA306"/>
      <c r="VYB306"/>
      <c r="VYC306"/>
      <c r="VYD306"/>
      <c r="VYE306"/>
      <c r="VYF306"/>
      <c r="VYG306"/>
      <c r="VYH306"/>
      <c r="VYI306"/>
      <c r="VYJ306"/>
      <c r="VYK306"/>
      <c r="VYL306"/>
      <c r="VYM306"/>
      <c r="VYN306"/>
      <c r="VYO306"/>
      <c r="VYP306"/>
      <c r="VYQ306"/>
      <c r="VYR306"/>
      <c r="VYS306"/>
      <c r="VYT306"/>
      <c r="VYU306"/>
      <c r="VYV306"/>
      <c r="VYW306"/>
      <c r="VYX306"/>
      <c r="VYY306"/>
      <c r="VYZ306"/>
      <c r="VZA306"/>
      <c r="VZB306"/>
      <c r="VZC306"/>
      <c r="VZD306"/>
      <c r="VZE306"/>
      <c r="VZF306"/>
      <c r="VZG306"/>
      <c r="VZH306"/>
      <c r="VZI306"/>
      <c r="VZJ306"/>
      <c r="VZK306"/>
      <c r="VZL306"/>
      <c r="VZM306"/>
      <c r="VZN306"/>
      <c r="VZO306"/>
      <c r="VZP306"/>
      <c r="VZQ306"/>
      <c r="VZR306"/>
      <c r="VZS306"/>
      <c r="VZT306"/>
      <c r="VZU306"/>
      <c r="VZV306"/>
      <c r="VZW306"/>
      <c r="VZX306"/>
      <c r="VZY306"/>
      <c r="VZZ306"/>
      <c r="WAA306"/>
      <c r="WAB306"/>
      <c r="WAC306"/>
      <c r="WAD306"/>
      <c r="WAE306"/>
      <c r="WAF306"/>
      <c r="WAG306"/>
      <c r="WAH306"/>
      <c r="WAI306"/>
      <c r="WAJ306"/>
      <c r="WAK306"/>
      <c r="WAL306"/>
      <c r="WAM306"/>
      <c r="WAN306"/>
      <c r="WAO306"/>
      <c r="WAP306"/>
      <c r="WAQ306"/>
      <c r="WAR306"/>
      <c r="WAS306"/>
      <c r="WAT306"/>
      <c r="WAU306"/>
      <c r="WAV306"/>
      <c r="WAW306"/>
      <c r="WAX306"/>
      <c r="WAY306"/>
      <c r="WAZ306"/>
      <c r="WBA306"/>
      <c r="WBB306"/>
      <c r="WBC306"/>
      <c r="WBD306"/>
      <c r="WBE306"/>
      <c r="WBF306"/>
      <c r="WBG306"/>
      <c r="WBH306"/>
      <c r="WBI306"/>
      <c r="WBJ306"/>
      <c r="WBK306"/>
      <c r="WBL306"/>
      <c r="WBM306"/>
      <c r="WBN306"/>
      <c r="WBO306"/>
      <c r="WBP306"/>
      <c r="WBQ306"/>
      <c r="WBR306"/>
      <c r="WBS306"/>
      <c r="WBT306"/>
      <c r="WBU306"/>
      <c r="WBV306"/>
      <c r="WBW306"/>
      <c r="WBX306"/>
      <c r="WBY306"/>
      <c r="WBZ306"/>
      <c r="WCA306"/>
      <c r="WCB306"/>
      <c r="WCC306"/>
      <c r="WCD306"/>
      <c r="WCE306"/>
      <c r="WCF306"/>
      <c r="WCG306"/>
      <c r="WCH306"/>
      <c r="WCI306"/>
      <c r="WCJ306"/>
      <c r="WCK306"/>
      <c r="WCL306"/>
      <c r="WCM306"/>
      <c r="WCN306"/>
      <c r="WCO306"/>
      <c r="WCP306"/>
      <c r="WCQ306"/>
      <c r="WCR306"/>
      <c r="WCS306"/>
      <c r="WCT306"/>
      <c r="WCU306"/>
      <c r="WCV306"/>
      <c r="WCW306"/>
      <c r="WCX306"/>
      <c r="WCY306"/>
      <c r="WCZ306"/>
      <c r="WDA306"/>
      <c r="WDB306"/>
      <c r="WDC306"/>
      <c r="WDD306"/>
      <c r="WDE306"/>
      <c r="WDF306"/>
      <c r="WDG306"/>
      <c r="WDH306"/>
      <c r="WDI306"/>
      <c r="WDJ306"/>
      <c r="WDK306"/>
      <c r="WDL306"/>
      <c r="WDM306"/>
      <c r="WDN306"/>
      <c r="WDO306"/>
      <c r="WDP306"/>
      <c r="WDQ306"/>
      <c r="WDR306"/>
      <c r="WDS306"/>
      <c r="WDT306"/>
      <c r="WDU306"/>
      <c r="WDV306"/>
      <c r="WDW306"/>
      <c r="WDX306"/>
      <c r="WDY306"/>
      <c r="WDZ306"/>
      <c r="WEA306"/>
      <c r="WEB306"/>
      <c r="WEC306"/>
      <c r="WED306"/>
      <c r="WEE306"/>
      <c r="WEF306"/>
      <c r="WEG306"/>
      <c r="WEH306"/>
      <c r="WEI306"/>
      <c r="WEJ306"/>
      <c r="WEK306"/>
      <c r="WEL306"/>
      <c r="WEM306"/>
      <c r="WEN306"/>
      <c r="WEO306"/>
      <c r="WEP306"/>
      <c r="WEQ306"/>
      <c r="WER306"/>
      <c r="WES306"/>
      <c r="WET306"/>
      <c r="WEU306"/>
      <c r="WEV306"/>
      <c r="WEW306"/>
      <c r="WEX306"/>
      <c r="WEY306"/>
      <c r="WEZ306"/>
      <c r="WFA306"/>
      <c r="WFB306"/>
      <c r="WFC306"/>
      <c r="WFD306"/>
      <c r="WFE306"/>
      <c r="WFF306"/>
      <c r="WFG306"/>
      <c r="WFH306"/>
      <c r="WFI306"/>
      <c r="WFJ306"/>
      <c r="WFK306"/>
      <c r="WFL306"/>
      <c r="WFM306"/>
      <c r="WFN306"/>
      <c r="WFO306"/>
      <c r="WFP306"/>
      <c r="WFQ306"/>
      <c r="WFR306"/>
      <c r="WFS306"/>
      <c r="WFT306"/>
      <c r="WFU306"/>
      <c r="WFV306"/>
      <c r="WFW306"/>
      <c r="WFX306"/>
      <c r="WFY306"/>
      <c r="WFZ306"/>
      <c r="WGA306"/>
      <c r="WGB306"/>
      <c r="WGC306"/>
      <c r="WGD306"/>
      <c r="WGE306"/>
      <c r="WGF306"/>
      <c r="WGG306"/>
      <c r="WGH306"/>
      <c r="WGI306"/>
      <c r="WGJ306"/>
      <c r="WGK306"/>
      <c r="WGL306"/>
      <c r="WGM306"/>
      <c r="WGN306"/>
      <c r="WGO306"/>
      <c r="WGP306"/>
      <c r="WGQ306"/>
      <c r="WGR306"/>
      <c r="WGS306"/>
      <c r="WGT306"/>
      <c r="WGU306"/>
      <c r="WGV306"/>
      <c r="WGW306"/>
      <c r="WGX306"/>
      <c r="WGY306"/>
      <c r="WGZ306"/>
      <c r="WHA306"/>
      <c r="WHB306"/>
      <c r="WHC306"/>
      <c r="WHD306"/>
      <c r="WHE306"/>
      <c r="WHF306"/>
      <c r="WHG306"/>
      <c r="WHH306"/>
      <c r="WHI306"/>
      <c r="WHJ306"/>
      <c r="WHK306"/>
      <c r="WHL306"/>
      <c r="WHM306"/>
      <c r="WHN306"/>
      <c r="WHO306"/>
      <c r="WHP306"/>
      <c r="WHQ306"/>
      <c r="WHR306"/>
      <c r="WHS306"/>
      <c r="WHT306"/>
      <c r="WHU306"/>
      <c r="WHV306"/>
      <c r="WHW306"/>
      <c r="WHX306"/>
      <c r="WHY306"/>
      <c r="WHZ306"/>
      <c r="WIA306"/>
      <c r="WIB306"/>
      <c r="WIC306"/>
      <c r="WID306"/>
      <c r="WIE306"/>
      <c r="WIF306"/>
      <c r="WIG306"/>
      <c r="WIH306"/>
      <c r="WII306"/>
      <c r="WIJ306"/>
      <c r="WIK306"/>
      <c r="WIL306"/>
      <c r="WIM306"/>
      <c r="WIN306"/>
      <c r="WIO306"/>
      <c r="WIP306"/>
      <c r="WIQ306"/>
      <c r="WIR306"/>
      <c r="WIS306"/>
      <c r="WIT306"/>
      <c r="WIU306"/>
      <c r="WIV306"/>
      <c r="WIW306"/>
      <c r="WIX306"/>
      <c r="WIY306"/>
      <c r="WIZ306"/>
      <c r="WJA306"/>
      <c r="WJB306"/>
      <c r="WJC306"/>
      <c r="WJD306"/>
      <c r="WJE306"/>
      <c r="WJF306"/>
      <c r="WJG306"/>
      <c r="WJH306"/>
      <c r="WJI306"/>
      <c r="WJJ306"/>
      <c r="WJK306"/>
      <c r="WJL306"/>
      <c r="WJM306"/>
      <c r="WJN306"/>
      <c r="WJO306"/>
      <c r="WJP306"/>
      <c r="WJQ306"/>
      <c r="WJR306"/>
      <c r="WJS306"/>
      <c r="WJT306"/>
      <c r="WJU306"/>
      <c r="WJV306"/>
      <c r="WJW306"/>
      <c r="WJX306"/>
      <c r="WJY306"/>
      <c r="WJZ306"/>
      <c r="WKA306"/>
      <c r="WKB306"/>
      <c r="WKC306"/>
      <c r="WKD306"/>
      <c r="WKE306"/>
      <c r="WKF306"/>
      <c r="WKG306"/>
      <c r="WKH306"/>
      <c r="WKI306"/>
      <c r="WKJ306"/>
      <c r="WKK306"/>
      <c r="WKL306"/>
      <c r="WKM306"/>
      <c r="WKN306"/>
      <c r="WKO306"/>
      <c r="WKP306"/>
      <c r="WKQ306"/>
      <c r="WKR306"/>
      <c r="WKS306"/>
      <c r="WKT306"/>
      <c r="WKU306"/>
      <c r="WKV306"/>
      <c r="WKW306"/>
      <c r="WKX306"/>
      <c r="WKY306"/>
      <c r="WKZ306"/>
      <c r="WLA306"/>
      <c r="WLB306"/>
      <c r="WLC306"/>
      <c r="WLD306"/>
      <c r="WLE306"/>
      <c r="WLF306"/>
      <c r="WLG306"/>
      <c r="WLH306"/>
      <c r="WLI306"/>
      <c r="WLJ306"/>
      <c r="WLK306"/>
      <c r="WLL306"/>
      <c r="WLM306"/>
      <c r="WLN306"/>
      <c r="WLO306"/>
      <c r="WLP306"/>
      <c r="WLQ306"/>
      <c r="WLR306"/>
      <c r="WLS306"/>
      <c r="WLT306"/>
      <c r="WLU306"/>
      <c r="WLV306"/>
      <c r="WLW306"/>
      <c r="WLX306"/>
      <c r="WLY306"/>
      <c r="WLZ306"/>
      <c r="WMA306"/>
      <c r="WMB306"/>
      <c r="WMC306"/>
      <c r="WMD306"/>
      <c r="WME306"/>
      <c r="WMF306"/>
      <c r="WMG306"/>
      <c r="WMH306"/>
      <c r="WMI306"/>
      <c r="WMJ306"/>
      <c r="WMK306"/>
      <c r="WML306"/>
      <c r="WMM306"/>
      <c r="WMN306"/>
      <c r="WMO306"/>
      <c r="WMP306"/>
      <c r="WMQ306"/>
      <c r="WMR306"/>
      <c r="WMS306"/>
      <c r="WMT306"/>
      <c r="WMU306"/>
      <c r="WMV306"/>
      <c r="WMW306"/>
      <c r="WMX306"/>
      <c r="WMY306"/>
      <c r="WMZ306"/>
      <c r="WNA306"/>
      <c r="WNB306"/>
      <c r="WNC306"/>
      <c r="WND306"/>
      <c r="WNE306"/>
      <c r="WNF306"/>
      <c r="WNG306"/>
      <c r="WNH306"/>
      <c r="WNI306"/>
      <c r="WNJ306"/>
      <c r="WNK306"/>
      <c r="WNL306"/>
      <c r="WNM306"/>
      <c r="WNN306"/>
      <c r="WNO306"/>
      <c r="WNP306"/>
      <c r="WNQ306"/>
      <c r="WNR306"/>
      <c r="WNS306"/>
      <c r="WNT306"/>
      <c r="WNU306"/>
      <c r="WNV306"/>
      <c r="WNW306"/>
      <c r="WNX306"/>
      <c r="WNY306"/>
      <c r="WNZ306"/>
      <c r="WOA306"/>
      <c r="WOB306"/>
      <c r="WOC306"/>
      <c r="WOD306"/>
      <c r="WOE306"/>
      <c r="WOF306"/>
      <c r="WOG306"/>
      <c r="WOH306"/>
      <c r="WOI306"/>
      <c r="WOJ306"/>
      <c r="WOK306"/>
      <c r="WOL306"/>
      <c r="WOM306"/>
      <c r="WON306"/>
      <c r="WOO306"/>
      <c r="WOP306"/>
      <c r="WOQ306"/>
      <c r="WOR306"/>
      <c r="WOS306"/>
      <c r="WOT306"/>
      <c r="WOU306"/>
      <c r="WOV306"/>
      <c r="WOW306"/>
      <c r="WOX306"/>
      <c r="WOY306"/>
      <c r="WOZ306"/>
      <c r="WPA306"/>
      <c r="WPB306"/>
      <c r="WPC306"/>
      <c r="WPD306"/>
      <c r="WPE306"/>
      <c r="WPF306"/>
      <c r="WPG306"/>
      <c r="WPH306"/>
      <c r="WPI306"/>
      <c r="WPJ306"/>
      <c r="WPK306"/>
      <c r="WPL306"/>
      <c r="WPM306"/>
      <c r="WPN306"/>
      <c r="WPO306"/>
      <c r="WPP306"/>
      <c r="WPQ306"/>
      <c r="WPR306"/>
      <c r="WPS306"/>
      <c r="WPT306"/>
      <c r="WPU306"/>
      <c r="WPV306"/>
      <c r="WPW306"/>
      <c r="WPX306"/>
      <c r="WPY306"/>
      <c r="WPZ306"/>
      <c r="WQA306"/>
      <c r="WQB306"/>
      <c r="WQC306"/>
      <c r="WQD306"/>
      <c r="WQE306"/>
      <c r="WQF306"/>
      <c r="WQG306"/>
      <c r="WQH306"/>
      <c r="WQI306"/>
      <c r="WQJ306"/>
      <c r="WQK306"/>
      <c r="WQL306"/>
      <c r="WQM306"/>
      <c r="WQN306"/>
      <c r="WQO306"/>
      <c r="WQP306"/>
      <c r="WQQ306"/>
      <c r="WQR306"/>
      <c r="WQS306"/>
      <c r="WQT306"/>
      <c r="WQU306"/>
      <c r="WQV306"/>
      <c r="WQW306"/>
      <c r="WQX306"/>
      <c r="WQY306"/>
      <c r="WQZ306"/>
      <c r="WRA306"/>
      <c r="WRB306"/>
      <c r="WRC306"/>
      <c r="WRD306"/>
      <c r="WRE306"/>
      <c r="WRF306"/>
      <c r="WRG306"/>
      <c r="WRH306"/>
      <c r="WRI306"/>
      <c r="WRJ306"/>
      <c r="WRK306"/>
      <c r="WRL306"/>
      <c r="WRM306"/>
      <c r="WRN306"/>
      <c r="WRO306"/>
      <c r="WRP306"/>
      <c r="WRQ306"/>
      <c r="WRR306"/>
      <c r="WRS306"/>
      <c r="WRT306"/>
      <c r="WRU306"/>
      <c r="WRV306"/>
      <c r="WRW306"/>
      <c r="WRX306"/>
      <c r="WRY306"/>
      <c r="WRZ306"/>
      <c r="WSA306"/>
      <c r="WSB306"/>
      <c r="WSC306"/>
      <c r="WSD306"/>
      <c r="WSE306"/>
      <c r="WSF306"/>
      <c r="WSG306"/>
      <c r="WSH306"/>
      <c r="WSI306"/>
      <c r="WSJ306"/>
      <c r="WSK306"/>
      <c r="WSL306"/>
      <c r="WSM306"/>
      <c r="WSN306"/>
      <c r="WSO306"/>
      <c r="WSP306"/>
      <c r="WSQ306"/>
      <c r="WSR306"/>
      <c r="WSS306"/>
      <c r="WST306"/>
      <c r="WSU306"/>
      <c r="WSV306"/>
      <c r="WSW306"/>
      <c r="WSX306"/>
      <c r="WSY306"/>
      <c r="WSZ306"/>
      <c r="WTA306"/>
      <c r="WTB306"/>
      <c r="WTC306"/>
      <c r="WTD306"/>
      <c r="WTE306"/>
      <c r="WTF306"/>
      <c r="WTG306"/>
      <c r="WTH306"/>
      <c r="WTI306"/>
      <c r="WTJ306"/>
      <c r="WTK306"/>
      <c r="WTL306"/>
      <c r="WTM306"/>
      <c r="WTN306"/>
      <c r="WTO306"/>
      <c r="WTP306"/>
      <c r="WTQ306"/>
      <c r="WTR306"/>
      <c r="WTS306"/>
      <c r="WTT306"/>
      <c r="WTU306"/>
      <c r="WTV306"/>
      <c r="WTW306"/>
      <c r="WTX306"/>
      <c r="WTY306"/>
      <c r="WTZ306"/>
      <c r="WUA306"/>
      <c r="WUB306"/>
      <c r="WUC306"/>
      <c r="WUD306"/>
      <c r="WUE306"/>
      <c r="WUF306"/>
      <c r="WUG306"/>
      <c r="WUH306"/>
      <c r="WUI306"/>
      <c r="WUJ306"/>
      <c r="WUK306"/>
      <c r="WUL306"/>
      <c r="WUM306"/>
      <c r="WUN306"/>
      <c r="WUO306"/>
      <c r="WUP306"/>
      <c r="WUQ306"/>
      <c r="WUR306"/>
      <c r="WUS306"/>
      <c r="WUT306"/>
      <c r="WUU306"/>
      <c r="WUV306"/>
      <c r="WUW306"/>
      <c r="WUX306"/>
      <c r="WUY306"/>
      <c r="WUZ306"/>
      <c r="WVA306"/>
      <c r="WVB306"/>
      <c r="WVC306"/>
      <c r="WVD306"/>
      <c r="WVE306"/>
      <c r="WVF306"/>
      <c r="WVG306"/>
      <c r="WVH306"/>
      <c r="WVI306"/>
      <c r="WVJ306"/>
      <c r="WVK306"/>
      <c r="WVL306"/>
      <c r="WVM306"/>
      <c r="WVN306"/>
      <c r="WVO306"/>
      <c r="WVP306"/>
      <c r="WVQ306"/>
      <c r="WVR306"/>
      <c r="WVS306"/>
      <c r="WVT306"/>
      <c r="WVU306"/>
      <c r="WVV306"/>
      <c r="WVW306"/>
      <c r="WVX306"/>
      <c r="WVY306"/>
      <c r="WVZ306"/>
      <c r="WWA306"/>
      <c r="WWB306"/>
      <c r="WWC306"/>
    </row>
    <row r="307" spans="1:16149" s="78" customFormat="1">
      <c r="A307" s="72"/>
      <c r="B307" s="699" t="s">
        <v>131</v>
      </c>
      <c r="C307" s="700" t="s">
        <v>764</v>
      </c>
      <c r="D307" s="700" t="s">
        <v>765</v>
      </c>
      <c r="E307" s="72"/>
      <c r="F307" s="161"/>
      <c r="G307" s="52"/>
      <c r="H307" s="52"/>
      <c r="I307" s="52"/>
      <c r="J307" s="52"/>
      <c r="K307" s="52"/>
      <c r="L307" s="52"/>
      <c r="M307" s="52"/>
      <c r="N307" s="84"/>
      <c r="O307" s="83"/>
      <c r="P307" s="83"/>
      <c r="Q307" s="52"/>
      <c r="R307" s="52"/>
      <c r="S307" s="91"/>
      <c r="T307" s="275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  <c r="AHA307"/>
      <c r="AHB307"/>
      <c r="AHC307"/>
      <c r="AHD307"/>
      <c r="AHE307"/>
      <c r="AHF307"/>
      <c r="AHG307"/>
      <c r="AHH307"/>
      <c r="AHI307"/>
      <c r="AHJ307"/>
      <c r="AHK307"/>
      <c r="AHL307"/>
      <c r="AHM307"/>
      <c r="AHN307"/>
      <c r="AHO307"/>
      <c r="AHP307"/>
      <c r="AHQ307"/>
      <c r="AHR307"/>
      <c r="AHS307"/>
      <c r="AHT307"/>
      <c r="AHU307"/>
      <c r="AHV307"/>
      <c r="AHW307"/>
      <c r="AHX307"/>
      <c r="AHY307"/>
      <c r="AHZ307"/>
      <c r="AIA307"/>
      <c r="AIB307"/>
      <c r="AIC307"/>
      <c r="AID307"/>
      <c r="AIE307"/>
      <c r="AIF307"/>
      <c r="AIG307"/>
      <c r="AIH307"/>
      <c r="AII307"/>
      <c r="AIJ307"/>
      <c r="AIK307"/>
      <c r="AIL307"/>
      <c r="AIM307"/>
      <c r="AIN307"/>
      <c r="AIO307"/>
      <c r="AIP307"/>
      <c r="AIQ307"/>
      <c r="AIR307"/>
      <c r="AIS307"/>
      <c r="AIT307"/>
      <c r="AIU307"/>
      <c r="AIV307"/>
      <c r="AIW307"/>
      <c r="AIX307"/>
      <c r="AIY307"/>
      <c r="AIZ307"/>
      <c r="AJA307"/>
      <c r="AJB307"/>
      <c r="AJC307"/>
      <c r="AJD307"/>
      <c r="AJE307"/>
      <c r="AJF307"/>
      <c r="AJG307"/>
      <c r="AJH307"/>
      <c r="AJI307"/>
      <c r="AJJ307"/>
      <c r="AJK307"/>
      <c r="AJL307"/>
      <c r="AJM307"/>
      <c r="AJN307"/>
      <c r="AJO307"/>
      <c r="AJP307"/>
      <c r="AJQ307"/>
      <c r="AJR307"/>
      <c r="AJS307"/>
      <c r="AJT307"/>
      <c r="AJU307"/>
      <c r="AJV307"/>
      <c r="AJW307"/>
      <c r="AJX307"/>
      <c r="AJY307"/>
      <c r="AJZ307"/>
      <c r="AKA307"/>
      <c r="AKB307"/>
      <c r="AKC307"/>
      <c r="AKD307"/>
      <c r="AKE307"/>
      <c r="AKF307"/>
      <c r="AKG307"/>
      <c r="AKH307"/>
      <c r="AKI307"/>
      <c r="AKJ307"/>
      <c r="AKK307"/>
      <c r="AKL307"/>
      <c r="AKM307"/>
      <c r="AKN307"/>
      <c r="AKO307"/>
      <c r="AKP307"/>
      <c r="AKQ307"/>
      <c r="AKR307"/>
      <c r="AKS307"/>
      <c r="AKT307"/>
      <c r="AKU307"/>
      <c r="AKV307"/>
      <c r="AKW307"/>
      <c r="AKX307"/>
      <c r="AKY307"/>
      <c r="AKZ307"/>
      <c r="ALA307"/>
      <c r="ALB307"/>
      <c r="ALC307"/>
      <c r="ALD307"/>
      <c r="ALE307"/>
      <c r="ALF307"/>
      <c r="ALG307"/>
      <c r="ALH307"/>
      <c r="ALI307"/>
      <c r="ALJ307"/>
      <c r="ALK307"/>
      <c r="ALL307"/>
      <c r="ALM307"/>
      <c r="ALN307"/>
      <c r="ALO307"/>
      <c r="ALP307"/>
      <c r="ALQ307"/>
      <c r="ALR307"/>
      <c r="ALS307"/>
      <c r="ALT307"/>
      <c r="ALU307"/>
      <c r="ALV307"/>
      <c r="ALW307"/>
      <c r="ALX307"/>
      <c r="ALY307"/>
      <c r="ALZ307"/>
      <c r="AMA307"/>
      <c r="AMB307"/>
      <c r="AMC307"/>
      <c r="AMD307"/>
      <c r="AME307"/>
      <c r="AMF307"/>
      <c r="AMG307"/>
      <c r="AMH307"/>
      <c r="AMI307"/>
      <c r="AMJ307"/>
      <c r="AMK307"/>
      <c r="AML307"/>
      <c r="AMM307"/>
      <c r="AMN307"/>
      <c r="AMO307"/>
      <c r="AMP307"/>
      <c r="AMQ307"/>
      <c r="AMR307"/>
      <c r="AMS307"/>
      <c r="AMT307"/>
      <c r="AMU307"/>
      <c r="AMV307"/>
      <c r="AMW307"/>
      <c r="AMX307"/>
      <c r="AMY307"/>
      <c r="AMZ307"/>
      <c r="ANA307"/>
      <c r="ANB307"/>
      <c r="ANC307"/>
      <c r="AND307"/>
      <c r="ANE307"/>
      <c r="ANF307"/>
      <c r="ANG307"/>
      <c r="ANH307"/>
      <c r="ANI307"/>
      <c r="ANJ307"/>
      <c r="ANK307"/>
      <c r="ANL307"/>
      <c r="ANM307"/>
      <c r="ANN307"/>
      <c r="ANO307"/>
      <c r="ANP307"/>
      <c r="ANQ307"/>
      <c r="ANR307"/>
      <c r="ANS307"/>
      <c r="ANT307"/>
      <c r="ANU307"/>
      <c r="ANV307"/>
      <c r="ANW307"/>
      <c r="ANX307"/>
      <c r="ANY307"/>
      <c r="ANZ307"/>
      <c r="AOA307"/>
      <c r="AOB307"/>
      <c r="AOC307"/>
      <c r="AOD307"/>
      <c r="AOE307"/>
      <c r="AOF307"/>
      <c r="AOG307"/>
      <c r="AOH307"/>
      <c r="AOI307"/>
      <c r="AOJ307"/>
      <c r="AOK307"/>
      <c r="AOL307"/>
      <c r="AOM307"/>
      <c r="AON307"/>
      <c r="AOO307"/>
      <c r="AOP307"/>
      <c r="AOQ307"/>
      <c r="AOR307"/>
      <c r="AOS307"/>
      <c r="AOT307"/>
      <c r="AOU307"/>
      <c r="AOV307"/>
      <c r="AOW307"/>
      <c r="AOX307"/>
      <c r="AOY307"/>
      <c r="AOZ307"/>
      <c r="APA307"/>
      <c r="APB307"/>
      <c r="APC307"/>
      <c r="APD307"/>
      <c r="APE307"/>
      <c r="APF307"/>
      <c r="APG307"/>
      <c r="APH307"/>
      <c r="API307"/>
      <c r="APJ307"/>
      <c r="APK307"/>
      <c r="APL307"/>
      <c r="APM307"/>
      <c r="APN307"/>
      <c r="APO307"/>
      <c r="APP307"/>
      <c r="APQ307"/>
      <c r="APR307"/>
      <c r="APS307"/>
      <c r="APT307"/>
      <c r="APU307"/>
      <c r="APV307"/>
      <c r="APW307"/>
      <c r="APX307"/>
      <c r="APY307"/>
      <c r="APZ307"/>
      <c r="AQA307"/>
      <c r="AQB307"/>
      <c r="AQC307"/>
      <c r="AQD307"/>
      <c r="AQE307"/>
      <c r="AQF307"/>
      <c r="AQG307"/>
      <c r="AQH307"/>
      <c r="AQI307"/>
      <c r="AQJ307"/>
      <c r="AQK307"/>
      <c r="AQL307"/>
      <c r="AQM307"/>
      <c r="AQN307"/>
      <c r="AQO307"/>
      <c r="AQP307"/>
      <c r="AQQ307"/>
      <c r="AQR307"/>
      <c r="AQS307"/>
      <c r="AQT307"/>
      <c r="AQU307"/>
      <c r="AQV307"/>
      <c r="AQW307"/>
      <c r="AQX307"/>
      <c r="AQY307"/>
      <c r="AQZ307"/>
      <c r="ARA307"/>
      <c r="ARB307"/>
      <c r="ARC307"/>
      <c r="ARD307"/>
      <c r="ARE307"/>
      <c r="ARF307"/>
      <c r="ARG307"/>
      <c r="ARH307"/>
      <c r="ARI307"/>
      <c r="ARJ307"/>
      <c r="ARK307"/>
      <c r="ARL307"/>
      <c r="ARM307"/>
      <c r="ARN307"/>
      <c r="ARO307"/>
      <c r="ARP307"/>
      <c r="ARQ307"/>
      <c r="ARR307"/>
      <c r="ARS307"/>
      <c r="ART307"/>
      <c r="ARU307"/>
      <c r="ARV307"/>
      <c r="ARW307"/>
      <c r="ARX307"/>
      <c r="ARY307"/>
      <c r="ARZ307"/>
      <c r="ASA307"/>
      <c r="ASB307"/>
      <c r="ASC307"/>
      <c r="ASD307"/>
      <c r="ASE307"/>
      <c r="ASF307"/>
      <c r="ASG307"/>
      <c r="ASH307"/>
      <c r="ASI307"/>
      <c r="ASJ307"/>
      <c r="ASK307"/>
      <c r="ASL307"/>
      <c r="ASM307"/>
      <c r="ASN307"/>
      <c r="ASO307"/>
      <c r="ASP307"/>
      <c r="ASQ307"/>
      <c r="ASR307"/>
      <c r="ASS307"/>
      <c r="AST307"/>
      <c r="ASU307"/>
      <c r="ASV307"/>
      <c r="ASW307"/>
      <c r="ASX307"/>
      <c r="ASY307"/>
      <c r="ASZ307"/>
      <c r="ATA307"/>
      <c r="ATB307"/>
      <c r="ATC307"/>
      <c r="ATD307"/>
      <c r="ATE307"/>
      <c r="ATF307"/>
      <c r="ATG307"/>
      <c r="ATH307"/>
      <c r="ATI307"/>
      <c r="ATJ307"/>
      <c r="ATK307"/>
      <c r="ATL307"/>
      <c r="ATM307"/>
      <c r="ATN307"/>
      <c r="ATO307"/>
      <c r="ATP307"/>
      <c r="ATQ307"/>
      <c r="ATR307"/>
      <c r="ATS307"/>
      <c r="ATT307"/>
      <c r="ATU307"/>
      <c r="ATV307"/>
      <c r="ATW307"/>
      <c r="ATX307"/>
      <c r="ATY307"/>
      <c r="ATZ307"/>
      <c r="AUA307"/>
      <c r="AUB307"/>
      <c r="AUC307"/>
      <c r="AUD307"/>
      <c r="AUE307"/>
      <c r="AUF307"/>
      <c r="AUG307"/>
      <c r="AUH307"/>
      <c r="AUI307"/>
      <c r="AUJ307"/>
      <c r="AUK307"/>
      <c r="AUL307"/>
      <c r="AUM307"/>
      <c r="AUN307"/>
      <c r="AUO307"/>
      <c r="AUP307"/>
      <c r="AUQ307"/>
      <c r="AUR307"/>
      <c r="AUS307"/>
      <c r="AUT307"/>
      <c r="AUU307"/>
      <c r="AUV307"/>
      <c r="AUW307"/>
      <c r="AUX307"/>
      <c r="AUY307"/>
      <c r="AUZ307"/>
      <c r="AVA307"/>
      <c r="AVB307"/>
      <c r="AVC307"/>
      <c r="AVD307"/>
      <c r="AVE307"/>
      <c r="AVF307"/>
      <c r="AVG307"/>
      <c r="AVH307"/>
      <c r="AVI307"/>
      <c r="AVJ307"/>
      <c r="AVK307"/>
      <c r="AVL307"/>
      <c r="AVM307"/>
      <c r="AVN307"/>
      <c r="AVO307"/>
      <c r="AVP307"/>
      <c r="AVQ307"/>
      <c r="AVR307"/>
      <c r="AVS307"/>
      <c r="AVT307"/>
      <c r="AVU307"/>
      <c r="AVV307"/>
      <c r="AVW307"/>
      <c r="AVX307"/>
      <c r="AVY307"/>
      <c r="AVZ307"/>
      <c r="AWA307"/>
      <c r="AWB307"/>
      <c r="AWC307"/>
      <c r="AWD307"/>
      <c r="AWE307"/>
      <c r="AWF307"/>
      <c r="AWG307"/>
      <c r="AWH307"/>
      <c r="AWI307"/>
      <c r="AWJ307"/>
      <c r="AWK307"/>
      <c r="AWL307"/>
      <c r="AWM307"/>
      <c r="AWN307"/>
      <c r="AWO307"/>
      <c r="AWP307"/>
      <c r="AWQ307"/>
      <c r="AWR307"/>
      <c r="AWS307"/>
      <c r="AWT307"/>
      <c r="AWU307"/>
      <c r="AWV307"/>
      <c r="AWW307"/>
      <c r="AWX307"/>
      <c r="AWY307"/>
      <c r="AWZ307"/>
      <c r="AXA307"/>
      <c r="AXB307"/>
      <c r="AXC307"/>
      <c r="AXD307"/>
      <c r="AXE307"/>
      <c r="AXF307"/>
      <c r="AXG307"/>
      <c r="AXH307"/>
      <c r="AXI307"/>
      <c r="AXJ307"/>
      <c r="AXK307"/>
      <c r="AXL307"/>
      <c r="AXM307"/>
      <c r="AXN307"/>
      <c r="AXO307"/>
      <c r="AXP307"/>
      <c r="AXQ307"/>
      <c r="AXR307"/>
      <c r="AXS307"/>
      <c r="AXT307"/>
      <c r="AXU307"/>
      <c r="AXV307"/>
      <c r="AXW307"/>
      <c r="AXX307"/>
      <c r="AXY307"/>
      <c r="AXZ307"/>
      <c r="AYA307"/>
      <c r="AYB307"/>
      <c r="AYC307"/>
      <c r="AYD307"/>
      <c r="AYE307"/>
      <c r="AYF307"/>
      <c r="AYG307"/>
      <c r="AYH307"/>
      <c r="AYI307"/>
      <c r="AYJ307"/>
      <c r="AYK307"/>
      <c r="AYL307"/>
      <c r="AYM307"/>
      <c r="AYN307"/>
      <c r="AYO307"/>
      <c r="AYP307"/>
      <c r="AYQ307"/>
      <c r="AYR307"/>
      <c r="AYS307"/>
      <c r="AYT307"/>
      <c r="AYU307"/>
      <c r="AYV307"/>
      <c r="AYW307"/>
      <c r="AYX307"/>
      <c r="AYY307"/>
      <c r="AYZ307"/>
      <c r="AZA307"/>
      <c r="AZB307"/>
      <c r="AZC307"/>
      <c r="AZD307"/>
      <c r="AZE307"/>
      <c r="AZF307"/>
      <c r="AZG307"/>
      <c r="AZH307"/>
      <c r="AZI307"/>
      <c r="AZJ307"/>
      <c r="AZK307"/>
      <c r="AZL307"/>
      <c r="AZM307"/>
      <c r="AZN307"/>
      <c r="AZO307"/>
      <c r="AZP307"/>
      <c r="AZQ307"/>
      <c r="AZR307"/>
      <c r="AZS307"/>
      <c r="AZT307"/>
      <c r="AZU307"/>
      <c r="AZV307"/>
      <c r="AZW307"/>
      <c r="AZX307"/>
      <c r="AZY307"/>
      <c r="AZZ307"/>
      <c r="BAA307"/>
      <c r="BAB307"/>
      <c r="BAC307"/>
      <c r="BAD307"/>
      <c r="BAE307"/>
      <c r="BAF307"/>
      <c r="BAG307"/>
      <c r="BAH307"/>
      <c r="BAI307"/>
      <c r="BAJ307"/>
      <c r="BAK307"/>
      <c r="BAL307"/>
      <c r="BAM307"/>
      <c r="BAN307"/>
      <c r="BAO307"/>
      <c r="BAP307"/>
      <c r="BAQ307"/>
      <c r="BAR307"/>
      <c r="BAS307"/>
      <c r="BAT307"/>
      <c r="BAU307"/>
      <c r="BAV307"/>
      <c r="BAW307"/>
      <c r="BAX307"/>
      <c r="BAY307"/>
      <c r="BAZ307"/>
      <c r="BBA307"/>
      <c r="BBB307"/>
      <c r="BBC307"/>
      <c r="BBD307"/>
      <c r="BBE307"/>
      <c r="BBF307"/>
      <c r="BBG307"/>
      <c r="BBH307"/>
      <c r="BBI307"/>
      <c r="BBJ307"/>
      <c r="BBK307"/>
      <c r="BBL307"/>
      <c r="BBM307"/>
      <c r="BBN307"/>
      <c r="BBO307"/>
      <c r="BBP307"/>
      <c r="BBQ307"/>
      <c r="BBR307"/>
      <c r="BBS307"/>
      <c r="BBT307"/>
      <c r="BBU307"/>
      <c r="BBV307"/>
      <c r="BBW307"/>
      <c r="BBX307"/>
      <c r="BBY307"/>
      <c r="BBZ307"/>
      <c r="BCA307"/>
      <c r="BCB307"/>
      <c r="BCC307"/>
      <c r="BCD307"/>
      <c r="BCE307"/>
      <c r="BCF307"/>
      <c r="BCG307"/>
      <c r="BCH307"/>
      <c r="BCI307"/>
      <c r="BCJ307"/>
      <c r="BCK307"/>
      <c r="BCL307"/>
      <c r="BCM307"/>
      <c r="BCN307"/>
      <c r="BCO307"/>
      <c r="BCP307"/>
      <c r="BCQ307"/>
      <c r="BCR307"/>
      <c r="BCS307"/>
      <c r="BCT307"/>
      <c r="BCU307"/>
      <c r="BCV307"/>
      <c r="BCW307"/>
      <c r="BCX307"/>
      <c r="BCY307"/>
      <c r="BCZ307"/>
      <c r="BDA307"/>
      <c r="BDB307"/>
      <c r="BDC307"/>
      <c r="BDD307"/>
      <c r="BDE307"/>
      <c r="BDF307"/>
      <c r="BDG307"/>
      <c r="BDH307"/>
      <c r="BDI307"/>
      <c r="BDJ307"/>
      <c r="BDK307"/>
      <c r="BDL307"/>
      <c r="BDM307"/>
      <c r="BDN307"/>
      <c r="BDO307"/>
      <c r="BDP307"/>
      <c r="BDQ307"/>
      <c r="BDR307"/>
      <c r="BDS307"/>
      <c r="BDT307"/>
      <c r="BDU307"/>
      <c r="BDV307"/>
      <c r="BDW307"/>
      <c r="BDX307"/>
      <c r="BDY307"/>
      <c r="BDZ307"/>
      <c r="BEA307"/>
      <c r="BEB307"/>
      <c r="BEC307"/>
      <c r="BED307"/>
      <c r="BEE307"/>
      <c r="BEF307"/>
      <c r="BEG307"/>
      <c r="BEH307"/>
      <c r="BEI307"/>
      <c r="BEJ307"/>
      <c r="BEK307"/>
      <c r="BEL307"/>
      <c r="BEM307"/>
      <c r="BEN307"/>
      <c r="BEO307"/>
      <c r="BEP307"/>
      <c r="BEQ307"/>
      <c r="BER307"/>
      <c r="BES307"/>
      <c r="BET307"/>
      <c r="BEU307"/>
      <c r="BEV307"/>
      <c r="BEW307"/>
      <c r="BEX307"/>
      <c r="BEY307"/>
      <c r="BEZ307"/>
      <c r="BFA307"/>
      <c r="BFB307"/>
      <c r="BFC307"/>
      <c r="BFD307"/>
      <c r="BFE307"/>
      <c r="BFF307"/>
      <c r="BFG307"/>
      <c r="BFH307"/>
      <c r="BFI307"/>
      <c r="BFJ307"/>
      <c r="BFK307"/>
      <c r="BFL307"/>
      <c r="BFM307"/>
      <c r="BFN307"/>
      <c r="BFO307"/>
      <c r="BFP307"/>
      <c r="BFQ307"/>
      <c r="BFR307"/>
      <c r="BFS307"/>
      <c r="BFT307"/>
      <c r="BFU307"/>
      <c r="BFV307"/>
      <c r="BFW307"/>
      <c r="BFX307"/>
      <c r="BFY307"/>
      <c r="BFZ307"/>
      <c r="BGA307"/>
      <c r="BGB307"/>
      <c r="BGC307"/>
      <c r="BGD307"/>
      <c r="BGE307"/>
      <c r="BGF307"/>
      <c r="BGG307"/>
      <c r="BGH307"/>
      <c r="BGI307"/>
      <c r="BGJ307"/>
      <c r="BGK307"/>
      <c r="BGL307"/>
      <c r="BGM307"/>
      <c r="BGN307"/>
      <c r="BGO307"/>
      <c r="BGP307"/>
      <c r="BGQ307"/>
      <c r="BGR307"/>
      <c r="BGS307"/>
      <c r="BGT307"/>
      <c r="BGU307"/>
      <c r="BGV307"/>
      <c r="BGW307"/>
      <c r="BGX307"/>
      <c r="BGY307"/>
      <c r="BGZ307"/>
      <c r="BHA307"/>
      <c r="BHB307"/>
      <c r="BHC307"/>
      <c r="BHD307"/>
      <c r="BHE307"/>
      <c r="BHF307"/>
      <c r="BHG307"/>
      <c r="BHH307"/>
      <c r="BHI307"/>
      <c r="BHJ307"/>
      <c r="BHK307"/>
      <c r="BHL307"/>
      <c r="BHM307"/>
      <c r="BHN307"/>
      <c r="BHO307"/>
      <c r="BHP307"/>
      <c r="BHQ307"/>
      <c r="BHR307"/>
      <c r="BHS307"/>
      <c r="BHT307"/>
      <c r="BHU307"/>
      <c r="BHV307"/>
      <c r="BHW307"/>
      <c r="BHX307"/>
      <c r="BHY307"/>
      <c r="BHZ307"/>
      <c r="BIA307"/>
      <c r="BIB307"/>
      <c r="BIC307"/>
      <c r="BID307"/>
      <c r="BIE307"/>
      <c r="BIF307"/>
      <c r="BIG307"/>
      <c r="BIH307"/>
      <c r="BII307"/>
      <c r="BIJ307"/>
      <c r="BIK307"/>
      <c r="BIL307"/>
      <c r="BIM307"/>
      <c r="BIN307"/>
      <c r="BIO307"/>
      <c r="BIP307"/>
      <c r="BIQ307"/>
      <c r="BIR307"/>
      <c r="BIS307"/>
      <c r="BIT307"/>
      <c r="BIU307"/>
      <c r="BIV307"/>
      <c r="BIW307"/>
      <c r="BIX307"/>
      <c r="BIY307"/>
      <c r="BIZ307"/>
      <c r="BJA307"/>
      <c r="BJB307"/>
      <c r="BJC307"/>
      <c r="BJD307"/>
      <c r="BJE307"/>
      <c r="BJF307"/>
      <c r="BJG307"/>
      <c r="BJH307"/>
      <c r="BJI307"/>
      <c r="BJJ307"/>
      <c r="BJK307"/>
      <c r="BJL307"/>
      <c r="BJM307"/>
      <c r="BJN307"/>
      <c r="BJO307"/>
      <c r="BJP307"/>
      <c r="BJQ307"/>
      <c r="BJR307"/>
      <c r="BJS307"/>
      <c r="BJT307"/>
      <c r="BJU307"/>
      <c r="BJV307"/>
      <c r="BJW307"/>
      <c r="BJX307"/>
      <c r="BJY307"/>
      <c r="BJZ307"/>
      <c r="BKA307"/>
      <c r="BKB307"/>
      <c r="BKC307"/>
      <c r="BKD307"/>
      <c r="BKE307"/>
      <c r="BKF307"/>
      <c r="BKG307"/>
      <c r="BKH307"/>
      <c r="BKI307"/>
      <c r="BKJ307"/>
      <c r="BKK307"/>
      <c r="BKL307"/>
      <c r="BKM307"/>
      <c r="BKN307"/>
      <c r="BKO307"/>
      <c r="BKP307"/>
      <c r="BKQ307"/>
      <c r="BKR307"/>
      <c r="BKS307"/>
      <c r="BKT307"/>
      <c r="BKU307"/>
      <c r="BKV307"/>
      <c r="BKW307"/>
      <c r="BKX307"/>
      <c r="BKY307"/>
      <c r="BKZ307"/>
      <c r="BLA307"/>
      <c r="BLB307"/>
      <c r="BLC307"/>
      <c r="BLD307"/>
      <c r="BLE307"/>
      <c r="BLF307"/>
      <c r="BLG307"/>
      <c r="BLH307"/>
      <c r="BLI307"/>
      <c r="BLJ307"/>
      <c r="BLK307"/>
      <c r="BLL307"/>
      <c r="BLM307"/>
      <c r="BLN307"/>
      <c r="BLO307"/>
      <c r="BLP307"/>
      <c r="BLQ307"/>
      <c r="BLR307"/>
      <c r="BLS307"/>
      <c r="BLT307"/>
      <c r="BLU307"/>
      <c r="BLV307"/>
      <c r="BLW307"/>
      <c r="BLX307"/>
      <c r="BLY307"/>
      <c r="BLZ307"/>
      <c r="BMA307"/>
      <c r="BMB307"/>
      <c r="BMC307"/>
      <c r="BMD307"/>
      <c r="BME307"/>
      <c r="BMF307"/>
      <c r="BMG307"/>
      <c r="BMH307"/>
      <c r="BMI307"/>
      <c r="BMJ307"/>
      <c r="BMK307"/>
      <c r="BML307"/>
      <c r="BMM307"/>
      <c r="BMN307"/>
      <c r="BMO307"/>
      <c r="BMP307"/>
      <c r="BMQ307"/>
      <c r="BMR307"/>
      <c r="BMS307"/>
      <c r="BMT307"/>
      <c r="BMU307"/>
      <c r="BMV307"/>
      <c r="BMW307"/>
      <c r="BMX307"/>
      <c r="BMY307"/>
      <c r="BMZ307"/>
      <c r="BNA307"/>
      <c r="BNB307"/>
      <c r="BNC307"/>
      <c r="BND307"/>
      <c r="BNE307"/>
      <c r="BNF307"/>
      <c r="BNG307"/>
      <c r="BNH307"/>
      <c r="BNI307"/>
      <c r="BNJ307"/>
      <c r="BNK307"/>
      <c r="BNL307"/>
      <c r="BNM307"/>
      <c r="BNN307"/>
      <c r="BNO307"/>
      <c r="BNP307"/>
      <c r="BNQ307"/>
      <c r="BNR307"/>
      <c r="BNS307"/>
      <c r="BNT307"/>
      <c r="BNU307"/>
      <c r="BNV307"/>
      <c r="BNW307"/>
      <c r="BNX307"/>
      <c r="BNY307"/>
      <c r="BNZ307"/>
      <c r="BOA307"/>
      <c r="BOB307"/>
      <c r="BOC307"/>
      <c r="BOD307"/>
      <c r="BOE307"/>
      <c r="BOF307"/>
      <c r="BOG307"/>
      <c r="BOH307"/>
      <c r="BOI307"/>
      <c r="BOJ307"/>
      <c r="BOK307"/>
      <c r="BOL307"/>
      <c r="BOM307"/>
      <c r="BON307"/>
      <c r="BOO307"/>
      <c r="BOP307"/>
      <c r="BOQ307"/>
      <c r="BOR307"/>
      <c r="BOS307"/>
      <c r="BOT307"/>
      <c r="BOU307"/>
      <c r="BOV307"/>
      <c r="BOW307"/>
      <c r="BOX307"/>
      <c r="BOY307"/>
      <c r="BOZ307"/>
      <c r="BPA307"/>
      <c r="BPB307"/>
      <c r="BPC307"/>
      <c r="BPD307"/>
      <c r="BPE307"/>
      <c r="BPF307"/>
      <c r="BPG307"/>
      <c r="BPH307"/>
      <c r="BPI307"/>
      <c r="BPJ307"/>
      <c r="BPK307"/>
      <c r="BPL307"/>
      <c r="BPM307"/>
      <c r="BPN307"/>
      <c r="BPO307"/>
      <c r="BPP307"/>
      <c r="BPQ307"/>
      <c r="BPR307"/>
      <c r="BPS307"/>
      <c r="BPT307"/>
      <c r="BPU307"/>
      <c r="BPV307"/>
      <c r="BPW307"/>
      <c r="BPX307"/>
      <c r="BPY307"/>
      <c r="BPZ307"/>
      <c r="BQA307"/>
      <c r="BQB307"/>
      <c r="BQC307"/>
      <c r="BQD307"/>
      <c r="BQE307"/>
      <c r="BQF307"/>
      <c r="BQG307"/>
      <c r="BQH307"/>
      <c r="BQI307"/>
      <c r="BQJ307"/>
      <c r="BQK307"/>
      <c r="BQL307"/>
      <c r="BQM307"/>
      <c r="BQN307"/>
      <c r="BQO307"/>
      <c r="BQP307"/>
      <c r="BQQ307"/>
      <c r="BQR307"/>
      <c r="BQS307"/>
      <c r="BQT307"/>
      <c r="BQU307"/>
      <c r="BQV307"/>
      <c r="BQW307"/>
      <c r="BQX307"/>
      <c r="BQY307"/>
      <c r="BQZ307"/>
      <c r="BRA307"/>
      <c r="BRB307"/>
      <c r="BRC307"/>
      <c r="BRD307"/>
      <c r="BRE307"/>
      <c r="BRF307"/>
      <c r="BRG307"/>
      <c r="BRH307"/>
      <c r="BRI307"/>
      <c r="BRJ307"/>
      <c r="BRK307"/>
      <c r="BRL307"/>
      <c r="BRM307"/>
      <c r="BRN307"/>
      <c r="BRO307"/>
      <c r="BRP307"/>
      <c r="BRQ307"/>
      <c r="BRR307"/>
      <c r="BRS307"/>
      <c r="BRT307"/>
      <c r="BRU307"/>
      <c r="BRV307"/>
      <c r="BRW307"/>
      <c r="BRX307"/>
      <c r="BRY307"/>
      <c r="BRZ307"/>
      <c r="BSA307"/>
      <c r="BSB307"/>
      <c r="BSC307"/>
      <c r="BSD307"/>
      <c r="BSE307"/>
      <c r="BSF307"/>
      <c r="BSG307"/>
      <c r="BSH307"/>
      <c r="BSI307"/>
      <c r="BSJ307"/>
      <c r="BSK307"/>
      <c r="BSL307"/>
      <c r="BSM307"/>
      <c r="BSN307"/>
      <c r="BSO307"/>
      <c r="BSP307"/>
      <c r="BSQ307"/>
      <c r="BSR307"/>
      <c r="BSS307"/>
      <c r="BST307"/>
      <c r="BSU307"/>
      <c r="BSV307"/>
      <c r="BSW307"/>
      <c r="BSX307"/>
      <c r="BSY307"/>
      <c r="BSZ307"/>
      <c r="BTA307"/>
      <c r="BTB307"/>
      <c r="BTC307"/>
      <c r="BTD307"/>
      <c r="BTE307"/>
      <c r="BTF307"/>
      <c r="BTG307"/>
      <c r="BTH307"/>
      <c r="BTI307"/>
      <c r="BTJ307"/>
      <c r="BTK307"/>
      <c r="BTL307"/>
      <c r="BTM307"/>
      <c r="BTN307"/>
      <c r="BTO307"/>
      <c r="BTP307"/>
      <c r="BTQ307"/>
      <c r="BTR307"/>
      <c r="BTS307"/>
      <c r="BTT307"/>
      <c r="BTU307"/>
      <c r="BTV307"/>
      <c r="BTW307"/>
      <c r="BTX307"/>
      <c r="BTY307"/>
      <c r="BTZ307"/>
      <c r="BUA307"/>
      <c r="BUB307"/>
      <c r="BUC307"/>
      <c r="BUD307"/>
      <c r="BUE307"/>
      <c r="BUF307"/>
      <c r="BUG307"/>
      <c r="BUH307"/>
      <c r="BUI307"/>
      <c r="BUJ307"/>
      <c r="BUK307"/>
      <c r="BUL307"/>
      <c r="BUM307"/>
      <c r="BUN307"/>
      <c r="BUO307"/>
      <c r="BUP307"/>
      <c r="BUQ307"/>
      <c r="BUR307"/>
      <c r="BUS307"/>
      <c r="BUT307"/>
      <c r="BUU307"/>
      <c r="BUV307"/>
      <c r="BUW307"/>
      <c r="BUX307"/>
      <c r="BUY307"/>
      <c r="BUZ307"/>
      <c r="BVA307"/>
      <c r="BVB307"/>
      <c r="BVC307"/>
      <c r="BVD307"/>
      <c r="BVE307"/>
      <c r="BVF307"/>
      <c r="BVG307"/>
      <c r="BVH307"/>
      <c r="BVI307"/>
      <c r="BVJ307"/>
      <c r="BVK307"/>
      <c r="BVL307"/>
      <c r="BVM307"/>
      <c r="BVN307"/>
      <c r="BVO307"/>
      <c r="BVP307"/>
      <c r="BVQ307"/>
      <c r="BVR307"/>
      <c r="BVS307"/>
      <c r="BVT307"/>
      <c r="BVU307"/>
      <c r="BVV307"/>
      <c r="BVW307"/>
      <c r="BVX307"/>
      <c r="BVY307"/>
      <c r="BVZ307"/>
      <c r="BWA307"/>
      <c r="BWB307"/>
      <c r="BWC307"/>
      <c r="BWD307"/>
      <c r="BWE307"/>
      <c r="BWF307"/>
      <c r="BWG307"/>
      <c r="BWH307"/>
      <c r="BWI307"/>
      <c r="BWJ307"/>
      <c r="BWK307"/>
      <c r="BWL307"/>
      <c r="BWM307"/>
      <c r="BWN307"/>
      <c r="BWO307"/>
      <c r="BWP307"/>
      <c r="BWQ307"/>
      <c r="BWR307"/>
      <c r="BWS307"/>
      <c r="BWT307"/>
      <c r="BWU307"/>
      <c r="BWV307"/>
      <c r="BWW307"/>
      <c r="BWX307"/>
      <c r="BWY307"/>
      <c r="BWZ307"/>
      <c r="BXA307"/>
      <c r="BXB307"/>
      <c r="BXC307"/>
      <c r="BXD307"/>
      <c r="BXE307"/>
      <c r="BXF307"/>
      <c r="BXG307"/>
      <c r="BXH307"/>
      <c r="BXI307"/>
      <c r="BXJ307"/>
      <c r="BXK307"/>
      <c r="BXL307"/>
      <c r="BXM307"/>
      <c r="BXN307"/>
      <c r="BXO307"/>
      <c r="BXP307"/>
      <c r="BXQ307"/>
      <c r="BXR307"/>
      <c r="BXS307"/>
      <c r="BXT307"/>
      <c r="BXU307"/>
      <c r="BXV307"/>
      <c r="BXW307"/>
      <c r="BXX307"/>
      <c r="BXY307"/>
      <c r="BXZ307"/>
      <c r="BYA307"/>
      <c r="BYB307"/>
      <c r="BYC307"/>
      <c r="BYD307"/>
      <c r="BYE307"/>
      <c r="BYF307"/>
      <c r="BYG307"/>
      <c r="BYH307"/>
      <c r="BYI307"/>
      <c r="BYJ307"/>
      <c r="BYK307"/>
      <c r="BYL307"/>
      <c r="BYM307"/>
      <c r="BYN307"/>
      <c r="BYO307"/>
      <c r="BYP307"/>
      <c r="BYQ307"/>
      <c r="BYR307"/>
      <c r="BYS307"/>
      <c r="BYT307"/>
      <c r="BYU307"/>
      <c r="BYV307"/>
      <c r="BYW307"/>
      <c r="BYX307"/>
      <c r="BYY307"/>
      <c r="BYZ307"/>
      <c r="BZA307"/>
      <c r="BZB307"/>
      <c r="BZC307"/>
      <c r="BZD307"/>
      <c r="BZE307"/>
      <c r="BZF307"/>
      <c r="BZG307"/>
      <c r="BZH307"/>
      <c r="BZI307"/>
      <c r="BZJ307"/>
      <c r="BZK307"/>
      <c r="BZL307"/>
      <c r="BZM307"/>
      <c r="BZN307"/>
      <c r="BZO307"/>
      <c r="BZP307"/>
      <c r="BZQ307"/>
      <c r="BZR307"/>
      <c r="BZS307"/>
      <c r="BZT307"/>
      <c r="BZU307"/>
      <c r="BZV307"/>
      <c r="BZW307"/>
      <c r="BZX307"/>
      <c r="BZY307"/>
      <c r="BZZ307"/>
      <c r="CAA307"/>
      <c r="CAB307"/>
      <c r="CAC307"/>
      <c r="CAD307"/>
      <c r="CAE307"/>
      <c r="CAF307"/>
      <c r="CAG307"/>
      <c r="CAH307"/>
      <c r="CAI307"/>
      <c r="CAJ307"/>
      <c r="CAK307"/>
      <c r="CAL307"/>
      <c r="CAM307"/>
      <c r="CAN307"/>
      <c r="CAO307"/>
      <c r="CAP307"/>
      <c r="CAQ307"/>
      <c r="CAR307"/>
      <c r="CAS307"/>
      <c r="CAT307"/>
      <c r="CAU307"/>
      <c r="CAV307"/>
      <c r="CAW307"/>
      <c r="CAX307"/>
      <c r="CAY307"/>
      <c r="CAZ307"/>
      <c r="CBA307"/>
      <c r="CBB307"/>
      <c r="CBC307"/>
      <c r="CBD307"/>
      <c r="CBE307"/>
      <c r="CBF307"/>
      <c r="CBG307"/>
      <c r="CBH307"/>
      <c r="CBI307"/>
      <c r="CBJ307"/>
      <c r="CBK307"/>
      <c r="CBL307"/>
      <c r="CBM307"/>
      <c r="CBN307"/>
      <c r="CBO307"/>
      <c r="CBP307"/>
      <c r="CBQ307"/>
      <c r="CBR307"/>
      <c r="CBS307"/>
      <c r="CBT307"/>
      <c r="CBU307"/>
      <c r="CBV307"/>
      <c r="CBW307"/>
      <c r="CBX307"/>
      <c r="CBY307"/>
      <c r="CBZ307"/>
      <c r="CCA307"/>
      <c r="CCB307"/>
      <c r="CCC307"/>
      <c r="CCD307"/>
      <c r="CCE307"/>
      <c r="CCF307"/>
      <c r="CCG307"/>
      <c r="CCH307"/>
      <c r="CCI307"/>
      <c r="CCJ307"/>
      <c r="CCK307"/>
      <c r="CCL307"/>
      <c r="CCM307"/>
      <c r="CCN307"/>
      <c r="CCO307"/>
      <c r="CCP307"/>
      <c r="CCQ307"/>
      <c r="CCR307"/>
      <c r="CCS307"/>
      <c r="CCT307"/>
      <c r="CCU307"/>
      <c r="CCV307"/>
      <c r="CCW307"/>
      <c r="CCX307"/>
      <c r="CCY307"/>
      <c r="CCZ307"/>
      <c r="CDA307"/>
      <c r="CDB307"/>
      <c r="CDC307"/>
      <c r="CDD307"/>
      <c r="CDE307"/>
      <c r="CDF307"/>
      <c r="CDG307"/>
      <c r="CDH307"/>
      <c r="CDI307"/>
      <c r="CDJ307"/>
      <c r="CDK307"/>
      <c r="CDL307"/>
      <c r="CDM307"/>
      <c r="CDN307"/>
      <c r="CDO307"/>
      <c r="CDP307"/>
      <c r="CDQ307"/>
      <c r="CDR307"/>
      <c r="CDS307"/>
      <c r="CDT307"/>
      <c r="CDU307"/>
      <c r="CDV307"/>
      <c r="CDW307"/>
      <c r="CDX307"/>
      <c r="CDY307"/>
      <c r="CDZ307"/>
      <c r="CEA307"/>
      <c r="CEB307"/>
      <c r="CEC307"/>
      <c r="CED307"/>
      <c r="CEE307"/>
      <c r="CEF307"/>
      <c r="CEG307"/>
      <c r="CEH307"/>
      <c r="CEI307"/>
      <c r="CEJ307"/>
      <c r="CEK307"/>
      <c r="CEL307"/>
      <c r="CEM307"/>
      <c r="CEN307"/>
      <c r="CEO307"/>
      <c r="CEP307"/>
      <c r="CEQ307"/>
      <c r="CER307"/>
      <c r="CES307"/>
      <c r="CET307"/>
      <c r="CEU307"/>
      <c r="CEV307"/>
      <c r="CEW307"/>
      <c r="CEX307"/>
      <c r="CEY307"/>
      <c r="CEZ307"/>
      <c r="CFA307"/>
      <c r="CFB307"/>
      <c r="CFC307"/>
      <c r="CFD307"/>
      <c r="CFE307"/>
      <c r="CFF307"/>
      <c r="CFG307"/>
      <c r="CFH307"/>
      <c r="CFI307"/>
      <c r="CFJ307"/>
      <c r="CFK307"/>
      <c r="CFL307"/>
      <c r="CFM307"/>
      <c r="CFN307"/>
      <c r="CFO307"/>
      <c r="CFP307"/>
      <c r="CFQ307"/>
      <c r="CFR307"/>
      <c r="CFS307"/>
      <c r="CFT307"/>
      <c r="CFU307"/>
      <c r="CFV307"/>
      <c r="CFW307"/>
      <c r="CFX307"/>
      <c r="CFY307"/>
      <c r="CFZ307"/>
      <c r="CGA307"/>
      <c r="CGB307"/>
      <c r="CGC307"/>
      <c r="CGD307"/>
      <c r="CGE307"/>
      <c r="CGF307"/>
      <c r="CGG307"/>
      <c r="CGH307"/>
      <c r="CGI307"/>
      <c r="CGJ307"/>
      <c r="CGK307"/>
      <c r="CGL307"/>
      <c r="CGM307"/>
      <c r="CGN307"/>
      <c r="CGO307"/>
      <c r="CGP307"/>
      <c r="CGQ307"/>
      <c r="CGR307"/>
      <c r="CGS307"/>
      <c r="CGT307"/>
      <c r="CGU307"/>
      <c r="CGV307"/>
      <c r="CGW307"/>
      <c r="CGX307"/>
      <c r="CGY307"/>
      <c r="CGZ307"/>
      <c r="CHA307"/>
      <c r="CHB307"/>
      <c r="CHC307"/>
      <c r="CHD307"/>
      <c r="CHE307"/>
      <c r="CHF307"/>
      <c r="CHG307"/>
      <c r="CHH307"/>
      <c r="CHI307"/>
      <c r="CHJ307"/>
      <c r="CHK307"/>
      <c r="CHL307"/>
      <c r="CHM307"/>
      <c r="CHN307"/>
      <c r="CHO307"/>
      <c r="CHP307"/>
      <c r="CHQ307"/>
      <c r="CHR307"/>
      <c r="CHS307"/>
      <c r="CHT307"/>
      <c r="CHU307"/>
      <c r="CHV307"/>
      <c r="CHW307"/>
      <c r="CHX307"/>
      <c r="CHY307"/>
      <c r="CHZ307"/>
      <c r="CIA307"/>
      <c r="CIB307"/>
      <c r="CIC307"/>
      <c r="CID307"/>
      <c r="CIE307"/>
      <c r="CIF307"/>
      <c r="CIG307"/>
      <c r="CIH307"/>
      <c r="CII307"/>
      <c r="CIJ307"/>
      <c r="CIK307"/>
      <c r="CIL307"/>
      <c r="CIM307"/>
      <c r="CIN307"/>
      <c r="CIO307"/>
      <c r="CIP307"/>
      <c r="CIQ307"/>
      <c r="CIR307"/>
      <c r="CIS307"/>
      <c r="CIT307"/>
      <c r="CIU307"/>
      <c r="CIV307"/>
      <c r="CIW307"/>
      <c r="CIX307"/>
      <c r="CIY307"/>
      <c r="CIZ307"/>
      <c r="CJA307"/>
      <c r="CJB307"/>
      <c r="CJC307"/>
      <c r="CJD307"/>
      <c r="CJE307"/>
      <c r="CJF307"/>
      <c r="CJG307"/>
      <c r="CJH307"/>
      <c r="CJI307"/>
      <c r="CJJ307"/>
      <c r="CJK307"/>
      <c r="CJL307"/>
      <c r="CJM307"/>
      <c r="CJN307"/>
      <c r="CJO307"/>
      <c r="CJP307"/>
      <c r="CJQ307"/>
      <c r="CJR307"/>
      <c r="CJS307"/>
      <c r="CJT307"/>
      <c r="CJU307"/>
      <c r="CJV307"/>
      <c r="CJW307"/>
      <c r="CJX307"/>
      <c r="CJY307"/>
      <c r="CJZ307"/>
      <c r="CKA307"/>
      <c r="CKB307"/>
      <c r="CKC307"/>
      <c r="CKD307"/>
      <c r="CKE307"/>
      <c r="CKF307"/>
      <c r="CKG307"/>
      <c r="CKH307"/>
      <c r="CKI307"/>
      <c r="CKJ307"/>
      <c r="CKK307"/>
      <c r="CKL307"/>
      <c r="CKM307"/>
      <c r="CKN307"/>
      <c r="CKO307"/>
      <c r="CKP307"/>
      <c r="CKQ307"/>
      <c r="CKR307"/>
      <c r="CKS307"/>
      <c r="CKT307"/>
      <c r="CKU307"/>
      <c r="CKV307"/>
      <c r="CKW307"/>
      <c r="CKX307"/>
      <c r="CKY307"/>
      <c r="CKZ307"/>
      <c r="CLA307"/>
      <c r="CLB307"/>
      <c r="CLC307"/>
      <c r="CLD307"/>
      <c r="CLE307"/>
      <c r="CLF307"/>
      <c r="CLG307"/>
      <c r="CLH307"/>
      <c r="CLI307"/>
      <c r="CLJ307"/>
      <c r="CLK307"/>
      <c r="CLL307"/>
      <c r="CLM307"/>
      <c r="CLN307"/>
      <c r="CLO307"/>
      <c r="CLP307"/>
      <c r="CLQ307"/>
      <c r="CLR307"/>
      <c r="CLS307"/>
      <c r="CLT307"/>
      <c r="CLU307"/>
      <c r="CLV307"/>
      <c r="CLW307"/>
      <c r="CLX307"/>
      <c r="CLY307"/>
      <c r="CLZ307"/>
      <c r="CMA307"/>
      <c r="CMB307"/>
      <c r="CMC307"/>
      <c r="CMD307"/>
      <c r="CME307"/>
      <c r="CMF307"/>
      <c r="CMG307"/>
      <c r="CMH307"/>
      <c r="CMI307"/>
      <c r="CMJ307"/>
      <c r="CMK307"/>
      <c r="CML307"/>
      <c r="CMM307"/>
      <c r="CMN307"/>
      <c r="CMO307"/>
      <c r="CMP307"/>
      <c r="CMQ307"/>
      <c r="CMR307"/>
      <c r="CMS307"/>
      <c r="CMT307"/>
      <c r="CMU307"/>
      <c r="CMV307"/>
      <c r="CMW307"/>
      <c r="CMX307"/>
      <c r="CMY307"/>
      <c r="CMZ307"/>
      <c r="CNA307"/>
      <c r="CNB307"/>
      <c r="CNC307"/>
      <c r="CND307"/>
      <c r="CNE307"/>
      <c r="CNF307"/>
      <c r="CNG307"/>
      <c r="CNH307"/>
      <c r="CNI307"/>
      <c r="CNJ307"/>
      <c r="CNK307"/>
      <c r="CNL307"/>
      <c r="CNM307"/>
      <c r="CNN307"/>
      <c r="CNO307"/>
      <c r="CNP307"/>
      <c r="CNQ307"/>
      <c r="CNR307"/>
      <c r="CNS307"/>
      <c r="CNT307"/>
      <c r="CNU307"/>
      <c r="CNV307"/>
      <c r="CNW307"/>
      <c r="CNX307"/>
      <c r="CNY307"/>
      <c r="CNZ307"/>
      <c r="COA307"/>
      <c r="COB307"/>
      <c r="COC307"/>
      <c r="COD307"/>
      <c r="COE307"/>
      <c r="COF307"/>
      <c r="COG307"/>
      <c r="COH307"/>
      <c r="COI307"/>
      <c r="COJ307"/>
      <c r="COK307"/>
      <c r="COL307"/>
      <c r="COM307"/>
      <c r="CON307"/>
      <c r="COO307"/>
      <c r="COP307"/>
      <c r="COQ307"/>
      <c r="COR307"/>
      <c r="COS307"/>
      <c r="COT307"/>
      <c r="COU307"/>
      <c r="COV307"/>
      <c r="COW307"/>
      <c r="COX307"/>
      <c r="COY307"/>
      <c r="COZ307"/>
      <c r="CPA307"/>
      <c r="CPB307"/>
      <c r="CPC307"/>
      <c r="CPD307"/>
      <c r="CPE307"/>
      <c r="CPF307"/>
      <c r="CPG307"/>
      <c r="CPH307"/>
      <c r="CPI307"/>
      <c r="CPJ307"/>
      <c r="CPK307"/>
      <c r="CPL307"/>
      <c r="CPM307"/>
      <c r="CPN307"/>
      <c r="CPO307"/>
      <c r="CPP307"/>
      <c r="CPQ307"/>
      <c r="CPR307"/>
      <c r="CPS307"/>
      <c r="CPT307"/>
      <c r="CPU307"/>
      <c r="CPV307"/>
      <c r="CPW307"/>
      <c r="CPX307"/>
      <c r="CPY307"/>
      <c r="CPZ307"/>
      <c r="CQA307"/>
      <c r="CQB307"/>
      <c r="CQC307"/>
      <c r="CQD307"/>
      <c r="CQE307"/>
      <c r="CQF307"/>
      <c r="CQG307"/>
      <c r="CQH307"/>
      <c r="CQI307"/>
      <c r="CQJ307"/>
      <c r="CQK307"/>
      <c r="CQL307"/>
      <c r="CQM307"/>
      <c r="CQN307"/>
      <c r="CQO307"/>
      <c r="CQP307"/>
      <c r="CQQ307"/>
      <c r="CQR307"/>
      <c r="CQS307"/>
      <c r="CQT307"/>
      <c r="CQU307"/>
      <c r="CQV307"/>
      <c r="CQW307"/>
      <c r="CQX307"/>
      <c r="CQY307"/>
      <c r="CQZ307"/>
      <c r="CRA307"/>
      <c r="CRB307"/>
      <c r="CRC307"/>
      <c r="CRD307"/>
      <c r="CRE307"/>
      <c r="CRF307"/>
      <c r="CRG307"/>
      <c r="CRH307"/>
      <c r="CRI307"/>
      <c r="CRJ307"/>
      <c r="CRK307"/>
      <c r="CRL307"/>
      <c r="CRM307"/>
      <c r="CRN307"/>
      <c r="CRO307"/>
      <c r="CRP307"/>
      <c r="CRQ307"/>
      <c r="CRR307"/>
      <c r="CRS307"/>
      <c r="CRT307"/>
      <c r="CRU307"/>
      <c r="CRV307"/>
      <c r="CRW307"/>
      <c r="CRX307"/>
      <c r="CRY307"/>
      <c r="CRZ307"/>
      <c r="CSA307"/>
      <c r="CSB307"/>
      <c r="CSC307"/>
      <c r="CSD307"/>
      <c r="CSE307"/>
      <c r="CSF307"/>
      <c r="CSG307"/>
      <c r="CSH307"/>
      <c r="CSI307"/>
      <c r="CSJ307"/>
      <c r="CSK307"/>
      <c r="CSL307"/>
      <c r="CSM307"/>
      <c r="CSN307"/>
      <c r="CSO307"/>
      <c r="CSP307"/>
      <c r="CSQ307"/>
      <c r="CSR307"/>
      <c r="CSS307"/>
      <c r="CST307"/>
      <c r="CSU307"/>
      <c r="CSV307"/>
      <c r="CSW307"/>
      <c r="CSX307"/>
      <c r="CSY307"/>
      <c r="CSZ307"/>
      <c r="CTA307"/>
      <c r="CTB307"/>
      <c r="CTC307"/>
      <c r="CTD307"/>
      <c r="CTE307"/>
      <c r="CTF307"/>
      <c r="CTG307"/>
      <c r="CTH307"/>
      <c r="CTI307"/>
      <c r="CTJ307"/>
      <c r="CTK307"/>
      <c r="CTL307"/>
      <c r="CTM307"/>
      <c r="CTN307"/>
      <c r="CTO307"/>
      <c r="CTP307"/>
      <c r="CTQ307"/>
      <c r="CTR307"/>
      <c r="CTS307"/>
      <c r="CTT307"/>
      <c r="CTU307"/>
      <c r="CTV307"/>
      <c r="CTW307"/>
      <c r="CTX307"/>
      <c r="CTY307"/>
      <c r="CTZ307"/>
      <c r="CUA307"/>
      <c r="CUB307"/>
      <c r="CUC307"/>
      <c r="CUD307"/>
      <c r="CUE307"/>
      <c r="CUF307"/>
      <c r="CUG307"/>
      <c r="CUH307"/>
      <c r="CUI307"/>
      <c r="CUJ307"/>
      <c r="CUK307"/>
      <c r="CUL307"/>
      <c r="CUM307"/>
      <c r="CUN307"/>
      <c r="CUO307"/>
      <c r="CUP307"/>
      <c r="CUQ307"/>
      <c r="CUR307"/>
      <c r="CUS307"/>
      <c r="CUT307"/>
      <c r="CUU307"/>
      <c r="CUV307"/>
      <c r="CUW307"/>
      <c r="CUX307"/>
      <c r="CUY307"/>
      <c r="CUZ307"/>
      <c r="CVA307"/>
      <c r="CVB307"/>
      <c r="CVC307"/>
      <c r="CVD307"/>
      <c r="CVE307"/>
      <c r="CVF307"/>
      <c r="CVG307"/>
      <c r="CVH307"/>
      <c r="CVI307"/>
      <c r="CVJ307"/>
      <c r="CVK307"/>
      <c r="CVL307"/>
      <c r="CVM307"/>
      <c r="CVN307"/>
      <c r="CVO307"/>
      <c r="CVP307"/>
      <c r="CVQ307"/>
      <c r="CVR307"/>
      <c r="CVS307"/>
      <c r="CVT307"/>
      <c r="CVU307"/>
      <c r="CVV307"/>
      <c r="CVW307"/>
      <c r="CVX307"/>
      <c r="CVY307"/>
      <c r="CVZ307"/>
      <c r="CWA307"/>
      <c r="CWB307"/>
      <c r="CWC307"/>
      <c r="CWD307"/>
      <c r="CWE307"/>
      <c r="CWF307"/>
      <c r="CWG307"/>
      <c r="CWH307"/>
      <c r="CWI307"/>
      <c r="CWJ307"/>
      <c r="CWK307"/>
      <c r="CWL307"/>
      <c r="CWM307"/>
      <c r="CWN307"/>
      <c r="CWO307"/>
      <c r="CWP307"/>
      <c r="CWQ307"/>
      <c r="CWR307"/>
      <c r="CWS307"/>
      <c r="CWT307"/>
      <c r="CWU307"/>
      <c r="CWV307"/>
      <c r="CWW307"/>
      <c r="CWX307"/>
      <c r="CWY307"/>
      <c r="CWZ307"/>
      <c r="CXA307"/>
      <c r="CXB307"/>
      <c r="CXC307"/>
      <c r="CXD307"/>
      <c r="CXE307"/>
      <c r="CXF307"/>
      <c r="CXG307"/>
      <c r="CXH307"/>
      <c r="CXI307"/>
      <c r="CXJ307"/>
      <c r="CXK307"/>
      <c r="CXL307"/>
      <c r="CXM307"/>
      <c r="CXN307"/>
      <c r="CXO307"/>
      <c r="CXP307"/>
      <c r="CXQ307"/>
      <c r="CXR307"/>
      <c r="CXS307"/>
      <c r="CXT307"/>
      <c r="CXU307"/>
      <c r="CXV307"/>
      <c r="CXW307"/>
      <c r="CXX307"/>
      <c r="CXY307"/>
      <c r="CXZ307"/>
      <c r="CYA307"/>
      <c r="CYB307"/>
      <c r="CYC307"/>
      <c r="CYD307"/>
      <c r="CYE307"/>
      <c r="CYF307"/>
      <c r="CYG307"/>
      <c r="CYH307"/>
      <c r="CYI307"/>
      <c r="CYJ307"/>
      <c r="CYK307"/>
      <c r="CYL307"/>
      <c r="CYM307"/>
      <c r="CYN307"/>
      <c r="CYO307"/>
      <c r="CYP307"/>
      <c r="CYQ307"/>
      <c r="CYR307"/>
      <c r="CYS307"/>
      <c r="CYT307"/>
      <c r="CYU307"/>
      <c r="CYV307"/>
      <c r="CYW307"/>
      <c r="CYX307"/>
      <c r="CYY307"/>
      <c r="CYZ307"/>
      <c r="CZA307"/>
      <c r="CZB307"/>
      <c r="CZC307"/>
      <c r="CZD307"/>
      <c r="CZE307"/>
      <c r="CZF307"/>
      <c r="CZG307"/>
      <c r="CZH307"/>
      <c r="CZI307"/>
      <c r="CZJ307"/>
      <c r="CZK307"/>
      <c r="CZL307"/>
      <c r="CZM307"/>
      <c r="CZN307"/>
      <c r="CZO307"/>
      <c r="CZP307"/>
      <c r="CZQ307"/>
      <c r="CZR307"/>
      <c r="CZS307"/>
      <c r="CZT307"/>
      <c r="CZU307"/>
      <c r="CZV307"/>
      <c r="CZW307"/>
      <c r="CZX307"/>
      <c r="CZY307"/>
      <c r="CZZ307"/>
      <c r="DAA307"/>
      <c r="DAB307"/>
      <c r="DAC307"/>
      <c r="DAD307"/>
      <c r="DAE307"/>
      <c r="DAF307"/>
      <c r="DAG307"/>
      <c r="DAH307"/>
      <c r="DAI307"/>
      <c r="DAJ307"/>
      <c r="DAK307"/>
      <c r="DAL307"/>
      <c r="DAM307"/>
      <c r="DAN307"/>
      <c r="DAO307"/>
      <c r="DAP307"/>
      <c r="DAQ307"/>
      <c r="DAR307"/>
      <c r="DAS307"/>
      <c r="DAT307"/>
      <c r="DAU307"/>
      <c r="DAV307"/>
      <c r="DAW307"/>
      <c r="DAX307"/>
      <c r="DAY307"/>
      <c r="DAZ307"/>
      <c r="DBA307"/>
      <c r="DBB307"/>
      <c r="DBC307"/>
      <c r="DBD307"/>
      <c r="DBE307"/>
      <c r="DBF307"/>
      <c r="DBG307"/>
      <c r="DBH307"/>
      <c r="DBI307"/>
      <c r="DBJ307"/>
      <c r="DBK307"/>
      <c r="DBL307"/>
      <c r="DBM307"/>
      <c r="DBN307"/>
      <c r="DBO307"/>
      <c r="DBP307"/>
      <c r="DBQ307"/>
      <c r="DBR307"/>
      <c r="DBS307"/>
      <c r="DBT307"/>
      <c r="DBU307"/>
      <c r="DBV307"/>
      <c r="DBW307"/>
      <c r="DBX307"/>
      <c r="DBY307"/>
      <c r="DBZ307"/>
      <c r="DCA307"/>
      <c r="DCB307"/>
      <c r="DCC307"/>
      <c r="DCD307"/>
      <c r="DCE307"/>
      <c r="DCF307"/>
      <c r="DCG307"/>
      <c r="DCH307"/>
      <c r="DCI307"/>
      <c r="DCJ307"/>
      <c r="DCK307"/>
      <c r="DCL307"/>
      <c r="DCM307"/>
      <c r="DCN307"/>
      <c r="DCO307"/>
      <c r="DCP307"/>
      <c r="DCQ307"/>
      <c r="DCR307"/>
      <c r="DCS307"/>
      <c r="DCT307"/>
      <c r="DCU307"/>
      <c r="DCV307"/>
      <c r="DCW307"/>
      <c r="DCX307"/>
      <c r="DCY307"/>
      <c r="DCZ307"/>
      <c r="DDA307"/>
      <c r="DDB307"/>
      <c r="DDC307"/>
      <c r="DDD307"/>
      <c r="DDE307"/>
      <c r="DDF307"/>
      <c r="DDG307"/>
      <c r="DDH307"/>
      <c r="DDI307"/>
      <c r="DDJ307"/>
      <c r="DDK307"/>
      <c r="DDL307"/>
      <c r="DDM307"/>
      <c r="DDN307"/>
      <c r="DDO307"/>
      <c r="DDP307"/>
      <c r="DDQ307"/>
      <c r="DDR307"/>
      <c r="DDS307"/>
      <c r="DDT307"/>
      <c r="DDU307"/>
      <c r="DDV307"/>
      <c r="DDW307"/>
      <c r="DDX307"/>
      <c r="DDY307"/>
      <c r="DDZ307"/>
      <c r="DEA307"/>
      <c r="DEB307"/>
      <c r="DEC307"/>
      <c r="DED307"/>
      <c r="DEE307"/>
      <c r="DEF307"/>
      <c r="DEG307"/>
      <c r="DEH307"/>
      <c r="DEI307"/>
      <c r="DEJ307"/>
      <c r="DEK307"/>
      <c r="DEL307"/>
      <c r="DEM307"/>
      <c r="DEN307"/>
      <c r="DEO307"/>
      <c r="DEP307"/>
      <c r="DEQ307"/>
      <c r="DER307"/>
      <c r="DES307"/>
      <c r="DET307"/>
      <c r="DEU307"/>
      <c r="DEV307"/>
      <c r="DEW307"/>
      <c r="DEX307"/>
      <c r="DEY307"/>
      <c r="DEZ307"/>
      <c r="DFA307"/>
      <c r="DFB307"/>
      <c r="DFC307"/>
      <c r="DFD307"/>
      <c r="DFE307"/>
      <c r="DFF307"/>
      <c r="DFG307"/>
      <c r="DFH307"/>
      <c r="DFI307"/>
      <c r="DFJ307"/>
      <c r="DFK307"/>
      <c r="DFL307"/>
      <c r="DFM307"/>
      <c r="DFN307"/>
      <c r="DFO307"/>
      <c r="DFP307"/>
      <c r="DFQ307"/>
      <c r="DFR307"/>
      <c r="DFS307"/>
      <c r="DFT307"/>
      <c r="DFU307"/>
      <c r="DFV307"/>
      <c r="DFW307"/>
      <c r="DFX307"/>
      <c r="DFY307"/>
      <c r="DFZ307"/>
      <c r="DGA307"/>
      <c r="DGB307"/>
      <c r="DGC307"/>
      <c r="DGD307"/>
      <c r="DGE307"/>
      <c r="DGF307"/>
      <c r="DGG307"/>
      <c r="DGH307"/>
      <c r="DGI307"/>
      <c r="DGJ307"/>
      <c r="DGK307"/>
      <c r="DGL307"/>
      <c r="DGM307"/>
      <c r="DGN307"/>
      <c r="DGO307"/>
      <c r="DGP307"/>
      <c r="DGQ307"/>
      <c r="DGR307"/>
      <c r="DGS307"/>
      <c r="DGT307"/>
      <c r="DGU307"/>
      <c r="DGV307"/>
      <c r="DGW307"/>
      <c r="DGX307"/>
      <c r="DGY307"/>
      <c r="DGZ307"/>
      <c r="DHA307"/>
      <c r="DHB307"/>
      <c r="DHC307"/>
      <c r="DHD307"/>
      <c r="DHE307"/>
      <c r="DHF307"/>
      <c r="DHG307"/>
      <c r="DHH307"/>
      <c r="DHI307"/>
      <c r="DHJ307"/>
      <c r="DHK307"/>
      <c r="DHL307"/>
      <c r="DHM307"/>
      <c r="DHN307"/>
      <c r="DHO307"/>
      <c r="DHP307"/>
      <c r="DHQ307"/>
      <c r="DHR307"/>
      <c r="DHS307"/>
      <c r="DHT307"/>
      <c r="DHU307"/>
      <c r="DHV307"/>
      <c r="DHW307"/>
      <c r="DHX307"/>
      <c r="DHY307"/>
      <c r="DHZ307"/>
      <c r="DIA307"/>
      <c r="DIB307"/>
      <c r="DIC307"/>
      <c r="DID307"/>
      <c r="DIE307"/>
      <c r="DIF307"/>
      <c r="DIG307"/>
      <c r="DIH307"/>
      <c r="DII307"/>
      <c r="DIJ307"/>
      <c r="DIK307"/>
      <c r="DIL307"/>
      <c r="DIM307"/>
      <c r="DIN307"/>
      <c r="DIO307"/>
      <c r="DIP307"/>
      <c r="DIQ307"/>
      <c r="DIR307"/>
      <c r="DIS307"/>
      <c r="DIT307"/>
      <c r="DIU307"/>
      <c r="DIV307"/>
      <c r="DIW307"/>
      <c r="DIX307"/>
      <c r="DIY307"/>
      <c r="DIZ307"/>
      <c r="DJA307"/>
      <c r="DJB307"/>
      <c r="DJC307"/>
      <c r="DJD307"/>
      <c r="DJE307"/>
      <c r="DJF307"/>
      <c r="DJG307"/>
      <c r="DJH307"/>
      <c r="DJI307"/>
      <c r="DJJ307"/>
      <c r="DJK307"/>
      <c r="DJL307"/>
      <c r="DJM307"/>
      <c r="DJN307"/>
      <c r="DJO307"/>
      <c r="DJP307"/>
      <c r="DJQ307"/>
      <c r="DJR307"/>
      <c r="DJS307"/>
      <c r="DJT307"/>
      <c r="DJU307"/>
      <c r="DJV307"/>
      <c r="DJW307"/>
      <c r="DJX307"/>
      <c r="DJY307"/>
      <c r="DJZ307"/>
      <c r="DKA307"/>
      <c r="DKB307"/>
      <c r="DKC307"/>
      <c r="DKD307"/>
      <c r="DKE307"/>
      <c r="DKF307"/>
      <c r="DKG307"/>
      <c r="DKH307"/>
      <c r="DKI307"/>
      <c r="DKJ307"/>
      <c r="DKK307"/>
      <c r="DKL307"/>
      <c r="DKM307"/>
      <c r="DKN307"/>
      <c r="DKO307"/>
      <c r="DKP307"/>
      <c r="DKQ307"/>
      <c r="DKR307"/>
      <c r="DKS307"/>
      <c r="DKT307"/>
      <c r="DKU307"/>
      <c r="DKV307"/>
      <c r="DKW307"/>
      <c r="DKX307"/>
      <c r="DKY307"/>
      <c r="DKZ307"/>
      <c r="DLA307"/>
      <c r="DLB307"/>
      <c r="DLC307"/>
      <c r="DLD307"/>
      <c r="DLE307"/>
      <c r="DLF307"/>
      <c r="DLG307"/>
      <c r="DLH307"/>
      <c r="DLI307"/>
      <c r="DLJ307"/>
      <c r="DLK307"/>
      <c r="DLL307"/>
      <c r="DLM307"/>
      <c r="DLN307"/>
      <c r="DLO307"/>
      <c r="DLP307"/>
      <c r="DLQ307"/>
      <c r="DLR307"/>
      <c r="DLS307"/>
      <c r="DLT307"/>
      <c r="DLU307"/>
      <c r="DLV307"/>
      <c r="DLW307"/>
      <c r="DLX307"/>
      <c r="DLY307"/>
      <c r="DLZ307"/>
      <c r="DMA307"/>
      <c r="DMB307"/>
      <c r="DMC307"/>
      <c r="DMD307"/>
      <c r="DME307"/>
      <c r="DMF307"/>
      <c r="DMG307"/>
      <c r="DMH307"/>
      <c r="DMI307"/>
      <c r="DMJ307"/>
      <c r="DMK307"/>
      <c r="DML307"/>
      <c r="DMM307"/>
      <c r="DMN307"/>
      <c r="DMO307"/>
      <c r="DMP307"/>
      <c r="DMQ307"/>
      <c r="DMR307"/>
      <c r="DMS307"/>
      <c r="DMT307"/>
      <c r="DMU307"/>
      <c r="DMV307"/>
      <c r="DMW307"/>
      <c r="DMX307"/>
      <c r="DMY307"/>
      <c r="DMZ307"/>
      <c r="DNA307"/>
      <c r="DNB307"/>
      <c r="DNC307"/>
      <c r="DND307"/>
      <c r="DNE307"/>
      <c r="DNF307"/>
      <c r="DNG307"/>
      <c r="DNH307"/>
      <c r="DNI307"/>
      <c r="DNJ307"/>
      <c r="DNK307"/>
      <c r="DNL307"/>
      <c r="DNM307"/>
      <c r="DNN307"/>
      <c r="DNO307"/>
      <c r="DNP307"/>
      <c r="DNQ307"/>
      <c r="DNR307"/>
      <c r="DNS307"/>
      <c r="DNT307"/>
      <c r="DNU307"/>
      <c r="DNV307"/>
      <c r="DNW307"/>
      <c r="DNX307"/>
      <c r="DNY307"/>
      <c r="DNZ307"/>
      <c r="DOA307"/>
      <c r="DOB307"/>
      <c r="DOC307"/>
      <c r="DOD307"/>
      <c r="DOE307"/>
      <c r="DOF307"/>
      <c r="DOG307"/>
      <c r="DOH307"/>
      <c r="DOI307"/>
      <c r="DOJ307"/>
      <c r="DOK307"/>
      <c r="DOL307"/>
      <c r="DOM307"/>
      <c r="DON307"/>
      <c r="DOO307"/>
      <c r="DOP307"/>
      <c r="DOQ307"/>
      <c r="DOR307"/>
      <c r="DOS307"/>
      <c r="DOT307"/>
      <c r="DOU307"/>
      <c r="DOV307"/>
      <c r="DOW307"/>
      <c r="DOX307"/>
      <c r="DOY307"/>
      <c r="DOZ307"/>
      <c r="DPA307"/>
      <c r="DPB307"/>
      <c r="DPC307"/>
      <c r="DPD307"/>
      <c r="DPE307"/>
      <c r="DPF307"/>
      <c r="DPG307"/>
      <c r="DPH307"/>
      <c r="DPI307"/>
      <c r="DPJ307"/>
      <c r="DPK307"/>
      <c r="DPL307"/>
      <c r="DPM307"/>
      <c r="DPN307"/>
      <c r="DPO307"/>
      <c r="DPP307"/>
      <c r="DPQ307"/>
      <c r="DPR307"/>
      <c r="DPS307"/>
      <c r="DPT307"/>
      <c r="DPU307"/>
      <c r="DPV307"/>
      <c r="DPW307"/>
      <c r="DPX307"/>
      <c r="DPY307"/>
      <c r="DPZ307"/>
      <c r="DQA307"/>
      <c r="DQB307"/>
      <c r="DQC307"/>
      <c r="DQD307"/>
      <c r="DQE307"/>
      <c r="DQF307"/>
      <c r="DQG307"/>
      <c r="DQH307"/>
      <c r="DQI307"/>
      <c r="DQJ307"/>
      <c r="DQK307"/>
      <c r="DQL307"/>
      <c r="DQM307"/>
      <c r="DQN307"/>
      <c r="DQO307"/>
      <c r="DQP307"/>
      <c r="DQQ307"/>
      <c r="DQR307"/>
      <c r="DQS307"/>
      <c r="DQT307"/>
      <c r="DQU307"/>
      <c r="DQV307"/>
      <c r="DQW307"/>
      <c r="DQX307"/>
      <c r="DQY307"/>
      <c r="DQZ307"/>
      <c r="DRA307"/>
      <c r="DRB307"/>
      <c r="DRC307"/>
      <c r="DRD307"/>
      <c r="DRE307"/>
      <c r="DRF307"/>
      <c r="DRG307"/>
      <c r="DRH307"/>
      <c r="DRI307"/>
      <c r="DRJ307"/>
      <c r="DRK307"/>
      <c r="DRL307"/>
      <c r="DRM307"/>
      <c r="DRN307"/>
      <c r="DRO307"/>
      <c r="DRP307"/>
      <c r="DRQ307"/>
      <c r="DRR307"/>
      <c r="DRS307"/>
      <c r="DRT307"/>
      <c r="DRU307"/>
      <c r="DRV307"/>
      <c r="DRW307"/>
      <c r="DRX307"/>
      <c r="DRY307"/>
      <c r="DRZ307"/>
      <c r="DSA307"/>
      <c r="DSB307"/>
      <c r="DSC307"/>
      <c r="DSD307"/>
      <c r="DSE307"/>
      <c r="DSF307"/>
      <c r="DSG307"/>
      <c r="DSH307"/>
      <c r="DSI307"/>
      <c r="DSJ307"/>
      <c r="DSK307"/>
      <c r="DSL307"/>
      <c r="DSM307"/>
      <c r="DSN307"/>
      <c r="DSO307"/>
      <c r="DSP307"/>
      <c r="DSQ307"/>
      <c r="DSR307"/>
      <c r="DSS307"/>
      <c r="DST307"/>
      <c r="DSU307"/>
      <c r="DSV307"/>
      <c r="DSW307"/>
      <c r="DSX307"/>
      <c r="DSY307"/>
      <c r="DSZ307"/>
      <c r="DTA307"/>
      <c r="DTB307"/>
      <c r="DTC307"/>
      <c r="DTD307"/>
      <c r="DTE307"/>
      <c r="DTF307"/>
      <c r="DTG307"/>
      <c r="DTH307"/>
      <c r="DTI307"/>
      <c r="DTJ307"/>
      <c r="DTK307"/>
      <c r="DTL307"/>
      <c r="DTM307"/>
      <c r="DTN307"/>
      <c r="DTO307"/>
      <c r="DTP307"/>
      <c r="DTQ307"/>
      <c r="DTR307"/>
      <c r="DTS307"/>
      <c r="DTT307"/>
      <c r="DTU307"/>
      <c r="DTV307"/>
      <c r="DTW307"/>
      <c r="DTX307"/>
      <c r="DTY307"/>
      <c r="DTZ307"/>
      <c r="DUA307"/>
      <c r="DUB307"/>
      <c r="DUC307"/>
      <c r="DUD307"/>
      <c r="DUE307"/>
      <c r="DUF307"/>
      <c r="DUG307"/>
      <c r="DUH307"/>
      <c r="DUI307"/>
      <c r="DUJ307"/>
      <c r="DUK307"/>
      <c r="DUL307"/>
      <c r="DUM307"/>
      <c r="DUN307"/>
      <c r="DUO307"/>
      <c r="DUP307"/>
      <c r="DUQ307"/>
      <c r="DUR307"/>
      <c r="DUS307"/>
      <c r="DUT307"/>
      <c r="DUU307"/>
      <c r="DUV307"/>
      <c r="DUW307"/>
      <c r="DUX307"/>
      <c r="DUY307"/>
      <c r="DUZ307"/>
      <c r="DVA307"/>
      <c r="DVB307"/>
      <c r="DVC307"/>
      <c r="DVD307"/>
      <c r="DVE307"/>
      <c r="DVF307"/>
      <c r="DVG307"/>
      <c r="DVH307"/>
      <c r="DVI307"/>
      <c r="DVJ307"/>
      <c r="DVK307"/>
      <c r="DVL307"/>
      <c r="DVM307"/>
      <c r="DVN307"/>
      <c r="DVO307"/>
      <c r="DVP307"/>
      <c r="DVQ307"/>
      <c r="DVR307"/>
      <c r="DVS307"/>
      <c r="DVT307"/>
      <c r="DVU307"/>
      <c r="DVV307"/>
      <c r="DVW307"/>
      <c r="DVX307"/>
      <c r="DVY307"/>
      <c r="DVZ307"/>
      <c r="DWA307"/>
      <c r="DWB307"/>
      <c r="DWC307"/>
      <c r="DWD307"/>
      <c r="DWE307"/>
      <c r="DWF307"/>
      <c r="DWG307"/>
      <c r="DWH307"/>
      <c r="DWI307"/>
      <c r="DWJ307"/>
      <c r="DWK307"/>
      <c r="DWL307"/>
      <c r="DWM307"/>
      <c r="DWN307"/>
      <c r="DWO307"/>
      <c r="DWP307"/>
      <c r="DWQ307"/>
      <c r="DWR307"/>
      <c r="DWS307"/>
      <c r="DWT307"/>
      <c r="DWU307"/>
      <c r="DWV307"/>
      <c r="DWW307"/>
      <c r="DWX307"/>
      <c r="DWY307"/>
      <c r="DWZ307"/>
      <c r="DXA307"/>
      <c r="DXB307"/>
      <c r="DXC307"/>
      <c r="DXD307"/>
      <c r="DXE307"/>
      <c r="DXF307"/>
      <c r="DXG307"/>
      <c r="DXH307"/>
      <c r="DXI307"/>
      <c r="DXJ307"/>
      <c r="DXK307"/>
      <c r="DXL307"/>
      <c r="DXM307"/>
      <c r="DXN307"/>
      <c r="DXO307"/>
      <c r="DXP307"/>
      <c r="DXQ307"/>
      <c r="DXR307"/>
      <c r="DXS307"/>
      <c r="DXT307"/>
      <c r="DXU307"/>
      <c r="DXV307"/>
      <c r="DXW307"/>
      <c r="DXX307"/>
      <c r="DXY307"/>
      <c r="DXZ307"/>
      <c r="DYA307"/>
      <c r="DYB307"/>
      <c r="DYC307"/>
      <c r="DYD307"/>
      <c r="DYE307"/>
      <c r="DYF307"/>
      <c r="DYG307"/>
      <c r="DYH307"/>
      <c r="DYI307"/>
      <c r="DYJ307"/>
      <c r="DYK307"/>
      <c r="DYL307"/>
      <c r="DYM307"/>
      <c r="DYN307"/>
      <c r="DYO307"/>
      <c r="DYP307"/>
      <c r="DYQ307"/>
      <c r="DYR307"/>
      <c r="DYS307"/>
      <c r="DYT307"/>
      <c r="DYU307"/>
      <c r="DYV307"/>
      <c r="DYW307"/>
      <c r="DYX307"/>
      <c r="DYY307"/>
      <c r="DYZ307"/>
      <c r="DZA307"/>
      <c r="DZB307"/>
      <c r="DZC307"/>
      <c r="DZD307"/>
      <c r="DZE307"/>
      <c r="DZF307"/>
      <c r="DZG307"/>
      <c r="DZH307"/>
      <c r="DZI307"/>
      <c r="DZJ307"/>
      <c r="DZK307"/>
      <c r="DZL307"/>
      <c r="DZM307"/>
      <c r="DZN307"/>
      <c r="DZO307"/>
      <c r="DZP307"/>
      <c r="DZQ307"/>
      <c r="DZR307"/>
      <c r="DZS307"/>
      <c r="DZT307"/>
      <c r="DZU307"/>
      <c r="DZV307"/>
      <c r="DZW307"/>
      <c r="DZX307"/>
      <c r="DZY307"/>
      <c r="DZZ307"/>
      <c r="EAA307"/>
      <c r="EAB307"/>
      <c r="EAC307"/>
      <c r="EAD307"/>
      <c r="EAE307"/>
      <c r="EAF307"/>
      <c r="EAG307"/>
      <c r="EAH307"/>
      <c r="EAI307"/>
      <c r="EAJ307"/>
      <c r="EAK307"/>
      <c r="EAL307"/>
      <c r="EAM307"/>
      <c r="EAN307"/>
      <c r="EAO307"/>
      <c r="EAP307"/>
      <c r="EAQ307"/>
      <c r="EAR307"/>
      <c r="EAS307"/>
      <c r="EAT307"/>
      <c r="EAU307"/>
      <c r="EAV307"/>
      <c r="EAW307"/>
      <c r="EAX307"/>
      <c r="EAY307"/>
      <c r="EAZ307"/>
      <c r="EBA307"/>
      <c r="EBB307"/>
      <c r="EBC307"/>
      <c r="EBD307"/>
      <c r="EBE307"/>
      <c r="EBF307"/>
      <c r="EBG307"/>
      <c r="EBH307"/>
      <c r="EBI307"/>
      <c r="EBJ307"/>
      <c r="EBK307"/>
      <c r="EBL307"/>
      <c r="EBM307"/>
      <c r="EBN307"/>
      <c r="EBO307"/>
      <c r="EBP307"/>
      <c r="EBQ307"/>
      <c r="EBR307"/>
      <c r="EBS307"/>
      <c r="EBT307"/>
      <c r="EBU307"/>
      <c r="EBV307"/>
      <c r="EBW307"/>
      <c r="EBX307"/>
      <c r="EBY307"/>
      <c r="EBZ307"/>
      <c r="ECA307"/>
      <c r="ECB307"/>
      <c r="ECC307"/>
      <c r="ECD307"/>
      <c r="ECE307"/>
      <c r="ECF307"/>
      <c r="ECG307"/>
      <c r="ECH307"/>
      <c r="ECI307"/>
      <c r="ECJ307"/>
      <c r="ECK307"/>
      <c r="ECL307"/>
      <c r="ECM307"/>
      <c r="ECN307"/>
      <c r="ECO307"/>
      <c r="ECP307"/>
      <c r="ECQ307"/>
      <c r="ECR307"/>
      <c r="ECS307"/>
      <c r="ECT307"/>
      <c r="ECU307"/>
      <c r="ECV307"/>
      <c r="ECW307"/>
      <c r="ECX307"/>
      <c r="ECY307"/>
      <c r="ECZ307"/>
      <c r="EDA307"/>
      <c r="EDB307"/>
      <c r="EDC307"/>
      <c r="EDD307"/>
      <c r="EDE307"/>
      <c r="EDF307"/>
      <c r="EDG307"/>
      <c r="EDH307"/>
      <c r="EDI307"/>
      <c r="EDJ307"/>
      <c r="EDK307"/>
      <c r="EDL307"/>
      <c r="EDM307"/>
      <c r="EDN307"/>
      <c r="EDO307"/>
      <c r="EDP307"/>
      <c r="EDQ307"/>
      <c r="EDR307"/>
      <c r="EDS307"/>
      <c r="EDT307"/>
      <c r="EDU307"/>
      <c r="EDV307"/>
      <c r="EDW307"/>
      <c r="EDX307"/>
      <c r="EDY307"/>
      <c r="EDZ307"/>
      <c r="EEA307"/>
      <c r="EEB307"/>
      <c r="EEC307"/>
      <c r="EED307"/>
      <c r="EEE307"/>
      <c r="EEF307"/>
      <c r="EEG307"/>
      <c r="EEH307"/>
      <c r="EEI307"/>
      <c r="EEJ307"/>
      <c r="EEK307"/>
      <c r="EEL307"/>
      <c r="EEM307"/>
      <c r="EEN307"/>
      <c r="EEO307"/>
      <c r="EEP307"/>
      <c r="EEQ307"/>
      <c r="EER307"/>
      <c r="EES307"/>
      <c r="EET307"/>
      <c r="EEU307"/>
      <c r="EEV307"/>
      <c r="EEW307"/>
      <c r="EEX307"/>
      <c r="EEY307"/>
      <c r="EEZ307"/>
      <c r="EFA307"/>
      <c r="EFB307"/>
      <c r="EFC307"/>
      <c r="EFD307"/>
      <c r="EFE307"/>
      <c r="EFF307"/>
      <c r="EFG307"/>
      <c r="EFH307"/>
      <c r="EFI307"/>
      <c r="EFJ307"/>
      <c r="EFK307"/>
      <c r="EFL307"/>
      <c r="EFM307"/>
      <c r="EFN307"/>
      <c r="EFO307"/>
      <c r="EFP307"/>
      <c r="EFQ307"/>
      <c r="EFR307"/>
      <c r="EFS307"/>
      <c r="EFT307"/>
      <c r="EFU307"/>
      <c r="EFV307"/>
      <c r="EFW307"/>
      <c r="EFX307"/>
      <c r="EFY307"/>
      <c r="EFZ307"/>
      <c r="EGA307"/>
      <c r="EGB307"/>
      <c r="EGC307"/>
      <c r="EGD307"/>
      <c r="EGE307"/>
      <c r="EGF307"/>
      <c r="EGG307"/>
      <c r="EGH307"/>
      <c r="EGI307"/>
      <c r="EGJ307"/>
      <c r="EGK307"/>
      <c r="EGL307"/>
      <c r="EGM307"/>
      <c r="EGN307"/>
      <c r="EGO307"/>
      <c r="EGP307"/>
      <c r="EGQ307"/>
      <c r="EGR307"/>
      <c r="EGS307"/>
      <c r="EGT307"/>
      <c r="EGU307"/>
      <c r="EGV307"/>
      <c r="EGW307"/>
      <c r="EGX307"/>
      <c r="EGY307"/>
      <c r="EGZ307"/>
      <c r="EHA307"/>
      <c r="EHB307"/>
      <c r="EHC307"/>
      <c r="EHD307"/>
      <c r="EHE307"/>
      <c r="EHF307"/>
      <c r="EHG307"/>
      <c r="EHH307"/>
      <c r="EHI307"/>
      <c r="EHJ307"/>
      <c r="EHK307"/>
      <c r="EHL307"/>
      <c r="EHM307"/>
      <c r="EHN307"/>
      <c r="EHO307"/>
      <c r="EHP307"/>
      <c r="EHQ307"/>
      <c r="EHR307"/>
      <c r="EHS307"/>
      <c r="EHT307"/>
      <c r="EHU307"/>
      <c r="EHV307"/>
      <c r="EHW307"/>
      <c r="EHX307"/>
      <c r="EHY307"/>
      <c r="EHZ307"/>
      <c r="EIA307"/>
      <c r="EIB307"/>
      <c r="EIC307"/>
      <c r="EID307"/>
      <c r="EIE307"/>
      <c r="EIF307"/>
      <c r="EIG307"/>
      <c r="EIH307"/>
      <c r="EII307"/>
      <c r="EIJ307"/>
      <c r="EIK307"/>
      <c r="EIL307"/>
      <c r="EIM307"/>
      <c r="EIN307"/>
      <c r="EIO307"/>
      <c r="EIP307"/>
      <c r="EIQ307"/>
      <c r="EIR307"/>
      <c r="EIS307"/>
      <c r="EIT307"/>
      <c r="EIU307"/>
      <c r="EIV307"/>
      <c r="EIW307"/>
      <c r="EIX307"/>
      <c r="EIY307"/>
      <c r="EIZ307"/>
      <c r="EJA307"/>
      <c r="EJB307"/>
      <c r="EJC307"/>
      <c r="EJD307"/>
      <c r="EJE307"/>
      <c r="EJF307"/>
      <c r="EJG307"/>
      <c r="EJH307"/>
      <c r="EJI307"/>
      <c r="EJJ307"/>
      <c r="EJK307"/>
      <c r="EJL307"/>
      <c r="EJM307"/>
      <c r="EJN307"/>
      <c r="EJO307"/>
      <c r="EJP307"/>
      <c r="EJQ307"/>
      <c r="EJR307"/>
      <c r="EJS307"/>
      <c r="EJT307"/>
      <c r="EJU307"/>
      <c r="EJV307"/>
      <c r="EJW307"/>
      <c r="EJX307"/>
      <c r="EJY307"/>
      <c r="EJZ307"/>
      <c r="EKA307"/>
      <c r="EKB307"/>
      <c r="EKC307"/>
      <c r="EKD307"/>
      <c r="EKE307"/>
      <c r="EKF307"/>
      <c r="EKG307"/>
      <c r="EKH307"/>
      <c r="EKI307"/>
      <c r="EKJ307"/>
      <c r="EKK307"/>
      <c r="EKL307"/>
      <c r="EKM307"/>
      <c r="EKN307"/>
      <c r="EKO307"/>
      <c r="EKP307"/>
      <c r="EKQ307"/>
      <c r="EKR307"/>
      <c r="EKS307"/>
      <c r="EKT307"/>
      <c r="EKU307"/>
      <c r="EKV307"/>
      <c r="EKW307"/>
      <c r="EKX307"/>
      <c r="EKY307"/>
      <c r="EKZ307"/>
      <c r="ELA307"/>
      <c r="ELB307"/>
      <c r="ELC307"/>
      <c r="ELD307"/>
      <c r="ELE307"/>
      <c r="ELF307"/>
      <c r="ELG307"/>
      <c r="ELH307"/>
      <c r="ELI307"/>
      <c r="ELJ307"/>
      <c r="ELK307"/>
      <c r="ELL307"/>
      <c r="ELM307"/>
      <c r="ELN307"/>
      <c r="ELO307"/>
      <c r="ELP307"/>
      <c r="ELQ307"/>
      <c r="ELR307"/>
      <c r="ELS307"/>
      <c r="ELT307"/>
      <c r="ELU307"/>
      <c r="ELV307"/>
      <c r="ELW307"/>
      <c r="ELX307"/>
      <c r="ELY307"/>
      <c r="ELZ307"/>
      <c r="EMA307"/>
      <c r="EMB307"/>
      <c r="EMC307"/>
      <c r="EMD307"/>
      <c r="EME307"/>
      <c r="EMF307"/>
      <c r="EMG307"/>
      <c r="EMH307"/>
      <c r="EMI307"/>
      <c r="EMJ307"/>
      <c r="EMK307"/>
      <c r="EML307"/>
      <c r="EMM307"/>
      <c r="EMN307"/>
      <c r="EMO307"/>
      <c r="EMP307"/>
      <c r="EMQ307"/>
      <c r="EMR307"/>
      <c r="EMS307"/>
      <c r="EMT307"/>
      <c r="EMU307"/>
      <c r="EMV307"/>
      <c r="EMW307"/>
      <c r="EMX307"/>
      <c r="EMY307"/>
      <c r="EMZ307"/>
      <c r="ENA307"/>
      <c r="ENB307"/>
      <c r="ENC307"/>
      <c r="END307"/>
      <c r="ENE307"/>
      <c r="ENF307"/>
      <c r="ENG307"/>
      <c r="ENH307"/>
      <c r="ENI307"/>
      <c r="ENJ307"/>
      <c r="ENK307"/>
      <c r="ENL307"/>
      <c r="ENM307"/>
      <c r="ENN307"/>
      <c r="ENO307"/>
      <c r="ENP307"/>
      <c r="ENQ307"/>
      <c r="ENR307"/>
      <c r="ENS307"/>
      <c r="ENT307"/>
      <c r="ENU307"/>
      <c r="ENV307"/>
      <c r="ENW307"/>
      <c r="ENX307"/>
      <c r="ENY307"/>
      <c r="ENZ307"/>
      <c r="EOA307"/>
      <c r="EOB307"/>
      <c r="EOC307"/>
      <c r="EOD307"/>
      <c r="EOE307"/>
      <c r="EOF307"/>
      <c r="EOG307"/>
      <c r="EOH307"/>
      <c r="EOI307"/>
      <c r="EOJ307"/>
      <c r="EOK307"/>
      <c r="EOL307"/>
      <c r="EOM307"/>
      <c r="EON307"/>
      <c r="EOO307"/>
      <c r="EOP307"/>
      <c r="EOQ307"/>
      <c r="EOR307"/>
      <c r="EOS307"/>
      <c r="EOT307"/>
      <c r="EOU307"/>
      <c r="EOV307"/>
      <c r="EOW307"/>
      <c r="EOX307"/>
      <c r="EOY307"/>
      <c r="EOZ307"/>
      <c r="EPA307"/>
      <c r="EPB307"/>
      <c r="EPC307"/>
      <c r="EPD307"/>
      <c r="EPE307"/>
      <c r="EPF307"/>
      <c r="EPG307"/>
      <c r="EPH307"/>
      <c r="EPI307"/>
      <c r="EPJ307"/>
      <c r="EPK307"/>
      <c r="EPL307"/>
      <c r="EPM307"/>
      <c r="EPN307"/>
      <c r="EPO307"/>
      <c r="EPP307"/>
      <c r="EPQ307"/>
      <c r="EPR307"/>
      <c r="EPS307"/>
      <c r="EPT307"/>
      <c r="EPU307"/>
      <c r="EPV307"/>
      <c r="EPW307"/>
      <c r="EPX307"/>
      <c r="EPY307"/>
      <c r="EPZ307"/>
      <c r="EQA307"/>
      <c r="EQB307"/>
      <c r="EQC307"/>
      <c r="EQD307"/>
      <c r="EQE307"/>
      <c r="EQF307"/>
      <c r="EQG307"/>
      <c r="EQH307"/>
      <c r="EQI307"/>
      <c r="EQJ307"/>
      <c r="EQK307"/>
      <c r="EQL307"/>
      <c r="EQM307"/>
      <c r="EQN307"/>
      <c r="EQO307"/>
      <c r="EQP307"/>
      <c r="EQQ307"/>
      <c r="EQR307"/>
      <c r="EQS307"/>
      <c r="EQT307"/>
      <c r="EQU307"/>
      <c r="EQV307"/>
      <c r="EQW307"/>
      <c r="EQX307"/>
      <c r="EQY307"/>
      <c r="EQZ307"/>
      <c r="ERA307"/>
      <c r="ERB307"/>
      <c r="ERC307"/>
      <c r="ERD307"/>
      <c r="ERE307"/>
      <c r="ERF307"/>
      <c r="ERG307"/>
      <c r="ERH307"/>
      <c r="ERI307"/>
      <c r="ERJ307"/>
      <c r="ERK307"/>
      <c r="ERL307"/>
      <c r="ERM307"/>
      <c r="ERN307"/>
      <c r="ERO307"/>
      <c r="ERP307"/>
      <c r="ERQ307"/>
      <c r="ERR307"/>
      <c r="ERS307"/>
      <c r="ERT307"/>
      <c r="ERU307"/>
      <c r="ERV307"/>
      <c r="ERW307"/>
      <c r="ERX307"/>
      <c r="ERY307"/>
      <c r="ERZ307"/>
      <c r="ESA307"/>
      <c r="ESB307"/>
      <c r="ESC307"/>
      <c r="ESD307"/>
      <c r="ESE307"/>
      <c r="ESF307"/>
      <c r="ESG307"/>
      <c r="ESH307"/>
      <c r="ESI307"/>
      <c r="ESJ307"/>
      <c r="ESK307"/>
      <c r="ESL307"/>
      <c r="ESM307"/>
      <c r="ESN307"/>
      <c r="ESO307"/>
      <c r="ESP307"/>
      <c r="ESQ307"/>
      <c r="ESR307"/>
      <c r="ESS307"/>
      <c r="EST307"/>
      <c r="ESU307"/>
      <c r="ESV307"/>
      <c r="ESW307"/>
      <c r="ESX307"/>
      <c r="ESY307"/>
      <c r="ESZ307"/>
      <c r="ETA307"/>
      <c r="ETB307"/>
      <c r="ETC307"/>
      <c r="ETD307"/>
      <c r="ETE307"/>
      <c r="ETF307"/>
      <c r="ETG307"/>
      <c r="ETH307"/>
      <c r="ETI307"/>
      <c r="ETJ307"/>
      <c r="ETK307"/>
      <c r="ETL307"/>
      <c r="ETM307"/>
      <c r="ETN307"/>
      <c r="ETO307"/>
      <c r="ETP307"/>
      <c r="ETQ307"/>
      <c r="ETR307"/>
      <c r="ETS307"/>
      <c r="ETT307"/>
      <c r="ETU307"/>
      <c r="ETV307"/>
      <c r="ETW307"/>
      <c r="ETX307"/>
      <c r="ETY307"/>
      <c r="ETZ307"/>
      <c r="EUA307"/>
      <c r="EUB307"/>
      <c r="EUC307"/>
      <c r="EUD307"/>
      <c r="EUE307"/>
      <c r="EUF307"/>
      <c r="EUG307"/>
      <c r="EUH307"/>
      <c r="EUI307"/>
      <c r="EUJ307"/>
      <c r="EUK307"/>
      <c r="EUL307"/>
      <c r="EUM307"/>
      <c r="EUN307"/>
      <c r="EUO307"/>
      <c r="EUP307"/>
      <c r="EUQ307"/>
      <c r="EUR307"/>
      <c r="EUS307"/>
      <c r="EUT307"/>
      <c r="EUU307"/>
      <c r="EUV307"/>
      <c r="EUW307"/>
      <c r="EUX307"/>
      <c r="EUY307"/>
      <c r="EUZ307"/>
      <c r="EVA307"/>
      <c r="EVB307"/>
      <c r="EVC307"/>
      <c r="EVD307"/>
      <c r="EVE307"/>
      <c r="EVF307"/>
      <c r="EVG307"/>
      <c r="EVH307"/>
      <c r="EVI307"/>
      <c r="EVJ307"/>
      <c r="EVK307"/>
      <c r="EVL307"/>
      <c r="EVM307"/>
      <c r="EVN307"/>
      <c r="EVO307"/>
      <c r="EVP307"/>
      <c r="EVQ307"/>
      <c r="EVR307"/>
      <c r="EVS307"/>
      <c r="EVT307"/>
      <c r="EVU307"/>
      <c r="EVV307"/>
      <c r="EVW307"/>
      <c r="EVX307"/>
      <c r="EVY307"/>
      <c r="EVZ307"/>
      <c r="EWA307"/>
      <c r="EWB307"/>
      <c r="EWC307"/>
      <c r="EWD307"/>
      <c r="EWE307"/>
      <c r="EWF307"/>
      <c r="EWG307"/>
      <c r="EWH307"/>
      <c r="EWI307"/>
      <c r="EWJ307"/>
      <c r="EWK307"/>
      <c r="EWL307"/>
      <c r="EWM307"/>
      <c r="EWN307"/>
      <c r="EWO307"/>
      <c r="EWP307"/>
      <c r="EWQ307"/>
      <c r="EWR307"/>
      <c r="EWS307"/>
      <c r="EWT307"/>
      <c r="EWU307"/>
      <c r="EWV307"/>
      <c r="EWW307"/>
      <c r="EWX307"/>
      <c r="EWY307"/>
      <c r="EWZ307"/>
      <c r="EXA307"/>
      <c r="EXB307"/>
      <c r="EXC307"/>
      <c r="EXD307"/>
      <c r="EXE307"/>
      <c r="EXF307"/>
      <c r="EXG307"/>
      <c r="EXH307"/>
      <c r="EXI307"/>
      <c r="EXJ307"/>
      <c r="EXK307"/>
      <c r="EXL307"/>
      <c r="EXM307"/>
      <c r="EXN307"/>
      <c r="EXO307"/>
      <c r="EXP307"/>
      <c r="EXQ307"/>
      <c r="EXR307"/>
      <c r="EXS307"/>
      <c r="EXT307"/>
      <c r="EXU307"/>
      <c r="EXV307"/>
      <c r="EXW307"/>
      <c r="EXX307"/>
      <c r="EXY307"/>
      <c r="EXZ307"/>
      <c r="EYA307"/>
      <c r="EYB307"/>
      <c r="EYC307"/>
      <c r="EYD307"/>
      <c r="EYE307"/>
      <c r="EYF307"/>
      <c r="EYG307"/>
      <c r="EYH307"/>
      <c r="EYI307"/>
      <c r="EYJ307"/>
      <c r="EYK307"/>
      <c r="EYL307"/>
      <c r="EYM307"/>
      <c r="EYN307"/>
      <c r="EYO307"/>
      <c r="EYP307"/>
      <c r="EYQ307"/>
      <c r="EYR307"/>
      <c r="EYS307"/>
      <c r="EYT307"/>
      <c r="EYU307"/>
      <c r="EYV307"/>
      <c r="EYW307"/>
      <c r="EYX307"/>
      <c r="EYY307"/>
      <c r="EYZ307"/>
      <c r="EZA307"/>
      <c r="EZB307"/>
      <c r="EZC307"/>
      <c r="EZD307"/>
      <c r="EZE307"/>
      <c r="EZF307"/>
      <c r="EZG307"/>
      <c r="EZH307"/>
      <c r="EZI307"/>
      <c r="EZJ307"/>
      <c r="EZK307"/>
      <c r="EZL307"/>
      <c r="EZM307"/>
      <c r="EZN307"/>
      <c r="EZO307"/>
      <c r="EZP307"/>
      <c r="EZQ307"/>
      <c r="EZR307"/>
      <c r="EZS307"/>
      <c r="EZT307"/>
      <c r="EZU307"/>
      <c r="EZV307"/>
      <c r="EZW307"/>
      <c r="EZX307"/>
      <c r="EZY307"/>
      <c r="EZZ307"/>
      <c r="FAA307"/>
      <c r="FAB307"/>
      <c r="FAC307"/>
      <c r="FAD307"/>
      <c r="FAE307"/>
      <c r="FAF307"/>
      <c r="FAG307"/>
      <c r="FAH307"/>
      <c r="FAI307"/>
      <c r="FAJ307"/>
      <c r="FAK307"/>
      <c r="FAL307"/>
      <c r="FAM307"/>
      <c r="FAN307"/>
      <c r="FAO307"/>
      <c r="FAP307"/>
      <c r="FAQ307"/>
      <c r="FAR307"/>
      <c r="FAS307"/>
      <c r="FAT307"/>
      <c r="FAU307"/>
      <c r="FAV307"/>
      <c r="FAW307"/>
      <c r="FAX307"/>
      <c r="FAY307"/>
      <c r="FAZ307"/>
      <c r="FBA307"/>
      <c r="FBB307"/>
      <c r="FBC307"/>
      <c r="FBD307"/>
      <c r="FBE307"/>
      <c r="FBF307"/>
      <c r="FBG307"/>
      <c r="FBH307"/>
      <c r="FBI307"/>
      <c r="FBJ307"/>
      <c r="FBK307"/>
      <c r="FBL307"/>
      <c r="FBM307"/>
      <c r="FBN307"/>
      <c r="FBO307"/>
      <c r="FBP307"/>
      <c r="FBQ307"/>
      <c r="FBR307"/>
      <c r="FBS307"/>
      <c r="FBT307"/>
      <c r="FBU307"/>
      <c r="FBV307"/>
      <c r="FBW307"/>
      <c r="FBX307"/>
      <c r="FBY307"/>
      <c r="FBZ307"/>
      <c r="FCA307"/>
      <c r="FCB307"/>
      <c r="FCC307"/>
      <c r="FCD307"/>
      <c r="FCE307"/>
      <c r="FCF307"/>
      <c r="FCG307"/>
      <c r="FCH307"/>
      <c r="FCI307"/>
      <c r="FCJ307"/>
      <c r="FCK307"/>
      <c r="FCL307"/>
      <c r="FCM307"/>
      <c r="FCN307"/>
      <c r="FCO307"/>
      <c r="FCP307"/>
      <c r="FCQ307"/>
      <c r="FCR307"/>
      <c r="FCS307"/>
      <c r="FCT307"/>
      <c r="FCU307"/>
      <c r="FCV307"/>
      <c r="FCW307"/>
      <c r="FCX307"/>
      <c r="FCY307"/>
      <c r="FCZ307"/>
      <c r="FDA307"/>
      <c r="FDB307"/>
      <c r="FDC307"/>
      <c r="FDD307"/>
      <c r="FDE307"/>
      <c r="FDF307"/>
      <c r="FDG307"/>
      <c r="FDH307"/>
      <c r="FDI307"/>
      <c r="FDJ307"/>
      <c r="FDK307"/>
      <c r="FDL307"/>
      <c r="FDM307"/>
      <c r="FDN307"/>
      <c r="FDO307"/>
      <c r="FDP307"/>
      <c r="FDQ307"/>
      <c r="FDR307"/>
      <c r="FDS307"/>
      <c r="FDT307"/>
      <c r="FDU307"/>
      <c r="FDV307"/>
      <c r="FDW307"/>
      <c r="FDX307"/>
      <c r="FDY307"/>
      <c r="FDZ307"/>
      <c r="FEA307"/>
      <c r="FEB307"/>
      <c r="FEC307"/>
      <c r="FED307"/>
      <c r="FEE307"/>
      <c r="FEF307"/>
      <c r="FEG307"/>
      <c r="FEH307"/>
      <c r="FEI307"/>
      <c r="FEJ307"/>
      <c r="FEK307"/>
      <c r="FEL307"/>
      <c r="FEM307"/>
      <c r="FEN307"/>
      <c r="FEO307"/>
      <c r="FEP307"/>
      <c r="FEQ307"/>
      <c r="FER307"/>
      <c r="FES307"/>
      <c r="FET307"/>
      <c r="FEU307"/>
      <c r="FEV307"/>
      <c r="FEW307"/>
      <c r="FEX307"/>
      <c r="FEY307"/>
      <c r="FEZ307"/>
      <c r="FFA307"/>
      <c r="FFB307"/>
      <c r="FFC307"/>
      <c r="FFD307"/>
      <c r="FFE307"/>
      <c r="FFF307"/>
      <c r="FFG307"/>
      <c r="FFH307"/>
      <c r="FFI307"/>
      <c r="FFJ307"/>
      <c r="FFK307"/>
      <c r="FFL307"/>
      <c r="FFM307"/>
      <c r="FFN307"/>
      <c r="FFO307"/>
      <c r="FFP307"/>
      <c r="FFQ307"/>
      <c r="FFR307"/>
      <c r="FFS307"/>
      <c r="FFT307"/>
      <c r="FFU307"/>
      <c r="FFV307"/>
      <c r="FFW307"/>
      <c r="FFX307"/>
      <c r="FFY307"/>
      <c r="FFZ307"/>
      <c r="FGA307"/>
      <c r="FGB307"/>
      <c r="FGC307"/>
      <c r="FGD307"/>
      <c r="FGE307"/>
      <c r="FGF307"/>
      <c r="FGG307"/>
      <c r="FGH307"/>
      <c r="FGI307"/>
      <c r="FGJ307"/>
      <c r="FGK307"/>
      <c r="FGL307"/>
      <c r="FGM307"/>
      <c r="FGN307"/>
      <c r="FGO307"/>
      <c r="FGP307"/>
      <c r="FGQ307"/>
      <c r="FGR307"/>
      <c r="FGS307"/>
      <c r="FGT307"/>
      <c r="FGU307"/>
      <c r="FGV307"/>
      <c r="FGW307"/>
      <c r="FGX307"/>
      <c r="FGY307"/>
      <c r="FGZ307"/>
      <c r="FHA307"/>
      <c r="FHB307"/>
      <c r="FHC307"/>
      <c r="FHD307"/>
      <c r="FHE307"/>
      <c r="FHF307"/>
      <c r="FHG307"/>
      <c r="FHH307"/>
      <c r="FHI307"/>
      <c r="FHJ307"/>
      <c r="FHK307"/>
      <c r="FHL307"/>
      <c r="FHM307"/>
      <c r="FHN307"/>
      <c r="FHO307"/>
      <c r="FHP307"/>
      <c r="FHQ307"/>
      <c r="FHR307"/>
      <c r="FHS307"/>
      <c r="FHT307"/>
      <c r="FHU307"/>
      <c r="FHV307"/>
      <c r="FHW307"/>
      <c r="FHX307"/>
      <c r="FHY307"/>
      <c r="FHZ307"/>
      <c r="FIA307"/>
      <c r="FIB307"/>
      <c r="FIC307"/>
      <c r="FID307"/>
      <c r="FIE307"/>
      <c r="FIF307"/>
      <c r="FIG307"/>
      <c r="FIH307"/>
      <c r="FII307"/>
      <c r="FIJ307"/>
      <c r="FIK307"/>
      <c r="FIL307"/>
      <c r="FIM307"/>
      <c r="FIN307"/>
      <c r="FIO307"/>
      <c r="FIP307"/>
      <c r="FIQ307"/>
      <c r="FIR307"/>
      <c r="FIS307"/>
      <c r="FIT307"/>
      <c r="FIU307"/>
      <c r="FIV307"/>
      <c r="FIW307"/>
      <c r="FIX307"/>
      <c r="FIY307"/>
      <c r="FIZ307"/>
      <c r="FJA307"/>
      <c r="FJB307"/>
      <c r="FJC307"/>
      <c r="FJD307"/>
      <c r="FJE307"/>
      <c r="FJF307"/>
      <c r="FJG307"/>
      <c r="FJH307"/>
      <c r="FJI307"/>
      <c r="FJJ307"/>
      <c r="FJK307"/>
      <c r="FJL307"/>
      <c r="FJM307"/>
      <c r="FJN307"/>
      <c r="FJO307"/>
      <c r="FJP307"/>
      <c r="FJQ307"/>
      <c r="FJR307"/>
      <c r="FJS307"/>
      <c r="FJT307"/>
      <c r="FJU307"/>
      <c r="FJV307"/>
      <c r="FJW307"/>
      <c r="FJX307"/>
      <c r="FJY307"/>
      <c r="FJZ307"/>
      <c r="FKA307"/>
      <c r="FKB307"/>
      <c r="FKC307"/>
      <c r="FKD307"/>
      <c r="FKE307"/>
      <c r="FKF307"/>
      <c r="FKG307"/>
      <c r="FKH307"/>
      <c r="FKI307"/>
      <c r="FKJ307"/>
      <c r="FKK307"/>
      <c r="FKL307"/>
      <c r="FKM307"/>
      <c r="FKN307"/>
      <c r="FKO307"/>
      <c r="FKP307"/>
      <c r="FKQ307"/>
      <c r="FKR307"/>
      <c r="FKS307"/>
      <c r="FKT307"/>
      <c r="FKU307"/>
      <c r="FKV307"/>
      <c r="FKW307"/>
      <c r="FKX307"/>
      <c r="FKY307"/>
      <c r="FKZ307"/>
      <c r="FLA307"/>
      <c r="FLB307"/>
      <c r="FLC307"/>
      <c r="FLD307"/>
      <c r="FLE307"/>
      <c r="FLF307"/>
      <c r="FLG307"/>
      <c r="FLH307"/>
      <c r="FLI307"/>
      <c r="FLJ307"/>
      <c r="FLK307"/>
      <c r="FLL307"/>
      <c r="FLM307"/>
      <c r="FLN307"/>
      <c r="FLO307"/>
      <c r="FLP307"/>
      <c r="FLQ307"/>
      <c r="FLR307"/>
      <c r="FLS307"/>
      <c r="FLT307"/>
      <c r="FLU307"/>
      <c r="FLV307"/>
      <c r="FLW307"/>
      <c r="FLX307"/>
      <c r="FLY307"/>
      <c r="FLZ307"/>
      <c r="FMA307"/>
      <c r="FMB307"/>
      <c r="FMC307"/>
      <c r="FMD307"/>
      <c r="FME307"/>
      <c r="FMF307"/>
      <c r="FMG307"/>
      <c r="FMH307"/>
      <c r="FMI307"/>
      <c r="FMJ307"/>
      <c r="FMK307"/>
      <c r="FML307"/>
      <c r="FMM307"/>
      <c r="FMN307"/>
      <c r="FMO307"/>
      <c r="FMP307"/>
      <c r="FMQ307"/>
      <c r="FMR307"/>
      <c r="FMS307"/>
      <c r="FMT307"/>
      <c r="FMU307"/>
      <c r="FMV307"/>
      <c r="FMW307"/>
      <c r="FMX307"/>
      <c r="FMY307"/>
      <c r="FMZ307"/>
      <c r="FNA307"/>
      <c r="FNB307"/>
      <c r="FNC307"/>
      <c r="FND307"/>
      <c r="FNE307"/>
      <c r="FNF307"/>
      <c r="FNG307"/>
      <c r="FNH307"/>
      <c r="FNI307"/>
      <c r="FNJ307"/>
      <c r="FNK307"/>
      <c r="FNL307"/>
      <c r="FNM307"/>
      <c r="FNN307"/>
      <c r="FNO307"/>
      <c r="FNP307"/>
      <c r="FNQ307"/>
      <c r="FNR307"/>
      <c r="FNS307"/>
      <c r="FNT307"/>
      <c r="FNU307"/>
      <c r="FNV307"/>
      <c r="FNW307"/>
      <c r="FNX307"/>
      <c r="FNY307"/>
      <c r="FNZ307"/>
      <c r="FOA307"/>
      <c r="FOB307"/>
      <c r="FOC307"/>
      <c r="FOD307"/>
      <c r="FOE307"/>
      <c r="FOF307"/>
      <c r="FOG307"/>
      <c r="FOH307"/>
      <c r="FOI307"/>
      <c r="FOJ307"/>
      <c r="FOK307"/>
      <c r="FOL307"/>
      <c r="FOM307"/>
      <c r="FON307"/>
      <c r="FOO307"/>
      <c r="FOP307"/>
      <c r="FOQ307"/>
      <c r="FOR307"/>
      <c r="FOS307"/>
      <c r="FOT307"/>
      <c r="FOU307"/>
      <c r="FOV307"/>
      <c r="FOW307"/>
      <c r="FOX307"/>
      <c r="FOY307"/>
      <c r="FOZ307"/>
      <c r="FPA307"/>
      <c r="FPB307"/>
      <c r="FPC307"/>
      <c r="FPD307"/>
      <c r="FPE307"/>
      <c r="FPF307"/>
      <c r="FPG307"/>
      <c r="FPH307"/>
      <c r="FPI307"/>
      <c r="FPJ307"/>
      <c r="FPK307"/>
      <c r="FPL307"/>
      <c r="FPM307"/>
      <c r="FPN307"/>
      <c r="FPO307"/>
      <c r="FPP307"/>
      <c r="FPQ307"/>
      <c r="FPR307"/>
      <c r="FPS307"/>
      <c r="FPT307"/>
      <c r="FPU307"/>
      <c r="FPV307"/>
      <c r="FPW307"/>
      <c r="FPX307"/>
      <c r="FPY307"/>
      <c r="FPZ307"/>
      <c r="FQA307"/>
      <c r="FQB307"/>
      <c r="FQC307"/>
      <c r="FQD307"/>
      <c r="FQE307"/>
      <c r="FQF307"/>
      <c r="FQG307"/>
      <c r="FQH307"/>
      <c r="FQI307"/>
      <c r="FQJ307"/>
      <c r="FQK307"/>
      <c r="FQL307"/>
      <c r="FQM307"/>
      <c r="FQN307"/>
      <c r="FQO307"/>
      <c r="FQP307"/>
      <c r="FQQ307"/>
      <c r="FQR307"/>
      <c r="FQS307"/>
      <c r="FQT307"/>
      <c r="FQU307"/>
      <c r="FQV307"/>
      <c r="FQW307"/>
      <c r="FQX307"/>
      <c r="FQY307"/>
      <c r="FQZ307"/>
      <c r="FRA307"/>
      <c r="FRB307"/>
      <c r="FRC307"/>
      <c r="FRD307"/>
      <c r="FRE307"/>
      <c r="FRF307"/>
      <c r="FRG307"/>
      <c r="FRH307"/>
      <c r="FRI307"/>
      <c r="FRJ307"/>
      <c r="FRK307"/>
      <c r="FRL307"/>
      <c r="FRM307"/>
      <c r="FRN307"/>
      <c r="FRO307"/>
      <c r="FRP307"/>
      <c r="FRQ307"/>
      <c r="FRR307"/>
      <c r="FRS307"/>
      <c r="FRT307"/>
      <c r="FRU307"/>
      <c r="FRV307"/>
      <c r="FRW307"/>
      <c r="FRX307"/>
      <c r="FRY307"/>
      <c r="FRZ307"/>
      <c r="FSA307"/>
      <c r="FSB307"/>
      <c r="FSC307"/>
      <c r="FSD307"/>
      <c r="FSE307"/>
      <c r="FSF307"/>
      <c r="FSG307"/>
      <c r="FSH307"/>
      <c r="FSI307"/>
      <c r="FSJ307"/>
      <c r="FSK307"/>
      <c r="FSL307"/>
      <c r="FSM307"/>
      <c r="FSN307"/>
      <c r="FSO307"/>
      <c r="FSP307"/>
      <c r="FSQ307"/>
      <c r="FSR307"/>
      <c r="FSS307"/>
      <c r="FST307"/>
      <c r="FSU307"/>
      <c r="FSV307"/>
      <c r="FSW307"/>
      <c r="FSX307"/>
      <c r="FSY307"/>
      <c r="FSZ307"/>
      <c r="FTA307"/>
      <c r="FTB307"/>
      <c r="FTC307"/>
      <c r="FTD307"/>
      <c r="FTE307"/>
      <c r="FTF307"/>
      <c r="FTG307"/>
      <c r="FTH307"/>
      <c r="FTI307"/>
      <c r="FTJ307"/>
      <c r="FTK307"/>
      <c r="FTL307"/>
      <c r="FTM307"/>
      <c r="FTN307"/>
      <c r="FTO307"/>
      <c r="FTP307"/>
      <c r="FTQ307"/>
      <c r="FTR307"/>
      <c r="FTS307"/>
      <c r="FTT307"/>
      <c r="FTU307"/>
      <c r="FTV307"/>
      <c r="FTW307"/>
      <c r="FTX307"/>
      <c r="FTY307"/>
      <c r="FTZ307"/>
      <c r="FUA307"/>
      <c r="FUB307"/>
      <c r="FUC307"/>
      <c r="FUD307"/>
      <c r="FUE307"/>
      <c r="FUF307"/>
      <c r="FUG307"/>
      <c r="FUH307"/>
      <c r="FUI307"/>
      <c r="FUJ307"/>
      <c r="FUK307"/>
      <c r="FUL307"/>
      <c r="FUM307"/>
      <c r="FUN307"/>
      <c r="FUO307"/>
      <c r="FUP307"/>
      <c r="FUQ307"/>
      <c r="FUR307"/>
      <c r="FUS307"/>
      <c r="FUT307"/>
      <c r="FUU307"/>
      <c r="FUV307"/>
      <c r="FUW307"/>
      <c r="FUX307"/>
      <c r="FUY307"/>
      <c r="FUZ307"/>
      <c r="FVA307"/>
      <c r="FVB307"/>
      <c r="FVC307"/>
      <c r="FVD307"/>
      <c r="FVE307"/>
      <c r="FVF307"/>
      <c r="FVG307"/>
      <c r="FVH307"/>
      <c r="FVI307"/>
      <c r="FVJ307"/>
      <c r="FVK307"/>
      <c r="FVL307"/>
      <c r="FVM307"/>
      <c r="FVN307"/>
      <c r="FVO307"/>
      <c r="FVP307"/>
      <c r="FVQ307"/>
      <c r="FVR307"/>
      <c r="FVS307"/>
      <c r="FVT307"/>
      <c r="FVU307"/>
      <c r="FVV307"/>
      <c r="FVW307"/>
      <c r="FVX307"/>
      <c r="FVY307"/>
      <c r="FVZ307"/>
      <c r="FWA307"/>
      <c r="FWB307"/>
      <c r="FWC307"/>
      <c r="FWD307"/>
      <c r="FWE307"/>
      <c r="FWF307"/>
      <c r="FWG307"/>
      <c r="FWH307"/>
      <c r="FWI307"/>
      <c r="FWJ307"/>
      <c r="FWK307"/>
      <c r="FWL307"/>
      <c r="FWM307"/>
      <c r="FWN307"/>
      <c r="FWO307"/>
      <c r="FWP307"/>
      <c r="FWQ307"/>
      <c r="FWR307"/>
      <c r="FWS307"/>
      <c r="FWT307"/>
      <c r="FWU307"/>
      <c r="FWV307"/>
      <c r="FWW307"/>
      <c r="FWX307"/>
      <c r="FWY307"/>
      <c r="FWZ307"/>
      <c r="FXA307"/>
      <c r="FXB307"/>
      <c r="FXC307"/>
      <c r="FXD307"/>
      <c r="FXE307"/>
      <c r="FXF307"/>
      <c r="FXG307"/>
      <c r="FXH307"/>
      <c r="FXI307"/>
      <c r="FXJ307"/>
      <c r="FXK307"/>
      <c r="FXL307"/>
      <c r="FXM307"/>
      <c r="FXN307"/>
      <c r="FXO307"/>
      <c r="FXP307"/>
      <c r="FXQ307"/>
      <c r="FXR307"/>
      <c r="FXS307"/>
      <c r="FXT307"/>
      <c r="FXU307"/>
      <c r="FXV307"/>
      <c r="FXW307"/>
      <c r="FXX307"/>
      <c r="FXY307"/>
      <c r="FXZ307"/>
      <c r="FYA307"/>
      <c r="FYB307"/>
      <c r="FYC307"/>
      <c r="FYD307"/>
      <c r="FYE307"/>
      <c r="FYF307"/>
      <c r="FYG307"/>
      <c r="FYH307"/>
      <c r="FYI307"/>
      <c r="FYJ307"/>
      <c r="FYK307"/>
      <c r="FYL307"/>
      <c r="FYM307"/>
      <c r="FYN307"/>
      <c r="FYO307"/>
      <c r="FYP307"/>
      <c r="FYQ307"/>
      <c r="FYR307"/>
      <c r="FYS307"/>
      <c r="FYT307"/>
      <c r="FYU307"/>
      <c r="FYV307"/>
      <c r="FYW307"/>
      <c r="FYX307"/>
      <c r="FYY307"/>
      <c r="FYZ307"/>
      <c r="FZA307"/>
      <c r="FZB307"/>
      <c r="FZC307"/>
      <c r="FZD307"/>
      <c r="FZE307"/>
      <c r="FZF307"/>
      <c r="FZG307"/>
      <c r="FZH307"/>
      <c r="FZI307"/>
      <c r="FZJ307"/>
      <c r="FZK307"/>
      <c r="FZL307"/>
      <c r="FZM307"/>
      <c r="FZN307"/>
      <c r="FZO307"/>
      <c r="FZP307"/>
      <c r="FZQ307"/>
      <c r="FZR307"/>
      <c r="FZS307"/>
      <c r="FZT307"/>
      <c r="FZU307"/>
      <c r="FZV307"/>
      <c r="FZW307"/>
      <c r="FZX307"/>
      <c r="FZY307"/>
      <c r="FZZ307"/>
      <c r="GAA307"/>
      <c r="GAB307"/>
      <c r="GAC307"/>
      <c r="GAD307"/>
      <c r="GAE307"/>
      <c r="GAF307"/>
      <c r="GAG307"/>
      <c r="GAH307"/>
      <c r="GAI307"/>
      <c r="GAJ307"/>
      <c r="GAK307"/>
      <c r="GAL307"/>
      <c r="GAM307"/>
      <c r="GAN307"/>
      <c r="GAO307"/>
      <c r="GAP307"/>
      <c r="GAQ307"/>
      <c r="GAR307"/>
      <c r="GAS307"/>
      <c r="GAT307"/>
      <c r="GAU307"/>
      <c r="GAV307"/>
      <c r="GAW307"/>
      <c r="GAX307"/>
      <c r="GAY307"/>
      <c r="GAZ307"/>
      <c r="GBA307"/>
      <c r="GBB307"/>
      <c r="GBC307"/>
      <c r="GBD307"/>
      <c r="GBE307"/>
      <c r="GBF307"/>
      <c r="GBG307"/>
      <c r="GBH307"/>
      <c r="GBI307"/>
      <c r="GBJ307"/>
      <c r="GBK307"/>
      <c r="GBL307"/>
      <c r="GBM307"/>
      <c r="GBN307"/>
      <c r="GBO307"/>
      <c r="GBP307"/>
      <c r="GBQ307"/>
      <c r="GBR307"/>
      <c r="GBS307"/>
      <c r="GBT307"/>
      <c r="GBU307"/>
      <c r="GBV307"/>
      <c r="GBW307"/>
      <c r="GBX307"/>
      <c r="GBY307"/>
      <c r="GBZ307"/>
      <c r="GCA307"/>
      <c r="GCB307"/>
      <c r="GCC307"/>
      <c r="GCD307"/>
      <c r="GCE307"/>
      <c r="GCF307"/>
      <c r="GCG307"/>
      <c r="GCH307"/>
      <c r="GCI307"/>
      <c r="GCJ307"/>
      <c r="GCK307"/>
      <c r="GCL307"/>
      <c r="GCM307"/>
      <c r="GCN307"/>
      <c r="GCO307"/>
      <c r="GCP307"/>
      <c r="GCQ307"/>
      <c r="GCR307"/>
      <c r="GCS307"/>
      <c r="GCT307"/>
      <c r="GCU307"/>
      <c r="GCV307"/>
      <c r="GCW307"/>
      <c r="GCX307"/>
      <c r="GCY307"/>
      <c r="GCZ307"/>
      <c r="GDA307"/>
      <c r="GDB307"/>
      <c r="GDC307"/>
      <c r="GDD307"/>
      <c r="GDE307"/>
      <c r="GDF307"/>
      <c r="GDG307"/>
      <c r="GDH307"/>
      <c r="GDI307"/>
      <c r="GDJ307"/>
      <c r="GDK307"/>
      <c r="GDL307"/>
      <c r="GDM307"/>
      <c r="GDN307"/>
      <c r="GDO307"/>
      <c r="GDP307"/>
      <c r="GDQ307"/>
      <c r="GDR307"/>
      <c r="GDS307"/>
      <c r="GDT307"/>
      <c r="GDU307"/>
      <c r="GDV307"/>
      <c r="GDW307"/>
      <c r="GDX307"/>
      <c r="GDY307"/>
      <c r="GDZ307"/>
      <c r="GEA307"/>
      <c r="GEB307"/>
      <c r="GEC307"/>
      <c r="GED307"/>
      <c r="GEE307"/>
      <c r="GEF307"/>
      <c r="GEG307"/>
      <c r="GEH307"/>
      <c r="GEI307"/>
      <c r="GEJ307"/>
      <c r="GEK307"/>
      <c r="GEL307"/>
      <c r="GEM307"/>
      <c r="GEN307"/>
      <c r="GEO307"/>
      <c r="GEP307"/>
      <c r="GEQ307"/>
      <c r="GER307"/>
      <c r="GES307"/>
      <c r="GET307"/>
      <c r="GEU307"/>
      <c r="GEV307"/>
      <c r="GEW307"/>
      <c r="GEX307"/>
      <c r="GEY307"/>
      <c r="GEZ307"/>
      <c r="GFA307"/>
      <c r="GFB307"/>
      <c r="GFC307"/>
      <c r="GFD307"/>
      <c r="GFE307"/>
      <c r="GFF307"/>
      <c r="GFG307"/>
      <c r="GFH307"/>
      <c r="GFI307"/>
      <c r="GFJ307"/>
      <c r="GFK307"/>
      <c r="GFL307"/>
      <c r="GFM307"/>
      <c r="GFN307"/>
      <c r="GFO307"/>
      <c r="GFP307"/>
      <c r="GFQ307"/>
      <c r="GFR307"/>
      <c r="GFS307"/>
      <c r="GFT307"/>
      <c r="GFU307"/>
      <c r="GFV307"/>
      <c r="GFW307"/>
      <c r="GFX307"/>
      <c r="GFY307"/>
      <c r="GFZ307"/>
      <c r="GGA307"/>
      <c r="GGB307"/>
      <c r="GGC307"/>
      <c r="GGD307"/>
      <c r="GGE307"/>
      <c r="GGF307"/>
      <c r="GGG307"/>
      <c r="GGH307"/>
      <c r="GGI307"/>
      <c r="GGJ307"/>
      <c r="GGK307"/>
      <c r="GGL307"/>
      <c r="GGM307"/>
      <c r="GGN307"/>
      <c r="GGO307"/>
      <c r="GGP307"/>
      <c r="GGQ307"/>
      <c r="GGR307"/>
      <c r="GGS307"/>
      <c r="GGT307"/>
      <c r="GGU307"/>
      <c r="GGV307"/>
      <c r="GGW307"/>
      <c r="GGX307"/>
      <c r="GGY307"/>
      <c r="GGZ307"/>
      <c r="GHA307"/>
      <c r="GHB307"/>
      <c r="GHC307"/>
      <c r="GHD307"/>
      <c r="GHE307"/>
      <c r="GHF307"/>
      <c r="GHG307"/>
      <c r="GHH307"/>
      <c r="GHI307"/>
      <c r="GHJ307"/>
      <c r="GHK307"/>
      <c r="GHL307"/>
      <c r="GHM307"/>
      <c r="GHN307"/>
      <c r="GHO307"/>
      <c r="GHP307"/>
      <c r="GHQ307"/>
      <c r="GHR307"/>
      <c r="GHS307"/>
      <c r="GHT307"/>
      <c r="GHU307"/>
      <c r="GHV307"/>
      <c r="GHW307"/>
      <c r="GHX307"/>
      <c r="GHY307"/>
      <c r="GHZ307"/>
      <c r="GIA307"/>
      <c r="GIB307"/>
      <c r="GIC307"/>
      <c r="GID307"/>
      <c r="GIE307"/>
      <c r="GIF307"/>
      <c r="GIG307"/>
      <c r="GIH307"/>
      <c r="GII307"/>
      <c r="GIJ307"/>
      <c r="GIK307"/>
      <c r="GIL307"/>
      <c r="GIM307"/>
      <c r="GIN307"/>
      <c r="GIO307"/>
      <c r="GIP307"/>
      <c r="GIQ307"/>
      <c r="GIR307"/>
      <c r="GIS307"/>
      <c r="GIT307"/>
      <c r="GIU307"/>
      <c r="GIV307"/>
      <c r="GIW307"/>
      <c r="GIX307"/>
      <c r="GIY307"/>
      <c r="GIZ307"/>
      <c r="GJA307"/>
      <c r="GJB307"/>
      <c r="GJC307"/>
      <c r="GJD307"/>
      <c r="GJE307"/>
      <c r="GJF307"/>
      <c r="GJG307"/>
      <c r="GJH307"/>
      <c r="GJI307"/>
      <c r="GJJ307"/>
      <c r="GJK307"/>
      <c r="GJL307"/>
      <c r="GJM307"/>
      <c r="GJN307"/>
      <c r="GJO307"/>
      <c r="GJP307"/>
      <c r="GJQ307"/>
      <c r="GJR307"/>
      <c r="GJS307"/>
      <c r="GJT307"/>
      <c r="GJU307"/>
      <c r="GJV307"/>
      <c r="GJW307"/>
      <c r="GJX307"/>
      <c r="GJY307"/>
      <c r="GJZ307"/>
      <c r="GKA307"/>
      <c r="GKB307"/>
      <c r="GKC307"/>
      <c r="GKD307"/>
      <c r="GKE307"/>
      <c r="GKF307"/>
      <c r="GKG307"/>
      <c r="GKH307"/>
      <c r="GKI307"/>
      <c r="GKJ307"/>
      <c r="GKK307"/>
      <c r="GKL307"/>
      <c r="GKM307"/>
      <c r="GKN307"/>
      <c r="GKO307"/>
      <c r="GKP307"/>
      <c r="GKQ307"/>
      <c r="GKR307"/>
      <c r="GKS307"/>
      <c r="GKT307"/>
      <c r="GKU307"/>
      <c r="GKV307"/>
      <c r="GKW307"/>
      <c r="GKX307"/>
      <c r="GKY307"/>
      <c r="GKZ307"/>
      <c r="GLA307"/>
      <c r="GLB307"/>
      <c r="GLC307"/>
      <c r="GLD307"/>
      <c r="GLE307"/>
      <c r="GLF307"/>
      <c r="GLG307"/>
      <c r="GLH307"/>
      <c r="GLI307"/>
      <c r="GLJ307"/>
      <c r="GLK307"/>
      <c r="GLL307"/>
      <c r="GLM307"/>
      <c r="GLN307"/>
      <c r="GLO307"/>
      <c r="GLP307"/>
      <c r="GLQ307"/>
      <c r="GLR307"/>
      <c r="GLS307"/>
      <c r="GLT307"/>
      <c r="GLU307"/>
      <c r="GLV307"/>
      <c r="GLW307"/>
      <c r="GLX307"/>
      <c r="GLY307"/>
      <c r="GLZ307"/>
      <c r="GMA307"/>
      <c r="GMB307"/>
      <c r="GMC307"/>
      <c r="GMD307"/>
      <c r="GME307"/>
      <c r="GMF307"/>
      <c r="GMG307"/>
      <c r="GMH307"/>
      <c r="GMI307"/>
      <c r="GMJ307"/>
      <c r="GMK307"/>
      <c r="GML307"/>
      <c r="GMM307"/>
      <c r="GMN307"/>
      <c r="GMO307"/>
      <c r="GMP307"/>
      <c r="GMQ307"/>
      <c r="GMR307"/>
      <c r="GMS307"/>
      <c r="GMT307"/>
      <c r="GMU307"/>
      <c r="GMV307"/>
      <c r="GMW307"/>
      <c r="GMX307"/>
      <c r="GMY307"/>
      <c r="GMZ307"/>
      <c r="GNA307"/>
      <c r="GNB307"/>
      <c r="GNC307"/>
      <c r="GND307"/>
      <c r="GNE307"/>
      <c r="GNF307"/>
      <c r="GNG307"/>
      <c r="GNH307"/>
      <c r="GNI307"/>
      <c r="GNJ307"/>
      <c r="GNK307"/>
      <c r="GNL307"/>
      <c r="GNM307"/>
      <c r="GNN307"/>
      <c r="GNO307"/>
      <c r="GNP307"/>
      <c r="GNQ307"/>
      <c r="GNR307"/>
      <c r="GNS307"/>
      <c r="GNT307"/>
      <c r="GNU307"/>
      <c r="GNV307"/>
      <c r="GNW307"/>
      <c r="GNX307"/>
      <c r="GNY307"/>
      <c r="GNZ307"/>
      <c r="GOA307"/>
      <c r="GOB307"/>
      <c r="GOC307"/>
      <c r="GOD307"/>
      <c r="GOE307"/>
      <c r="GOF307"/>
      <c r="GOG307"/>
      <c r="GOH307"/>
      <c r="GOI307"/>
      <c r="GOJ307"/>
      <c r="GOK307"/>
      <c r="GOL307"/>
      <c r="GOM307"/>
      <c r="GON307"/>
      <c r="GOO307"/>
      <c r="GOP307"/>
      <c r="GOQ307"/>
      <c r="GOR307"/>
      <c r="GOS307"/>
      <c r="GOT307"/>
      <c r="GOU307"/>
      <c r="GOV307"/>
      <c r="GOW307"/>
      <c r="GOX307"/>
      <c r="GOY307"/>
      <c r="GOZ307"/>
      <c r="GPA307"/>
      <c r="GPB307"/>
      <c r="GPC307"/>
      <c r="GPD307"/>
      <c r="GPE307"/>
      <c r="GPF307"/>
      <c r="GPG307"/>
      <c r="GPH307"/>
      <c r="GPI307"/>
      <c r="GPJ307"/>
      <c r="GPK307"/>
      <c r="GPL307"/>
      <c r="GPM307"/>
      <c r="GPN307"/>
      <c r="GPO307"/>
      <c r="GPP307"/>
      <c r="GPQ307"/>
      <c r="GPR307"/>
      <c r="GPS307"/>
      <c r="GPT307"/>
      <c r="GPU307"/>
      <c r="GPV307"/>
      <c r="GPW307"/>
      <c r="GPX307"/>
      <c r="GPY307"/>
      <c r="GPZ307"/>
      <c r="GQA307"/>
      <c r="GQB307"/>
      <c r="GQC307"/>
      <c r="GQD307"/>
      <c r="GQE307"/>
      <c r="GQF307"/>
      <c r="GQG307"/>
      <c r="GQH307"/>
      <c r="GQI307"/>
      <c r="GQJ307"/>
      <c r="GQK307"/>
      <c r="GQL307"/>
      <c r="GQM307"/>
      <c r="GQN307"/>
      <c r="GQO307"/>
      <c r="GQP307"/>
      <c r="GQQ307"/>
      <c r="GQR307"/>
      <c r="GQS307"/>
      <c r="GQT307"/>
      <c r="GQU307"/>
      <c r="GQV307"/>
      <c r="GQW307"/>
      <c r="GQX307"/>
      <c r="GQY307"/>
      <c r="GQZ307"/>
      <c r="GRA307"/>
      <c r="GRB307"/>
      <c r="GRC307"/>
      <c r="GRD307"/>
      <c r="GRE307"/>
      <c r="GRF307"/>
      <c r="GRG307"/>
      <c r="GRH307"/>
      <c r="GRI307"/>
      <c r="GRJ307"/>
      <c r="GRK307"/>
      <c r="GRL307"/>
      <c r="GRM307"/>
      <c r="GRN307"/>
      <c r="GRO307"/>
      <c r="GRP307"/>
      <c r="GRQ307"/>
      <c r="GRR307"/>
      <c r="GRS307"/>
      <c r="GRT307"/>
      <c r="GRU307"/>
      <c r="GRV307"/>
      <c r="GRW307"/>
      <c r="GRX307"/>
      <c r="GRY307"/>
      <c r="GRZ307"/>
      <c r="GSA307"/>
      <c r="GSB307"/>
      <c r="GSC307"/>
      <c r="GSD307"/>
      <c r="GSE307"/>
      <c r="GSF307"/>
      <c r="GSG307"/>
      <c r="GSH307"/>
      <c r="GSI307"/>
      <c r="GSJ307"/>
      <c r="GSK307"/>
      <c r="GSL307"/>
      <c r="GSM307"/>
      <c r="GSN307"/>
      <c r="GSO307"/>
      <c r="GSP307"/>
      <c r="GSQ307"/>
      <c r="GSR307"/>
      <c r="GSS307"/>
      <c r="GST307"/>
      <c r="GSU307"/>
      <c r="GSV307"/>
      <c r="GSW307"/>
      <c r="GSX307"/>
      <c r="GSY307"/>
      <c r="GSZ307"/>
      <c r="GTA307"/>
      <c r="GTB307"/>
      <c r="GTC307"/>
      <c r="GTD307"/>
      <c r="GTE307"/>
      <c r="GTF307"/>
      <c r="GTG307"/>
      <c r="GTH307"/>
      <c r="GTI307"/>
      <c r="GTJ307"/>
      <c r="GTK307"/>
      <c r="GTL307"/>
      <c r="GTM307"/>
      <c r="GTN307"/>
      <c r="GTO307"/>
      <c r="GTP307"/>
      <c r="GTQ307"/>
      <c r="GTR307"/>
      <c r="GTS307"/>
      <c r="GTT307"/>
      <c r="GTU307"/>
      <c r="GTV307"/>
      <c r="GTW307"/>
      <c r="GTX307"/>
      <c r="GTY307"/>
      <c r="GTZ307"/>
      <c r="GUA307"/>
      <c r="GUB307"/>
      <c r="GUC307"/>
      <c r="GUD307"/>
      <c r="GUE307"/>
      <c r="GUF307"/>
      <c r="GUG307"/>
      <c r="GUH307"/>
      <c r="GUI307"/>
      <c r="GUJ307"/>
      <c r="GUK307"/>
      <c r="GUL307"/>
      <c r="GUM307"/>
      <c r="GUN307"/>
      <c r="GUO307"/>
      <c r="GUP307"/>
      <c r="GUQ307"/>
      <c r="GUR307"/>
      <c r="GUS307"/>
      <c r="GUT307"/>
      <c r="GUU307"/>
      <c r="GUV307"/>
      <c r="GUW307"/>
      <c r="GUX307"/>
      <c r="GUY307"/>
      <c r="GUZ307"/>
      <c r="GVA307"/>
      <c r="GVB307"/>
      <c r="GVC307"/>
      <c r="GVD307"/>
      <c r="GVE307"/>
      <c r="GVF307"/>
      <c r="GVG307"/>
      <c r="GVH307"/>
      <c r="GVI307"/>
      <c r="GVJ307"/>
      <c r="GVK307"/>
      <c r="GVL307"/>
      <c r="GVM307"/>
      <c r="GVN307"/>
      <c r="GVO307"/>
      <c r="GVP307"/>
      <c r="GVQ307"/>
      <c r="GVR307"/>
      <c r="GVS307"/>
      <c r="GVT307"/>
      <c r="GVU307"/>
      <c r="GVV307"/>
      <c r="GVW307"/>
      <c r="GVX307"/>
      <c r="GVY307"/>
      <c r="GVZ307"/>
      <c r="GWA307"/>
      <c r="GWB307"/>
      <c r="GWC307"/>
      <c r="GWD307"/>
      <c r="GWE307"/>
      <c r="GWF307"/>
      <c r="GWG307"/>
      <c r="GWH307"/>
      <c r="GWI307"/>
      <c r="GWJ307"/>
      <c r="GWK307"/>
      <c r="GWL307"/>
      <c r="GWM307"/>
      <c r="GWN307"/>
      <c r="GWO307"/>
      <c r="GWP307"/>
      <c r="GWQ307"/>
      <c r="GWR307"/>
      <c r="GWS307"/>
      <c r="GWT307"/>
      <c r="GWU307"/>
      <c r="GWV307"/>
      <c r="GWW307"/>
      <c r="GWX307"/>
      <c r="GWY307"/>
      <c r="GWZ307"/>
      <c r="GXA307"/>
      <c r="GXB307"/>
      <c r="GXC307"/>
      <c r="GXD307"/>
      <c r="GXE307"/>
      <c r="GXF307"/>
      <c r="GXG307"/>
      <c r="GXH307"/>
      <c r="GXI307"/>
      <c r="GXJ307"/>
      <c r="GXK307"/>
      <c r="GXL307"/>
      <c r="GXM307"/>
      <c r="GXN307"/>
      <c r="GXO307"/>
      <c r="GXP307"/>
      <c r="GXQ307"/>
      <c r="GXR307"/>
      <c r="GXS307"/>
      <c r="GXT307"/>
      <c r="GXU307"/>
      <c r="GXV307"/>
      <c r="GXW307"/>
      <c r="GXX307"/>
      <c r="GXY307"/>
      <c r="GXZ307"/>
      <c r="GYA307"/>
      <c r="GYB307"/>
      <c r="GYC307"/>
      <c r="GYD307"/>
      <c r="GYE307"/>
      <c r="GYF307"/>
      <c r="GYG307"/>
      <c r="GYH307"/>
      <c r="GYI307"/>
      <c r="GYJ307"/>
      <c r="GYK307"/>
      <c r="GYL307"/>
      <c r="GYM307"/>
      <c r="GYN307"/>
      <c r="GYO307"/>
      <c r="GYP307"/>
      <c r="GYQ307"/>
      <c r="GYR307"/>
      <c r="GYS307"/>
      <c r="GYT307"/>
      <c r="GYU307"/>
      <c r="GYV307"/>
      <c r="GYW307"/>
      <c r="GYX307"/>
      <c r="GYY307"/>
      <c r="GYZ307"/>
      <c r="GZA307"/>
      <c r="GZB307"/>
      <c r="GZC307"/>
      <c r="GZD307"/>
      <c r="GZE307"/>
      <c r="GZF307"/>
      <c r="GZG307"/>
      <c r="GZH307"/>
      <c r="GZI307"/>
      <c r="GZJ307"/>
      <c r="GZK307"/>
      <c r="GZL307"/>
      <c r="GZM307"/>
      <c r="GZN307"/>
      <c r="GZO307"/>
      <c r="GZP307"/>
      <c r="GZQ307"/>
      <c r="GZR307"/>
      <c r="GZS307"/>
      <c r="GZT307"/>
      <c r="GZU307"/>
      <c r="GZV307"/>
      <c r="GZW307"/>
      <c r="GZX307"/>
      <c r="GZY307"/>
      <c r="GZZ307"/>
      <c r="HAA307"/>
      <c r="HAB307"/>
      <c r="HAC307"/>
      <c r="HAD307"/>
      <c r="HAE307"/>
      <c r="HAF307"/>
      <c r="HAG307"/>
      <c r="HAH307"/>
      <c r="HAI307"/>
      <c r="HAJ307"/>
      <c r="HAK307"/>
      <c r="HAL307"/>
      <c r="HAM307"/>
      <c r="HAN307"/>
      <c r="HAO307"/>
      <c r="HAP307"/>
      <c r="HAQ307"/>
      <c r="HAR307"/>
      <c r="HAS307"/>
      <c r="HAT307"/>
      <c r="HAU307"/>
      <c r="HAV307"/>
      <c r="HAW307"/>
      <c r="HAX307"/>
      <c r="HAY307"/>
      <c r="HAZ307"/>
      <c r="HBA307"/>
      <c r="HBB307"/>
      <c r="HBC307"/>
      <c r="HBD307"/>
      <c r="HBE307"/>
      <c r="HBF307"/>
      <c r="HBG307"/>
      <c r="HBH307"/>
      <c r="HBI307"/>
      <c r="HBJ307"/>
      <c r="HBK307"/>
      <c r="HBL307"/>
      <c r="HBM307"/>
      <c r="HBN307"/>
      <c r="HBO307"/>
      <c r="HBP307"/>
      <c r="HBQ307"/>
      <c r="HBR307"/>
      <c r="HBS307"/>
      <c r="HBT307"/>
      <c r="HBU307"/>
      <c r="HBV307"/>
      <c r="HBW307"/>
      <c r="HBX307"/>
      <c r="HBY307"/>
      <c r="HBZ307"/>
      <c r="HCA307"/>
      <c r="HCB307"/>
      <c r="HCC307"/>
      <c r="HCD307"/>
      <c r="HCE307"/>
      <c r="HCF307"/>
      <c r="HCG307"/>
      <c r="HCH307"/>
      <c r="HCI307"/>
      <c r="HCJ307"/>
      <c r="HCK307"/>
      <c r="HCL307"/>
      <c r="HCM307"/>
      <c r="HCN307"/>
      <c r="HCO307"/>
      <c r="HCP307"/>
      <c r="HCQ307"/>
      <c r="HCR307"/>
      <c r="HCS307"/>
      <c r="HCT307"/>
      <c r="HCU307"/>
      <c r="HCV307"/>
      <c r="HCW307"/>
      <c r="HCX307"/>
      <c r="HCY307"/>
      <c r="HCZ307"/>
      <c r="HDA307"/>
      <c r="HDB307"/>
      <c r="HDC307"/>
      <c r="HDD307"/>
      <c r="HDE307"/>
      <c r="HDF307"/>
      <c r="HDG307"/>
      <c r="HDH307"/>
      <c r="HDI307"/>
      <c r="HDJ307"/>
      <c r="HDK307"/>
      <c r="HDL307"/>
      <c r="HDM307"/>
      <c r="HDN307"/>
      <c r="HDO307"/>
      <c r="HDP307"/>
      <c r="HDQ307"/>
      <c r="HDR307"/>
      <c r="HDS307"/>
      <c r="HDT307"/>
      <c r="HDU307"/>
      <c r="HDV307"/>
      <c r="HDW307"/>
      <c r="HDX307"/>
      <c r="HDY307"/>
      <c r="HDZ307"/>
      <c r="HEA307"/>
      <c r="HEB307"/>
      <c r="HEC307"/>
      <c r="HED307"/>
      <c r="HEE307"/>
      <c r="HEF307"/>
      <c r="HEG307"/>
      <c r="HEH307"/>
      <c r="HEI307"/>
      <c r="HEJ307"/>
      <c r="HEK307"/>
      <c r="HEL307"/>
      <c r="HEM307"/>
      <c r="HEN307"/>
      <c r="HEO307"/>
      <c r="HEP307"/>
      <c r="HEQ307"/>
      <c r="HER307"/>
      <c r="HES307"/>
      <c r="HET307"/>
      <c r="HEU307"/>
      <c r="HEV307"/>
      <c r="HEW307"/>
      <c r="HEX307"/>
      <c r="HEY307"/>
      <c r="HEZ307"/>
      <c r="HFA307"/>
      <c r="HFB307"/>
      <c r="HFC307"/>
      <c r="HFD307"/>
      <c r="HFE307"/>
      <c r="HFF307"/>
      <c r="HFG307"/>
      <c r="HFH307"/>
      <c r="HFI307"/>
      <c r="HFJ307"/>
      <c r="HFK307"/>
      <c r="HFL307"/>
      <c r="HFM307"/>
      <c r="HFN307"/>
      <c r="HFO307"/>
      <c r="HFP307"/>
      <c r="HFQ307"/>
      <c r="HFR307"/>
      <c r="HFS307"/>
      <c r="HFT307"/>
      <c r="HFU307"/>
      <c r="HFV307"/>
      <c r="HFW307"/>
      <c r="HFX307"/>
      <c r="HFY307"/>
      <c r="HFZ307"/>
      <c r="HGA307"/>
      <c r="HGB307"/>
      <c r="HGC307"/>
      <c r="HGD307"/>
      <c r="HGE307"/>
      <c r="HGF307"/>
      <c r="HGG307"/>
      <c r="HGH307"/>
      <c r="HGI307"/>
      <c r="HGJ307"/>
      <c r="HGK307"/>
      <c r="HGL307"/>
      <c r="HGM307"/>
      <c r="HGN307"/>
      <c r="HGO307"/>
      <c r="HGP307"/>
      <c r="HGQ307"/>
      <c r="HGR307"/>
      <c r="HGS307"/>
      <c r="HGT307"/>
      <c r="HGU307"/>
      <c r="HGV307"/>
      <c r="HGW307"/>
      <c r="HGX307"/>
      <c r="HGY307"/>
      <c r="HGZ307"/>
      <c r="HHA307"/>
      <c r="HHB307"/>
      <c r="HHC307"/>
      <c r="HHD307"/>
      <c r="HHE307"/>
      <c r="HHF307"/>
      <c r="HHG307"/>
      <c r="HHH307"/>
      <c r="HHI307"/>
      <c r="HHJ307"/>
      <c r="HHK307"/>
      <c r="HHL307"/>
      <c r="HHM307"/>
      <c r="HHN307"/>
      <c r="HHO307"/>
      <c r="HHP307"/>
      <c r="HHQ307"/>
      <c r="HHR307"/>
      <c r="HHS307"/>
      <c r="HHT307"/>
      <c r="HHU307"/>
      <c r="HHV307"/>
      <c r="HHW307"/>
      <c r="HHX307"/>
      <c r="HHY307"/>
      <c r="HHZ307"/>
      <c r="HIA307"/>
      <c r="HIB307"/>
      <c r="HIC307"/>
      <c r="HID307"/>
      <c r="HIE307"/>
      <c r="HIF307"/>
      <c r="HIG307"/>
      <c r="HIH307"/>
      <c r="HII307"/>
      <c r="HIJ307"/>
      <c r="HIK307"/>
      <c r="HIL307"/>
      <c r="HIM307"/>
      <c r="HIN307"/>
      <c r="HIO307"/>
      <c r="HIP307"/>
      <c r="HIQ307"/>
      <c r="HIR307"/>
      <c r="HIS307"/>
      <c r="HIT307"/>
      <c r="HIU307"/>
      <c r="HIV307"/>
      <c r="HIW307"/>
      <c r="HIX307"/>
      <c r="HIY307"/>
      <c r="HIZ307"/>
      <c r="HJA307"/>
      <c r="HJB307"/>
      <c r="HJC307"/>
      <c r="HJD307"/>
      <c r="HJE307"/>
      <c r="HJF307"/>
      <c r="HJG307"/>
      <c r="HJH307"/>
      <c r="HJI307"/>
      <c r="HJJ307"/>
      <c r="HJK307"/>
      <c r="HJL307"/>
      <c r="HJM307"/>
      <c r="HJN307"/>
      <c r="HJO307"/>
      <c r="HJP307"/>
      <c r="HJQ307"/>
      <c r="HJR307"/>
      <c r="HJS307"/>
      <c r="HJT307"/>
      <c r="HJU307"/>
      <c r="HJV307"/>
      <c r="HJW307"/>
      <c r="HJX307"/>
      <c r="HJY307"/>
      <c r="HJZ307"/>
      <c r="HKA307"/>
      <c r="HKB307"/>
      <c r="HKC307"/>
      <c r="HKD307"/>
      <c r="HKE307"/>
      <c r="HKF307"/>
      <c r="HKG307"/>
      <c r="HKH307"/>
      <c r="HKI307"/>
      <c r="HKJ307"/>
      <c r="HKK307"/>
      <c r="HKL307"/>
      <c r="HKM307"/>
      <c r="HKN307"/>
      <c r="HKO307"/>
      <c r="HKP307"/>
      <c r="HKQ307"/>
      <c r="HKR307"/>
      <c r="HKS307"/>
      <c r="HKT307"/>
      <c r="HKU307"/>
      <c r="HKV307"/>
      <c r="HKW307"/>
      <c r="HKX307"/>
      <c r="HKY307"/>
      <c r="HKZ307"/>
      <c r="HLA307"/>
      <c r="HLB307"/>
      <c r="HLC307"/>
      <c r="HLD307"/>
      <c r="HLE307"/>
      <c r="HLF307"/>
      <c r="HLG307"/>
      <c r="HLH307"/>
      <c r="HLI307"/>
      <c r="HLJ307"/>
      <c r="HLK307"/>
      <c r="HLL307"/>
      <c r="HLM307"/>
      <c r="HLN307"/>
      <c r="HLO307"/>
      <c r="HLP307"/>
      <c r="HLQ307"/>
      <c r="HLR307"/>
      <c r="HLS307"/>
      <c r="HLT307"/>
      <c r="HLU307"/>
      <c r="HLV307"/>
      <c r="HLW307"/>
      <c r="HLX307"/>
      <c r="HLY307"/>
      <c r="HLZ307"/>
      <c r="HMA307"/>
      <c r="HMB307"/>
      <c r="HMC307"/>
      <c r="HMD307"/>
      <c r="HME307"/>
      <c r="HMF307"/>
      <c r="HMG307"/>
      <c r="HMH307"/>
      <c r="HMI307"/>
      <c r="HMJ307"/>
      <c r="HMK307"/>
      <c r="HML307"/>
      <c r="HMM307"/>
      <c r="HMN307"/>
      <c r="HMO307"/>
      <c r="HMP307"/>
      <c r="HMQ307"/>
      <c r="HMR307"/>
      <c r="HMS307"/>
      <c r="HMT307"/>
      <c r="HMU307"/>
      <c r="HMV307"/>
      <c r="HMW307"/>
      <c r="HMX307"/>
      <c r="HMY307"/>
      <c r="HMZ307"/>
      <c r="HNA307"/>
      <c r="HNB307"/>
      <c r="HNC307"/>
      <c r="HND307"/>
      <c r="HNE307"/>
      <c r="HNF307"/>
      <c r="HNG307"/>
      <c r="HNH307"/>
      <c r="HNI307"/>
      <c r="HNJ307"/>
      <c r="HNK307"/>
      <c r="HNL307"/>
      <c r="HNM307"/>
      <c r="HNN307"/>
      <c r="HNO307"/>
      <c r="HNP307"/>
      <c r="HNQ307"/>
      <c r="HNR307"/>
      <c r="HNS307"/>
      <c r="HNT307"/>
      <c r="HNU307"/>
      <c r="HNV307"/>
      <c r="HNW307"/>
      <c r="HNX307"/>
      <c r="HNY307"/>
      <c r="HNZ307"/>
      <c r="HOA307"/>
      <c r="HOB307"/>
      <c r="HOC307"/>
      <c r="HOD307"/>
      <c r="HOE307"/>
      <c r="HOF307"/>
      <c r="HOG307"/>
      <c r="HOH307"/>
      <c r="HOI307"/>
      <c r="HOJ307"/>
      <c r="HOK307"/>
      <c r="HOL307"/>
      <c r="HOM307"/>
      <c r="HON307"/>
      <c r="HOO307"/>
      <c r="HOP307"/>
      <c r="HOQ307"/>
      <c r="HOR307"/>
      <c r="HOS307"/>
      <c r="HOT307"/>
      <c r="HOU307"/>
      <c r="HOV307"/>
      <c r="HOW307"/>
      <c r="HOX307"/>
      <c r="HOY307"/>
      <c r="HOZ307"/>
      <c r="HPA307"/>
      <c r="HPB307"/>
      <c r="HPC307"/>
      <c r="HPD307"/>
      <c r="HPE307"/>
      <c r="HPF307"/>
      <c r="HPG307"/>
      <c r="HPH307"/>
      <c r="HPI307"/>
      <c r="HPJ307"/>
      <c r="HPK307"/>
      <c r="HPL307"/>
      <c r="HPM307"/>
      <c r="HPN307"/>
      <c r="HPO307"/>
      <c r="HPP307"/>
      <c r="HPQ307"/>
      <c r="HPR307"/>
      <c r="HPS307"/>
      <c r="HPT307"/>
      <c r="HPU307"/>
      <c r="HPV307"/>
      <c r="HPW307"/>
      <c r="HPX307"/>
      <c r="HPY307"/>
      <c r="HPZ307"/>
      <c r="HQA307"/>
      <c r="HQB307"/>
      <c r="HQC307"/>
      <c r="HQD307"/>
      <c r="HQE307"/>
      <c r="HQF307"/>
      <c r="HQG307"/>
      <c r="HQH307"/>
      <c r="HQI307"/>
      <c r="HQJ307"/>
      <c r="HQK307"/>
      <c r="HQL307"/>
      <c r="HQM307"/>
      <c r="HQN307"/>
      <c r="HQO307"/>
      <c r="HQP307"/>
      <c r="HQQ307"/>
      <c r="HQR307"/>
      <c r="HQS307"/>
      <c r="HQT307"/>
      <c r="HQU307"/>
      <c r="HQV307"/>
      <c r="HQW307"/>
      <c r="HQX307"/>
      <c r="HQY307"/>
      <c r="HQZ307"/>
      <c r="HRA307"/>
      <c r="HRB307"/>
      <c r="HRC307"/>
      <c r="HRD307"/>
      <c r="HRE307"/>
      <c r="HRF307"/>
      <c r="HRG307"/>
      <c r="HRH307"/>
      <c r="HRI307"/>
      <c r="HRJ307"/>
      <c r="HRK307"/>
      <c r="HRL307"/>
      <c r="HRM307"/>
      <c r="HRN307"/>
      <c r="HRO307"/>
      <c r="HRP307"/>
      <c r="HRQ307"/>
      <c r="HRR307"/>
      <c r="HRS307"/>
      <c r="HRT307"/>
      <c r="HRU307"/>
      <c r="HRV307"/>
      <c r="HRW307"/>
      <c r="HRX307"/>
      <c r="HRY307"/>
      <c r="HRZ307"/>
      <c r="HSA307"/>
      <c r="HSB307"/>
      <c r="HSC307"/>
      <c r="HSD307"/>
      <c r="HSE307"/>
      <c r="HSF307"/>
      <c r="HSG307"/>
      <c r="HSH307"/>
      <c r="HSI307"/>
      <c r="HSJ307"/>
      <c r="HSK307"/>
      <c r="HSL307"/>
      <c r="HSM307"/>
      <c r="HSN307"/>
      <c r="HSO307"/>
      <c r="HSP307"/>
      <c r="HSQ307"/>
      <c r="HSR307"/>
      <c r="HSS307"/>
      <c r="HST307"/>
      <c r="HSU307"/>
      <c r="HSV307"/>
      <c r="HSW307"/>
      <c r="HSX307"/>
      <c r="HSY307"/>
      <c r="HSZ307"/>
      <c r="HTA307"/>
      <c r="HTB307"/>
      <c r="HTC307"/>
      <c r="HTD307"/>
      <c r="HTE307"/>
      <c r="HTF307"/>
      <c r="HTG307"/>
      <c r="HTH307"/>
      <c r="HTI307"/>
      <c r="HTJ307"/>
      <c r="HTK307"/>
      <c r="HTL307"/>
      <c r="HTM307"/>
      <c r="HTN307"/>
      <c r="HTO307"/>
      <c r="HTP307"/>
      <c r="HTQ307"/>
      <c r="HTR307"/>
      <c r="HTS307"/>
      <c r="HTT307"/>
      <c r="HTU307"/>
      <c r="HTV307"/>
      <c r="HTW307"/>
      <c r="HTX307"/>
      <c r="HTY307"/>
      <c r="HTZ307"/>
      <c r="HUA307"/>
      <c r="HUB307"/>
      <c r="HUC307"/>
      <c r="HUD307"/>
      <c r="HUE307"/>
      <c r="HUF307"/>
      <c r="HUG307"/>
      <c r="HUH307"/>
      <c r="HUI307"/>
      <c r="HUJ307"/>
      <c r="HUK307"/>
      <c r="HUL307"/>
      <c r="HUM307"/>
      <c r="HUN307"/>
      <c r="HUO307"/>
      <c r="HUP307"/>
      <c r="HUQ307"/>
      <c r="HUR307"/>
      <c r="HUS307"/>
      <c r="HUT307"/>
      <c r="HUU307"/>
      <c r="HUV307"/>
      <c r="HUW307"/>
      <c r="HUX307"/>
      <c r="HUY307"/>
      <c r="HUZ307"/>
      <c r="HVA307"/>
      <c r="HVB307"/>
      <c r="HVC307"/>
      <c r="HVD307"/>
      <c r="HVE307"/>
      <c r="HVF307"/>
      <c r="HVG307"/>
      <c r="HVH307"/>
      <c r="HVI307"/>
      <c r="HVJ307"/>
      <c r="HVK307"/>
      <c r="HVL307"/>
      <c r="HVM307"/>
      <c r="HVN307"/>
      <c r="HVO307"/>
      <c r="HVP307"/>
      <c r="HVQ307"/>
      <c r="HVR307"/>
      <c r="HVS307"/>
      <c r="HVT307"/>
      <c r="HVU307"/>
      <c r="HVV307"/>
      <c r="HVW307"/>
      <c r="HVX307"/>
      <c r="HVY307"/>
      <c r="HVZ307"/>
      <c r="HWA307"/>
      <c r="HWB307"/>
      <c r="HWC307"/>
      <c r="HWD307"/>
      <c r="HWE307"/>
      <c r="HWF307"/>
      <c r="HWG307"/>
      <c r="HWH307"/>
      <c r="HWI307"/>
      <c r="HWJ307"/>
      <c r="HWK307"/>
      <c r="HWL307"/>
      <c r="HWM307"/>
      <c r="HWN307"/>
      <c r="HWO307"/>
      <c r="HWP307"/>
      <c r="HWQ307"/>
      <c r="HWR307"/>
      <c r="HWS307"/>
      <c r="HWT307"/>
      <c r="HWU307"/>
      <c r="HWV307"/>
      <c r="HWW307"/>
      <c r="HWX307"/>
      <c r="HWY307"/>
      <c r="HWZ307"/>
      <c r="HXA307"/>
      <c r="HXB307"/>
      <c r="HXC307"/>
      <c r="HXD307"/>
      <c r="HXE307"/>
      <c r="HXF307"/>
      <c r="HXG307"/>
      <c r="HXH307"/>
      <c r="HXI307"/>
      <c r="HXJ307"/>
      <c r="HXK307"/>
      <c r="HXL307"/>
      <c r="HXM307"/>
      <c r="HXN307"/>
      <c r="HXO307"/>
      <c r="HXP307"/>
      <c r="HXQ307"/>
      <c r="HXR307"/>
      <c r="HXS307"/>
      <c r="HXT307"/>
      <c r="HXU307"/>
      <c r="HXV307"/>
      <c r="HXW307"/>
      <c r="HXX307"/>
      <c r="HXY307"/>
      <c r="HXZ307"/>
      <c r="HYA307"/>
      <c r="HYB307"/>
      <c r="HYC307"/>
      <c r="HYD307"/>
      <c r="HYE307"/>
      <c r="HYF307"/>
      <c r="HYG307"/>
      <c r="HYH307"/>
      <c r="HYI307"/>
      <c r="HYJ307"/>
      <c r="HYK307"/>
      <c r="HYL307"/>
      <c r="HYM307"/>
      <c r="HYN307"/>
      <c r="HYO307"/>
      <c r="HYP307"/>
      <c r="HYQ307"/>
      <c r="HYR307"/>
      <c r="HYS307"/>
      <c r="HYT307"/>
      <c r="HYU307"/>
      <c r="HYV307"/>
      <c r="HYW307"/>
      <c r="HYX307"/>
      <c r="HYY307"/>
      <c r="HYZ307"/>
      <c r="HZA307"/>
      <c r="HZB307"/>
      <c r="HZC307"/>
      <c r="HZD307"/>
      <c r="HZE307"/>
      <c r="HZF307"/>
      <c r="HZG307"/>
      <c r="HZH307"/>
      <c r="HZI307"/>
      <c r="HZJ307"/>
      <c r="HZK307"/>
      <c r="HZL307"/>
      <c r="HZM307"/>
      <c r="HZN307"/>
      <c r="HZO307"/>
      <c r="HZP307"/>
      <c r="HZQ307"/>
      <c r="HZR307"/>
      <c r="HZS307"/>
      <c r="HZT307"/>
      <c r="HZU307"/>
      <c r="HZV307"/>
      <c r="HZW307"/>
      <c r="HZX307"/>
      <c r="HZY307"/>
      <c r="HZZ307"/>
      <c r="IAA307"/>
      <c r="IAB307"/>
      <c r="IAC307"/>
      <c r="IAD307"/>
      <c r="IAE307"/>
      <c r="IAF307"/>
      <c r="IAG307"/>
      <c r="IAH307"/>
      <c r="IAI307"/>
      <c r="IAJ307"/>
      <c r="IAK307"/>
      <c r="IAL307"/>
      <c r="IAM307"/>
      <c r="IAN307"/>
      <c r="IAO307"/>
      <c r="IAP307"/>
      <c r="IAQ307"/>
      <c r="IAR307"/>
      <c r="IAS307"/>
      <c r="IAT307"/>
      <c r="IAU307"/>
      <c r="IAV307"/>
      <c r="IAW307"/>
      <c r="IAX307"/>
      <c r="IAY307"/>
      <c r="IAZ307"/>
      <c r="IBA307"/>
      <c r="IBB307"/>
      <c r="IBC307"/>
      <c r="IBD307"/>
      <c r="IBE307"/>
      <c r="IBF307"/>
      <c r="IBG307"/>
      <c r="IBH307"/>
      <c r="IBI307"/>
      <c r="IBJ307"/>
      <c r="IBK307"/>
      <c r="IBL307"/>
      <c r="IBM307"/>
      <c r="IBN307"/>
      <c r="IBO307"/>
      <c r="IBP307"/>
      <c r="IBQ307"/>
      <c r="IBR307"/>
      <c r="IBS307"/>
      <c r="IBT307"/>
      <c r="IBU307"/>
      <c r="IBV307"/>
      <c r="IBW307"/>
      <c r="IBX307"/>
      <c r="IBY307"/>
      <c r="IBZ307"/>
      <c r="ICA307"/>
      <c r="ICB307"/>
      <c r="ICC307"/>
      <c r="ICD307"/>
      <c r="ICE307"/>
      <c r="ICF307"/>
      <c r="ICG307"/>
      <c r="ICH307"/>
      <c r="ICI307"/>
      <c r="ICJ307"/>
      <c r="ICK307"/>
      <c r="ICL307"/>
      <c r="ICM307"/>
      <c r="ICN307"/>
      <c r="ICO307"/>
      <c r="ICP307"/>
      <c r="ICQ307"/>
      <c r="ICR307"/>
      <c r="ICS307"/>
      <c r="ICT307"/>
      <c r="ICU307"/>
      <c r="ICV307"/>
      <c r="ICW307"/>
      <c r="ICX307"/>
      <c r="ICY307"/>
      <c r="ICZ307"/>
      <c r="IDA307"/>
      <c r="IDB307"/>
      <c r="IDC307"/>
      <c r="IDD307"/>
      <c r="IDE307"/>
      <c r="IDF307"/>
      <c r="IDG307"/>
      <c r="IDH307"/>
      <c r="IDI307"/>
      <c r="IDJ307"/>
      <c r="IDK307"/>
      <c r="IDL307"/>
      <c r="IDM307"/>
      <c r="IDN307"/>
      <c r="IDO307"/>
      <c r="IDP307"/>
      <c r="IDQ307"/>
      <c r="IDR307"/>
      <c r="IDS307"/>
      <c r="IDT307"/>
      <c r="IDU307"/>
      <c r="IDV307"/>
      <c r="IDW307"/>
      <c r="IDX307"/>
      <c r="IDY307"/>
      <c r="IDZ307"/>
      <c r="IEA307"/>
      <c r="IEB307"/>
      <c r="IEC307"/>
      <c r="IED307"/>
      <c r="IEE307"/>
      <c r="IEF307"/>
      <c r="IEG307"/>
      <c r="IEH307"/>
      <c r="IEI307"/>
      <c r="IEJ307"/>
      <c r="IEK307"/>
      <c r="IEL307"/>
      <c r="IEM307"/>
      <c r="IEN307"/>
      <c r="IEO307"/>
      <c r="IEP307"/>
      <c r="IEQ307"/>
      <c r="IER307"/>
      <c r="IES307"/>
      <c r="IET307"/>
      <c r="IEU307"/>
      <c r="IEV307"/>
      <c r="IEW307"/>
      <c r="IEX307"/>
      <c r="IEY307"/>
      <c r="IEZ307"/>
      <c r="IFA307"/>
      <c r="IFB307"/>
      <c r="IFC307"/>
      <c r="IFD307"/>
      <c r="IFE307"/>
      <c r="IFF307"/>
      <c r="IFG307"/>
      <c r="IFH307"/>
      <c r="IFI307"/>
      <c r="IFJ307"/>
      <c r="IFK307"/>
      <c r="IFL307"/>
      <c r="IFM307"/>
      <c r="IFN307"/>
      <c r="IFO307"/>
      <c r="IFP307"/>
      <c r="IFQ307"/>
      <c r="IFR307"/>
      <c r="IFS307"/>
      <c r="IFT307"/>
      <c r="IFU307"/>
      <c r="IFV307"/>
      <c r="IFW307"/>
      <c r="IFX307"/>
      <c r="IFY307"/>
      <c r="IFZ307"/>
      <c r="IGA307"/>
      <c r="IGB307"/>
      <c r="IGC307"/>
      <c r="IGD307"/>
      <c r="IGE307"/>
      <c r="IGF307"/>
      <c r="IGG307"/>
      <c r="IGH307"/>
      <c r="IGI307"/>
      <c r="IGJ307"/>
      <c r="IGK307"/>
      <c r="IGL307"/>
      <c r="IGM307"/>
      <c r="IGN307"/>
      <c r="IGO307"/>
      <c r="IGP307"/>
      <c r="IGQ307"/>
      <c r="IGR307"/>
      <c r="IGS307"/>
      <c r="IGT307"/>
      <c r="IGU307"/>
      <c r="IGV307"/>
      <c r="IGW307"/>
      <c r="IGX307"/>
      <c r="IGY307"/>
      <c r="IGZ307"/>
      <c r="IHA307"/>
      <c r="IHB307"/>
      <c r="IHC307"/>
      <c r="IHD307"/>
      <c r="IHE307"/>
      <c r="IHF307"/>
      <c r="IHG307"/>
      <c r="IHH307"/>
      <c r="IHI307"/>
      <c r="IHJ307"/>
      <c r="IHK307"/>
      <c r="IHL307"/>
      <c r="IHM307"/>
      <c r="IHN307"/>
      <c r="IHO307"/>
      <c r="IHP307"/>
      <c r="IHQ307"/>
      <c r="IHR307"/>
      <c r="IHS307"/>
      <c r="IHT307"/>
      <c r="IHU307"/>
      <c r="IHV307"/>
      <c r="IHW307"/>
      <c r="IHX307"/>
      <c r="IHY307"/>
      <c r="IHZ307"/>
      <c r="IIA307"/>
      <c r="IIB307"/>
      <c r="IIC307"/>
      <c r="IID307"/>
      <c r="IIE307"/>
      <c r="IIF307"/>
      <c r="IIG307"/>
      <c r="IIH307"/>
      <c r="III307"/>
      <c r="IIJ307"/>
      <c r="IIK307"/>
      <c r="IIL307"/>
      <c r="IIM307"/>
      <c r="IIN307"/>
      <c r="IIO307"/>
      <c r="IIP307"/>
      <c r="IIQ307"/>
      <c r="IIR307"/>
      <c r="IIS307"/>
      <c r="IIT307"/>
      <c r="IIU307"/>
      <c r="IIV307"/>
      <c r="IIW307"/>
      <c r="IIX307"/>
      <c r="IIY307"/>
      <c r="IIZ307"/>
      <c r="IJA307"/>
      <c r="IJB307"/>
      <c r="IJC307"/>
      <c r="IJD307"/>
      <c r="IJE307"/>
      <c r="IJF307"/>
      <c r="IJG307"/>
      <c r="IJH307"/>
      <c r="IJI307"/>
      <c r="IJJ307"/>
      <c r="IJK307"/>
      <c r="IJL307"/>
      <c r="IJM307"/>
      <c r="IJN307"/>
      <c r="IJO307"/>
      <c r="IJP307"/>
      <c r="IJQ307"/>
      <c r="IJR307"/>
      <c r="IJS307"/>
      <c r="IJT307"/>
      <c r="IJU307"/>
      <c r="IJV307"/>
      <c r="IJW307"/>
      <c r="IJX307"/>
      <c r="IJY307"/>
      <c r="IJZ307"/>
      <c r="IKA307"/>
      <c r="IKB307"/>
      <c r="IKC307"/>
      <c r="IKD307"/>
      <c r="IKE307"/>
      <c r="IKF307"/>
      <c r="IKG307"/>
      <c r="IKH307"/>
      <c r="IKI307"/>
      <c r="IKJ307"/>
      <c r="IKK307"/>
      <c r="IKL307"/>
      <c r="IKM307"/>
      <c r="IKN307"/>
      <c r="IKO307"/>
      <c r="IKP307"/>
      <c r="IKQ307"/>
      <c r="IKR307"/>
      <c r="IKS307"/>
      <c r="IKT307"/>
      <c r="IKU307"/>
      <c r="IKV307"/>
      <c r="IKW307"/>
      <c r="IKX307"/>
      <c r="IKY307"/>
      <c r="IKZ307"/>
      <c r="ILA307"/>
      <c r="ILB307"/>
      <c r="ILC307"/>
      <c r="ILD307"/>
      <c r="ILE307"/>
      <c r="ILF307"/>
      <c r="ILG307"/>
      <c r="ILH307"/>
      <c r="ILI307"/>
      <c r="ILJ307"/>
      <c r="ILK307"/>
      <c r="ILL307"/>
      <c r="ILM307"/>
      <c r="ILN307"/>
      <c r="ILO307"/>
      <c r="ILP307"/>
      <c r="ILQ307"/>
      <c r="ILR307"/>
      <c r="ILS307"/>
      <c r="ILT307"/>
      <c r="ILU307"/>
      <c r="ILV307"/>
      <c r="ILW307"/>
      <c r="ILX307"/>
      <c r="ILY307"/>
      <c r="ILZ307"/>
      <c r="IMA307"/>
      <c r="IMB307"/>
      <c r="IMC307"/>
      <c r="IMD307"/>
      <c r="IME307"/>
      <c r="IMF307"/>
      <c r="IMG307"/>
      <c r="IMH307"/>
      <c r="IMI307"/>
      <c r="IMJ307"/>
      <c r="IMK307"/>
      <c r="IML307"/>
      <c r="IMM307"/>
      <c r="IMN307"/>
      <c r="IMO307"/>
      <c r="IMP307"/>
      <c r="IMQ307"/>
      <c r="IMR307"/>
      <c r="IMS307"/>
      <c r="IMT307"/>
      <c r="IMU307"/>
      <c r="IMV307"/>
      <c r="IMW307"/>
      <c r="IMX307"/>
      <c r="IMY307"/>
      <c r="IMZ307"/>
      <c r="INA307"/>
      <c r="INB307"/>
      <c r="INC307"/>
      <c r="IND307"/>
      <c r="INE307"/>
      <c r="INF307"/>
      <c r="ING307"/>
      <c r="INH307"/>
      <c r="INI307"/>
      <c r="INJ307"/>
      <c r="INK307"/>
      <c r="INL307"/>
      <c r="INM307"/>
      <c r="INN307"/>
      <c r="INO307"/>
      <c r="INP307"/>
      <c r="INQ307"/>
      <c r="INR307"/>
      <c r="INS307"/>
      <c r="INT307"/>
      <c r="INU307"/>
      <c r="INV307"/>
      <c r="INW307"/>
      <c r="INX307"/>
      <c r="INY307"/>
      <c r="INZ307"/>
      <c r="IOA307"/>
      <c r="IOB307"/>
      <c r="IOC307"/>
      <c r="IOD307"/>
      <c r="IOE307"/>
      <c r="IOF307"/>
      <c r="IOG307"/>
      <c r="IOH307"/>
      <c r="IOI307"/>
      <c r="IOJ307"/>
      <c r="IOK307"/>
      <c r="IOL307"/>
      <c r="IOM307"/>
      <c r="ION307"/>
      <c r="IOO307"/>
      <c r="IOP307"/>
      <c r="IOQ307"/>
      <c r="IOR307"/>
      <c r="IOS307"/>
      <c r="IOT307"/>
      <c r="IOU307"/>
      <c r="IOV307"/>
      <c r="IOW307"/>
      <c r="IOX307"/>
      <c r="IOY307"/>
      <c r="IOZ307"/>
      <c r="IPA307"/>
      <c r="IPB307"/>
      <c r="IPC307"/>
      <c r="IPD307"/>
      <c r="IPE307"/>
      <c r="IPF307"/>
      <c r="IPG307"/>
      <c r="IPH307"/>
      <c r="IPI307"/>
      <c r="IPJ307"/>
      <c r="IPK307"/>
      <c r="IPL307"/>
      <c r="IPM307"/>
      <c r="IPN307"/>
      <c r="IPO307"/>
      <c r="IPP307"/>
      <c r="IPQ307"/>
      <c r="IPR307"/>
      <c r="IPS307"/>
      <c r="IPT307"/>
      <c r="IPU307"/>
      <c r="IPV307"/>
      <c r="IPW307"/>
      <c r="IPX307"/>
      <c r="IPY307"/>
      <c r="IPZ307"/>
      <c r="IQA307"/>
      <c r="IQB307"/>
      <c r="IQC307"/>
      <c r="IQD307"/>
      <c r="IQE307"/>
      <c r="IQF307"/>
      <c r="IQG307"/>
      <c r="IQH307"/>
      <c r="IQI307"/>
      <c r="IQJ307"/>
      <c r="IQK307"/>
      <c r="IQL307"/>
      <c r="IQM307"/>
      <c r="IQN307"/>
      <c r="IQO307"/>
      <c r="IQP307"/>
      <c r="IQQ307"/>
      <c r="IQR307"/>
      <c r="IQS307"/>
      <c r="IQT307"/>
      <c r="IQU307"/>
      <c r="IQV307"/>
      <c r="IQW307"/>
      <c r="IQX307"/>
      <c r="IQY307"/>
      <c r="IQZ307"/>
      <c r="IRA307"/>
      <c r="IRB307"/>
      <c r="IRC307"/>
      <c r="IRD307"/>
      <c r="IRE307"/>
      <c r="IRF307"/>
      <c r="IRG307"/>
      <c r="IRH307"/>
      <c r="IRI307"/>
      <c r="IRJ307"/>
      <c r="IRK307"/>
      <c r="IRL307"/>
      <c r="IRM307"/>
      <c r="IRN307"/>
      <c r="IRO307"/>
      <c r="IRP307"/>
      <c r="IRQ307"/>
      <c r="IRR307"/>
      <c r="IRS307"/>
      <c r="IRT307"/>
      <c r="IRU307"/>
      <c r="IRV307"/>
      <c r="IRW307"/>
      <c r="IRX307"/>
      <c r="IRY307"/>
      <c r="IRZ307"/>
      <c r="ISA307"/>
      <c r="ISB307"/>
      <c r="ISC307"/>
      <c r="ISD307"/>
      <c r="ISE307"/>
      <c r="ISF307"/>
      <c r="ISG307"/>
      <c r="ISH307"/>
      <c r="ISI307"/>
      <c r="ISJ307"/>
      <c r="ISK307"/>
      <c r="ISL307"/>
      <c r="ISM307"/>
      <c r="ISN307"/>
      <c r="ISO307"/>
      <c r="ISP307"/>
      <c r="ISQ307"/>
      <c r="ISR307"/>
      <c r="ISS307"/>
      <c r="IST307"/>
      <c r="ISU307"/>
      <c r="ISV307"/>
      <c r="ISW307"/>
      <c r="ISX307"/>
      <c r="ISY307"/>
      <c r="ISZ307"/>
      <c r="ITA307"/>
      <c r="ITB307"/>
      <c r="ITC307"/>
      <c r="ITD307"/>
      <c r="ITE307"/>
      <c r="ITF307"/>
      <c r="ITG307"/>
      <c r="ITH307"/>
      <c r="ITI307"/>
      <c r="ITJ307"/>
      <c r="ITK307"/>
      <c r="ITL307"/>
      <c r="ITM307"/>
      <c r="ITN307"/>
      <c r="ITO307"/>
      <c r="ITP307"/>
      <c r="ITQ307"/>
      <c r="ITR307"/>
      <c r="ITS307"/>
      <c r="ITT307"/>
      <c r="ITU307"/>
      <c r="ITV307"/>
      <c r="ITW307"/>
      <c r="ITX307"/>
      <c r="ITY307"/>
      <c r="ITZ307"/>
      <c r="IUA307"/>
      <c r="IUB307"/>
      <c r="IUC307"/>
      <c r="IUD307"/>
      <c r="IUE307"/>
      <c r="IUF307"/>
      <c r="IUG307"/>
      <c r="IUH307"/>
      <c r="IUI307"/>
      <c r="IUJ307"/>
      <c r="IUK307"/>
      <c r="IUL307"/>
      <c r="IUM307"/>
      <c r="IUN307"/>
      <c r="IUO307"/>
      <c r="IUP307"/>
      <c r="IUQ307"/>
      <c r="IUR307"/>
      <c r="IUS307"/>
      <c r="IUT307"/>
      <c r="IUU307"/>
      <c r="IUV307"/>
      <c r="IUW307"/>
      <c r="IUX307"/>
      <c r="IUY307"/>
      <c r="IUZ307"/>
      <c r="IVA307"/>
      <c r="IVB307"/>
      <c r="IVC307"/>
      <c r="IVD307"/>
      <c r="IVE307"/>
      <c r="IVF307"/>
      <c r="IVG307"/>
      <c r="IVH307"/>
      <c r="IVI307"/>
      <c r="IVJ307"/>
      <c r="IVK307"/>
      <c r="IVL307"/>
      <c r="IVM307"/>
      <c r="IVN307"/>
      <c r="IVO307"/>
      <c r="IVP307"/>
      <c r="IVQ307"/>
      <c r="IVR307"/>
      <c r="IVS307"/>
      <c r="IVT307"/>
      <c r="IVU307"/>
      <c r="IVV307"/>
      <c r="IVW307"/>
      <c r="IVX307"/>
      <c r="IVY307"/>
      <c r="IVZ307"/>
      <c r="IWA307"/>
      <c r="IWB307"/>
      <c r="IWC307"/>
      <c r="IWD307"/>
      <c r="IWE307"/>
      <c r="IWF307"/>
      <c r="IWG307"/>
      <c r="IWH307"/>
      <c r="IWI307"/>
      <c r="IWJ307"/>
      <c r="IWK307"/>
      <c r="IWL307"/>
      <c r="IWM307"/>
      <c r="IWN307"/>
      <c r="IWO307"/>
      <c r="IWP307"/>
      <c r="IWQ307"/>
      <c r="IWR307"/>
      <c r="IWS307"/>
      <c r="IWT307"/>
      <c r="IWU307"/>
      <c r="IWV307"/>
      <c r="IWW307"/>
      <c r="IWX307"/>
      <c r="IWY307"/>
      <c r="IWZ307"/>
      <c r="IXA307"/>
      <c r="IXB307"/>
      <c r="IXC307"/>
      <c r="IXD307"/>
      <c r="IXE307"/>
      <c r="IXF307"/>
      <c r="IXG307"/>
      <c r="IXH307"/>
      <c r="IXI307"/>
      <c r="IXJ307"/>
      <c r="IXK307"/>
      <c r="IXL307"/>
      <c r="IXM307"/>
      <c r="IXN307"/>
      <c r="IXO307"/>
      <c r="IXP307"/>
      <c r="IXQ307"/>
      <c r="IXR307"/>
      <c r="IXS307"/>
      <c r="IXT307"/>
      <c r="IXU307"/>
      <c r="IXV307"/>
      <c r="IXW307"/>
      <c r="IXX307"/>
      <c r="IXY307"/>
      <c r="IXZ307"/>
      <c r="IYA307"/>
      <c r="IYB307"/>
      <c r="IYC307"/>
      <c r="IYD307"/>
      <c r="IYE307"/>
      <c r="IYF307"/>
      <c r="IYG307"/>
      <c r="IYH307"/>
      <c r="IYI307"/>
      <c r="IYJ307"/>
      <c r="IYK307"/>
      <c r="IYL307"/>
      <c r="IYM307"/>
      <c r="IYN307"/>
      <c r="IYO307"/>
      <c r="IYP307"/>
      <c r="IYQ307"/>
      <c r="IYR307"/>
      <c r="IYS307"/>
      <c r="IYT307"/>
      <c r="IYU307"/>
      <c r="IYV307"/>
      <c r="IYW307"/>
      <c r="IYX307"/>
      <c r="IYY307"/>
      <c r="IYZ307"/>
      <c r="IZA307"/>
      <c r="IZB307"/>
      <c r="IZC307"/>
      <c r="IZD307"/>
      <c r="IZE307"/>
      <c r="IZF307"/>
      <c r="IZG307"/>
      <c r="IZH307"/>
      <c r="IZI307"/>
      <c r="IZJ307"/>
      <c r="IZK307"/>
      <c r="IZL307"/>
      <c r="IZM307"/>
      <c r="IZN307"/>
      <c r="IZO307"/>
      <c r="IZP307"/>
      <c r="IZQ307"/>
      <c r="IZR307"/>
      <c r="IZS307"/>
      <c r="IZT307"/>
      <c r="IZU307"/>
      <c r="IZV307"/>
      <c r="IZW307"/>
      <c r="IZX307"/>
      <c r="IZY307"/>
      <c r="IZZ307"/>
      <c r="JAA307"/>
      <c r="JAB307"/>
      <c r="JAC307"/>
      <c r="JAD307"/>
      <c r="JAE307"/>
      <c r="JAF307"/>
      <c r="JAG307"/>
      <c r="JAH307"/>
      <c r="JAI307"/>
      <c r="JAJ307"/>
      <c r="JAK307"/>
      <c r="JAL307"/>
      <c r="JAM307"/>
      <c r="JAN307"/>
      <c r="JAO307"/>
      <c r="JAP307"/>
      <c r="JAQ307"/>
      <c r="JAR307"/>
      <c r="JAS307"/>
      <c r="JAT307"/>
      <c r="JAU307"/>
      <c r="JAV307"/>
      <c r="JAW307"/>
      <c r="JAX307"/>
      <c r="JAY307"/>
      <c r="JAZ307"/>
      <c r="JBA307"/>
      <c r="JBB307"/>
      <c r="JBC307"/>
      <c r="JBD307"/>
      <c r="JBE307"/>
      <c r="JBF307"/>
      <c r="JBG307"/>
      <c r="JBH307"/>
      <c r="JBI307"/>
      <c r="JBJ307"/>
      <c r="JBK307"/>
      <c r="JBL307"/>
      <c r="JBM307"/>
      <c r="JBN307"/>
      <c r="JBO307"/>
      <c r="JBP307"/>
      <c r="JBQ307"/>
      <c r="JBR307"/>
      <c r="JBS307"/>
      <c r="JBT307"/>
      <c r="JBU307"/>
      <c r="JBV307"/>
      <c r="JBW307"/>
      <c r="JBX307"/>
      <c r="JBY307"/>
      <c r="JBZ307"/>
      <c r="JCA307"/>
      <c r="JCB307"/>
      <c r="JCC307"/>
      <c r="JCD307"/>
      <c r="JCE307"/>
      <c r="JCF307"/>
      <c r="JCG307"/>
      <c r="JCH307"/>
      <c r="JCI307"/>
      <c r="JCJ307"/>
      <c r="JCK307"/>
      <c r="JCL307"/>
      <c r="JCM307"/>
      <c r="JCN307"/>
      <c r="JCO307"/>
      <c r="JCP307"/>
      <c r="JCQ307"/>
      <c r="JCR307"/>
      <c r="JCS307"/>
      <c r="JCT307"/>
      <c r="JCU307"/>
      <c r="JCV307"/>
      <c r="JCW307"/>
      <c r="JCX307"/>
      <c r="JCY307"/>
      <c r="JCZ307"/>
      <c r="JDA307"/>
      <c r="JDB307"/>
      <c r="JDC307"/>
      <c r="JDD307"/>
      <c r="JDE307"/>
      <c r="JDF307"/>
      <c r="JDG307"/>
      <c r="JDH307"/>
      <c r="JDI307"/>
      <c r="JDJ307"/>
      <c r="JDK307"/>
      <c r="JDL307"/>
      <c r="JDM307"/>
      <c r="JDN307"/>
      <c r="JDO307"/>
      <c r="JDP307"/>
      <c r="JDQ307"/>
      <c r="JDR307"/>
      <c r="JDS307"/>
      <c r="JDT307"/>
      <c r="JDU307"/>
      <c r="JDV307"/>
      <c r="JDW307"/>
      <c r="JDX307"/>
      <c r="JDY307"/>
      <c r="JDZ307"/>
      <c r="JEA307"/>
      <c r="JEB307"/>
      <c r="JEC307"/>
      <c r="JED307"/>
      <c r="JEE307"/>
      <c r="JEF307"/>
      <c r="JEG307"/>
      <c r="JEH307"/>
      <c r="JEI307"/>
      <c r="JEJ307"/>
      <c r="JEK307"/>
      <c r="JEL307"/>
      <c r="JEM307"/>
      <c r="JEN307"/>
      <c r="JEO307"/>
      <c r="JEP307"/>
      <c r="JEQ307"/>
      <c r="JER307"/>
      <c r="JES307"/>
      <c r="JET307"/>
      <c r="JEU307"/>
      <c r="JEV307"/>
      <c r="JEW307"/>
      <c r="JEX307"/>
      <c r="JEY307"/>
      <c r="JEZ307"/>
      <c r="JFA307"/>
      <c r="JFB307"/>
      <c r="JFC307"/>
      <c r="JFD307"/>
      <c r="JFE307"/>
      <c r="JFF307"/>
      <c r="JFG307"/>
      <c r="JFH307"/>
      <c r="JFI307"/>
      <c r="JFJ307"/>
      <c r="JFK307"/>
      <c r="JFL307"/>
      <c r="JFM307"/>
      <c r="JFN307"/>
      <c r="JFO307"/>
      <c r="JFP307"/>
      <c r="JFQ307"/>
      <c r="JFR307"/>
      <c r="JFS307"/>
      <c r="JFT307"/>
      <c r="JFU307"/>
      <c r="JFV307"/>
      <c r="JFW307"/>
      <c r="JFX307"/>
      <c r="JFY307"/>
      <c r="JFZ307"/>
      <c r="JGA307"/>
      <c r="JGB307"/>
      <c r="JGC307"/>
      <c r="JGD307"/>
      <c r="JGE307"/>
      <c r="JGF307"/>
      <c r="JGG307"/>
      <c r="JGH307"/>
      <c r="JGI307"/>
      <c r="JGJ307"/>
      <c r="JGK307"/>
      <c r="JGL307"/>
      <c r="JGM307"/>
      <c r="JGN307"/>
      <c r="JGO307"/>
      <c r="JGP307"/>
      <c r="JGQ307"/>
      <c r="JGR307"/>
      <c r="JGS307"/>
      <c r="JGT307"/>
      <c r="JGU307"/>
      <c r="JGV307"/>
      <c r="JGW307"/>
      <c r="JGX307"/>
      <c r="JGY307"/>
      <c r="JGZ307"/>
      <c r="JHA307"/>
      <c r="JHB307"/>
      <c r="JHC307"/>
      <c r="JHD307"/>
      <c r="JHE307"/>
      <c r="JHF307"/>
      <c r="JHG307"/>
      <c r="JHH307"/>
      <c r="JHI307"/>
      <c r="JHJ307"/>
      <c r="JHK307"/>
      <c r="JHL307"/>
      <c r="JHM307"/>
      <c r="JHN307"/>
      <c r="JHO307"/>
      <c r="JHP307"/>
      <c r="JHQ307"/>
      <c r="JHR307"/>
      <c r="JHS307"/>
      <c r="JHT307"/>
      <c r="JHU307"/>
      <c r="JHV307"/>
      <c r="JHW307"/>
      <c r="JHX307"/>
      <c r="JHY307"/>
      <c r="JHZ307"/>
      <c r="JIA307"/>
      <c r="JIB307"/>
      <c r="JIC307"/>
      <c r="JID307"/>
      <c r="JIE307"/>
      <c r="JIF307"/>
      <c r="JIG307"/>
      <c r="JIH307"/>
      <c r="JII307"/>
      <c r="JIJ307"/>
      <c r="JIK307"/>
      <c r="JIL307"/>
      <c r="JIM307"/>
      <c r="JIN307"/>
      <c r="JIO307"/>
      <c r="JIP307"/>
      <c r="JIQ307"/>
      <c r="JIR307"/>
      <c r="JIS307"/>
      <c r="JIT307"/>
      <c r="JIU307"/>
      <c r="JIV307"/>
      <c r="JIW307"/>
      <c r="JIX307"/>
      <c r="JIY307"/>
      <c r="JIZ307"/>
      <c r="JJA307"/>
      <c r="JJB307"/>
      <c r="JJC307"/>
      <c r="JJD307"/>
      <c r="JJE307"/>
      <c r="JJF307"/>
      <c r="JJG307"/>
      <c r="JJH307"/>
      <c r="JJI307"/>
      <c r="JJJ307"/>
      <c r="JJK307"/>
      <c r="JJL307"/>
      <c r="JJM307"/>
      <c r="JJN307"/>
      <c r="JJO307"/>
      <c r="JJP307"/>
      <c r="JJQ307"/>
      <c r="JJR307"/>
      <c r="JJS307"/>
      <c r="JJT307"/>
      <c r="JJU307"/>
      <c r="JJV307"/>
      <c r="JJW307"/>
      <c r="JJX307"/>
      <c r="JJY307"/>
      <c r="JJZ307"/>
      <c r="JKA307"/>
      <c r="JKB307"/>
      <c r="JKC307"/>
      <c r="JKD307"/>
      <c r="JKE307"/>
      <c r="JKF307"/>
      <c r="JKG307"/>
      <c r="JKH307"/>
      <c r="JKI307"/>
      <c r="JKJ307"/>
      <c r="JKK307"/>
      <c r="JKL307"/>
      <c r="JKM307"/>
      <c r="JKN307"/>
      <c r="JKO307"/>
      <c r="JKP307"/>
      <c r="JKQ307"/>
      <c r="JKR307"/>
      <c r="JKS307"/>
      <c r="JKT307"/>
      <c r="JKU307"/>
      <c r="JKV307"/>
      <c r="JKW307"/>
      <c r="JKX307"/>
      <c r="JKY307"/>
      <c r="JKZ307"/>
      <c r="JLA307"/>
      <c r="JLB307"/>
      <c r="JLC307"/>
      <c r="JLD307"/>
      <c r="JLE307"/>
      <c r="JLF307"/>
      <c r="JLG307"/>
      <c r="JLH307"/>
      <c r="JLI307"/>
      <c r="JLJ307"/>
      <c r="JLK307"/>
      <c r="JLL307"/>
      <c r="JLM307"/>
      <c r="JLN307"/>
      <c r="JLO307"/>
      <c r="JLP307"/>
      <c r="JLQ307"/>
      <c r="JLR307"/>
      <c r="JLS307"/>
      <c r="JLT307"/>
      <c r="JLU307"/>
      <c r="JLV307"/>
      <c r="JLW307"/>
      <c r="JLX307"/>
      <c r="JLY307"/>
      <c r="JLZ307"/>
      <c r="JMA307"/>
      <c r="JMB307"/>
      <c r="JMC307"/>
      <c r="JMD307"/>
      <c r="JME307"/>
      <c r="JMF307"/>
      <c r="JMG307"/>
      <c r="JMH307"/>
      <c r="JMI307"/>
      <c r="JMJ307"/>
      <c r="JMK307"/>
      <c r="JML307"/>
      <c r="JMM307"/>
      <c r="JMN307"/>
      <c r="JMO307"/>
      <c r="JMP307"/>
      <c r="JMQ307"/>
      <c r="JMR307"/>
      <c r="JMS307"/>
      <c r="JMT307"/>
      <c r="JMU307"/>
      <c r="JMV307"/>
      <c r="JMW307"/>
      <c r="JMX307"/>
      <c r="JMY307"/>
      <c r="JMZ307"/>
      <c r="JNA307"/>
      <c r="JNB307"/>
      <c r="JNC307"/>
      <c r="JND307"/>
      <c r="JNE307"/>
      <c r="JNF307"/>
      <c r="JNG307"/>
      <c r="JNH307"/>
      <c r="JNI307"/>
      <c r="JNJ307"/>
      <c r="JNK307"/>
      <c r="JNL307"/>
      <c r="JNM307"/>
      <c r="JNN307"/>
      <c r="JNO307"/>
      <c r="JNP307"/>
      <c r="JNQ307"/>
      <c r="JNR307"/>
      <c r="JNS307"/>
      <c r="JNT307"/>
      <c r="JNU307"/>
      <c r="JNV307"/>
      <c r="JNW307"/>
      <c r="JNX307"/>
      <c r="JNY307"/>
      <c r="JNZ307"/>
      <c r="JOA307"/>
      <c r="JOB307"/>
      <c r="JOC307"/>
      <c r="JOD307"/>
      <c r="JOE307"/>
      <c r="JOF307"/>
      <c r="JOG307"/>
      <c r="JOH307"/>
      <c r="JOI307"/>
      <c r="JOJ307"/>
      <c r="JOK307"/>
      <c r="JOL307"/>
      <c r="JOM307"/>
      <c r="JON307"/>
      <c r="JOO307"/>
      <c r="JOP307"/>
      <c r="JOQ307"/>
      <c r="JOR307"/>
      <c r="JOS307"/>
      <c r="JOT307"/>
      <c r="JOU307"/>
      <c r="JOV307"/>
      <c r="JOW307"/>
      <c r="JOX307"/>
      <c r="JOY307"/>
      <c r="JOZ307"/>
      <c r="JPA307"/>
      <c r="JPB307"/>
      <c r="JPC307"/>
      <c r="JPD307"/>
      <c r="JPE307"/>
      <c r="JPF307"/>
      <c r="JPG307"/>
      <c r="JPH307"/>
      <c r="JPI307"/>
      <c r="JPJ307"/>
      <c r="JPK307"/>
      <c r="JPL307"/>
      <c r="JPM307"/>
      <c r="JPN307"/>
      <c r="JPO307"/>
      <c r="JPP307"/>
      <c r="JPQ307"/>
      <c r="JPR307"/>
      <c r="JPS307"/>
      <c r="JPT307"/>
      <c r="JPU307"/>
      <c r="JPV307"/>
      <c r="JPW307"/>
      <c r="JPX307"/>
      <c r="JPY307"/>
      <c r="JPZ307"/>
      <c r="JQA307"/>
      <c r="JQB307"/>
      <c r="JQC307"/>
      <c r="JQD307"/>
      <c r="JQE307"/>
      <c r="JQF307"/>
      <c r="JQG307"/>
      <c r="JQH307"/>
      <c r="JQI307"/>
      <c r="JQJ307"/>
      <c r="JQK307"/>
      <c r="JQL307"/>
      <c r="JQM307"/>
      <c r="JQN307"/>
      <c r="JQO307"/>
      <c r="JQP307"/>
      <c r="JQQ307"/>
      <c r="JQR307"/>
      <c r="JQS307"/>
      <c r="JQT307"/>
      <c r="JQU307"/>
      <c r="JQV307"/>
      <c r="JQW307"/>
      <c r="JQX307"/>
      <c r="JQY307"/>
      <c r="JQZ307"/>
      <c r="JRA307"/>
      <c r="JRB307"/>
      <c r="JRC307"/>
      <c r="JRD307"/>
      <c r="JRE307"/>
      <c r="JRF307"/>
      <c r="JRG307"/>
      <c r="JRH307"/>
      <c r="JRI307"/>
      <c r="JRJ307"/>
      <c r="JRK307"/>
      <c r="JRL307"/>
      <c r="JRM307"/>
      <c r="JRN307"/>
      <c r="JRO307"/>
      <c r="JRP307"/>
      <c r="JRQ307"/>
      <c r="JRR307"/>
      <c r="JRS307"/>
      <c r="JRT307"/>
      <c r="JRU307"/>
      <c r="JRV307"/>
      <c r="JRW307"/>
      <c r="JRX307"/>
      <c r="JRY307"/>
      <c r="JRZ307"/>
      <c r="JSA307"/>
      <c r="JSB307"/>
      <c r="JSC307"/>
      <c r="JSD307"/>
      <c r="JSE307"/>
      <c r="JSF307"/>
      <c r="JSG307"/>
      <c r="JSH307"/>
      <c r="JSI307"/>
      <c r="JSJ307"/>
      <c r="JSK307"/>
      <c r="JSL307"/>
      <c r="JSM307"/>
      <c r="JSN307"/>
      <c r="JSO307"/>
      <c r="JSP307"/>
      <c r="JSQ307"/>
      <c r="JSR307"/>
      <c r="JSS307"/>
      <c r="JST307"/>
      <c r="JSU307"/>
      <c r="JSV307"/>
      <c r="JSW307"/>
      <c r="JSX307"/>
      <c r="JSY307"/>
      <c r="JSZ307"/>
      <c r="JTA307"/>
      <c r="JTB307"/>
      <c r="JTC307"/>
      <c r="JTD307"/>
      <c r="JTE307"/>
      <c r="JTF307"/>
      <c r="JTG307"/>
      <c r="JTH307"/>
      <c r="JTI307"/>
      <c r="JTJ307"/>
      <c r="JTK307"/>
      <c r="JTL307"/>
      <c r="JTM307"/>
      <c r="JTN307"/>
      <c r="JTO307"/>
      <c r="JTP307"/>
      <c r="JTQ307"/>
      <c r="JTR307"/>
      <c r="JTS307"/>
      <c r="JTT307"/>
      <c r="JTU307"/>
      <c r="JTV307"/>
      <c r="JTW307"/>
      <c r="JTX307"/>
      <c r="JTY307"/>
      <c r="JTZ307"/>
      <c r="JUA307"/>
      <c r="JUB307"/>
      <c r="JUC307"/>
      <c r="JUD307"/>
      <c r="JUE307"/>
      <c r="JUF307"/>
      <c r="JUG307"/>
      <c r="JUH307"/>
      <c r="JUI307"/>
      <c r="JUJ307"/>
      <c r="JUK307"/>
      <c r="JUL307"/>
      <c r="JUM307"/>
      <c r="JUN307"/>
      <c r="JUO307"/>
      <c r="JUP307"/>
      <c r="JUQ307"/>
      <c r="JUR307"/>
      <c r="JUS307"/>
      <c r="JUT307"/>
      <c r="JUU307"/>
      <c r="JUV307"/>
      <c r="JUW307"/>
      <c r="JUX307"/>
      <c r="JUY307"/>
      <c r="JUZ307"/>
      <c r="JVA307"/>
      <c r="JVB307"/>
      <c r="JVC307"/>
      <c r="JVD307"/>
      <c r="JVE307"/>
      <c r="JVF307"/>
      <c r="JVG307"/>
      <c r="JVH307"/>
      <c r="JVI307"/>
      <c r="JVJ307"/>
      <c r="JVK307"/>
      <c r="JVL307"/>
      <c r="JVM307"/>
      <c r="JVN307"/>
      <c r="JVO307"/>
      <c r="JVP307"/>
      <c r="JVQ307"/>
      <c r="JVR307"/>
      <c r="JVS307"/>
      <c r="JVT307"/>
      <c r="JVU307"/>
      <c r="JVV307"/>
      <c r="JVW307"/>
      <c r="JVX307"/>
      <c r="JVY307"/>
      <c r="JVZ307"/>
      <c r="JWA307"/>
      <c r="JWB307"/>
      <c r="JWC307"/>
      <c r="JWD307"/>
      <c r="JWE307"/>
      <c r="JWF307"/>
      <c r="JWG307"/>
      <c r="JWH307"/>
      <c r="JWI307"/>
      <c r="JWJ307"/>
      <c r="JWK307"/>
      <c r="JWL307"/>
      <c r="JWM307"/>
      <c r="JWN307"/>
      <c r="JWO307"/>
      <c r="JWP307"/>
      <c r="JWQ307"/>
      <c r="JWR307"/>
      <c r="JWS307"/>
      <c r="JWT307"/>
      <c r="JWU307"/>
      <c r="JWV307"/>
      <c r="JWW307"/>
      <c r="JWX307"/>
      <c r="JWY307"/>
      <c r="JWZ307"/>
      <c r="JXA307"/>
      <c r="JXB307"/>
      <c r="JXC307"/>
      <c r="JXD307"/>
      <c r="JXE307"/>
      <c r="JXF307"/>
      <c r="JXG307"/>
      <c r="JXH307"/>
      <c r="JXI307"/>
      <c r="JXJ307"/>
      <c r="JXK307"/>
      <c r="JXL307"/>
      <c r="JXM307"/>
      <c r="JXN307"/>
      <c r="JXO307"/>
      <c r="JXP307"/>
      <c r="JXQ307"/>
      <c r="JXR307"/>
      <c r="JXS307"/>
      <c r="JXT307"/>
      <c r="JXU307"/>
      <c r="JXV307"/>
      <c r="JXW307"/>
      <c r="JXX307"/>
      <c r="JXY307"/>
      <c r="JXZ307"/>
      <c r="JYA307"/>
      <c r="JYB307"/>
      <c r="JYC307"/>
      <c r="JYD307"/>
      <c r="JYE307"/>
      <c r="JYF307"/>
      <c r="JYG307"/>
      <c r="JYH307"/>
      <c r="JYI307"/>
      <c r="JYJ307"/>
      <c r="JYK307"/>
      <c r="JYL307"/>
      <c r="JYM307"/>
      <c r="JYN307"/>
      <c r="JYO307"/>
      <c r="JYP307"/>
      <c r="JYQ307"/>
      <c r="JYR307"/>
      <c r="JYS307"/>
      <c r="JYT307"/>
      <c r="JYU307"/>
      <c r="JYV307"/>
      <c r="JYW307"/>
      <c r="JYX307"/>
      <c r="JYY307"/>
      <c r="JYZ307"/>
      <c r="JZA307"/>
      <c r="JZB307"/>
      <c r="JZC307"/>
      <c r="JZD307"/>
      <c r="JZE307"/>
      <c r="JZF307"/>
      <c r="JZG307"/>
      <c r="JZH307"/>
      <c r="JZI307"/>
      <c r="JZJ307"/>
      <c r="JZK307"/>
      <c r="JZL307"/>
      <c r="JZM307"/>
      <c r="JZN307"/>
      <c r="JZO307"/>
      <c r="JZP307"/>
      <c r="JZQ307"/>
      <c r="JZR307"/>
      <c r="JZS307"/>
      <c r="JZT307"/>
      <c r="JZU307"/>
      <c r="JZV307"/>
      <c r="JZW307"/>
      <c r="JZX307"/>
      <c r="JZY307"/>
      <c r="JZZ307"/>
      <c r="KAA307"/>
      <c r="KAB307"/>
      <c r="KAC307"/>
      <c r="KAD307"/>
      <c r="KAE307"/>
      <c r="KAF307"/>
      <c r="KAG307"/>
      <c r="KAH307"/>
      <c r="KAI307"/>
      <c r="KAJ307"/>
      <c r="KAK307"/>
      <c r="KAL307"/>
      <c r="KAM307"/>
      <c r="KAN307"/>
      <c r="KAO307"/>
      <c r="KAP307"/>
      <c r="KAQ307"/>
      <c r="KAR307"/>
      <c r="KAS307"/>
      <c r="KAT307"/>
      <c r="KAU307"/>
      <c r="KAV307"/>
      <c r="KAW307"/>
      <c r="KAX307"/>
      <c r="KAY307"/>
      <c r="KAZ307"/>
      <c r="KBA307"/>
      <c r="KBB307"/>
      <c r="KBC307"/>
      <c r="KBD307"/>
      <c r="KBE307"/>
      <c r="KBF307"/>
      <c r="KBG307"/>
      <c r="KBH307"/>
      <c r="KBI307"/>
      <c r="KBJ307"/>
      <c r="KBK307"/>
      <c r="KBL307"/>
      <c r="KBM307"/>
      <c r="KBN307"/>
      <c r="KBO307"/>
      <c r="KBP307"/>
      <c r="KBQ307"/>
      <c r="KBR307"/>
      <c r="KBS307"/>
      <c r="KBT307"/>
      <c r="KBU307"/>
      <c r="KBV307"/>
      <c r="KBW307"/>
      <c r="KBX307"/>
      <c r="KBY307"/>
      <c r="KBZ307"/>
      <c r="KCA307"/>
      <c r="KCB307"/>
      <c r="KCC307"/>
      <c r="KCD307"/>
      <c r="KCE307"/>
      <c r="KCF307"/>
      <c r="KCG307"/>
      <c r="KCH307"/>
      <c r="KCI307"/>
      <c r="KCJ307"/>
      <c r="KCK307"/>
      <c r="KCL307"/>
      <c r="KCM307"/>
      <c r="KCN307"/>
      <c r="KCO307"/>
      <c r="KCP307"/>
      <c r="KCQ307"/>
      <c r="KCR307"/>
      <c r="KCS307"/>
      <c r="KCT307"/>
      <c r="KCU307"/>
      <c r="KCV307"/>
      <c r="KCW307"/>
      <c r="KCX307"/>
      <c r="KCY307"/>
      <c r="KCZ307"/>
      <c r="KDA307"/>
      <c r="KDB307"/>
      <c r="KDC307"/>
      <c r="KDD307"/>
      <c r="KDE307"/>
      <c r="KDF307"/>
      <c r="KDG307"/>
      <c r="KDH307"/>
      <c r="KDI307"/>
      <c r="KDJ307"/>
      <c r="KDK307"/>
      <c r="KDL307"/>
      <c r="KDM307"/>
      <c r="KDN307"/>
      <c r="KDO307"/>
      <c r="KDP307"/>
      <c r="KDQ307"/>
      <c r="KDR307"/>
      <c r="KDS307"/>
      <c r="KDT307"/>
      <c r="KDU307"/>
      <c r="KDV307"/>
      <c r="KDW307"/>
      <c r="KDX307"/>
      <c r="KDY307"/>
      <c r="KDZ307"/>
      <c r="KEA307"/>
      <c r="KEB307"/>
      <c r="KEC307"/>
      <c r="KED307"/>
      <c r="KEE307"/>
      <c r="KEF307"/>
      <c r="KEG307"/>
      <c r="KEH307"/>
      <c r="KEI307"/>
      <c r="KEJ307"/>
      <c r="KEK307"/>
      <c r="KEL307"/>
      <c r="KEM307"/>
      <c r="KEN307"/>
      <c r="KEO307"/>
      <c r="KEP307"/>
      <c r="KEQ307"/>
      <c r="KER307"/>
      <c r="KES307"/>
      <c r="KET307"/>
      <c r="KEU307"/>
      <c r="KEV307"/>
      <c r="KEW307"/>
      <c r="KEX307"/>
      <c r="KEY307"/>
      <c r="KEZ307"/>
      <c r="KFA307"/>
      <c r="KFB307"/>
      <c r="KFC307"/>
      <c r="KFD307"/>
      <c r="KFE307"/>
      <c r="KFF307"/>
      <c r="KFG307"/>
      <c r="KFH307"/>
      <c r="KFI307"/>
      <c r="KFJ307"/>
      <c r="KFK307"/>
      <c r="KFL307"/>
      <c r="KFM307"/>
      <c r="KFN307"/>
      <c r="KFO307"/>
      <c r="KFP307"/>
      <c r="KFQ307"/>
      <c r="KFR307"/>
      <c r="KFS307"/>
      <c r="KFT307"/>
      <c r="KFU307"/>
      <c r="KFV307"/>
      <c r="KFW307"/>
      <c r="KFX307"/>
      <c r="KFY307"/>
      <c r="KFZ307"/>
      <c r="KGA307"/>
      <c r="KGB307"/>
      <c r="KGC307"/>
      <c r="KGD307"/>
      <c r="KGE307"/>
      <c r="KGF307"/>
      <c r="KGG307"/>
      <c r="KGH307"/>
      <c r="KGI307"/>
      <c r="KGJ307"/>
      <c r="KGK307"/>
      <c r="KGL307"/>
      <c r="KGM307"/>
      <c r="KGN307"/>
      <c r="KGO307"/>
      <c r="KGP307"/>
      <c r="KGQ307"/>
      <c r="KGR307"/>
      <c r="KGS307"/>
      <c r="KGT307"/>
      <c r="KGU307"/>
      <c r="KGV307"/>
      <c r="KGW307"/>
      <c r="KGX307"/>
      <c r="KGY307"/>
      <c r="KGZ307"/>
      <c r="KHA307"/>
      <c r="KHB307"/>
      <c r="KHC307"/>
      <c r="KHD307"/>
      <c r="KHE307"/>
      <c r="KHF307"/>
      <c r="KHG307"/>
      <c r="KHH307"/>
      <c r="KHI307"/>
      <c r="KHJ307"/>
      <c r="KHK307"/>
      <c r="KHL307"/>
      <c r="KHM307"/>
      <c r="KHN307"/>
      <c r="KHO307"/>
      <c r="KHP307"/>
      <c r="KHQ307"/>
      <c r="KHR307"/>
      <c r="KHS307"/>
      <c r="KHT307"/>
      <c r="KHU307"/>
      <c r="KHV307"/>
      <c r="KHW307"/>
      <c r="KHX307"/>
      <c r="KHY307"/>
      <c r="KHZ307"/>
      <c r="KIA307"/>
      <c r="KIB307"/>
      <c r="KIC307"/>
      <c r="KID307"/>
      <c r="KIE307"/>
      <c r="KIF307"/>
      <c r="KIG307"/>
      <c r="KIH307"/>
      <c r="KII307"/>
      <c r="KIJ307"/>
      <c r="KIK307"/>
      <c r="KIL307"/>
      <c r="KIM307"/>
      <c r="KIN307"/>
      <c r="KIO307"/>
      <c r="KIP307"/>
      <c r="KIQ307"/>
      <c r="KIR307"/>
      <c r="KIS307"/>
      <c r="KIT307"/>
      <c r="KIU307"/>
      <c r="KIV307"/>
      <c r="KIW307"/>
      <c r="KIX307"/>
      <c r="KIY307"/>
      <c r="KIZ307"/>
      <c r="KJA307"/>
      <c r="KJB307"/>
      <c r="KJC307"/>
      <c r="KJD307"/>
      <c r="KJE307"/>
      <c r="KJF307"/>
      <c r="KJG307"/>
      <c r="KJH307"/>
      <c r="KJI307"/>
      <c r="KJJ307"/>
      <c r="KJK307"/>
      <c r="KJL307"/>
      <c r="KJM307"/>
      <c r="KJN307"/>
      <c r="KJO307"/>
      <c r="KJP307"/>
      <c r="KJQ307"/>
      <c r="KJR307"/>
      <c r="KJS307"/>
      <c r="KJT307"/>
      <c r="KJU307"/>
      <c r="KJV307"/>
      <c r="KJW307"/>
      <c r="KJX307"/>
      <c r="KJY307"/>
      <c r="KJZ307"/>
      <c r="KKA307"/>
      <c r="KKB307"/>
      <c r="KKC307"/>
      <c r="KKD307"/>
      <c r="KKE307"/>
      <c r="KKF307"/>
      <c r="KKG307"/>
      <c r="KKH307"/>
      <c r="KKI307"/>
      <c r="KKJ307"/>
      <c r="KKK307"/>
      <c r="KKL307"/>
      <c r="KKM307"/>
      <c r="KKN307"/>
      <c r="KKO307"/>
      <c r="KKP307"/>
      <c r="KKQ307"/>
      <c r="KKR307"/>
      <c r="KKS307"/>
      <c r="KKT307"/>
      <c r="KKU307"/>
      <c r="KKV307"/>
      <c r="KKW307"/>
      <c r="KKX307"/>
      <c r="KKY307"/>
      <c r="KKZ307"/>
      <c r="KLA307"/>
      <c r="KLB307"/>
      <c r="KLC307"/>
      <c r="KLD307"/>
      <c r="KLE307"/>
      <c r="KLF307"/>
      <c r="KLG307"/>
      <c r="KLH307"/>
      <c r="KLI307"/>
      <c r="KLJ307"/>
      <c r="KLK307"/>
      <c r="KLL307"/>
      <c r="KLM307"/>
      <c r="KLN307"/>
      <c r="KLO307"/>
      <c r="KLP307"/>
      <c r="KLQ307"/>
      <c r="KLR307"/>
      <c r="KLS307"/>
      <c r="KLT307"/>
      <c r="KLU307"/>
      <c r="KLV307"/>
      <c r="KLW307"/>
      <c r="KLX307"/>
      <c r="KLY307"/>
      <c r="KLZ307"/>
      <c r="KMA307"/>
      <c r="KMB307"/>
      <c r="KMC307"/>
      <c r="KMD307"/>
      <c r="KME307"/>
      <c r="KMF307"/>
      <c r="KMG307"/>
      <c r="KMH307"/>
      <c r="KMI307"/>
      <c r="KMJ307"/>
      <c r="KMK307"/>
      <c r="KML307"/>
      <c r="KMM307"/>
      <c r="KMN307"/>
      <c r="KMO307"/>
      <c r="KMP307"/>
      <c r="KMQ307"/>
      <c r="KMR307"/>
      <c r="KMS307"/>
      <c r="KMT307"/>
      <c r="KMU307"/>
      <c r="KMV307"/>
      <c r="KMW307"/>
      <c r="KMX307"/>
      <c r="KMY307"/>
      <c r="KMZ307"/>
      <c r="KNA307"/>
      <c r="KNB307"/>
      <c r="KNC307"/>
      <c r="KND307"/>
      <c r="KNE307"/>
      <c r="KNF307"/>
      <c r="KNG307"/>
      <c r="KNH307"/>
      <c r="KNI307"/>
      <c r="KNJ307"/>
      <c r="KNK307"/>
      <c r="KNL307"/>
      <c r="KNM307"/>
      <c r="KNN307"/>
      <c r="KNO307"/>
      <c r="KNP307"/>
      <c r="KNQ307"/>
      <c r="KNR307"/>
      <c r="KNS307"/>
      <c r="KNT307"/>
      <c r="KNU307"/>
      <c r="KNV307"/>
      <c r="KNW307"/>
      <c r="KNX307"/>
      <c r="KNY307"/>
      <c r="KNZ307"/>
      <c r="KOA307"/>
      <c r="KOB307"/>
      <c r="KOC307"/>
      <c r="KOD307"/>
      <c r="KOE307"/>
      <c r="KOF307"/>
      <c r="KOG307"/>
      <c r="KOH307"/>
      <c r="KOI307"/>
      <c r="KOJ307"/>
      <c r="KOK307"/>
      <c r="KOL307"/>
      <c r="KOM307"/>
      <c r="KON307"/>
      <c r="KOO307"/>
      <c r="KOP307"/>
      <c r="KOQ307"/>
      <c r="KOR307"/>
      <c r="KOS307"/>
      <c r="KOT307"/>
      <c r="KOU307"/>
      <c r="KOV307"/>
      <c r="KOW307"/>
      <c r="KOX307"/>
      <c r="KOY307"/>
      <c r="KOZ307"/>
      <c r="KPA307"/>
      <c r="KPB307"/>
      <c r="KPC307"/>
      <c r="KPD307"/>
      <c r="KPE307"/>
      <c r="KPF307"/>
      <c r="KPG307"/>
      <c r="KPH307"/>
      <c r="KPI307"/>
      <c r="KPJ307"/>
      <c r="KPK307"/>
      <c r="KPL307"/>
      <c r="KPM307"/>
      <c r="KPN307"/>
      <c r="KPO307"/>
      <c r="KPP307"/>
      <c r="KPQ307"/>
      <c r="KPR307"/>
      <c r="KPS307"/>
      <c r="KPT307"/>
      <c r="KPU307"/>
      <c r="KPV307"/>
      <c r="KPW307"/>
      <c r="KPX307"/>
      <c r="KPY307"/>
      <c r="KPZ307"/>
      <c r="KQA307"/>
      <c r="KQB307"/>
      <c r="KQC307"/>
      <c r="KQD307"/>
      <c r="KQE307"/>
      <c r="KQF307"/>
      <c r="KQG307"/>
      <c r="KQH307"/>
      <c r="KQI307"/>
      <c r="KQJ307"/>
      <c r="KQK307"/>
      <c r="KQL307"/>
      <c r="KQM307"/>
      <c r="KQN307"/>
      <c r="KQO307"/>
      <c r="KQP307"/>
      <c r="KQQ307"/>
      <c r="KQR307"/>
      <c r="KQS307"/>
      <c r="KQT307"/>
      <c r="KQU307"/>
      <c r="KQV307"/>
      <c r="KQW307"/>
      <c r="KQX307"/>
      <c r="KQY307"/>
      <c r="KQZ307"/>
      <c r="KRA307"/>
      <c r="KRB307"/>
      <c r="KRC307"/>
      <c r="KRD307"/>
      <c r="KRE307"/>
      <c r="KRF307"/>
      <c r="KRG307"/>
      <c r="KRH307"/>
      <c r="KRI307"/>
      <c r="KRJ307"/>
      <c r="KRK307"/>
      <c r="KRL307"/>
      <c r="KRM307"/>
      <c r="KRN307"/>
      <c r="KRO307"/>
      <c r="KRP307"/>
      <c r="KRQ307"/>
      <c r="KRR307"/>
      <c r="KRS307"/>
      <c r="KRT307"/>
      <c r="KRU307"/>
      <c r="KRV307"/>
      <c r="KRW307"/>
      <c r="KRX307"/>
      <c r="KRY307"/>
      <c r="KRZ307"/>
      <c r="KSA307"/>
      <c r="KSB307"/>
      <c r="KSC307"/>
      <c r="KSD307"/>
      <c r="KSE307"/>
      <c r="KSF307"/>
      <c r="KSG307"/>
      <c r="KSH307"/>
      <c r="KSI307"/>
      <c r="KSJ307"/>
      <c r="KSK307"/>
      <c r="KSL307"/>
      <c r="KSM307"/>
      <c r="KSN307"/>
      <c r="KSO307"/>
      <c r="KSP307"/>
      <c r="KSQ307"/>
      <c r="KSR307"/>
      <c r="KSS307"/>
      <c r="KST307"/>
      <c r="KSU307"/>
      <c r="KSV307"/>
      <c r="KSW307"/>
      <c r="KSX307"/>
      <c r="KSY307"/>
      <c r="KSZ307"/>
      <c r="KTA307"/>
      <c r="KTB307"/>
      <c r="KTC307"/>
      <c r="KTD307"/>
      <c r="KTE307"/>
      <c r="KTF307"/>
      <c r="KTG307"/>
      <c r="KTH307"/>
      <c r="KTI307"/>
      <c r="KTJ307"/>
      <c r="KTK307"/>
      <c r="KTL307"/>
      <c r="KTM307"/>
      <c r="KTN307"/>
      <c r="KTO307"/>
      <c r="KTP307"/>
      <c r="KTQ307"/>
      <c r="KTR307"/>
      <c r="KTS307"/>
      <c r="KTT307"/>
      <c r="KTU307"/>
      <c r="KTV307"/>
      <c r="KTW307"/>
      <c r="KTX307"/>
      <c r="KTY307"/>
      <c r="KTZ307"/>
      <c r="KUA307"/>
      <c r="KUB307"/>
      <c r="KUC307"/>
      <c r="KUD307"/>
      <c r="KUE307"/>
      <c r="KUF307"/>
      <c r="KUG307"/>
      <c r="KUH307"/>
      <c r="KUI307"/>
      <c r="KUJ307"/>
      <c r="KUK307"/>
      <c r="KUL307"/>
      <c r="KUM307"/>
      <c r="KUN307"/>
      <c r="KUO307"/>
      <c r="KUP307"/>
      <c r="KUQ307"/>
      <c r="KUR307"/>
      <c r="KUS307"/>
      <c r="KUT307"/>
      <c r="KUU307"/>
      <c r="KUV307"/>
      <c r="KUW307"/>
      <c r="KUX307"/>
      <c r="KUY307"/>
      <c r="KUZ307"/>
      <c r="KVA307"/>
      <c r="KVB307"/>
      <c r="KVC307"/>
      <c r="KVD307"/>
      <c r="KVE307"/>
      <c r="KVF307"/>
      <c r="KVG307"/>
      <c r="KVH307"/>
      <c r="KVI307"/>
      <c r="KVJ307"/>
      <c r="KVK307"/>
      <c r="KVL307"/>
      <c r="KVM307"/>
      <c r="KVN307"/>
      <c r="KVO307"/>
      <c r="KVP307"/>
      <c r="KVQ307"/>
      <c r="KVR307"/>
      <c r="KVS307"/>
      <c r="KVT307"/>
      <c r="KVU307"/>
      <c r="KVV307"/>
      <c r="KVW307"/>
      <c r="KVX307"/>
      <c r="KVY307"/>
      <c r="KVZ307"/>
      <c r="KWA307"/>
      <c r="KWB307"/>
      <c r="KWC307"/>
      <c r="KWD307"/>
      <c r="KWE307"/>
      <c r="KWF307"/>
      <c r="KWG307"/>
      <c r="KWH307"/>
      <c r="KWI307"/>
      <c r="KWJ307"/>
      <c r="KWK307"/>
      <c r="KWL307"/>
      <c r="KWM307"/>
      <c r="KWN307"/>
      <c r="KWO307"/>
      <c r="KWP307"/>
      <c r="KWQ307"/>
      <c r="KWR307"/>
      <c r="KWS307"/>
      <c r="KWT307"/>
      <c r="KWU307"/>
      <c r="KWV307"/>
      <c r="KWW307"/>
      <c r="KWX307"/>
      <c r="KWY307"/>
      <c r="KWZ307"/>
      <c r="KXA307"/>
      <c r="KXB307"/>
      <c r="KXC307"/>
      <c r="KXD307"/>
      <c r="KXE307"/>
      <c r="KXF307"/>
      <c r="KXG307"/>
      <c r="KXH307"/>
      <c r="KXI307"/>
      <c r="KXJ307"/>
      <c r="KXK307"/>
      <c r="KXL307"/>
      <c r="KXM307"/>
      <c r="KXN307"/>
      <c r="KXO307"/>
      <c r="KXP307"/>
      <c r="KXQ307"/>
      <c r="KXR307"/>
      <c r="KXS307"/>
      <c r="KXT307"/>
      <c r="KXU307"/>
      <c r="KXV307"/>
      <c r="KXW307"/>
      <c r="KXX307"/>
      <c r="KXY307"/>
      <c r="KXZ307"/>
      <c r="KYA307"/>
      <c r="KYB307"/>
      <c r="KYC307"/>
      <c r="KYD307"/>
      <c r="KYE307"/>
      <c r="KYF307"/>
      <c r="KYG307"/>
      <c r="KYH307"/>
      <c r="KYI307"/>
      <c r="KYJ307"/>
      <c r="KYK307"/>
      <c r="KYL307"/>
      <c r="KYM307"/>
      <c r="KYN307"/>
      <c r="KYO307"/>
      <c r="KYP307"/>
      <c r="KYQ307"/>
      <c r="KYR307"/>
      <c r="KYS307"/>
      <c r="KYT307"/>
      <c r="KYU307"/>
      <c r="KYV307"/>
      <c r="KYW307"/>
      <c r="KYX307"/>
      <c r="KYY307"/>
      <c r="KYZ307"/>
      <c r="KZA307"/>
      <c r="KZB307"/>
      <c r="KZC307"/>
      <c r="KZD307"/>
      <c r="KZE307"/>
      <c r="KZF307"/>
      <c r="KZG307"/>
      <c r="KZH307"/>
      <c r="KZI307"/>
      <c r="KZJ307"/>
      <c r="KZK307"/>
      <c r="KZL307"/>
      <c r="KZM307"/>
      <c r="KZN307"/>
      <c r="KZO307"/>
      <c r="KZP307"/>
      <c r="KZQ307"/>
      <c r="KZR307"/>
      <c r="KZS307"/>
      <c r="KZT307"/>
      <c r="KZU307"/>
      <c r="KZV307"/>
      <c r="KZW307"/>
      <c r="KZX307"/>
      <c r="KZY307"/>
      <c r="KZZ307"/>
      <c r="LAA307"/>
      <c r="LAB307"/>
      <c r="LAC307"/>
      <c r="LAD307"/>
      <c r="LAE307"/>
      <c r="LAF307"/>
      <c r="LAG307"/>
      <c r="LAH307"/>
      <c r="LAI307"/>
      <c r="LAJ307"/>
      <c r="LAK307"/>
      <c r="LAL307"/>
      <c r="LAM307"/>
      <c r="LAN307"/>
      <c r="LAO307"/>
      <c r="LAP307"/>
      <c r="LAQ307"/>
      <c r="LAR307"/>
      <c r="LAS307"/>
      <c r="LAT307"/>
      <c r="LAU307"/>
      <c r="LAV307"/>
      <c r="LAW307"/>
      <c r="LAX307"/>
      <c r="LAY307"/>
      <c r="LAZ307"/>
      <c r="LBA307"/>
      <c r="LBB307"/>
      <c r="LBC307"/>
      <c r="LBD307"/>
      <c r="LBE307"/>
      <c r="LBF307"/>
      <c r="LBG307"/>
      <c r="LBH307"/>
      <c r="LBI307"/>
      <c r="LBJ307"/>
      <c r="LBK307"/>
      <c r="LBL307"/>
      <c r="LBM307"/>
      <c r="LBN307"/>
      <c r="LBO307"/>
      <c r="LBP307"/>
      <c r="LBQ307"/>
      <c r="LBR307"/>
      <c r="LBS307"/>
      <c r="LBT307"/>
      <c r="LBU307"/>
      <c r="LBV307"/>
      <c r="LBW307"/>
      <c r="LBX307"/>
      <c r="LBY307"/>
      <c r="LBZ307"/>
      <c r="LCA307"/>
      <c r="LCB307"/>
      <c r="LCC307"/>
      <c r="LCD307"/>
      <c r="LCE307"/>
      <c r="LCF307"/>
      <c r="LCG307"/>
      <c r="LCH307"/>
      <c r="LCI307"/>
      <c r="LCJ307"/>
      <c r="LCK307"/>
      <c r="LCL307"/>
      <c r="LCM307"/>
      <c r="LCN307"/>
      <c r="LCO307"/>
      <c r="LCP307"/>
      <c r="LCQ307"/>
      <c r="LCR307"/>
      <c r="LCS307"/>
      <c r="LCT307"/>
      <c r="LCU307"/>
      <c r="LCV307"/>
      <c r="LCW307"/>
      <c r="LCX307"/>
      <c r="LCY307"/>
      <c r="LCZ307"/>
      <c r="LDA307"/>
      <c r="LDB307"/>
      <c r="LDC307"/>
      <c r="LDD307"/>
      <c r="LDE307"/>
      <c r="LDF307"/>
      <c r="LDG307"/>
      <c r="LDH307"/>
      <c r="LDI307"/>
      <c r="LDJ307"/>
      <c r="LDK307"/>
      <c r="LDL307"/>
      <c r="LDM307"/>
      <c r="LDN307"/>
      <c r="LDO307"/>
      <c r="LDP307"/>
      <c r="LDQ307"/>
      <c r="LDR307"/>
      <c r="LDS307"/>
      <c r="LDT307"/>
      <c r="LDU307"/>
      <c r="LDV307"/>
      <c r="LDW307"/>
      <c r="LDX307"/>
      <c r="LDY307"/>
      <c r="LDZ307"/>
      <c r="LEA307"/>
      <c r="LEB307"/>
      <c r="LEC307"/>
      <c r="LED307"/>
      <c r="LEE307"/>
      <c r="LEF307"/>
      <c r="LEG307"/>
      <c r="LEH307"/>
      <c r="LEI307"/>
      <c r="LEJ307"/>
      <c r="LEK307"/>
      <c r="LEL307"/>
      <c r="LEM307"/>
      <c r="LEN307"/>
      <c r="LEO307"/>
      <c r="LEP307"/>
      <c r="LEQ307"/>
      <c r="LER307"/>
      <c r="LES307"/>
      <c r="LET307"/>
      <c r="LEU307"/>
      <c r="LEV307"/>
      <c r="LEW307"/>
      <c r="LEX307"/>
      <c r="LEY307"/>
      <c r="LEZ307"/>
      <c r="LFA307"/>
      <c r="LFB307"/>
      <c r="LFC307"/>
      <c r="LFD307"/>
      <c r="LFE307"/>
      <c r="LFF307"/>
      <c r="LFG307"/>
      <c r="LFH307"/>
      <c r="LFI307"/>
      <c r="LFJ307"/>
      <c r="LFK307"/>
      <c r="LFL307"/>
      <c r="LFM307"/>
      <c r="LFN307"/>
      <c r="LFO307"/>
      <c r="LFP307"/>
      <c r="LFQ307"/>
      <c r="LFR307"/>
      <c r="LFS307"/>
      <c r="LFT307"/>
      <c r="LFU307"/>
      <c r="LFV307"/>
      <c r="LFW307"/>
      <c r="LFX307"/>
      <c r="LFY307"/>
      <c r="LFZ307"/>
      <c r="LGA307"/>
      <c r="LGB307"/>
      <c r="LGC307"/>
      <c r="LGD307"/>
      <c r="LGE307"/>
      <c r="LGF307"/>
      <c r="LGG307"/>
      <c r="LGH307"/>
      <c r="LGI307"/>
      <c r="LGJ307"/>
      <c r="LGK307"/>
      <c r="LGL307"/>
      <c r="LGM307"/>
      <c r="LGN307"/>
      <c r="LGO307"/>
      <c r="LGP307"/>
      <c r="LGQ307"/>
      <c r="LGR307"/>
      <c r="LGS307"/>
      <c r="LGT307"/>
      <c r="LGU307"/>
      <c r="LGV307"/>
      <c r="LGW307"/>
      <c r="LGX307"/>
      <c r="LGY307"/>
      <c r="LGZ307"/>
      <c r="LHA307"/>
      <c r="LHB307"/>
      <c r="LHC307"/>
      <c r="LHD307"/>
      <c r="LHE307"/>
      <c r="LHF307"/>
      <c r="LHG307"/>
      <c r="LHH307"/>
      <c r="LHI307"/>
      <c r="LHJ307"/>
      <c r="LHK307"/>
      <c r="LHL307"/>
      <c r="LHM307"/>
      <c r="LHN307"/>
      <c r="LHO307"/>
      <c r="LHP307"/>
      <c r="LHQ307"/>
      <c r="LHR307"/>
      <c r="LHS307"/>
      <c r="LHT307"/>
      <c r="LHU307"/>
      <c r="LHV307"/>
      <c r="LHW307"/>
      <c r="LHX307"/>
      <c r="LHY307"/>
      <c r="LHZ307"/>
      <c r="LIA307"/>
      <c r="LIB307"/>
      <c r="LIC307"/>
      <c r="LID307"/>
      <c r="LIE307"/>
      <c r="LIF307"/>
      <c r="LIG307"/>
      <c r="LIH307"/>
      <c r="LII307"/>
      <c r="LIJ307"/>
      <c r="LIK307"/>
      <c r="LIL307"/>
      <c r="LIM307"/>
      <c r="LIN307"/>
      <c r="LIO307"/>
      <c r="LIP307"/>
      <c r="LIQ307"/>
      <c r="LIR307"/>
      <c r="LIS307"/>
      <c r="LIT307"/>
      <c r="LIU307"/>
      <c r="LIV307"/>
      <c r="LIW307"/>
      <c r="LIX307"/>
      <c r="LIY307"/>
      <c r="LIZ307"/>
      <c r="LJA307"/>
      <c r="LJB307"/>
      <c r="LJC307"/>
      <c r="LJD307"/>
      <c r="LJE307"/>
      <c r="LJF307"/>
      <c r="LJG307"/>
      <c r="LJH307"/>
      <c r="LJI307"/>
      <c r="LJJ307"/>
      <c r="LJK307"/>
      <c r="LJL307"/>
      <c r="LJM307"/>
      <c r="LJN307"/>
      <c r="LJO307"/>
      <c r="LJP307"/>
      <c r="LJQ307"/>
      <c r="LJR307"/>
      <c r="LJS307"/>
      <c r="LJT307"/>
      <c r="LJU307"/>
      <c r="LJV307"/>
      <c r="LJW307"/>
      <c r="LJX307"/>
      <c r="LJY307"/>
      <c r="LJZ307"/>
      <c r="LKA307"/>
      <c r="LKB307"/>
      <c r="LKC307"/>
      <c r="LKD307"/>
      <c r="LKE307"/>
      <c r="LKF307"/>
      <c r="LKG307"/>
      <c r="LKH307"/>
      <c r="LKI307"/>
      <c r="LKJ307"/>
      <c r="LKK307"/>
      <c r="LKL307"/>
      <c r="LKM307"/>
      <c r="LKN307"/>
      <c r="LKO307"/>
      <c r="LKP307"/>
      <c r="LKQ307"/>
      <c r="LKR307"/>
      <c r="LKS307"/>
      <c r="LKT307"/>
      <c r="LKU307"/>
      <c r="LKV307"/>
      <c r="LKW307"/>
      <c r="LKX307"/>
      <c r="LKY307"/>
      <c r="LKZ307"/>
      <c r="LLA307"/>
      <c r="LLB307"/>
      <c r="LLC307"/>
      <c r="LLD307"/>
      <c r="LLE307"/>
      <c r="LLF307"/>
      <c r="LLG307"/>
      <c r="LLH307"/>
      <c r="LLI307"/>
      <c r="LLJ307"/>
      <c r="LLK307"/>
      <c r="LLL307"/>
      <c r="LLM307"/>
      <c r="LLN307"/>
      <c r="LLO307"/>
      <c r="LLP307"/>
      <c r="LLQ307"/>
      <c r="LLR307"/>
      <c r="LLS307"/>
      <c r="LLT307"/>
      <c r="LLU307"/>
      <c r="LLV307"/>
      <c r="LLW307"/>
      <c r="LLX307"/>
      <c r="LLY307"/>
      <c r="LLZ307"/>
      <c r="LMA307"/>
      <c r="LMB307"/>
      <c r="LMC307"/>
      <c r="LMD307"/>
      <c r="LME307"/>
      <c r="LMF307"/>
      <c r="LMG307"/>
      <c r="LMH307"/>
      <c r="LMI307"/>
      <c r="LMJ307"/>
      <c r="LMK307"/>
      <c r="LML307"/>
      <c r="LMM307"/>
      <c r="LMN307"/>
      <c r="LMO307"/>
      <c r="LMP307"/>
      <c r="LMQ307"/>
      <c r="LMR307"/>
      <c r="LMS307"/>
      <c r="LMT307"/>
      <c r="LMU307"/>
      <c r="LMV307"/>
      <c r="LMW307"/>
      <c r="LMX307"/>
      <c r="LMY307"/>
      <c r="LMZ307"/>
      <c r="LNA307"/>
      <c r="LNB307"/>
      <c r="LNC307"/>
      <c r="LND307"/>
      <c r="LNE307"/>
      <c r="LNF307"/>
      <c r="LNG307"/>
      <c r="LNH307"/>
      <c r="LNI307"/>
      <c r="LNJ307"/>
      <c r="LNK307"/>
      <c r="LNL307"/>
      <c r="LNM307"/>
      <c r="LNN307"/>
      <c r="LNO307"/>
      <c r="LNP307"/>
      <c r="LNQ307"/>
      <c r="LNR307"/>
      <c r="LNS307"/>
      <c r="LNT307"/>
      <c r="LNU307"/>
      <c r="LNV307"/>
      <c r="LNW307"/>
      <c r="LNX307"/>
      <c r="LNY307"/>
      <c r="LNZ307"/>
      <c r="LOA307"/>
      <c r="LOB307"/>
      <c r="LOC307"/>
      <c r="LOD307"/>
      <c r="LOE307"/>
      <c r="LOF307"/>
      <c r="LOG307"/>
      <c r="LOH307"/>
      <c r="LOI307"/>
      <c r="LOJ307"/>
      <c r="LOK307"/>
      <c r="LOL307"/>
      <c r="LOM307"/>
      <c r="LON307"/>
      <c r="LOO307"/>
      <c r="LOP307"/>
      <c r="LOQ307"/>
      <c r="LOR307"/>
      <c r="LOS307"/>
      <c r="LOT307"/>
      <c r="LOU307"/>
      <c r="LOV307"/>
      <c r="LOW307"/>
      <c r="LOX307"/>
      <c r="LOY307"/>
      <c r="LOZ307"/>
      <c r="LPA307"/>
      <c r="LPB307"/>
      <c r="LPC307"/>
      <c r="LPD307"/>
      <c r="LPE307"/>
      <c r="LPF307"/>
      <c r="LPG307"/>
      <c r="LPH307"/>
      <c r="LPI307"/>
      <c r="LPJ307"/>
      <c r="LPK307"/>
      <c r="LPL307"/>
      <c r="LPM307"/>
      <c r="LPN307"/>
      <c r="LPO307"/>
      <c r="LPP307"/>
      <c r="LPQ307"/>
      <c r="LPR307"/>
      <c r="LPS307"/>
      <c r="LPT307"/>
      <c r="LPU307"/>
      <c r="LPV307"/>
      <c r="LPW307"/>
      <c r="LPX307"/>
      <c r="LPY307"/>
      <c r="LPZ307"/>
      <c r="LQA307"/>
      <c r="LQB307"/>
      <c r="LQC307"/>
      <c r="LQD307"/>
      <c r="LQE307"/>
      <c r="LQF307"/>
      <c r="LQG307"/>
      <c r="LQH307"/>
      <c r="LQI307"/>
      <c r="LQJ307"/>
      <c r="LQK307"/>
      <c r="LQL307"/>
      <c r="LQM307"/>
      <c r="LQN307"/>
      <c r="LQO307"/>
      <c r="LQP307"/>
      <c r="LQQ307"/>
      <c r="LQR307"/>
      <c r="LQS307"/>
      <c r="LQT307"/>
      <c r="LQU307"/>
      <c r="LQV307"/>
      <c r="LQW307"/>
      <c r="LQX307"/>
      <c r="LQY307"/>
      <c r="LQZ307"/>
      <c r="LRA307"/>
      <c r="LRB307"/>
      <c r="LRC307"/>
      <c r="LRD307"/>
      <c r="LRE307"/>
      <c r="LRF307"/>
      <c r="LRG307"/>
      <c r="LRH307"/>
      <c r="LRI307"/>
      <c r="LRJ307"/>
      <c r="LRK307"/>
      <c r="LRL307"/>
      <c r="LRM307"/>
      <c r="LRN307"/>
      <c r="LRO307"/>
      <c r="LRP307"/>
      <c r="LRQ307"/>
      <c r="LRR307"/>
      <c r="LRS307"/>
      <c r="LRT307"/>
      <c r="LRU307"/>
      <c r="LRV307"/>
      <c r="LRW307"/>
      <c r="LRX307"/>
      <c r="LRY307"/>
      <c r="LRZ307"/>
      <c r="LSA307"/>
      <c r="LSB307"/>
      <c r="LSC307"/>
      <c r="LSD307"/>
      <c r="LSE307"/>
      <c r="LSF307"/>
      <c r="LSG307"/>
      <c r="LSH307"/>
      <c r="LSI307"/>
      <c r="LSJ307"/>
      <c r="LSK307"/>
      <c r="LSL307"/>
      <c r="LSM307"/>
      <c r="LSN307"/>
      <c r="LSO307"/>
      <c r="LSP307"/>
      <c r="LSQ307"/>
      <c r="LSR307"/>
      <c r="LSS307"/>
      <c r="LST307"/>
      <c r="LSU307"/>
      <c r="LSV307"/>
      <c r="LSW307"/>
      <c r="LSX307"/>
      <c r="LSY307"/>
      <c r="LSZ307"/>
      <c r="LTA307"/>
      <c r="LTB307"/>
      <c r="LTC307"/>
      <c r="LTD307"/>
      <c r="LTE307"/>
      <c r="LTF307"/>
      <c r="LTG307"/>
      <c r="LTH307"/>
      <c r="LTI307"/>
      <c r="LTJ307"/>
      <c r="LTK307"/>
      <c r="LTL307"/>
      <c r="LTM307"/>
      <c r="LTN307"/>
      <c r="LTO307"/>
      <c r="LTP307"/>
      <c r="LTQ307"/>
      <c r="LTR307"/>
      <c r="LTS307"/>
      <c r="LTT307"/>
      <c r="LTU307"/>
      <c r="LTV307"/>
      <c r="LTW307"/>
      <c r="LTX307"/>
      <c r="LTY307"/>
      <c r="LTZ307"/>
      <c r="LUA307"/>
      <c r="LUB307"/>
      <c r="LUC307"/>
      <c r="LUD307"/>
      <c r="LUE307"/>
      <c r="LUF307"/>
      <c r="LUG307"/>
      <c r="LUH307"/>
      <c r="LUI307"/>
      <c r="LUJ307"/>
      <c r="LUK307"/>
      <c r="LUL307"/>
      <c r="LUM307"/>
      <c r="LUN307"/>
      <c r="LUO307"/>
      <c r="LUP307"/>
      <c r="LUQ307"/>
      <c r="LUR307"/>
      <c r="LUS307"/>
      <c r="LUT307"/>
      <c r="LUU307"/>
      <c r="LUV307"/>
      <c r="LUW307"/>
      <c r="LUX307"/>
      <c r="LUY307"/>
      <c r="LUZ307"/>
      <c r="LVA307"/>
      <c r="LVB307"/>
      <c r="LVC307"/>
      <c r="LVD307"/>
      <c r="LVE307"/>
      <c r="LVF307"/>
      <c r="LVG307"/>
      <c r="LVH307"/>
      <c r="LVI307"/>
      <c r="LVJ307"/>
      <c r="LVK307"/>
      <c r="LVL307"/>
      <c r="LVM307"/>
      <c r="LVN307"/>
      <c r="LVO307"/>
      <c r="LVP307"/>
      <c r="LVQ307"/>
      <c r="LVR307"/>
      <c r="LVS307"/>
      <c r="LVT307"/>
      <c r="LVU307"/>
      <c r="LVV307"/>
      <c r="LVW307"/>
      <c r="LVX307"/>
      <c r="LVY307"/>
      <c r="LVZ307"/>
      <c r="LWA307"/>
      <c r="LWB307"/>
      <c r="LWC307"/>
      <c r="LWD307"/>
      <c r="LWE307"/>
      <c r="LWF307"/>
      <c r="LWG307"/>
      <c r="LWH307"/>
      <c r="LWI307"/>
      <c r="LWJ307"/>
      <c r="LWK307"/>
      <c r="LWL307"/>
      <c r="LWM307"/>
      <c r="LWN307"/>
      <c r="LWO307"/>
      <c r="LWP307"/>
      <c r="LWQ307"/>
      <c r="LWR307"/>
      <c r="LWS307"/>
      <c r="LWT307"/>
      <c r="LWU307"/>
      <c r="LWV307"/>
      <c r="LWW307"/>
      <c r="LWX307"/>
      <c r="LWY307"/>
      <c r="LWZ307"/>
      <c r="LXA307"/>
      <c r="LXB307"/>
      <c r="LXC307"/>
      <c r="LXD307"/>
      <c r="LXE307"/>
      <c r="LXF307"/>
      <c r="LXG307"/>
      <c r="LXH307"/>
      <c r="LXI307"/>
      <c r="LXJ307"/>
      <c r="LXK307"/>
      <c r="LXL307"/>
      <c r="LXM307"/>
      <c r="LXN307"/>
      <c r="LXO307"/>
      <c r="LXP307"/>
      <c r="LXQ307"/>
      <c r="LXR307"/>
      <c r="LXS307"/>
      <c r="LXT307"/>
      <c r="LXU307"/>
      <c r="LXV307"/>
      <c r="LXW307"/>
      <c r="LXX307"/>
      <c r="LXY307"/>
      <c r="LXZ307"/>
      <c r="LYA307"/>
      <c r="LYB307"/>
      <c r="LYC307"/>
      <c r="LYD307"/>
      <c r="LYE307"/>
      <c r="LYF307"/>
      <c r="LYG307"/>
      <c r="LYH307"/>
      <c r="LYI307"/>
      <c r="LYJ307"/>
      <c r="LYK307"/>
      <c r="LYL307"/>
      <c r="LYM307"/>
      <c r="LYN307"/>
      <c r="LYO307"/>
      <c r="LYP307"/>
      <c r="LYQ307"/>
      <c r="LYR307"/>
      <c r="LYS307"/>
      <c r="LYT307"/>
      <c r="LYU307"/>
      <c r="LYV307"/>
      <c r="LYW307"/>
      <c r="LYX307"/>
      <c r="LYY307"/>
      <c r="LYZ307"/>
      <c r="LZA307"/>
      <c r="LZB307"/>
      <c r="LZC307"/>
      <c r="LZD307"/>
      <c r="LZE307"/>
      <c r="LZF307"/>
      <c r="LZG307"/>
      <c r="LZH307"/>
      <c r="LZI307"/>
      <c r="LZJ307"/>
      <c r="LZK307"/>
      <c r="LZL307"/>
      <c r="LZM307"/>
      <c r="LZN307"/>
      <c r="LZO307"/>
      <c r="LZP307"/>
      <c r="LZQ307"/>
      <c r="LZR307"/>
      <c r="LZS307"/>
      <c r="LZT307"/>
      <c r="LZU307"/>
      <c r="LZV307"/>
      <c r="LZW307"/>
      <c r="LZX307"/>
      <c r="LZY307"/>
      <c r="LZZ307"/>
      <c r="MAA307"/>
      <c r="MAB307"/>
      <c r="MAC307"/>
      <c r="MAD307"/>
      <c r="MAE307"/>
      <c r="MAF307"/>
      <c r="MAG307"/>
      <c r="MAH307"/>
      <c r="MAI307"/>
      <c r="MAJ307"/>
      <c r="MAK307"/>
      <c r="MAL307"/>
      <c r="MAM307"/>
      <c r="MAN307"/>
      <c r="MAO307"/>
      <c r="MAP307"/>
      <c r="MAQ307"/>
      <c r="MAR307"/>
      <c r="MAS307"/>
      <c r="MAT307"/>
      <c r="MAU307"/>
      <c r="MAV307"/>
      <c r="MAW307"/>
      <c r="MAX307"/>
      <c r="MAY307"/>
      <c r="MAZ307"/>
      <c r="MBA307"/>
      <c r="MBB307"/>
      <c r="MBC307"/>
      <c r="MBD307"/>
      <c r="MBE307"/>
      <c r="MBF307"/>
      <c r="MBG307"/>
      <c r="MBH307"/>
      <c r="MBI307"/>
      <c r="MBJ307"/>
      <c r="MBK307"/>
      <c r="MBL307"/>
      <c r="MBM307"/>
      <c r="MBN307"/>
      <c r="MBO307"/>
      <c r="MBP307"/>
      <c r="MBQ307"/>
      <c r="MBR307"/>
      <c r="MBS307"/>
      <c r="MBT307"/>
      <c r="MBU307"/>
      <c r="MBV307"/>
      <c r="MBW307"/>
      <c r="MBX307"/>
      <c r="MBY307"/>
      <c r="MBZ307"/>
      <c r="MCA307"/>
      <c r="MCB307"/>
      <c r="MCC307"/>
      <c r="MCD307"/>
      <c r="MCE307"/>
      <c r="MCF307"/>
      <c r="MCG307"/>
      <c r="MCH307"/>
      <c r="MCI307"/>
      <c r="MCJ307"/>
      <c r="MCK307"/>
      <c r="MCL307"/>
      <c r="MCM307"/>
      <c r="MCN307"/>
      <c r="MCO307"/>
      <c r="MCP307"/>
      <c r="MCQ307"/>
      <c r="MCR307"/>
      <c r="MCS307"/>
      <c r="MCT307"/>
      <c r="MCU307"/>
      <c r="MCV307"/>
      <c r="MCW307"/>
      <c r="MCX307"/>
      <c r="MCY307"/>
      <c r="MCZ307"/>
      <c r="MDA307"/>
      <c r="MDB307"/>
      <c r="MDC307"/>
      <c r="MDD307"/>
      <c r="MDE307"/>
      <c r="MDF307"/>
      <c r="MDG307"/>
      <c r="MDH307"/>
      <c r="MDI307"/>
      <c r="MDJ307"/>
      <c r="MDK307"/>
      <c r="MDL307"/>
      <c r="MDM307"/>
      <c r="MDN307"/>
      <c r="MDO307"/>
      <c r="MDP307"/>
      <c r="MDQ307"/>
      <c r="MDR307"/>
      <c r="MDS307"/>
      <c r="MDT307"/>
      <c r="MDU307"/>
      <c r="MDV307"/>
      <c r="MDW307"/>
      <c r="MDX307"/>
      <c r="MDY307"/>
      <c r="MDZ307"/>
      <c r="MEA307"/>
      <c r="MEB307"/>
      <c r="MEC307"/>
      <c r="MED307"/>
      <c r="MEE307"/>
      <c r="MEF307"/>
      <c r="MEG307"/>
      <c r="MEH307"/>
      <c r="MEI307"/>
      <c r="MEJ307"/>
      <c r="MEK307"/>
      <c r="MEL307"/>
      <c r="MEM307"/>
      <c r="MEN307"/>
      <c r="MEO307"/>
      <c r="MEP307"/>
      <c r="MEQ307"/>
      <c r="MER307"/>
      <c r="MES307"/>
      <c r="MET307"/>
      <c r="MEU307"/>
      <c r="MEV307"/>
      <c r="MEW307"/>
      <c r="MEX307"/>
      <c r="MEY307"/>
      <c r="MEZ307"/>
      <c r="MFA307"/>
      <c r="MFB307"/>
      <c r="MFC307"/>
      <c r="MFD307"/>
      <c r="MFE307"/>
      <c r="MFF307"/>
      <c r="MFG307"/>
      <c r="MFH307"/>
      <c r="MFI307"/>
      <c r="MFJ307"/>
      <c r="MFK307"/>
      <c r="MFL307"/>
      <c r="MFM307"/>
      <c r="MFN307"/>
      <c r="MFO307"/>
      <c r="MFP307"/>
      <c r="MFQ307"/>
      <c r="MFR307"/>
      <c r="MFS307"/>
      <c r="MFT307"/>
      <c r="MFU307"/>
      <c r="MFV307"/>
      <c r="MFW307"/>
      <c r="MFX307"/>
      <c r="MFY307"/>
      <c r="MFZ307"/>
      <c r="MGA307"/>
      <c r="MGB307"/>
      <c r="MGC307"/>
      <c r="MGD307"/>
      <c r="MGE307"/>
      <c r="MGF307"/>
      <c r="MGG307"/>
      <c r="MGH307"/>
      <c r="MGI307"/>
      <c r="MGJ307"/>
      <c r="MGK307"/>
      <c r="MGL307"/>
      <c r="MGM307"/>
      <c r="MGN307"/>
      <c r="MGO307"/>
      <c r="MGP307"/>
      <c r="MGQ307"/>
      <c r="MGR307"/>
      <c r="MGS307"/>
      <c r="MGT307"/>
      <c r="MGU307"/>
      <c r="MGV307"/>
      <c r="MGW307"/>
      <c r="MGX307"/>
      <c r="MGY307"/>
      <c r="MGZ307"/>
      <c r="MHA307"/>
      <c r="MHB307"/>
      <c r="MHC307"/>
      <c r="MHD307"/>
      <c r="MHE307"/>
      <c r="MHF307"/>
      <c r="MHG307"/>
      <c r="MHH307"/>
      <c r="MHI307"/>
      <c r="MHJ307"/>
      <c r="MHK307"/>
      <c r="MHL307"/>
      <c r="MHM307"/>
      <c r="MHN307"/>
      <c r="MHO307"/>
      <c r="MHP307"/>
      <c r="MHQ307"/>
      <c r="MHR307"/>
      <c r="MHS307"/>
      <c r="MHT307"/>
      <c r="MHU307"/>
      <c r="MHV307"/>
      <c r="MHW307"/>
      <c r="MHX307"/>
      <c r="MHY307"/>
      <c r="MHZ307"/>
      <c r="MIA307"/>
      <c r="MIB307"/>
      <c r="MIC307"/>
      <c r="MID307"/>
      <c r="MIE307"/>
      <c r="MIF307"/>
      <c r="MIG307"/>
      <c r="MIH307"/>
      <c r="MII307"/>
      <c r="MIJ307"/>
      <c r="MIK307"/>
      <c r="MIL307"/>
      <c r="MIM307"/>
      <c r="MIN307"/>
      <c r="MIO307"/>
      <c r="MIP307"/>
      <c r="MIQ307"/>
      <c r="MIR307"/>
      <c r="MIS307"/>
      <c r="MIT307"/>
      <c r="MIU307"/>
      <c r="MIV307"/>
      <c r="MIW307"/>
      <c r="MIX307"/>
      <c r="MIY307"/>
      <c r="MIZ307"/>
      <c r="MJA307"/>
      <c r="MJB307"/>
      <c r="MJC307"/>
      <c r="MJD307"/>
      <c r="MJE307"/>
      <c r="MJF307"/>
      <c r="MJG307"/>
      <c r="MJH307"/>
      <c r="MJI307"/>
      <c r="MJJ307"/>
      <c r="MJK307"/>
      <c r="MJL307"/>
      <c r="MJM307"/>
      <c r="MJN307"/>
      <c r="MJO307"/>
      <c r="MJP307"/>
      <c r="MJQ307"/>
      <c r="MJR307"/>
      <c r="MJS307"/>
      <c r="MJT307"/>
      <c r="MJU307"/>
      <c r="MJV307"/>
      <c r="MJW307"/>
      <c r="MJX307"/>
      <c r="MJY307"/>
      <c r="MJZ307"/>
      <c r="MKA307"/>
      <c r="MKB307"/>
      <c r="MKC307"/>
      <c r="MKD307"/>
      <c r="MKE307"/>
      <c r="MKF307"/>
      <c r="MKG307"/>
      <c r="MKH307"/>
      <c r="MKI307"/>
      <c r="MKJ307"/>
      <c r="MKK307"/>
      <c r="MKL307"/>
      <c r="MKM307"/>
      <c r="MKN307"/>
      <c r="MKO307"/>
      <c r="MKP307"/>
      <c r="MKQ307"/>
      <c r="MKR307"/>
      <c r="MKS307"/>
      <c r="MKT307"/>
      <c r="MKU307"/>
      <c r="MKV307"/>
      <c r="MKW307"/>
      <c r="MKX307"/>
      <c r="MKY307"/>
      <c r="MKZ307"/>
      <c r="MLA307"/>
      <c r="MLB307"/>
      <c r="MLC307"/>
      <c r="MLD307"/>
      <c r="MLE307"/>
      <c r="MLF307"/>
      <c r="MLG307"/>
      <c r="MLH307"/>
      <c r="MLI307"/>
      <c r="MLJ307"/>
      <c r="MLK307"/>
      <c r="MLL307"/>
      <c r="MLM307"/>
      <c r="MLN307"/>
      <c r="MLO307"/>
      <c r="MLP307"/>
      <c r="MLQ307"/>
      <c r="MLR307"/>
      <c r="MLS307"/>
      <c r="MLT307"/>
      <c r="MLU307"/>
      <c r="MLV307"/>
      <c r="MLW307"/>
      <c r="MLX307"/>
      <c r="MLY307"/>
      <c r="MLZ307"/>
      <c r="MMA307"/>
      <c r="MMB307"/>
      <c r="MMC307"/>
      <c r="MMD307"/>
      <c r="MME307"/>
      <c r="MMF307"/>
      <c r="MMG307"/>
      <c r="MMH307"/>
      <c r="MMI307"/>
      <c r="MMJ307"/>
      <c r="MMK307"/>
      <c r="MML307"/>
      <c r="MMM307"/>
      <c r="MMN307"/>
      <c r="MMO307"/>
      <c r="MMP307"/>
      <c r="MMQ307"/>
      <c r="MMR307"/>
      <c r="MMS307"/>
      <c r="MMT307"/>
      <c r="MMU307"/>
      <c r="MMV307"/>
      <c r="MMW307"/>
      <c r="MMX307"/>
      <c r="MMY307"/>
      <c r="MMZ307"/>
      <c r="MNA307"/>
      <c r="MNB307"/>
      <c r="MNC307"/>
      <c r="MND307"/>
      <c r="MNE307"/>
      <c r="MNF307"/>
      <c r="MNG307"/>
      <c r="MNH307"/>
      <c r="MNI307"/>
      <c r="MNJ307"/>
      <c r="MNK307"/>
      <c r="MNL307"/>
      <c r="MNM307"/>
      <c r="MNN307"/>
      <c r="MNO307"/>
      <c r="MNP307"/>
      <c r="MNQ307"/>
      <c r="MNR307"/>
      <c r="MNS307"/>
      <c r="MNT307"/>
      <c r="MNU307"/>
      <c r="MNV307"/>
      <c r="MNW307"/>
      <c r="MNX307"/>
      <c r="MNY307"/>
      <c r="MNZ307"/>
      <c r="MOA307"/>
      <c r="MOB307"/>
      <c r="MOC307"/>
      <c r="MOD307"/>
      <c r="MOE307"/>
      <c r="MOF307"/>
      <c r="MOG307"/>
      <c r="MOH307"/>
      <c r="MOI307"/>
      <c r="MOJ307"/>
      <c r="MOK307"/>
      <c r="MOL307"/>
      <c r="MOM307"/>
      <c r="MON307"/>
      <c r="MOO307"/>
      <c r="MOP307"/>
      <c r="MOQ307"/>
      <c r="MOR307"/>
      <c r="MOS307"/>
      <c r="MOT307"/>
      <c r="MOU307"/>
      <c r="MOV307"/>
      <c r="MOW307"/>
      <c r="MOX307"/>
      <c r="MOY307"/>
      <c r="MOZ307"/>
      <c r="MPA307"/>
      <c r="MPB307"/>
      <c r="MPC307"/>
      <c r="MPD307"/>
      <c r="MPE307"/>
      <c r="MPF307"/>
      <c r="MPG307"/>
      <c r="MPH307"/>
      <c r="MPI307"/>
      <c r="MPJ307"/>
      <c r="MPK307"/>
      <c r="MPL307"/>
      <c r="MPM307"/>
      <c r="MPN307"/>
      <c r="MPO307"/>
      <c r="MPP307"/>
      <c r="MPQ307"/>
      <c r="MPR307"/>
      <c r="MPS307"/>
      <c r="MPT307"/>
      <c r="MPU307"/>
      <c r="MPV307"/>
      <c r="MPW307"/>
      <c r="MPX307"/>
      <c r="MPY307"/>
      <c r="MPZ307"/>
      <c r="MQA307"/>
      <c r="MQB307"/>
      <c r="MQC307"/>
      <c r="MQD307"/>
      <c r="MQE307"/>
      <c r="MQF307"/>
      <c r="MQG307"/>
      <c r="MQH307"/>
      <c r="MQI307"/>
      <c r="MQJ307"/>
      <c r="MQK307"/>
      <c r="MQL307"/>
      <c r="MQM307"/>
      <c r="MQN307"/>
      <c r="MQO307"/>
      <c r="MQP307"/>
      <c r="MQQ307"/>
      <c r="MQR307"/>
      <c r="MQS307"/>
      <c r="MQT307"/>
      <c r="MQU307"/>
      <c r="MQV307"/>
      <c r="MQW307"/>
      <c r="MQX307"/>
      <c r="MQY307"/>
      <c r="MQZ307"/>
      <c r="MRA307"/>
      <c r="MRB307"/>
      <c r="MRC307"/>
      <c r="MRD307"/>
      <c r="MRE307"/>
      <c r="MRF307"/>
      <c r="MRG307"/>
      <c r="MRH307"/>
      <c r="MRI307"/>
      <c r="MRJ307"/>
      <c r="MRK307"/>
      <c r="MRL307"/>
      <c r="MRM307"/>
      <c r="MRN307"/>
      <c r="MRO307"/>
      <c r="MRP307"/>
      <c r="MRQ307"/>
      <c r="MRR307"/>
      <c r="MRS307"/>
      <c r="MRT307"/>
      <c r="MRU307"/>
      <c r="MRV307"/>
      <c r="MRW307"/>
      <c r="MRX307"/>
      <c r="MRY307"/>
      <c r="MRZ307"/>
      <c r="MSA307"/>
      <c r="MSB307"/>
      <c r="MSC307"/>
      <c r="MSD307"/>
      <c r="MSE307"/>
      <c r="MSF307"/>
      <c r="MSG307"/>
      <c r="MSH307"/>
      <c r="MSI307"/>
      <c r="MSJ307"/>
      <c r="MSK307"/>
      <c r="MSL307"/>
      <c r="MSM307"/>
      <c r="MSN307"/>
      <c r="MSO307"/>
      <c r="MSP307"/>
      <c r="MSQ307"/>
      <c r="MSR307"/>
      <c r="MSS307"/>
      <c r="MST307"/>
      <c r="MSU307"/>
      <c r="MSV307"/>
      <c r="MSW307"/>
      <c r="MSX307"/>
      <c r="MSY307"/>
      <c r="MSZ307"/>
      <c r="MTA307"/>
      <c r="MTB307"/>
      <c r="MTC307"/>
      <c r="MTD307"/>
      <c r="MTE307"/>
      <c r="MTF307"/>
      <c r="MTG307"/>
      <c r="MTH307"/>
      <c r="MTI307"/>
      <c r="MTJ307"/>
      <c r="MTK307"/>
      <c r="MTL307"/>
      <c r="MTM307"/>
      <c r="MTN307"/>
      <c r="MTO307"/>
      <c r="MTP307"/>
      <c r="MTQ307"/>
      <c r="MTR307"/>
      <c r="MTS307"/>
      <c r="MTT307"/>
      <c r="MTU307"/>
      <c r="MTV307"/>
      <c r="MTW307"/>
      <c r="MTX307"/>
      <c r="MTY307"/>
      <c r="MTZ307"/>
      <c r="MUA307"/>
      <c r="MUB307"/>
      <c r="MUC307"/>
      <c r="MUD307"/>
      <c r="MUE307"/>
      <c r="MUF307"/>
      <c r="MUG307"/>
      <c r="MUH307"/>
      <c r="MUI307"/>
      <c r="MUJ307"/>
      <c r="MUK307"/>
      <c r="MUL307"/>
      <c r="MUM307"/>
      <c r="MUN307"/>
      <c r="MUO307"/>
      <c r="MUP307"/>
      <c r="MUQ307"/>
      <c r="MUR307"/>
      <c r="MUS307"/>
      <c r="MUT307"/>
      <c r="MUU307"/>
      <c r="MUV307"/>
      <c r="MUW307"/>
      <c r="MUX307"/>
      <c r="MUY307"/>
      <c r="MUZ307"/>
      <c r="MVA307"/>
      <c r="MVB307"/>
      <c r="MVC307"/>
      <c r="MVD307"/>
      <c r="MVE307"/>
      <c r="MVF307"/>
      <c r="MVG307"/>
      <c r="MVH307"/>
      <c r="MVI307"/>
      <c r="MVJ307"/>
      <c r="MVK307"/>
      <c r="MVL307"/>
      <c r="MVM307"/>
      <c r="MVN307"/>
      <c r="MVO307"/>
      <c r="MVP307"/>
      <c r="MVQ307"/>
      <c r="MVR307"/>
      <c r="MVS307"/>
      <c r="MVT307"/>
      <c r="MVU307"/>
      <c r="MVV307"/>
      <c r="MVW307"/>
      <c r="MVX307"/>
      <c r="MVY307"/>
      <c r="MVZ307"/>
      <c r="MWA307"/>
      <c r="MWB307"/>
      <c r="MWC307"/>
      <c r="MWD307"/>
      <c r="MWE307"/>
      <c r="MWF307"/>
      <c r="MWG307"/>
      <c r="MWH307"/>
      <c r="MWI307"/>
      <c r="MWJ307"/>
      <c r="MWK307"/>
      <c r="MWL307"/>
      <c r="MWM307"/>
      <c r="MWN307"/>
      <c r="MWO307"/>
      <c r="MWP307"/>
      <c r="MWQ307"/>
      <c r="MWR307"/>
      <c r="MWS307"/>
      <c r="MWT307"/>
      <c r="MWU307"/>
      <c r="MWV307"/>
      <c r="MWW307"/>
      <c r="MWX307"/>
      <c r="MWY307"/>
      <c r="MWZ307"/>
      <c r="MXA307"/>
      <c r="MXB307"/>
      <c r="MXC307"/>
      <c r="MXD307"/>
      <c r="MXE307"/>
      <c r="MXF307"/>
      <c r="MXG307"/>
      <c r="MXH307"/>
      <c r="MXI307"/>
      <c r="MXJ307"/>
      <c r="MXK307"/>
      <c r="MXL307"/>
      <c r="MXM307"/>
      <c r="MXN307"/>
      <c r="MXO307"/>
      <c r="MXP307"/>
      <c r="MXQ307"/>
      <c r="MXR307"/>
      <c r="MXS307"/>
      <c r="MXT307"/>
      <c r="MXU307"/>
      <c r="MXV307"/>
      <c r="MXW307"/>
      <c r="MXX307"/>
      <c r="MXY307"/>
      <c r="MXZ307"/>
      <c r="MYA307"/>
      <c r="MYB307"/>
      <c r="MYC307"/>
      <c r="MYD307"/>
      <c r="MYE307"/>
      <c r="MYF307"/>
      <c r="MYG307"/>
      <c r="MYH307"/>
      <c r="MYI307"/>
      <c r="MYJ307"/>
      <c r="MYK307"/>
      <c r="MYL307"/>
      <c r="MYM307"/>
      <c r="MYN307"/>
      <c r="MYO307"/>
      <c r="MYP307"/>
      <c r="MYQ307"/>
      <c r="MYR307"/>
      <c r="MYS307"/>
      <c r="MYT307"/>
      <c r="MYU307"/>
      <c r="MYV307"/>
      <c r="MYW307"/>
      <c r="MYX307"/>
      <c r="MYY307"/>
      <c r="MYZ307"/>
      <c r="MZA307"/>
      <c r="MZB307"/>
      <c r="MZC307"/>
      <c r="MZD307"/>
      <c r="MZE307"/>
      <c r="MZF307"/>
      <c r="MZG307"/>
      <c r="MZH307"/>
      <c r="MZI307"/>
      <c r="MZJ307"/>
      <c r="MZK307"/>
      <c r="MZL307"/>
      <c r="MZM307"/>
      <c r="MZN307"/>
      <c r="MZO307"/>
      <c r="MZP307"/>
      <c r="MZQ307"/>
      <c r="MZR307"/>
      <c r="MZS307"/>
      <c r="MZT307"/>
      <c r="MZU307"/>
      <c r="MZV307"/>
      <c r="MZW307"/>
      <c r="MZX307"/>
      <c r="MZY307"/>
      <c r="MZZ307"/>
      <c r="NAA307"/>
      <c r="NAB307"/>
      <c r="NAC307"/>
      <c r="NAD307"/>
      <c r="NAE307"/>
      <c r="NAF307"/>
      <c r="NAG307"/>
      <c r="NAH307"/>
      <c r="NAI307"/>
      <c r="NAJ307"/>
      <c r="NAK307"/>
      <c r="NAL307"/>
      <c r="NAM307"/>
      <c r="NAN307"/>
      <c r="NAO307"/>
      <c r="NAP307"/>
      <c r="NAQ307"/>
      <c r="NAR307"/>
      <c r="NAS307"/>
      <c r="NAT307"/>
      <c r="NAU307"/>
      <c r="NAV307"/>
      <c r="NAW307"/>
      <c r="NAX307"/>
      <c r="NAY307"/>
      <c r="NAZ307"/>
      <c r="NBA307"/>
      <c r="NBB307"/>
      <c r="NBC307"/>
      <c r="NBD307"/>
      <c r="NBE307"/>
      <c r="NBF307"/>
      <c r="NBG307"/>
      <c r="NBH307"/>
      <c r="NBI307"/>
      <c r="NBJ307"/>
      <c r="NBK307"/>
      <c r="NBL307"/>
      <c r="NBM307"/>
      <c r="NBN307"/>
      <c r="NBO307"/>
      <c r="NBP307"/>
      <c r="NBQ307"/>
      <c r="NBR307"/>
      <c r="NBS307"/>
      <c r="NBT307"/>
      <c r="NBU307"/>
      <c r="NBV307"/>
      <c r="NBW307"/>
      <c r="NBX307"/>
      <c r="NBY307"/>
      <c r="NBZ307"/>
      <c r="NCA307"/>
      <c r="NCB307"/>
      <c r="NCC307"/>
      <c r="NCD307"/>
      <c r="NCE307"/>
      <c r="NCF307"/>
      <c r="NCG307"/>
      <c r="NCH307"/>
      <c r="NCI307"/>
      <c r="NCJ307"/>
      <c r="NCK307"/>
      <c r="NCL307"/>
      <c r="NCM307"/>
      <c r="NCN307"/>
      <c r="NCO307"/>
      <c r="NCP307"/>
      <c r="NCQ307"/>
      <c r="NCR307"/>
      <c r="NCS307"/>
      <c r="NCT307"/>
      <c r="NCU307"/>
      <c r="NCV307"/>
      <c r="NCW307"/>
      <c r="NCX307"/>
      <c r="NCY307"/>
      <c r="NCZ307"/>
      <c r="NDA307"/>
      <c r="NDB307"/>
      <c r="NDC307"/>
      <c r="NDD307"/>
      <c r="NDE307"/>
      <c r="NDF307"/>
      <c r="NDG307"/>
      <c r="NDH307"/>
      <c r="NDI307"/>
      <c r="NDJ307"/>
      <c r="NDK307"/>
      <c r="NDL307"/>
      <c r="NDM307"/>
      <c r="NDN307"/>
      <c r="NDO307"/>
      <c r="NDP307"/>
      <c r="NDQ307"/>
      <c r="NDR307"/>
      <c r="NDS307"/>
      <c r="NDT307"/>
      <c r="NDU307"/>
      <c r="NDV307"/>
      <c r="NDW307"/>
      <c r="NDX307"/>
      <c r="NDY307"/>
      <c r="NDZ307"/>
      <c r="NEA307"/>
      <c r="NEB307"/>
      <c r="NEC307"/>
      <c r="NED307"/>
      <c r="NEE307"/>
      <c r="NEF307"/>
      <c r="NEG307"/>
      <c r="NEH307"/>
      <c r="NEI307"/>
      <c r="NEJ307"/>
      <c r="NEK307"/>
      <c r="NEL307"/>
      <c r="NEM307"/>
      <c r="NEN307"/>
      <c r="NEO307"/>
      <c r="NEP307"/>
      <c r="NEQ307"/>
      <c r="NER307"/>
      <c r="NES307"/>
      <c r="NET307"/>
      <c r="NEU307"/>
      <c r="NEV307"/>
      <c r="NEW307"/>
      <c r="NEX307"/>
      <c r="NEY307"/>
      <c r="NEZ307"/>
      <c r="NFA307"/>
      <c r="NFB307"/>
      <c r="NFC307"/>
      <c r="NFD307"/>
      <c r="NFE307"/>
      <c r="NFF307"/>
      <c r="NFG307"/>
      <c r="NFH307"/>
      <c r="NFI307"/>
      <c r="NFJ307"/>
      <c r="NFK307"/>
      <c r="NFL307"/>
      <c r="NFM307"/>
      <c r="NFN307"/>
      <c r="NFO307"/>
      <c r="NFP307"/>
      <c r="NFQ307"/>
      <c r="NFR307"/>
      <c r="NFS307"/>
      <c r="NFT307"/>
      <c r="NFU307"/>
      <c r="NFV307"/>
      <c r="NFW307"/>
      <c r="NFX307"/>
      <c r="NFY307"/>
      <c r="NFZ307"/>
      <c r="NGA307"/>
      <c r="NGB307"/>
      <c r="NGC307"/>
      <c r="NGD307"/>
      <c r="NGE307"/>
      <c r="NGF307"/>
      <c r="NGG307"/>
      <c r="NGH307"/>
      <c r="NGI307"/>
      <c r="NGJ307"/>
      <c r="NGK307"/>
      <c r="NGL307"/>
      <c r="NGM307"/>
      <c r="NGN307"/>
      <c r="NGO307"/>
      <c r="NGP307"/>
      <c r="NGQ307"/>
      <c r="NGR307"/>
      <c r="NGS307"/>
      <c r="NGT307"/>
      <c r="NGU307"/>
      <c r="NGV307"/>
      <c r="NGW307"/>
      <c r="NGX307"/>
      <c r="NGY307"/>
      <c r="NGZ307"/>
      <c r="NHA307"/>
      <c r="NHB307"/>
      <c r="NHC307"/>
      <c r="NHD307"/>
      <c r="NHE307"/>
      <c r="NHF307"/>
      <c r="NHG307"/>
      <c r="NHH307"/>
      <c r="NHI307"/>
      <c r="NHJ307"/>
      <c r="NHK307"/>
      <c r="NHL307"/>
      <c r="NHM307"/>
      <c r="NHN307"/>
      <c r="NHO307"/>
      <c r="NHP307"/>
      <c r="NHQ307"/>
      <c r="NHR307"/>
      <c r="NHS307"/>
      <c r="NHT307"/>
      <c r="NHU307"/>
      <c r="NHV307"/>
      <c r="NHW307"/>
      <c r="NHX307"/>
      <c r="NHY307"/>
      <c r="NHZ307"/>
      <c r="NIA307"/>
      <c r="NIB307"/>
      <c r="NIC307"/>
      <c r="NID307"/>
      <c r="NIE307"/>
      <c r="NIF307"/>
      <c r="NIG307"/>
      <c r="NIH307"/>
      <c r="NII307"/>
      <c r="NIJ307"/>
      <c r="NIK307"/>
      <c r="NIL307"/>
      <c r="NIM307"/>
      <c r="NIN307"/>
      <c r="NIO307"/>
      <c r="NIP307"/>
      <c r="NIQ307"/>
      <c r="NIR307"/>
      <c r="NIS307"/>
      <c r="NIT307"/>
      <c r="NIU307"/>
      <c r="NIV307"/>
      <c r="NIW307"/>
      <c r="NIX307"/>
      <c r="NIY307"/>
      <c r="NIZ307"/>
      <c r="NJA307"/>
      <c r="NJB307"/>
      <c r="NJC307"/>
      <c r="NJD307"/>
      <c r="NJE307"/>
      <c r="NJF307"/>
      <c r="NJG307"/>
      <c r="NJH307"/>
      <c r="NJI307"/>
      <c r="NJJ307"/>
      <c r="NJK307"/>
      <c r="NJL307"/>
      <c r="NJM307"/>
      <c r="NJN307"/>
      <c r="NJO307"/>
      <c r="NJP307"/>
      <c r="NJQ307"/>
      <c r="NJR307"/>
      <c r="NJS307"/>
      <c r="NJT307"/>
      <c r="NJU307"/>
      <c r="NJV307"/>
      <c r="NJW307"/>
      <c r="NJX307"/>
      <c r="NJY307"/>
      <c r="NJZ307"/>
      <c r="NKA307"/>
      <c r="NKB307"/>
      <c r="NKC307"/>
      <c r="NKD307"/>
      <c r="NKE307"/>
      <c r="NKF307"/>
      <c r="NKG307"/>
      <c r="NKH307"/>
      <c r="NKI307"/>
      <c r="NKJ307"/>
      <c r="NKK307"/>
      <c r="NKL307"/>
      <c r="NKM307"/>
      <c r="NKN307"/>
      <c r="NKO307"/>
      <c r="NKP307"/>
      <c r="NKQ307"/>
      <c r="NKR307"/>
      <c r="NKS307"/>
      <c r="NKT307"/>
      <c r="NKU307"/>
      <c r="NKV307"/>
      <c r="NKW307"/>
      <c r="NKX307"/>
      <c r="NKY307"/>
      <c r="NKZ307"/>
      <c r="NLA307"/>
      <c r="NLB307"/>
      <c r="NLC307"/>
      <c r="NLD307"/>
      <c r="NLE307"/>
      <c r="NLF307"/>
      <c r="NLG307"/>
      <c r="NLH307"/>
      <c r="NLI307"/>
      <c r="NLJ307"/>
      <c r="NLK307"/>
      <c r="NLL307"/>
      <c r="NLM307"/>
      <c r="NLN307"/>
      <c r="NLO307"/>
      <c r="NLP307"/>
      <c r="NLQ307"/>
      <c r="NLR307"/>
      <c r="NLS307"/>
      <c r="NLT307"/>
      <c r="NLU307"/>
      <c r="NLV307"/>
      <c r="NLW307"/>
      <c r="NLX307"/>
      <c r="NLY307"/>
      <c r="NLZ307"/>
      <c r="NMA307"/>
      <c r="NMB307"/>
      <c r="NMC307"/>
      <c r="NMD307"/>
      <c r="NME307"/>
      <c r="NMF307"/>
      <c r="NMG307"/>
      <c r="NMH307"/>
      <c r="NMI307"/>
      <c r="NMJ307"/>
      <c r="NMK307"/>
      <c r="NML307"/>
      <c r="NMM307"/>
      <c r="NMN307"/>
      <c r="NMO307"/>
      <c r="NMP307"/>
      <c r="NMQ307"/>
      <c r="NMR307"/>
      <c r="NMS307"/>
      <c r="NMT307"/>
      <c r="NMU307"/>
      <c r="NMV307"/>
      <c r="NMW307"/>
      <c r="NMX307"/>
      <c r="NMY307"/>
      <c r="NMZ307"/>
      <c r="NNA307"/>
      <c r="NNB307"/>
      <c r="NNC307"/>
      <c r="NND307"/>
      <c r="NNE307"/>
      <c r="NNF307"/>
      <c r="NNG307"/>
      <c r="NNH307"/>
      <c r="NNI307"/>
      <c r="NNJ307"/>
      <c r="NNK307"/>
      <c r="NNL307"/>
      <c r="NNM307"/>
      <c r="NNN307"/>
      <c r="NNO307"/>
      <c r="NNP307"/>
      <c r="NNQ307"/>
      <c r="NNR307"/>
      <c r="NNS307"/>
      <c r="NNT307"/>
      <c r="NNU307"/>
      <c r="NNV307"/>
      <c r="NNW307"/>
      <c r="NNX307"/>
      <c r="NNY307"/>
      <c r="NNZ307"/>
      <c r="NOA307"/>
      <c r="NOB307"/>
      <c r="NOC307"/>
      <c r="NOD307"/>
      <c r="NOE307"/>
      <c r="NOF307"/>
      <c r="NOG307"/>
      <c r="NOH307"/>
      <c r="NOI307"/>
      <c r="NOJ307"/>
      <c r="NOK307"/>
      <c r="NOL307"/>
      <c r="NOM307"/>
      <c r="NON307"/>
      <c r="NOO307"/>
      <c r="NOP307"/>
      <c r="NOQ307"/>
      <c r="NOR307"/>
      <c r="NOS307"/>
      <c r="NOT307"/>
      <c r="NOU307"/>
      <c r="NOV307"/>
      <c r="NOW307"/>
      <c r="NOX307"/>
      <c r="NOY307"/>
      <c r="NOZ307"/>
      <c r="NPA307"/>
      <c r="NPB307"/>
      <c r="NPC307"/>
      <c r="NPD307"/>
      <c r="NPE307"/>
      <c r="NPF307"/>
      <c r="NPG307"/>
      <c r="NPH307"/>
      <c r="NPI307"/>
      <c r="NPJ307"/>
      <c r="NPK307"/>
      <c r="NPL307"/>
      <c r="NPM307"/>
      <c r="NPN307"/>
      <c r="NPO307"/>
      <c r="NPP307"/>
      <c r="NPQ307"/>
      <c r="NPR307"/>
      <c r="NPS307"/>
      <c r="NPT307"/>
      <c r="NPU307"/>
      <c r="NPV307"/>
      <c r="NPW307"/>
      <c r="NPX307"/>
      <c r="NPY307"/>
      <c r="NPZ307"/>
      <c r="NQA307"/>
      <c r="NQB307"/>
      <c r="NQC307"/>
      <c r="NQD307"/>
      <c r="NQE307"/>
      <c r="NQF307"/>
      <c r="NQG307"/>
      <c r="NQH307"/>
      <c r="NQI307"/>
      <c r="NQJ307"/>
      <c r="NQK307"/>
      <c r="NQL307"/>
      <c r="NQM307"/>
      <c r="NQN307"/>
      <c r="NQO307"/>
      <c r="NQP307"/>
      <c r="NQQ307"/>
      <c r="NQR307"/>
      <c r="NQS307"/>
      <c r="NQT307"/>
      <c r="NQU307"/>
      <c r="NQV307"/>
      <c r="NQW307"/>
      <c r="NQX307"/>
      <c r="NQY307"/>
      <c r="NQZ307"/>
      <c r="NRA307"/>
      <c r="NRB307"/>
      <c r="NRC307"/>
      <c r="NRD307"/>
      <c r="NRE307"/>
      <c r="NRF307"/>
      <c r="NRG307"/>
      <c r="NRH307"/>
      <c r="NRI307"/>
      <c r="NRJ307"/>
      <c r="NRK307"/>
      <c r="NRL307"/>
      <c r="NRM307"/>
      <c r="NRN307"/>
      <c r="NRO307"/>
      <c r="NRP307"/>
      <c r="NRQ307"/>
      <c r="NRR307"/>
      <c r="NRS307"/>
      <c r="NRT307"/>
      <c r="NRU307"/>
      <c r="NRV307"/>
      <c r="NRW307"/>
      <c r="NRX307"/>
      <c r="NRY307"/>
      <c r="NRZ307"/>
      <c r="NSA307"/>
      <c r="NSB307"/>
      <c r="NSC307"/>
      <c r="NSD307"/>
      <c r="NSE307"/>
      <c r="NSF307"/>
      <c r="NSG307"/>
      <c r="NSH307"/>
      <c r="NSI307"/>
      <c r="NSJ307"/>
      <c r="NSK307"/>
      <c r="NSL307"/>
      <c r="NSM307"/>
      <c r="NSN307"/>
      <c r="NSO307"/>
      <c r="NSP307"/>
      <c r="NSQ307"/>
      <c r="NSR307"/>
      <c r="NSS307"/>
      <c r="NST307"/>
      <c r="NSU307"/>
      <c r="NSV307"/>
      <c r="NSW307"/>
      <c r="NSX307"/>
      <c r="NSY307"/>
      <c r="NSZ307"/>
      <c r="NTA307"/>
      <c r="NTB307"/>
      <c r="NTC307"/>
      <c r="NTD307"/>
      <c r="NTE307"/>
      <c r="NTF307"/>
      <c r="NTG307"/>
      <c r="NTH307"/>
      <c r="NTI307"/>
      <c r="NTJ307"/>
      <c r="NTK307"/>
      <c r="NTL307"/>
      <c r="NTM307"/>
      <c r="NTN307"/>
      <c r="NTO307"/>
      <c r="NTP307"/>
      <c r="NTQ307"/>
      <c r="NTR307"/>
      <c r="NTS307"/>
      <c r="NTT307"/>
      <c r="NTU307"/>
      <c r="NTV307"/>
      <c r="NTW307"/>
      <c r="NTX307"/>
      <c r="NTY307"/>
      <c r="NTZ307"/>
      <c r="NUA307"/>
      <c r="NUB307"/>
      <c r="NUC307"/>
      <c r="NUD307"/>
      <c r="NUE307"/>
      <c r="NUF307"/>
      <c r="NUG307"/>
      <c r="NUH307"/>
      <c r="NUI307"/>
      <c r="NUJ307"/>
      <c r="NUK307"/>
      <c r="NUL307"/>
      <c r="NUM307"/>
      <c r="NUN307"/>
      <c r="NUO307"/>
      <c r="NUP307"/>
      <c r="NUQ307"/>
      <c r="NUR307"/>
      <c r="NUS307"/>
      <c r="NUT307"/>
      <c r="NUU307"/>
      <c r="NUV307"/>
      <c r="NUW307"/>
      <c r="NUX307"/>
      <c r="NUY307"/>
      <c r="NUZ307"/>
      <c r="NVA307"/>
      <c r="NVB307"/>
      <c r="NVC307"/>
      <c r="NVD307"/>
      <c r="NVE307"/>
      <c r="NVF307"/>
      <c r="NVG307"/>
      <c r="NVH307"/>
      <c r="NVI307"/>
      <c r="NVJ307"/>
      <c r="NVK307"/>
      <c r="NVL307"/>
      <c r="NVM307"/>
      <c r="NVN307"/>
      <c r="NVO307"/>
      <c r="NVP307"/>
      <c r="NVQ307"/>
      <c r="NVR307"/>
      <c r="NVS307"/>
      <c r="NVT307"/>
      <c r="NVU307"/>
      <c r="NVV307"/>
      <c r="NVW307"/>
      <c r="NVX307"/>
      <c r="NVY307"/>
      <c r="NVZ307"/>
      <c r="NWA307"/>
      <c r="NWB307"/>
      <c r="NWC307"/>
      <c r="NWD307"/>
      <c r="NWE307"/>
      <c r="NWF307"/>
      <c r="NWG307"/>
      <c r="NWH307"/>
      <c r="NWI307"/>
      <c r="NWJ307"/>
      <c r="NWK307"/>
      <c r="NWL307"/>
      <c r="NWM307"/>
      <c r="NWN307"/>
      <c r="NWO307"/>
      <c r="NWP307"/>
      <c r="NWQ307"/>
      <c r="NWR307"/>
      <c r="NWS307"/>
      <c r="NWT307"/>
      <c r="NWU307"/>
      <c r="NWV307"/>
      <c r="NWW307"/>
      <c r="NWX307"/>
      <c r="NWY307"/>
      <c r="NWZ307"/>
      <c r="NXA307"/>
      <c r="NXB307"/>
      <c r="NXC307"/>
      <c r="NXD307"/>
      <c r="NXE307"/>
      <c r="NXF307"/>
      <c r="NXG307"/>
      <c r="NXH307"/>
      <c r="NXI307"/>
      <c r="NXJ307"/>
      <c r="NXK307"/>
      <c r="NXL307"/>
      <c r="NXM307"/>
      <c r="NXN307"/>
      <c r="NXO307"/>
      <c r="NXP307"/>
      <c r="NXQ307"/>
      <c r="NXR307"/>
      <c r="NXS307"/>
      <c r="NXT307"/>
      <c r="NXU307"/>
      <c r="NXV307"/>
      <c r="NXW307"/>
      <c r="NXX307"/>
      <c r="NXY307"/>
      <c r="NXZ307"/>
      <c r="NYA307"/>
      <c r="NYB307"/>
      <c r="NYC307"/>
      <c r="NYD307"/>
      <c r="NYE307"/>
      <c r="NYF307"/>
      <c r="NYG307"/>
      <c r="NYH307"/>
      <c r="NYI307"/>
      <c r="NYJ307"/>
      <c r="NYK307"/>
      <c r="NYL307"/>
      <c r="NYM307"/>
      <c r="NYN307"/>
      <c r="NYO307"/>
      <c r="NYP307"/>
      <c r="NYQ307"/>
      <c r="NYR307"/>
      <c r="NYS307"/>
      <c r="NYT307"/>
      <c r="NYU307"/>
      <c r="NYV307"/>
      <c r="NYW307"/>
      <c r="NYX307"/>
      <c r="NYY307"/>
      <c r="NYZ307"/>
      <c r="NZA307"/>
      <c r="NZB307"/>
      <c r="NZC307"/>
      <c r="NZD307"/>
      <c r="NZE307"/>
      <c r="NZF307"/>
      <c r="NZG307"/>
      <c r="NZH307"/>
      <c r="NZI307"/>
      <c r="NZJ307"/>
      <c r="NZK307"/>
      <c r="NZL307"/>
      <c r="NZM307"/>
      <c r="NZN307"/>
      <c r="NZO307"/>
      <c r="NZP307"/>
      <c r="NZQ307"/>
      <c r="NZR307"/>
      <c r="NZS307"/>
      <c r="NZT307"/>
      <c r="NZU307"/>
      <c r="NZV307"/>
      <c r="NZW307"/>
      <c r="NZX307"/>
      <c r="NZY307"/>
      <c r="NZZ307"/>
      <c r="OAA307"/>
      <c r="OAB307"/>
      <c r="OAC307"/>
      <c r="OAD307"/>
      <c r="OAE307"/>
      <c r="OAF307"/>
      <c r="OAG307"/>
      <c r="OAH307"/>
      <c r="OAI307"/>
      <c r="OAJ307"/>
      <c r="OAK307"/>
      <c r="OAL307"/>
      <c r="OAM307"/>
      <c r="OAN307"/>
      <c r="OAO307"/>
      <c r="OAP307"/>
      <c r="OAQ307"/>
      <c r="OAR307"/>
      <c r="OAS307"/>
      <c r="OAT307"/>
      <c r="OAU307"/>
      <c r="OAV307"/>
      <c r="OAW307"/>
      <c r="OAX307"/>
      <c r="OAY307"/>
      <c r="OAZ307"/>
      <c r="OBA307"/>
      <c r="OBB307"/>
      <c r="OBC307"/>
      <c r="OBD307"/>
      <c r="OBE307"/>
      <c r="OBF307"/>
      <c r="OBG307"/>
      <c r="OBH307"/>
      <c r="OBI307"/>
      <c r="OBJ307"/>
      <c r="OBK307"/>
      <c r="OBL307"/>
      <c r="OBM307"/>
      <c r="OBN307"/>
      <c r="OBO307"/>
      <c r="OBP307"/>
      <c r="OBQ307"/>
      <c r="OBR307"/>
      <c r="OBS307"/>
      <c r="OBT307"/>
      <c r="OBU307"/>
      <c r="OBV307"/>
      <c r="OBW307"/>
      <c r="OBX307"/>
      <c r="OBY307"/>
      <c r="OBZ307"/>
      <c r="OCA307"/>
      <c r="OCB307"/>
      <c r="OCC307"/>
      <c r="OCD307"/>
      <c r="OCE307"/>
      <c r="OCF307"/>
      <c r="OCG307"/>
      <c r="OCH307"/>
      <c r="OCI307"/>
      <c r="OCJ307"/>
      <c r="OCK307"/>
      <c r="OCL307"/>
      <c r="OCM307"/>
      <c r="OCN307"/>
      <c r="OCO307"/>
      <c r="OCP307"/>
      <c r="OCQ307"/>
      <c r="OCR307"/>
      <c r="OCS307"/>
      <c r="OCT307"/>
      <c r="OCU307"/>
      <c r="OCV307"/>
      <c r="OCW307"/>
      <c r="OCX307"/>
      <c r="OCY307"/>
      <c r="OCZ307"/>
      <c r="ODA307"/>
      <c r="ODB307"/>
      <c r="ODC307"/>
      <c r="ODD307"/>
      <c r="ODE307"/>
      <c r="ODF307"/>
      <c r="ODG307"/>
      <c r="ODH307"/>
      <c r="ODI307"/>
      <c r="ODJ307"/>
      <c r="ODK307"/>
      <c r="ODL307"/>
      <c r="ODM307"/>
      <c r="ODN307"/>
      <c r="ODO307"/>
      <c r="ODP307"/>
      <c r="ODQ307"/>
      <c r="ODR307"/>
      <c r="ODS307"/>
      <c r="ODT307"/>
      <c r="ODU307"/>
      <c r="ODV307"/>
      <c r="ODW307"/>
      <c r="ODX307"/>
      <c r="ODY307"/>
      <c r="ODZ307"/>
      <c r="OEA307"/>
      <c r="OEB307"/>
      <c r="OEC307"/>
      <c r="OED307"/>
      <c r="OEE307"/>
      <c r="OEF307"/>
      <c r="OEG307"/>
      <c r="OEH307"/>
      <c r="OEI307"/>
      <c r="OEJ307"/>
      <c r="OEK307"/>
      <c r="OEL307"/>
      <c r="OEM307"/>
      <c r="OEN307"/>
      <c r="OEO307"/>
      <c r="OEP307"/>
      <c r="OEQ307"/>
      <c r="OER307"/>
      <c r="OES307"/>
      <c r="OET307"/>
      <c r="OEU307"/>
      <c r="OEV307"/>
      <c r="OEW307"/>
      <c r="OEX307"/>
      <c r="OEY307"/>
      <c r="OEZ307"/>
      <c r="OFA307"/>
      <c r="OFB307"/>
      <c r="OFC307"/>
      <c r="OFD307"/>
      <c r="OFE307"/>
      <c r="OFF307"/>
      <c r="OFG307"/>
      <c r="OFH307"/>
      <c r="OFI307"/>
      <c r="OFJ307"/>
      <c r="OFK307"/>
      <c r="OFL307"/>
      <c r="OFM307"/>
      <c r="OFN307"/>
      <c r="OFO307"/>
      <c r="OFP307"/>
      <c r="OFQ307"/>
      <c r="OFR307"/>
      <c r="OFS307"/>
      <c r="OFT307"/>
      <c r="OFU307"/>
      <c r="OFV307"/>
      <c r="OFW307"/>
      <c r="OFX307"/>
      <c r="OFY307"/>
      <c r="OFZ307"/>
      <c r="OGA307"/>
      <c r="OGB307"/>
      <c r="OGC307"/>
      <c r="OGD307"/>
      <c r="OGE307"/>
      <c r="OGF307"/>
      <c r="OGG307"/>
      <c r="OGH307"/>
      <c r="OGI307"/>
      <c r="OGJ307"/>
      <c r="OGK307"/>
      <c r="OGL307"/>
      <c r="OGM307"/>
      <c r="OGN307"/>
      <c r="OGO307"/>
      <c r="OGP307"/>
      <c r="OGQ307"/>
      <c r="OGR307"/>
      <c r="OGS307"/>
      <c r="OGT307"/>
      <c r="OGU307"/>
      <c r="OGV307"/>
      <c r="OGW307"/>
      <c r="OGX307"/>
      <c r="OGY307"/>
      <c r="OGZ307"/>
      <c r="OHA307"/>
      <c r="OHB307"/>
      <c r="OHC307"/>
      <c r="OHD307"/>
      <c r="OHE307"/>
      <c r="OHF307"/>
      <c r="OHG307"/>
      <c r="OHH307"/>
      <c r="OHI307"/>
      <c r="OHJ307"/>
      <c r="OHK307"/>
      <c r="OHL307"/>
      <c r="OHM307"/>
      <c r="OHN307"/>
      <c r="OHO307"/>
      <c r="OHP307"/>
      <c r="OHQ307"/>
      <c r="OHR307"/>
      <c r="OHS307"/>
      <c r="OHT307"/>
      <c r="OHU307"/>
      <c r="OHV307"/>
      <c r="OHW307"/>
      <c r="OHX307"/>
      <c r="OHY307"/>
      <c r="OHZ307"/>
      <c r="OIA307"/>
      <c r="OIB307"/>
      <c r="OIC307"/>
      <c r="OID307"/>
      <c r="OIE307"/>
      <c r="OIF307"/>
      <c r="OIG307"/>
      <c r="OIH307"/>
      <c r="OII307"/>
      <c r="OIJ307"/>
      <c r="OIK307"/>
      <c r="OIL307"/>
      <c r="OIM307"/>
      <c r="OIN307"/>
      <c r="OIO307"/>
      <c r="OIP307"/>
      <c r="OIQ307"/>
      <c r="OIR307"/>
      <c r="OIS307"/>
      <c r="OIT307"/>
      <c r="OIU307"/>
      <c r="OIV307"/>
      <c r="OIW307"/>
      <c r="OIX307"/>
      <c r="OIY307"/>
      <c r="OIZ307"/>
      <c r="OJA307"/>
      <c r="OJB307"/>
      <c r="OJC307"/>
      <c r="OJD307"/>
      <c r="OJE307"/>
      <c r="OJF307"/>
      <c r="OJG307"/>
      <c r="OJH307"/>
      <c r="OJI307"/>
      <c r="OJJ307"/>
      <c r="OJK307"/>
      <c r="OJL307"/>
      <c r="OJM307"/>
      <c r="OJN307"/>
      <c r="OJO307"/>
      <c r="OJP307"/>
      <c r="OJQ307"/>
      <c r="OJR307"/>
      <c r="OJS307"/>
      <c r="OJT307"/>
      <c r="OJU307"/>
      <c r="OJV307"/>
      <c r="OJW307"/>
      <c r="OJX307"/>
      <c r="OJY307"/>
      <c r="OJZ307"/>
      <c r="OKA307"/>
      <c r="OKB307"/>
      <c r="OKC307"/>
      <c r="OKD307"/>
      <c r="OKE307"/>
      <c r="OKF307"/>
      <c r="OKG307"/>
      <c r="OKH307"/>
      <c r="OKI307"/>
      <c r="OKJ307"/>
      <c r="OKK307"/>
      <c r="OKL307"/>
      <c r="OKM307"/>
      <c r="OKN307"/>
      <c r="OKO307"/>
      <c r="OKP307"/>
      <c r="OKQ307"/>
      <c r="OKR307"/>
      <c r="OKS307"/>
      <c r="OKT307"/>
      <c r="OKU307"/>
      <c r="OKV307"/>
      <c r="OKW307"/>
      <c r="OKX307"/>
      <c r="OKY307"/>
      <c r="OKZ307"/>
      <c r="OLA307"/>
      <c r="OLB307"/>
      <c r="OLC307"/>
      <c r="OLD307"/>
      <c r="OLE307"/>
      <c r="OLF307"/>
      <c r="OLG307"/>
      <c r="OLH307"/>
      <c r="OLI307"/>
      <c r="OLJ307"/>
      <c r="OLK307"/>
      <c r="OLL307"/>
      <c r="OLM307"/>
      <c r="OLN307"/>
      <c r="OLO307"/>
      <c r="OLP307"/>
      <c r="OLQ307"/>
      <c r="OLR307"/>
      <c r="OLS307"/>
      <c r="OLT307"/>
      <c r="OLU307"/>
      <c r="OLV307"/>
      <c r="OLW307"/>
      <c r="OLX307"/>
      <c r="OLY307"/>
      <c r="OLZ307"/>
      <c r="OMA307"/>
      <c r="OMB307"/>
      <c r="OMC307"/>
      <c r="OMD307"/>
      <c r="OME307"/>
      <c r="OMF307"/>
      <c r="OMG307"/>
      <c r="OMH307"/>
      <c r="OMI307"/>
      <c r="OMJ307"/>
      <c r="OMK307"/>
      <c r="OML307"/>
      <c r="OMM307"/>
      <c r="OMN307"/>
      <c r="OMO307"/>
      <c r="OMP307"/>
      <c r="OMQ307"/>
      <c r="OMR307"/>
      <c r="OMS307"/>
      <c r="OMT307"/>
      <c r="OMU307"/>
      <c r="OMV307"/>
      <c r="OMW307"/>
      <c r="OMX307"/>
      <c r="OMY307"/>
      <c r="OMZ307"/>
      <c r="ONA307"/>
      <c r="ONB307"/>
      <c r="ONC307"/>
      <c r="OND307"/>
      <c r="ONE307"/>
      <c r="ONF307"/>
      <c r="ONG307"/>
      <c r="ONH307"/>
      <c r="ONI307"/>
      <c r="ONJ307"/>
      <c r="ONK307"/>
      <c r="ONL307"/>
      <c r="ONM307"/>
      <c r="ONN307"/>
      <c r="ONO307"/>
      <c r="ONP307"/>
      <c r="ONQ307"/>
      <c r="ONR307"/>
      <c r="ONS307"/>
      <c r="ONT307"/>
      <c r="ONU307"/>
      <c r="ONV307"/>
      <c r="ONW307"/>
      <c r="ONX307"/>
      <c r="ONY307"/>
      <c r="ONZ307"/>
      <c r="OOA307"/>
      <c r="OOB307"/>
      <c r="OOC307"/>
      <c r="OOD307"/>
      <c r="OOE307"/>
      <c r="OOF307"/>
      <c r="OOG307"/>
      <c r="OOH307"/>
      <c r="OOI307"/>
      <c r="OOJ307"/>
      <c r="OOK307"/>
      <c r="OOL307"/>
      <c r="OOM307"/>
      <c r="OON307"/>
      <c r="OOO307"/>
      <c r="OOP307"/>
      <c r="OOQ307"/>
      <c r="OOR307"/>
      <c r="OOS307"/>
      <c r="OOT307"/>
      <c r="OOU307"/>
      <c r="OOV307"/>
      <c r="OOW307"/>
      <c r="OOX307"/>
      <c r="OOY307"/>
      <c r="OOZ307"/>
      <c r="OPA307"/>
      <c r="OPB307"/>
      <c r="OPC307"/>
      <c r="OPD307"/>
      <c r="OPE307"/>
      <c r="OPF307"/>
      <c r="OPG307"/>
      <c r="OPH307"/>
      <c r="OPI307"/>
      <c r="OPJ307"/>
      <c r="OPK307"/>
      <c r="OPL307"/>
      <c r="OPM307"/>
      <c r="OPN307"/>
      <c r="OPO307"/>
      <c r="OPP307"/>
      <c r="OPQ307"/>
      <c r="OPR307"/>
      <c r="OPS307"/>
      <c r="OPT307"/>
      <c r="OPU307"/>
      <c r="OPV307"/>
      <c r="OPW307"/>
      <c r="OPX307"/>
      <c r="OPY307"/>
      <c r="OPZ307"/>
      <c r="OQA307"/>
      <c r="OQB307"/>
      <c r="OQC307"/>
      <c r="OQD307"/>
      <c r="OQE307"/>
      <c r="OQF307"/>
      <c r="OQG307"/>
      <c r="OQH307"/>
      <c r="OQI307"/>
      <c r="OQJ307"/>
      <c r="OQK307"/>
      <c r="OQL307"/>
      <c r="OQM307"/>
      <c r="OQN307"/>
      <c r="OQO307"/>
      <c r="OQP307"/>
      <c r="OQQ307"/>
      <c r="OQR307"/>
      <c r="OQS307"/>
      <c r="OQT307"/>
      <c r="OQU307"/>
      <c r="OQV307"/>
      <c r="OQW307"/>
      <c r="OQX307"/>
      <c r="OQY307"/>
      <c r="OQZ307"/>
      <c r="ORA307"/>
      <c r="ORB307"/>
      <c r="ORC307"/>
      <c r="ORD307"/>
      <c r="ORE307"/>
      <c r="ORF307"/>
      <c r="ORG307"/>
      <c r="ORH307"/>
      <c r="ORI307"/>
      <c r="ORJ307"/>
      <c r="ORK307"/>
      <c r="ORL307"/>
      <c r="ORM307"/>
      <c r="ORN307"/>
      <c r="ORO307"/>
      <c r="ORP307"/>
      <c r="ORQ307"/>
      <c r="ORR307"/>
      <c r="ORS307"/>
      <c r="ORT307"/>
      <c r="ORU307"/>
      <c r="ORV307"/>
      <c r="ORW307"/>
      <c r="ORX307"/>
      <c r="ORY307"/>
      <c r="ORZ307"/>
      <c r="OSA307"/>
      <c r="OSB307"/>
      <c r="OSC307"/>
      <c r="OSD307"/>
      <c r="OSE307"/>
      <c r="OSF307"/>
      <c r="OSG307"/>
      <c r="OSH307"/>
      <c r="OSI307"/>
      <c r="OSJ307"/>
      <c r="OSK307"/>
      <c r="OSL307"/>
      <c r="OSM307"/>
      <c r="OSN307"/>
      <c r="OSO307"/>
      <c r="OSP307"/>
      <c r="OSQ307"/>
      <c r="OSR307"/>
      <c r="OSS307"/>
      <c r="OST307"/>
      <c r="OSU307"/>
      <c r="OSV307"/>
      <c r="OSW307"/>
      <c r="OSX307"/>
      <c r="OSY307"/>
      <c r="OSZ307"/>
      <c r="OTA307"/>
      <c r="OTB307"/>
      <c r="OTC307"/>
      <c r="OTD307"/>
      <c r="OTE307"/>
      <c r="OTF307"/>
      <c r="OTG307"/>
      <c r="OTH307"/>
      <c r="OTI307"/>
      <c r="OTJ307"/>
      <c r="OTK307"/>
      <c r="OTL307"/>
      <c r="OTM307"/>
      <c r="OTN307"/>
      <c r="OTO307"/>
      <c r="OTP307"/>
      <c r="OTQ307"/>
      <c r="OTR307"/>
      <c r="OTS307"/>
      <c r="OTT307"/>
      <c r="OTU307"/>
      <c r="OTV307"/>
      <c r="OTW307"/>
      <c r="OTX307"/>
      <c r="OTY307"/>
      <c r="OTZ307"/>
      <c r="OUA307"/>
      <c r="OUB307"/>
      <c r="OUC307"/>
      <c r="OUD307"/>
      <c r="OUE307"/>
      <c r="OUF307"/>
      <c r="OUG307"/>
      <c r="OUH307"/>
      <c r="OUI307"/>
      <c r="OUJ307"/>
      <c r="OUK307"/>
      <c r="OUL307"/>
      <c r="OUM307"/>
      <c r="OUN307"/>
      <c r="OUO307"/>
      <c r="OUP307"/>
      <c r="OUQ307"/>
      <c r="OUR307"/>
      <c r="OUS307"/>
      <c r="OUT307"/>
      <c r="OUU307"/>
      <c r="OUV307"/>
      <c r="OUW307"/>
      <c r="OUX307"/>
      <c r="OUY307"/>
      <c r="OUZ307"/>
      <c r="OVA307"/>
      <c r="OVB307"/>
      <c r="OVC307"/>
      <c r="OVD307"/>
      <c r="OVE307"/>
      <c r="OVF307"/>
      <c r="OVG307"/>
      <c r="OVH307"/>
      <c r="OVI307"/>
      <c r="OVJ307"/>
      <c r="OVK307"/>
      <c r="OVL307"/>
      <c r="OVM307"/>
      <c r="OVN307"/>
      <c r="OVO307"/>
      <c r="OVP307"/>
      <c r="OVQ307"/>
      <c r="OVR307"/>
      <c r="OVS307"/>
      <c r="OVT307"/>
      <c r="OVU307"/>
      <c r="OVV307"/>
      <c r="OVW307"/>
      <c r="OVX307"/>
      <c r="OVY307"/>
      <c r="OVZ307"/>
      <c r="OWA307"/>
      <c r="OWB307"/>
      <c r="OWC307"/>
      <c r="OWD307"/>
      <c r="OWE307"/>
      <c r="OWF307"/>
      <c r="OWG307"/>
      <c r="OWH307"/>
      <c r="OWI307"/>
      <c r="OWJ307"/>
      <c r="OWK307"/>
      <c r="OWL307"/>
      <c r="OWM307"/>
      <c r="OWN307"/>
      <c r="OWO307"/>
      <c r="OWP307"/>
      <c r="OWQ307"/>
      <c r="OWR307"/>
      <c r="OWS307"/>
      <c r="OWT307"/>
      <c r="OWU307"/>
      <c r="OWV307"/>
      <c r="OWW307"/>
      <c r="OWX307"/>
      <c r="OWY307"/>
      <c r="OWZ307"/>
      <c r="OXA307"/>
      <c r="OXB307"/>
      <c r="OXC307"/>
      <c r="OXD307"/>
      <c r="OXE307"/>
      <c r="OXF307"/>
      <c r="OXG307"/>
      <c r="OXH307"/>
      <c r="OXI307"/>
      <c r="OXJ307"/>
      <c r="OXK307"/>
      <c r="OXL307"/>
      <c r="OXM307"/>
      <c r="OXN307"/>
      <c r="OXO307"/>
      <c r="OXP307"/>
      <c r="OXQ307"/>
      <c r="OXR307"/>
      <c r="OXS307"/>
      <c r="OXT307"/>
      <c r="OXU307"/>
      <c r="OXV307"/>
      <c r="OXW307"/>
      <c r="OXX307"/>
      <c r="OXY307"/>
      <c r="OXZ307"/>
      <c r="OYA307"/>
      <c r="OYB307"/>
      <c r="OYC307"/>
      <c r="OYD307"/>
      <c r="OYE307"/>
      <c r="OYF307"/>
      <c r="OYG307"/>
      <c r="OYH307"/>
      <c r="OYI307"/>
      <c r="OYJ307"/>
      <c r="OYK307"/>
      <c r="OYL307"/>
      <c r="OYM307"/>
      <c r="OYN307"/>
      <c r="OYO307"/>
      <c r="OYP307"/>
      <c r="OYQ307"/>
      <c r="OYR307"/>
      <c r="OYS307"/>
      <c r="OYT307"/>
      <c r="OYU307"/>
      <c r="OYV307"/>
      <c r="OYW307"/>
      <c r="OYX307"/>
      <c r="OYY307"/>
      <c r="OYZ307"/>
      <c r="OZA307"/>
      <c r="OZB307"/>
      <c r="OZC307"/>
      <c r="OZD307"/>
      <c r="OZE307"/>
      <c r="OZF307"/>
      <c r="OZG307"/>
      <c r="OZH307"/>
      <c r="OZI307"/>
      <c r="OZJ307"/>
      <c r="OZK307"/>
      <c r="OZL307"/>
      <c r="OZM307"/>
      <c r="OZN307"/>
      <c r="OZO307"/>
      <c r="OZP307"/>
      <c r="OZQ307"/>
      <c r="OZR307"/>
      <c r="OZS307"/>
      <c r="OZT307"/>
      <c r="OZU307"/>
      <c r="OZV307"/>
      <c r="OZW307"/>
      <c r="OZX307"/>
      <c r="OZY307"/>
      <c r="OZZ307"/>
      <c r="PAA307"/>
      <c r="PAB307"/>
      <c r="PAC307"/>
      <c r="PAD307"/>
      <c r="PAE307"/>
      <c r="PAF307"/>
      <c r="PAG307"/>
      <c r="PAH307"/>
      <c r="PAI307"/>
      <c r="PAJ307"/>
      <c r="PAK307"/>
      <c r="PAL307"/>
      <c r="PAM307"/>
      <c r="PAN307"/>
      <c r="PAO307"/>
      <c r="PAP307"/>
      <c r="PAQ307"/>
      <c r="PAR307"/>
      <c r="PAS307"/>
      <c r="PAT307"/>
      <c r="PAU307"/>
      <c r="PAV307"/>
      <c r="PAW307"/>
      <c r="PAX307"/>
      <c r="PAY307"/>
      <c r="PAZ307"/>
      <c r="PBA307"/>
      <c r="PBB307"/>
      <c r="PBC307"/>
      <c r="PBD307"/>
      <c r="PBE307"/>
      <c r="PBF307"/>
      <c r="PBG307"/>
      <c r="PBH307"/>
      <c r="PBI307"/>
      <c r="PBJ307"/>
      <c r="PBK307"/>
      <c r="PBL307"/>
      <c r="PBM307"/>
      <c r="PBN307"/>
      <c r="PBO307"/>
      <c r="PBP307"/>
      <c r="PBQ307"/>
      <c r="PBR307"/>
      <c r="PBS307"/>
      <c r="PBT307"/>
      <c r="PBU307"/>
      <c r="PBV307"/>
      <c r="PBW307"/>
      <c r="PBX307"/>
      <c r="PBY307"/>
      <c r="PBZ307"/>
      <c r="PCA307"/>
      <c r="PCB307"/>
      <c r="PCC307"/>
      <c r="PCD307"/>
      <c r="PCE307"/>
      <c r="PCF307"/>
      <c r="PCG307"/>
      <c r="PCH307"/>
      <c r="PCI307"/>
      <c r="PCJ307"/>
      <c r="PCK307"/>
      <c r="PCL307"/>
      <c r="PCM307"/>
      <c r="PCN307"/>
      <c r="PCO307"/>
      <c r="PCP307"/>
      <c r="PCQ307"/>
      <c r="PCR307"/>
      <c r="PCS307"/>
      <c r="PCT307"/>
      <c r="PCU307"/>
      <c r="PCV307"/>
      <c r="PCW307"/>
      <c r="PCX307"/>
      <c r="PCY307"/>
      <c r="PCZ307"/>
      <c r="PDA307"/>
      <c r="PDB307"/>
      <c r="PDC307"/>
      <c r="PDD307"/>
      <c r="PDE307"/>
      <c r="PDF307"/>
      <c r="PDG307"/>
      <c r="PDH307"/>
      <c r="PDI307"/>
      <c r="PDJ307"/>
      <c r="PDK307"/>
      <c r="PDL307"/>
      <c r="PDM307"/>
      <c r="PDN307"/>
      <c r="PDO307"/>
      <c r="PDP307"/>
      <c r="PDQ307"/>
      <c r="PDR307"/>
      <c r="PDS307"/>
      <c r="PDT307"/>
      <c r="PDU307"/>
      <c r="PDV307"/>
      <c r="PDW307"/>
      <c r="PDX307"/>
      <c r="PDY307"/>
      <c r="PDZ307"/>
      <c r="PEA307"/>
      <c r="PEB307"/>
      <c r="PEC307"/>
      <c r="PED307"/>
      <c r="PEE307"/>
      <c r="PEF307"/>
      <c r="PEG307"/>
      <c r="PEH307"/>
      <c r="PEI307"/>
      <c r="PEJ307"/>
      <c r="PEK307"/>
      <c r="PEL307"/>
      <c r="PEM307"/>
      <c r="PEN307"/>
      <c r="PEO307"/>
      <c r="PEP307"/>
      <c r="PEQ307"/>
      <c r="PER307"/>
      <c r="PES307"/>
      <c r="PET307"/>
      <c r="PEU307"/>
      <c r="PEV307"/>
      <c r="PEW307"/>
      <c r="PEX307"/>
      <c r="PEY307"/>
      <c r="PEZ307"/>
      <c r="PFA307"/>
      <c r="PFB307"/>
      <c r="PFC307"/>
      <c r="PFD307"/>
      <c r="PFE307"/>
      <c r="PFF307"/>
      <c r="PFG307"/>
      <c r="PFH307"/>
      <c r="PFI307"/>
      <c r="PFJ307"/>
      <c r="PFK307"/>
      <c r="PFL307"/>
      <c r="PFM307"/>
      <c r="PFN307"/>
      <c r="PFO307"/>
      <c r="PFP307"/>
      <c r="PFQ307"/>
      <c r="PFR307"/>
      <c r="PFS307"/>
      <c r="PFT307"/>
      <c r="PFU307"/>
      <c r="PFV307"/>
      <c r="PFW307"/>
      <c r="PFX307"/>
      <c r="PFY307"/>
      <c r="PFZ307"/>
      <c r="PGA307"/>
      <c r="PGB307"/>
      <c r="PGC307"/>
      <c r="PGD307"/>
      <c r="PGE307"/>
      <c r="PGF307"/>
      <c r="PGG307"/>
      <c r="PGH307"/>
      <c r="PGI307"/>
      <c r="PGJ307"/>
      <c r="PGK307"/>
      <c r="PGL307"/>
      <c r="PGM307"/>
      <c r="PGN307"/>
      <c r="PGO307"/>
      <c r="PGP307"/>
      <c r="PGQ307"/>
      <c r="PGR307"/>
      <c r="PGS307"/>
      <c r="PGT307"/>
      <c r="PGU307"/>
      <c r="PGV307"/>
      <c r="PGW307"/>
      <c r="PGX307"/>
      <c r="PGY307"/>
      <c r="PGZ307"/>
      <c r="PHA307"/>
      <c r="PHB307"/>
      <c r="PHC307"/>
      <c r="PHD307"/>
      <c r="PHE307"/>
      <c r="PHF307"/>
      <c r="PHG307"/>
      <c r="PHH307"/>
      <c r="PHI307"/>
      <c r="PHJ307"/>
      <c r="PHK307"/>
      <c r="PHL307"/>
      <c r="PHM307"/>
      <c r="PHN307"/>
      <c r="PHO307"/>
      <c r="PHP307"/>
      <c r="PHQ307"/>
      <c r="PHR307"/>
      <c r="PHS307"/>
      <c r="PHT307"/>
      <c r="PHU307"/>
      <c r="PHV307"/>
      <c r="PHW307"/>
      <c r="PHX307"/>
      <c r="PHY307"/>
      <c r="PHZ307"/>
      <c r="PIA307"/>
      <c r="PIB307"/>
      <c r="PIC307"/>
      <c r="PID307"/>
      <c r="PIE307"/>
      <c r="PIF307"/>
      <c r="PIG307"/>
      <c r="PIH307"/>
      <c r="PII307"/>
      <c r="PIJ307"/>
      <c r="PIK307"/>
      <c r="PIL307"/>
      <c r="PIM307"/>
      <c r="PIN307"/>
      <c r="PIO307"/>
      <c r="PIP307"/>
      <c r="PIQ307"/>
      <c r="PIR307"/>
      <c r="PIS307"/>
      <c r="PIT307"/>
      <c r="PIU307"/>
      <c r="PIV307"/>
      <c r="PIW307"/>
      <c r="PIX307"/>
      <c r="PIY307"/>
      <c r="PIZ307"/>
      <c r="PJA307"/>
      <c r="PJB307"/>
      <c r="PJC307"/>
      <c r="PJD307"/>
      <c r="PJE307"/>
      <c r="PJF307"/>
      <c r="PJG307"/>
      <c r="PJH307"/>
      <c r="PJI307"/>
      <c r="PJJ307"/>
      <c r="PJK307"/>
      <c r="PJL307"/>
      <c r="PJM307"/>
      <c r="PJN307"/>
      <c r="PJO307"/>
      <c r="PJP307"/>
      <c r="PJQ307"/>
      <c r="PJR307"/>
      <c r="PJS307"/>
      <c r="PJT307"/>
      <c r="PJU307"/>
      <c r="PJV307"/>
      <c r="PJW307"/>
      <c r="PJX307"/>
      <c r="PJY307"/>
      <c r="PJZ307"/>
      <c r="PKA307"/>
      <c r="PKB307"/>
      <c r="PKC307"/>
      <c r="PKD307"/>
      <c r="PKE307"/>
      <c r="PKF307"/>
      <c r="PKG307"/>
      <c r="PKH307"/>
      <c r="PKI307"/>
      <c r="PKJ307"/>
      <c r="PKK307"/>
      <c r="PKL307"/>
      <c r="PKM307"/>
      <c r="PKN307"/>
      <c r="PKO307"/>
      <c r="PKP307"/>
      <c r="PKQ307"/>
      <c r="PKR307"/>
      <c r="PKS307"/>
      <c r="PKT307"/>
      <c r="PKU307"/>
      <c r="PKV307"/>
      <c r="PKW307"/>
      <c r="PKX307"/>
      <c r="PKY307"/>
      <c r="PKZ307"/>
      <c r="PLA307"/>
      <c r="PLB307"/>
      <c r="PLC307"/>
      <c r="PLD307"/>
      <c r="PLE307"/>
      <c r="PLF307"/>
      <c r="PLG307"/>
      <c r="PLH307"/>
      <c r="PLI307"/>
      <c r="PLJ307"/>
      <c r="PLK307"/>
      <c r="PLL307"/>
      <c r="PLM307"/>
      <c r="PLN307"/>
      <c r="PLO307"/>
      <c r="PLP307"/>
      <c r="PLQ307"/>
      <c r="PLR307"/>
      <c r="PLS307"/>
      <c r="PLT307"/>
      <c r="PLU307"/>
      <c r="PLV307"/>
      <c r="PLW307"/>
      <c r="PLX307"/>
      <c r="PLY307"/>
      <c r="PLZ307"/>
      <c r="PMA307"/>
      <c r="PMB307"/>
      <c r="PMC307"/>
      <c r="PMD307"/>
      <c r="PME307"/>
      <c r="PMF307"/>
      <c r="PMG307"/>
      <c r="PMH307"/>
      <c r="PMI307"/>
      <c r="PMJ307"/>
      <c r="PMK307"/>
      <c r="PML307"/>
      <c r="PMM307"/>
      <c r="PMN307"/>
      <c r="PMO307"/>
      <c r="PMP307"/>
      <c r="PMQ307"/>
      <c r="PMR307"/>
      <c r="PMS307"/>
      <c r="PMT307"/>
      <c r="PMU307"/>
      <c r="PMV307"/>
      <c r="PMW307"/>
      <c r="PMX307"/>
      <c r="PMY307"/>
      <c r="PMZ307"/>
      <c r="PNA307"/>
      <c r="PNB307"/>
      <c r="PNC307"/>
      <c r="PND307"/>
      <c r="PNE307"/>
      <c r="PNF307"/>
      <c r="PNG307"/>
      <c r="PNH307"/>
      <c r="PNI307"/>
      <c r="PNJ307"/>
      <c r="PNK307"/>
      <c r="PNL307"/>
      <c r="PNM307"/>
      <c r="PNN307"/>
      <c r="PNO307"/>
      <c r="PNP307"/>
      <c r="PNQ307"/>
      <c r="PNR307"/>
      <c r="PNS307"/>
      <c r="PNT307"/>
      <c r="PNU307"/>
      <c r="PNV307"/>
      <c r="PNW307"/>
      <c r="PNX307"/>
      <c r="PNY307"/>
      <c r="PNZ307"/>
      <c r="POA307"/>
      <c r="POB307"/>
      <c r="POC307"/>
      <c r="POD307"/>
      <c r="POE307"/>
      <c r="POF307"/>
      <c r="POG307"/>
      <c r="POH307"/>
      <c r="POI307"/>
      <c r="POJ307"/>
      <c r="POK307"/>
      <c r="POL307"/>
      <c r="POM307"/>
      <c r="PON307"/>
      <c r="POO307"/>
      <c r="POP307"/>
      <c r="POQ307"/>
      <c r="POR307"/>
      <c r="POS307"/>
      <c r="POT307"/>
      <c r="POU307"/>
      <c r="POV307"/>
      <c r="POW307"/>
      <c r="POX307"/>
      <c r="POY307"/>
      <c r="POZ307"/>
      <c r="PPA307"/>
      <c r="PPB307"/>
      <c r="PPC307"/>
      <c r="PPD307"/>
      <c r="PPE307"/>
      <c r="PPF307"/>
      <c r="PPG307"/>
      <c r="PPH307"/>
      <c r="PPI307"/>
      <c r="PPJ307"/>
      <c r="PPK307"/>
      <c r="PPL307"/>
      <c r="PPM307"/>
      <c r="PPN307"/>
      <c r="PPO307"/>
      <c r="PPP307"/>
      <c r="PPQ307"/>
      <c r="PPR307"/>
      <c r="PPS307"/>
      <c r="PPT307"/>
      <c r="PPU307"/>
      <c r="PPV307"/>
      <c r="PPW307"/>
      <c r="PPX307"/>
      <c r="PPY307"/>
      <c r="PPZ307"/>
      <c r="PQA307"/>
      <c r="PQB307"/>
      <c r="PQC307"/>
      <c r="PQD307"/>
      <c r="PQE307"/>
      <c r="PQF307"/>
      <c r="PQG307"/>
      <c r="PQH307"/>
      <c r="PQI307"/>
      <c r="PQJ307"/>
      <c r="PQK307"/>
      <c r="PQL307"/>
      <c r="PQM307"/>
      <c r="PQN307"/>
      <c r="PQO307"/>
      <c r="PQP307"/>
      <c r="PQQ307"/>
      <c r="PQR307"/>
      <c r="PQS307"/>
      <c r="PQT307"/>
      <c r="PQU307"/>
      <c r="PQV307"/>
      <c r="PQW307"/>
      <c r="PQX307"/>
      <c r="PQY307"/>
      <c r="PQZ307"/>
      <c r="PRA307"/>
      <c r="PRB307"/>
      <c r="PRC307"/>
      <c r="PRD307"/>
      <c r="PRE307"/>
      <c r="PRF307"/>
      <c r="PRG307"/>
      <c r="PRH307"/>
      <c r="PRI307"/>
      <c r="PRJ307"/>
      <c r="PRK307"/>
      <c r="PRL307"/>
      <c r="PRM307"/>
      <c r="PRN307"/>
      <c r="PRO307"/>
      <c r="PRP307"/>
      <c r="PRQ307"/>
      <c r="PRR307"/>
      <c r="PRS307"/>
      <c r="PRT307"/>
      <c r="PRU307"/>
      <c r="PRV307"/>
      <c r="PRW307"/>
      <c r="PRX307"/>
      <c r="PRY307"/>
      <c r="PRZ307"/>
      <c r="PSA307"/>
      <c r="PSB307"/>
      <c r="PSC307"/>
      <c r="PSD307"/>
      <c r="PSE307"/>
      <c r="PSF307"/>
      <c r="PSG307"/>
      <c r="PSH307"/>
      <c r="PSI307"/>
      <c r="PSJ307"/>
      <c r="PSK307"/>
      <c r="PSL307"/>
      <c r="PSM307"/>
      <c r="PSN307"/>
      <c r="PSO307"/>
      <c r="PSP307"/>
      <c r="PSQ307"/>
      <c r="PSR307"/>
      <c r="PSS307"/>
      <c r="PST307"/>
      <c r="PSU307"/>
      <c r="PSV307"/>
      <c r="PSW307"/>
      <c r="PSX307"/>
      <c r="PSY307"/>
      <c r="PSZ307"/>
      <c r="PTA307"/>
      <c r="PTB307"/>
      <c r="PTC307"/>
      <c r="PTD307"/>
      <c r="PTE307"/>
      <c r="PTF307"/>
      <c r="PTG307"/>
      <c r="PTH307"/>
      <c r="PTI307"/>
      <c r="PTJ307"/>
      <c r="PTK307"/>
      <c r="PTL307"/>
      <c r="PTM307"/>
      <c r="PTN307"/>
      <c r="PTO307"/>
      <c r="PTP307"/>
      <c r="PTQ307"/>
      <c r="PTR307"/>
      <c r="PTS307"/>
      <c r="PTT307"/>
      <c r="PTU307"/>
      <c r="PTV307"/>
      <c r="PTW307"/>
      <c r="PTX307"/>
      <c r="PTY307"/>
      <c r="PTZ307"/>
      <c r="PUA307"/>
      <c r="PUB307"/>
      <c r="PUC307"/>
      <c r="PUD307"/>
      <c r="PUE307"/>
      <c r="PUF307"/>
      <c r="PUG307"/>
      <c r="PUH307"/>
      <c r="PUI307"/>
      <c r="PUJ307"/>
      <c r="PUK307"/>
      <c r="PUL307"/>
      <c r="PUM307"/>
      <c r="PUN307"/>
      <c r="PUO307"/>
      <c r="PUP307"/>
      <c r="PUQ307"/>
      <c r="PUR307"/>
      <c r="PUS307"/>
      <c r="PUT307"/>
      <c r="PUU307"/>
      <c r="PUV307"/>
      <c r="PUW307"/>
      <c r="PUX307"/>
      <c r="PUY307"/>
      <c r="PUZ307"/>
      <c r="PVA307"/>
      <c r="PVB307"/>
      <c r="PVC307"/>
      <c r="PVD307"/>
      <c r="PVE307"/>
      <c r="PVF307"/>
      <c r="PVG307"/>
      <c r="PVH307"/>
      <c r="PVI307"/>
      <c r="PVJ307"/>
      <c r="PVK307"/>
      <c r="PVL307"/>
      <c r="PVM307"/>
      <c r="PVN307"/>
      <c r="PVO307"/>
      <c r="PVP307"/>
      <c r="PVQ307"/>
      <c r="PVR307"/>
      <c r="PVS307"/>
      <c r="PVT307"/>
      <c r="PVU307"/>
      <c r="PVV307"/>
      <c r="PVW307"/>
      <c r="PVX307"/>
      <c r="PVY307"/>
      <c r="PVZ307"/>
      <c r="PWA307"/>
      <c r="PWB307"/>
      <c r="PWC307"/>
      <c r="PWD307"/>
      <c r="PWE307"/>
      <c r="PWF307"/>
      <c r="PWG307"/>
      <c r="PWH307"/>
      <c r="PWI307"/>
      <c r="PWJ307"/>
      <c r="PWK307"/>
      <c r="PWL307"/>
      <c r="PWM307"/>
      <c r="PWN307"/>
      <c r="PWO307"/>
      <c r="PWP307"/>
      <c r="PWQ307"/>
      <c r="PWR307"/>
      <c r="PWS307"/>
      <c r="PWT307"/>
      <c r="PWU307"/>
      <c r="PWV307"/>
      <c r="PWW307"/>
      <c r="PWX307"/>
      <c r="PWY307"/>
      <c r="PWZ307"/>
      <c r="PXA307"/>
      <c r="PXB307"/>
      <c r="PXC307"/>
      <c r="PXD307"/>
      <c r="PXE307"/>
      <c r="PXF307"/>
      <c r="PXG307"/>
      <c r="PXH307"/>
      <c r="PXI307"/>
      <c r="PXJ307"/>
      <c r="PXK307"/>
      <c r="PXL307"/>
      <c r="PXM307"/>
      <c r="PXN307"/>
      <c r="PXO307"/>
      <c r="PXP307"/>
      <c r="PXQ307"/>
      <c r="PXR307"/>
      <c r="PXS307"/>
      <c r="PXT307"/>
      <c r="PXU307"/>
      <c r="PXV307"/>
      <c r="PXW307"/>
      <c r="PXX307"/>
      <c r="PXY307"/>
      <c r="PXZ307"/>
      <c r="PYA307"/>
      <c r="PYB307"/>
      <c r="PYC307"/>
      <c r="PYD307"/>
      <c r="PYE307"/>
      <c r="PYF307"/>
      <c r="PYG307"/>
      <c r="PYH307"/>
      <c r="PYI307"/>
      <c r="PYJ307"/>
      <c r="PYK307"/>
      <c r="PYL307"/>
      <c r="PYM307"/>
      <c r="PYN307"/>
      <c r="PYO307"/>
      <c r="PYP307"/>
      <c r="PYQ307"/>
      <c r="PYR307"/>
      <c r="PYS307"/>
      <c r="PYT307"/>
      <c r="PYU307"/>
      <c r="PYV307"/>
      <c r="PYW307"/>
      <c r="PYX307"/>
      <c r="PYY307"/>
      <c r="PYZ307"/>
      <c r="PZA307"/>
      <c r="PZB307"/>
      <c r="PZC307"/>
      <c r="PZD307"/>
      <c r="PZE307"/>
      <c r="PZF307"/>
      <c r="PZG307"/>
      <c r="PZH307"/>
      <c r="PZI307"/>
      <c r="PZJ307"/>
      <c r="PZK307"/>
      <c r="PZL307"/>
      <c r="PZM307"/>
      <c r="PZN307"/>
      <c r="PZO307"/>
      <c r="PZP307"/>
      <c r="PZQ307"/>
      <c r="PZR307"/>
      <c r="PZS307"/>
      <c r="PZT307"/>
      <c r="PZU307"/>
      <c r="PZV307"/>
      <c r="PZW307"/>
      <c r="PZX307"/>
      <c r="PZY307"/>
      <c r="PZZ307"/>
      <c r="QAA307"/>
      <c r="QAB307"/>
      <c r="QAC307"/>
      <c r="QAD307"/>
      <c r="QAE307"/>
      <c r="QAF307"/>
      <c r="QAG307"/>
      <c r="QAH307"/>
      <c r="QAI307"/>
      <c r="QAJ307"/>
      <c r="QAK307"/>
      <c r="QAL307"/>
      <c r="QAM307"/>
      <c r="QAN307"/>
      <c r="QAO307"/>
      <c r="QAP307"/>
      <c r="QAQ307"/>
      <c r="QAR307"/>
      <c r="QAS307"/>
      <c r="QAT307"/>
      <c r="QAU307"/>
      <c r="QAV307"/>
      <c r="QAW307"/>
      <c r="QAX307"/>
      <c r="QAY307"/>
      <c r="QAZ307"/>
      <c r="QBA307"/>
      <c r="QBB307"/>
      <c r="QBC307"/>
      <c r="QBD307"/>
      <c r="QBE307"/>
      <c r="QBF307"/>
      <c r="QBG307"/>
      <c r="QBH307"/>
      <c r="QBI307"/>
      <c r="QBJ307"/>
      <c r="QBK307"/>
      <c r="QBL307"/>
      <c r="QBM307"/>
      <c r="QBN307"/>
      <c r="QBO307"/>
      <c r="QBP307"/>
      <c r="QBQ307"/>
      <c r="QBR307"/>
      <c r="QBS307"/>
      <c r="QBT307"/>
      <c r="QBU307"/>
      <c r="QBV307"/>
      <c r="QBW307"/>
      <c r="QBX307"/>
      <c r="QBY307"/>
      <c r="QBZ307"/>
      <c r="QCA307"/>
      <c r="QCB307"/>
      <c r="QCC307"/>
      <c r="QCD307"/>
      <c r="QCE307"/>
      <c r="QCF307"/>
      <c r="QCG307"/>
      <c r="QCH307"/>
      <c r="QCI307"/>
      <c r="QCJ307"/>
      <c r="QCK307"/>
      <c r="QCL307"/>
      <c r="QCM307"/>
      <c r="QCN307"/>
      <c r="QCO307"/>
      <c r="QCP307"/>
      <c r="QCQ307"/>
      <c r="QCR307"/>
      <c r="QCS307"/>
      <c r="QCT307"/>
      <c r="QCU307"/>
      <c r="QCV307"/>
      <c r="QCW307"/>
      <c r="QCX307"/>
      <c r="QCY307"/>
      <c r="QCZ307"/>
      <c r="QDA307"/>
      <c r="QDB307"/>
      <c r="QDC307"/>
      <c r="QDD307"/>
      <c r="QDE307"/>
      <c r="QDF307"/>
      <c r="QDG307"/>
      <c r="QDH307"/>
      <c r="QDI307"/>
      <c r="QDJ307"/>
      <c r="QDK307"/>
      <c r="QDL307"/>
      <c r="QDM307"/>
      <c r="QDN307"/>
      <c r="QDO307"/>
      <c r="QDP307"/>
      <c r="QDQ307"/>
      <c r="QDR307"/>
      <c r="QDS307"/>
      <c r="QDT307"/>
      <c r="QDU307"/>
      <c r="QDV307"/>
      <c r="QDW307"/>
      <c r="QDX307"/>
      <c r="QDY307"/>
      <c r="QDZ307"/>
      <c r="QEA307"/>
      <c r="QEB307"/>
      <c r="QEC307"/>
      <c r="QED307"/>
      <c r="QEE307"/>
      <c r="QEF307"/>
      <c r="QEG307"/>
      <c r="QEH307"/>
      <c r="QEI307"/>
      <c r="QEJ307"/>
      <c r="QEK307"/>
      <c r="QEL307"/>
      <c r="QEM307"/>
      <c r="QEN307"/>
      <c r="QEO307"/>
      <c r="QEP307"/>
      <c r="QEQ307"/>
      <c r="QER307"/>
      <c r="QES307"/>
      <c r="QET307"/>
      <c r="QEU307"/>
      <c r="QEV307"/>
      <c r="QEW307"/>
      <c r="QEX307"/>
      <c r="QEY307"/>
      <c r="QEZ307"/>
      <c r="QFA307"/>
      <c r="QFB307"/>
      <c r="QFC307"/>
      <c r="QFD307"/>
      <c r="QFE307"/>
      <c r="QFF307"/>
      <c r="QFG307"/>
      <c r="QFH307"/>
      <c r="QFI307"/>
      <c r="QFJ307"/>
      <c r="QFK307"/>
      <c r="QFL307"/>
      <c r="QFM307"/>
      <c r="QFN307"/>
      <c r="QFO307"/>
      <c r="QFP307"/>
      <c r="QFQ307"/>
      <c r="QFR307"/>
      <c r="QFS307"/>
      <c r="QFT307"/>
      <c r="QFU307"/>
      <c r="QFV307"/>
      <c r="QFW307"/>
      <c r="QFX307"/>
      <c r="QFY307"/>
      <c r="QFZ307"/>
      <c r="QGA307"/>
      <c r="QGB307"/>
      <c r="QGC307"/>
      <c r="QGD307"/>
      <c r="QGE307"/>
      <c r="QGF307"/>
      <c r="QGG307"/>
      <c r="QGH307"/>
      <c r="QGI307"/>
      <c r="QGJ307"/>
      <c r="QGK307"/>
      <c r="QGL307"/>
      <c r="QGM307"/>
      <c r="QGN307"/>
      <c r="QGO307"/>
      <c r="QGP307"/>
      <c r="QGQ307"/>
      <c r="QGR307"/>
      <c r="QGS307"/>
      <c r="QGT307"/>
      <c r="QGU307"/>
      <c r="QGV307"/>
      <c r="QGW307"/>
      <c r="QGX307"/>
      <c r="QGY307"/>
      <c r="QGZ307"/>
      <c r="QHA307"/>
      <c r="QHB307"/>
      <c r="QHC307"/>
      <c r="QHD307"/>
      <c r="QHE307"/>
      <c r="QHF307"/>
      <c r="QHG307"/>
      <c r="QHH307"/>
      <c r="QHI307"/>
      <c r="QHJ307"/>
      <c r="QHK307"/>
      <c r="QHL307"/>
      <c r="QHM307"/>
      <c r="QHN307"/>
      <c r="QHO307"/>
      <c r="QHP307"/>
      <c r="QHQ307"/>
      <c r="QHR307"/>
      <c r="QHS307"/>
      <c r="QHT307"/>
      <c r="QHU307"/>
      <c r="QHV307"/>
      <c r="QHW307"/>
      <c r="QHX307"/>
      <c r="QHY307"/>
      <c r="QHZ307"/>
      <c r="QIA307"/>
      <c r="QIB307"/>
      <c r="QIC307"/>
      <c r="QID307"/>
      <c r="QIE307"/>
      <c r="QIF307"/>
      <c r="QIG307"/>
      <c r="QIH307"/>
      <c r="QII307"/>
      <c r="QIJ307"/>
      <c r="QIK307"/>
      <c r="QIL307"/>
      <c r="QIM307"/>
      <c r="QIN307"/>
      <c r="QIO307"/>
      <c r="QIP307"/>
      <c r="QIQ307"/>
      <c r="QIR307"/>
      <c r="QIS307"/>
      <c r="QIT307"/>
      <c r="QIU307"/>
      <c r="QIV307"/>
      <c r="QIW307"/>
      <c r="QIX307"/>
      <c r="QIY307"/>
      <c r="QIZ307"/>
      <c r="QJA307"/>
      <c r="QJB307"/>
      <c r="QJC307"/>
      <c r="QJD307"/>
      <c r="QJE307"/>
      <c r="QJF307"/>
      <c r="QJG307"/>
      <c r="QJH307"/>
      <c r="QJI307"/>
      <c r="QJJ307"/>
      <c r="QJK307"/>
      <c r="QJL307"/>
      <c r="QJM307"/>
      <c r="QJN307"/>
      <c r="QJO307"/>
      <c r="QJP307"/>
      <c r="QJQ307"/>
      <c r="QJR307"/>
      <c r="QJS307"/>
      <c r="QJT307"/>
      <c r="QJU307"/>
      <c r="QJV307"/>
      <c r="QJW307"/>
      <c r="QJX307"/>
      <c r="QJY307"/>
      <c r="QJZ307"/>
      <c r="QKA307"/>
      <c r="QKB307"/>
      <c r="QKC307"/>
      <c r="QKD307"/>
      <c r="QKE307"/>
      <c r="QKF307"/>
      <c r="QKG307"/>
      <c r="QKH307"/>
      <c r="QKI307"/>
      <c r="QKJ307"/>
      <c r="QKK307"/>
      <c r="QKL307"/>
      <c r="QKM307"/>
      <c r="QKN307"/>
      <c r="QKO307"/>
      <c r="QKP307"/>
      <c r="QKQ307"/>
      <c r="QKR307"/>
      <c r="QKS307"/>
      <c r="QKT307"/>
      <c r="QKU307"/>
      <c r="QKV307"/>
      <c r="QKW307"/>
      <c r="QKX307"/>
      <c r="QKY307"/>
      <c r="QKZ307"/>
      <c r="QLA307"/>
      <c r="QLB307"/>
      <c r="QLC307"/>
      <c r="QLD307"/>
      <c r="QLE307"/>
      <c r="QLF307"/>
      <c r="QLG307"/>
      <c r="QLH307"/>
      <c r="QLI307"/>
      <c r="QLJ307"/>
      <c r="QLK307"/>
      <c r="QLL307"/>
      <c r="QLM307"/>
      <c r="QLN307"/>
      <c r="QLO307"/>
      <c r="QLP307"/>
      <c r="QLQ307"/>
      <c r="QLR307"/>
      <c r="QLS307"/>
      <c r="QLT307"/>
      <c r="QLU307"/>
      <c r="QLV307"/>
      <c r="QLW307"/>
      <c r="QLX307"/>
      <c r="QLY307"/>
      <c r="QLZ307"/>
      <c r="QMA307"/>
      <c r="QMB307"/>
      <c r="QMC307"/>
      <c r="QMD307"/>
      <c r="QME307"/>
      <c r="QMF307"/>
      <c r="QMG307"/>
      <c r="QMH307"/>
      <c r="QMI307"/>
      <c r="QMJ307"/>
      <c r="QMK307"/>
      <c r="QML307"/>
      <c r="QMM307"/>
      <c r="QMN307"/>
      <c r="QMO307"/>
      <c r="QMP307"/>
      <c r="QMQ307"/>
      <c r="QMR307"/>
      <c r="QMS307"/>
      <c r="QMT307"/>
      <c r="QMU307"/>
      <c r="QMV307"/>
      <c r="QMW307"/>
      <c r="QMX307"/>
      <c r="QMY307"/>
      <c r="QMZ307"/>
      <c r="QNA307"/>
      <c r="QNB307"/>
      <c r="QNC307"/>
      <c r="QND307"/>
      <c r="QNE307"/>
      <c r="QNF307"/>
      <c r="QNG307"/>
      <c r="QNH307"/>
      <c r="QNI307"/>
      <c r="QNJ307"/>
      <c r="QNK307"/>
      <c r="QNL307"/>
      <c r="QNM307"/>
      <c r="QNN307"/>
      <c r="QNO307"/>
      <c r="QNP307"/>
      <c r="QNQ307"/>
      <c r="QNR307"/>
      <c r="QNS307"/>
      <c r="QNT307"/>
      <c r="QNU307"/>
      <c r="QNV307"/>
      <c r="QNW307"/>
      <c r="QNX307"/>
      <c r="QNY307"/>
      <c r="QNZ307"/>
      <c r="QOA307"/>
      <c r="QOB307"/>
      <c r="QOC307"/>
      <c r="QOD307"/>
      <c r="QOE307"/>
      <c r="QOF307"/>
      <c r="QOG307"/>
      <c r="QOH307"/>
      <c r="QOI307"/>
      <c r="QOJ307"/>
      <c r="QOK307"/>
      <c r="QOL307"/>
      <c r="QOM307"/>
      <c r="QON307"/>
      <c r="QOO307"/>
      <c r="QOP307"/>
      <c r="QOQ307"/>
      <c r="QOR307"/>
      <c r="QOS307"/>
      <c r="QOT307"/>
      <c r="QOU307"/>
      <c r="QOV307"/>
      <c r="QOW307"/>
      <c r="QOX307"/>
      <c r="QOY307"/>
      <c r="QOZ307"/>
      <c r="QPA307"/>
      <c r="QPB307"/>
      <c r="QPC307"/>
      <c r="QPD307"/>
      <c r="QPE307"/>
      <c r="QPF307"/>
      <c r="QPG307"/>
      <c r="QPH307"/>
      <c r="QPI307"/>
      <c r="QPJ307"/>
      <c r="QPK307"/>
      <c r="QPL307"/>
      <c r="QPM307"/>
      <c r="QPN307"/>
      <c r="QPO307"/>
      <c r="QPP307"/>
      <c r="QPQ307"/>
      <c r="QPR307"/>
      <c r="QPS307"/>
      <c r="QPT307"/>
      <c r="QPU307"/>
      <c r="QPV307"/>
      <c r="QPW307"/>
      <c r="QPX307"/>
      <c r="QPY307"/>
      <c r="QPZ307"/>
      <c r="QQA307"/>
      <c r="QQB307"/>
      <c r="QQC307"/>
      <c r="QQD307"/>
      <c r="QQE307"/>
      <c r="QQF307"/>
      <c r="QQG307"/>
      <c r="QQH307"/>
      <c r="QQI307"/>
      <c r="QQJ307"/>
      <c r="QQK307"/>
      <c r="QQL307"/>
      <c r="QQM307"/>
      <c r="QQN307"/>
      <c r="QQO307"/>
      <c r="QQP307"/>
      <c r="QQQ307"/>
      <c r="QQR307"/>
      <c r="QQS307"/>
      <c r="QQT307"/>
      <c r="QQU307"/>
      <c r="QQV307"/>
      <c r="QQW307"/>
      <c r="QQX307"/>
      <c r="QQY307"/>
      <c r="QQZ307"/>
      <c r="QRA307"/>
      <c r="QRB307"/>
      <c r="QRC307"/>
      <c r="QRD307"/>
      <c r="QRE307"/>
      <c r="QRF307"/>
      <c r="QRG307"/>
      <c r="QRH307"/>
      <c r="QRI307"/>
      <c r="QRJ307"/>
      <c r="QRK307"/>
      <c r="QRL307"/>
      <c r="QRM307"/>
      <c r="QRN307"/>
      <c r="QRO307"/>
      <c r="QRP307"/>
      <c r="QRQ307"/>
      <c r="QRR307"/>
      <c r="QRS307"/>
      <c r="QRT307"/>
      <c r="QRU307"/>
      <c r="QRV307"/>
      <c r="QRW307"/>
      <c r="QRX307"/>
      <c r="QRY307"/>
      <c r="QRZ307"/>
      <c r="QSA307"/>
      <c r="QSB307"/>
      <c r="QSC307"/>
      <c r="QSD307"/>
      <c r="QSE307"/>
      <c r="QSF307"/>
      <c r="QSG307"/>
      <c r="QSH307"/>
      <c r="QSI307"/>
      <c r="QSJ307"/>
      <c r="QSK307"/>
      <c r="QSL307"/>
      <c r="QSM307"/>
      <c r="QSN307"/>
      <c r="QSO307"/>
      <c r="QSP307"/>
      <c r="QSQ307"/>
      <c r="QSR307"/>
      <c r="QSS307"/>
      <c r="QST307"/>
      <c r="QSU307"/>
      <c r="QSV307"/>
      <c r="QSW307"/>
      <c r="QSX307"/>
      <c r="QSY307"/>
      <c r="QSZ307"/>
      <c r="QTA307"/>
      <c r="QTB307"/>
      <c r="QTC307"/>
      <c r="QTD307"/>
      <c r="QTE307"/>
      <c r="QTF307"/>
      <c r="QTG307"/>
      <c r="QTH307"/>
      <c r="QTI307"/>
      <c r="QTJ307"/>
      <c r="QTK307"/>
      <c r="QTL307"/>
      <c r="QTM307"/>
      <c r="QTN307"/>
      <c r="QTO307"/>
      <c r="QTP307"/>
      <c r="QTQ307"/>
      <c r="QTR307"/>
      <c r="QTS307"/>
      <c r="QTT307"/>
      <c r="QTU307"/>
      <c r="QTV307"/>
      <c r="QTW307"/>
      <c r="QTX307"/>
      <c r="QTY307"/>
      <c r="QTZ307"/>
      <c r="QUA307"/>
      <c r="QUB307"/>
      <c r="QUC307"/>
      <c r="QUD307"/>
      <c r="QUE307"/>
      <c r="QUF307"/>
      <c r="QUG307"/>
      <c r="QUH307"/>
      <c r="QUI307"/>
      <c r="QUJ307"/>
      <c r="QUK307"/>
      <c r="QUL307"/>
      <c r="QUM307"/>
      <c r="QUN307"/>
      <c r="QUO307"/>
      <c r="QUP307"/>
      <c r="QUQ307"/>
      <c r="QUR307"/>
      <c r="QUS307"/>
      <c r="QUT307"/>
      <c r="QUU307"/>
      <c r="QUV307"/>
      <c r="QUW307"/>
      <c r="QUX307"/>
      <c r="QUY307"/>
      <c r="QUZ307"/>
      <c r="QVA307"/>
      <c r="QVB307"/>
      <c r="QVC307"/>
      <c r="QVD307"/>
      <c r="QVE307"/>
      <c r="QVF307"/>
      <c r="QVG307"/>
      <c r="QVH307"/>
      <c r="QVI307"/>
      <c r="QVJ307"/>
      <c r="QVK307"/>
      <c r="QVL307"/>
      <c r="QVM307"/>
      <c r="QVN307"/>
      <c r="QVO307"/>
      <c r="QVP307"/>
      <c r="QVQ307"/>
      <c r="QVR307"/>
      <c r="QVS307"/>
      <c r="QVT307"/>
      <c r="QVU307"/>
      <c r="QVV307"/>
      <c r="QVW307"/>
      <c r="QVX307"/>
      <c r="QVY307"/>
      <c r="QVZ307"/>
      <c r="QWA307"/>
      <c r="QWB307"/>
      <c r="QWC307"/>
      <c r="QWD307"/>
      <c r="QWE307"/>
      <c r="QWF307"/>
      <c r="QWG307"/>
      <c r="QWH307"/>
      <c r="QWI307"/>
      <c r="QWJ307"/>
      <c r="QWK307"/>
      <c r="QWL307"/>
      <c r="QWM307"/>
      <c r="QWN307"/>
      <c r="QWO307"/>
      <c r="QWP307"/>
      <c r="QWQ307"/>
      <c r="QWR307"/>
      <c r="QWS307"/>
      <c r="QWT307"/>
      <c r="QWU307"/>
      <c r="QWV307"/>
      <c r="QWW307"/>
      <c r="QWX307"/>
      <c r="QWY307"/>
      <c r="QWZ307"/>
      <c r="QXA307"/>
      <c r="QXB307"/>
      <c r="QXC307"/>
      <c r="QXD307"/>
      <c r="QXE307"/>
      <c r="QXF307"/>
      <c r="QXG307"/>
      <c r="QXH307"/>
      <c r="QXI307"/>
      <c r="QXJ307"/>
      <c r="QXK307"/>
      <c r="QXL307"/>
      <c r="QXM307"/>
      <c r="QXN307"/>
      <c r="QXO307"/>
      <c r="QXP307"/>
      <c r="QXQ307"/>
      <c r="QXR307"/>
      <c r="QXS307"/>
      <c r="QXT307"/>
      <c r="QXU307"/>
      <c r="QXV307"/>
      <c r="QXW307"/>
      <c r="QXX307"/>
      <c r="QXY307"/>
      <c r="QXZ307"/>
      <c r="QYA307"/>
      <c r="QYB307"/>
      <c r="QYC307"/>
      <c r="QYD307"/>
      <c r="QYE307"/>
      <c r="QYF307"/>
      <c r="QYG307"/>
      <c r="QYH307"/>
      <c r="QYI307"/>
      <c r="QYJ307"/>
      <c r="QYK307"/>
      <c r="QYL307"/>
      <c r="QYM307"/>
      <c r="QYN307"/>
      <c r="QYO307"/>
      <c r="QYP307"/>
      <c r="QYQ307"/>
      <c r="QYR307"/>
      <c r="QYS307"/>
      <c r="QYT307"/>
      <c r="QYU307"/>
      <c r="QYV307"/>
      <c r="QYW307"/>
      <c r="QYX307"/>
      <c r="QYY307"/>
      <c r="QYZ307"/>
      <c r="QZA307"/>
      <c r="QZB307"/>
      <c r="QZC307"/>
      <c r="QZD307"/>
      <c r="QZE307"/>
      <c r="QZF307"/>
      <c r="QZG307"/>
      <c r="QZH307"/>
      <c r="QZI307"/>
      <c r="QZJ307"/>
      <c r="QZK307"/>
      <c r="QZL307"/>
      <c r="QZM307"/>
      <c r="QZN307"/>
      <c r="QZO307"/>
      <c r="QZP307"/>
      <c r="QZQ307"/>
      <c r="QZR307"/>
      <c r="QZS307"/>
      <c r="QZT307"/>
      <c r="QZU307"/>
      <c r="QZV307"/>
      <c r="QZW307"/>
      <c r="QZX307"/>
      <c r="QZY307"/>
      <c r="QZZ307"/>
      <c r="RAA307"/>
      <c r="RAB307"/>
      <c r="RAC307"/>
      <c r="RAD307"/>
      <c r="RAE307"/>
      <c r="RAF307"/>
      <c r="RAG307"/>
      <c r="RAH307"/>
      <c r="RAI307"/>
      <c r="RAJ307"/>
      <c r="RAK307"/>
      <c r="RAL307"/>
      <c r="RAM307"/>
      <c r="RAN307"/>
      <c r="RAO307"/>
      <c r="RAP307"/>
      <c r="RAQ307"/>
      <c r="RAR307"/>
      <c r="RAS307"/>
      <c r="RAT307"/>
      <c r="RAU307"/>
      <c r="RAV307"/>
      <c r="RAW307"/>
      <c r="RAX307"/>
      <c r="RAY307"/>
      <c r="RAZ307"/>
      <c r="RBA307"/>
      <c r="RBB307"/>
      <c r="RBC307"/>
      <c r="RBD307"/>
      <c r="RBE307"/>
      <c r="RBF307"/>
      <c r="RBG307"/>
      <c r="RBH307"/>
      <c r="RBI307"/>
      <c r="RBJ307"/>
      <c r="RBK307"/>
      <c r="RBL307"/>
      <c r="RBM307"/>
      <c r="RBN307"/>
      <c r="RBO307"/>
      <c r="RBP307"/>
      <c r="RBQ307"/>
      <c r="RBR307"/>
      <c r="RBS307"/>
      <c r="RBT307"/>
      <c r="RBU307"/>
      <c r="RBV307"/>
      <c r="RBW307"/>
      <c r="RBX307"/>
      <c r="RBY307"/>
      <c r="RBZ307"/>
      <c r="RCA307"/>
      <c r="RCB307"/>
      <c r="RCC307"/>
      <c r="RCD307"/>
      <c r="RCE307"/>
      <c r="RCF307"/>
      <c r="RCG307"/>
      <c r="RCH307"/>
      <c r="RCI307"/>
      <c r="RCJ307"/>
      <c r="RCK307"/>
      <c r="RCL307"/>
      <c r="RCM307"/>
      <c r="RCN307"/>
      <c r="RCO307"/>
      <c r="RCP307"/>
      <c r="RCQ307"/>
      <c r="RCR307"/>
      <c r="RCS307"/>
      <c r="RCT307"/>
      <c r="RCU307"/>
      <c r="RCV307"/>
      <c r="RCW307"/>
      <c r="RCX307"/>
      <c r="RCY307"/>
      <c r="RCZ307"/>
      <c r="RDA307"/>
      <c r="RDB307"/>
      <c r="RDC307"/>
      <c r="RDD307"/>
      <c r="RDE307"/>
      <c r="RDF307"/>
      <c r="RDG307"/>
      <c r="RDH307"/>
      <c r="RDI307"/>
      <c r="RDJ307"/>
      <c r="RDK307"/>
      <c r="RDL307"/>
      <c r="RDM307"/>
      <c r="RDN307"/>
      <c r="RDO307"/>
      <c r="RDP307"/>
      <c r="RDQ307"/>
      <c r="RDR307"/>
      <c r="RDS307"/>
      <c r="RDT307"/>
      <c r="RDU307"/>
      <c r="RDV307"/>
      <c r="RDW307"/>
      <c r="RDX307"/>
      <c r="RDY307"/>
      <c r="RDZ307"/>
      <c r="REA307"/>
      <c r="REB307"/>
      <c r="REC307"/>
      <c r="RED307"/>
      <c r="REE307"/>
      <c r="REF307"/>
      <c r="REG307"/>
      <c r="REH307"/>
      <c r="REI307"/>
      <c r="REJ307"/>
      <c r="REK307"/>
      <c r="REL307"/>
      <c r="REM307"/>
      <c r="REN307"/>
      <c r="REO307"/>
      <c r="REP307"/>
      <c r="REQ307"/>
      <c r="RER307"/>
      <c r="RES307"/>
      <c r="RET307"/>
      <c r="REU307"/>
      <c r="REV307"/>
      <c r="REW307"/>
      <c r="REX307"/>
      <c r="REY307"/>
      <c r="REZ307"/>
      <c r="RFA307"/>
      <c r="RFB307"/>
      <c r="RFC307"/>
      <c r="RFD307"/>
      <c r="RFE307"/>
      <c r="RFF307"/>
      <c r="RFG307"/>
      <c r="RFH307"/>
      <c r="RFI307"/>
      <c r="RFJ307"/>
      <c r="RFK307"/>
      <c r="RFL307"/>
      <c r="RFM307"/>
      <c r="RFN307"/>
      <c r="RFO307"/>
      <c r="RFP307"/>
      <c r="RFQ307"/>
      <c r="RFR307"/>
      <c r="RFS307"/>
      <c r="RFT307"/>
      <c r="RFU307"/>
      <c r="RFV307"/>
      <c r="RFW307"/>
      <c r="RFX307"/>
      <c r="RFY307"/>
      <c r="RFZ307"/>
      <c r="RGA307"/>
      <c r="RGB307"/>
      <c r="RGC307"/>
      <c r="RGD307"/>
      <c r="RGE307"/>
      <c r="RGF307"/>
      <c r="RGG307"/>
      <c r="RGH307"/>
      <c r="RGI307"/>
      <c r="RGJ307"/>
      <c r="RGK307"/>
      <c r="RGL307"/>
      <c r="RGM307"/>
      <c r="RGN307"/>
      <c r="RGO307"/>
      <c r="RGP307"/>
      <c r="RGQ307"/>
      <c r="RGR307"/>
      <c r="RGS307"/>
      <c r="RGT307"/>
      <c r="RGU307"/>
      <c r="RGV307"/>
      <c r="RGW307"/>
      <c r="RGX307"/>
      <c r="RGY307"/>
      <c r="RGZ307"/>
      <c r="RHA307"/>
      <c r="RHB307"/>
      <c r="RHC307"/>
      <c r="RHD307"/>
      <c r="RHE307"/>
      <c r="RHF307"/>
      <c r="RHG307"/>
      <c r="RHH307"/>
      <c r="RHI307"/>
      <c r="RHJ307"/>
      <c r="RHK307"/>
      <c r="RHL307"/>
      <c r="RHM307"/>
      <c r="RHN307"/>
      <c r="RHO307"/>
      <c r="RHP307"/>
      <c r="RHQ307"/>
      <c r="RHR307"/>
      <c r="RHS307"/>
      <c r="RHT307"/>
      <c r="RHU307"/>
      <c r="RHV307"/>
      <c r="RHW307"/>
      <c r="RHX307"/>
      <c r="RHY307"/>
      <c r="RHZ307"/>
      <c r="RIA307"/>
      <c r="RIB307"/>
      <c r="RIC307"/>
      <c r="RID307"/>
      <c r="RIE307"/>
      <c r="RIF307"/>
      <c r="RIG307"/>
      <c r="RIH307"/>
      <c r="RII307"/>
      <c r="RIJ307"/>
      <c r="RIK307"/>
      <c r="RIL307"/>
      <c r="RIM307"/>
      <c r="RIN307"/>
      <c r="RIO307"/>
      <c r="RIP307"/>
      <c r="RIQ307"/>
      <c r="RIR307"/>
      <c r="RIS307"/>
      <c r="RIT307"/>
      <c r="RIU307"/>
      <c r="RIV307"/>
      <c r="RIW307"/>
      <c r="RIX307"/>
      <c r="RIY307"/>
      <c r="RIZ307"/>
      <c r="RJA307"/>
      <c r="RJB307"/>
      <c r="RJC307"/>
      <c r="RJD307"/>
      <c r="RJE307"/>
      <c r="RJF307"/>
      <c r="RJG307"/>
      <c r="RJH307"/>
      <c r="RJI307"/>
      <c r="RJJ307"/>
      <c r="RJK307"/>
      <c r="RJL307"/>
      <c r="RJM307"/>
      <c r="RJN307"/>
      <c r="RJO307"/>
      <c r="RJP307"/>
      <c r="RJQ307"/>
      <c r="RJR307"/>
      <c r="RJS307"/>
      <c r="RJT307"/>
      <c r="RJU307"/>
      <c r="RJV307"/>
      <c r="RJW307"/>
      <c r="RJX307"/>
      <c r="RJY307"/>
      <c r="RJZ307"/>
      <c r="RKA307"/>
      <c r="RKB307"/>
      <c r="RKC307"/>
      <c r="RKD307"/>
      <c r="RKE307"/>
      <c r="RKF307"/>
      <c r="RKG307"/>
      <c r="RKH307"/>
      <c r="RKI307"/>
      <c r="RKJ307"/>
      <c r="RKK307"/>
      <c r="RKL307"/>
      <c r="RKM307"/>
      <c r="RKN307"/>
      <c r="RKO307"/>
      <c r="RKP307"/>
      <c r="RKQ307"/>
      <c r="RKR307"/>
      <c r="RKS307"/>
      <c r="RKT307"/>
      <c r="RKU307"/>
      <c r="RKV307"/>
      <c r="RKW307"/>
      <c r="RKX307"/>
      <c r="RKY307"/>
      <c r="RKZ307"/>
      <c r="RLA307"/>
      <c r="RLB307"/>
      <c r="RLC307"/>
      <c r="RLD307"/>
      <c r="RLE307"/>
      <c r="RLF307"/>
      <c r="RLG307"/>
      <c r="RLH307"/>
      <c r="RLI307"/>
      <c r="RLJ307"/>
      <c r="RLK307"/>
      <c r="RLL307"/>
      <c r="RLM307"/>
      <c r="RLN307"/>
      <c r="RLO307"/>
      <c r="RLP307"/>
      <c r="RLQ307"/>
      <c r="RLR307"/>
      <c r="RLS307"/>
      <c r="RLT307"/>
      <c r="RLU307"/>
      <c r="RLV307"/>
      <c r="RLW307"/>
      <c r="RLX307"/>
      <c r="RLY307"/>
      <c r="RLZ307"/>
      <c r="RMA307"/>
      <c r="RMB307"/>
      <c r="RMC307"/>
      <c r="RMD307"/>
      <c r="RME307"/>
      <c r="RMF307"/>
      <c r="RMG307"/>
      <c r="RMH307"/>
      <c r="RMI307"/>
      <c r="RMJ307"/>
      <c r="RMK307"/>
      <c r="RML307"/>
      <c r="RMM307"/>
      <c r="RMN307"/>
      <c r="RMO307"/>
      <c r="RMP307"/>
      <c r="RMQ307"/>
      <c r="RMR307"/>
      <c r="RMS307"/>
      <c r="RMT307"/>
      <c r="RMU307"/>
      <c r="RMV307"/>
      <c r="RMW307"/>
      <c r="RMX307"/>
      <c r="RMY307"/>
      <c r="RMZ307"/>
      <c r="RNA307"/>
      <c r="RNB307"/>
      <c r="RNC307"/>
      <c r="RND307"/>
      <c r="RNE307"/>
      <c r="RNF307"/>
      <c r="RNG307"/>
      <c r="RNH307"/>
      <c r="RNI307"/>
      <c r="RNJ307"/>
      <c r="RNK307"/>
      <c r="RNL307"/>
      <c r="RNM307"/>
      <c r="RNN307"/>
      <c r="RNO307"/>
      <c r="RNP307"/>
      <c r="RNQ307"/>
      <c r="RNR307"/>
      <c r="RNS307"/>
      <c r="RNT307"/>
      <c r="RNU307"/>
      <c r="RNV307"/>
      <c r="RNW307"/>
      <c r="RNX307"/>
      <c r="RNY307"/>
      <c r="RNZ307"/>
      <c r="ROA307"/>
      <c r="ROB307"/>
      <c r="ROC307"/>
      <c r="ROD307"/>
      <c r="ROE307"/>
      <c r="ROF307"/>
      <c r="ROG307"/>
      <c r="ROH307"/>
      <c r="ROI307"/>
      <c r="ROJ307"/>
      <c r="ROK307"/>
      <c r="ROL307"/>
      <c r="ROM307"/>
      <c r="RON307"/>
      <c r="ROO307"/>
      <c r="ROP307"/>
      <c r="ROQ307"/>
      <c r="ROR307"/>
      <c r="ROS307"/>
      <c r="ROT307"/>
      <c r="ROU307"/>
      <c r="ROV307"/>
      <c r="ROW307"/>
      <c r="ROX307"/>
      <c r="ROY307"/>
      <c r="ROZ307"/>
      <c r="RPA307"/>
      <c r="RPB307"/>
      <c r="RPC307"/>
      <c r="RPD307"/>
      <c r="RPE307"/>
      <c r="RPF307"/>
      <c r="RPG307"/>
      <c r="RPH307"/>
      <c r="RPI307"/>
      <c r="RPJ307"/>
      <c r="RPK307"/>
      <c r="RPL307"/>
      <c r="RPM307"/>
      <c r="RPN307"/>
      <c r="RPO307"/>
      <c r="RPP307"/>
      <c r="RPQ307"/>
      <c r="RPR307"/>
      <c r="RPS307"/>
      <c r="RPT307"/>
      <c r="RPU307"/>
      <c r="RPV307"/>
      <c r="RPW307"/>
      <c r="RPX307"/>
      <c r="RPY307"/>
      <c r="RPZ307"/>
      <c r="RQA307"/>
      <c r="RQB307"/>
      <c r="RQC307"/>
      <c r="RQD307"/>
      <c r="RQE307"/>
      <c r="RQF307"/>
      <c r="RQG307"/>
      <c r="RQH307"/>
      <c r="RQI307"/>
      <c r="RQJ307"/>
      <c r="RQK307"/>
      <c r="RQL307"/>
      <c r="RQM307"/>
      <c r="RQN307"/>
      <c r="RQO307"/>
      <c r="RQP307"/>
      <c r="RQQ307"/>
      <c r="RQR307"/>
      <c r="RQS307"/>
      <c r="RQT307"/>
      <c r="RQU307"/>
      <c r="RQV307"/>
      <c r="RQW307"/>
      <c r="RQX307"/>
      <c r="RQY307"/>
      <c r="RQZ307"/>
      <c r="RRA307"/>
      <c r="RRB307"/>
      <c r="RRC307"/>
      <c r="RRD307"/>
      <c r="RRE307"/>
      <c r="RRF307"/>
      <c r="RRG307"/>
      <c r="RRH307"/>
      <c r="RRI307"/>
      <c r="RRJ307"/>
      <c r="RRK307"/>
      <c r="RRL307"/>
      <c r="RRM307"/>
      <c r="RRN307"/>
      <c r="RRO307"/>
      <c r="RRP307"/>
      <c r="RRQ307"/>
      <c r="RRR307"/>
      <c r="RRS307"/>
      <c r="RRT307"/>
      <c r="RRU307"/>
      <c r="RRV307"/>
      <c r="RRW307"/>
      <c r="RRX307"/>
      <c r="RRY307"/>
      <c r="RRZ307"/>
      <c r="RSA307"/>
      <c r="RSB307"/>
      <c r="RSC307"/>
      <c r="RSD307"/>
      <c r="RSE307"/>
      <c r="RSF307"/>
      <c r="RSG307"/>
      <c r="RSH307"/>
      <c r="RSI307"/>
      <c r="RSJ307"/>
      <c r="RSK307"/>
      <c r="RSL307"/>
      <c r="RSM307"/>
      <c r="RSN307"/>
      <c r="RSO307"/>
      <c r="RSP307"/>
      <c r="RSQ307"/>
      <c r="RSR307"/>
      <c r="RSS307"/>
      <c r="RST307"/>
      <c r="RSU307"/>
      <c r="RSV307"/>
      <c r="RSW307"/>
      <c r="RSX307"/>
      <c r="RSY307"/>
      <c r="RSZ307"/>
      <c r="RTA307"/>
      <c r="RTB307"/>
      <c r="RTC307"/>
      <c r="RTD307"/>
      <c r="RTE307"/>
      <c r="RTF307"/>
      <c r="RTG307"/>
      <c r="RTH307"/>
      <c r="RTI307"/>
      <c r="RTJ307"/>
      <c r="RTK307"/>
      <c r="RTL307"/>
      <c r="RTM307"/>
      <c r="RTN307"/>
      <c r="RTO307"/>
      <c r="RTP307"/>
      <c r="RTQ307"/>
      <c r="RTR307"/>
      <c r="RTS307"/>
      <c r="RTT307"/>
      <c r="RTU307"/>
      <c r="RTV307"/>
      <c r="RTW307"/>
      <c r="RTX307"/>
      <c r="RTY307"/>
      <c r="RTZ307"/>
      <c r="RUA307"/>
      <c r="RUB307"/>
      <c r="RUC307"/>
      <c r="RUD307"/>
      <c r="RUE307"/>
      <c r="RUF307"/>
      <c r="RUG307"/>
      <c r="RUH307"/>
      <c r="RUI307"/>
      <c r="RUJ307"/>
      <c r="RUK307"/>
      <c r="RUL307"/>
      <c r="RUM307"/>
      <c r="RUN307"/>
      <c r="RUO307"/>
      <c r="RUP307"/>
      <c r="RUQ307"/>
      <c r="RUR307"/>
      <c r="RUS307"/>
      <c r="RUT307"/>
      <c r="RUU307"/>
      <c r="RUV307"/>
      <c r="RUW307"/>
      <c r="RUX307"/>
      <c r="RUY307"/>
      <c r="RUZ307"/>
      <c r="RVA307"/>
      <c r="RVB307"/>
      <c r="RVC307"/>
      <c r="RVD307"/>
      <c r="RVE307"/>
      <c r="RVF307"/>
      <c r="RVG307"/>
      <c r="RVH307"/>
      <c r="RVI307"/>
      <c r="RVJ307"/>
      <c r="RVK307"/>
      <c r="RVL307"/>
      <c r="RVM307"/>
      <c r="RVN307"/>
      <c r="RVO307"/>
      <c r="RVP307"/>
      <c r="RVQ307"/>
      <c r="RVR307"/>
      <c r="RVS307"/>
      <c r="RVT307"/>
      <c r="RVU307"/>
      <c r="RVV307"/>
      <c r="RVW307"/>
      <c r="RVX307"/>
      <c r="RVY307"/>
      <c r="RVZ307"/>
      <c r="RWA307"/>
      <c r="RWB307"/>
      <c r="RWC307"/>
      <c r="RWD307"/>
      <c r="RWE307"/>
      <c r="RWF307"/>
      <c r="RWG307"/>
      <c r="RWH307"/>
      <c r="RWI307"/>
      <c r="RWJ307"/>
      <c r="RWK307"/>
      <c r="RWL307"/>
      <c r="RWM307"/>
      <c r="RWN307"/>
      <c r="RWO307"/>
      <c r="RWP307"/>
      <c r="RWQ307"/>
      <c r="RWR307"/>
      <c r="RWS307"/>
      <c r="RWT307"/>
      <c r="RWU307"/>
      <c r="RWV307"/>
      <c r="RWW307"/>
      <c r="RWX307"/>
      <c r="RWY307"/>
      <c r="RWZ307"/>
      <c r="RXA307"/>
      <c r="RXB307"/>
      <c r="RXC307"/>
      <c r="RXD307"/>
      <c r="RXE307"/>
      <c r="RXF307"/>
      <c r="RXG307"/>
      <c r="RXH307"/>
      <c r="RXI307"/>
      <c r="RXJ307"/>
      <c r="RXK307"/>
      <c r="RXL307"/>
      <c r="RXM307"/>
      <c r="RXN307"/>
      <c r="RXO307"/>
      <c r="RXP307"/>
      <c r="RXQ307"/>
      <c r="RXR307"/>
      <c r="RXS307"/>
      <c r="RXT307"/>
      <c r="RXU307"/>
      <c r="RXV307"/>
      <c r="RXW307"/>
      <c r="RXX307"/>
      <c r="RXY307"/>
      <c r="RXZ307"/>
      <c r="RYA307"/>
      <c r="RYB307"/>
      <c r="RYC307"/>
      <c r="RYD307"/>
      <c r="RYE307"/>
      <c r="RYF307"/>
      <c r="RYG307"/>
      <c r="RYH307"/>
      <c r="RYI307"/>
      <c r="RYJ307"/>
      <c r="RYK307"/>
      <c r="RYL307"/>
      <c r="RYM307"/>
      <c r="RYN307"/>
      <c r="RYO307"/>
      <c r="RYP307"/>
      <c r="RYQ307"/>
      <c r="RYR307"/>
      <c r="RYS307"/>
      <c r="RYT307"/>
      <c r="RYU307"/>
      <c r="RYV307"/>
      <c r="RYW307"/>
      <c r="RYX307"/>
      <c r="RYY307"/>
      <c r="RYZ307"/>
      <c r="RZA307"/>
      <c r="RZB307"/>
      <c r="RZC307"/>
      <c r="RZD307"/>
      <c r="RZE307"/>
      <c r="RZF307"/>
      <c r="RZG307"/>
      <c r="RZH307"/>
      <c r="RZI307"/>
      <c r="RZJ307"/>
      <c r="RZK307"/>
      <c r="RZL307"/>
      <c r="RZM307"/>
      <c r="RZN307"/>
      <c r="RZO307"/>
      <c r="RZP307"/>
      <c r="RZQ307"/>
      <c r="RZR307"/>
      <c r="RZS307"/>
      <c r="RZT307"/>
      <c r="RZU307"/>
      <c r="RZV307"/>
      <c r="RZW307"/>
      <c r="RZX307"/>
      <c r="RZY307"/>
      <c r="RZZ307"/>
      <c r="SAA307"/>
      <c r="SAB307"/>
      <c r="SAC307"/>
      <c r="SAD307"/>
      <c r="SAE307"/>
      <c r="SAF307"/>
      <c r="SAG307"/>
      <c r="SAH307"/>
      <c r="SAI307"/>
      <c r="SAJ307"/>
      <c r="SAK307"/>
      <c r="SAL307"/>
      <c r="SAM307"/>
      <c r="SAN307"/>
      <c r="SAO307"/>
      <c r="SAP307"/>
      <c r="SAQ307"/>
      <c r="SAR307"/>
      <c r="SAS307"/>
      <c r="SAT307"/>
      <c r="SAU307"/>
      <c r="SAV307"/>
      <c r="SAW307"/>
      <c r="SAX307"/>
      <c r="SAY307"/>
      <c r="SAZ307"/>
      <c r="SBA307"/>
      <c r="SBB307"/>
      <c r="SBC307"/>
      <c r="SBD307"/>
      <c r="SBE307"/>
      <c r="SBF307"/>
      <c r="SBG307"/>
      <c r="SBH307"/>
      <c r="SBI307"/>
      <c r="SBJ307"/>
      <c r="SBK307"/>
      <c r="SBL307"/>
      <c r="SBM307"/>
      <c r="SBN307"/>
      <c r="SBO307"/>
      <c r="SBP307"/>
      <c r="SBQ307"/>
      <c r="SBR307"/>
      <c r="SBS307"/>
      <c r="SBT307"/>
      <c r="SBU307"/>
      <c r="SBV307"/>
      <c r="SBW307"/>
      <c r="SBX307"/>
      <c r="SBY307"/>
      <c r="SBZ307"/>
      <c r="SCA307"/>
      <c r="SCB307"/>
      <c r="SCC307"/>
      <c r="SCD307"/>
      <c r="SCE307"/>
      <c r="SCF307"/>
      <c r="SCG307"/>
      <c r="SCH307"/>
      <c r="SCI307"/>
      <c r="SCJ307"/>
      <c r="SCK307"/>
      <c r="SCL307"/>
      <c r="SCM307"/>
      <c r="SCN307"/>
      <c r="SCO307"/>
      <c r="SCP307"/>
      <c r="SCQ307"/>
      <c r="SCR307"/>
      <c r="SCS307"/>
      <c r="SCT307"/>
      <c r="SCU307"/>
      <c r="SCV307"/>
      <c r="SCW307"/>
      <c r="SCX307"/>
      <c r="SCY307"/>
      <c r="SCZ307"/>
      <c r="SDA307"/>
      <c r="SDB307"/>
      <c r="SDC307"/>
      <c r="SDD307"/>
      <c r="SDE307"/>
      <c r="SDF307"/>
      <c r="SDG307"/>
      <c r="SDH307"/>
      <c r="SDI307"/>
      <c r="SDJ307"/>
      <c r="SDK307"/>
      <c r="SDL307"/>
      <c r="SDM307"/>
      <c r="SDN307"/>
      <c r="SDO307"/>
      <c r="SDP307"/>
      <c r="SDQ307"/>
      <c r="SDR307"/>
      <c r="SDS307"/>
      <c r="SDT307"/>
      <c r="SDU307"/>
      <c r="SDV307"/>
      <c r="SDW307"/>
      <c r="SDX307"/>
      <c r="SDY307"/>
      <c r="SDZ307"/>
      <c r="SEA307"/>
      <c r="SEB307"/>
      <c r="SEC307"/>
      <c r="SED307"/>
      <c r="SEE307"/>
      <c r="SEF307"/>
      <c r="SEG307"/>
      <c r="SEH307"/>
      <c r="SEI307"/>
      <c r="SEJ307"/>
      <c r="SEK307"/>
      <c r="SEL307"/>
      <c r="SEM307"/>
      <c r="SEN307"/>
      <c r="SEO307"/>
      <c r="SEP307"/>
      <c r="SEQ307"/>
      <c r="SER307"/>
      <c r="SES307"/>
      <c r="SET307"/>
      <c r="SEU307"/>
      <c r="SEV307"/>
      <c r="SEW307"/>
      <c r="SEX307"/>
      <c r="SEY307"/>
      <c r="SEZ307"/>
      <c r="SFA307"/>
      <c r="SFB307"/>
      <c r="SFC307"/>
      <c r="SFD307"/>
      <c r="SFE307"/>
      <c r="SFF307"/>
      <c r="SFG307"/>
      <c r="SFH307"/>
      <c r="SFI307"/>
      <c r="SFJ307"/>
      <c r="SFK307"/>
      <c r="SFL307"/>
      <c r="SFM307"/>
      <c r="SFN307"/>
      <c r="SFO307"/>
      <c r="SFP307"/>
      <c r="SFQ307"/>
      <c r="SFR307"/>
      <c r="SFS307"/>
      <c r="SFT307"/>
      <c r="SFU307"/>
      <c r="SFV307"/>
      <c r="SFW307"/>
      <c r="SFX307"/>
      <c r="SFY307"/>
      <c r="SFZ307"/>
      <c r="SGA307"/>
      <c r="SGB307"/>
      <c r="SGC307"/>
      <c r="SGD307"/>
      <c r="SGE307"/>
      <c r="SGF307"/>
      <c r="SGG307"/>
      <c r="SGH307"/>
      <c r="SGI307"/>
      <c r="SGJ307"/>
      <c r="SGK307"/>
      <c r="SGL307"/>
      <c r="SGM307"/>
      <c r="SGN307"/>
      <c r="SGO307"/>
      <c r="SGP307"/>
      <c r="SGQ307"/>
      <c r="SGR307"/>
      <c r="SGS307"/>
      <c r="SGT307"/>
      <c r="SGU307"/>
      <c r="SGV307"/>
      <c r="SGW307"/>
      <c r="SGX307"/>
      <c r="SGY307"/>
      <c r="SGZ307"/>
      <c r="SHA307"/>
      <c r="SHB307"/>
      <c r="SHC307"/>
      <c r="SHD307"/>
      <c r="SHE307"/>
      <c r="SHF307"/>
      <c r="SHG307"/>
      <c r="SHH307"/>
      <c r="SHI307"/>
      <c r="SHJ307"/>
      <c r="SHK307"/>
      <c r="SHL307"/>
      <c r="SHM307"/>
      <c r="SHN307"/>
      <c r="SHO307"/>
      <c r="SHP307"/>
      <c r="SHQ307"/>
      <c r="SHR307"/>
      <c r="SHS307"/>
      <c r="SHT307"/>
      <c r="SHU307"/>
      <c r="SHV307"/>
      <c r="SHW307"/>
      <c r="SHX307"/>
      <c r="SHY307"/>
      <c r="SHZ307"/>
      <c r="SIA307"/>
      <c r="SIB307"/>
      <c r="SIC307"/>
      <c r="SID307"/>
      <c r="SIE307"/>
      <c r="SIF307"/>
      <c r="SIG307"/>
      <c r="SIH307"/>
      <c r="SII307"/>
      <c r="SIJ307"/>
      <c r="SIK307"/>
      <c r="SIL307"/>
      <c r="SIM307"/>
      <c r="SIN307"/>
      <c r="SIO307"/>
      <c r="SIP307"/>
      <c r="SIQ307"/>
      <c r="SIR307"/>
      <c r="SIS307"/>
      <c r="SIT307"/>
      <c r="SIU307"/>
      <c r="SIV307"/>
      <c r="SIW307"/>
      <c r="SIX307"/>
      <c r="SIY307"/>
      <c r="SIZ307"/>
      <c r="SJA307"/>
      <c r="SJB307"/>
      <c r="SJC307"/>
      <c r="SJD307"/>
      <c r="SJE307"/>
      <c r="SJF307"/>
      <c r="SJG307"/>
      <c r="SJH307"/>
      <c r="SJI307"/>
      <c r="SJJ307"/>
      <c r="SJK307"/>
      <c r="SJL307"/>
      <c r="SJM307"/>
      <c r="SJN307"/>
      <c r="SJO307"/>
      <c r="SJP307"/>
      <c r="SJQ307"/>
      <c r="SJR307"/>
      <c r="SJS307"/>
      <c r="SJT307"/>
      <c r="SJU307"/>
      <c r="SJV307"/>
      <c r="SJW307"/>
      <c r="SJX307"/>
      <c r="SJY307"/>
      <c r="SJZ307"/>
      <c r="SKA307"/>
      <c r="SKB307"/>
      <c r="SKC307"/>
      <c r="SKD307"/>
      <c r="SKE307"/>
      <c r="SKF307"/>
      <c r="SKG307"/>
      <c r="SKH307"/>
      <c r="SKI307"/>
      <c r="SKJ307"/>
      <c r="SKK307"/>
      <c r="SKL307"/>
      <c r="SKM307"/>
      <c r="SKN307"/>
      <c r="SKO307"/>
      <c r="SKP307"/>
      <c r="SKQ307"/>
      <c r="SKR307"/>
      <c r="SKS307"/>
      <c r="SKT307"/>
      <c r="SKU307"/>
      <c r="SKV307"/>
      <c r="SKW307"/>
      <c r="SKX307"/>
      <c r="SKY307"/>
      <c r="SKZ307"/>
      <c r="SLA307"/>
      <c r="SLB307"/>
      <c r="SLC307"/>
      <c r="SLD307"/>
      <c r="SLE307"/>
      <c r="SLF307"/>
      <c r="SLG307"/>
      <c r="SLH307"/>
      <c r="SLI307"/>
      <c r="SLJ307"/>
      <c r="SLK307"/>
      <c r="SLL307"/>
      <c r="SLM307"/>
      <c r="SLN307"/>
      <c r="SLO307"/>
      <c r="SLP307"/>
      <c r="SLQ307"/>
      <c r="SLR307"/>
      <c r="SLS307"/>
      <c r="SLT307"/>
      <c r="SLU307"/>
      <c r="SLV307"/>
      <c r="SLW307"/>
      <c r="SLX307"/>
      <c r="SLY307"/>
      <c r="SLZ307"/>
      <c r="SMA307"/>
      <c r="SMB307"/>
      <c r="SMC307"/>
      <c r="SMD307"/>
      <c r="SME307"/>
      <c r="SMF307"/>
      <c r="SMG307"/>
      <c r="SMH307"/>
      <c r="SMI307"/>
      <c r="SMJ307"/>
      <c r="SMK307"/>
      <c r="SML307"/>
      <c r="SMM307"/>
      <c r="SMN307"/>
      <c r="SMO307"/>
      <c r="SMP307"/>
      <c r="SMQ307"/>
      <c r="SMR307"/>
      <c r="SMS307"/>
      <c r="SMT307"/>
      <c r="SMU307"/>
      <c r="SMV307"/>
      <c r="SMW307"/>
      <c r="SMX307"/>
      <c r="SMY307"/>
      <c r="SMZ307"/>
      <c r="SNA307"/>
      <c r="SNB307"/>
      <c r="SNC307"/>
      <c r="SND307"/>
      <c r="SNE307"/>
      <c r="SNF307"/>
      <c r="SNG307"/>
      <c r="SNH307"/>
      <c r="SNI307"/>
      <c r="SNJ307"/>
      <c r="SNK307"/>
      <c r="SNL307"/>
      <c r="SNM307"/>
      <c r="SNN307"/>
      <c r="SNO307"/>
      <c r="SNP307"/>
      <c r="SNQ307"/>
      <c r="SNR307"/>
      <c r="SNS307"/>
      <c r="SNT307"/>
      <c r="SNU307"/>
      <c r="SNV307"/>
      <c r="SNW307"/>
      <c r="SNX307"/>
      <c r="SNY307"/>
      <c r="SNZ307"/>
      <c r="SOA307"/>
      <c r="SOB307"/>
      <c r="SOC307"/>
      <c r="SOD307"/>
      <c r="SOE307"/>
      <c r="SOF307"/>
      <c r="SOG307"/>
      <c r="SOH307"/>
      <c r="SOI307"/>
      <c r="SOJ307"/>
      <c r="SOK307"/>
      <c r="SOL307"/>
      <c r="SOM307"/>
      <c r="SON307"/>
      <c r="SOO307"/>
      <c r="SOP307"/>
      <c r="SOQ307"/>
      <c r="SOR307"/>
      <c r="SOS307"/>
      <c r="SOT307"/>
      <c r="SOU307"/>
      <c r="SOV307"/>
      <c r="SOW307"/>
      <c r="SOX307"/>
      <c r="SOY307"/>
      <c r="SOZ307"/>
      <c r="SPA307"/>
      <c r="SPB307"/>
      <c r="SPC307"/>
      <c r="SPD307"/>
      <c r="SPE307"/>
      <c r="SPF307"/>
      <c r="SPG307"/>
      <c r="SPH307"/>
      <c r="SPI307"/>
      <c r="SPJ307"/>
      <c r="SPK307"/>
      <c r="SPL307"/>
      <c r="SPM307"/>
      <c r="SPN307"/>
      <c r="SPO307"/>
      <c r="SPP307"/>
      <c r="SPQ307"/>
      <c r="SPR307"/>
      <c r="SPS307"/>
      <c r="SPT307"/>
      <c r="SPU307"/>
      <c r="SPV307"/>
      <c r="SPW307"/>
      <c r="SPX307"/>
      <c r="SPY307"/>
      <c r="SPZ307"/>
      <c r="SQA307"/>
      <c r="SQB307"/>
      <c r="SQC307"/>
      <c r="SQD307"/>
      <c r="SQE307"/>
      <c r="SQF307"/>
      <c r="SQG307"/>
      <c r="SQH307"/>
      <c r="SQI307"/>
      <c r="SQJ307"/>
      <c r="SQK307"/>
      <c r="SQL307"/>
      <c r="SQM307"/>
      <c r="SQN307"/>
      <c r="SQO307"/>
      <c r="SQP307"/>
      <c r="SQQ307"/>
      <c r="SQR307"/>
      <c r="SQS307"/>
      <c r="SQT307"/>
      <c r="SQU307"/>
      <c r="SQV307"/>
      <c r="SQW307"/>
      <c r="SQX307"/>
      <c r="SQY307"/>
      <c r="SQZ307"/>
      <c r="SRA307"/>
      <c r="SRB307"/>
      <c r="SRC307"/>
      <c r="SRD307"/>
      <c r="SRE307"/>
      <c r="SRF307"/>
      <c r="SRG307"/>
      <c r="SRH307"/>
      <c r="SRI307"/>
      <c r="SRJ307"/>
      <c r="SRK307"/>
      <c r="SRL307"/>
      <c r="SRM307"/>
      <c r="SRN307"/>
      <c r="SRO307"/>
      <c r="SRP307"/>
      <c r="SRQ307"/>
      <c r="SRR307"/>
      <c r="SRS307"/>
      <c r="SRT307"/>
      <c r="SRU307"/>
      <c r="SRV307"/>
      <c r="SRW307"/>
      <c r="SRX307"/>
      <c r="SRY307"/>
      <c r="SRZ307"/>
      <c r="SSA307"/>
      <c r="SSB307"/>
      <c r="SSC307"/>
      <c r="SSD307"/>
      <c r="SSE307"/>
      <c r="SSF307"/>
      <c r="SSG307"/>
      <c r="SSH307"/>
      <c r="SSI307"/>
      <c r="SSJ307"/>
      <c r="SSK307"/>
      <c r="SSL307"/>
      <c r="SSM307"/>
      <c r="SSN307"/>
      <c r="SSO307"/>
      <c r="SSP307"/>
      <c r="SSQ307"/>
      <c r="SSR307"/>
      <c r="SSS307"/>
      <c r="SST307"/>
      <c r="SSU307"/>
      <c r="SSV307"/>
      <c r="SSW307"/>
      <c r="SSX307"/>
      <c r="SSY307"/>
      <c r="SSZ307"/>
      <c r="STA307"/>
      <c r="STB307"/>
      <c r="STC307"/>
      <c r="STD307"/>
      <c r="STE307"/>
      <c r="STF307"/>
      <c r="STG307"/>
      <c r="STH307"/>
      <c r="STI307"/>
      <c r="STJ307"/>
      <c r="STK307"/>
      <c r="STL307"/>
      <c r="STM307"/>
      <c r="STN307"/>
      <c r="STO307"/>
      <c r="STP307"/>
      <c r="STQ307"/>
      <c r="STR307"/>
      <c r="STS307"/>
      <c r="STT307"/>
      <c r="STU307"/>
      <c r="STV307"/>
      <c r="STW307"/>
      <c r="STX307"/>
      <c r="STY307"/>
      <c r="STZ307"/>
      <c r="SUA307"/>
      <c r="SUB307"/>
      <c r="SUC307"/>
      <c r="SUD307"/>
      <c r="SUE307"/>
      <c r="SUF307"/>
      <c r="SUG307"/>
      <c r="SUH307"/>
      <c r="SUI307"/>
      <c r="SUJ307"/>
      <c r="SUK307"/>
      <c r="SUL307"/>
      <c r="SUM307"/>
      <c r="SUN307"/>
      <c r="SUO307"/>
      <c r="SUP307"/>
      <c r="SUQ307"/>
      <c r="SUR307"/>
      <c r="SUS307"/>
      <c r="SUT307"/>
      <c r="SUU307"/>
      <c r="SUV307"/>
      <c r="SUW307"/>
      <c r="SUX307"/>
      <c r="SUY307"/>
      <c r="SUZ307"/>
      <c r="SVA307"/>
      <c r="SVB307"/>
      <c r="SVC307"/>
      <c r="SVD307"/>
      <c r="SVE307"/>
      <c r="SVF307"/>
      <c r="SVG307"/>
      <c r="SVH307"/>
      <c r="SVI307"/>
      <c r="SVJ307"/>
      <c r="SVK307"/>
      <c r="SVL307"/>
      <c r="SVM307"/>
      <c r="SVN307"/>
      <c r="SVO307"/>
      <c r="SVP307"/>
      <c r="SVQ307"/>
      <c r="SVR307"/>
      <c r="SVS307"/>
      <c r="SVT307"/>
      <c r="SVU307"/>
      <c r="SVV307"/>
      <c r="SVW307"/>
      <c r="SVX307"/>
      <c r="SVY307"/>
      <c r="SVZ307"/>
      <c r="SWA307"/>
      <c r="SWB307"/>
      <c r="SWC307"/>
      <c r="SWD307"/>
      <c r="SWE307"/>
      <c r="SWF307"/>
      <c r="SWG307"/>
      <c r="SWH307"/>
      <c r="SWI307"/>
      <c r="SWJ307"/>
      <c r="SWK307"/>
      <c r="SWL307"/>
      <c r="SWM307"/>
      <c r="SWN307"/>
      <c r="SWO307"/>
      <c r="SWP307"/>
      <c r="SWQ307"/>
      <c r="SWR307"/>
      <c r="SWS307"/>
      <c r="SWT307"/>
      <c r="SWU307"/>
      <c r="SWV307"/>
      <c r="SWW307"/>
      <c r="SWX307"/>
      <c r="SWY307"/>
      <c r="SWZ307"/>
      <c r="SXA307"/>
      <c r="SXB307"/>
      <c r="SXC307"/>
      <c r="SXD307"/>
      <c r="SXE307"/>
      <c r="SXF307"/>
      <c r="SXG307"/>
      <c r="SXH307"/>
      <c r="SXI307"/>
      <c r="SXJ307"/>
      <c r="SXK307"/>
      <c r="SXL307"/>
      <c r="SXM307"/>
      <c r="SXN307"/>
      <c r="SXO307"/>
      <c r="SXP307"/>
      <c r="SXQ307"/>
      <c r="SXR307"/>
      <c r="SXS307"/>
      <c r="SXT307"/>
      <c r="SXU307"/>
      <c r="SXV307"/>
      <c r="SXW307"/>
      <c r="SXX307"/>
      <c r="SXY307"/>
      <c r="SXZ307"/>
      <c r="SYA307"/>
      <c r="SYB307"/>
      <c r="SYC307"/>
      <c r="SYD307"/>
      <c r="SYE307"/>
      <c r="SYF307"/>
      <c r="SYG307"/>
      <c r="SYH307"/>
      <c r="SYI307"/>
      <c r="SYJ307"/>
      <c r="SYK307"/>
      <c r="SYL307"/>
      <c r="SYM307"/>
      <c r="SYN307"/>
      <c r="SYO307"/>
      <c r="SYP307"/>
      <c r="SYQ307"/>
      <c r="SYR307"/>
      <c r="SYS307"/>
      <c r="SYT307"/>
      <c r="SYU307"/>
      <c r="SYV307"/>
      <c r="SYW307"/>
      <c r="SYX307"/>
      <c r="SYY307"/>
      <c r="SYZ307"/>
      <c r="SZA307"/>
      <c r="SZB307"/>
      <c r="SZC307"/>
      <c r="SZD307"/>
      <c r="SZE307"/>
      <c r="SZF307"/>
      <c r="SZG307"/>
      <c r="SZH307"/>
      <c r="SZI307"/>
      <c r="SZJ307"/>
      <c r="SZK307"/>
      <c r="SZL307"/>
      <c r="SZM307"/>
      <c r="SZN307"/>
      <c r="SZO307"/>
      <c r="SZP307"/>
      <c r="SZQ307"/>
      <c r="SZR307"/>
      <c r="SZS307"/>
      <c r="SZT307"/>
      <c r="SZU307"/>
      <c r="SZV307"/>
      <c r="SZW307"/>
      <c r="SZX307"/>
      <c r="SZY307"/>
      <c r="SZZ307"/>
      <c r="TAA307"/>
      <c r="TAB307"/>
      <c r="TAC307"/>
      <c r="TAD307"/>
      <c r="TAE307"/>
      <c r="TAF307"/>
      <c r="TAG307"/>
      <c r="TAH307"/>
      <c r="TAI307"/>
      <c r="TAJ307"/>
      <c r="TAK307"/>
      <c r="TAL307"/>
      <c r="TAM307"/>
      <c r="TAN307"/>
      <c r="TAO307"/>
      <c r="TAP307"/>
      <c r="TAQ307"/>
      <c r="TAR307"/>
      <c r="TAS307"/>
      <c r="TAT307"/>
      <c r="TAU307"/>
      <c r="TAV307"/>
      <c r="TAW307"/>
      <c r="TAX307"/>
      <c r="TAY307"/>
      <c r="TAZ307"/>
      <c r="TBA307"/>
      <c r="TBB307"/>
      <c r="TBC307"/>
      <c r="TBD307"/>
      <c r="TBE307"/>
      <c r="TBF307"/>
      <c r="TBG307"/>
      <c r="TBH307"/>
      <c r="TBI307"/>
      <c r="TBJ307"/>
      <c r="TBK307"/>
      <c r="TBL307"/>
      <c r="TBM307"/>
      <c r="TBN307"/>
      <c r="TBO307"/>
      <c r="TBP307"/>
      <c r="TBQ307"/>
      <c r="TBR307"/>
      <c r="TBS307"/>
      <c r="TBT307"/>
      <c r="TBU307"/>
      <c r="TBV307"/>
      <c r="TBW307"/>
      <c r="TBX307"/>
      <c r="TBY307"/>
      <c r="TBZ307"/>
      <c r="TCA307"/>
      <c r="TCB307"/>
      <c r="TCC307"/>
      <c r="TCD307"/>
      <c r="TCE307"/>
      <c r="TCF307"/>
      <c r="TCG307"/>
      <c r="TCH307"/>
      <c r="TCI307"/>
      <c r="TCJ307"/>
      <c r="TCK307"/>
      <c r="TCL307"/>
      <c r="TCM307"/>
      <c r="TCN307"/>
      <c r="TCO307"/>
      <c r="TCP307"/>
      <c r="TCQ307"/>
      <c r="TCR307"/>
      <c r="TCS307"/>
      <c r="TCT307"/>
      <c r="TCU307"/>
      <c r="TCV307"/>
      <c r="TCW307"/>
      <c r="TCX307"/>
      <c r="TCY307"/>
      <c r="TCZ307"/>
      <c r="TDA307"/>
      <c r="TDB307"/>
      <c r="TDC307"/>
      <c r="TDD307"/>
      <c r="TDE307"/>
      <c r="TDF307"/>
      <c r="TDG307"/>
      <c r="TDH307"/>
      <c r="TDI307"/>
      <c r="TDJ307"/>
      <c r="TDK307"/>
      <c r="TDL307"/>
      <c r="TDM307"/>
      <c r="TDN307"/>
      <c r="TDO307"/>
      <c r="TDP307"/>
      <c r="TDQ307"/>
      <c r="TDR307"/>
      <c r="TDS307"/>
      <c r="TDT307"/>
      <c r="TDU307"/>
      <c r="TDV307"/>
      <c r="TDW307"/>
      <c r="TDX307"/>
      <c r="TDY307"/>
      <c r="TDZ307"/>
      <c r="TEA307"/>
      <c r="TEB307"/>
      <c r="TEC307"/>
      <c r="TED307"/>
      <c r="TEE307"/>
      <c r="TEF307"/>
      <c r="TEG307"/>
      <c r="TEH307"/>
      <c r="TEI307"/>
      <c r="TEJ307"/>
      <c r="TEK307"/>
      <c r="TEL307"/>
      <c r="TEM307"/>
      <c r="TEN307"/>
      <c r="TEO307"/>
      <c r="TEP307"/>
      <c r="TEQ307"/>
      <c r="TER307"/>
      <c r="TES307"/>
      <c r="TET307"/>
      <c r="TEU307"/>
      <c r="TEV307"/>
      <c r="TEW307"/>
      <c r="TEX307"/>
      <c r="TEY307"/>
      <c r="TEZ307"/>
      <c r="TFA307"/>
      <c r="TFB307"/>
      <c r="TFC307"/>
      <c r="TFD307"/>
      <c r="TFE307"/>
      <c r="TFF307"/>
      <c r="TFG307"/>
      <c r="TFH307"/>
      <c r="TFI307"/>
      <c r="TFJ307"/>
      <c r="TFK307"/>
      <c r="TFL307"/>
      <c r="TFM307"/>
      <c r="TFN307"/>
      <c r="TFO307"/>
      <c r="TFP307"/>
      <c r="TFQ307"/>
      <c r="TFR307"/>
      <c r="TFS307"/>
      <c r="TFT307"/>
      <c r="TFU307"/>
      <c r="TFV307"/>
      <c r="TFW307"/>
      <c r="TFX307"/>
      <c r="TFY307"/>
      <c r="TFZ307"/>
      <c r="TGA307"/>
      <c r="TGB307"/>
      <c r="TGC307"/>
      <c r="TGD307"/>
      <c r="TGE307"/>
      <c r="TGF307"/>
      <c r="TGG307"/>
      <c r="TGH307"/>
      <c r="TGI307"/>
      <c r="TGJ307"/>
      <c r="TGK307"/>
      <c r="TGL307"/>
      <c r="TGM307"/>
      <c r="TGN307"/>
      <c r="TGO307"/>
      <c r="TGP307"/>
      <c r="TGQ307"/>
      <c r="TGR307"/>
      <c r="TGS307"/>
      <c r="TGT307"/>
      <c r="TGU307"/>
      <c r="TGV307"/>
      <c r="TGW307"/>
      <c r="TGX307"/>
      <c r="TGY307"/>
      <c r="TGZ307"/>
      <c r="THA307"/>
      <c r="THB307"/>
      <c r="THC307"/>
      <c r="THD307"/>
      <c r="THE307"/>
      <c r="THF307"/>
      <c r="THG307"/>
      <c r="THH307"/>
      <c r="THI307"/>
      <c r="THJ307"/>
      <c r="THK307"/>
      <c r="THL307"/>
      <c r="THM307"/>
      <c r="THN307"/>
      <c r="THO307"/>
      <c r="THP307"/>
      <c r="THQ307"/>
      <c r="THR307"/>
      <c r="THS307"/>
      <c r="THT307"/>
      <c r="THU307"/>
      <c r="THV307"/>
      <c r="THW307"/>
      <c r="THX307"/>
      <c r="THY307"/>
      <c r="THZ307"/>
      <c r="TIA307"/>
      <c r="TIB307"/>
      <c r="TIC307"/>
      <c r="TID307"/>
      <c r="TIE307"/>
      <c r="TIF307"/>
      <c r="TIG307"/>
      <c r="TIH307"/>
      <c r="TII307"/>
      <c r="TIJ307"/>
      <c r="TIK307"/>
      <c r="TIL307"/>
      <c r="TIM307"/>
      <c r="TIN307"/>
      <c r="TIO307"/>
      <c r="TIP307"/>
      <c r="TIQ307"/>
      <c r="TIR307"/>
      <c r="TIS307"/>
      <c r="TIT307"/>
      <c r="TIU307"/>
      <c r="TIV307"/>
      <c r="TIW307"/>
      <c r="TIX307"/>
      <c r="TIY307"/>
      <c r="TIZ307"/>
      <c r="TJA307"/>
      <c r="TJB307"/>
      <c r="TJC307"/>
      <c r="TJD307"/>
      <c r="TJE307"/>
      <c r="TJF307"/>
      <c r="TJG307"/>
      <c r="TJH307"/>
      <c r="TJI307"/>
      <c r="TJJ307"/>
      <c r="TJK307"/>
      <c r="TJL307"/>
      <c r="TJM307"/>
      <c r="TJN307"/>
      <c r="TJO307"/>
      <c r="TJP307"/>
      <c r="TJQ307"/>
      <c r="TJR307"/>
      <c r="TJS307"/>
      <c r="TJT307"/>
      <c r="TJU307"/>
      <c r="TJV307"/>
      <c r="TJW307"/>
      <c r="TJX307"/>
      <c r="TJY307"/>
      <c r="TJZ307"/>
      <c r="TKA307"/>
      <c r="TKB307"/>
      <c r="TKC307"/>
      <c r="TKD307"/>
      <c r="TKE307"/>
      <c r="TKF307"/>
      <c r="TKG307"/>
      <c r="TKH307"/>
      <c r="TKI307"/>
      <c r="TKJ307"/>
      <c r="TKK307"/>
      <c r="TKL307"/>
      <c r="TKM307"/>
      <c r="TKN307"/>
      <c r="TKO307"/>
      <c r="TKP307"/>
      <c r="TKQ307"/>
      <c r="TKR307"/>
      <c r="TKS307"/>
      <c r="TKT307"/>
      <c r="TKU307"/>
      <c r="TKV307"/>
      <c r="TKW307"/>
      <c r="TKX307"/>
      <c r="TKY307"/>
      <c r="TKZ307"/>
      <c r="TLA307"/>
      <c r="TLB307"/>
      <c r="TLC307"/>
      <c r="TLD307"/>
      <c r="TLE307"/>
      <c r="TLF307"/>
      <c r="TLG307"/>
      <c r="TLH307"/>
      <c r="TLI307"/>
      <c r="TLJ307"/>
      <c r="TLK307"/>
      <c r="TLL307"/>
      <c r="TLM307"/>
      <c r="TLN307"/>
      <c r="TLO307"/>
      <c r="TLP307"/>
      <c r="TLQ307"/>
      <c r="TLR307"/>
      <c r="TLS307"/>
      <c r="TLT307"/>
      <c r="TLU307"/>
      <c r="TLV307"/>
      <c r="TLW307"/>
      <c r="TLX307"/>
      <c r="TLY307"/>
      <c r="TLZ307"/>
      <c r="TMA307"/>
      <c r="TMB307"/>
      <c r="TMC307"/>
      <c r="TMD307"/>
      <c r="TME307"/>
      <c r="TMF307"/>
      <c r="TMG307"/>
      <c r="TMH307"/>
      <c r="TMI307"/>
      <c r="TMJ307"/>
      <c r="TMK307"/>
      <c r="TML307"/>
      <c r="TMM307"/>
      <c r="TMN307"/>
      <c r="TMO307"/>
      <c r="TMP307"/>
      <c r="TMQ307"/>
      <c r="TMR307"/>
      <c r="TMS307"/>
      <c r="TMT307"/>
      <c r="TMU307"/>
      <c r="TMV307"/>
      <c r="TMW307"/>
      <c r="TMX307"/>
      <c r="TMY307"/>
      <c r="TMZ307"/>
      <c r="TNA307"/>
      <c r="TNB307"/>
      <c r="TNC307"/>
      <c r="TND307"/>
      <c r="TNE307"/>
      <c r="TNF307"/>
      <c r="TNG307"/>
      <c r="TNH307"/>
      <c r="TNI307"/>
      <c r="TNJ307"/>
      <c r="TNK307"/>
      <c r="TNL307"/>
      <c r="TNM307"/>
      <c r="TNN307"/>
      <c r="TNO307"/>
      <c r="TNP307"/>
      <c r="TNQ307"/>
      <c r="TNR307"/>
      <c r="TNS307"/>
      <c r="TNT307"/>
      <c r="TNU307"/>
      <c r="TNV307"/>
      <c r="TNW307"/>
      <c r="TNX307"/>
      <c r="TNY307"/>
      <c r="TNZ307"/>
      <c r="TOA307"/>
      <c r="TOB307"/>
      <c r="TOC307"/>
      <c r="TOD307"/>
      <c r="TOE307"/>
      <c r="TOF307"/>
      <c r="TOG307"/>
      <c r="TOH307"/>
      <c r="TOI307"/>
      <c r="TOJ307"/>
      <c r="TOK307"/>
      <c r="TOL307"/>
      <c r="TOM307"/>
      <c r="TON307"/>
      <c r="TOO307"/>
      <c r="TOP307"/>
      <c r="TOQ307"/>
      <c r="TOR307"/>
      <c r="TOS307"/>
      <c r="TOT307"/>
      <c r="TOU307"/>
      <c r="TOV307"/>
      <c r="TOW307"/>
      <c r="TOX307"/>
      <c r="TOY307"/>
      <c r="TOZ307"/>
      <c r="TPA307"/>
      <c r="TPB307"/>
      <c r="TPC307"/>
      <c r="TPD307"/>
      <c r="TPE307"/>
      <c r="TPF307"/>
      <c r="TPG307"/>
      <c r="TPH307"/>
      <c r="TPI307"/>
      <c r="TPJ307"/>
      <c r="TPK307"/>
      <c r="TPL307"/>
      <c r="TPM307"/>
      <c r="TPN307"/>
      <c r="TPO307"/>
      <c r="TPP307"/>
      <c r="TPQ307"/>
      <c r="TPR307"/>
      <c r="TPS307"/>
      <c r="TPT307"/>
      <c r="TPU307"/>
      <c r="TPV307"/>
      <c r="TPW307"/>
      <c r="TPX307"/>
      <c r="TPY307"/>
      <c r="TPZ307"/>
      <c r="TQA307"/>
      <c r="TQB307"/>
      <c r="TQC307"/>
      <c r="TQD307"/>
      <c r="TQE307"/>
      <c r="TQF307"/>
      <c r="TQG307"/>
      <c r="TQH307"/>
      <c r="TQI307"/>
      <c r="TQJ307"/>
      <c r="TQK307"/>
      <c r="TQL307"/>
      <c r="TQM307"/>
      <c r="TQN307"/>
      <c r="TQO307"/>
      <c r="TQP307"/>
      <c r="TQQ307"/>
      <c r="TQR307"/>
      <c r="TQS307"/>
      <c r="TQT307"/>
      <c r="TQU307"/>
      <c r="TQV307"/>
      <c r="TQW307"/>
      <c r="TQX307"/>
      <c r="TQY307"/>
      <c r="TQZ307"/>
      <c r="TRA307"/>
      <c r="TRB307"/>
      <c r="TRC307"/>
      <c r="TRD307"/>
      <c r="TRE307"/>
      <c r="TRF307"/>
      <c r="TRG307"/>
      <c r="TRH307"/>
      <c r="TRI307"/>
      <c r="TRJ307"/>
      <c r="TRK307"/>
      <c r="TRL307"/>
      <c r="TRM307"/>
      <c r="TRN307"/>
      <c r="TRO307"/>
      <c r="TRP307"/>
      <c r="TRQ307"/>
      <c r="TRR307"/>
      <c r="TRS307"/>
      <c r="TRT307"/>
      <c r="TRU307"/>
      <c r="TRV307"/>
      <c r="TRW307"/>
      <c r="TRX307"/>
      <c r="TRY307"/>
      <c r="TRZ307"/>
      <c r="TSA307"/>
      <c r="TSB307"/>
      <c r="TSC307"/>
      <c r="TSD307"/>
      <c r="TSE307"/>
      <c r="TSF307"/>
      <c r="TSG307"/>
      <c r="TSH307"/>
      <c r="TSI307"/>
      <c r="TSJ307"/>
      <c r="TSK307"/>
      <c r="TSL307"/>
      <c r="TSM307"/>
      <c r="TSN307"/>
      <c r="TSO307"/>
      <c r="TSP307"/>
      <c r="TSQ307"/>
      <c r="TSR307"/>
      <c r="TSS307"/>
      <c r="TST307"/>
      <c r="TSU307"/>
      <c r="TSV307"/>
      <c r="TSW307"/>
      <c r="TSX307"/>
      <c r="TSY307"/>
      <c r="TSZ307"/>
      <c r="TTA307"/>
      <c r="TTB307"/>
      <c r="TTC307"/>
      <c r="TTD307"/>
      <c r="TTE307"/>
      <c r="TTF307"/>
      <c r="TTG307"/>
      <c r="TTH307"/>
      <c r="TTI307"/>
      <c r="TTJ307"/>
      <c r="TTK307"/>
      <c r="TTL307"/>
      <c r="TTM307"/>
      <c r="TTN307"/>
      <c r="TTO307"/>
      <c r="TTP307"/>
      <c r="TTQ307"/>
      <c r="TTR307"/>
      <c r="TTS307"/>
      <c r="TTT307"/>
      <c r="TTU307"/>
      <c r="TTV307"/>
      <c r="TTW307"/>
      <c r="TTX307"/>
      <c r="TTY307"/>
      <c r="TTZ307"/>
      <c r="TUA307"/>
      <c r="TUB307"/>
      <c r="TUC307"/>
      <c r="TUD307"/>
      <c r="TUE307"/>
      <c r="TUF307"/>
      <c r="TUG307"/>
      <c r="TUH307"/>
      <c r="TUI307"/>
      <c r="TUJ307"/>
      <c r="TUK307"/>
      <c r="TUL307"/>
      <c r="TUM307"/>
      <c r="TUN307"/>
      <c r="TUO307"/>
      <c r="TUP307"/>
      <c r="TUQ307"/>
      <c r="TUR307"/>
      <c r="TUS307"/>
      <c r="TUT307"/>
      <c r="TUU307"/>
      <c r="TUV307"/>
      <c r="TUW307"/>
      <c r="TUX307"/>
      <c r="TUY307"/>
      <c r="TUZ307"/>
      <c r="TVA307"/>
      <c r="TVB307"/>
      <c r="TVC307"/>
      <c r="TVD307"/>
      <c r="TVE307"/>
      <c r="TVF307"/>
      <c r="TVG307"/>
      <c r="TVH307"/>
      <c r="TVI307"/>
      <c r="TVJ307"/>
      <c r="TVK307"/>
      <c r="TVL307"/>
      <c r="TVM307"/>
      <c r="TVN307"/>
      <c r="TVO307"/>
      <c r="TVP307"/>
      <c r="TVQ307"/>
      <c r="TVR307"/>
      <c r="TVS307"/>
      <c r="TVT307"/>
      <c r="TVU307"/>
      <c r="TVV307"/>
      <c r="TVW307"/>
      <c r="TVX307"/>
      <c r="TVY307"/>
      <c r="TVZ307"/>
      <c r="TWA307"/>
      <c r="TWB307"/>
      <c r="TWC307"/>
      <c r="TWD307"/>
      <c r="TWE307"/>
      <c r="TWF307"/>
      <c r="TWG307"/>
      <c r="TWH307"/>
      <c r="TWI307"/>
      <c r="TWJ307"/>
      <c r="TWK307"/>
      <c r="TWL307"/>
      <c r="TWM307"/>
      <c r="TWN307"/>
      <c r="TWO307"/>
      <c r="TWP307"/>
      <c r="TWQ307"/>
      <c r="TWR307"/>
      <c r="TWS307"/>
      <c r="TWT307"/>
      <c r="TWU307"/>
      <c r="TWV307"/>
      <c r="TWW307"/>
      <c r="TWX307"/>
      <c r="TWY307"/>
      <c r="TWZ307"/>
      <c r="TXA307"/>
      <c r="TXB307"/>
      <c r="TXC307"/>
      <c r="TXD307"/>
      <c r="TXE307"/>
      <c r="TXF307"/>
      <c r="TXG307"/>
      <c r="TXH307"/>
      <c r="TXI307"/>
      <c r="TXJ307"/>
      <c r="TXK307"/>
      <c r="TXL307"/>
      <c r="TXM307"/>
      <c r="TXN307"/>
      <c r="TXO307"/>
      <c r="TXP307"/>
      <c r="TXQ307"/>
      <c r="TXR307"/>
      <c r="TXS307"/>
      <c r="TXT307"/>
      <c r="TXU307"/>
      <c r="TXV307"/>
      <c r="TXW307"/>
      <c r="TXX307"/>
      <c r="TXY307"/>
      <c r="TXZ307"/>
      <c r="TYA307"/>
      <c r="TYB307"/>
      <c r="TYC307"/>
      <c r="TYD307"/>
      <c r="TYE307"/>
      <c r="TYF307"/>
      <c r="TYG307"/>
      <c r="TYH307"/>
      <c r="TYI307"/>
      <c r="TYJ307"/>
      <c r="TYK307"/>
      <c r="TYL307"/>
      <c r="TYM307"/>
      <c r="TYN307"/>
      <c r="TYO307"/>
      <c r="TYP307"/>
      <c r="TYQ307"/>
      <c r="TYR307"/>
      <c r="TYS307"/>
      <c r="TYT307"/>
      <c r="TYU307"/>
      <c r="TYV307"/>
      <c r="TYW307"/>
      <c r="TYX307"/>
      <c r="TYY307"/>
      <c r="TYZ307"/>
      <c r="TZA307"/>
      <c r="TZB307"/>
      <c r="TZC307"/>
      <c r="TZD307"/>
      <c r="TZE307"/>
      <c r="TZF307"/>
      <c r="TZG307"/>
      <c r="TZH307"/>
      <c r="TZI307"/>
      <c r="TZJ307"/>
      <c r="TZK307"/>
      <c r="TZL307"/>
      <c r="TZM307"/>
      <c r="TZN307"/>
      <c r="TZO307"/>
      <c r="TZP307"/>
      <c r="TZQ307"/>
      <c r="TZR307"/>
      <c r="TZS307"/>
      <c r="TZT307"/>
      <c r="TZU307"/>
      <c r="TZV307"/>
      <c r="TZW307"/>
      <c r="TZX307"/>
      <c r="TZY307"/>
      <c r="TZZ307"/>
      <c r="UAA307"/>
      <c r="UAB307"/>
      <c r="UAC307"/>
      <c r="UAD307"/>
      <c r="UAE307"/>
      <c r="UAF307"/>
      <c r="UAG307"/>
      <c r="UAH307"/>
      <c r="UAI307"/>
      <c r="UAJ307"/>
      <c r="UAK307"/>
      <c r="UAL307"/>
      <c r="UAM307"/>
      <c r="UAN307"/>
      <c r="UAO307"/>
      <c r="UAP307"/>
      <c r="UAQ307"/>
      <c r="UAR307"/>
      <c r="UAS307"/>
      <c r="UAT307"/>
      <c r="UAU307"/>
      <c r="UAV307"/>
      <c r="UAW307"/>
      <c r="UAX307"/>
      <c r="UAY307"/>
      <c r="UAZ307"/>
      <c r="UBA307"/>
      <c r="UBB307"/>
      <c r="UBC307"/>
      <c r="UBD307"/>
      <c r="UBE307"/>
      <c r="UBF307"/>
      <c r="UBG307"/>
      <c r="UBH307"/>
      <c r="UBI307"/>
      <c r="UBJ307"/>
      <c r="UBK307"/>
      <c r="UBL307"/>
      <c r="UBM307"/>
      <c r="UBN307"/>
      <c r="UBO307"/>
      <c r="UBP307"/>
      <c r="UBQ307"/>
      <c r="UBR307"/>
      <c r="UBS307"/>
      <c r="UBT307"/>
      <c r="UBU307"/>
      <c r="UBV307"/>
      <c r="UBW307"/>
      <c r="UBX307"/>
      <c r="UBY307"/>
      <c r="UBZ307"/>
      <c r="UCA307"/>
      <c r="UCB307"/>
      <c r="UCC307"/>
      <c r="UCD307"/>
      <c r="UCE307"/>
      <c r="UCF307"/>
      <c r="UCG307"/>
      <c r="UCH307"/>
      <c r="UCI307"/>
      <c r="UCJ307"/>
      <c r="UCK307"/>
      <c r="UCL307"/>
      <c r="UCM307"/>
      <c r="UCN307"/>
      <c r="UCO307"/>
      <c r="UCP307"/>
      <c r="UCQ307"/>
      <c r="UCR307"/>
      <c r="UCS307"/>
      <c r="UCT307"/>
      <c r="UCU307"/>
      <c r="UCV307"/>
      <c r="UCW307"/>
      <c r="UCX307"/>
      <c r="UCY307"/>
      <c r="UCZ307"/>
      <c r="UDA307"/>
      <c r="UDB307"/>
      <c r="UDC307"/>
      <c r="UDD307"/>
      <c r="UDE307"/>
      <c r="UDF307"/>
      <c r="UDG307"/>
      <c r="UDH307"/>
      <c r="UDI307"/>
      <c r="UDJ307"/>
      <c r="UDK307"/>
      <c r="UDL307"/>
      <c r="UDM307"/>
      <c r="UDN307"/>
      <c r="UDO307"/>
      <c r="UDP307"/>
      <c r="UDQ307"/>
      <c r="UDR307"/>
      <c r="UDS307"/>
      <c r="UDT307"/>
      <c r="UDU307"/>
      <c r="UDV307"/>
      <c r="UDW307"/>
      <c r="UDX307"/>
      <c r="UDY307"/>
      <c r="UDZ307"/>
      <c r="UEA307"/>
      <c r="UEB307"/>
      <c r="UEC307"/>
      <c r="UED307"/>
      <c r="UEE307"/>
      <c r="UEF307"/>
      <c r="UEG307"/>
      <c r="UEH307"/>
      <c r="UEI307"/>
      <c r="UEJ307"/>
      <c r="UEK307"/>
      <c r="UEL307"/>
      <c r="UEM307"/>
      <c r="UEN307"/>
      <c r="UEO307"/>
      <c r="UEP307"/>
      <c r="UEQ307"/>
      <c r="UER307"/>
      <c r="UES307"/>
      <c r="UET307"/>
      <c r="UEU307"/>
      <c r="UEV307"/>
      <c r="UEW307"/>
      <c r="UEX307"/>
      <c r="UEY307"/>
      <c r="UEZ307"/>
      <c r="UFA307"/>
      <c r="UFB307"/>
      <c r="UFC307"/>
      <c r="UFD307"/>
      <c r="UFE307"/>
      <c r="UFF307"/>
      <c r="UFG307"/>
      <c r="UFH307"/>
      <c r="UFI307"/>
      <c r="UFJ307"/>
      <c r="UFK307"/>
      <c r="UFL307"/>
      <c r="UFM307"/>
      <c r="UFN307"/>
      <c r="UFO307"/>
      <c r="UFP307"/>
      <c r="UFQ307"/>
      <c r="UFR307"/>
      <c r="UFS307"/>
      <c r="UFT307"/>
      <c r="UFU307"/>
      <c r="UFV307"/>
      <c r="UFW307"/>
      <c r="UFX307"/>
      <c r="UFY307"/>
      <c r="UFZ307"/>
      <c r="UGA307"/>
      <c r="UGB307"/>
      <c r="UGC307"/>
      <c r="UGD307"/>
      <c r="UGE307"/>
      <c r="UGF307"/>
      <c r="UGG307"/>
      <c r="UGH307"/>
      <c r="UGI307"/>
      <c r="UGJ307"/>
      <c r="UGK307"/>
      <c r="UGL307"/>
      <c r="UGM307"/>
      <c r="UGN307"/>
      <c r="UGO307"/>
      <c r="UGP307"/>
      <c r="UGQ307"/>
      <c r="UGR307"/>
      <c r="UGS307"/>
      <c r="UGT307"/>
      <c r="UGU307"/>
      <c r="UGV307"/>
      <c r="UGW307"/>
      <c r="UGX307"/>
      <c r="UGY307"/>
      <c r="UGZ307"/>
      <c r="UHA307"/>
      <c r="UHB307"/>
      <c r="UHC307"/>
      <c r="UHD307"/>
      <c r="UHE307"/>
      <c r="UHF307"/>
      <c r="UHG307"/>
      <c r="UHH307"/>
      <c r="UHI307"/>
      <c r="UHJ307"/>
      <c r="UHK307"/>
      <c r="UHL307"/>
      <c r="UHM307"/>
      <c r="UHN307"/>
      <c r="UHO307"/>
      <c r="UHP307"/>
      <c r="UHQ307"/>
      <c r="UHR307"/>
      <c r="UHS307"/>
      <c r="UHT307"/>
      <c r="UHU307"/>
      <c r="UHV307"/>
      <c r="UHW307"/>
      <c r="UHX307"/>
      <c r="UHY307"/>
      <c r="UHZ307"/>
      <c r="UIA307"/>
      <c r="UIB307"/>
      <c r="UIC307"/>
      <c r="UID307"/>
      <c r="UIE307"/>
      <c r="UIF307"/>
      <c r="UIG307"/>
      <c r="UIH307"/>
      <c r="UII307"/>
      <c r="UIJ307"/>
      <c r="UIK307"/>
      <c r="UIL307"/>
      <c r="UIM307"/>
      <c r="UIN307"/>
      <c r="UIO307"/>
      <c r="UIP307"/>
      <c r="UIQ307"/>
      <c r="UIR307"/>
      <c r="UIS307"/>
      <c r="UIT307"/>
      <c r="UIU307"/>
      <c r="UIV307"/>
      <c r="UIW307"/>
      <c r="UIX307"/>
      <c r="UIY307"/>
      <c r="UIZ307"/>
      <c r="UJA307"/>
      <c r="UJB307"/>
      <c r="UJC307"/>
      <c r="UJD307"/>
      <c r="UJE307"/>
      <c r="UJF307"/>
      <c r="UJG307"/>
      <c r="UJH307"/>
      <c r="UJI307"/>
      <c r="UJJ307"/>
      <c r="UJK307"/>
      <c r="UJL307"/>
      <c r="UJM307"/>
      <c r="UJN307"/>
      <c r="UJO307"/>
      <c r="UJP307"/>
      <c r="UJQ307"/>
      <c r="UJR307"/>
      <c r="UJS307"/>
      <c r="UJT307"/>
      <c r="UJU307"/>
      <c r="UJV307"/>
      <c r="UJW307"/>
      <c r="UJX307"/>
      <c r="UJY307"/>
      <c r="UJZ307"/>
      <c r="UKA307"/>
      <c r="UKB307"/>
      <c r="UKC307"/>
      <c r="UKD307"/>
      <c r="UKE307"/>
      <c r="UKF307"/>
      <c r="UKG307"/>
      <c r="UKH307"/>
      <c r="UKI307"/>
      <c r="UKJ307"/>
      <c r="UKK307"/>
      <c r="UKL307"/>
      <c r="UKM307"/>
      <c r="UKN307"/>
      <c r="UKO307"/>
      <c r="UKP307"/>
      <c r="UKQ307"/>
      <c r="UKR307"/>
      <c r="UKS307"/>
      <c r="UKT307"/>
      <c r="UKU307"/>
      <c r="UKV307"/>
      <c r="UKW307"/>
      <c r="UKX307"/>
      <c r="UKY307"/>
      <c r="UKZ307"/>
      <c r="ULA307"/>
      <c r="ULB307"/>
      <c r="ULC307"/>
      <c r="ULD307"/>
      <c r="ULE307"/>
      <c r="ULF307"/>
      <c r="ULG307"/>
      <c r="ULH307"/>
      <c r="ULI307"/>
      <c r="ULJ307"/>
      <c r="ULK307"/>
      <c r="ULL307"/>
      <c r="ULM307"/>
      <c r="ULN307"/>
      <c r="ULO307"/>
      <c r="ULP307"/>
      <c r="ULQ307"/>
      <c r="ULR307"/>
      <c r="ULS307"/>
      <c r="ULT307"/>
      <c r="ULU307"/>
      <c r="ULV307"/>
      <c r="ULW307"/>
      <c r="ULX307"/>
      <c r="ULY307"/>
      <c r="ULZ307"/>
      <c r="UMA307"/>
      <c r="UMB307"/>
      <c r="UMC307"/>
      <c r="UMD307"/>
      <c r="UME307"/>
      <c r="UMF307"/>
      <c r="UMG307"/>
      <c r="UMH307"/>
      <c r="UMI307"/>
      <c r="UMJ307"/>
      <c r="UMK307"/>
      <c r="UML307"/>
      <c r="UMM307"/>
      <c r="UMN307"/>
      <c r="UMO307"/>
      <c r="UMP307"/>
      <c r="UMQ307"/>
      <c r="UMR307"/>
      <c r="UMS307"/>
      <c r="UMT307"/>
      <c r="UMU307"/>
      <c r="UMV307"/>
      <c r="UMW307"/>
      <c r="UMX307"/>
      <c r="UMY307"/>
      <c r="UMZ307"/>
      <c r="UNA307"/>
      <c r="UNB307"/>
      <c r="UNC307"/>
      <c r="UND307"/>
      <c r="UNE307"/>
      <c r="UNF307"/>
      <c r="UNG307"/>
      <c r="UNH307"/>
      <c r="UNI307"/>
      <c r="UNJ307"/>
      <c r="UNK307"/>
      <c r="UNL307"/>
      <c r="UNM307"/>
      <c r="UNN307"/>
      <c r="UNO307"/>
      <c r="UNP307"/>
      <c r="UNQ307"/>
      <c r="UNR307"/>
      <c r="UNS307"/>
      <c r="UNT307"/>
      <c r="UNU307"/>
      <c r="UNV307"/>
      <c r="UNW307"/>
      <c r="UNX307"/>
      <c r="UNY307"/>
      <c r="UNZ307"/>
      <c r="UOA307"/>
      <c r="UOB307"/>
      <c r="UOC307"/>
      <c r="UOD307"/>
      <c r="UOE307"/>
      <c r="UOF307"/>
      <c r="UOG307"/>
      <c r="UOH307"/>
      <c r="UOI307"/>
      <c r="UOJ307"/>
      <c r="UOK307"/>
      <c r="UOL307"/>
      <c r="UOM307"/>
      <c r="UON307"/>
      <c r="UOO307"/>
      <c r="UOP307"/>
      <c r="UOQ307"/>
      <c r="UOR307"/>
      <c r="UOS307"/>
      <c r="UOT307"/>
      <c r="UOU307"/>
      <c r="UOV307"/>
      <c r="UOW307"/>
      <c r="UOX307"/>
      <c r="UOY307"/>
      <c r="UOZ307"/>
      <c r="UPA307"/>
      <c r="UPB307"/>
      <c r="UPC307"/>
      <c r="UPD307"/>
      <c r="UPE307"/>
      <c r="UPF307"/>
      <c r="UPG307"/>
      <c r="UPH307"/>
      <c r="UPI307"/>
      <c r="UPJ307"/>
      <c r="UPK307"/>
      <c r="UPL307"/>
      <c r="UPM307"/>
      <c r="UPN307"/>
      <c r="UPO307"/>
      <c r="UPP307"/>
      <c r="UPQ307"/>
      <c r="UPR307"/>
      <c r="UPS307"/>
      <c r="UPT307"/>
      <c r="UPU307"/>
      <c r="UPV307"/>
      <c r="UPW307"/>
      <c r="UPX307"/>
      <c r="UPY307"/>
      <c r="UPZ307"/>
      <c r="UQA307"/>
      <c r="UQB307"/>
      <c r="UQC307"/>
      <c r="UQD307"/>
      <c r="UQE307"/>
      <c r="UQF307"/>
      <c r="UQG307"/>
      <c r="UQH307"/>
      <c r="UQI307"/>
      <c r="UQJ307"/>
      <c r="UQK307"/>
      <c r="UQL307"/>
      <c r="UQM307"/>
      <c r="UQN307"/>
      <c r="UQO307"/>
      <c r="UQP307"/>
      <c r="UQQ307"/>
      <c r="UQR307"/>
      <c r="UQS307"/>
      <c r="UQT307"/>
      <c r="UQU307"/>
      <c r="UQV307"/>
      <c r="UQW307"/>
      <c r="UQX307"/>
      <c r="UQY307"/>
      <c r="UQZ307"/>
      <c r="URA307"/>
      <c r="URB307"/>
      <c r="URC307"/>
      <c r="URD307"/>
      <c r="URE307"/>
      <c r="URF307"/>
      <c r="URG307"/>
      <c r="URH307"/>
      <c r="URI307"/>
      <c r="URJ307"/>
      <c r="URK307"/>
      <c r="URL307"/>
      <c r="URM307"/>
      <c r="URN307"/>
      <c r="URO307"/>
      <c r="URP307"/>
      <c r="URQ307"/>
      <c r="URR307"/>
      <c r="URS307"/>
      <c r="URT307"/>
      <c r="URU307"/>
      <c r="URV307"/>
      <c r="URW307"/>
      <c r="URX307"/>
      <c r="URY307"/>
      <c r="URZ307"/>
      <c r="USA307"/>
      <c r="USB307"/>
      <c r="USC307"/>
      <c r="USD307"/>
      <c r="USE307"/>
      <c r="USF307"/>
      <c r="USG307"/>
      <c r="USH307"/>
      <c r="USI307"/>
      <c r="USJ307"/>
      <c r="USK307"/>
      <c r="USL307"/>
      <c r="USM307"/>
      <c r="USN307"/>
      <c r="USO307"/>
      <c r="USP307"/>
      <c r="USQ307"/>
      <c r="USR307"/>
      <c r="USS307"/>
      <c r="UST307"/>
      <c r="USU307"/>
      <c r="USV307"/>
      <c r="USW307"/>
      <c r="USX307"/>
      <c r="USY307"/>
      <c r="USZ307"/>
      <c r="UTA307"/>
      <c r="UTB307"/>
      <c r="UTC307"/>
      <c r="UTD307"/>
      <c r="UTE307"/>
      <c r="UTF307"/>
      <c r="UTG307"/>
      <c r="UTH307"/>
      <c r="UTI307"/>
      <c r="UTJ307"/>
      <c r="UTK307"/>
      <c r="UTL307"/>
      <c r="UTM307"/>
      <c r="UTN307"/>
      <c r="UTO307"/>
      <c r="UTP307"/>
      <c r="UTQ307"/>
      <c r="UTR307"/>
      <c r="UTS307"/>
      <c r="UTT307"/>
      <c r="UTU307"/>
      <c r="UTV307"/>
      <c r="UTW307"/>
      <c r="UTX307"/>
      <c r="UTY307"/>
      <c r="UTZ307"/>
      <c r="UUA307"/>
      <c r="UUB307"/>
      <c r="UUC307"/>
      <c r="UUD307"/>
      <c r="UUE307"/>
      <c r="UUF307"/>
      <c r="UUG307"/>
      <c r="UUH307"/>
      <c r="UUI307"/>
      <c r="UUJ307"/>
      <c r="UUK307"/>
      <c r="UUL307"/>
      <c r="UUM307"/>
      <c r="UUN307"/>
      <c r="UUO307"/>
      <c r="UUP307"/>
      <c r="UUQ307"/>
      <c r="UUR307"/>
      <c r="UUS307"/>
      <c r="UUT307"/>
      <c r="UUU307"/>
      <c r="UUV307"/>
      <c r="UUW307"/>
      <c r="UUX307"/>
      <c r="UUY307"/>
      <c r="UUZ307"/>
      <c r="UVA307"/>
      <c r="UVB307"/>
      <c r="UVC307"/>
      <c r="UVD307"/>
      <c r="UVE307"/>
      <c r="UVF307"/>
      <c r="UVG307"/>
      <c r="UVH307"/>
      <c r="UVI307"/>
      <c r="UVJ307"/>
      <c r="UVK307"/>
      <c r="UVL307"/>
      <c r="UVM307"/>
      <c r="UVN307"/>
      <c r="UVO307"/>
      <c r="UVP307"/>
      <c r="UVQ307"/>
      <c r="UVR307"/>
      <c r="UVS307"/>
      <c r="UVT307"/>
      <c r="UVU307"/>
      <c r="UVV307"/>
      <c r="UVW307"/>
      <c r="UVX307"/>
      <c r="UVY307"/>
      <c r="UVZ307"/>
      <c r="UWA307"/>
      <c r="UWB307"/>
      <c r="UWC307"/>
      <c r="UWD307"/>
      <c r="UWE307"/>
      <c r="UWF307"/>
      <c r="UWG307"/>
      <c r="UWH307"/>
      <c r="UWI307"/>
      <c r="UWJ307"/>
      <c r="UWK307"/>
      <c r="UWL307"/>
      <c r="UWM307"/>
      <c r="UWN307"/>
      <c r="UWO307"/>
      <c r="UWP307"/>
      <c r="UWQ307"/>
      <c r="UWR307"/>
      <c r="UWS307"/>
      <c r="UWT307"/>
      <c r="UWU307"/>
      <c r="UWV307"/>
      <c r="UWW307"/>
      <c r="UWX307"/>
      <c r="UWY307"/>
      <c r="UWZ307"/>
      <c r="UXA307"/>
      <c r="UXB307"/>
      <c r="UXC307"/>
      <c r="UXD307"/>
      <c r="UXE307"/>
      <c r="UXF307"/>
      <c r="UXG307"/>
      <c r="UXH307"/>
      <c r="UXI307"/>
      <c r="UXJ307"/>
      <c r="UXK307"/>
      <c r="UXL307"/>
      <c r="UXM307"/>
      <c r="UXN307"/>
      <c r="UXO307"/>
      <c r="UXP307"/>
      <c r="UXQ307"/>
      <c r="UXR307"/>
      <c r="UXS307"/>
      <c r="UXT307"/>
      <c r="UXU307"/>
      <c r="UXV307"/>
      <c r="UXW307"/>
      <c r="UXX307"/>
      <c r="UXY307"/>
      <c r="UXZ307"/>
      <c r="UYA307"/>
      <c r="UYB307"/>
      <c r="UYC307"/>
      <c r="UYD307"/>
      <c r="UYE307"/>
      <c r="UYF307"/>
      <c r="UYG307"/>
      <c r="UYH307"/>
      <c r="UYI307"/>
      <c r="UYJ307"/>
      <c r="UYK307"/>
      <c r="UYL307"/>
      <c r="UYM307"/>
      <c r="UYN307"/>
      <c r="UYO307"/>
      <c r="UYP307"/>
      <c r="UYQ307"/>
      <c r="UYR307"/>
      <c r="UYS307"/>
      <c r="UYT307"/>
      <c r="UYU307"/>
      <c r="UYV307"/>
      <c r="UYW307"/>
      <c r="UYX307"/>
      <c r="UYY307"/>
      <c r="UYZ307"/>
      <c r="UZA307"/>
      <c r="UZB307"/>
      <c r="UZC307"/>
      <c r="UZD307"/>
      <c r="UZE307"/>
      <c r="UZF307"/>
      <c r="UZG307"/>
      <c r="UZH307"/>
      <c r="UZI307"/>
      <c r="UZJ307"/>
      <c r="UZK307"/>
      <c r="UZL307"/>
      <c r="UZM307"/>
      <c r="UZN307"/>
      <c r="UZO307"/>
      <c r="UZP307"/>
      <c r="UZQ307"/>
      <c r="UZR307"/>
      <c r="UZS307"/>
      <c r="UZT307"/>
      <c r="UZU307"/>
      <c r="UZV307"/>
      <c r="UZW307"/>
      <c r="UZX307"/>
      <c r="UZY307"/>
      <c r="UZZ307"/>
      <c r="VAA307"/>
      <c r="VAB307"/>
      <c r="VAC307"/>
      <c r="VAD307"/>
      <c r="VAE307"/>
      <c r="VAF307"/>
      <c r="VAG307"/>
      <c r="VAH307"/>
      <c r="VAI307"/>
      <c r="VAJ307"/>
      <c r="VAK307"/>
      <c r="VAL307"/>
      <c r="VAM307"/>
      <c r="VAN307"/>
      <c r="VAO307"/>
      <c r="VAP307"/>
      <c r="VAQ307"/>
      <c r="VAR307"/>
      <c r="VAS307"/>
      <c r="VAT307"/>
      <c r="VAU307"/>
      <c r="VAV307"/>
      <c r="VAW307"/>
      <c r="VAX307"/>
      <c r="VAY307"/>
      <c r="VAZ307"/>
      <c r="VBA307"/>
      <c r="VBB307"/>
      <c r="VBC307"/>
      <c r="VBD307"/>
      <c r="VBE307"/>
      <c r="VBF307"/>
      <c r="VBG307"/>
      <c r="VBH307"/>
      <c r="VBI307"/>
      <c r="VBJ307"/>
      <c r="VBK307"/>
      <c r="VBL307"/>
      <c r="VBM307"/>
      <c r="VBN307"/>
      <c r="VBO307"/>
      <c r="VBP307"/>
      <c r="VBQ307"/>
      <c r="VBR307"/>
      <c r="VBS307"/>
      <c r="VBT307"/>
      <c r="VBU307"/>
      <c r="VBV307"/>
      <c r="VBW307"/>
      <c r="VBX307"/>
      <c r="VBY307"/>
      <c r="VBZ307"/>
      <c r="VCA307"/>
      <c r="VCB307"/>
      <c r="VCC307"/>
      <c r="VCD307"/>
      <c r="VCE307"/>
      <c r="VCF307"/>
      <c r="VCG307"/>
      <c r="VCH307"/>
      <c r="VCI307"/>
      <c r="VCJ307"/>
      <c r="VCK307"/>
      <c r="VCL307"/>
      <c r="VCM307"/>
      <c r="VCN307"/>
      <c r="VCO307"/>
      <c r="VCP307"/>
      <c r="VCQ307"/>
      <c r="VCR307"/>
      <c r="VCS307"/>
      <c r="VCT307"/>
      <c r="VCU307"/>
      <c r="VCV307"/>
      <c r="VCW307"/>
      <c r="VCX307"/>
      <c r="VCY307"/>
      <c r="VCZ307"/>
      <c r="VDA307"/>
      <c r="VDB307"/>
      <c r="VDC307"/>
      <c r="VDD307"/>
      <c r="VDE307"/>
      <c r="VDF307"/>
      <c r="VDG307"/>
      <c r="VDH307"/>
      <c r="VDI307"/>
      <c r="VDJ307"/>
      <c r="VDK307"/>
      <c r="VDL307"/>
      <c r="VDM307"/>
      <c r="VDN307"/>
      <c r="VDO307"/>
      <c r="VDP307"/>
      <c r="VDQ307"/>
      <c r="VDR307"/>
      <c r="VDS307"/>
      <c r="VDT307"/>
      <c r="VDU307"/>
      <c r="VDV307"/>
      <c r="VDW307"/>
      <c r="VDX307"/>
      <c r="VDY307"/>
      <c r="VDZ307"/>
      <c r="VEA307"/>
      <c r="VEB307"/>
      <c r="VEC307"/>
      <c r="VED307"/>
      <c r="VEE307"/>
      <c r="VEF307"/>
      <c r="VEG307"/>
      <c r="VEH307"/>
      <c r="VEI307"/>
      <c r="VEJ307"/>
      <c r="VEK307"/>
      <c r="VEL307"/>
      <c r="VEM307"/>
      <c r="VEN307"/>
      <c r="VEO307"/>
      <c r="VEP307"/>
      <c r="VEQ307"/>
      <c r="VER307"/>
      <c r="VES307"/>
      <c r="VET307"/>
      <c r="VEU307"/>
      <c r="VEV307"/>
      <c r="VEW307"/>
      <c r="VEX307"/>
      <c r="VEY307"/>
      <c r="VEZ307"/>
      <c r="VFA307"/>
      <c r="VFB307"/>
      <c r="VFC307"/>
      <c r="VFD307"/>
      <c r="VFE307"/>
      <c r="VFF307"/>
      <c r="VFG307"/>
      <c r="VFH307"/>
      <c r="VFI307"/>
      <c r="VFJ307"/>
      <c r="VFK307"/>
      <c r="VFL307"/>
      <c r="VFM307"/>
      <c r="VFN307"/>
      <c r="VFO307"/>
      <c r="VFP307"/>
      <c r="VFQ307"/>
      <c r="VFR307"/>
      <c r="VFS307"/>
      <c r="VFT307"/>
      <c r="VFU307"/>
      <c r="VFV307"/>
      <c r="VFW307"/>
      <c r="VFX307"/>
      <c r="VFY307"/>
      <c r="VFZ307"/>
      <c r="VGA307"/>
      <c r="VGB307"/>
      <c r="VGC307"/>
      <c r="VGD307"/>
      <c r="VGE307"/>
      <c r="VGF307"/>
      <c r="VGG307"/>
      <c r="VGH307"/>
      <c r="VGI307"/>
      <c r="VGJ307"/>
      <c r="VGK307"/>
      <c r="VGL307"/>
      <c r="VGM307"/>
      <c r="VGN307"/>
      <c r="VGO307"/>
      <c r="VGP307"/>
      <c r="VGQ307"/>
      <c r="VGR307"/>
      <c r="VGS307"/>
      <c r="VGT307"/>
      <c r="VGU307"/>
      <c r="VGV307"/>
      <c r="VGW307"/>
      <c r="VGX307"/>
      <c r="VGY307"/>
      <c r="VGZ307"/>
      <c r="VHA307"/>
      <c r="VHB307"/>
      <c r="VHC307"/>
      <c r="VHD307"/>
      <c r="VHE307"/>
      <c r="VHF307"/>
      <c r="VHG307"/>
      <c r="VHH307"/>
      <c r="VHI307"/>
      <c r="VHJ307"/>
      <c r="VHK307"/>
      <c r="VHL307"/>
      <c r="VHM307"/>
      <c r="VHN307"/>
      <c r="VHO307"/>
      <c r="VHP307"/>
      <c r="VHQ307"/>
      <c r="VHR307"/>
      <c r="VHS307"/>
      <c r="VHT307"/>
      <c r="VHU307"/>
      <c r="VHV307"/>
      <c r="VHW307"/>
      <c r="VHX307"/>
      <c r="VHY307"/>
      <c r="VHZ307"/>
      <c r="VIA307"/>
      <c r="VIB307"/>
      <c r="VIC307"/>
      <c r="VID307"/>
      <c r="VIE307"/>
      <c r="VIF307"/>
      <c r="VIG307"/>
      <c r="VIH307"/>
      <c r="VII307"/>
      <c r="VIJ307"/>
      <c r="VIK307"/>
      <c r="VIL307"/>
      <c r="VIM307"/>
      <c r="VIN307"/>
      <c r="VIO307"/>
      <c r="VIP307"/>
      <c r="VIQ307"/>
      <c r="VIR307"/>
      <c r="VIS307"/>
      <c r="VIT307"/>
      <c r="VIU307"/>
      <c r="VIV307"/>
      <c r="VIW307"/>
      <c r="VIX307"/>
      <c r="VIY307"/>
      <c r="VIZ307"/>
      <c r="VJA307"/>
      <c r="VJB307"/>
      <c r="VJC307"/>
      <c r="VJD307"/>
      <c r="VJE307"/>
      <c r="VJF307"/>
      <c r="VJG307"/>
      <c r="VJH307"/>
      <c r="VJI307"/>
      <c r="VJJ307"/>
      <c r="VJK307"/>
      <c r="VJL307"/>
      <c r="VJM307"/>
      <c r="VJN307"/>
      <c r="VJO307"/>
      <c r="VJP307"/>
      <c r="VJQ307"/>
      <c r="VJR307"/>
      <c r="VJS307"/>
      <c r="VJT307"/>
      <c r="VJU307"/>
      <c r="VJV307"/>
      <c r="VJW307"/>
      <c r="VJX307"/>
      <c r="VJY307"/>
      <c r="VJZ307"/>
      <c r="VKA307"/>
      <c r="VKB307"/>
      <c r="VKC307"/>
      <c r="VKD307"/>
      <c r="VKE307"/>
      <c r="VKF307"/>
      <c r="VKG307"/>
      <c r="VKH307"/>
      <c r="VKI307"/>
      <c r="VKJ307"/>
      <c r="VKK307"/>
      <c r="VKL307"/>
      <c r="VKM307"/>
      <c r="VKN307"/>
      <c r="VKO307"/>
      <c r="VKP307"/>
      <c r="VKQ307"/>
      <c r="VKR307"/>
      <c r="VKS307"/>
      <c r="VKT307"/>
      <c r="VKU307"/>
      <c r="VKV307"/>
      <c r="VKW307"/>
      <c r="VKX307"/>
      <c r="VKY307"/>
      <c r="VKZ307"/>
      <c r="VLA307"/>
      <c r="VLB307"/>
      <c r="VLC307"/>
      <c r="VLD307"/>
      <c r="VLE307"/>
      <c r="VLF307"/>
      <c r="VLG307"/>
      <c r="VLH307"/>
      <c r="VLI307"/>
      <c r="VLJ307"/>
      <c r="VLK307"/>
      <c r="VLL307"/>
      <c r="VLM307"/>
      <c r="VLN307"/>
      <c r="VLO307"/>
      <c r="VLP307"/>
      <c r="VLQ307"/>
      <c r="VLR307"/>
      <c r="VLS307"/>
      <c r="VLT307"/>
      <c r="VLU307"/>
      <c r="VLV307"/>
      <c r="VLW307"/>
      <c r="VLX307"/>
      <c r="VLY307"/>
      <c r="VLZ307"/>
      <c r="VMA307"/>
      <c r="VMB307"/>
      <c r="VMC307"/>
      <c r="VMD307"/>
      <c r="VME307"/>
      <c r="VMF307"/>
      <c r="VMG307"/>
      <c r="VMH307"/>
      <c r="VMI307"/>
      <c r="VMJ307"/>
      <c r="VMK307"/>
      <c r="VML307"/>
      <c r="VMM307"/>
      <c r="VMN307"/>
      <c r="VMO307"/>
      <c r="VMP307"/>
      <c r="VMQ307"/>
      <c r="VMR307"/>
      <c r="VMS307"/>
      <c r="VMT307"/>
      <c r="VMU307"/>
      <c r="VMV307"/>
      <c r="VMW307"/>
      <c r="VMX307"/>
      <c r="VMY307"/>
      <c r="VMZ307"/>
      <c r="VNA307"/>
      <c r="VNB307"/>
      <c r="VNC307"/>
      <c r="VND307"/>
      <c r="VNE307"/>
      <c r="VNF307"/>
      <c r="VNG307"/>
      <c r="VNH307"/>
      <c r="VNI307"/>
      <c r="VNJ307"/>
      <c r="VNK307"/>
      <c r="VNL307"/>
      <c r="VNM307"/>
      <c r="VNN307"/>
      <c r="VNO307"/>
      <c r="VNP307"/>
      <c r="VNQ307"/>
      <c r="VNR307"/>
      <c r="VNS307"/>
      <c r="VNT307"/>
      <c r="VNU307"/>
      <c r="VNV307"/>
      <c r="VNW307"/>
      <c r="VNX307"/>
      <c r="VNY307"/>
      <c r="VNZ307"/>
      <c r="VOA307"/>
      <c r="VOB307"/>
      <c r="VOC307"/>
      <c r="VOD307"/>
      <c r="VOE307"/>
      <c r="VOF307"/>
      <c r="VOG307"/>
      <c r="VOH307"/>
      <c r="VOI307"/>
      <c r="VOJ307"/>
      <c r="VOK307"/>
      <c r="VOL307"/>
      <c r="VOM307"/>
      <c r="VON307"/>
      <c r="VOO307"/>
      <c r="VOP307"/>
      <c r="VOQ307"/>
      <c r="VOR307"/>
      <c r="VOS307"/>
      <c r="VOT307"/>
      <c r="VOU307"/>
      <c r="VOV307"/>
      <c r="VOW307"/>
      <c r="VOX307"/>
      <c r="VOY307"/>
      <c r="VOZ307"/>
      <c r="VPA307"/>
      <c r="VPB307"/>
      <c r="VPC307"/>
      <c r="VPD307"/>
      <c r="VPE307"/>
      <c r="VPF307"/>
      <c r="VPG307"/>
      <c r="VPH307"/>
      <c r="VPI307"/>
      <c r="VPJ307"/>
      <c r="VPK307"/>
      <c r="VPL307"/>
      <c r="VPM307"/>
      <c r="VPN307"/>
      <c r="VPO307"/>
      <c r="VPP307"/>
      <c r="VPQ307"/>
      <c r="VPR307"/>
      <c r="VPS307"/>
      <c r="VPT307"/>
      <c r="VPU307"/>
      <c r="VPV307"/>
      <c r="VPW307"/>
      <c r="VPX307"/>
      <c r="VPY307"/>
      <c r="VPZ307"/>
      <c r="VQA307"/>
      <c r="VQB307"/>
      <c r="VQC307"/>
      <c r="VQD307"/>
      <c r="VQE307"/>
      <c r="VQF307"/>
      <c r="VQG307"/>
      <c r="VQH307"/>
      <c r="VQI307"/>
      <c r="VQJ307"/>
      <c r="VQK307"/>
      <c r="VQL307"/>
      <c r="VQM307"/>
      <c r="VQN307"/>
      <c r="VQO307"/>
      <c r="VQP307"/>
      <c r="VQQ307"/>
      <c r="VQR307"/>
      <c r="VQS307"/>
      <c r="VQT307"/>
      <c r="VQU307"/>
      <c r="VQV307"/>
      <c r="VQW307"/>
      <c r="VQX307"/>
      <c r="VQY307"/>
      <c r="VQZ307"/>
      <c r="VRA307"/>
      <c r="VRB307"/>
      <c r="VRC307"/>
      <c r="VRD307"/>
      <c r="VRE307"/>
      <c r="VRF307"/>
      <c r="VRG307"/>
      <c r="VRH307"/>
      <c r="VRI307"/>
      <c r="VRJ307"/>
      <c r="VRK307"/>
      <c r="VRL307"/>
      <c r="VRM307"/>
      <c r="VRN307"/>
      <c r="VRO307"/>
      <c r="VRP307"/>
      <c r="VRQ307"/>
      <c r="VRR307"/>
      <c r="VRS307"/>
      <c r="VRT307"/>
      <c r="VRU307"/>
      <c r="VRV307"/>
      <c r="VRW307"/>
      <c r="VRX307"/>
      <c r="VRY307"/>
      <c r="VRZ307"/>
      <c r="VSA307"/>
      <c r="VSB307"/>
      <c r="VSC307"/>
      <c r="VSD307"/>
      <c r="VSE307"/>
      <c r="VSF307"/>
      <c r="VSG307"/>
      <c r="VSH307"/>
      <c r="VSI307"/>
      <c r="VSJ307"/>
      <c r="VSK307"/>
      <c r="VSL307"/>
      <c r="VSM307"/>
      <c r="VSN307"/>
      <c r="VSO307"/>
      <c r="VSP307"/>
      <c r="VSQ307"/>
      <c r="VSR307"/>
      <c r="VSS307"/>
      <c r="VST307"/>
      <c r="VSU307"/>
      <c r="VSV307"/>
      <c r="VSW307"/>
      <c r="VSX307"/>
      <c r="VSY307"/>
      <c r="VSZ307"/>
      <c r="VTA307"/>
      <c r="VTB307"/>
      <c r="VTC307"/>
      <c r="VTD307"/>
      <c r="VTE307"/>
      <c r="VTF307"/>
      <c r="VTG307"/>
      <c r="VTH307"/>
      <c r="VTI307"/>
      <c r="VTJ307"/>
      <c r="VTK307"/>
      <c r="VTL307"/>
      <c r="VTM307"/>
      <c r="VTN307"/>
      <c r="VTO307"/>
      <c r="VTP307"/>
      <c r="VTQ307"/>
      <c r="VTR307"/>
      <c r="VTS307"/>
      <c r="VTT307"/>
      <c r="VTU307"/>
      <c r="VTV307"/>
      <c r="VTW307"/>
      <c r="VTX307"/>
      <c r="VTY307"/>
      <c r="VTZ307"/>
      <c r="VUA307"/>
      <c r="VUB307"/>
      <c r="VUC307"/>
      <c r="VUD307"/>
      <c r="VUE307"/>
      <c r="VUF307"/>
      <c r="VUG307"/>
      <c r="VUH307"/>
      <c r="VUI307"/>
      <c r="VUJ307"/>
      <c r="VUK307"/>
      <c r="VUL307"/>
      <c r="VUM307"/>
      <c r="VUN307"/>
      <c r="VUO307"/>
      <c r="VUP307"/>
      <c r="VUQ307"/>
      <c r="VUR307"/>
      <c r="VUS307"/>
      <c r="VUT307"/>
      <c r="VUU307"/>
      <c r="VUV307"/>
      <c r="VUW307"/>
      <c r="VUX307"/>
      <c r="VUY307"/>
      <c r="VUZ307"/>
      <c r="VVA307"/>
      <c r="VVB307"/>
      <c r="VVC307"/>
      <c r="VVD307"/>
      <c r="VVE307"/>
      <c r="VVF307"/>
      <c r="VVG307"/>
      <c r="VVH307"/>
      <c r="VVI307"/>
      <c r="VVJ307"/>
      <c r="VVK307"/>
      <c r="VVL307"/>
      <c r="VVM307"/>
      <c r="VVN307"/>
      <c r="VVO307"/>
      <c r="VVP307"/>
      <c r="VVQ307"/>
      <c r="VVR307"/>
      <c r="VVS307"/>
      <c r="VVT307"/>
      <c r="VVU307"/>
      <c r="VVV307"/>
      <c r="VVW307"/>
      <c r="VVX307"/>
      <c r="VVY307"/>
      <c r="VVZ307"/>
      <c r="VWA307"/>
      <c r="VWB307"/>
      <c r="VWC307"/>
      <c r="VWD307"/>
      <c r="VWE307"/>
      <c r="VWF307"/>
      <c r="VWG307"/>
      <c r="VWH307"/>
      <c r="VWI307"/>
      <c r="VWJ307"/>
      <c r="VWK307"/>
      <c r="VWL307"/>
      <c r="VWM307"/>
      <c r="VWN307"/>
      <c r="VWO307"/>
      <c r="VWP307"/>
      <c r="VWQ307"/>
      <c r="VWR307"/>
      <c r="VWS307"/>
      <c r="VWT307"/>
      <c r="VWU307"/>
      <c r="VWV307"/>
      <c r="VWW307"/>
      <c r="VWX307"/>
      <c r="VWY307"/>
      <c r="VWZ307"/>
      <c r="VXA307"/>
      <c r="VXB307"/>
      <c r="VXC307"/>
      <c r="VXD307"/>
      <c r="VXE307"/>
      <c r="VXF307"/>
      <c r="VXG307"/>
      <c r="VXH307"/>
      <c r="VXI307"/>
      <c r="VXJ307"/>
      <c r="VXK307"/>
      <c r="VXL307"/>
      <c r="VXM307"/>
      <c r="VXN307"/>
      <c r="VXO307"/>
      <c r="VXP307"/>
      <c r="VXQ307"/>
      <c r="VXR307"/>
      <c r="VXS307"/>
      <c r="VXT307"/>
      <c r="VXU307"/>
      <c r="VXV307"/>
      <c r="VXW307"/>
      <c r="VXX307"/>
      <c r="VXY307"/>
      <c r="VXZ307"/>
      <c r="VYA307"/>
      <c r="VYB307"/>
      <c r="VYC307"/>
      <c r="VYD307"/>
      <c r="VYE307"/>
      <c r="VYF307"/>
      <c r="VYG307"/>
      <c r="VYH307"/>
      <c r="VYI307"/>
      <c r="VYJ307"/>
      <c r="VYK307"/>
      <c r="VYL307"/>
      <c r="VYM307"/>
      <c r="VYN307"/>
      <c r="VYO307"/>
      <c r="VYP307"/>
      <c r="VYQ307"/>
      <c r="VYR307"/>
      <c r="VYS307"/>
      <c r="VYT307"/>
      <c r="VYU307"/>
      <c r="VYV307"/>
      <c r="VYW307"/>
      <c r="VYX307"/>
      <c r="VYY307"/>
      <c r="VYZ307"/>
      <c r="VZA307"/>
      <c r="VZB307"/>
      <c r="VZC307"/>
      <c r="VZD307"/>
      <c r="VZE307"/>
      <c r="VZF307"/>
      <c r="VZG307"/>
      <c r="VZH307"/>
      <c r="VZI307"/>
      <c r="VZJ307"/>
      <c r="VZK307"/>
      <c r="VZL307"/>
      <c r="VZM307"/>
      <c r="VZN307"/>
      <c r="VZO307"/>
      <c r="VZP307"/>
      <c r="VZQ307"/>
      <c r="VZR307"/>
      <c r="VZS307"/>
      <c r="VZT307"/>
      <c r="VZU307"/>
      <c r="VZV307"/>
      <c r="VZW307"/>
      <c r="VZX307"/>
      <c r="VZY307"/>
      <c r="VZZ307"/>
      <c r="WAA307"/>
      <c r="WAB307"/>
      <c r="WAC307"/>
      <c r="WAD307"/>
      <c r="WAE307"/>
      <c r="WAF307"/>
      <c r="WAG307"/>
      <c r="WAH307"/>
      <c r="WAI307"/>
      <c r="WAJ307"/>
      <c r="WAK307"/>
      <c r="WAL307"/>
      <c r="WAM307"/>
      <c r="WAN307"/>
      <c r="WAO307"/>
      <c r="WAP307"/>
      <c r="WAQ307"/>
      <c r="WAR307"/>
      <c r="WAS307"/>
      <c r="WAT307"/>
      <c r="WAU307"/>
      <c r="WAV307"/>
      <c r="WAW307"/>
      <c r="WAX307"/>
      <c r="WAY307"/>
      <c r="WAZ307"/>
      <c r="WBA307"/>
      <c r="WBB307"/>
      <c r="WBC307"/>
      <c r="WBD307"/>
      <c r="WBE307"/>
      <c r="WBF307"/>
      <c r="WBG307"/>
      <c r="WBH307"/>
      <c r="WBI307"/>
      <c r="WBJ307"/>
      <c r="WBK307"/>
      <c r="WBL307"/>
      <c r="WBM307"/>
      <c r="WBN307"/>
      <c r="WBO307"/>
      <c r="WBP307"/>
      <c r="WBQ307"/>
      <c r="WBR307"/>
      <c r="WBS307"/>
      <c r="WBT307"/>
      <c r="WBU307"/>
      <c r="WBV307"/>
      <c r="WBW307"/>
      <c r="WBX307"/>
      <c r="WBY307"/>
      <c r="WBZ307"/>
      <c r="WCA307"/>
      <c r="WCB307"/>
      <c r="WCC307"/>
      <c r="WCD307"/>
      <c r="WCE307"/>
      <c r="WCF307"/>
      <c r="WCG307"/>
      <c r="WCH307"/>
      <c r="WCI307"/>
      <c r="WCJ307"/>
      <c r="WCK307"/>
      <c r="WCL307"/>
      <c r="WCM307"/>
      <c r="WCN307"/>
      <c r="WCO307"/>
      <c r="WCP307"/>
      <c r="WCQ307"/>
      <c r="WCR307"/>
      <c r="WCS307"/>
      <c r="WCT307"/>
      <c r="WCU307"/>
      <c r="WCV307"/>
      <c r="WCW307"/>
      <c r="WCX307"/>
      <c r="WCY307"/>
      <c r="WCZ307"/>
      <c r="WDA307"/>
      <c r="WDB307"/>
      <c r="WDC307"/>
      <c r="WDD307"/>
      <c r="WDE307"/>
      <c r="WDF307"/>
      <c r="WDG307"/>
      <c r="WDH307"/>
      <c r="WDI307"/>
      <c r="WDJ307"/>
      <c r="WDK307"/>
      <c r="WDL307"/>
      <c r="WDM307"/>
      <c r="WDN307"/>
      <c r="WDO307"/>
      <c r="WDP307"/>
      <c r="WDQ307"/>
      <c r="WDR307"/>
      <c r="WDS307"/>
      <c r="WDT307"/>
      <c r="WDU307"/>
      <c r="WDV307"/>
      <c r="WDW307"/>
      <c r="WDX307"/>
      <c r="WDY307"/>
      <c r="WDZ307"/>
      <c r="WEA307"/>
      <c r="WEB307"/>
      <c r="WEC307"/>
      <c r="WED307"/>
      <c r="WEE307"/>
      <c r="WEF307"/>
      <c r="WEG307"/>
      <c r="WEH307"/>
      <c r="WEI307"/>
      <c r="WEJ307"/>
      <c r="WEK307"/>
      <c r="WEL307"/>
      <c r="WEM307"/>
      <c r="WEN307"/>
      <c r="WEO307"/>
      <c r="WEP307"/>
      <c r="WEQ307"/>
      <c r="WER307"/>
      <c r="WES307"/>
      <c r="WET307"/>
      <c r="WEU307"/>
      <c r="WEV307"/>
      <c r="WEW307"/>
      <c r="WEX307"/>
      <c r="WEY307"/>
      <c r="WEZ307"/>
      <c r="WFA307"/>
      <c r="WFB307"/>
      <c r="WFC307"/>
      <c r="WFD307"/>
      <c r="WFE307"/>
      <c r="WFF307"/>
      <c r="WFG307"/>
      <c r="WFH307"/>
      <c r="WFI307"/>
      <c r="WFJ307"/>
      <c r="WFK307"/>
      <c r="WFL307"/>
      <c r="WFM307"/>
      <c r="WFN307"/>
      <c r="WFO307"/>
      <c r="WFP307"/>
      <c r="WFQ307"/>
      <c r="WFR307"/>
      <c r="WFS307"/>
      <c r="WFT307"/>
      <c r="WFU307"/>
      <c r="WFV307"/>
      <c r="WFW307"/>
      <c r="WFX307"/>
      <c r="WFY307"/>
      <c r="WFZ307"/>
      <c r="WGA307"/>
      <c r="WGB307"/>
      <c r="WGC307"/>
      <c r="WGD307"/>
      <c r="WGE307"/>
      <c r="WGF307"/>
      <c r="WGG307"/>
      <c r="WGH307"/>
      <c r="WGI307"/>
      <c r="WGJ307"/>
      <c r="WGK307"/>
      <c r="WGL307"/>
      <c r="WGM307"/>
      <c r="WGN307"/>
      <c r="WGO307"/>
      <c r="WGP307"/>
      <c r="WGQ307"/>
      <c r="WGR307"/>
      <c r="WGS307"/>
      <c r="WGT307"/>
      <c r="WGU307"/>
      <c r="WGV307"/>
      <c r="WGW307"/>
      <c r="WGX307"/>
      <c r="WGY307"/>
      <c r="WGZ307"/>
      <c r="WHA307"/>
      <c r="WHB307"/>
      <c r="WHC307"/>
      <c r="WHD307"/>
      <c r="WHE307"/>
      <c r="WHF307"/>
      <c r="WHG307"/>
      <c r="WHH307"/>
      <c r="WHI307"/>
      <c r="WHJ307"/>
      <c r="WHK307"/>
      <c r="WHL307"/>
      <c r="WHM307"/>
      <c r="WHN307"/>
      <c r="WHO307"/>
      <c r="WHP307"/>
      <c r="WHQ307"/>
      <c r="WHR307"/>
      <c r="WHS307"/>
      <c r="WHT307"/>
      <c r="WHU307"/>
      <c r="WHV307"/>
      <c r="WHW307"/>
      <c r="WHX307"/>
      <c r="WHY307"/>
      <c r="WHZ307"/>
      <c r="WIA307"/>
      <c r="WIB307"/>
      <c r="WIC307"/>
      <c r="WID307"/>
      <c r="WIE307"/>
      <c r="WIF307"/>
      <c r="WIG307"/>
      <c r="WIH307"/>
      <c r="WII307"/>
      <c r="WIJ307"/>
      <c r="WIK307"/>
      <c r="WIL307"/>
      <c r="WIM307"/>
      <c r="WIN307"/>
      <c r="WIO307"/>
      <c r="WIP307"/>
      <c r="WIQ307"/>
      <c r="WIR307"/>
      <c r="WIS307"/>
      <c r="WIT307"/>
      <c r="WIU307"/>
      <c r="WIV307"/>
      <c r="WIW307"/>
      <c r="WIX307"/>
      <c r="WIY307"/>
      <c r="WIZ307"/>
      <c r="WJA307"/>
      <c r="WJB307"/>
      <c r="WJC307"/>
      <c r="WJD307"/>
      <c r="WJE307"/>
      <c r="WJF307"/>
      <c r="WJG307"/>
      <c r="WJH307"/>
      <c r="WJI307"/>
      <c r="WJJ307"/>
      <c r="WJK307"/>
      <c r="WJL307"/>
      <c r="WJM307"/>
      <c r="WJN307"/>
      <c r="WJO307"/>
      <c r="WJP307"/>
      <c r="WJQ307"/>
      <c r="WJR307"/>
      <c r="WJS307"/>
      <c r="WJT307"/>
      <c r="WJU307"/>
      <c r="WJV307"/>
      <c r="WJW307"/>
      <c r="WJX307"/>
      <c r="WJY307"/>
      <c r="WJZ307"/>
      <c r="WKA307"/>
      <c r="WKB307"/>
      <c r="WKC307"/>
      <c r="WKD307"/>
      <c r="WKE307"/>
      <c r="WKF307"/>
      <c r="WKG307"/>
      <c r="WKH307"/>
      <c r="WKI307"/>
      <c r="WKJ307"/>
      <c r="WKK307"/>
      <c r="WKL307"/>
      <c r="WKM307"/>
      <c r="WKN307"/>
      <c r="WKO307"/>
      <c r="WKP307"/>
      <c r="WKQ307"/>
      <c r="WKR307"/>
      <c r="WKS307"/>
      <c r="WKT307"/>
      <c r="WKU307"/>
      <c r="WKV307"/>
      <c r="WKW307"/>
      <c r="WKX307"/>
      <c r="WKY307"/>
      <c r="WKZ307"/>
      <c r="WLA307"/>
      <c r="WLB307"/>
      <c r="WLC307"/>
      <c r="WLD307"/>
      <c r="WLE307"/>
      <c r="WLF307"/>
      <c r="WLG307"/>
      <c r="WLH307"/>
      <c r="WLI307"/>
      <c r="WLJ307"/>
      <c r="WLK307"/>
      <c r="WLL307"/>
      <c r="WLM307"/>
      <c r="WLN307"/>
      <c r="WLO307"/>
      <c r="WLP307"/>
      <c r="WLQ307"/>
      <c r="WLR307"/>
      <c r="WLS307"/>
      <c r="WLT307"/>
      <c r="WLU307"/>
      <c r="WLV307"/>
      <c r="WLW307"/>
      <c r="WLX307"/>
      <c r="WLY307"/>
      <c r="WLZ307"/>
      <c r="WMA307"/>
      <c r="WMB307"/>
      <c r="WMC307"/>
      <c r="WMD307"/>
      <c r="WME307"/>
      <c r="WMF307"/>
      <c r="WMG307"/>
      <c r="WMH307"/>
      <c r="WMI307"/>
      <c r="WMJ307"/>
      <c r="WMK307"/>
      <c r="WML307"/>
      <c r="WMM307"/>
      <c r="WMN307"/>
      <c r="WMO307"/>
      <c r="WMP307"/>
      <c r="WMQ307"/>
      <c r="WMR307"/>
      <c r="WMS307"/>
      <c r="WMT307"/>
      <c r="WMU307"/>
      <c r="WMV307"/>
      <c r="WMW307"/>
      <c r="WMX307"/>
      <c r="WMY307"/>
      <c r="WMZ307"/>
      <c r="WNA307"/>
      <c r="WNB307"/>
      <c r="WNC307"/>
      <c r="WND307"/>
      <c r="WNE307"/>
      <c r="WNF307"/>
      <c r="WNG307"/>
      <c r="WNH307"/>
      <c r="WNI307"/>
      <c r="WNJ307"/>
      <c r="WNK307"/>
      <c r="WNL307"/>
      <c r="WNM307"/>
      <c r="WNN307"/>
      <c r="WNO307"/>
      <c r="WNP307"/>
      <c r="WNQ307"/>
      <c r="WNR307"/>
      <c r="WNS307"/>
      <c r="WNT307"/>
      <c r="WNU307"/>
      <c r="WNV307"/>
      <c r="WNW307"/>
      <c r="WNX307"/>
      <c r="WNY307"/>
      <c r="WNZ307"/>
      <c r="WOA307"/>
      <c r="WOB307"/>
      <c r="WOC307"/>
      <c r="WOD307"/>
      <c r="WOE307"/>
      <c r="WOF307"/>
      <c r="WOG307"/>
      <c r="WOH307"/>
      <c r="WOI307"/>
      <c r="WOJ307"/>
      <c r="WOK307"/>
      <c r="WOL307"/>
      <c r="WOM307"/>
      <c r="WON307"/>
      <c r="WOO307"/>
      <c r="WOP307"/>
      <c r="WOQ307"/>
      <c r="WOR307"/>
      <c r="WOS307"/>
      <c r="WOT307"/>
      <c r="WOU307"/>
      <c r="WOV307"/>
      <c r="WOW307"/>
      <c r="WOX307"/>
      <c r="WOY307"/>
      <c r="WOZ307"/>
      <c r="WPA307"/>
      <c r="WPB307"/>
      <c r="WPC307"/>
      <c r="WPD307"/>
      <c r="WPE307"/>
      <c r="WPF307"/>
      <c r="WPG307"/>
      <c r="WPH307"/>
      <c r="WPI307"/>
      <c r="WPJ307"/>
      <c r="WPK307"/>
      <c r="WPL307"/>
      <c r="WPM307"/>
      <c r="WPN307"/>
      <c r="WPO307"/>
      <c r="WPP307"/>
      <c r="WPQ307"/>
      <c r="WPR307"/>
      <c r="WPS307"/>
      <c r="WPT307"/>
      <c r="WPU307"/>
      <c r="WPV307"/>
      <c r="WPW307"/>
      <c r="WPX307"/>
      <c r="WPY307"/>
      <c r="WPZ307"/>
      <c r="WQA307"/>
      <c r="WQB307"/>
      <c r="WQC307"/>
      <c r="WQD307"/>
      <c r="WQE307"/>
      <c r="WQF307"/>
      <c r="WQG307"/>
      <c r="WQH307"/>
      <c r="WQI307"/>
      <c r="WQJ307"/>
      <c r="WQK307"/>
      <c r="WQL307"/>
      <c r="WQM307"/>
      <c r="WQN307"/>
      <c r="WQO307"/>
      <c r="WQP307"/>
      <c r="WQQ307"/>
      <c r="WQR307"/>
      <c r="WQS307"/>
      <c r="WQT307"/>
      <c r="WQU307"/>
      <c r="WQV307"/>
      <c r="WQW307"/>
      <c r="WQX307"/>
      <c r="WQY307"/>
      <c r="WQZ307"/>
      <c r="WRA307"/>
      <c r="WRB307"/>
      <c r="WRC307"/>
      <c r="WRD307"/>
      <c r="WRE307"/>
      <c r="WRF307"/>
      <c r="WRG307"/>
      <c r="WRH307"/>
      <c r="WRI307"/>
      <c r="WRJ307"/>
      <c r="WRK307"/>
      <c r="WRL307"/>
      <c r="WRM307"/>
      <c r="WRN307"/>
      <c r="WRO307"/>
      <c r="WRP307"/>
      <c r="WRQ307"/>
      <c r="WRR307"/>
      <c r="WRS307"/>
      <c r="WRT307"/>
      <c r="WRU307"/>
      <c r="WRV307"/>
      <c r="WRW307"/>
      <c r="WRX307"/>
      <c r="WRY307"/>
      <c r="WRZ307"/>
      <c r="WSA307"/>
      <c r="WSB307"/>
      <c r="WSC307"/>
      <c r="WSD307"/>
      <c r="WSE307"/>
      <c r="WSF307"/>
      <c r="WSG307"/>
      <c r="WSH307"/>
      <c r="WSI307"/>
      <c r="WSJ307"/>
      <c r="WSK307"/>
      <c r="WSL307"/>
      <c r="WSM307"/>
      <c r="WSN307"/>
      <c r="WSO307"/>
      <c r="WSP307"/>
      <c r="WSQ307"/>
      <c r="WSR307"/>
      <c r="WSS307"/>
      <c r="WST307"/>
      <c r="WSU307"/>
      <c r="WSV307"/>
      <c r="WSW307"/>
      <c r="WSX307"/>
      <c r="WSY307"/>
      <c r="WSZ307"/>
      <c r="WTA307"/>
      <c r="WTB307"/>
      <c r="WTC307"/>
      <c r="WTD307"/>
      <c r="WTE307"/>
      <c r="WTF307"/>
      <c r="WTG307"/>
      <c r="WTH307"/>
      <c r="WTI307"/>
      <c r="WTJ307"/>
      <c r="WTK307"/>
      <c r="WTL307"/>
      <c r="WTM307"/>
      <c r="WTN307"/>
      <c r="WTO307"/>
      <c r="WTP307"/>
      <c r="WTQ307"/>
      <c r="WTR307"/>
      <c r="WTS307"/>
      <c r="WTT307"/>
      <c r="WTU307"/>
      <c r="WTV307"/>
      <c r="WTW307"/>
      <c r="WTX307"/>
      <c r="WTY307"/>
      <c r="WTZ307"/>
      <c r="WUA307"/>
      <c r="WUB307"/>
      <c r="WUC307"/>
      <c r="WUD307"/>
      <c r="WUE307"/>
      <c r="WUF307"/>
      <c r="WUG307"/>
      <c r="WUH307"/>
      <c r="WUI307"/>
      <c r="WUJ307"/>
      <c r="WUK307"/>
      <c r="WUL307"/>
      <c r="WUM307"/>
      <c r="WUN307"/>
      <c r="WUO307"/>
      <c r="WUP307"/>
      <c r="WUQ307"/>
      <c r="WUR307"/>
      <c r="WUS307"/>
      <c r="WUT307"/>
      <c r="WUU307"/>
      <c r="WUV307"/>
      <c r="WUW307"/>
      <c r="WUX307"/>
      <c r="WUY307"/>
      <c r="WUZ307"/>
      <c r="WVA307"/>
      <c r="WVB307"/>
      <c r="WVC307"/>
      <c r="WVD307"/>
      <c r="WVE307"/>
      <c r="WVF307"/>
      <c r="WVG307"/>
      <c r="WVH307"/>
      <c r="WVI307"/>
      <c r="WVJ307"/>
      <c r="WVK307"/>
      <c r="WVL307"/>
      <c r="WVM307"/>
      <c r="WVN307"/>
      <c r="WVO307"/>
      <c r="WVP307"/>
      <c r="WVQ307"/>
      <c r="WVR307"/>
      <c r="WVS307"/>
      <c r="WVT307"/>
      <c r="WVU307"/>
      <c r="WVV307"/>
      <c r="WVW307"/>
      <c r="WVX307"/>
      <c r="WVY307"/>
      <c r="WVZ307"/>
      <c r="WWA307"/>
      <c r="WWB307"/>
      <c r="WWC307"/>
    </row>
    <row r="308" spans="1:16149">
      <c r="B308" s="698"/>
      <c r="C308" s="596"/>
      <c r="N308" s="84"/>
      <c r="O308" s="83"/>
      <c r="P308" s="83"/>
    </row>
    <row r="309" spans="1:16149">
      <c r="B309" s="698"/>
      <c r="C309" s="596"/>
      <c r="N309" s="84"/>
      <c r="O309" s="83"/>
      <c r="P309" s="83"/>
    </row>
    <row r="310" spans="1:16149">
      <c r="N310" s="84"/>
      <c r="O310" s="166"/>
      <c r="P310" s="84"/>
    </row>
    <row r="311" spans="1:16149" s="52" customFormat="1">
      <c r="A311" s="72"/>
      <c r="B311" s="167"/>
      <c r="C311" s="168"/>
      <c r="D311" s="168"/>
      <c r="E311" s="72"/>
      <c r="F311" s="161"/>
      <c r="N311" s="89"/>
      <c r="O311" s="83"/>
      <c r="P311" s="83"/>
      <c r="S311" s="91"/>
      <c r="T311" s="275"/>
      <c r="U311" s="78"/>
      <c r="V311"/>
    </row>
    <row r="312" spans="1:16149" s="52" customFormat="1">
      <c r="A312" s="72"/>
      <c r="B312" s="167"/>
      <c r="C312" s="168"/>
      <c r="D312" s="168"/>
      <c r="E312" s="72"/>
      <c r="F312" s="161"/>
      <c r="G312" s="276" t="s">
        <v>139</v>
      </c>
      <c r="H312" s="440">
        <v>35477890895</v>
      </c>
      <c r="I312" s="1528">
        <f>SUMIF(T13:T276,G312,C13:C276)</f>
        <v>27219309896</v>
      </c>
      <c r="J312" s="1528"/>
      <c r="K312" s="1529">
        <f>H312-I312</f>
        <v>8258580999</v>
      </c>
      <c r="L312" s="1529"/>
      <c r="N312" s="89"/>
      <c r="O312" s="83"/>
      <c r="P312" s="83"/>
      <c r="S312" s="91"/>
      <c r="T312" s="275"/>
      <c r="U312" s="78"/>
      <c r="V312"/>
    </row>
    <row r="313" spans="1:16149" s="52" customFormat="1">
      <c r="A313" s="72"/>
      <c r="B313" s="167"/>
      <c r="C313" s="168"/>
      <c r="D313" s="168"/>
      <c r="E313" s="72"/>
      <c r="F313" s="161"/>
      <c r="G313" s="276" t="s">
        <v>171</v>
      </c>
      <c r="H313" s="440">
        <v>24338374230</v>
      </c>
      <c r="I313" s="1528">
        <f>SUMIF(T14:T277,G313,C14:C277)</f>
        <v>24338371918</v>
      </c>
      <c r="J313" s="1528"/>
      <c r="K313" s="1529">
        <f>H313-I313</f>
        <v>2312</v>
      </c>
      <c r="L313" s="1529"/>
      <c r="S313" s="91"/>
      <c r="T313" s="275"/>
      <c r="U313" s="78"/>
      <c r="V313"/>
    </row>
    <row r="314" spans="1:16149" s="52" customFormat="1">
      <c r="A314" s="72"/>
      <c r="B314" s="167"/>
      <c r="C314" s="168"/>
      <c r="D314" s="168"/>
      <c r="E314" s="72"/>
      <c r="F314" s="161"/>
      <c r="G314" s="276" t="s">
        <v>766</v>
      </c>
      <c r="H314" s="440">
        <v>66673320000</v>
      </c>
      <c r="I314" s="1528">
        <f>SUMIF(T13:T276,G314,C13:C276)</f>
        <v>68143606000</v>
      </c>
      <c r="J314" s="1528"/>
      <c r="K314" s="1529">
        <f>H314-I314</f>
        <v>-1470286000</v>
      </c>
      <c r="L314" s="1529"/>
      <c r="S314" s="91"/>
      <c r="T314" s="275"/>
      <c r="U314" s="78"/>
      <c r="V314"/>
    </row>
    <row r="315" spans="1:16149" s="52" customFormat="1">
      <c r="A315" s="72"/>
      <c r="B315" s="167"/>
      <c r="C315" s="168"/>
      <c r="D315" s="168"/>
      <c r="E315" s="72"/>
      <c r="F315" s="161"/>
      <c r="G315" s="276"/>
      <c r="H315" s="441">
        <f>SUM(H312:H314)</f>
        <v>126489585125</v>
      </c>
      <c r="I315" s="1529">
        <f>SUM(I312:I314)</f>
        <v>119701287814</v>
      </c>
      <c r="J315" s="1529"/>
      <c r="K315" s="1529">
        <f>H315-I315</f>
        <v>6788297311</v>
      </c>
      <c r="L315" s="1529"/>
      <c r="S315" s="91"/>
      <c r="T315" s="275"/>
      <c r="U315" s="78"/>
      <c r="V315"/>
    </row>
  </sheetData>
  <autoFilter ref="A10:T276" xr:uid="{00000000-0009-0000-0000-000007000000}"/>
  <mergeCells count="101">
    <mergeCell ref="B286:E286"/>
    <mergeCell ref="B287:E287"/>
    <mergeCell ref="B288:E288"/>
    <mergeCell ref="B289:E289"/>
    <mergeCell ref="B290:E290"/>
    <mergeCell ref="B291:E291"/>
    <mergeCell ref="B296:E296"/>
    <mergeCell ref="B300:E300"/>
    <mergeCell ref="I313:J313"/>
    <mergeCell ref="K313:L313"/>
    <mergeCell ref="I314:J314"/>
    <mergeCell ref="K314:L314"/>
    <mergeCell ref="I315:J315"/>
    <mergeCell ref="K315:L315"/>
    <mergeCell ref="B292:E292"/>
    <mergeCell ref="B293:E293"/>
    <mergeCell ref="B294:E294"/>
    <mergeCell ref="I312:J312"/>
    <mergeCell ref="K312:L312"/>
    <mergeCell ref="B295:E295"/>
    <mergeCell ref="B297:E297"/>
    <mergeCell ref="B298:E298"/>
    <mergeCell ref="B299:E299"/>
    <mergeCell ref="B281:E281"/>
    <mergeCell ref="B282:E282"/>
    <mergeCell ref="B283:E283"/>
    <mergeCell ref="B284:E284"/>
    <mergeCell ref="B285:E285"/>
    <mergeCell ref="A210:S210"/>
    <mergeCell ref="A224:S224"/>
    <mergeCell ref="A277:B277"/>
    <mergeCell ref="A279:F279"/>
    <mergeCell ref="J279:K279"/>
    <mergeCell ref="B280:E280"/>
    <mergeCell ref="O285:P285"/>
    <mergeCell ref="A179:S179"/>
    <mergeCell ref="A186:S186"/>
    <mergeCell ref="A191:S191"/>
    <mergeCell ref="A196:S196"/>
    <mergeCell ref="A197:S197"/>
    <mergeCell ref="A207:S207"/>
    <mergeCell ref="A132:S132"/>
    <mergeCell ref="A137:S137"/>
    <mergeCell ref="A138:S138"/>
    <mergeCell ref="A155:S155"/>
    <mergeCell ref="A167:S167"/>
    <mergeCell ref="A178:S178"/>
    <mergeCell ref="A123:S123"/>
    <mergeCell ref="A124:S124"/>
    <mergeCell ref="A130:S130"/>
    <mergeCell ref="A97:S97"/>
    <mergeCell ref="A102:S102"/>
    <mergeCell ref="A103:S103"/>
    <mergeCell ref="A105:S105"/>
    <mergeCell ref="A107:S107"/>
    <mergeCell ref="A110:S110"/>
    <mergeCell ref="A11:B11"/>
    <mergeCell ref="A12:S12"/>
    <mergeCell ref="A19:S19"/>
    <mergeCell ref="A22:S22"/>
    <mergeCell ref="A23:S23"/>
    <mergeCell ref="A29:S29"/>
    <mergeCell ref="A111:S111"/>
    <mergeCell ref="A118:S118"/>
    <mergeCell ref="A120:S120"/>
    <mergeCell ref="A91:S91"/>
    <mergeCell ref="A92:S92"/>
    <mergeCell ref="A95:S95"/>
    <mergeCell ref="A37:S37"/>
    <mergeCell ref="A45:S45"/>
    <mergeCell ref="A46:S46"/>
    <mergeCell ref="A51:S51"/>
    <mergeCell ref="A53:S53"/>
    <mergeCell ref="A55:S55"/>
    <mergeCell ref="A56:S56"/>
    <mergeCell ref="A72:S72"/>
    <mergeCell ref="A78:S78"/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  <mergeCell ref="N6:N8"/>
    <mergeCell ref="O6:Q6"/>
    <mergeCell ref="R6:R8"/>
    <mergeCell ref="S6:S8"/>
    <mergeCell ref="L7:L8"/>
    <mergeCell ref="M7:M8"/>
    <mergeCell ref="O7:O8"/>
    <mergeCell ref="P7:Q7"/>
    <mergeCell ref="G6:G8"/>
    <mergeCell ref="H6:H8"/>
    <mergeCell ref="I6:I8"/>
    <mergeCell ref="J6:J8"/>
    <mergeCell ref="K6:K8"/>
    <mergeCell ref="L6:M6"/>
  </mergeCells>
  <printOptions horizontalCentered="1"/>
  <pageMargins left="0.7" right="0.7" top="0.75" bottom="0.75" header="0.3" footer="0.3"/>
  <pageSetup paperSize="5" scale="57" orientation="landscape" horizontalDpi="4294967293" r:id="rId1"/>
  <rowBreaks count="11" manualBreakCount="11">
    <brk id="10" max="18" man="1"/>
    <brk id="28" max="18" man="1"/>
    <brk id="44" max="18" man="1"/>
    <brk id="82" max="18" man="1"/>
    <brk id="101" max="18" man="1"/>
    <brk id="122" max="18" man="1"/>
    <brk id="166" max="18" man="1"/>
    <brk id="187" max="18" man="1"/>
    <brk id="206" max="18" man="1"/>
    <brk id="222" max="18" man="1"/>
    <brk id="273" max="1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V315"/>
  <sheetViews>
    <sheetView view="pageBreakPreview" zoomScale="73" zoomScaleSheetLayoutView="73" workbookViewId="0">
      <pane xSplit="2" ySplit="10" topLeftCell="C255" activePane="bottomRight" state="frozen"/>
      <selection pane="topRight" activeCell="M235" sqref="M235"/>
      <selection pane="bottomLeft" activeCell="M235" sqref="M235"/>
      <selection pane="bottomRight" activeCell="M235" sqref="M235"/>
    </sheetView>
  </sheetViews>
  <sheetFormatPr defaultRowHeight="14.5"/>
  <cols>
    <col min="1" max="1" width="4.1796875" style="72" customWidth="1"/>
    <col min="2" max="2" width="26.26953125" style="167" customWidth="1"/>
    <col min="3" max="3" width="18.54296875" style="168" customWidth="1"/>
    <col min="4" max="4" width="9.81640625" style="168" customWidth="1"/>
    <col min="5" max="5" width="14.1796875" style="72" customWidth="1"/>
    <col min="6" max="6" width="11" style="161" customWidth="1"/>
    <col min="7" max="7" width="16.26953125" style="52" customWidth="1"/>
    <col min="8" max="8" width="15" style="52" customWidth="1"/>
    <col min="9" max="9" width="12.26953125" style="52" customWidth="1"/>
    <col min="10" max="10" width="9.7265625" style="52" customWidth="1"/>
    <col min="11" max="11" width="11.26953125" style="52" customWidth="1"/>
    <col min="12" max="13" width="9.1796875" style="52" customWidth="1"/>
    <col min="14" max="14" width="10.7265625" style="52" customWidth="1"/>
    <col min="15" max="15" width="8.1796875" style="52" customWidth="1"/>
    <col min="16" max="16" width="14.81640625" style="52" customWidth="1"/>
    <col min="17" max="17" width="6.54296875" style="52" customWidth="1"/>
    <col min="18" max="18" width="8.453125" style="52" customWidth="1"/>
    <col min="19" max="19" width="13.453125" style="91" customWidth="1"/>
    <col min="20" max="20" width="10.26953125" style="275" bestFit="1" customWidth="1"/>
    <col min="21" max="21" width="9.1796875" style="78" customWidth="1"/>
    <col min="22" max="256" width="9.26953125"/>
    <col min="257" max="257" width="4.1796875" customWidth="1"/>
    <col min="258" max="258" width="26.26953125" customWidth="1"/>
    <col min="259" max="259" width="18.54296875" customWidth="1"/>
    <col min="260" max="260" width="11.1796875" customWidth="1"/>
    <col min="261" max="261" width="8" customWidth="1"/>
    <col min="262" max="262" width="9.26953125" customWidth="1"/>
    <col min="263" max="263" width="7.453125" customWidth="1"/>
    <col min="264" max="264" width="15.54296875" customWidth="1"/>
    <col min="265" max="265" width="10.81640625" customWidth="1"/>
    <col min="266" max="266" width="9.7265625" customWidth="1"/>
    <col min="267" max="267" width="10" customWidth="1"/>
    <col min="268" max="269" width="9.1796875" customWidth="1"/>
    <col min="270" max="270" width="10.7265625" customWidth="1"/>
    <col min="271" max="271" width="8.1796875" customWidth="1"/>
    <col min="272" max="272" width="14.81640625" customWidth="1"/>
    <col min="273" max="273" width="6.54296875" customWidth="1"/>
    <col min="274" max="274" width="8.453125" customWidth="1"/>
    <col min="275" max="275" width="7.453125" customWidth="1"/>
    <col min="276" max="276" width="9.54296875" bestFit="1" customWidth="1"/>
    <col min="277" max="277" width="9.1796875" customWidth="1"/>
    <col min="278" max="512" width="9.26953125"/>
    <col min="513" max="513" width="4.1796875" customWidth="1"/>
    <col min="514" max="514" width="26.26953125" customWidth="1"/>
    <col min="515" max="515" width="18.54296875" customWidth="1"/>
    <col min="516" max="516" width="11.1796875" customWidth="1"/>
    <col min="517" max="517" width="8" customWidth="1"/>
    <col min="518" max="518" width="9.26953125" customWidth="1"/>
    <col min="519" max="519" width="7.453125" customWidth="1"/>
    <col min="520" max="520" width="15.54296875" customWidth="1"/>
    <col min="521" max="521" width="10.81640625" customWidth="1"/>
    <col min="522" max="522" width="9.7265625" customWidth="1"/>
    <col min="523" max="523" width="10" customWidth="1"/>
    <col min="524" max="525" width="9.1796875" customWidth="1"/>
    <col min="526" max="526" width="10.7265625" customWidth="1"/>
    <col min="527" max="527" width="8.1796875" customWidth="1"/>
    <col min="528" max="528" width="14.81640625" customWidth="1"/>
    <col min="529" max="529" width="6.54296875" customWidth="1"/>
    <col min="530" max="530" width="8.453125" customWidth="1"/>
    <col min="531" max="531" width="7.453125" customWidth="1"/>
    <col min="532" max="532" width="9.54296875" bestFit="1" customWidth="1"/>
    <col min="533" max="533" width="9.1796875" customWidth="1"/>
    <col min="534" max="768" width="9.26953125"/>
    <col min="769" max="769" width="4.1796875" customWidth="1"/>
    <col min="770" max="770" width="26.26953125" customWidth="1"/>
    <col min="771" max="771" width="18.54296875" customWidth="1"/>
    <col min="772" max="772" width="11.1796875" customWidth="1"/>
    <col min="773" max="773" width="8" customWidth="1"/>
    <col min="774" max="774" width="9.26953125" customWidth="1"/>
    <col min="775" max="775" width="7.453125" customWidth="1"/>
    <col min="776" max="776" width="15.54296875" customWidth="1"/>
    <col min="777" max="777" width="10.81640625" customWidth="1"/>
    <col min="778" max="778" width="9.7265625" customWidth="1"/>
    <col min="779" max="779" width="10" customWidth="1"/>
    <col min="780" max="781" width="9.1796875" customWidth="1"/>
    <col min="782" max="782" width="10.7265625" customWidth="1"/>
    <col min="783" max="783" width="8.1796875" customWidth="1"/>
    <col min="784" max="784" width="14.81640625" customWidth="1"/>
    <col min="785" max="785" width="6.54296875" customWidth="1"/>
    <col min="786" max="786" width="8.453125" customWidth="1"/>
    <col min="787" max="787" width="7.453125" customWidth="1"/>
    <col min="788" max="788" width="9.54296875" bestFit="1" customWidth="1"/>
    <col min="789" max="789" width="9.1796875" customWidth="1"/>
    <col min="790" max="1024" width="9.26953125"/>
    <col min="1025" max="1025" width="4.1796875" customWidth="1"/>
    <col min="1026" max="1026" width="26.26953125" customWidth="1"/>
    <col min="1027" max="1027" width="18.54296875" customWidth="1"/>
    <col min="1028" max="1028" width="11.1796875" customWidth="1"/>
    <col min="1029" max="1029" width="8" customWidth="1"/>
    <col min="1030" max="1030" width="9.26953125" customWidth="1"/>
    <col min="1031" max="1031" width="7.453125" customWidth="1"/>
    <col min="1032" max="1032" width="15.54296875" customWidth="1"/>
    <col min="1033" max="1033" width="10.81640625" customWidth="1"/>
    <col min="1034" max="1034" width="9.7265625" customWidth="1"/>
    <col min="1035" max="1035" width="10" customWidth="1"/>
    <col min="1036" max="1037" width="9.1796875" customWidth="1"/>
    <col min="1038" max="1038" width="10.7265625" customWidth="1"/>
    <col min="1039" max="1039" width="8.1796875" customWidth="1"/>
    <col min="1040" max="1040" width="14.81640625" customWidth="1"/>
    <col min="1041" max="1041" width="6.54296875" customWidth="1"/>
    <col min="1042" max="1042" width="8.453125" customWidth="1"/>
    <col min="1043" max="1043" width="7.453125" customWidth="1"/>
    <col min="1044" max="1044" width="9.54296875" bestFit="1" customWidth="1"/>
    <col min="1045" max="1045" width="9.1796875" customWidth="1"/>
    <col min="1046" max="1280" width="9.26953125"/>
    <col min="1281" max="1281" width="4.1796875" customWidth="1"/>
    <col min="1282" max="1282" width="26.26953125" customWidth="1"/>
    <col min="1283" max="1283" width="18.54296875" customWidth="1"/>
    <col min="1284" max="1284" width="11.1796875" customWidth="1"/>
    <col min="1285" max="1285" width="8" customWidth="1"/>
    <col min="1286" max="1286" width="9.26953125" customWidth="1"/>
    <col min="1287" max="1287" width="7.453125" customWidth="1"/>
    <col min="1288" max="1288" width="15.54296875" customWidth="1"/>
    <col min="1289" max="1289" width="10.81640625" customWidth="1"/>
    <col min="1290" max="1290" width="9.7265625" customWidth="1"/>
    <col min="1291" max="1291" width="10" customWidth="1"/>
    <col min="1292" max="1293" width="9.1796875" customWidth="1"/>
    <col min="1294" max="1294" width="10.7265625" customWidth="1"/>
    <col min="1295" max="1295" width="8.1796875" customWidth="1"/>
    <col min="1296" max="1296" width="14.81640625" customWidth="1"/>
    <col min="1297" max="1297" width="6.54296875" customWidth="1"/>
    <col min="1298" max="1298" width="8.453125" customWidth="1"/>
    <col min="1299" max="1299" width="7.453125" customWidth="1"/>
    <col min="1300" max="1300" width="9.54296875" bestFit="1" customWidth="1"/>
    <col min="1301" max="1301" width="9.1796875" customWidth="1"/>
    <col min="1302" max="1536" width="9.26953125"/>
    <col min="1537" max="1537" width="4.1796875" customWidth="1"/>
    <col min="1538" max="1538" width="26.26953125" customWidth="1"/>
    <col min="1539" max="1539" width="18.54296875" customWidth="1"/>
    <col min="1540" max="1540" width="11.1796875" customWidth="1"/>
    <col min="1541" max="1541" width="8" customWidth="1"/>
    <col min="1542" max="1542" width="9.26953125" customWidth="1"/>
    <col min="1543" max="1543" width="7.453125" customWidth="1"/>
    <col min="1544" max="1544" width="15.54296875" customWidth="1"/>
    <col min="1545" max="1545" width="10.81640625" customWidth="1"/>
    <col min="1546" max="1546" width="9.7265625" customWidth="1"/>
    <col min="1547" max="1547" width="10" customWidth="1"/>
    <col min="1548" max="1549" width="9.1796875" customWidth="1"/>
    <col min="1550" max="1550" width="10.7265625" customWidth="1"/>
    <col min="1551" max="1551" width="8.1796875" customWidth="1"/>
    <col min="1552" max="1552" width="14.81640625" customWidth="1"/>
    <col min="1553" max="1553" width="6.54296875" customWidth="1"/>
    <col min="1554" max="1554" width="8.453125" customWidth="1"/>
    <col min="1555" max="1555" width="7.453125" customWidth="1"/>
    <col min="1556" max="1556" width="9.54296875" bestFit="1" customWidth="1"/>
    <col min="1557" max="1557" width="9.1796875" customWidth="1"/>
    <col min="1558" max="1792" width="9.26953125"/>
    <col min="1793" max="1793" width="4.1796875" customWidth="1"/>
    <col min="1794" max="1794" width="26.26953125" customWidth="1"/>
    <col min="1795" max="1795" width="18.54296875" customWidth="1"/>
    <col min="1796" max="1796" width="11.1796875" customWidth="1"/>
    <col min="1797" max="1797" width="8" customWidth="1"/>
    <col min="1798" max="1798" width="9.26953125" customWidth="1"/>
    <col min="1799" max="1799" width="7.453125" customWidth="1"/>
    <col min="1800" max="1800" width="15.54296875" customWidth="1"/>
    <col min="1801" max="1801" width="10.81640625" customWidth="1"/>
    <col min="1802" max="1802" width="9.7265625" customWidth="1"/>
    <col min="1803" max="1803" width="10" customWidth="1"/>
    <col min="1804" max="1805" width="9.1796875" customWidth="1"/>
    <col min="1806" max="1806" width="10.7265625" customWidth="1"/>
    <col min="1807" max="1807" width="8.1796875" customWidth="1"/>
    <col min="1808" max="1808" width="14.81640625" customWidth="1"/>
    <col min="1809" max="1809" width="6.54296875" customWidth="1"/>
    <col min="1810" max="1810" width="8.453125" customWidth="1"/>
    <col min="1811" max="1811" width="7.453125" customWidth="1"/>
    <col min="1812" max="1812" width="9.54296875" bestFit="1" customWidth="1"/>
    <col min="1813" max="1813" width="9.1796875" customWidth="1"/>
    <col min="1814" max="2048" width="9.26953125"/>
    <col min="2049" max="2049" width="4.1796875" customWidth="1"/>
    <col min="2050" max="2050" width="26.26953125" customWidth="1"/>
    <col min="2051" max="2051" width="18.54296875" customWidth="1"/>
    <col min="2052" max="2052" width="11.1796875" customWidth="1"/>
    <col min="2053" max="2053" width="8" customWidth="1"/>
    <col min="2054" max="2054" width="9.26953125" customWidth="1"/>
    <col min="2055" max="2055" width="7.453125" customWidth="1"/>
    <col min="2056" max="2056" width="15.54296875" customWidth="1"/>
    <col min="2057" max="2057" width="10.81640625" customWidth="1"/>
    <col min="2058" max="2058" width="9.7265625" customWidth="1"/>
    <col min="2059" max="2059" width="10" customWidth="1"/>
    <col min="2060" max="2061" width="9.1796875" customWidth="1"/>
    <col min="2062" max="2062" width="10.7265625" customWidth="1"/>
    <col min="2063" max="2063" width="8.1796875" customWidth="1"/>
    <col min="2064" max="2064" width="14.81640625" customWidth="1"/>
    <col min="2065" max="2065" width="6.54296875" customWidth="1"/>
    <col min="2066" max="2066" width="8.453125" customWidth="1"/>
    <col min="2067" max="2067" width="7.453125" customWidth="1"/>
    <col min="2068" max="2068" width="9.54296875" bestFit="1" customWidth="1"/>
    <col min="2069" max="2069" width="9.1796875" customWidth="1"/>
    <col min="2070" max="2304" width="9.26953125"/>
    <col min="2305" max="2305" width="4.1796875" customWidth="1"/>
    <col min="2306" max="2306" width="26.26953125" customWidth="1"/>
    <col min="2307" max="2307" width="18.54296875" customWidth="1"/>
    <col min="2308" max="2308" width="11.1796875" customWidth="1"/>
    <col min="2309" max="2309" width="8" customWidth="1"/>
    <col min="2310" max="2310" width="9.26953125" customWidth="1"/>
    <col min="2311" max="2311" width="7.453125" customWidth="1"/>
    <col min="2312" max="2312" width="15.54296875" customWidth="1"/>
    <col min="2313" max="2313" width="10.81640625" customWidth="1"/>
    <col min="2314" max="2314" width="9.7265625" customWidth="1"/>
    <col min="2315" max="2315" width="10" customWidth="1"/>
    <col min="2316" max="2317" width="9.1796875" customWidth="1"/>
    <col min="2318" max="2318" width="10.7265625" customWidth="1"/>
    <col min="2319" max="2319" width="8.1796875" customWidth="1"/>
    <col min="2320" max="2320" width="14.81640625" customWidth="1"/>
    <col min="2321" max="2321" width="6.54296875" customWidth="1"/>
    <col min="2322" max="2322" width="8.453125" customWidth="1"/>
    <col min="2323" max="2323" width="7.453125" customWidth="1"/>
    <col min="2324" max="2324" width="9.54296875" bestFit="1" customWidth="1"/>
    <col min="2325" max="2325" width="9.1796875" customWidth="1"/>
    <col min="2326" max="2560" width="9.26953125"/>
    <col min="2561" max="2561" width="4.1796875" customWidth="1"/>
    <col min="2562" max="2562" width="26.26953125" customWidth="1"/>
    <col min="2563" max="2563" width="18.54296875" customWidth="1"/>
    <col min="2564" max="2564" width="11.1796875" customWidth="1"/>
    <col min="2565" max="2565" width="8" customWidth="1"/>
    <col min="2566" max="2566" width="9.26953125" customWidth="1"/>
    <col min="2567" max="2567" width="7.453125" customWidth="1"/>
    <col min="2568" max="2568" width="15.54296875" customWidth="1"/>
    <col min="2569" max="2569" width="10.81640625" customWidth="1"/>
    <col min="2570" max="2570" width="9.7265625" customWidth="1"/>
    <col min="2571" max="2571" width="10" customWidth="1"/>
    <col min="2572" max="2573" width="9.1796875" customWidth="1"/>
    <col min="2574" max="2574" width="10.7265625" customWidth="1"/>
    <col min="2575" max="2575" width="8.1796875" customWidth="1"/>
    <col min="2576" max="2576" width="14.81640625" customWidth="1"/>
    <col min="2577" max="2577" width="6.54296875" customWidth="1"/>
    <col min="2578" max="2578" width="8.453125" customWidth="1"/>
    <col min="2579" max="2579" width="7.453125" customWidth="1"/>
    <col min="2580" max="2580" width="9.54296875" bestFit="1" customWidth="1"/>
    <col min="2581" max="2581" width="9.1796875" customWidth="1"/>
    <col min="2582" max="2816" width="9.26953125"/>
    <col min="2817" max="2817" width="4.1796875" customWidth="1"/>
    <col min="2818" max="2818" width="26.26953125" customWidth="1"/>
    <col min="2819" max="2819" width="18.54296875" customWidth="1"/>
    <col min="2820" max="2820" width="11.1796875" customWidth="1"/>
    <col min="2821" max="2821" width="8" customWidth="1"/>
    <col min="2822" max="2822" width="9.26953125" customWidth="1"/>
    <col min="2823" max="2823" width="7.453125" customWidth="1"/>
    <col min="2824" max="2824" width="15.54296875" customWidth="1"/>
    <col min="2825" max="2825" width="10.81640625" customWidth="1"/>
    <col min="2826" max="2826" width="9.7265625" customWidth="1"/>
    <col min="2827" max="2827" width="10" customWidth="1"/>
    <col min="2828" max="2829" width="9.1796875" customWidth="1"/>
    <col min="2830" max="2830" width="10.7265625" customWidth="1"/>
    <col min="2831" max="2831" width="8.1796875" customWidth="1"/>
    <col min="2832" max="2832" width="14.81640625" customWidth="1"/>
    <col min="2833" max="2833" width="6.54296875" customWidth="1"/>
    <col min="2834" max="2834" width="8.453125" customWidth="1"/>
    <col min="2835" max="2835" width="7.453125" customWidth="1"/>
    <col min="2836" max="2836" width="9.54296875" bestFit="1" customWidth="1"/>
    <col min="2837" max="2837" width="9.1796875" customWidth="1"/>
    <col min="2838" max="3072" width="9.26953125"/>
    <col min="3073" max="3073" width="4.1796875" customWidth="1"/>
    <col min="3074" max="3074" width="26.26953125" customWidth="1"/>
    <col min="3075" max="3075" width="18.54296875" customWidth="1"/>
    <col min="3076" max="3076" width="11.1796875" customWidth="1"/>
    <col min="3077" max="3077" width="8" customWidth="1"/>
    <col min="3078" max="3078" width="9.26953125" customWidth="1"/>
    <col min="3079" max="3079" width="7.453125" customWidth="1"/>
    <col min="3080" max="3080" width="15.54296875" customWidth="1"/>
    <col min="3081" max="3081" width="10.81640625" customWidth="1"/>
    <col min="3082" max="3082" width="9.7265625" customWidth="1"/>
    <col min="3083" max="3083" width="10" customWidth="1"/>
    <col min="3084" max="3085" width="9.1796875" customWidth="1"/>
    <col min="3086" max="3086" width="10.7265625" customWidth="1"/>
    <col min="3087" max="3087" width="8.1796875" customWidth="1"/>
    <col min="3088" max="3088" width="14.81640625" customWidth="1"/>
    <col min="3089" max="3089" width="6.54296875" customWidth="1"/>
    <col min="3090" max="3090" width="8.453125" customWidth="1"/>
    <col min="3091" max="3091" width="7.453125" customWidth="1"/>
    <col min="3092" max="3092" width="9.54296875" bestFit="1" customWidth="1"/>
    <col min="3093" max="3093" width="9.1796875" customWidth="1"/>
    <col min="3094" max="3328" width="9.26953125"/>
    <col min="3329" max="3329" width="4.1796875" customWidth="1"/>
    <col min="3330" max="3330" width="26.26953125" customWidth="1"/>
    <col min="3331" max="3331" width="18.54296875" customWidth="1"/>
    <col min="3332" max="3332" width="11.1796875" customWidth="1"/>
    <col min="3333" max="3333" width="8" customWidth="1"/>
    <col min="3334" max="3334" width="9.26953125" customWidth="1"/>
    <col min="3335" max="3335" width="7.453125" customWidth="1"/>
    <col min="3336" max="3336" width="15.54296875" customWidth="1"/>
    <col min="3337" max="3337" width="10.81640625" customWidth="1"/>
    <col min="3338" max="3338" width="9.7265625" customWidth="1"/>
    <col min="3339" max="3339" width="10" customWidth="1"/>
    <col min="3340" max="3341" width="9.1796875" customWidth="1"/>
    <col min="3342" max="3342" width="10.7265625" customWidth="1"/>
    <col min="3343" max="3343" width="8.1796875" customWidth="1"/>
    <col min="3344" max="3344" width="14.81640625" customWidth="1"/>
    <col min="3345" max="3345" width="6.54296875" customWidth="1"/>
    <col min="3346" max="3346" width="8.453125" customWidth="1"/>
    <col min="3347" max="3347" width="7.453125" customWidth="1"/>
    <col min="3348" max="3348" width="9.54296875" bestFit="1" customWidth="1"/>
    <col min="3349" max="3349" width="9.1796875" customWidth="1"/>
    <col min="3350" max="3584" width="9.26953125"/>
    <col min="3585" max="3585" width="4.1796875" customWidth="1"/>
    <col min="3586" max="3586" width="26.26953125" customWidth="1"/>
    <col min="3587" max="3587" width="18.54296875" customWidth="1"/>
    <col min="3588" max="3588" width="11.1796875" customWidth="1"/>
    <col min="3589" max="3589" width="8" customWidth="1"/>
    <col min="3590" max="3590" width="9.26953125" customWidth="1"/>
    <col min="3591" max="3591" width="7.453125" customWidth="1"/>
    <col min="3592" max="3592" width="15.54296875" customWidth="1"/>
    <col min="3593" max="3593" width="10.81640625" customWidth="1"/>
    <col min="3594" max="3594" width="9.7265625" customWidth="1"/>
    <col min="3595" max="3595" width="10" customWidth="1"/>
    <col min="3596" max="3597" width="9.1796875" customWidth="1"/>
    <col min="3598" max="3598" width="10.7265625" customWidth="1"/>
    <col min="3599" max="3599" width="8.1796875" customWidth="1"/>
    <col min="3600" max="3600" width="14.81640625" customWidth="1"/>
    <col min="3601" max="3601" width="6.54296875" customWidth="1"/>
    <col min="3602" max="3602" width="8.453125" customWidth="1"/>
    <col min="3603" max="3603" width="7.453125" customWidth="1"/>
    <col min="3604" max="3604" width="9.54296875" bestFit="1" customWidth="1"/>
    <col min="3605" max="3605" width="9.1796875" customWidth="1"/>
    <col min="3606" max="3840" width="9.26953125"/>
    <col min="3841" max="3841" width="4.1796875" customWidth="1"/>
    <col min="3842" max="3842" width="26.26953125" customWidth="1"/>
    <col min="3843" max="3843" width="18.54296875" customWidth="1"/>
    <col min="3844" max="3844" width="11.1796875" customWidth="1"/>
    <col min="3845" max="3845" width="8" customWidth="1"/>
    <col min="3846" max="3846" width="9.26953125" customWidth="1"/>
    <col min="3847" max="3847" width="7.453125" customWidth="1"/>
    <col min="3848" max="3848" width="15.54296875" customWidth="1"/>
    <col min="3849" max="3849" width="10.81640625" customWidth="1"/>
    <col min="3850" max="3850" width="9.7265625" customWidth="1"/>
    <col min="3851" max="3851" width="10" customWidth="1"/>
    <col min="3852" max="3853" width="9.1796875" customWidth="1"/>
    <col min="3854" max="3854" width="10.7265625" customWidth="1"/>
    <col min="3855" max="3855" width="8.1796875" customWidth="1"/>
    <col min="3856" max="3856" width="14.81640625" customWidth="1"/>
    <col min="3857" max="3857" width="6.54296875" customWidth="1"/>
    <col min="3858" max="3858" width="8.453125" customWidth="1"/>
    <col min="3859" max="3859" width="7.453125" customWidth="1"/>
    <col min="3860" max="3860" width="9.54296875" bestFit="1" customWidth="1"/>
    <col min="3861" max="3861" width="9.1796875" customWidth="1"/>
    <col min="3862" max="4096" width="9.26953125"/>
    <col min="4097" max="4097" width="4.1796875" customWidth="1"/>
    <col min="4098" max="4098" width="26.26953125" customWidth="1"/>
    <col min="4099" max="4099" width="18.54296875" customWidth="1"/>
    <col min="4100" max="4100" width="11.1796875" customWidth="1"/>
    <col min="4101" max="4101" width="8" customWidth="1"/>
    <col min="4102" max="4102" width="9.26953125" customWidth="1"/>
    <col min="4103" max="4103" width="7.453125" customWidth="1"/>
    <col min="4104" max="4104" width="15.54296875" customWidth="1"/>
    <col min="4105" max="4105" width="10.81640625" customWidth="1"/>
    <col min="4106" max="4106" width="9.7265625" customWidth="1"/>
    <col min="4107" max="4107" width="10" customWidth="1"/>
    <col min="4108" max="4109" width="9.1796875" customWidth="1"/>
    <col min="4110" max="4110" width="10.7265625" customWidth="1"/>
    <col min="4111" max="4111" width="8.1796875" customWidth="1"/>
    <col min="4112" max="4112" width="14.81640625" customWidth="1"/>
    <col min="4113" max="4113" width="6.54296875" customWidth="1"/>
    <col min="4114" max="4114" width="8.453125" customWidth="1"/>
    <col min="4115" max="4115" width="7.453125" customWidth="1"/>
    <col min="4116" max="4116" width="9.54296875" bestFit="1" customWidth="1"/>
    <col min="4117" max="4117" width="9.1796875" customWidth="1"/>
    <col min="4118" max="4352" width="9.26953125"/>
    <col min="4353" max="4353" width="4.1796875" customWidth="1"/>
    <col min="4354" max="4354" width="26.26953125" customWidth="1"/>
    <col min="4355" max="4355" width="18.54296875" customWidth="1"/>
    <col min="4356" max="4356" width="11.1796875" customWidth="1"/>
    <col min="4357" max="4357" width="8" customWidth="1"/>
    <col min="4358" max="4358" width="9.26953125" customWidth="1"/>
    <col min="4359" max="4359" width="7.453125" customWidth="1"/>
    <col min="4360" max="4360" width="15.54296875" customWidth="1"/>
    <col min="4361" max="4361" width="10.81640625" customWidth="1"/>
    <col min="4362" max="4362" width="9.7265625" customWidth="1"/>
    <col min="4363" max="4363" width="10" customWidth="1"/>
    <col min="4364" max="4365" width="9.1796875" customWidth="1"/>
    <col min="4366" max="4366" width="10.7265625" customWidth="1"/>
    <col min="4367" max="4367" width="8.1796875" customWidth="1"/>
    <col min="4368" max="4368" width="14.81640625" customWidth="1"/>
    <col min="4369" max="4369" width="6.54296875" customWidth="1"/>
    <col min="4370" max="4370" width="8.453125" customWidth="1"/>
    <col min="4371" max="4371" width="7.453125" customWidth="1"/>
    <col min="4372" max="4372" width="9.54296875" bestFit="1" customWidth="1"/>
    <col min="4373" max="4373" width="9.1796875" customWidth="1"/>
    <col min="4374" max="4608" width="9.26953125"/>
    <col min="4609" max="4609" width="4.1796875" customWidth="1"/>
    <col min="4610" max="4610" width="26.26953125" customWidth="1"/>
    <col min="4611" max="4611" width="18.54296875" customWidth="1"/>
    <col min="4612" max="4612" width="11.1796875" customWidth="1"/>
    <col min="4613" max="4613" width="8" customWidth="1"/>
    <col min="4614" max="4614" width="9.26953125" customWidth="1"/>
    <col min="4615" max="4615" width="7.453125" customWidth="1"/>
    <col min="4616" max="4616" width="15.54296875" customWidth="1"/>
    <col min="4617" max="4617" width="10.81640625" customWidth="1"/>
    <col min="4618" max="4618" width="9.7265625" customWidth="1"/>
    <col min="4619" max="4619" width="10" customWidth="1"/>
    <col min="4620" max="4621" width="9.1796875" customWidth="1"/>
    <col min="4622" max="4622" width="10.7265625" customWidth="1"/>
    <col min="4623" max="4623" width="8.1796875" customWidth="1"/>
    <col min="4624" max="4624" width="14.81640625" customWidth="1"/>
    <col min="4625" max="4625" width="6.54296875" customWidth="1"/>
    <col min="4626" max="4626" width="8.453125" customWidth="1"/>
    <col min="4627" max="4627" width="7.453125" customWidth="1"/>
    <col min="4628" max="4628" width="9.54296875" bestFit="1" customWidth="1"/>
    <col min="4629" max="4629" width="9.1796875" customWidth="1"/>
    <col min="4630" max="4864" width="9.26953125"/>
    <col min="4865" max="4865" width="4.1796875" customWidth="1"/>
    <col min="4866" max="4866" width="26.26953125" customWidth="1"/>
    <col min="4867" max="4867" width="18.54296875" customWidth="1"/>
    <col min="4868" max="4868" width="11.1796875" customWidth="1"/>
    <col min="4869" max="4869" width="8" customWidth="1"/>
    <col min="4870" max="4870" width="9.26953125" customWidth="1"/>
    <col min="4871" max="4871" width="7.453125" customWidth="1"/>
    <col min="4872" max="4872" width="15.54296875" customWidth="1"/>
    <col min="4873" max="4873" width="10.81640625" customWidth="1"/>
    <col min="4874" max="4874" width="9.7265625" customWidth="1"/>
    <col min="4875" max="4875" width="10" customWidth="1"/>
    <col min="4876" max="4877" width="9.1796875" customWidth="1"/>
    <col min="4878" max="4878" width="10.7265625" customWidth="1"/>
    <col min="4879" max="4879" width="8.1796875" customWidth="1"/>
    <col min="4880" max="4880" width="14.81640625" customWidth="1"/>
    <col min="4881" max="4881" width="6.54296875" customWidth="1"/>
    <col min="4882" max="4882" width="8.453125" customWidth="1"/>
    <col min="4883" max="4883" width="7.453125" customWidth="1"/>
    <col min="4884" max="4884" width="9.54296875" bestFit="1" customWidth="1"/>
    <col min="4885" max="4885" width="9.1796875" customWidth="1"/>
    <col min="4886" max="5120" width="9.26953125"/>
    <col min="5121" max="5121" width="4.1796875" customWidth="1"/>
    <col min="5122" max="5122" width="26.26953125" customWidth="1"/>
    <col min="5123" max="5123" width="18.54296875" customWidth="1"/>
    <col min="5124" max="5124" width="11.1796875" customWidth="1"/>
    <col min="5125" max="5125" width="8" customWidth="1"/>
    <col min="5126" max="5126" width="9.26953125" customWidth="1"/>
    <col min="5127" max="5127" width="7.453125" customWidth="1"/>
    <col min="5128" max="5128" width="15.54296875" customWidth="1"/>
    <col min="5129" max="5129" width="10.81640625" customWidth="1"/>
    <col min="5130" max="5130" width="9.7265625" customWidth="1"/>
    <col min="5131" max="5131" width="10" customWidth="1"/>
    <col min="5132" max="5133" width="9.1796875" customWidth="1"/>
    <col min="5134" max="5134" width="10.7265625" customWidth="1"/>
    <col min="5135" max="5135" width="8.1796875" customWidth="1"/>
    <col min="5136" max="5136" width="14.81640625" customWidth="1"/>
    <col min="5137" max="5137" width="6.54296875" customWidth="1"/>
    <col min="5138" max="5138" width="8.453125" customWidth="1"/>
    <col min="5139" max="5139" width="7.453125" customWidth="1"/>
    <col min="5140" max="5140" width="9.54296875" bestFit="1" customWidth="1"/>
    <col min="5141" max="5141" width="9.1796875" customWidth="1"/>
    <col min="5142" max="5376" width="9.26953125"/>
    <col min="5377" max="5377" width="4.1796875" customWidth="1"/>
    <col min="5378" max="5378" width="26.26953125" customWidth="1"/>
    <col min="5379" max="5379" width="18.54296875" customWidth="1"/>
    <col min="5380" max="5380" width="11.1796875" customWidth="1"/>
    <col min="5381" max="5381" width="8" customWidth="1"/>
    <col min="5382" max="5382" width="9.26953125" customWidth="1"/>
    <col min="5383" max="5383" width="7.453125" customWidth="1"/>
    <col min="5384" max="5384" width="15.54296875" customWidth="1"/>
    <col min="5385" max="5385" width="10.81640625" customWidth="1"/>
    <col min="5386" max="5386" width="9.7265625" customWidth="1"/>
    <col min="5387" max="5387" width="10" customWidth="1"/>
    <col min="5388" max="5389" width="9.1796875" customWidth="1"/>
    <col min="5390" max="5390" width="10.7265625" customWidth="1"/>
    <col min="5391" max="5391" width="8.1796875" customWidth="1"/>
    <col min="5392" max="5392" width="14.81640625" customWidth="1"/>
    <col min="5393" max="5393" width="6.54296875" customWidth="1"/>
    <col min="5394" max="5394" width="8.453125" customWidth="1"/>
    <col min="5395" max="5395" width="7.453125" customWidth="1"/>
    <col min="5396" max="5396" width="9.54296875" bestFit="1" customWidth="1"/>
    <col min="5397" max="5397" width="9.1796875" customWidth="1"/>
    <col min="5398" max="5632" width="9.26953125"/>
    <col min="5633" max="5633" width="4.1796875" customWidth="1"/>
    <col min="5634" max="5634" width="26.26953125" customWidth="1"/>
    <col min="5635" max="5635" width="18.54296875" customWidth="1"/>
    <col min="5636" max="5636" width="11.1796875" customWidth="1"/>
    <col min="5637" max="5637" width="8" customWidth="1"/>
    <col min="5638" max="5638" width="9.26953125" customWidth="1"/>
    <col min="5639" max="5639" width="7.453125" customWidth="1"/>
    <col min="5640" max="5640" width="15.54296875" customWidth="1"/>
    <col min="5641" max="5641" width="10.81640625" customWidth="1"/>
    <col min="5642" max="5642" width="9.7265625" customWidth="1"/>
    <col min="5643" max="5643" width="10" customWidth="1"/>
    <col min="5644" max="5645" width="9.1796875" customWidth="1"/>
    <col min="5646" max="5646" width="10.7265625" customWidth="1"/>
    <col min="5647" max="5647" width="8.1796875" customWidth="1"/>
    <col min="5648" max="5648" width="14.81640625" customWidth="1"/>
    <col min="5649" max="5649" width="6.54296875" customWidth="1"/>
    <col min="5650" max="5650" width="8.453125" customWidth="1"/>
    <col min="5651" max="5651" width="7.453125" customWidth="1"/>
    <col min="5652" max="5652" width="9.54296875" bestFit="1" customWidth="1"/>
    <col min="5653" max="5653" width="9.1796875" customWidth="1"/>
    <col min="5654" max="5888" width="9.26953125"/>
    <col min="5889" max="5889" width="4.1796875" customWidth="1"/>
    <col min="5890" max="5890" width="26.26953125" customWidth="1"/>
    <col min="5891" max="5891" width="18.54296875" customWidth="1"/>
    <col min="5892" max="5892" width="11.1796875" customWidth="1"/>
    <col min="5893" max="5893" width="8" customWidth="1"/>
    <col min="5894" max="5894" width="9.26953125" customWidth="1"/>
    <col min="5895" max="5895" width="7.453125" customWidth="1"/>
    <col min="5896" max="5896" width="15.54296875" customWidth="1"/>
    <col min="5897" max="5897" width="10.81640625" customWidth="1"/>
    <col min="5898" max="5898" width="9.7265625" customWidth="1"/>
    <col min="5899" max="5899" width="10" customWidth="1"/>
    <col min="5900" max="5901" width="9.1796875" customWidth="1"/>
    <col min="5902" max="5902" width="10.7265625" customWidth="1"/>
    <col min="5903" max="5903" width="8.1796875" customWidth="1"/>
    <col min="5904" max="5904" width="14.81640625" customWidth="1"/>
    <col min="5905" max="5905" width="6.54296875" customWidth="1"/>
    <col min="5906" max="5906" width="8.453125" customWidth="1"/>
    <col min="5907" max="5907" width="7.453125" customWidth="1"/>
    <col min="5908" max="5908" width="9.54296875" bestFit="1" customWidth="1"/>
    <col min="5909" max="5909" width="9.1796875" customWidth="1"/>
    <col min="5910" max="6144" width="9.26953125"/>
    <col min="6145" max="6145" width="4.1796875" customWidth="1"/>
    <col min="6146" max="6146" width="26.26953125" customWidth="1"/>
    <col min="6147" max="6147" width="18.54296875" customWidth="1"/>
    <col min="6148" max="6148" width="11.1796875" customWidth="1"/>
    <col min="6149" max="6149" width="8" customWidth="1"/>
    <col min="6150" max="6150" width="9.26953125" customWidth="1"/>
    <col min="6151" max="6151" width="7.453125" customWidth="1"/>
    <col min="6152" max="6152" width="15.54296875" customWidth="1"/>
    <col min="6153" max="6153" width="10.81640625" customWidth="1"/>
    <col min="6154" max="6154" width="9.7265625" customWidth="1"/>
    <col min="6155" max="6155" width="10" customWidth="1"/>
    <col min="6156" max="6157" width="9.1796875" customWidth="1"/>
    <col min="6158" max="6158" width="10.7265625" customWidth="1"/>
    <col min="6159" max="6159" width="8.1796875" customWidth="1"/>
    <col min="6160" max="6160" width="14.81640625" customWidth="1"/>
    <col min="6161" max="6161" width="6.54296875" customWidth="1"/>
    <col min="6162" max="6162" width="8.453125" customWidth="1"/>
    <col min="6163" max="6163" width="7.453125" customWidth="1"/>
    <col min="6164" max="6164" width="9.54296875" bestFit="1" customWidth="1"/>
    <col min="6165" max="6165" width="9.1796875" customWidth="1"/>
    <col min="6166" max="6400" width="9.26953125"/>
    <col min="6401" max="6401" width="4.1796875" customWidth="1"/>
    <col min="6402" max="6402" width="26.26953125" customWidth="1"/>
    <col min="6403" max="6403" width="18.54296875" customWidth="1"/>
    <col min="6404" max="6404" width="11.1796875" customWidth="1"/>
    <col min="6405" max="6405" width="8" customWidth="1"/>
    <col min="6406" max="6406" width="9.26953125" customWidth="1"/>
    <col min="6407" max="6407" width="7.453125" customWidth="1"/>
    <col min="6408" max="6408" width="15.54296875" customWidth="1"/>
    <col min="6409" max="6409" width="10.81640625" customWidth="1"/>
    <col min="6410" max="6410" width="9.7265625" customWidth="1"/>
    <col min="6411" max="6411" width="10" customWidth="1"/>
    <col min="6412" max="6413" width="9.1796875" customWidth="1"/>
    <col min="6414" max="6414" width="10.7265625" customWidth="1"/>
    <col min="6415" max="6415" width="8.1796875" customWidth="1"/>
    <col min="6416" max="6416" width="14.81640625" customWidth="1"/>
    <col min="6417" max="6417" width="6.54296875" customWidth="1"/>
    <col min="6418" max="6418" width="8.453125" customWidth="1"/>
    <col min="6419" max="6419" width="7.453125" customWidth="1"/>
    <col min="6420" max="6420" width="9.54296875" bestFit="1" customWidth="1"/>
    <col min="6421" max="6421" width="9.1796875" customWidth="1"/>
    <col min="6422" max="6656" width="9.26953125"/>
    <col min="6657" max="6657" width="4.1796875" customWidth="1"/>
    <col min="6658" max="6658" width="26.26953125" customWidth="1"/>
    <col min="6659" max="6659" width="18.54296875" customWidth="1"/>
    <col min="6660" max="6660" width="11.1796875" customWidth="1"/>
    <col min="6661" max="6661" width="8" customWidth="1"/>
    <col min="6662" max="6662" width="9.26953125" customWidth="1"/>
    <col min="6663" max="6663" width="7.453125" customWidth="1"/>
    <col min="6664" max="6664" width="15.54296875" customWidth="1"/>
    <col min="6665" max="6665" width="10.81640625" customWidth="1"/>
    <col min="6666" max="6666" width="9.7265625" customWidth="1"/>
    <col min="6667" max="6667" width="10" customWidth="1"/>
    <col min="6668" max="6669" width="9.1796875" customWidth="1"/>
    <col min="6670" max="6670" width="10.7265625" customWidth="1"/>
    <col min="6671" max="6671" width="8.1796875" customWidth="1"/>
    <col min="6672" max="6672" width="14.81640625" customWidth="1"/>
    <col min="6673" max="6673" width="6.54296875" customWidth="1"/>
    <col min="6674" max="6674" width="8.453125" customWidth="1"/>
    <col min="6675" max="6675" width="7.453125" customWidth="1"/>
    <col min="6676" max="6676" width="9.54296875" bestFit="1" customWidth="1"/>
    <col min="6677" max="6677" width="9.1796875" customWidth="1"/>
    <col min="6678" max="6912" width="9.26953125"/>
    <col min="6913" max="6913" width="4.1796875" customWidth="1"/>
    <col min="6914" max="6914" width="26.26953125" customWidth="1"/>
    <col min="6915" max="6915" width="18.54296875" customWidth="1"/>
    <col min="6916" max="6916" width="11.1796875" customWidth="1"/>
    <col min="6917" max="6917" width="8" customWidth="1"/>
    <col min="6918" max="6918" width="9.26953125" customWidth="1"/>
    <col min="6919" max="6919" width="7.453125" customWidth="1"/>
    <col min="6920" max="6920" width="15.54296875" customWidth="1"/>
    <col min="6921" max="6921" width="10.81640625" customWidth="1"/>
    <col min="6922" max="6922" width="9.7265625" customWidth="1"/>
    <col min="6923" max="6923" width="10" customWidth="1"/>
    <col min="6924" max="6925" width="9.1796875" customWidth="1"/>
    <col min="6926" max="6926" width="10.7265625" customWidth="1"/>
    <col min="6927" max="6927" width="8.1796875" customWidth="1"/>
    <col min="6928" max="6928" width="14.81640625" customWidth="1"/>
    <col min="6929" max="6929" width="6.54296875" customWidth="1"/>
    <col min="6930" max="6930" width="8.453125" customWidth="1"/>
    <col min="6931" max="6931" width="7.453125" customWidth="1"/>
    <col min="6932" max="6932" width="9.54296875" bestFit="1" customWidth="1"/>
    <col min="6933" max="6933" width="9.1796875" customWidth="1"/>
    <col min="6934" max="7168" width="9.26953125"/>
    <col min="7169" max="7169" width="4.1796875" customWidth="1"/>
    <col min="7170" max="7170" width="26.26953125" customWidth="1"/>
    <col min="7171" max="7171" width="18.54296875" customWidth="1"/>
    <col min="7172" max="7172" width="11.1796875" customWidth="1"/>
    <col min="7173" max="7173" width="8" customWidth="1"/>
    <col min="7174" max="7174" width="9.26953125" customWidth="1"/>
    <col min="7175" max="7175" width="7.453125" customWidth="1"/>
    <col min="7176" max="7176" width="15.54296875" customWidth="1"/>
    <col min="7177" max="7177" width="10.81640625" customWidth="1"/>
    <col min="7178" max="7178" width="9.7265625" customWidth="1"/>
    <col min="7179" max="7179" width="10" customWidth="1"/>
    <col min="7180" max="7181" width="9.1796875" customWidth="1"/>
    <col min="7182" max="7182" width="10.7265625" customWidth="1"/>
    <col min="7183" max="7183" width="8.1796875" customWidth="1"/>
    <col min="7184" max="7184" width="14.81640625" customWidth="1"/>
    <col min="7185" max="7185" width="6.54296875" customWidth="1"/>
    <col min="7186" max="7186" width="8.453125" customWidth="1"/>
    <col min="7187" max="7187" width="7.453125" customWidth="1"/>
    <col min="7188" max="7188" width="9.54296875" bestFit="1" customWidth="1"/>
    <col min="7189" max="7189" width="9.1796875" customWidth="1"/>
    <col min="7190" max="7424" width="9.26953125"/>
    <col min="7425" max="7425" width="4.1796875" customWidth="1"/>
    <col min="7426" max="7426" width="26.26953125" customWidth="1"/>
    <col min="7427" max="7427" width="18.54296875" customWidth="1"/>
    <col min="7428" max="7428" width="11.1796875" customWidth="1"/>
    <col min="7429" max="7429" width="8" customWidth="1"/>
    <col min="7430" max="7430" width="9.26953125" customWidth="1"/>
    <col min="7431" max="7431" width="7.453125" customWidth="1"/>
    <col min="7432" max="7432" width="15.54296875" customWidth="1"/>
    <col min="7433" max="7433" width="10.81640625" customWidth="1"/>
    <col min="7434" max="7434" width="9.7265625" customWidth="1"/>
    <col min="7435" max="7435" width="10" customWidth="1"/>
    <col min="7436" max="7437" width="9.1796875" customWidth="1"/>
    <col min="7438" max="7438" width="10.7265625" customWidth="1"/>
    <col min="7439" max="7439" width="8.1796875" customWidth="1"/>
    <col min="7440" max="7440" width="14.81640625" customWidth="1"/>
    <col min="7441" max="7441" width="6.54296875" customWidth="1"/>
    <col min="7442" max="7442" width="8.453125" customWidth="1"/>
    <col min="7443" max="7443" width="7.453125" customWidth="1"/>
    <col min="7444" max="7444" width="9.54296875" bestFit="1" customWidth="1"/>
    <col min="7445" max="7445" width="9.1796875" customWidth="1"/>
    <col min="7446" max="7680" width="9.26953125"/>
    <col min="7681" max="7681" width="4.1796875" customWidth="1"/>
    <col min="7682" max="7682" width="26.26953125" customWidth="1"/>
    <col min="7683" max="7683" width="18.54296875" customWidth="1"/>
    <col min="7684" max="7684" width="11.1796875" customWidth="1"/>
    <col min="7685" max="7685" width="8" customWidth="1"/>
    <col min="7686" max="7686" width="9.26953125" customWidth="1"/>
    <col min="7687" max="7687" width="7.453125" customWidth="1"/>
    <col min="7688" max="7688" width="15.54296875" customWidth="1"/>
    <col min="7689" max="7689" width="10.81640625" customWidth="1"/>
    <col min="7690" max="7690" width="9.7265625" customWidth="1"/>
    <col min="7691" max="7691" width="10" customWidth="1"/>
    <col min="7692" max="7693" width="9.1796875" customWidth="1"/>
    <col min="7694" max="7694" width="10.7265625" customWidth="1"/>
    <col min="7695" max="7695" width="8.1796875" customWidth="1"/>
    <col min="7696" max="7696" width="14.81640625" customWidth="1"/>
    <col min="7697" max="7697" width="6.54296875" customWidth="1"/>
    <col min="7698" max="7698" width="8.453125" customWidth="1"/>
    <col min="7699" max="7699" width="7.453125" customWidth="1"/>
    <col min="7700" max="7700" width="9.54296875" bestFit="1" customWidth="1"/>
    <col min="7701" max="7701" width="9.1796875" customWidth="1"/>
    <col min="7702" max="7936" width="9.26953125"/>
    <col min="7937" max="7937" width="4.1796875" customWidth="1"/>
    <col min="7938" max="7938" width="26.26953125" customWidth="1"/>
    <col min="7939" max="7939" width="18.54296875" customWidth="1"/>
    <col min="7940" max="7940" width="11.1796875" customWidth="1"/>
    <col min="7941" max="7941" width="8" customWidth="1"/>
    <col min="7942" max="7942" width="9.26953125" customWidth="1"/>
    <col min="7943" max="7943" width="7.453125" customWidth="1"/>
    <col min="7944" max="7944" width="15.54296875" customWidth="1"/>
    <col min="7945" max="7945" width="10.81640625" customWidth="1"/>
    <col min="7946" max="7946" width="9.7265625" customWidth="1"/>
    <col min="7947" max="7947" width="10" customWidth="1"/>
    <col min="7948" max="7949" width="9.1796875" customWidth="1"/>
    <col min="7950" max="7950" width="10.7265625" customWidth="1"/>
    <col min="7951" max="7951" width="8.1796875" customWidth="1"/>
    <col min="7952" max="7952" width="14.81640625" customWidth="1"/>
    <col min="7953" max="7953" width="6.54296875" customWidth="1"/>
    <col min="7954" max="7954" width="8.453125" customWidth="1"/>
    <col min="7955" max="7955" width="7.453125" customWidth="1"/>
    <col min="7956" max="7956" width="9.54296875" bestFit="1" customWidth="1"/>
    <col min="7957" max="7957" width="9.1796875" customWidth="1"/>
    <col min="7958" max="8192" width="9.26953125"/>
    <col min="8193" max="8193" width="4.1796875" customWidth="1"/>
    <col min="8194" max="8194" width="26.26953125" customWidth="1"/>
    <col min="8195" max="8195" width="18.54296875" customWidth="1"/>
    <col min="8196" max="8196" width="11.1796875" customWidth="1"/>
    <col min="8197" max="8197" width="8" customWidth="1"/>
    <col min="8198" max="8198" width="9.26953125" customWidth="1"/>
    <col min="8199" max="8199" width="7.453125" customWidth="1"/>
    <col min="8200" max="8200" width="15.54296875" customWidth="1"/>
    <col min="8201" max="8201" width="10.81640625" customWidth="1"/>
    <col min="8202" max="8202" width="9.7265625" customWidth="1"/>
    <col min="8203" max="8203" width="10" customWidth="1"/>
    <col min="8204" max="8205" width="9.1796875" customWidth="1"/>
    <col min="8206" max="8206" width="10.7265625" customWidth="1"/>
    <col min="8207" max="8207" width="8.1796875" customWidth="1"/>
    <col min="8208" max="8208" width="14.81640625" customWidth="1"/>
    <col min="8209" max="8209" width="6.54296875" customWidth="1"/>
    <col min="8210" max="8210" width="8.453125" customWidth="1"/>
    <col min="8211" max="8211" width="7.453125" customWidth="1"/>
    <col min="8212" max="8212" width="9.54296875" bestFit="1" customWidth="1"/>
    <col min="8213" max="8213" width="9.1796875" customWidth="1"/>
    <col min="8214" max="8448" width="9.26953125"/>
    <col min="8449" max="8449" width="4.1796875" customWidth="1"/>
    <col min="8450" max="8450" width="26.26953125" customWidth="1"/>
    <col min="8451" max="8451" width="18.54296875" customWidth="1"/>
    <col min="8452" max="8452" width="11.1796875" customWidth="1"/>
    <col min="8453" max="8453" width="8" customWidth="1"/>
    <col min="8454" max="8454" width="9.26953125" customWidth="1"/>
    <col min="8455" max="8455" width="7.453125" customWidth="1"/>
    <col min="8456" max="8456" width="15.54296875" customWidth="1"/>
    <col min="8457" max="8457" width="10.81640625" customWidth="1"/>
    <col min="8458" max="8458" width="9.7265625" customWidth="1"/>
    <col min="8459" max="8459" width="10" customWidth="1"/>
    <col min="8460" max="8461" width="9.1796875" customWidth="1"/>
    <col min="8462" max="8462" width="10.7265625" customWidth="1"/>
    <col min="8463" max="8463" width="8.1796875" customWidth="1"/>
    <col min="8464" max="8464" width="14.81640625" customWidth="1"/>
    <col min="8465" max="8465" width="6.54296875" customWidth="1"/>
    <col min="8466" max="8466" width="8.453125" customWidth="1"/>
    <col min="8467" max="8467" width="7.453125" customWidth="1"/>
    <col min="8468" max="8468" width="9.54296875" bestFit="1" customWidth="1"/>
    <col min="8469" max="8469" width="9.1796875" customWidth="1"/>
    <col min="8470" max="8704" width="9.26953125"/>
    <col min="8705" max="8705" width="4.1796875" customWidth="1"/>
    <col min="8706" max="8706" width="26.26953125" customWidth="1"/>
    <col min="8707" max="8707" width="18.54296875" customWidth="1"/>
    <col min="8708" max="8708" width="11.1796875" customWidth="1"/>
    <col min="8709" max="8709" width="8" customWidth="1"/>
    <col min="8710" max="8710" width="9.26953125" customWidth="1"/>
    <col min="8711" max="8711" width="7.453125" customWidth="1"/>
    <col min="8712" max="8712" width="15.54296875" customWidth="1"/>
    <col min="8713" max="8713" width="10.81640625" customWidth="1"/>
    <col min="8714" max="8714" width="9.7265625" customWidth="1"/>
    <col min="8715" max="8715" width="10" customWidth="1"/>
    <col min="8716" max="8717" width="9.1796875" customWidth="1"/>
    <col min="8718" max="8718" width="10.7265625" customWidth="1"/>
    <col min="8719" max="8719" width="8.1796875" customWidth="1"/>
    <col min="8720" max="8720" width="14.81640625" customWidth="1"/>
    <col min="8721" max="8721" width="6.54296875" customWidth="1"/>
    <col min="8722" max="8722" width="8.453125" customWidth="1"/>
    <col min="8723" max="8723" width="7.453125" customWidth="1"/>
    <col min="8724" max="8724" width="9.54296875" bestFit="1" customWidth="1"/>
    <col min="8725" max="8725" width="9.1796875" customWidth="1"/>
    <col min="8726" max="8960" width="9.26953125"/>
    <col min="8961" max="8961" width="4.1796875" customWidth="1"/>
    <col min="8962" max="8962" width="26.26953125" customWidth="1"/>
    <col min="8963" max="8963" width="18.54296875" customWidth="1"/>
    <col min="8964" max="8964" width="11.1796875" customWidth="1"/>
    <col min="8965" max="8965" width="8" customWidth="1"/>
    <col min="8966" max="8966" width="9.26953125" customWidth="1"/>
    <col min="8967" max="8967" width="7.453125" customWidth="1"/>
    <col min="8968" max="8968" width="15.54296875" customWidth="1"/>
    <col min="8969" max="8969" width="10.81640625" customWidth="1"/>
    <col min="8970" max="8970" width="9.7265625" customWidth="1"/>
    <col min="8971" max="8971" width="10" customWidth="1"/>
    <col min="8972" max="8973" width="9.1796875" customWidth="1"/>
    <col min="8974" max="8974" width="10.7265625" customWidth="1"/>
    <col min="8975" max="8975" width="8.1796875" customWidth="1"/>
    <col min="8976" max="8976" width="14.81640625" customWidth="1"/>
    <col min="8977" max="8977" width="6.54296875" customWidth="1"/>
    <col min="8978" max="8978" width="8.453125" customWidth="1"/>
    <col min="8979" max="8979" width="7.453125" customWidth="1"/>
    <col min="8980" max="8980" width="9.54296875" bestFit="1" customWidth="1"/>
    <col min="8981" max="8981" width="9.1796875" customWidth="1"/>
    <col min="8982" max="9216" width="9.26953125"/>
    <col min="9217" max="9217" width="4.1796875" customWidth="1"/>
    <col min="9218" max="9218" width="26.26953125" customWidth="1"/>
    <col min="9219" max="9219" width="18.54296875" customWidth="1"/>
    <col min="9220" max="9220" width="11.1796875" customWidth="1"/>
    <col min="9221" max="9221" width="8" customWidth="1"/>
    <col min="9222" max="9222" width="9.26953125" customWidth="1"/>
    <col min="9223" max="9223" width="7.453125" customWidth="1"/>
    <col min="9224" max="9224" width="15.54296875" customWidth="1"/>
    <col min="9225" max="9225" width="10.81640625" customWidth="1"/>
    <col min="9226" max="9226" width="9.7265625" customWidth="1"/>
    <col min="9227" max="9227" width="10" customWidth="1"/>
    <col min="9228" max="9229" width="9.1796875" customWidth="1"/>
    <col min="9230" max="9230" width="10.7265625" customWidth="1"/>
    <col min="9231" max="9231" width="8.1796875" customWidth="1"/>
    <col min="9232" max="9232" width="14.81640625" customWidth="1"/>
    <col min="9233" max="9233" width="6.54296875" customWidth="1"/>
    <col min="9234" max="9234" width="8.453125" customWidth="1"/>
    <col min="9235" max="9235" width="7.453125" customWidth="1"/>
    <col min="9236" max="9236" width="9.54296875" bestFit="1" customWidth="1"/>
    <col min="9237" max="9237" width="9.1796875" customWidth="1"/>
    <col min="9238" max="9472" width="9.26953125"/>
    <col min="9473" max="9473" width="4.1796875" customWidth="1"/>
    <col min="9474" max="9474" width="26.26953125" customWidth="1"/>
    <col min="9475" max="9475" width="18.54296875" customWidth="1"/>
    <col min="9476" max="9476" width="11.1796875" customWidth="1"/>
    <col min="9477" max="9477" width="8" customWidth="1"/>
    <col min="9478" max="9478" width="9.26953125" customWidth="1"/>
    <col min="9479" max="9479" width="7.453125" customWidth="1"/>
    <col min="9480" max="9480" width="15.54296875" customWidth="1"/>
    <col min="9481" max="9481" width="10.81640625" customWidth="1"/>
    <col min="9482" max="9482" width="9.7265625" customWidth="1"/>
    <col min="9483" max="9483" width="10" customWidth="1"/>
    <col min="9484" max="9485" width="9.1796875" customWidth="1"/>
    <col min="9486" max="9486" width="10.7265625" customWidth="1"/>
    <col min="9487" max="9487" width="8.1796875" customWidth="1"/>
    <col min="9488" max="9488" width="14.81640625" customWidth="1"/>
    <col min="9489" max="9489" width="6.54296875" customWidth="1"/>
    <col min="9490" max="9490" width="8.453125" customWidth="1"/>
    <col min="9491" max="9491" width="7.453125" customWidth="1"/>
    <col min="9492" max="9492" width="9.54296875" bestFit="1" customWidth="1"/>
    <col min="9493" max="9493" width="9.1796875" customWidth="1"/>
    <col min="9494" max="9728" width="9.26953125"/>
    <col min="9729" max="9729" width="4.1796875" customWidth="1"/>
    <col min="9730" max="9730" width="26.26953125" customWidth="1"/>
    <col min="9731" max="9731" width="18.54296875" customWidth="1"/>
    <col min="9732" max="9732" width="11.1796875" customWidth="1"/>
    <col min="9733" max="9733" width="8" customWidth="1"/>
    <col min="9734" max="9734" width="9.26953125" customWidth="1"/>
    <col min="9735" max="9735" width="7.453125" customWidth="1"/>
    <col min="9736" max="9736" width="15.54296875" customWidth="1"/>
    <col min="9737" max="9737" width="10.81640625" customWidth="1"/>
    <col min="9738" max="9738" width="9.7265625" customWidth="1"/>
    <col min="9739" max="9739" width="10" customWidth="1"/>
    <col min="9740" max="9741" width="9.1796875" customWidth="1"/>
    <col min="9742" max="9742" width="10.7265625" customWidth="1"/>
    <col min="9743" max="9743" width="8.1796875" customWidth="1"/>
    <col min="9744" max="9744" width="14.81640625" customWidth="1"/>
    <col min="9745" max="9745" width="6.54296875" customWidth="1"/>
    <col min="9746" max="9746" width="8.453125" customWidth="1"/>
    <col min="9747" max="9747" width="7.453125" customWidth="1"/>
    <col min="9748" max="9748" width="9.54296875" bestFit="1" customWidth="1"/>
    <col min="9749" max="9749" width="9.1796875" customWidth="1"/>
    <col min="9750" max="9984" width="9.26953125"/>
    <col min="9985" max="9985" width="4.1796875" customWidth="1"/>
    <col min="9986" max="9986" width="26.26953125" customWidth="1"/>
    <col min="9987" max="9987" width="18.54296875" customWidth="1"/>
    <col min="9988" max="9988" width="11.1796875" customWidth="1"/>
    <col min="9989" max="9989" width="8" customWidth="1"/>
    <col min="9990" max="9990" width="9.26953125" customWidth="1"/>
    <col min="9991" max="9991" width="7.453125" customWidth="1"/>
    <col min="9992" max="9992" width="15.54296875" customWidth="1"/>
    <col min="9993" max="9993" width="10.81640625" customWidth="1"/>
    <col min="9994" max="9994" width="9.7265625" customWidth="1"/>
    <col min="9995" max="9995" width="10" customWidth="1"/>
    <col min="9996" max="9997" width="9.1796875" customWidth="1"/>
    <col min="9998" max="9998" width="10.7265625" customWidth="1"/>
    <col min="9999" max="9999" width="8.1796875" customWidth="1"/>
    <col min="10000" max="10000" width="14.81640625" customWidth="1"/>
    <col min="10001" max="10001" width="6.54296875" customWidth="1"/>
    <col min="10002" max="10002" width="8.453125" customWidth="1"/>
    <col min="10003" max="10003" width="7.453125" customWidth="1"/>
    <col min="10004" max="10004" width="9.54296875" bestFit="1" customWidth="1"/>
    <col min="10005" max="10005" width="9.1796875" customWidth="1"/>
    <col min="10006" max="10240" width="9.26953125"/>
    <col min="10241" max="10241" width="4.1796875" customWidth="1"/>
    <col min="10242" max="10242" width="26.26953125" customWidth="1"/>
    <col min="10243" max="10243" width="18.54296875" customWidth="1"/>
    <col min="10244" max="10244" width="11.1796875" customWidth="1"/>
    <col min="10245" max="10245" width="8" customWidth="1"/>
    <col min="10246" max="10246" width="9.26953125" customWidth="1"/>
    <col min="10247" max="10247" width="7.453125" customWidth="1"/>
    <col min="10248" max="10248" width="15.54296875" customWidth="1"/>
    <col min="10249" max="10249" width="10.81640625" customWidth="1"/>
    <col min="10250" max="10250" width="9.7265625" customWidth="1"/>
    <col min="10251" max="10251" width="10" customWidth="1"/>
    <col min="10252" max="10253" width="9.1796875" customWidth="1"/>
    <col min="10254" max="10254" width="10.7265625" customWidth="1"/>
    <col min="10255" max="10255" width="8.1796875" customWidth="1"/>
    <col min="10256" max="10256" width="14.81640625" customWidth="1"/>
    <col min="10257" max="10257" width="6.54296875" customWidth="1"/>
    <col min="10258" max="10258" width="8.453125" customWidth="1"/>
    <col min="10259" max="10259" width="7.453125" customWidth="1"/>
    <col min="10260" max="10260" width="9.54296875" bestFit="1" customWidth="1"/>
    <col min="10261" max="10261" width="9.1796875" customWidth="1"/>
    <col min="10262" max="10496" width="9.26953125"/>
    <col min="10497" max="10497" width="4.1796875" customWidth="1"/>
    <col min="10498" max="10498" width="26.26953125" customWidth="1"/>
    <col min="10499" max="10499" width="18.54296875" customWidth="1"/>
    <col min="10500" max="10500" width="11.1796875" customWidth="1"/>
    <col min="10501" max="10501" width="8" customWidth="1"/>
    <col min="10502" max="10502" width="9.26953125" customWidth="1"/>
    <col min="10503" max="10503" width="7.453125" customWidth="1"/>
    <col min="10504" max="10504" width="15.54296875" customWidth="1"/>
    <col min="10505" max="10505" width="10.81640625" customWidth="1"/>
    <col min="10506" max="10506" width="9.7265625" customWidth="1"/>
    <col min="10507" max="10507" width="10" customWidth="1"/>
    <col min="10508" max="10509" width="9.1796875" customWidth="1"/>
    <col min="10510" max="10510" width="10.7265625" customWidth="1"/>
    <col min="10511" max="10511" width="8.1796875" customWidth="1"/>
    <col min="10512" max="10512" width="14.81640625" customWidth="1"/>
    <col min="10513" max="10513" width="6.54296875" customWidth="1"/>
    <col min="10514" max="10514" width="8.453125" customWidth="1"/>
    <col min="10515" max="10515" width="7.453125" customWidth="1"/>
    <col min="10516" max="10516" width="9.54296875" bestFit="1" customWidth="1"/>
    <col min="10517" max="10517" width="9.1796875" customWidth="1"/>
    <col min="10518" max="10752" width="9.26953125"/>
    <col min="10753" max="10753" width="4.1796875" customWidth="1"/>
    <col min="10754" max="10754" width="26.26953125" customWidth="1"/>
    <col min="10755" max="10755" width="18.54296875" customWidth="1"/>
    <col min="10756" max="10756" width="11.1796875" customWidth="1"/>
    <col min="10757" max="10757" width="8" customWidth="1"/>
    <col min="10758" max="10758" width="9.26953125" customWidth="1"/>
    <col min="10759" max="10759" width="7.453125" customWidth="1"/>
    <col min="10760" max="10760" width="15.54296875" customWidth="1"/>
    <col min="10761" max="10761" width="10.81640625" customWidth="1"/>
    <col min="10762" max="10762" width="9.7265625" customWidth="1"/>
    <col min="10763" max="10763" width="10" customWidth="1"/>
    <col min="10764" max="10765" width="9.1796875" customWidth="1"/>
    <col min="10766" max="10766" width="10.7265625" customWidth="1"/>
    <col min="10767" max="10767" width="8.1796875" customWidth="1"/>
    <col min="10768" max="10768" width="14.81640625" customWidth="1"/>
    <col min="10769" max="10769" width="6.54296875" customWidth="1"/>
    <col min="10770" max="10770" width="8.453125" customWidth="1"/>
    <col min="10771" max="10771" width="7.453125" customWidth="1"/>
    <col min="10772" max="10772" width="9.54296875" bestFit="1" customWidth="1"/>
    <col min="10773" max="10773" width="9.1796875" customWidth="1"/>
    <col min="10774" max="11008" width="9.26953125"/>
    <col min="11009" max="11009" width="4.1796875" customWidth="1"/>
    <col min="11010" max="11010" width="26.26953125" customWidth="1"/>
    <col min="11011" max="11011" width="18.54296875" customWidth="1"/>
    <col min="11012" max="11012" width="11.1796875" customWidth="1"/>
    <col min="11013" max="11013" width="8" customWidth="1"/>
    <col min="11014" max="11014" width="9.26953125" customWidth="1"/>
    <col min="11015" max="11015" width="7.453125" customWidth="1"/>
    <col min="11016" max="11016" width="15.54296875" customWidth="1"/>
    <col min="11017" max="11017" width="10.81640625" customWidth="1"/>
    <col min="11018" max="11018" width="9.7265625" customWidth="1"/>
    <col min="11019" max="11019" width="10" customWidth="1"/>
    <col min="11020" max="11021" width="9.1796875" customWidth="1"/>
    <col min="11022" max="11022" width="10.7265625" customWidth="1"/>
    <col min="11023" max="11023" width="8.1796875" customWidth="1"/>
    <col min="11024" max="11024" width="14.81640625" customWidth="1"/>
    <col min="11025" max="11025" width="6.54296875" customWidth="1"/>
    <col min="11026" max="11026" width="8.453125" customWidth="1"/>
    <col min="11027" max="11027" width="7.453125" customWidth="1"/>
    <col min="11028" max="11028" width="9.54296875" bestFit="1" customWidth="1"/>
    <col min="11029" max="11029" width="9.1796875" customWidth="1"/>
    <col min="11030" max="11264" width="9.26953125"/>
    <col min="11265" max="11265" width="4.1796875" customWidth="1"/>
    <col min="11266" max="11266" width="26.26953125" customWidth="1"/>
    <col min="11267" max="11267" width="18.54296875" customWidth="1"/>
    <col min="11268" max="11268" width="11.1796875" customWidth="1"/>
    <col min="11269" max="11269" width="8" customWidth="1"/>
    <col min="11270" max="11270" width="9.26953125" customWidth="1"/>
    <col min="11271" max="11271" width="7.453125" customWidth="1"/>
    <col min="11272" max="11272" width="15.54296875" customWidth="1"/>
    <col min="11273" max="11273" width="10.81640625" customWidth="1"/>
    <col min="11274" max="11274" width="9.7265625" customWidth="1"/>
    <col min="11275" max="11275" width="10" customWidth="1"/>
    <col min="11276" max="11277" width="9.1796875" customWidth="1"/>
    <col min="11278" max="11278" width="10.7265625" customWidth="1"/>
    <col min="11279" max="11279" width="8.1796875" customWidth="1"/>
    <col min="11280" max="11280" width="14.81640625" customWidth="1"/>
    <col min="11281" max="11281" width="6.54296875" customWidth="1"/>
    <col min="11282" max="11282" width="8.453125" customWidth="1"/>
    <col min="11283" max="11283" width="7.453125" customWidth="1"/>
    <col min="11284" max="11284" width="9.54296875" bestFit="1" customWidth="1"/>
    <col min="11285" max="11285" width="9.1796875" customWidth="1"/>
    <col min="11286" max="11520" width="9.26953125"/>
    <col min="11521" max="11521" width="4.1796875" customWidth="1"/>
    <col min="11522" max="11522" width="26.26953125" customWidth="1"/>
    <col min="11523" max="11523" width="18.54296875" customWidth="1"/>
    <col min="11524" max="11524" width="11.1796875" customWidth="1"/>
    <col min="11525" max="11525" width="8" customWidth="1"/>
    <col min="11526" max="11526" width="9.26953125" customWidth="1"/>
    <col min="11527" max="11527" width="7.453125" customWidth="1"/>
    <col min="11528" max="11528" width="15.54296875" customWidth="1"/>
    <col min="11529" max="11529" width="10.81640625" customWidth="1"/>
    <col min="11530" max="11530" width="9.7265625" customWidth="1"/>
    <col min="11531" max="11531" width="10" customWidth="1"/>
    <col min="11532" max="11533" width="9.1796875" customWidth="1"/>
    <col min="11534" max="11534" width="10.7265625" customWidth="1"/>
    <col min="11535" max="11535" width="8.1796875" customWidth="1"/>
    <col min="11536" max="11536" width="14.81640625" customWidth="1"/>
    <col min="11537" max="11537" width="6.54296875" customWidth="1"/>
    <col min="11538" max="11538" width="8.453125" customWidth="1"/>
    <col min="11539" max="11539" width="7.453125" customWidth="1"/>
    <col min="11540" max="11540" width="9.54296875" bestFit="1" customWidth="1"/>
    <col min="11541" max="11541" width="9.1796875" customWidth="1"/>
    <col min="11542" max="11776" width="9.26953125"/>
    <col min="11777" max="11777" width="4.1796875" customWidth="1"/>
    <col min="11778" max="11778" width="26.26953125" customWidth="1"/>
    <col min="11779" max="11779" width="18.54296875" customWidth="1"/>
    <col min="11780" max="11780" width="11.1796875" customWidth="1"/>
    <col min="11781" max="11781" width="8" customWidth="1"/>
    <col min="11782" max="11782" width="9.26953125" customWidth="1"/>
    <col min="11783" max="11783" width="7.453125" customWidth="1"/>
    <col min="11784" max="11784" width="15.54296875" customWidth="1"/>
    <col min="11785" max="11785" width="10.81640625" customWidth="1"/>
    <col min="11786" max="11786" width="9.7265625" customWidth="1"/>
    <col min="11787" max="11787" width="10" customWidth="1"/>
    <col min="11788" max="11789" width="9.1796875" customWidth="1"/>
    <col min="11790" max="11790" width="10.7265625" customWidth="1"/>
    <col min="11791" max="11791" width="8.1796875" customWidth="1"/>
    <col min="11792" max="11792" width="14.81640625" customWidth="1"/>
    <col min="11793" max="11793" width="6.54296875" customWidth="1"/>
    <col min="11794" max="11794" width="8.453125" customWidth="1"/>
    <col min="11795" max="11795" width="7.453125" customWidth="1"/>
    <col min="11796" max="11796" width="9.54296875" bestFit="1" customWidth="1"/>
    <col min="11797" max="11797" width="9.1796875" customWidth="1"/>
    <col min="11798" max="12032" width="9.26953125"/>
    <col min="12033" max="12033" width="4.1796875" customWidth="1"/>
    <col min="12034" max="12034" width="26.26953125" customWidth="1"/>
    <col min="12035" max="12035" width="18.54296875" customWidth="1"/>
    <col min="12036" max="12036" width="11.1796875" customWidth="1"/>
    <col min="12037" max="12037" width="8" customWidth="1"/>
    <col min="12038" max="12038" width="9.26953125" customWidth="1"/>
    <col min="12039" max="12039" width="7.453125" customWidth="1"/>
    <col min="12040" max="12040" width="15.54296875" customWidth="1"/>
    <col min="12041" max="12041" width="10.81640625" customWidth="1"/>
    <col min="12042" max="12042" width="9.7265625" customWidth="1"/>
    <col min="12043" max="12043" width="10" customWidth="1"/>
    <col min="12044" max="12045" width="9.1796875" customWidth="1"/>
    <col min="12046" max="12046" width="10.7265625" customWidth="1"/>
    <col min="12047" max="12047" width="8.1796875" customWidth="1"/>
    <col min="12048" max="12048" width="14.81640625" customWidth="1"/>
    <col min="12049" max="12049" width="6.54296875" customWidth="1"/>
    <col min="12050" max="12050" width="8.453125" customWidth="1"/>
    <col min="12051" max="12051" width="7.453125" customWidth="1"/>
    <col min="12052" max="12052" width="9.54296875" bestFit="1" customWidth="1"/>
    <col min="12053" max="12053" width="9.1796875" customWidth="1"/>
    <col min="12054" max="12288" width="9.26953125"/>
    <col min="12289" max="12289" width="4.1796875" customWidth="1"/>
    <col min="12290" max="12290" width="26.26953125" customWidth="1"/>
    <col min="12291" max="12291" width="18.54296875" customWidth="1"/>
    <col min="12292" max="12292" width="11.1796875" customWidth="1"/>
    <col min="12293" max="12293" width="8" customWidth="1"/>
    <col min="12294" max="12294" width="9.26953125" customWidth="1"/>
    <col min="12295" max="12295" width="7.453125" customWidth="1"/>
    <col min="12296" max="12296" width="15.54296875" customWidth="1"/>
    <col min="12297" max="12297" width="10.81640625" customWidth="1"/>
    <col min="12298" max="12298" width="9.7265625" customWidth="1"/>
    <col min="12299" max="12299" width="10" customWidth="1"/>
    <col min="12300" max="12301" width="9.1796875" customWidth="1"/>
    <col min="12302" max="12302" width="10.7265625" customWidth="1"/>
    <col min="12303" max="12303" width="8.1796875" customWidth="1"/>
    <col min="12304" max="12304" width="14.81640625" customWidth="1"/>
    <col min="12305" max="12305" width="6.54296875" customWidth="1"/>
    <col min="12306" max="12306" width="8.453125" customWidth="1"/>
    <col min="12307" max="12307" width="7.453125" customWidth="1"/>
    <col min="12308" max="12308" width="9.54296875" bestFit="1" customWidth="1"/>
    <col min="12309" max="12309" width="9.1796875" customWidth="1"/>
    <col min="12310" max="12544" width="9.26953125"/>
    <col min="12545" max="12545" width="4.1796875" customWidth="1"/>
    <col min="12546" max="12546" width="26.26953125" customWidth="1"/>
    <col min="12547" max="12547" width="18.54296875" customWidth="1"/>
    <col min="12548" max="12548" width="11.1796875" customWidth="1"/>
    <col min="12549" max="12549" width="8" customWidth="1"/>
    <col min="12550" max="12550" width="9.26953125" customWidth="1"/>
    <col min="12551" max="12551" width="7.453125" customWidth="1"/>
    <col min="12552" max="12552" width="15.54296875" customWidth="1"/>
    <col min="12553" max="12553" width="10.81640625" customWidth="1"/>
    <col min="12554" max="12554" width="9.7265625" customWidth="1"/>
    <col min="12555" max="12555" width="10" customWidth="1"/>
    <col min="12556" max="12557" width="9.1796875" customWidth="1"/>
    <col min="12558" max="12558" width="10.7265625" customWidth="1"/>
    <col min="12559" max="12559" width="8.1796875" customWidth="1"/>
    <col min="12560" max="12560" width="14.81640625" customWidth="1"/>
    <col min="12561" max="12561" width="6.54296875" customWidth="1"/>
    <col min="12562" max="12562" width="8.453125" customWidth="1"/>
    <col min="12563" max="12563" width="7.453125" customWidth="1"/>
    <col min="12564" max="12564" width="9.54296875" bestFit="1" customWidth="1"/>
    <col min="12565" max="12565" width="9.1796875" customWidth="1"/>
    <col min="12566" max="12800" width="9.26953125"/>
    <col min="12801" max="12801" width="4.1796875" customWidth="1"/>
    <col min="12802" max="12802" width="26.26953125" customWidth="1"/>
    <col min="12803" max="12803" width="18.54296875" customWidth="1"/>
    <col min="12804" max="12804" width="11.1796875" customWidth="1"/>
    <col min="12805" max="12805" width="8" customWidth="1"/>
    <col min="12806" max="12806" width="9.26953125" customWidth="1"/>
    <col min="12807" max="12807" width="7.453125" customWidth="1"/>
    <col min="12808" max="12808" width="15.54296875" customWidth="1"/>
    <col min="12809" max="12809" width="10.81640625" customWidth="1"/>
    <col min="12810" max="12810" width="9.7265625" customWidth="1"/>
    <col min="12811" max="12811" width="10" customWidth="1"/>
    <col min="12812" max="12813" width="9.1796875" customWidth="1"/>
    <col min="12814" max="12814" width="10.7265625" customWidth="1"/>
    <col min="12815" max="12815" width="8.1796875" customWidth="1"/>
    <col min="12816" max="12816" width="14.81640625" customWidth="1"/>
    <col min="12817" max="12817" width="6.54296875" customWidth="1"/>
    <col min="12818" max="12818" width="8.453125" customWidth="1"/>
    <col min="12819" max="12819" width="7.453125" customWidth="1"/>
    <col min="12820" max="12820" width="9.54296875" bestFit="1" customWidth="1"/>
    <col min="12821" max="12821" width="9.1796875" customWidth="1"/>
    <col min="12822" max="13056" width="9.26953125"/>
    <col min="13057" max="13057" width="4.1796875" customWidth="1"/>
    <col min="13058" max="13058" width="26.26953125" customWidth="1"/>
    <col min="13059" max="13059" width="18.54296875" customWidth="1"/>
    <col min="13060" max="13060" width="11.1796875" customWidth="1"/>
    <col min="13061" max="13061" width="8" customWidth="1"/>
    <col min="13062" max="13062" width="9.26953125" customWidth="1"/>
    <col min="13063" max="13063" width="7.453125" customWidth="1"/>
    <col min="13064" max="13064" width="15.54296875" customWidth="1"/>
    <col min="13065" max="13065" width="10.81640625" customWidth="1"/>
    <col min="13066" max="13066" width="9.7265625" customWidth="1"/>
    <col min="13067" max="13067" width="10" customWidth="1"/>
    <col min="13068" max="13069" width="9.1796875" customWidth="1"/>
    <col min="13070" max="13070" width="10.7265625" customWidth="1"/>
    <col min="13071" max="13071" width="8.1796875" customWidth="1"/>
    <col min="13072" max="13072" width="14.81640625" customWidth="1"/>
    <col min="13073" max="13073" width="6.54296875" customWidth="1"/>
    <col min="13074" max="13074" width="8.453125" customWidth="1"/>
    <col min="13075" max="13075" width="7.453125" customWidth="1"/>
    <col min="13076" max="13076" width="9.54296875" bestFit="1" customWidth="1"/>
    <col min="13077" max="13077" width="9.1796875" customWidth="1"/>
    <col min="13078" max="13312" width="9.26953125"/>
    <col min="13313" max="13313" width="4.1796875" customWidth="1"/>
    <col min="13314" max="13314" width="26.26953125" customWidth="1"/>
    <col min="13315" max="13315" width="18.54296875" customWidth="1"/>
    <col min="13316" max="13316" width="11.1796875" customWidth="1"/>
    <col min="13317" max="13317" width="8" customWidth="1"/>
    <col min="13318" max="13318" width="9.26953125" customWidth="1"/>
    <col min="13319" max="13319" width="7.453125" customWidth="1"/>
    <col min="13320" max="13320" width="15.54296875" customWidth="1"/>
    <col min="13321" max="13321" width="10.81640625" customWidth="1"/>
    <col min="13322" max="13322" width="9.7265625" customWidth="1"/>
    <col min="13323" max="13323" width="10" customWidth="1"/>
    <col min="13324" max="13325" width="9.1796875" customWidth="1"/>
    <col min="13326" max="13326" width="10.7265625" customWidth="1"/>
    <col min="13327" max="13327" width="8.1796875" customWidth="1"/>
    <col min="13328" max="13328" width="14.81640625" customWidth="1"/>
    <col min="13329" max="13329" width="6.54296875" customWidth="1"/>
    <col min="13330" max="13330" width="8.453125" customWidth="1"/>
    <col min="13331" max="13331" width="7.453125" customWidth="1"/>
    <col min="13332" max="13332" width="9.54296875" bestFit="1" customWidth="1"/>
    <col min="13333" max="13333" width="9.1796875" customWidth="1"/>
    <col min="13334" max="13568" width="9.26953125"/>
    <col min="13569" max="13569" width="4.1796875" customWidth="1"/>
    <col min="13570" max="13570" width="26.26953125" customWidth="1"/>
    <col min="13571" max="13571" width="18.54296875" customWidth="1"/>
    <col min="13572" max="13572" width="11.1796875" customWidth="1"/>
    <col min="13573" max="13573" width="8" customWidth="1"/>
    <col min="13574" max="13574" width="9.26953125" customWidth="1"/>
    <col min="13575" max="13575" width="7.453125" customWidth="1"/>
    <col min="13576" max="13576" width="15.54296875" customWidth="1"/>
    <col min="13577" max="13577" width="10.81640625" customWidth="1"/>
    <col min="13578" max="13578" width="9.7265625" customWidth="1"/>
    <col min="13579" max="13579" width="10" customWidth="1"/>
    <col min="13580" max="13581" width="9.1796875" customWidth="1"/>
    <col min="13582" max="13582" width="10.7265625" customWidth="1"/>
    <col min="13583" max="13583" width="8.1796875" customWidth="1"/>
    <col min="13584" max="13584" width="14.81640625" customWidth="1"/>
    <col min="13585" max="13585" width="6.54296875" customWidth="1"/>
    <col min="13586" max="13586" width="8.453125" customWidth="1"/>
    <col min="13587" max="13587" width="7.453125" customWidth="1"/>
    <col min="13588" max="13588" width="9.54296875" bestFit="1" customWidth="1"/>
    <col min="13589" max="13589" width="9.1796875" customWidth="1"/>
    <col min="13590" max="13824" width="9.26953125"/>
    <col min="13825" max="13825" width="4.1796875" customWidth="1"/>
    <col min="13826" max="13826" width="26.26953125" customWidth="1"/>
    <col min="13827" max="13827" width="18.54296875" customWidth="1"/>
    <col min="13828" max="13828" width="11.1796875" customWidth="1"/>
    <col min="13829" max="13829" width="8" customWidth="1"/>
    <col min="13830" max="13830" width="9.26953125" customWidth="1"/>
    <col min="13831" max="13831" width="7.453125" customWidth="1"/>
    <col min="13832" max="13832" width="15.54296875" customWidth="1"/>
    <col min="13833" max="13833" width="10.81640625" customWidth="1"/>
    <col min="13834" max="13834" width="9.7265625" customWidth="1"/>
    <col min="13835" max="13835" width="10" customWidth="1"/>
    <col min="13836" max="13837" width="9.1796875" customWidth="1"/>
    <col min="13838" max="13838" width="10.7265625" customWidth="1"/>
    <col min="13839" max="13839" width="8.1796875" customWidth="1"/>
    <col min="13840" max="13840" width="14.81640625" customWidth="1"/>
    <col min="13841" max="13841" width="6.54296875" customWidth="1"/>
    <col min="13842" max="13842" width="8.453125" customWidth="1"/>
    <col min="13843" max="13843" width="7.453125" customWidth="1"/>
    <col min="13844" max="13844" width="9.54296875" bestFit="1" customWidth="1"/>
    <col min="13845" max="13845" width="9.1796875" customWidth="1"/>
    <col min="13846" max="14080" width="9.26953125"/>
    <col min="14081" max="14081" width="4.1796875" customWidth="1"/>
    <col min="14082" max="14082" width="26.26953125" customWidth="1"/>
    <col min="14083" max="14083" width="18.54296875" customWidth="1"/>
    <col min="14084" max="14084" width="11.1796875" customWidth="1"/>
    <col min="14085" max="14085" width="8" customWidth="1"/>
    <col min="14086" max="14086" width="9.26953125" customWidth="1"/>
    <col min="14087" max="14087" width="7.453125" customWidth="1"/>
    <col min="14088" max="14088" width="15.54296875" customWidth="1"/>
    <col min="14089" max="14089" width="10.81640625" customWidth="1"/>
    <col min="14090" max="14090" width="9.7265625" customWidth="1"/>
    <col min="14091" max="14091" width="10" customWidth="1"/>
    <col min="14092" max="14093" width="9.1796875" customWidth="1"/>
    <col min="14094" max="14094" width="10.7265625" customWidth="1"/>
    <col min="14095" max="14095" width="8.1796875" customWidth="1"/>
    <col min="14096" max="14096" width="14.81640625" customWidth="1"/>
    <col min="14097" max="14097" width="6.54296875" customWidth="1"/>
    <col min="14098" max="14098" width="8.453125" customWidth="1"/>
    <col min="14099" max="14099" width="7.453125" customWidth="1"/>
    <col min="14100" max="14100" width="9.54296875" bestFit="1" customWidth="1"/>
    <col min="14101" max="14101" width="9.1796875" customWidth="1"/>
    <col min="14102" max="14336" width="9.26953125"/>
    <col min="14337" max="14337" width="4.1796875" customWidth="1"/>
    <col min="14338" max="14338" width="26.26953125" customWidth="1"/>
    <col min="14339" max="14339" width="18.54296875" customWidth="1"/>
    <col min="14340" max="14340" width="11.1796875" customWidth="1"/>
    <col min="14341" max="14341" width="8" customWidth="1"/>
    <col min="14342" max="14342" width="9.26953125" customWidth="1"/>
    <col min="14343" max="14343" width="7.453125" customWidth="1"/>
    <col min="14344" max="14344" width="15.54296875" customWidth="1"/>
    <col min="14345" max="14345" width="10.81640625" customWidth="1"/>
    <col min="14346" max="14346" width="9.7265625" customWidth="1"/>
    <col min="14347" max="14347" width="10" customWidth="1"/>
    <col min="14348" max="14349" width="9.1796875" customWidth="1"/>
    <col min="14350" max="14350" width="10.7265625" customWidth="1"/>
    <col min="14351" max="14351" width="8.1796875" customWidth="1"/>
    <col min="14352" max="14352" width="14.81640625" customWidth="1"/>
    <col min="14353" max="14353" width="6.54296875" customWidth="1"/>
    <col min="14354" max="14354" width="8.453125" customWidth="1"/>
    <col min="14355" max="14355" width="7.453125" customWidth="1"/>
    <col min="14356" max="14356" width="9.54296875" bestFit="1" customWidth="1"/>
    <col min="14357" max="14357" width="9.1796875" customWidth="1"/>
    <col min="14358" max="14592" width="9.26953125"/>
    <col min="14593" max="14593" width="4.1796875" customWidth="1"/>
    <col min="14594" max="14594" width="26.26953125" customWidth="1"/>
    <col min="14595" max="14595" width="18.54296875" customWidth="1"/>
    <col min="14596" max="14596" width="11.1796875" customWidth="1"/>
    <col min="14597" max="14597" width="8" customWidth="1"/>
    <col min="14598" max="14598" width="9.26953125" customWidth="1"/>
    <col min="14599" max="14599" width="7.453125" customWidth="1"/>
    <col min="14600" max="14600" width="15.54296875" customWidth="1"/>
    <col min="14601" max="14601" width="10.81640625" customWidth="1"/>
    <col min="14602" max="14602" width="9.7265625" customWidth="1"/>
    <col min="14603" max="14603" width="10" customWidth="1"/>
    <col min="14604" max="14605" width="9.1796875" customWidth="1"/>
    <col min="14606" max="14606" width="10.7265625" customWidth="1"/>
    <col min="14607" max="14607" width="8.1796875" customWidth="1"/>
    <col min="14608" max="14608" width="14.81640625" customWidth="1"/>
    <col min="14609" max="14609" width="6.54296875" customWidth="1"/>
    <col min="14610" max="14610" width="8.453125" customWidth="1"/>
    <col min="14611" max="14611" width="7.453125" customWidth="1"/>
    <col min="14612" max="14612" width="9.54296875" bestFit="1" customWidth="1"/>
    <col min="14613" max="14613" width="9.1796875" customWidth="1"/>
    <col min="14614" max="14848" width="9.26953125"/>
    <col min="14849" max="14849" width="4.1796875" customWidth="1"/>
    <col min="14850" max="14850" width="26.26953125" customWidth="1"/>
    <col min="14851" max="14851" width="18.54296875" customWidth="1"/>
    <col min="14852" max="14852" width="11.1796875" customWidth="1"/>
    <col min="14853" max="14853" width="8" customWidth="1"/>
    <col min="14854" max="14854" width="9.26953125" customWidth="1"/>
    <col min="14855" max="14855" width="7.453125" customWidth="1"/>
    <col min="14856" max="14856" width="15.54296875" customWidth="1"/>
    <col min="14857" max="14857" width="10.81640625" customWidth="1"/>
    <col min="14858" max="14858" width="9.7265625" customWidth="1"/>
    <col min="14859" max="14859" width="10" customWidth="1"/>
    <col min="14860" max="14861" width="9.1796875" customWidth="1"/>
    <col min="14862" max="14862" width="10.7265625" customWidth="1"/>
    <col min="14863" max="14863" width="8.1796875" customWidth="1"/>
    <col min="14864" max="14864" width="14.81640625" customWidth="1"/>
    <col min="14865" max="14865" width="6.54296875" customWidth="1"/>
    <col min="14866" max="14866" width="8.453125" customWidth="1"/>
    <col min="14867" max="14867" width="7.453125" customWidth="1"/>
    <col min="14868" max="14868" width="9.54296875" bestFit="1" customWidth="1"/>
    <col min="14869" max="14869" width="9.1796875" customWidth="1"/>
    <col min="14870" max="15104" width="9.26953125"/>
    <col min="15105" max="15105" width="4.1796875" customWidth="1"/>
    <col min="15106" max="15106" width="26.26953125" customWidth="1"/>
    <col min="15107" max="15107" width="18.54296875" customWidth="1"/>
    <col min="15108" max="15108" width="11.1796875" customWidth="1"/>
    <col min="15109" max="15109" width="8" customWidth="1"/>
    <col min="15110" max="15110" width="9.26953125" customWidth="1"/>
    <col min="15111" max="15111" width="7.453125" customWidth="1"/>
    <col min="15112" max="15112" width="15.54296875" customWidth="1"/>
    <col min="15113" max="15113" width="10.81640625" customWidth="1"/>
    <col min="15114" max="15114" width="9.7265625" customWidth="1"/>
    <col min="15115" max="15115" width="10" customWidth="1"/>
    <col min="15116" max="15117" width="9.1796875" customWidth="1"/>
    <col min="15118" max="15118" width="10.7265625" customWidth="1"/>
    <col min="15119" max="15119" width="8.1796875" customWidth="1"/>
    <col min="15120" max="15120" width="14.81640625" customWidth="1"/>
    <col min="15121" max="15121" width="6.54296875" customWidth="1"/>
    <col min="15122" max="15122" width="8.453125" customWidth="1"/>
    <col min="15123" max="15123" width="7.453125" customWidth="1"/>
    <col min="15124" max="15124" width="9.54296875" bestFit="1" customWidth="1"/>
    <col min="15125" max="15125" width="9.1796875" customWidth="1"/>
    <col min="15126" max="15360" width="9.26953125"/>
    <col min="15361" max="15361" width="4.1796875" customWidth="1"/>
    <col min="15362" max="15362" width="26.26953125" customWidth="1"/>
    <col min="15363" max="15363" width="18.54296875" customWidth="1"/>
    <col min="15364" max="15364" width="11.1796875" customWidth="1"/>
    <col min="15365" max="15365" width="8" customWidth="1"/>
    <col min="15366" max="15366" width="9.26953125" customWidth="1"/>
    <col min="15367" max="15367" width="7.453125" customWidth="1"/>
    <col min="15368" max="15368" width="15.54296875" customWidth="1"/>
    <col min="15369" max="15369" width="10.81640625" customWidth="1"/>
    <col min="15370" max="15370" width="9.7265625" customWidth="1"/>
    <col min="15371" max="15371" width="10" customWidth="1"/>
    <col min="15372" max="15373" width="9.1796875" customWidth="1"/>
    <col min="15374" max="15374" width="10.7265625" customWidth="1"/>
    <col min="15375" max="15375" width="8.1796875" customWidth="1"/>
    <col min="15376" max="15376" width="14.81640625" customWidth="1"/>
    <col min="15377" max="15377" width="6.54296875" customWidth="1"/>
    <col min="15378" max="15378" width="8.453125" customWidth="1"/>
    <col min="15379" max="15379" width="7.453125" customWidth="1"/>
    <col min="15380" max="15380" width="9.54296875" bestFit="1" customWidth="1"/>
    <col min="15381" max="15381" width="9.1796875" customWidth="1"/>
    <col min="15382" max="15616" width="9.26953125"/>
    <col min="15617" max="15617" width="4.1796875" customWidth="1"/>
    <col min="15618" max="15618" width="26.26953125" customWidth="1"/>
    <col min="15619" max="15619" width="18.54296875" customWidth="1"/>
    <col min="15620" max="15620" width="11.1796875" customWidth="1"/>
    <col min="15621" max="15621" width="8" customWidth="1"/>
    <col min="15622" max="15622" width="9.26953125" customWidth="1"/>
    <col min="15623" max="15623" width="7.453125" customWidth="1"/>
    <col min="15624" max="15624" width="15.54296875" customWidth="1"/>
    <col min="15625" max="15625" width="10.81640625" customWidth="1"/>
    <col min="15626" max="15626" width="9.7265625" customWidth="1"/>
    <col min="15627" max="15627" width="10" customWidth="1"/>
    <col min="15628" max="15629" width="9.1796875" customWidth="1"/>
    <col min="15630" max="15630" width="10.7265625" customWidth="1"/>
    <col min="15631" max="15631" width="8.1796875" customWidth="1"/>
    <col min="15632" max="15632" width="14.81640625" customWidth="1"/>
    <col min="15633" max="15633" width="6.54296875" customWidth="1"/>
    <col min="15634" max="15634" width="8.453125" customWidth="1"/>
    <col min="15635" max="15635" width="7.453125" customWidth="1"/>
    <col min="15636" max="15636" width="9.54296875" bestFit="1" customWidth="1"/>
    <col min="15637" max="15637" width="9.1796875" customWidth="1"/>
    <col min="15638" max="15872" width="9.26953125"/>
    <col min="15873" max="15873" width="4.1796875" customWidth="1"/>
    <col min="15874" max="15874" width="26.26953125" customWidth="1"/>
    <col min="15875" max="15875" width="18.54296875" customWidth="1"/>
    <col min="15876" max="15876" width="11.1796875" customWidth="1"/>
    <col min="15877" max="15877" width="8" customWidth="1"/>
    <col min="15878" max="15878" width="9.26953125" customWidth="1"/>
    <col min="15879" max="15879" width="7.453125" customWidth="1"/>
    <col min="15880" max="15880" width="15.54296875" customWidth="1"/>
    <col min="15881" max="15881" width="10.81640625" customWidth="1"/>
    <col min="15882" max="15882" width="9.7265625" customWidth="1"/>
    <col min="15883" max="15883" width="10" customWidth="1"/>
    <col min="15884" max="15885" width="9.1796875" customWidth="1"/>
    <col min="15886" max="15886" width="10.7265625" customWidth="1"/>
    <col min="15887" max="15887" width="8.1796875" customWidth="1"/>
    <col min="15888" max="15888" width="14.81640625" customWidth="1"/>
    <col min="15889" max="15889" width="6.54296875" customWidth="1"/>
    <col min="15890" max="15890" width="8.453125" customWidth="1"/>
    <col min="15891" max="15891" width="7.453125" customWidth="1"/>
    <col min="15892" max="15892" width="9.54296875" bestFit="1" customWidth="1"/>
    <col min="15893" max="15893" width="9.1796875" customWidth="1"/>
    <col min="15894" max="16128" width="9.26953125"/>
    <col min="16129" max="16129" width="4.1796875" customWidth="1"/>
    <col min="16130" max="16130" width="26.26953125" customWidth="1"/>
    <col min="16131" max="16131" width="18.54296875" customWidth="1"/>
    <col min="16132" max="16132" width="11.1796875" customWidth="1"/>
    <col min="16133" max="16133" width="8" customWidth="1"/>
    <col min="16134" max="16134" width="9.26953125" customWidth="1"/>
    <col min="16135" max="16135" width="7.453125" customWidth="1"/>
    <col min="16136" max="16136" width="15.54296875" customWidth="1"/>
    <col min="16137" max="16137" width="10.81640625" customWidth="1"/>
    <col min="16138" max="16138" width="9.7265625" customWidth="1"/>
    <col min="16139" max="16139" width="10" customWidth="1"/>
    <col min="16140" max="16141" width="9.1796875" customWidth="1"/>
    <col min="16142" max="16142" width="10.7265625" customWidth="1"/>
    <col min="16143" max="16143" width="8.1796875" customWidth="1"/>
    <col min="16144" max="16144" width="14.81640625" customWidth="1"/>
    <col min="16145" max="16145" width="6.54296875" customWidth="1"/>
    <col min="16146" max="16146" width="8.453125" customWidth="1"/>
    <col min="16147" max="16147" width="7.453125" customWidth="1"/>
    <col min="16148" max="16148" width="9.54296875" bestFit="1" customWidth="1"/>
    <col min="16149" max="16149" width="9.1796875" customWidth="1"/>
    <col min="16150" max="16384" width="9.26953125"/>
  </cols>
  <sheetData>
    <row r="1" spans="1:22" ht="15" customHeight="1">
      <c r="A1" s="1456" t="s">
        <v>73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1456"/>
      <c r="M1" s="1456"/>
      <c r="N1" s="1456"/>
      <c r="O1" s="1456"/>
      <c r="P1" s="1456"/>
      <c r="Q1" s="1456"/>
      <c r="R1" s="1456"/>
      <c r="S1" s="1456"/>
    </row>
    <row r="2" spans="1:22" ht="15" customHeight="1">
      <c r="A2" s="1458" t="s">
        <v>74</v>
      </c>
      <c r="B2" s="1458"/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  <c r="Q2" s="1458"/>
      <c r="R2" s="1458"/>
      <c r="S2" s="1458"/>
    </row>
    <row r="3" spans="1:22" ht="15" customHeight="1">
      <c r="A3" s="1460" t="s">
        <v>75</v>
      </c>
      <c r="B3" s="1460"/>
      <c r="C3" s="1460"/>
      <c r="D3" s="1460"/>
      <c r="E3" s="1460"/>
      <c r="F3" s="1460"/>
      <c r="G3" s="1460"/>
      <c r="H3" s="1460"/>
      <c r="I3" s="1460"/>
      <c r="J3" s="1460"/>
      <c r="K3" s="1460"/>
      <c r="L3" s="1460"/>
      <c r="M3" s="1460"/>
      <c r="N3" s="1460"/>
      <c r="O3" s="1460"/>
      <c r="P3" s="1460"/>
      <c r="Q3" s="1460"/>
      <c r="R3" s="1460"/>
      <c r="S3" s="1460"/>
    </row>
    <row r="4" spans="1:22" s="52" customFormat="1" ht="15" customHeight="1">
      <c r="A4" s="1460" t="s">
        <v>1105</v>
      </c>
      <c r="B4" s="1460"/>
      <c r="C4" s="1460"/>
      <c r="D4" s="1460"/>
      <c r="E4" s="1460"/>
      <c r="F4" s="1460"/>
      <c r="G4" s="1460"/>
      <c r="H4" s="1460"/>
      <c r="I4" s="1460"/>
      <c r="J4" s="1460"/>
      <c r="K4" s="1460"/>
      <c r="L4" s="1460"/>
      <c r="M4" s="1460"/>
      <c r="N4" s="1460"/>
      <c r="O4" s="1460"/>
      <c r="P4" s="1460"/>
      <c r="Q4" s="1460"/>
      <c r="R4" s="1460"/>
      <c r="S4" s="1460"/>
      <c r="T4" s="276"/>
    </row>
    <row r="5" spans="1:22" s="52" customFormat="1" ht="9" customHeight="1">
      <c r="A5" s="108"/>
      <c r="B5" s="109"/>
      <c r="C5" s="110"/>
      <c r="D5" s="110"/>
      <c r="E5" s="108"/>
      <c r="F5" s="111"/>
      <c r="G5" s="1348"/>
      <c r="H5" s="1348"/>
      <c r="I5" s="1348"/>
      <c r="J5" s="1348"/>
      <c r="K5" s="1348"/>
      <c r="L5" s="1348"/>
      <c r="M5" s="1348"/>
      <c r="N5" s="1348"/>
      <c r="O5" s="1348"/>
      <c r="P5" s="1348"/>
      <c r="Q5" s="1348"/>
      <c r="R5" s="1348"/>
      <c r="S5" s="112"/>
      <c r="T5" s="276"/>
    </row>
    <row r="6" spans="1:22" s="52" customFormat="1" ht="21" customHeight="1">
      <c r="A6" s="1462" t="s">
        <v>77</v>
      </c>
      <c r="B6" s="1465" t="s">
        <v>78</v>
      </c>
      <c r="C6" s="1468" t="s">
        <v>79</v>
      </c>
      <c r="D6" s="1471" t="s">
        <v>80</v>
      </c>
      <c r="E6" s="1462" t="s">
        <v>81</v>
      </c>
      <c r="F6" s="1462" t="s">
        <v>82</v>
      </c>
      <c r="G6" s="1462" t="s">
        <v>83</v>
      </c>
      <c r="H6" s="1487" t="s">
        <v>84</v>
      </c>
      <c r="I6" s="1462" t="s">
        <v>85</v>
      </c>
      <c r="J6" s="1462" t="s">
        <v>86</v>
      </c>
      <c r="K6" s="1462" t="s">
        <v>87</v>
      </c>
      <c r="L6" s="1477" t="s">
        <v>88</v>
      </c>
      <c r="M6" s="1479"/>
      <c r="N6" s="1531" t="s">
        <v>89</v>
      </c>
      <c r="O6" s="1477" t="s">
        <v>90</v>
      </c>
      <c r="P6" s="1540"/>
      <c r="Q6" s="1479"/>
      <c r="R6" s="1480" t="s">
        <v>91</v>
      </c>
      <c r="S6" s="1462" t="s">
        <v>92</v>
      </c>
    </row>
    <row r="7" spans="1:22" s="52" customFormat="1" ht="13.5" customHeight="1">
      <c r="A7" s="1463"/>
      <c r="B7" s="1466"/>
      <c r="C7" s="1469"/>
      <c r="D7" s="1472"/>
      <c r="E7" s="1463"/>
      <c r="F7" s="1463"/>
      <c r="G7" s="1463"/>
      <c r="H7" s="1488"/>
      <c r="I7" s="1463"/>
      <c r="J7" s="1463"/>
      <c r="K7" s="1463"/>
      <c r="L7" s="1462" t="s">
        <v>93</v>
      </c>
      <c r="M7" s="1462" t="s">
        <v>94</v>
      </c>
      <c r="N7" s="1532"/>
      <c r="O7" s="1462" t="s">
        <v>95</v>
      </c>
      <c r="P7" s="1477" t="s">
        <v>96</v>
      </c>
      <c r="Q7" s="1479"/>
      <c r="R7" s="1481"/>
      <c r="S7" s="1463"/>
      <c r="T7" s="276"/>
    </row>
    <row r="8" spans="1:22" s="52" customFormat="1" ht="11.25" customHeight="1">
      <c r="A8" s="1464"/>
      <c r="B8" s="1467"/>
      <c r="C8" s="1470"/>
      <c r="D8" s="1473"/>
      <c r="E8" s="1464"/>
      <c r="F8" s="1464"/>
      <c r="G8" s="1464"/>
      <c r="H8" s="1489"/>
      <c r="I8" s="1464"/>
      <c r="J8" s="1464"/>
      <c r="K8" s="1464"/>
      <c r="L8" s="1464"/>
      <c r="M8" s="1464"/>
      <c r="N8" s="1533"/>
      <c r="O8" s="1464"/>
      <c r="P8" s="445" t="s">
        <v>97</v>
      </c>
      <c r="Q8" s="446" t="s">
        <v>98</v>
      </c>
      <c r="R8" s="1482"/>
      <c r="S8" s="1464"/>
      <c r="T8" s="276"/>
    </row>
    <row r="9" spans="1:22" s="113" customFormat="1" ht="10.5" customHeight="1" thickBot="1">
      <c r="A9" s="442">
        <v>1</v>
      </c>
      <c r="B9" s="443">
        <v>2</v>
      </c>
      <c r="C9" s="444">
        <v>3</v>
      </c>
      <c r="D9" s="444">
        <v>4</v>
      </c>
      <c r="E9" s="442">
        <v>5</v>
      </c>
      <c r="F9" s="442">
        <v>6</v>
      </c>
      <c r="G9" s="442">
        <v>7</v>
      </c>
      <c r="H9" s="442">
        <v>8</v>
      </c>
      <c r="I9" s="442">
        <v>9</v>
      </c>
      <c r="J9" s="442">
        <v>10</v>
      </c>
      <c r="K9" s="442">
        <v>11</v>
      </c>
      <c r="L9" s="442">
        <v>12</v>
      </c>
      <c r="M9" s="442">
        <v>13</v>
      </c>
      <c r="N9" s="442">
        <v>14</v>
      </c>
      <c r="O9" s="442">
        <v>15</v>
      </c>
      <c r="P9" s="442">
        <v>16</v>
      </c>
      <c r="Q9" s="442">
        <v>17</v>
      </c>
      <c r="R9" s="442">
        <v>18</v>
      </c>
      <c r="S9" s="442">
        <v>19</v>
      </c>
      <c r="T9" s="277"/>
    </row>
    <row r="10" spans="1:22" s="52" customFormat="1" ht="15" customHeight="1" thickTop="1">
      <c r="A10" s="177"/>
      <c r="B10" s="178"/>
      <c r="C10" s="179"/>
      <c r="D10" s="179"/>
      <c r="E10" s="177"/>
      <c r="F10" s="180"/>
      <c r="G10" s="177"/>
      <c r="H10" s="181"/>
      <c r="I10" s="182"/>
      <c r="J10" s="177"/>
      <c r="K10" s="183"/>
      <c r="L10" s="177"/>
      <c r="M10" s="183"/>
      <c r="N10" s="177"/>
      <c r="O10" s="183"/>
      <c r="P10" s="177"/>
      <c r="Q10" s="184"/>
      <c r="R10" s="177"/>
      <c r="S10" s="185"/>
      <c r="T10" s="276"/>
    </row>
    <row r="11" spans="1:22" s="78" customFormat="1" ht="15" customHeight="1">
      <c r="A11" s="1504" t="s">
        <v>99</v>
      </c>
      <c r="B11" s="1505"/>
      <c r="C11" s="907"/>
      <c r="D11" s="907"/>
      <c r="E11" s="907"/>
      <c r="F11" s="907"/>
      <c r="G11" s="907"/>
      <c r="H11" s="907"/>
      <c r="I11" s="907"/>
      <c r="J11" s="907"/>
      <c r="K11" s="907"/>
      <c r="L11" s="907"/>
      <c r="M11" s="907"/>
      <c r="N11" s="907"/>
      <c r="O11" s="907"/>
      <c r="P11" s="907"/>
      <c r="Q11" s="907"/>
      <c r="R11" s="907"/>
      <c r="S11" s="907"/>
      <c r="T11" s="275"/>
      <c r="V11"/>
    </row>
    <row r="12" spans="1:22" s="78" customFormat="1" ht="17.25" customHeight="1">
      <c r="A12" s="1506" t="s">
        <v>348</v>
      </c>
      <c r="B12" s="1507"/>
      <c r="C12" s="1507"/>
      <c r="D12" s="1507"/>
      <c r="E12" s="1507"/>
      <c r="F12" s="1507"/>
      <c r="G12" s="1507"/>
      <c r="H12" s="1507"/>
      <c r="I12" s="1507"/>
      <c r="J12" s="1507"/>
      <c r="K12" s="1507"/>
      <c r="L12" s="1507"/>
      <c r="M12" s="1507"/>
      <c r="N12" s="1507"/>
      <c r="O12" s="1507"/>
      <c r="P12" s="1507"/>
      <c r="Q12" s="1507"/>
      <c r="R12" s="1507"/>
      <c r="S12" s="1507"/>
      <c r="T12" s="275"/>
      <c r="V12"/>
    </row>
    <row r="13" spans="1:22" s="78" customFormat="1" ht="34" customHeight="1">
      <c r="A13" s="60">
        <f>SUBTOTAL(3,$B$13:B13)</f>
        <v>1</v>
      </c>
      <c r="B13" s="448" t="s">
        <v>1046</v>
      </c>
      <c r="C13" s="449">
        <v>200000000</v>
      </c>
      <c r="D13" s="114" t="s">
        <v>114</v>
      </c>
      <c r="E13" s="301" t="s">
        <v>103</v>
      </c>
      <c r="F13" s="685" t="s">
        <v>104</v>
      </c>
      <c r="G13" s="114"/>
      <c r="H13" s="451"/>
      <c r="I13" s="452"/>
      <c r="J13" s="453"/>
      <c r="K13" s="188"/>
      <c r="L13" s="189"/>
      <c r="M13" s="190"/>
      <c r="N13" s="191"/>
      <c r="O13" s="120"/>
      <c r="P13" s="297"/>
      <c r="Q13" s="454"/>
      <c r="R13" s="192"/>
      <c r="S13" s="684" t="s">
        <v>997</v>
      </c>
      <c r="T13" s="275" t="s">
        <v>110</v>
      </c>
      <c r="V13"/>
    </row>
    <row r="14" spans="1:22" s="78" customFormat="1" ht="34" customHeight="1">
      <c r="A14" s="60">
        <f>SUBTOTAL(3,$B$13:B14)</f>
        <v>2</v>
      </c>
      <c r="B14" s="448" t="s">
        <v>119</v>
      </c>
      <c r="C14" s="455">
        <v>150000000</v>
      </c>
      <c r="D14" s="114" t="s">
        <v>114</v>
      </c>
      <c r="E14" s="301" t="s">
        <v>103</v>
      </c>
      <c r="F14" s="685" t="s">
        <v>104</v>
      </c>
      <c r="G14" s="114"/>
      <c r="H14" s="451"/>
      <c r="I14" s="452"/>
      <c r="J14" s="453"/>
      <c r="K14" s="188"/>
      <c r="L14" s="189"/>
      <c r="M14" s="190"/>
      <c r="N14" s="191"/>
      <c r="O14" s="120"/>
      <c r="P14" s="297"/>
      <c r="Q14" s="454"/>
      <c r="R14" s="192"/>
      <c r="S14" s="684" t="s">
        <v>997</v>
      </c>
      <c r="T14" s="275" t="s">
        <v>110</v>
      </c>
      <c r="V14"/>
    </row>
    <row r="15" spans="1:22" s="78" customFormat="1" ht="45" customHeight="1">
      <c r="A15" s="60">
        <f>SUBTOTAL(3,$B$13:B15)</f>
        <v>3</v>
      </c>
      <c r="B15" s="448" t="s">
        <v>1047</v>
      </c>
      <c r="C15" s="449">
        <v>1000000000</v>
      </c>
      <c r="D15" s="114" t="s">
        <v>875</v>
      </c>
      <c r="E15" s="301" t="s">
        <v>103</v>
      </c>
      <c r="F15" s="685" t="s">
        <v>104</v>
      </c>
      <c r="G15" s="114" t="s">
        <v>105</v>
      </c>
      <c r="H15" s="847">
        <v>863774938.24000001</v>
      </c>
      <c r="I15" s="452" t="s">
        <v>106</v>
      </c>
      <c r="J15" s="453" t="s">
        <v>1048</v>
      </c>
      <c r="K15" s="188" t="s">
        <v>1049</v>
      </c>
      <c r="L15" s="189" t="s">
        <v>877</v>
      </c>
      <c r="M15" s="190" t="s">
        <v>878</v>
      </c>
      <c r="N15" s="887">
        <v>0.9</v>
      </c>
      <c r="O15" s="888">
        <v>0.64</v>
      </c>
      <c r="P15" s="297">
        <f>Q15*H15</f>
        <v>0</v>
      </c>
      <c r="Q15" s="454">
        <v>0</v>
      </c>
      <c r="R15" s="889">
        <f>O15-N15</f>
        <v>-0.26</v>
      </c>
      <c r="S15" s="684" t="s">
        <v>882</v>
      </c>
      <c r="T15" s="275" t="s">
        <v>110</v>
      </c>
      <c r="V15"/>
    </row>
    <row r="16" spans="1:22" s="78" customFormat="1" ht="48" customHeight="1">
      <c r="A16" s="60">
        <f>SUBTOTAL(3,$B$13:B16)</f>
        <v>4</v>
      </c>
      <c r="B16" s="448" t="s">
        <v>1050</v>
      </c>
      <c r="C16" s="449">
        <v>2000000000</v>
      </c>
      <c r="D16" s="114" t="s">
        <v>875</v>
      </c>
      <c r="E16" s="301" t="s">
        <v>103</v>
      </c>
      <c r="F16" s="685" t="s">
        <v>104</v>
      </c>
      <c r="G16" s="114" t="s">
        <v>105</v>
      </c>
      <c r="H16" s="847">
        <v>1775166293.5999999</v>
      </c>
      <c r="I16" s="452" t="s">
        <v>953</v>
      </c>
      <c r="J16" s="453" t="s">
        <v>1048</v>
      </c>
      <c r="K16" s="188" t="s">
        <v>1049</v>
      </c>
      <c r="L16" s="189" t="s">
        <v>877</v>
      </c>
      <c r="M16" s="190" t="s">
        <v>878</v>
      </c>
      <c r="N16" s="887">
        <v>0.44</v>
      </c>
      <c r="O16" s="888">
        <v>0.43</v>
      </c>
      <c r="P16" s="297">
        <f>Q16*H16</f>
        <v>0</v>
      </c>
      <c r="Q16" s="454">
        <v>0</v>
      </c>
      <c r="R16" s="889">
        <f>O16-N16</f>
        <v>-1.0000000000000009E-2</v>
      </c>
      <c r="S16" s="684" t="s">
        <v>882</v>
      </c>
      <c r="T16" s="275" t="s">
        <v>110</v>
      </c>
      <c r="V16"/>
    </row>
    <row r="17" spans="1:22" s="78" customFormat="1" ht="36.4" customHeight="1">
      <c r="A17" s="60">
        <f>SUBTOTAL(3,$B$13:B17)</f>
        <v>5</v>
      </c>
      <c r="B17" s="448" t="s">
        <v>123</v>
      </c>
      <c r="C17" s="449">
        <v>200000000</v>
      </c>
      <c r="D17" s="114" t="s">
        <v>114</v>
      </c>
      <c r="E17" s="301" t="s">
        <v>103</v>
      </c>
      <c r="F17" s="685" t="s">
        <v>104</v>
      </c>
      <c r="G17" s="114"/>
      <c r="H17" s="451"/>
      <c r="I17" s="452"/>
      <c r="J17" s="453"/>
      <c r="K17" s="188"/>
      <c r="L17" s="189"/>
      <c r="M17" s="190"/>
      <c r="N17" s="191"/>
      <c r="O17" s="120"/>
      <c r="P17" s="297"/>
      <c r="Q17" s="454"/>
      <c r="R17" s="192"/>
      <c r="S17" s="684" t="s">
        <v>997</v>
      </c>
      <c r="T17" s="275" t="s">
        <v>110</v>
      </c>
      <c r="V17"/>
    </row>
    <row r="18" spans="1:22" s="78" customFormat="1" ht="36" customHeight="1">
      <c r="A18" s="60">
        <f>SUBTOTAL(3,$B$13:B18)</f>
        <v>6</v>
      </c>
      <c r="B18" s="448" t="s">
        <v>128</v>
      </c>
      <c r="C18" s="449">
        <v>357000000</v>
      </c>
      <c r="D18" s="114" t="s">
        <v>875</v>
      </c>
      <c r="E18" s="301" t="s">
        <v>103</v>
      </c>
      <c r="F18" s="685" t="s">
        <v>104</v>
      </c>
      <c r="G18" s="114"/>
      <c r="H18" s="451"/>
      <c r="I18" s="452"/>
      <c r="J18" s="453"/>
      <c r="K18" s="188"/>
      <c r="L18" s="189"/>
      <c r="M18" s="190"/>
      <c r="N18" s="191"/>
      <c r="O18" s="120"/>
      <c r="P18" s="297"/>
      <c r="Q18" s="454"/>
      <c r="R18" s="192"/>
      <c r="S18" s="684" t="s">
        <v>1051</v>
      </c>
      <c r="T18" s="275" t="s">
        <v>110</v>
      </c>
      <c r="V18"/>
    </row>
    <row r="19" spans="1:22" s="78" customFormat="1" ht="17.25" customHeight="1">
      <c r="A19" s="1492" t="s">
        <v>359</v>
      </c>
      <c r="B19" s="1493"/>
      <c r="C19" s="1493"/>
      <c r="D19" s="1493"/>
      <c r="E19" s="1493"/>
      <c r="F19" s="1493"/>
      <c r="G19" s="1493"/>
      <c r="H19" s="1493"/>
      <c r="I19" s="1493"/>
      <c r="J19" s="1493"/>
      <c r="K19" s="1493"/>
      <c r="L19" s="1493"/>
      <c r="M19" s="1493"/>
      <c r="N19" s="1493"/>
      <c r="O19" s="1493"/>
      <c r="P19" s="1493"/>
      <c r="Q19" s="1493"/>
      <c r="R19" s="1493"/>
      <c r="S19" s="1493"/>
      <c r="T19" s="275"/>
      <c r="V19"/>
    </row>
    <row r="20" spans="1:22" s="78" customFormat="1" ht="54.75" customHeight="1">
      <c r="A20" s="302">
        <f>SUBTOTAL(3,$B$13:B20)</f>
        <v>7</v>
      </c>
      <c r="B20" s="43" t="s">
        <v>132</v>
      </c>
      <c r="C20" s="299">
        <v>510000000</v>
      </c>
      <c r="D20" s="300" t="s">
        <v>875</v>
      </c>
      <c r="E20" s="207" t="s">
        <v>133</v>
      </c>
      <c r="F20" s="631" t="s">
        <v>134</v>
      </c>
      <c r="G20" s="300" t="s">
        <v>135</v>
      </c>
      <c r="H20" s="186">
        <v>453905691.36000001</v>
      </c>
      <c r="I20" s="115" t="s">
        <v>136</v>
      </c>
      <c r="J20" s="187" t="s">
        <v>137</v>
      </c>
      <c r="K20" s="188" t="s">
        <v>138</v>
      </c>
      <c r="L20" s="189">
        <v>44398</v>
      </c>
      <c r="M20" s="190">
        <v>44517</v>
      </c>
      <c r="N20" s="191">
        <v>2.5100000000000001E-2</v>
      </c>
      <c r="O20" s="120">
        <v>0</v>
      </c>
      <c r="P20" s="123"/>
      <c r="Q20" s="121"/>
      <c r="R20" s="192">
        <f>O20-N20</f>
        <v>-2.5100000000000001E-2</v>
      </c>
      <c r="S20" s="684" t="s">
        <v>882</v>
      </c>
      <c r="T20" s="275" t="s">
        <v>139</v>
      </c>
      <c r="V20"/>
    </row>
    <row r="21" spans="1:22" s="78" customFormat="1" ht="45.75" customHeight="1">
      <c r="A21" s="305">
        <f>SUBTOTAL(3,$B$13:B21)</f>
        <v>8</v>
      </c>
      <c r="B21" s="390" t="s">
        <v>140</v>
      </c>
      <c r="C21" s="307">
        <v>0</v>
      </c>
      <c r="D21" s="308"/>
      <c r="E21" s="309"/>
      <c r="F21" s="412"/>
      <c r="G21" s="308"/>
      <c r="H21" s="311"/>
      <c r="I21" s="312"/>
      <c r="J21" s="313"/>
      <c r="K21" s="314"/>
      <c r="L21" s="315"/>
      <c r="M21" s="316"/>
      <c r="N21" s="317"/>
      <c r="O21" s="318"/>
      <c r="P21" s="319"/>
      <c r="Q21" s="320"/>
      <c r="R21" s="321"/>
      <c r="S21" s="686" t="s">
        <v>142</v>
      </c>
      <c r="T21" s="275" t="s">
        <v>139</v>
      </c>
      <c r="V21"/>
    </row>
    <row r="22" spans="1:22" s="78" customFormat="1" ht="18" customHeight="1">
      <c r="A22" s="1497" t="s">
        <v>143</v>
      </c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  <c r="N22" s="1498"/>
      <c r="O22" s="1498"/>
      <c r="P22" s="1498"/>
      <c r="Q22" s="1498"/>
      <c r="R22" s="1498"/>
      <c r="S22" s="1499"/>
      <c r="T22" s="275"/>
      <c r="V22"/>
    </row>
    <row r="23" spans="1:22" s="78" customFormat="1" ht="15" customHeight="1">
      <c r="A23" s="1500" t="s">
        <v>780</v>
      </c>
      <c r="B23" s="1501"/>
      <c r="C23" s="1501"/>
      <c r="D23" s="1501"/>
      <c r="E23" s="1501"/>
      <c r="F23" s="1501"/>
      <c r="G23" s="1501"/>
      <c r="H23" s="1501"/>
      <c r="I23" s="1501"/>
      <c r="J23" s="1501"/>
      <c r="K23" s="1501"/>
      <c r="L23" s="1501"/>
      <c r="M23" s="1501"/>
      <c r="N23" s="1501"/>
      <c r="O23" s="1501"/>
      <c r="P23" s="1501"/>
      <c r="Q23" s="1501"/>
      <c r="R23" s="1501"/>
      <c r="S23" s="1511"/>
      <c r="T23" s="275"/>
      <c r="V23"/>
    </row>
    <row r="24" spans="1:22" s="78" customFormat="1" ht="34.5" customHeight="1">
      <c r="A24" s="60">
        <f>SUBTOTAL(3,$B$13:B24)</f>
        <v>9</v>
      </c>
      <c r="B24" s="456" t="s">
        <v>1052</v>
      </c>
      <c r="C24" s="297">
        <v>2000000000</v>
      </c>
      <c r="D24" s="298" t="s">
        <v>875</v>
      </c>
      <c r="E24" s="125" t="s">
        <v>103</v>
      </c>
      <c r="F24" s="687" t="s">
        <v>104</v>
      </c>
      <c r="G24" s="460"/>
      <c r="H24" s="461"/>
      <c r="I24" s="462"/>
      <c r="J24" s="462"/>
      <c r="K24" s="463"/>
      <c r="L24" s="464"/>
      <c r="M24" s="465"/>
      <c r="N24" s="466"/>
      <c r="O24" s="467"/>
      <c r="P24" s="468"/>
      <c r="Q24" s="469"/>
      <c r="R24" s="470"/>
      <c r="S24" s="688" t="s">
        <v>1051</v>
      </c>
      <c r="T24" s="275" t="s">
        <v>110</v>
      </c>
      <c r="V24"/>
    </row>
    <row r="25" spans="1:22" s="78" customFormat="1" ht="33.65" customHeight="1">
      <c r="A25" s="60">
        <f>SUBTOTAL(3,$B$13:B25)</f>
        <v>10</v>
      </c>
      <c r="B25" s="456" t="s">
        <v>1053</v>
      </c>
      <c r="C25" s="297">
        <v>200000000</v>
      </c>
      <c r="D25" s="298" t="s">
        <v>114</v>
      </c>
      <c r="E25" s="125" t="s">
        <v>103</v>
      </c>
      <c r="F25" s="687" t="s">
        <v>104</v>
      </c>
      <c r="G25" s="460"/>
      <c r="H25" s="461"/>
      <c r="I25" s="462"/>
      <c r="J25" s="462"/>
      <c r="K25" s="463"/>
      <c r="L25" s="464"/>
      <c r="M25" s="465"/>
      <c r="N25" s="466"/>
      <c r="O25" s="467"/>
      <c r="P25" s="468"/>
      <c r="Q25" s="469"/>
      <c r="R25" s="470"/>
      <c r="S25" s="688" t="s">
        <v>997</v>
      </c>
      <c r="T25" s="275" t="s">
        <v>110</v>
      </c>
      <c r="V25"/>
    </row>
    <row r="26" spans="1:22" s="78" customFormat="1" ht="33.65" customHeight="1">
      <c r="A26" s="60">
        <f>SUBTOTAL(3,$B$13:B26)</f>
        <v>11</v>
      </c>
      <c r="B26" s="456" t="s">
        <v>1054</v>
      </c>
      <c r="C26" s="297">
        <v>750000000</v>
      </c>
      <c r="D26" s="298" t="s">
        <v>875</v>
      </c>
      <c r="E26" s="125" t="s">
        <v>103</v>
      </c>
      <c r="F26" s="687" t="s">
        <v>104</v>
      </c>
      <c r="G26" s="460"/>
      <c r="H26" s="472"/>
      <c r="I26" s="462"/>
      <c r="J26" s="462"/>
      <c r="K26" s="463"/>
      <c r="L26" s="464"/>
      <c r="M26" s="465"/>
      <c r="N26" s="466"/>
      <c r="O26" s="467"/>
      <c r="P26" s="468"/>
      <c r="Q26" s="473"/>
      <c r="R26" s="470"/>
      <c r="S26" s="688" t="s">
        <v>1051</v>
      </c>
      <c r="T26" s="275" t="s">
        <v>110</v>
      </c>
      <c r="V26"/>
    </row>
    <row r="27" spans="1:22" s="78" customFormat="1" ht="34.5" customHeight="1">
      <c r="A27" s="60">
        <f>SUBTOTAL(3,$B$13:B27)</f>
        <v>12</v>
      </c>
      <c r="B27" s="456" t="s">
        <v>162</v>
      </c>
      <c r="C27" s="297">
        <v>1303190000</v>
      </c>
      <c r="D27" s="298" t="s">
        <v>875</v>
      </c>
      <c r="E27" s="125" t="s">
        <v>103</v>
      </c>
      <c r="F27" s="687" t="s">
        <v>104</v>
      </c>
      <c r="G27" s="460"/>
      <c r="H27" s="472"/>
      <c r="I27" s="462"/>
      <c r="J27" s="462"/>
      <c r="K27" s="463"/>
      <c r="L27" s="464"/>
      <c r="M27" s="465"/>
      <c r="N27" s="466"/>
      <c r="O27" s="467"/>
      <c r="P27" s="468"/>
      <c r="Q27" s="473"/>
      <c r="R27" s="470"/>
      <c r="S27" s="688" t="s">
        <v>1051</v>
      </c>
      <c r="T27" s="275" t="s">
        <v>110</v>
      </c>
      <c r="V27"/>
    </row>
    <row r="28" spans="1:22" s="78" customFormat="1" ht="55.5" customHeight="1">
      <c r="A28" s="393">
        <f>SUBTOTAL(3,$B$13:B28)</f>
        <v>13</v>
      </c>
      <c r="B28" s="474" t="s">
        <v>1055</v>
      </c>
      <c r="C28" s="349">
        <v>200000000</v>
      </c>
      <c r="D28" s="350" t="s">
        <v>114</v>
      </c>
      <c r="E28" s="325" t="s">
        <v>103</v>
      </c>
      <c r="F28" s="845" t="s">
        <v>104</v>
      </c>
      <c r="G28" s="476"/>
      <c r="H28" s="477"/>
      <c r="I28" s="478"/>
      <c r="J28" s="478"/>
      <c r="K28" s="314"/>
      <c r="L28" s="315"/>
      <c r="M28" s="316"/>
      <c r="N28" s="317"/>
      <c r="O28" s="318"/>
      <c r="P28" s="349"/>
      <c r="Q28" s="479"/>
      <c r="R28" s="321"/>
      <c r="S28" s="686" t="s">
        <v>1056</v>
      </c>
      <c r="T28" s="275" t="s">
        <v>110</v>
      </c>
      <c r="V28"/>
    </row>
    <row r="29" spans="1:22" s="78" customFormat="1" ht="15" customHeight="1">
      <c r="A29" s="1492" t="s">
        <v>783</v>
      </c>
      <c r="B29" s="1493"/>
      <c r="C29" s="1493"/>
      <c r="D29" s="1493"/>
      <c r="E29" s="1493"/>
      <c r="F29" s="1493"/>
      <c r="G29" s="1493"/>
      <c r="H29" s="1493"/>
      <c r="I29" s="1493"/>
      <c r="J29" s="1493"/>
      <c r="K29" s="1493"/>
      <c r="L29" s="1493"/>
      <c r="M29" s="1493"/>
      <c r="N29" s="1493"/>
      <c r="O29" s="1493"/>
      <c r="P29" s="1493"/>
      <c r="Q29" s="1493"/>
      <c r="R29" s="1493"/>
      <c r="S29" s="1510"/>
      <c r="T29" s="275"/>
      <c r="V29"/>
    </row>
    <row r="30" spans="1:22" s="78" customFormat="1" ht="66.400000000000006" customHeight="1">
      <c r="A30" s="305">
        <f>SUBTOTAL(3,$B$13:B30)</f>
        <v>14</v>
      </c>
      <c r="B30" s="323" t="s">
        <v>166</v>
      </c>
      <c r="C30" s="319">
        <v>400000340</v>
      </c>
      <c r="D30" s="324" t="s">
        <v>875</v>
      </c>
      <c r="E30" s="325" t="s">
        <v>103</v>
      </c>
      <c r="F30" s="337" t="s">
        <v>167</v>
      </c>
      <c r="G30" s="327"/>
      <c r="H30" s="328"/>
      <c r="I30" s="313" t="s">
        <v>153</v>
      </c>
      <c r="J30" s="313"/>
      <c r="K30" s="314"/>
      <c r="L30" s="315"/>
      <c r="M30" s="316"/>
      <c r="N30" s="317"/>
      <c r="O30" s="318"/>
      <c r="P30" s="319"/>
      <c r="Q30" s="329"/>
      <c r="R30" s="321"/>
      <c r="S30" s="686" t="s">
        <v>1106</v>
      </c>
      <c r="T30" s="275" t="s">
        <v>171</v>
      </c>
      <c r="V30" s="11"/>
    </row>
    <row r="31" spans="1:22" s="56" customFormat="1" ht="66.400000000000006" customHeight="1">
      <c r="A31" s="305">
        <f>SUBTOTAL(3,$B$13:B31)</f>
        <v>15</v>
      </c>
      <c r="B31" s="323" t="s">
        <v>172</v>
      </c>
      <c r="C31" s="319">
        <v>400000063</v>
      </c>
      <c r="D31" s="330" t="s">
        <v>875</v>
      </c>
      <c r="E31" s="309" t="s">
        <v>103</v>
      </c>
      <c r="F31" s="337" t="s">
        <v>167</v>
      </c>
      <c r="G31" s="327"/>
      <c r="H31" s="331"/>
      <c r="I31" s="313" t="s">
        <v>153</v>
      </c>
      <c r="J31" s="313"/>
      <c r="K31" s="314"/>
      <c r="L31" s="315"/>
      <c r="M31" s="316"/>
      <c r="N31" s="317"/>
      <c r="O31" s="332"/>
      <c r="P31" s="319"/>
      <c r="Q31" s="333"/>
      <c r="R31" s="334"/>
      <c r="S31" s="686" t="s">
        <v>1107</v>
      </c>
      <c r="T31" s="275" t="s">
        <v>171</v>
      </c>
      <c r="U31" s="78"/>
      <c r="V31" s="11"/>
    </row>
    <row r="32" spans="1:22" s="56" customFormat="1" ht="45" customHeight="1">
      <c r="A32" s="302">
        <f>SUBTOTAL(3,$B$13:B32)</f>
        <v>16</v>
      </c>
      <c r="B32" s="122" t="s">
        <v>176</v>
      </c>
      <c r="C32" s="123">
        <v>200001188</v>
      </c>
      <c r="D32" s="304" t="s">
        <v>114</v>
      </c>
      <c r="E32" s="301" t="s">
        <v>103</v>
      </c>
      <c r="F32" s="631" t="s">
        <v>167</v>
      </c>
      <c r="G32" s="126"/>
      <c r="H32" s="194"/>
      <c r="I32" s="187" t="s">
        <v>178</v>
      </c>
      <c r="J32" s="187"/>
      <c r="K32" s="188"/>
      <c r="L32" s="189"/>
      <c r="M32" s="190"/>
      <c r="N32" s="191"/>
      <c r="O32" s="196"/>
      <c r="P32" s="123"/>
      <c r="Q32" s="195"/>
      <c r="R32" s="128"/>
      <c r="S32" s="684" t="s">
        <v>939</v>
      </c>
      <c r="T32" s="275" t="s">
        <v>171</v>
      </c>
      <c r="U32" s="78"/>
      <c r="V32" s="11"/>
    </row>
    <row r="33" spans="1:22" s="56" customFormat="1" ht="42.75" customHeight="1">
      <c r="A33" s="302">
        <f>SUBTOTAL(3,$B$13:B33)</f>
        <v>17</v>
      </c>
      <c r="B33" s="122" t="s">
        <v>181</v>
      </c>
      <c r="C33" s="123">
        <v>200000110</v>
      </c>
      <c r="D33" s="304" t="s">
        <v>114</v>
      </c>
      <c r="E33" s="301" t="s">
        <v>103</v>
      </c>
      <c r="F33" s="631" t="s">
        <v>167</v>
      </c>
      <c r="G33" s="126"/>
      <c r="H33" s="194"/>
      <c r="I33" s="187" t="s">
        <v>178</v>
      </c>
      <c r="J33" s="187"/>
      <c r="K33" s="188"/>
      <c r="L33" s="189"/>
      <c r="M33" s="190"/>
      <c r="N33" s="191"/>
      <c r="O33" s="120"/>
      <c r="P33" s="123"/>
      <c r="Q33" s="195"/>
      <c r="R33" s="192"/>
      <c r="S33" s="684" t="s">
        <v>939</v>
      </c>
      <c r="T33" s="275" t="s">
        <v>171</v>
      </c>
      <c r="U33" s="78"/>
      <c r="V33" s="11"/>
    </row>
    <row r="34" spans="1:22" s="78" customFormat="1" ht="45.75" customHeight="1">
      <c r="A34" s="302">
        <f>SUBTOTAL(3,$B$13:B34)</f>
        <v>18</v>
      </c>
      <c r="B34" s="122" t="s">
        <v>184</v>
      </c>
      <c r="C34" s="123">
        <v>200000110</v>
      </c>
      <c r="D34" s="304" t="s">
        <v>114</v>
      </c>
      <c r="E34" s="301" t="s">
        <v>103</v>
      </c>
      <c r="F34" s="631" t="s">
        <v>167</v>
      </c>
      <c r="G34" s="126"/>
      <c r="H34" s="194"/>
      <c r="I34" s="187" t="s">
        <v>178</v>
      </c>
      <c r="J34" s="197"/>
      <c r="K34" s="188"/>
      <c r="L34" s="189"/>
      <c r="M34" s="198"/>
      <c r="N34" s="191"/>
      <c r="O34" s="120"/>
      <c r="P34" s="199"/>
      <c r="Q34" s="127"/>
      <c r="R34" s="192"/>
      <c r="S34" s="684" t="s">
        <v>939</v>
      </c>
      <c r="T34" s="275" t="s">
        <v>171</v>
      </c>
      <c r="V34" s="11"/>
    </row>
    <row r="35" spans="1:22" s="56" customFormat="1" ht="44.25" customHeight="1">
      <c r="A35" s="302">
        <f>SUBTOTAL(3,$B$13:B35)</f>
        <v>19</v>
      </c>
      <c r="B35" s="122" t="s">
        <v>186</v>
      </c>
      <c r="C35" s="123">
        <v>500000000</v>
      </c>
      <c r="D35" s="304" t="s">
        <v>875</v>
      </c>
      <c r="E35" s="301" t="s">
        <v>103</v>
      </c>
      <c r="F35" s="631" t="s">
        <v>167</v>
      </c>
      <c r="G35" s="126"/>
      <c r="H35" s="194"/>
      <c r="I35" s="187" t="s">
        <v>107</v>
      </c>
      <c r="J35" s="197"/>
      <c r="K35" s="188"/>
      <c r="L35" s="189"/>
      <c r="M35" s="190"/>
      <c r="N35" s="191"/>
      <c r="O35" s="120"/>
      <c r="P35" s="199"/>
      <c r="Q35" s="127"/>
      <c r="R35" s="192"/>
      <c r="S35" s="684" t="s">
        <v>1108</v>
      </c>
      <c r="T35" s="275" t="s">
        <v>171</v>
      </c>
      <c r="U35" s="78"/>
      <c r="V35" s="11"/>
    </row>
    <row r="36" spans="1:22" s="56" customFormat="1" ht="57" customHeight="1">
      <c r="A36" s="305">
        <f>SUBTOTAL(3,$B$13:B36)</f>
        <v>20</v>
      </c>
      <c r="B36" s="323" t="s">
        <v>189</v>
      </c>
      <c r="C36" s="319">
        <v>800000000</v>
      </c>
      <c r="D36" s="330" t="s">
        <v>875</v>
      </c>
      <c r="E36" s="309" t="s">
        <v>103</v>
      </c>
      <c r="F36" s="412" t="s">
        <v>167</v>
      </c>
      <c r="G36" s="327"/>
      <c r="H36" s="331"/>
      <c r="I36" s="313" t="s">
        <v>107</v>
      </c>
      <c r="J36" s="335"/>
      <c r="K36" s="314"/>
      <c r="L36" s="315"/>
      <c r="M36" s="336"/>
      <c r="N36" s="317"/>
      <c r="O36" s="318"/>
      <c r="P36" s="337"/>
      <c r="Q36" s="329"/>
      <c r="R36" s="321"/>
      <c r="S36" s="686" t="s">
        <v>1109</v>
      </c>
      <c r="T36" s="275" t="s">
        <v>171</v>
      </c>
      <c r="U36" s="78"/>
      <c r="V36" s="11"/>
    </row>
    <row r="37" spans="1:22" s="56" customFormat="1" ht="17.25" customHeight="1">
      <c r="A37" s="1492" t="s">
        <v>791</v>
      </c>
      <c r="B37" s="1493"/>
      <c r="C37" s="1493"/>
      <c r="D37" s="1493"/>
      <c r="E37" s="1493"/>
      <c r="F37" s="1493"/>
      <c r="G37" s="1493"/>
      <c r="H37" s="1493"/>
      <c r="I37" s="1493"/>
      <c r="J37" s="1493"/>
      <c r="K37" s="1493"/>
      <c r="L37" s="1493"/>
      <c r="M37" s="1493"/>
      <c r="N37" s="1493"/>
      <c r="O37" s="1493"/>
      <c r="P37" s="1493"/>
      <c r="Q37" s="1493"/>
      <c r="R37" s="1493"/>
      <c r="S37" s="1510"/>
      <c r="T37" s="278"/>
      <c r="V37" s="57"/>
    </row>
    <row r="38" spans="1:22" s="56" customFormat="1" ht="37.5" customHeight="1">
      <c r="A38" s="302">
        <f>SUBTOTAL(3,$B$13:B38)</f>
        <v>21</v>
      </c>
      <c r="B38" s="122" t="s">
        <v>193</v>
      </c>
      <c r="C38" s="401">
        <v>412500000</v>
      </c>
      <c r="D38" s="304" t="s">
        <v>875</v>
      </c>
      <c r="E38" s="207" t="s">
        <v>133</v>
      </c>
      <c r="F38" s="631" t="s">
        <v>134</v>
      </c>
      <c r="G38" s="126" t="s">
        <v>194</v>
      </c>
      <c r="H38" s="194">
        <v>356982224</v>
      </c>
      <c r="I38" s="187" t="s">
        <v>195</v>
      </c>
      <c r="J38" s="187" t="s">
        <v>137</v>
      </c>
      <c r="K38" s="201" t="s">
        <v>196</v>
      </c>
      <c r="L38" s="202">
        <v>44396</v>
      </c>
      <c r="M38" s="202">
        <v>44515</v>
      </c>
      <c r="N38" s="191">
        <v>6.7100000000000007E-2</v>
      </c>
      <c r="O38" s="120">
        <v>3.4599999999999999E-2</v>
      </c>
      <c r="P38" s="204"/>
      <c r="Q38" s="205"/>
      <c r="R38" s="206">
        <f>O38-N38</f>
        <v>-3.2500000000000008E-2</v>
      </c>
      <c r="S38" s="684" t="s">
        <v>882</v>
      </c>
      <c r="T38" s="278" t="s">
        <v>139</v>
      </c>
      <c r="V38" s="57"/>
    </row>
    <row r="39" spans="1:22" s="56" customFormat="1" ht="41.25" customHeight="1">
      <c r="A39" s="302">
        <f>SUBTOTAL(3,$B$13:B39)</f>
        <v>22</v>
      </c>
      <c r="B39" s="122" t="s">
        <v>197</v>
      </c>
      <c r="C39" s="401">
        <v>385000000</v>
      </c>
      <c r="D39" s="304" t="s">
        <v>744</v>
      </c>
      <c r="E39" s="207" t="s">
        <v>133</v>
      </c>
      <c r="F39" s="631" t="s">
        <v>134</v>
      </c>
      <c r="G39" s="126"/>
      <c r="H39" s="194"/>
      <c r="I39" s="187" t="s">
        <v>200</v>
      </c>
      <c r="J39" s="187" t="s">
        <v>200</v>
      </c>
      <c r="K39" s="187" t="s">
        <v>200</v>
      </c>
      <c r="L39" s="202"/>
      <c r="M39" s="129"/>
      <c r="N39" s="203"/>
      <c r="O39" s="203"/>
      <c r="P39" s="210"/>
      <c r="Q39" s="205"/>
      <c r="R39" s="211"/>
      <c r="S39" s="684" t="s">
        <v>916</v>
      </c>
      <c r="T39" s="278" t="s">
        <v>139</v>
      </c>
      <c r="V39" s="57"/>
    </row>
    <row r="40" spans="1:22" s="56" customFormat="1" ht="34.5" customHeight="1">
      <c r="A40" s="302">
        <f>SUBTOTAL(3,$B$13:B40)</f>
        <v>23</v>
      </c>
      <c r="B40" s="122" t="s">
        <v>202</v>
      </c>
      <c r="C40" s="401">
        <v>184000000</v>
      </c>
      <c r="D40" s="304" t="s">
        <v>114</v>
      </c>
      <c r="E40" s="301" t="s">
        <v>203</v>
      </c>
      <c r="F40" s="631" t="s">
        <v>134</v>
      </c>
      <c r="G40" s="126"/>
      <c r="H40" s="194"/>
      <c r="I40" s="187" t="s">
        <v>205</v>
      </c>
      <c r="J40" s="142"/>
      <c r="K40" s="142"/>
      <c r="L40" s="212"/>
      <c r="M40" s="129"/>
      <c r="N40" s="203"/>
      <c r="O40" s="203"/>
      <c r="P40" s="210"/>
      <c r="Q40" s="205"/>
      <c r="R40" s="211"/>
      <c r="S40" s="684" t="s">
        <v>918</v>
      </c>
      <c r="T40" s="278" t="s">
        <v>139</v>
      </c>
      <c r="V40" s="57"/>
    </row>
    <row r="41" spans="1:22" s="78" customFormat="1" ht="36" customHeight="1">
      <c r="A41" s="302">
        <f>SUBTOTAL(3,$B$13:B41)</f>
        <v>24</v>
      </c>
      <c r="B41" s="122" t="s">
        <v>209</v>
      </c>
      <c r="C41" s="402">
        <v>184000000</v>
      </c>
      <c r="D41" s="301" t="s">
        <v>114</v>
      </c>
      <c r="E41" s="631" t="s">
        <v>203</v>
      </c>
      <c r="F41" s="631" t="s">
        <v>134</v>
      </c>
      <c r="G41" s="126"/>
      <c r="H41" s="194"/>
      <c r="I41" s="187" t="s">
        <v>205</v>
      </c>
      <c r="J41" s="142"/>
      <c r="K41" s="142"/>
      <c r="L41" s="212"/>
      <c r="M41" s="129"/>
      <c r="N41" s="203"/>
      <c r="O41" s="203"/>
      <c r="P41" s="210"/>
      <c r="Q41" s="205"/>
      <c r="R41" s="211"/>
      <c r="S41" s="684" t="s">
        <v>918</v>
      </c>
      <c r="T41" s="278" t="s">
        <v>139</v>
      </c>
      <c r="V41"/>
    </row>
    <row r="42" spans="1:22" s="78" customFormat="1" ht="33" customHeight="1">
      <c r="A42" s="302">
        <f>SUBTOTAL(3,$B$13:B42)</f>
        <v>25</v>
      </c>
      <c r="B42" s="122" t="s">
        <v>212</v>
      </c>
      <c r="C42" s="401">
        <v>195000000</v>
      </c>
      <c r="D42" s="304" t="s">
        <v>114</v>
      </c>
      <c r="E42" s="301" t="s">
        <v>203</v>
      </c>
      <c r="F42" s="631" t="s">
        <v>134</v>
      </c>
      <c r="G42" s="126"/>
      <c r="H42" s="194"/>
      <c r="I42" s="187" t="s">
        <v>178</v>
      </c>
      <c r="J42" s="140"/>
      <c r="K42" s="143"/>
      <c r="L42" s="213"/>
      <c r="M42" s="213"/>
      <c r="N42" s="203"/>
      <c r="O42" s="203"/>
      <c r="P42" s="214"/>
      <c r="Q42" s="205"/>
      <c r="R42" s="211"/>
      <c r="S42" s="684" t="s">
        <v>1060</v>
      </c>
      <c r="T42" s="278" t="s">
        <v>139</v>
      </c>
      <c r="V42"/>
    </row>
    <row r="43" spans="1:22" s="78" customFormat="1" ht="45.75" customHeight="1">
      <c r="A43" s="305">
        <f>SUBTOTAL(3,$B$13:B43)</f>
        <v>26</v>
      </c>
      <c r="B43" s="323" t="s">
        <v>215</v>
      </c>
      <c r="C43" s="403">
        <v>0</v>
      </c>
      <c r="D43" s="330"/>
      <c r="E43" s="309"/>
      <c r="F43" s="412"/>
      <c r="G43" s="327"/>
      <c r="H43" s="331"/>
      <c r="I43" s="313"/>
      <c r="J43" s="398"/>
      <c r="K43" s="399"/>
      <c r="L43" s="382"/>
      <c r="M43" s="383"/>
      <c r="N43" s="384"/>
      <c r="O43" s="384"/>
      <c r="P43" s="397"/>
      <c r="Q43" s="386"/>
      <c r="R43" s="400"/>
      <c r="S43" s="689" t="s">
        <v>142</v>
      </c>
      <c r="T43" s="278" t="s">
        <v>139</v>
      </c>
      <c r="V43"/>
    </row>
    <row r="44" spans="1:22" s="78" customFormat="1" ht="183" customHeight="1">
      <c r="A44" s="305">
        <f>SUBTOTAL(3,$B$13:B44)</f>
        <v>27</v>
      </c>
      <c r="B44" s="323" t="s">
        <v>216</v>
      </c>
      <c r="C44" s="349">
        <v>196000000</v>
      </c>
      <c r="D44" s="330" t="s">
        <v>744</v>
      </c>
      <c r="E44" s="309" t="s">
        <v>203</v>
      </c>
      <c r="F44" s="412"/>
      <c r="G44" s="327"/>
      <c r="H44" s="331"/>
      <c r="I44" s="313" t="s">
        <v>200</v>
      </c>
      <c r="J44" s="398" t="s">
        <v>200</v>
      </c>
      <c r="K44" s="399" t="s">
        <v>200</v>
      </c>
      <c r="L44" s="382"/>
      <c r="M44" s="383"/>
      <c r="N44" s="384"/>
      <c r="O44" s="384"/>
      <c r="P44" s="397"/>
      <c r="Q44" s="386"/>
      <c r="R44" s="400"/>
      <c r="S44" s="689" t="s">
        <v>919</v>
      </c>
      <c r="T44" s="278" t="s">
        <v>139</v>
      </c>
      <c r="V44"/>
    </row>
    <row r="45" spans="1:22" ht="17.25" customHeight="1">
      <c r="A45" s="1497" t="s">
        <v>219</v>
      </c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8"/>
      <c r="Q45" s="1498"/>
      <c r="R45" s="1498"/>
      <c r="S45" s="1499"/>
    </row>
    <row r="46" spans="1:22" ht="16.5" customHeight="1">
      <c r="A46" s="1500" t="s">
        <v>794</v>
      </c>
      <c r="B46" s="1501"/>
      <c r="C46" s="1501"/>
      <c r="D46" s="1501"/>
      <c r="E46" s="1501"/>
      <c r="F46" s="1501"/>
      <c r="G46" s="1501"/>
      <c r="H46" s="1501"/>
      <c r="I46" s="1501"/>
      <c r="J46" s="1501"/>
      <c r="K46" s="1501"/>
      <c r="L46" s="1501"/>
      <c r="M46" s="1501"/>
      <c r="N46" s="1501"/>
      <c r="O46" s="1501"/>
      <c r="P46" s="1501"/>
      <c r="Q46" s="1501"/>
      <c r="R46" s="1501"/>
      <c r="S46" s="1511"/>
    </row>
    <row r="47" spans="1:22" s="14" customFormat="1" ht="40" customHeight="1">
      <c r="A47" s="60">
        <f>SUBTOTAL(3,$B$13:B47)</f>
        <v>28</v>
      </c>
      <c r="B47" s="456" t="s">
        <v>1061</v>
      </c>
      <c r="C47" s="297">
        <v>2300000000</v>
      </c>
      <c r="D47" s="681" t="s">
        <v>875</v>
      </c>
      <c r="E47" s="682" t="s">
        <v>103</v>
      </c>
      <c r="F47" s="687" t="s">
        <v>104</v>
      </c>
      <c r="G47" s="126" t="s">
        <v>221</v>
      </c>
      <c r="H47" s="849">
        <v>1743245320</v>
      </c>
      <c r="I47" s="187" t="s">
        <v>222</v>
      </c>
      <c r="J47" s="187" t="s">
        <v>116</v>
      </c>
      <c r="K47" s="187" t="s">
        <v>223</v>
      </c>
      <c r="L47" s="850" t="s">
        <v>922</v>
      </c>
      <c r="M47" s="851" t="s">
        <v>923</v>
      </c>
      <c r="N47" s="1025">
        <v>0.314</v>
      </c>
      <c r="O47" s="1257">
        <v>1.863</v>
      </c>
      <c r="P47" s="890">
        <f>Q47*H47</f>
        <v>0</v>
      </c>
      <c r="Q47" s="127">
        <v>0</v>
      </c>
      <c r="R47" s="891">
        <f>O47-N47</f>
        <v>1.5489999999999999</v>
      </c>
      <c r="S47" s="684" t="s">
        <v>882</v>
      </c>
      <c r="T47" s="275" t="s">
        <v>110</v>
      </c>
      <c r="U47" s="56"/>
      <c r="V47" s="57"/>
    </row>
    <row r="48" spans="1:22" ht="37.75" customHeight="1">
      <c r="A48" s="60">
        <f>SUBTOTAL(3,$B$13:B48)</f>
        <v>29</v>
      </c>
      <c r="B48" s="456" t="s">
        <v>1062</v>
      </c>
      <c r="C48" s="297">
        <v>1000000000</v>
      </c>
      <c r="D48" s="681" t="s">
        <v>875</v>
      </c>
      <c r="E48" s="682" t="s">
        <v>103</v>
      </c>
      <c r="F48" s="687" t="s">
        <v>104</v>
      </c>
      <c r="G48" s="460"/>
      <c r="H48" s="461"/>
      <c r="I48" s="462"/>
      <c r="J48" s="462"/>
      <c r="K48" s="462"/>
      <c r="L48" s="464"/>
      <c r="M48" s="465"/>
      <c r="N48" s="466"/>
      <c r="O48" s="480"/>
      <c r="P48" s="481"/>
      <c r="Q48" s="473"/>
      <c r="R48" s="470"/>
      <c r="S48" s="688" t="s">
        <v>991</v>
      </c>
      <c r="T48" s="275" t="s">
        <v>110</v>
      </c>
    </row>
    <row r="49" spans="1:22" s="78" customFormat="1" ht="37.5" customHeight="1">
      <c r="A49" s="60">
        <f>SUBTOTAL(3,$B$13:B49)</f>
        <v>30</v>
      </c>
      <c r="B49" s="456" t="s">
        <v>234</v>
      </c>
      <c r="C49" s="297">
        <v>180000000</v>
      </c>
      <c r="D49" s="55" t="s">
        <v>114</v>
      </c>
      <c r="E49" s="683" t="s">
        <v>103</v>
      </c>
      <c r="F49" s="687" t="s">
        <v>104</v>
      </c>
      <c r="G49" s="485"/>
      <c r="H49" s="486"/>
      <c r="I49" s="487"/>
      <c r="J49" s="487"/>
      <c r="K49" s="485"/>
      <c r="L49" s="488"/>
      <c r="M49" s="489"/>
      <c r="N49" s="490"/>
      <c r="O49" s="491"/>
      <c r="P49" s="492"/>
      <c r="Q49" s="493"/>
      <c r="R49" s="490"/>
      <c r="S49" s="688" t="s">
        <v>991</v>
      </c>
      <c r="T49" s="275" t="s">
        <v>110</v>
      </c>
      <c r="V49"/>
    </row>
    <row r="50" spans="1:22" s="78" customFormat="1" ht="67.75" customHeight="1">
      <c r="A50" s="393">
        <f>SUBTOTAL(3,$B$13:B50)</f>
        <v>31</v>
      </c>
      <c r="B50" s="474" t="s">
        <v>1063</v>
      </c>
      <c r="C50" s="349">
        <v>2000000000</v>
      </c>
      <c r="D50" s="393" t="s">
        <v>875</v>
      </c>
      <c r="E50" s="309" t="s">
        <v>103</v>
      </c>
      <c r="F50" s="845" t="s">
        <v>104</v>
      </c>
      <c r="G50" s="360" t="s">
        <v>221</v>
      </c>
      <c r="H50" s="495">
        <v>1926565357.8199999</v>
      </c>
      <c r="I50" s="381" t="s">
        <v>231</v>
      </c>
      <c r="J50" s="381" t="s">
        <v>153</v>
      </c>
      <c r="K50" s="360" t="s">
        <v>1064</v>
      </c>
      <c r="L50" s="382" t="s">
        <v>877</v>
      </c>
      <c r="M50" s="382" t="s">
        <v>930</v>
      </c>
      <c r="N50" s="892">
        <v>2E-3</v>
      </c>
      <c r="O50" s="892">
        <v>0.82699999999999996</v>
      </c>
      <c r="P50" s="366">
        <f>Q50*H50</f>
        <v>0</v>
      </c>
      <c r="Q50" s="496">
        <v>0</v>
      </c>
      <c r="R50" s="497">
        <f>O50-N50</f>
        <v>0.82499999999999996</v>
      </c>
      <c r="S50" s="686" t="s">
        <v>934</v>
      </c>
      <c r="T50" s="275" t="s">
        <v>110</v>
      </c>
      <c r="V50"/>
    </row>
    <row r="51" spans="1:22" s="78" customFormat="1" ht="17.25" customHeight="1">
      <c r="A51" s="1492" t="s">
        <v>795</v>
      </c>
      <c r="B51" s="1493"/>
      <c r="C51" s="1493"/>
      <c r="D51" s="1493"/>
      <c r="E51" s="1493"/>
      <c r="F51" s="1493"/>
      <c r="G51" s="1493"/>
      <c r="H51" s="1493"/>
      <c r="I51" s="1493"/>
      <c r="J51" s="1493"/>
      <c r="K51" s="1493"/>
      <c r="L51" s="1493"/>
      <c r="M51" s="1493"/>
      <c r="N51" s="1493"/>
      <c r="O51" s="1493"/>
      <c r="P51" s="1493"/>
      <c r="Q51" s="1493"/>
      <c r="R51" s="1493"/>
      <c r="S51" s="1493"/>
      <c r="T51" s="275"/>
      <c r="V51"/>
    </row>
    <row r="52" spans="1:22" s="78" customFormat="1" ht="45.75" customHeight="1">
      <c r="A52" s="302">
        <f>SUBTOTAL(3,$B$13:B52)</f>
        <v>32</v>
      </c>
      <c r="B52" s="122" t="s">
        <v>240</v>
      </c>
      <c r="C52" s="123">
        <v>300000164</v>
      </c>
      <c r="D52" s="124" t="s">
        <v>875</v>
      </c>
      <c r="E52" s="290" t="s">
        <v>103</v>
      </c>
      <c r="F52" s="631" t="s">
        <v>241</v>
      </c>
      <c r="G52" s="114"/>
      <c r="H52" s="217"/>
      <c r="I52" s="215" t="s">
        <v>153</v>
      </c>
      <c r="J52" s="208"/>
      <c r="K52" s="114"/>
      <c r="L52" s="202"/>
      <c r="M52" s="129"/>
      <c r="N52" s="203"/>
      <c r="O52" s="218"/>
      <c r="P52" s="210"/>
      <c r="Q52" s="205"/>
      <c r="R52" s="219"/>
      <c r="S52" s="684" t="s">
        <v>939</v>
      </c>
      <c r="T52" s="275" t="s">
        <v>171</v>
      </c>
      <c r="V52" s="11"/>
    </row>
    <row r="53" spans="1:22" s="78" customFormat="1" ht="16.5" customHeight="1">
      <c r="A53" s="1492" t="s">
        <v>245</v>
      </c>
      <c r="B53" s="1493"/>
      <c r="C53" s="1493"/>
      <c r="D53" s="1493"/>
      <c r="E53" s="1493"/>
      <c r="F53" s="1493"/>
      <c r="G53" s="1493"/>
      <c r="H53" s="1493"/>
      <c r="I53" s="1493"/>
      <c r="J53" s="1493"/>
      <c r="K53" s="1493"/>
      <c r="L53" s="1493"/>
      <c r="M53" s="1493"/>
      <c r="N53" s="1493"/>
      <c r="O53" s="1493"/>
      <c r="P53" s="1493"/>
      <c r="Q53" s="1493"/>
      <c r="R53" s="1493"/>
      <c r="S53" s="1493"/>
      <c r="T53" s="275"/>
      <c r="V53"/>
    </row>
    <row r="54" spans="1:22" s="78" customFormat="1" ht="87" customHeight="1">
      <c r="A54" s="305">
        <f>SUBTOTAL(3,$B$13:B54)</f>
        <v>33</v>
      </c>
      <c r="B54" s="323" t="s">
        <v>797</v>
      </c>
      <c r="C54" s="319">
        <v>0</v>
      </c>
      <c r="D54" s="330"/>
      <c r="E54" s="309"/>
      <c r="F54" s="412"/>
      <c r="G54" s="360"/>
      <c r="H54" s="379"/>
      <c r="I54" s="380"/>
      <c r="J54" s="381"/>
      <c r="K54" s="360"/>
      <c r="L54" s="382"/>
      <c r="M54" s="383"/>
      <c r="N54" s="384"/>
      <c r="O54" s="385"/>
      <c r="P54" s="366"/>
      <c r="Q54" s="386"/>
      <c r="R54" s="368"/>
      <c r="S54" s="689" t="s">
        <v>798</v>
      </c>
      <c r="T54" s="278" t="s">
        <v>139</v>
      </c>
      <c r="V54"/>
    </row>
    <row r="55" spans="1:22" s="78" customFormat="1">
      <c r="A55" s="1497" t="s">
        <v>246</v>
      </c>
      <c r="B55" s="1498"/>
      <c r="C55" s="1498"/>
      <c r="D55" s="1498"/>
      <c r="E55" s="1498"/>
      <c r="F55" s="1498"/>
      <c r="G55" s="1498"/>
      <c r="H55" s="1498"/>
      <c r="I55" s="1498"/>
      <c r="J55" s="1498"/>
      <c r="K55" s="1498"/>
      <c r="L55" s="1498"/>
      <c r="M55" s="1498"/>
      <c r="N55" s="1498"/>
      <c r="O55" s="1498"/>
      <c r="P55" s="1498"/>
      <c r="Q55" s="1498"/>
      <c r="R55" s="1498"/>
      <c r="S55" s="1509"/>
      <c r="T55" s="275"/>
      <c r="V55"/>
    </row>
    <row r="56" spans="1:22" s="78" customFormat="1">
      <c r="A56" s="1500" t="s">
        <v>247</v>
      </c>
      <c r="B56" s="1501"/>
      <c r="C56" s="1501"/>
      <c r="D56" s="1501"/>
      <c r="E56" s="1501"/>
      <c r="F56" s="1501"/>
      <c r="G56" s="1501"/>
      <c r="H56" s="1501"/>
      <c r="I56" s="1501"/>
      <c r="J56" s="1501"/>
      <c r="K56" s="1501"/>
      <c r="L56" s="1501"/>
      <c r="M56" s="1501"/>
      <c r="N56" s="1501"/>
      <c r="O56" s="1501"/>
      <c r="P56" s="1501"/>
      <c r="Q56" s="1501"/>
      <c r="R56" s="1501"/>
      <c r="S56" s="1501"/>
      <c r="T56" s="275"/>
      <c r="V56"/>
    </row>
    <row r="57" spans="1:22" s="52" customFormat="1" ht="36.4" customHeight="1">
      <c r="A57" s="60">
        <f>SUBTOTAL(3,$B$13:B57)</f>
        <v>34</v>
      </c>
      <c r="B57" s="456" t="s">
        <v>1065</v>
      </c>
      <c r="C57" s="298">
        <v>1000000000</v>
      </c>
      <c r="D57" s="298" t="s">
        <v>875</v>
      </c>
      <c r="E57" s="125" t="s">
        <v>103</v>
      </c>
      <c r="F57" s="500" t="s">
        <v>104</v>
      </c>
      <c r="G57" s="125"/>
      <c r="H57" s="498"/>
      <c r="I57" s="498"/>
      <c r="J57" s="498"/>
      <c r="K57" s="498"/>
      <c r="L57" s="221"/>
      <c r="M57" s="190"/>
      <c r="N57" s="191"/>
      <c r="O57" s="196"/>
      <c r="P57" s="118"/>
      <c r="Q57" s="195"/>
      <c r="R57" s="128"/>
      <c r="S57" s="684" t="s">
        <v>1051</v>
      </c>
      <c r="T57" s="275" t="s">
        <v>110</v>
      </c>
    </row>
    <row r="58" spans="1:22" s="78" customFormat="1" ht="58" customHeight="1">
      <c r="A58" s="393">
        <f>SUBTOTAL(3,$B$13:B58)</f>
        <v>35</v>
      </c>
      <c r="B58" s="474" t="s">
        <v>1066</v>
      </c>
      <c r="C58" s="349">
        <v>1000000000</v>
      </c>
      <c r="D58" s="350" t="s">
        <v>875</v>
      </c>
      <c r="E58" s="325" t="s">
        <v>103</v>
      </c>
      <c r="F58" s="510" t="s">
        <v>104</v>
      </c>
      <c r="G58" s="325"/>
      <c r="H58" s="499"/>
      <c r="I58" s="499"/>
      <c r="J58" s="499"/>
      <c r="K58" s="499"/>
      <c r="L58" s="388"/>
      <c r="M58" s="316"/>
      <c r="N58" s="317"/>
      <c r="O58" s="387"/>
      <c r="P58" s="389"/>
      <c r="Q58" s="333"/>
      <c r="R58" s="334"/>
      <c r="S58" s="686" t="s">
        <v>1067</v>
      </c>
      <c r="T58" s="275" t="s">
        <v>110</v>
      </c>
      <c r="V58"/>
    </row>
    <row r="59" spans="1:22" s="78" customFormat="1" ht="39.4" customHeight="1">
      <c r="A59" s="60">
        <f>SUBTOTAL(3,$B$13:B59)</f>
        <v>36</v>
      </c>
      <c r="B59" s="456" t="s">
        <v>264</v>
      </c>
      <c r="C59" s="298">
        <v>200000000</v>
      </c>
      <c r="D59" s="60" t="s">
        <v>114</v>
      </c>
      <c r="E59" s="301" t="s">
        <v>103</v>
      </c>
      <c r="F59" s="500" t="s">
        <v>104</v>
      </c>
      <c r="G59" s="125"/>
      <c r="H59" s="498"/>
      <c r="I59" s="498"/>
      <c r="J59" s="500"/>
      <c r="K59" s="498"/>
      <c r="L59" s="189"/>
      <c r="M59" s="190"/>
      <c r="N59" s="191"/>
      <c r="O59" s="196"/>
      <c r="P59" s="132"/>
      <c r="Q59" s="501"/>
      <c r="R59" s="128"/>
      <c r="S59" s="684" t="s">
        <v>997</v>
      </c>
      <c r="T59" s="275" t="s">
        <v>110</v>
      </c>
      <c r="V59"/>
    </row>
    <row r="60" spans="1:22" s="56" customFormat="1" ht="43.5" customHeight="1">
      <c r="A60" s="60">
        <f>SUBTOTAL(3,$B$13:B60)</f>
        <v>37</v>
      </c>
      <c r="B60" s="456" t="s">
        <v>1068</v>
      </c>
      <c r="C60" s="297">
        <v>700000000</v>
      </c>
      <c r="D60" s="55" t="s">
        <v>875</v>
      </c>
      <c r="E60" s="683" t="s">
        <v>103</v>
      </c>
      <c r="F60" s="500" t="s">
        <v>104</v>
      </c>
      <c r="G60" s="458"/>
      <c r="H60" s="502"/>
      <c r="I60" s="502"/>
      <c r="J60" s="502"/>
      <c r="K60" s="502"/>
      <c r="L60" s="503"/>
      <c r="M60" s="465"/>
      <c r="N60" s="466"/>
      <c r="O60" s="504"/>
      <c r="P60" s="481"/>
      <c r="Q60" s="473"/>
      <c r="R60" s="505"/>
      <c r="S60" s="688" t="s">
        <v>1051</v>
      </c>
      <c r="T60" s="275" t="s">
        <v>110</v>
      </c>
      <c r="V60" s="57"/>
    </row>
    <row r="61" spans="1:22" s="78" customFormat="1" ht="37.4" customHeight="1">
      <c r="A61" s="60">
        <f>SUBTOTAL(3,$B$13:B61)</f>
        <v>38</v>
      </c>
      <c r="B61" s="456" t="s">
        <v>268</v>
      </c>
      <c r="C61" s="297">
        <v>200000000</v>
      </c>
      <c r="D61" s="55" t="s">
        <v>114</v>
      </c>
      <c r="E61" s="683" t="s">
        <v>103</v>
      </c>
      <c r="F61" s="500" t="s">
        <v>104</v>
      </c>
      <c r="G61" s="458"/>
      <c r="H61" s="502"/>
      <c r="I61" s="502"/>
      <c r="J61" s="506"/>
      <c r="K61" s="502"/>
      <c r="L61" s="464"/>
      <c r="M61" s="507"/>
      <c r="N61" s="508"/>
      <c r="O61" s="509"/>
      <c r="P61" s="481"/>
      <c r="Q61" s="473"/>
      <c r="R61" s="505"/>
      <c r="S61" s="688" t="s">
        <v>997</v>
      </c>
      <c r="T61" s="275" t="s">
        <v>110</v>
      </c>
      <c r="V61"/>
    </row>
    <row r="62" spans="1:22" s="78" customFormat="1" ht="58.4" customHeight="1">
      <c r="A62" s="393">
        <f>SUBTOTAL(3,$B$13:B62)</f>
        <v>39</v>
      </c>
      <c r="B62" s="474" t="s">
        <v>271</v>
      </c>
      <c r="C62" s="499">
        <v>150000000</v>
      </c>
      <c r="D62" s="393" t="s">
        <v>114</v>
      </c>
      <c r="E62" s="309" t="s">
        <v>103</v>
      </c>
      <c r="F62" s="510" t="s">
        <v>104</v>
      </c>
      <c r="G62" s="325"/>
      <c r="H62" s="499"/>
      <c r="I62" s="499"/>
      <c r="J62" s="510"/>
      <c r="K62" s="499"/>
      <c r="L62" s="315"/>
      <c r="M62" s="336"/>
      <c r="N62" s="317"/>
      <c r="O62" s="387"/>
      <c r="P62" s="346"/>
      <c r="Q62" s="479"/>
      <c r="R62" s="334"/>
      <c r="S62" s="686" t="s">
        <v>1069</v>
      </c>
      <c r="T62" s="275" t="s">
        <v>110</v>
      </c>
      <c r="V62"/>
    </row>
    <row r="63" spans="1:22" s="72" customFormat="1" ht="60.75" customHeight="1">
      <c r="A63" s="60">
        <f>SUBTOTAL(3,$B$13:B63)</f>
        <v>40</v>
      </c>
      <c r="B63" s="456" t="s">
        <v>248</v>
      </c>
      <c r="C63" s="297">
        <v>200000000</v>
      </c>
      <c r="D63" s="60" t="s">
        <v>114</v>
      </c>
      <c r="E63" s="301" t="s">
        <v>103</v>
      </c>
      <c r="F63" s="500" t="s">
        <v>104</v>
      </c>
      <c r="G63" s="125"/>
      <c r="H63" s="498"/>
      <c r="I63" s="498"/>
      <c r="J63" s="500"/>
      <c r="K63" s="188"/>
      <c r="L63" s="189"/>
      <c r="M63" s="198"/>
      <c r="N63" s="191"/>
      <c r="O63" s="222"/>
      <c r="P63" s="132"/>
      <c r="Q63" s="501"/>
      <c r="R63" s="223"/>
      <c r="S63" s="684" t="s">
        <v>997</v>
      </c>
      <c r="T63" s="275" t="s">
        <v>110</v>
      </c>
    </row>
    <row r="64" spans="1:22" s="72" customFormat="1" ht="40.75" customHeight="1">
      <c r="A64" s="60">
        <f>SUBTOTAL(3,$B$13:B64)</f>
        <v>41</v>
      </c>
      <c r="B64" s="456" t="s">
        <v>1070</v>
      </c>
      <c r="C64" s="297">
        <v>2000000000</v>
      </c>
      <c r="D64" s="60" t="s">
        <v>875</v>
      </c>
      <c r="E64" s="301" t="s">
        <v>103</v>
      </c>
      <c r="F64" s="500" t="s">
        <v>104</v>
      </c>
      <c r="G64" s="125" t="s">
        <v>282</v>
      </c>
      <c r="H64" s="498">
        <v>1915670635</v>
      </c>
      <c r="I64" s="498" t="s">
        <v>222</v>
      </c>
      <c r="J64" s="498" t="s">
        <v>222</v>
      </c>
      <c r="K64" s="188" t="s">
        <v>1071</v>
      </c>
      <c r="L64" s="189" t="s">
        <v>877</v>
      </c>
      <c r="M64" s="198" t="s">
        <v>878</v>
      </c>
      <c r="N64" s="887">
        <v>0.32</v>
      </c>
      <c r="O64" s="893">
        <v>0.39</v>
      </c>
      <c r="P64" s="132">
        <f>Q64*H64</f>
        <v>0</v>
      </c>
      <c r="Q64" s="511">
        <v>0</v>
      </c>
      <c r="R64" s="894">
        <f>O64-N64</f>
        <v>7.0000000000000007E-2</v>
      </c>
      <c r="S64" s="684" t="s">
        <v>882</v>
      </c>
      <c r="T64" s="275" t="s">
        <v>110</v>
      </c>
    </row>
    <row r="65" spans="1:22" s="72" customFormat="1" ht="39" customHeight="1">
      <c r="A65" s="60">
        <f>SUBTOTAL(3,$B$13:B65)</f>
        <v>42</v>
      </c>
      <c r="B65" s="456" t="s">
        <v>274</v>
      </c>
      <c r="C65" s="512">
        <v>150000000</v>
      </c>
      <c r="D65" s="60" t="s">
        <v>114</v>
      </c>
      <c r="E65" s="301" t="s">
        <v>103</v>
      </c>
      <c r="F65" s="500" t="s">
        <v>104</v>
      </c>
      <c r="G65" s="125"/>
      <c r="H65" s="498"/>
      <c r="I65" s="498"/>
      <c r="J65" s="498"/>
      <c r="K65" s="188"/>
      <c r="L65" s="189"/>
      <c r="M65" s="198"/>
      <c r="N65" s="191"/>
      <c r="O65" s="196"/>
      <c r="P65" s="132"/>
      <c r="Q65" s="501"/>
      <c r="R65" s="196"/>
      <c r="S65" s="684" t="s">
        <v>997</v>
      </c>
      <c r="T65" s="275" t="s">
        <v>110</v>
      </c>
    </row>
    <row r="66" spans="1:22" s="72" customFormat="1" ht="35.65" customHeight="1">
      <c r="A66" s="60">
        <f>SUBTOTAL(3,$B$13:B66)</f>
        <v>43</v>
      </c>
      <c r="B66" s="456" t="s">
        <v>251</v>
      </c>
      <c r="C66" s="297">
        <v>200000000</v>
      </c>
      <c r="D66" s="60" t="s">
        <v>114</v>
      </c>
      <c r="E66" s="301" t="s">
        <v>103</v>
      </c>
      <c r="F66" s="500" t="s">
        <v>104</v>
      </c>
      <c r="G66" s="125"/>
      <c r="H66" s="498"/>
      <c r="I66" s="498"/>
      <c r="J66" s="500"/>
      <c r="K66" s="188"/>
      <c r="L66" s="189"/>
      <c r="M66" s="198"/>
      <c r="N66" s="191"/>
      <c r="O66" s="191"/>
      <c r="P66" s="132"/>
      <c r="Q66" s="511"/>
      <c r="R66" s="128"/>
      <c r="S66" s="684" t="s">
        <v>997</v>
      </c>
      <c r="T66" s="275" t="s">
        <v>110</v>
      </c>
    </row>
    <row r="67" spans="1:22" s="72" customFormat="1" ht="34.4" customHeight="1">
      <c r="A67" s="60">
        <f>SUBTOTAL(3,$B$13:B67)</f>
        <v>44</v>
      </c>
      <c r="B67" s="456" t="s">
        <v>278</v>
      </c>
      <c r="C67" s="297">
        <v>200000000</v>
      </c>
      <c r="D67" s="60" t="s">
        <v>114</v>
      </c>
      <c r="E67" s="301" t="s">
        <v>103</v>
      </c>
      <c r="F67" s="500" t="s">
        <v>104</v>
      </c>
      <c r="G67" s="125"/>
      <c r="H67" s="498"/>
      <c r="I67" s="498"/>
      <c r="J67" s="60"/>
      <c r="K67" s="513"/>
      <c r="L67" s="117"/>
      <c r="M67" s="514"/>
      <c r="N67" s="133"/>
      <c r="O67" s="196"/>
      <c r="P67" s="132"/>
      <c r="Q67" s="515"/>
      <c r="R67" s="133"/>
      <c r="S67" s="684" t="s">
        <v>997</v>
      </c>
      <c r="T67" s="275" t="s">
        <v>110</v>
      </c>
    </row>
    <row r="68" spans="1:22" s="78" customFormat="1" ht="37.4" customHeight="1">
      <c r="A68" s="60">
        <f>SUBTOTAL(3,$B$13:B68)</f>
        <v>45</v>
      </c>
      <c r="B68" s="456" t="s">
        <v>1072</v>
      </c>
      <c r="C68" s="297">
        <v>1310000000</v>
      </c>
      <c r="D68" s="60" t="s">
        <v>875</v>
      </c>
      <c r="E68" s="125" t="s">
        <v>103</v>
      </c>
      <c r="F68" s="500" t="s">
        <v>104</v>
      </c>
      <c r="G68" s="125" t="s">
        <v>282</v>
      </c>
      <c r="H68" s="498">
        <v>1217382873</v>
      </c>
      <c r="I68" s="498" t="s">
        <v>231</v>
      </c>
      <c r="J68" s="498" t="s">
        <v>222</v>
      </c>
      <c r="K68" s="500" t="s">
        <v>1071</v>
      </c>
      <c r="L68" s="189" t="s">
        <v>877</v>
      </c>
      <c r="M68" s="198" t="s">
        <v>878</v>
      </c>
      <c r="N68" s="887">
        <v>0.66</v>
      </c>
      <c r="O68" s="893">
        <v>1.62</v>
      </c>
      <c r="P68" s="132">
        <f>Q68*H68</f>
        <v>0</v>
      </c>
      <c r="Q68" s="501">
        <v>0</v>
      </c>
      <c r="R68" s="894">
        <f>O68-N68</f>
        <v>0.96000000000000008</v>
      </c>
      <c r="S68" s="684" t="s">
        <v>882</v>
      </c>
      <c r="T68" s="275" t="s">
        <v>110</v>
      </c>
      <c r="V68"/>
    </row>
    <row r="69" spans="1:22" s="78" customFormat="1" ht="36.75" customHeight="1">
      <c r="A69" s="60">
        <f>SUBTOTAL(3,$B$13:B69)</f>
        <v>46</v>
      </c>
      <c r="B69" s="456" t="s">
        <v>1073</v>
      </c>
      <c r="C69" s="512">
        <v>150000000</v>
      </c>
      <c r="D69" s="60" t="s">
        <v>114</v>
      </c>
      <c r="E69" s="301" t="s">
        <v>103</v>
      </c>
      <c r="F69" s="500" t="s">
        <v>104</v>
      </c>
      <c r="G69" s="517"/>
      <c r="H69" s="498"/>
      <c r="I69" s="498"/>
      <c r="J69" s="500"/>
      <c r="K69" s="500"/>
      <c r="L69" s="221"/>
      <c r="M69" s="190"/>
      <c r="N69" s="134"/>
      <c r="O69" s="120"/>
      <c r="P69" s="132"/>
      <c r="Q69" s="518"/>
      <c r="R69" s="128"/>
      <c r="S69" s="684" t="s">
        <v>997</v>
      </c>
      <c r="T69" s="275" t="s">
        <v>110</v>
      </c>
      <c r="V69"/>
    </row>
    <row r="70" spans="1:22" s="78" customFormat="1" ht="36" customHeight="1">
      <c r="A70" s="60">
        <f>SUBTOTAL(3,$B$13:B70)</f>
        <v>47</v>
      </c>
      <c r="B70" s="456" t="s">
        <v>286</v>
      </c>
      <c r="C70" s="297">
        <v>250000000</v>
      </c>
      <c r="D70" s="60" t="s">
        <v>875</v>
      </c>
      <c r="E70" s="301" t="s">
        <v>103</v>
      </c>
      <c r="F70" s="500" t="s">
        <v>104</v>
      </c>
      <c r="G70" s="516"/>
      <c r="H70" s="498"/>
      <c r="I70" s="452"/>
      <c r="J70" s="60"/>
      <c r="K70" s="500"/>
      <c r="L70" s="225"/>
      <c r="M70" s="190"/>
      <c r="N70" s="134"/>
      <c r="O70" s="120"/>
      <c r="P70" s="132"/>
      <c r="Q70" s="518"/>
      <c r="R70" s="128"/>
      <c r="S70" s="684" t="s">
        <v>1051</v>
      </c>
      <c r="T70" s="275" t="s">
        <v>110</v>
      </c>
      <c r="V70"/>
    </row>
    <row r="71" spans="1:22" s="78" customFormat="1" ht="51.75" customHeight="1">
      <c r="A71" s="393">
        <f>SUBTOTAL(3,$B$13:B71)</f>
        <v>48</v>
      </c>
      <c r="B71" s="474" t="s">
        <v>290</v>
      </c>
      <c r="C71" s="350">
        <v>0</v>
      </c>
      <c r="D71" s="393"/>
      <c r="E71" s="309"/>
      <c r="F71" s="510"/>
      <c r="G71" s="519"/>
      <c r="H71" s="477"/>
      <c r="I71" s="477"/>
      <c r="J71" s="393"/>
      <c r="K71" s="393"/>
      <c r="L71" s="343"/>
      <c r="M71" s="344"/>
      <c r="N71" s="345"/>
      <c r="O71" s="318"/>
      <c r="P71" s="346"/>
      <c r="Q71" s="520"/>
      <c r="R71" s="334"/>
      <c r="S71" s="686" t="s">
        <v>291</v>
      </c>
      <c r="T71" s="275" t="s">
        <v>110</v>
      </c>
      <c r="V71"/>
    </row>
    <row r="72" spans="1:22" s="78" customFormat="1" ht="14.25" customHeight="1">
      <c r="A72" s="1534" t="s">
        <v>292</v>
      </c>
      <c r="B72" s="1535"/>
      <c r="C72" s="1535"/>
      <c r="D72" s="1535"/>
      <c r="E72" s="1535"/>
      <c r="F72" s="1535"/>
      <c r="G72" s="1535"/>
      <c r="H72" s="1535"/>
      <c r="I72" s="1535"/>
      <c r="J72" s="1535"/>
      <c r="K72" s="1535"/>
      <c r="L72" s="1535"/>
      <c r="M72" s="1535"/>
      <c r="N72" s="1535"/>
      <c r="O72" s="1535"/>
      <c r="P72" s="1535"/>
      <c r="Q72" s="1535"/>
      <c r="R72" s="1535"/>
      <c r="S72" s="1536"/>
      <c r="T72" s="275"/>
      <c r="V72"/>
    </row>
    <row r="73" spans="1:22" s="78" customFormat="1" ht="48" customHeight="1">
      <c r="A73" s="302">
        <f>SUBTOTAL(3,$B$13:B73)</f>
        <v>49</v>
      </c>
      <c r="B73" s="122" t="s">
        <v>293</v>
      </c>
      <c r="C73" s="291">
        <v>200001188</v>
      </c>
      <c r="D73" s="291" t="s">
        <v>114</v>
      </c>
      <c r="E73" s="44" t="s">
        <v>103</v>
      </c>
      <c r="F73" s="500" t="s">
        <v>241</v>
      </c>
      <c r="G73" s="138"/>
      <c r="H73" s="136"/>
      <c r="I73" s="136" t="s">
        <v>178</v>
      </c>
      <c r="J73" s="304"/>
      <c r="K73" s="304"/>
      <c r="L73" s="117"/>
      <c r="M73" s="137"/>
      <c r="N73" s="134"/>
      <c r="O73" s="120"/>
      <c r="P73" s="132"/>
      <c r="Q73" s="224"/>
      <c r="R73" s="128"/>
      <c r="S73" s="684" t="s">
        <v>997</v>
      </c>
      <c r="T73" s="275" t="s">
        <v>171</v>
      </c>
      <c r="V73" s="11"/>
    </row>
    <row r="74" spans="1:22" s="78" customFormat="1" ht="45.75" customHeight="1">
      <c r="A74" s="302">
        <f>SUBTOTAL(3,$B$13:B74)</f>
        <v>50</v>
      </c>
      <c r="B74" s="122" t="s">
        <v>297</v>
      </c>
      <c r="C74" s="123">
        <v>200001188</v>
      </c>
      <c r="D74" s="293" t="s">
        <v>114</v>
      </c>
      <c r="E74" s="294" t="s">
        <v>103</v>
      </c>
      <c r="F74" s="500" t="s">
        <v>241</v>
      </c>
      <c r="G74" s="135"/>
      <c r="H74" s="136"/>
      <c r="I74" s="136" t="s">
        <v>178</v>
      </c>
      <c r="J74" s="304"/>
      <c r="K74" s="304"/>
      <c r="L74" s="117"/>
      <c r="M74" s="137"/>
      <c r="N74" s="134"/>
      <c r="O74" s="120"/>
      <c r="P74" s="132"/>
      <c r="Q74" s="224"/>
      <c r="R74" s="128"/>
      <c r="S74" s="684" t="s">
        <v>997</v>
      </c>
      <c r="T74" s="275" t="s">
        <v>171</v>
      </c>
      <c r="V74" s="11"/>
    </row>
    <row r="75" spans="1:22" s="78" customFormat="1" ht="67.400000000000006" customHeight="1">
      <c r="A75" s="305">
        <f>SUBTOTAL(3,$B$13:B75)</f>
        <v>51</v>
      </c>
      <c r="B75" s="323" t="s">
        <v>300</v>
      </c>
      <c r="C75" s="338">
        <v>300000163</v>
      </c>
      <c r="D75" s="339" t="s">
        <v>875</v>
      </c>
      <c r="E75" s="340" t="s">
        <v>103</v>
      </c>
      <c r="F75" s="510" t="s">
        <v>241</v>
      </c>
      <c r="G75" s="342"/>
      <c r="H75" s="328"/>
      <c r="I75" s="328" t="s">
        <v>302</v>
      </c>
      <c r="J75" s="330"/>
      <c r="K75" s="330"/>
      <c r="L75" s="343"/>
      <c r="M75" s="344"/>
      <c r="N75" s="345"/>
      <c r="O75" s="318"/>
      <c r="P75" s="346"/>
      <c r="Q75" s="347"/>
      <c r="R75" s="334"/>
      <c r="S75" s="686" t="s">
        <v>972</v>
      </c>
      <c r="T75" s="275" t="s">
        <v>171</v>
      </c>
      <c r="V75" s="11"/>
    </row>
    <row r="76" spans="1:22" s="78" customFormat="1" ht="47.25" customHeight="1">
      <c r="A76" s="302">
        <f>SUBTOTAL(3,$B$13:B76)</f>
        <v>52</v>
      </c>
      <c r="B76" s="122" t="s">
        <v>305</v>
      </c>
      <c r="C76" s="295">
        <v>200000110</v>
      </c>
      <c r="D76" s="296" t="s">
        <v>114</v>
      </c>
      <c r="E76" s="290" t="s">
        <v>103</v>
      </c>
      <c r="F76" s="500" t="s">
        <v>241</v>
      </c>
      <c r="G76" s="135"/>
      <c r="H76" s="136"/>
      <c r="I76" s="136" t="s">
        <v>178</v>
      </c>
      <c r="J76" s="304"/>
      <c r="K76" s="304"/>
      <c r="L76" s="117"/>
      <c r="M76" s="137"/>
      <c r="N76" s="134"/>
      <c r="O76" s="120"/>
      <c r="P76" s="132"/>
      <c r="Q76" s="224"/>
      <c r="R76" s="128"/>
      <c r="S76" s="684" t="s">
        <v>997</v>
      </c>
      <c r="T76" s="275" t="s">
        <v>171</v>
      </c>
      <c r="V76" s="11"/>
    </row>
    <row r="77" spans="1:22" s="78" customFormat="1" ht="46.5" customHeight="1">
      <c r="A77" s="302">
        <f>SUBTOTAL(3,$B$13:B77)</f>
        <v>53</v>
      </c>
      <c r="B77" s="122" t="s">
        <v>308</v>
      </c>
      <c r="C77" s="292">
        <v>500000000</v>
      </c>
      <c r="D77" s="293" t="s">
        <v>875</v>
      </c>
      <c r="E77" s="294" t="s">
        <v>103</v>
      </c>
      <c r="F77" s="500" t="s">
        <v>241</v>
      </c>
      <c r="G77" s="138"/>
      <c r="H77" s="136"/>
      <c r="I77" s="136" t="s">
        <v>107</v>
      </c>
      <c r="J77" s="304"/>
      <c r="K77" s="304"/>
      <c r="L77" s="117"/>
      <c r="M77" s="137"/>
      <c r="N77" s="134"/>
      <c r="O77" s="120"/>
      <c r="P77" s="132"/>
      <c r="Q77" s="224"/>
      <c r="R77" s="128"/>
      <c r="S77" s="684" t="s">
        <v>1110</v>
      </c>
      <c r="T77" s="275" t="s">
        <v>171</v>
      </c>
      <c r="V77" s="11"/>
    </row>
    <row r="78" spans="1:22" s="78" customFormat="1" ht="15.75" customHeight="1">
      <c r="A78" s="1492" t="s">
        <v>311</v>
      </c>
      <c r="B78" s="1493"/>
      <c r="C78" s="1493"/>
      <c r="D78" s="1493"/>
      <c r="E78" s="1493"/>
      <c r="F78" s="1493"/>
      <c r="G78" s="1493"/>
      <c r="H78" s="1493"/>
      <c r="I78" s="1493"/>
      <c r="J78" s="1493"/>
      <c r="K78" s="1493"/>
      <c r="L78" s="1493"/>
      <c r="M78" s="1493"/>
      <c r="N78" s="1493"/>
      <c r="O78" s="1493"/>
      <c r="P78" s="1493"/>
      <c r="Q78" s="1493"/>
      <c r="R78" s="1493"/>
      <c r="S78" s="1510"/>
      <c r="T78" s="275"/>
      <c r="V78"/>
    </row>
    <row r="79" spans="1:22" s="78" customFormat="1" ht="45.75" customHeight="1">
      <c r="A79" s="305">
        <f>SUBTOTAL(3,$B$13:B79)</f>
        <v>54</v>
      </c>
      <c r="B79" s="323" t="s">
        <v>312</v>
      </c>
      <c r="C79" s="324">
        <v>0</v>
      </c>
      <c r="D79" s="330"/>
      <c r="E79" s="330"/>
      <c r="F79" s="510"/>
      <c r="G79" s="342"/>
      <c r="H79" s="328"/>
      <c r="I79" s="328"/>
      <c r="J79" s="330"/>
      <c r="K79" s="330"/>
      <c r="L79" s="343"/>
      <c r="M79" s="344"/>
      <c r="N79" s="345"/>
      <c r="O79" s="318"/>
      <c r="P79" s="346"/>
      <c r="Q79" s="347"/>
      <c r="R79" s="334"/>
      <c r="S79" s="686" t="s">
        <v>313</v>
      </c>
      <c r="T79" s="278" t="s">
        <v>139</v>
      </c>
      <c r="V79"/>
    </row>
    <row r="80" spans="1:22" s="78" customFormat="1" ht="54.75" customHeight="1">
      <c r="A80" s="302">
        <f>SUBTOTAL(3,$B$13:B80)</f>
        <v>55</v>
      </c>
      <c r="B80" s="122" t="s">
        <v>314</v>
      </c>
      <c r="C80" s="124">
        <v>255000000</v>
      </c>
      <c r="D80" s="304" t="s">
        <v>875</v>
      </c>
      <c r="E80" s="207" t="s">
        <v>133</v>
      </c>
      <c r="F80" s="500" t="s">
        <v>134</v>
      </c>
      <c r="G80" s="135" t="s">
        <v>315</v>
      </c>
      <c r="H80" s="136">
        <v>235066000</v>
      </c>
      <c r="I80" s="136" t="s">
        <v>136</v>
      </c>
      <c r="J80" s="304" t="s">
        <v>137</v>
      </c>
      <c r="K80" s="304" t="s">
        <v>316</v>
      </c>
      <c r="L80" s="117">
        <v>44396</v>
      </c>
      <c r="M80" s="137">
        <v>44515</v>
      </c>
      <c r="N80" s="134">
        <v>2.1899999999999999E-2</v>
      </c>
      <c r="O80" s="120">
        <v>0</v>
      </c>
      <c r="P80" s="132"/>
      <c r="Q80" s="224"/>
      <c r="R80" s="128">
        <f>O80-N80</f>
        <v>-2.1899999999999999E-2</v>
      </c>
      <c r="S80" s="684" t="s">
        <v>882</v>
      </c>
      <c r="T80" s="278" t="s">
        <v>139</v>
      </c>
      <c r="V80"/>
    </row>
    <row r="81" spans="1:22" s="78" customFormat="1" ht="130.4" customHeight="1">
      <c r="A81" s="305">
        <f>SUBTOTAL(3,$B$13:B81)</f>
        <v>56</v>
      </c>
      <c r="B81" s="323" t="s">
        <v>811</v>
      </c>
      <c r="C81" s="324">
        <v>0</v>
      </c>
      <c r="D81" s="330"/>
      <c r="E81" s="330"/>
      <c r="F81" s="510"/>
      <c r="G81" s="342"/>
      <c r="H81" s="328"/>
      <c r="I81" s="328"/>
      <c r="J81" s="330"/>
      <c r="K81" s="330"/>
      <c r="L81" s="343"/>
      <c r="M81" s="344"/>
      <c r="N81" s="345"/>
      <c r="O81" s="318"/>
      <c r="P81" s="346"/>
      <c r="Q81" s="347"/>
      <c r="R81" s="334"/>
      <c r="S81" s="686" t="s">
        <v>812</v>
      </c>
      <c r="T81" s="278" t="s">
        <v>139</v>
      </c>
      <c r="V81"/>
    </row>
    <row r="82" spans="1:22" s="78" customFormat="1" ht="34.5" customHeight="1">
      <c r="A82" s="302">
        <f>SUBTOTAL(3,$B$13:B82)</f>
        <v>57</v>
      </c>
      <c r="B82" s="122" t="s">
        <v>317</v>
      </c>
      <c r="C82" s="124">
        <v>500094000</v>
      </c>
      <c r="D82" s="304" t="s">
        <v>875</v>
      </c>
      <c r="E82" s="304" t="s">
        <v>103</v>
      </c>
      <c r="F82" s="500" t="s">
        <v>134</v>
      </c>
      <c r="G82" s="135"/>
      <c r="H82" s="136"/>
      <c r="I82" s="136" t="s">
        <v>178</v>
      </c>
      <c r="J82" s="304" t="s">
        <v>319</v>
      </c>
      <c r="K82" s="304" t="s">
        <v>320</v>
      </c>
      <c r="L82" s="117"/>
      <c r="M82" s="137"/>
      <c r="N82" s="134"/>
      <c r="O82" s="120"/>
      <c r="P82" s="132"/>
      <c r="Q82" s="224"/>
      <c r="R82" s="128"/>
      <c r="S82" s="684" t="s">
        <v>975</v>
      </c>
      <c r="T82" s="278" t="s">
        <v>139</v>
      </c>
      <c r="V82"/>
    </row>
    <row r="83" spans="1:22" s="78" customFormat="1" ht="56.15" customHeight="1">
      <c r="A83" s="305">
        <f>SUBTOTAL(3,$B$13:B83)</f>
        <v>58</v>
      </c>
      <c r="B83" s="323" t="s">
        <v>321</v>
      </c>
      <c r="C83" s="324">
        <v>5000009000</v>
      </c>
      <c r="D83" s="330" t="s">
        <v>875</v>
      </c>
      <c r="E83" s="330" t="s">
        <v>103</v>
      </c>
      <c r="F83" s="510" t="s">
        <v>134</v>
      </c>
      <c r="G83" s="342"/>
      <c r="H83" s="324"/>
      <c r="I83" s="328" t="s">
        <v>178</v>
      </c>
      <c r="J83" s="330"/>
      <c r="K83" s="330"/>
      <c r="L83" s="343"/>
      <c r="M83" s="344"/>
      <c r="N83" s="345"/>
      <c r="O83" s="318"/>
      <c r="P83" s="346"/>
      <c r="Q83" s="347"/>
      <c r="R83" s="334"/>
      <c r="S83" s="686" t="s">
        <v>1075</v>
      </c>
      <c r="T83" s="278" t="s">
        <v>139</v>
      </c>
      <c r="V83"/>
    </row>
    <row r="84" spans="1:22" s="78" customFormat="1" ht="56.65" customHeight="1">
      <c r="A84" s="305">
        <f>SUBTOTAL(3,$B$13:B84)</f>
        <v>59</v>
      </c>
      <c r="B84" s="323" t="s">
        <v>326</v>
      </c>
      <c r="C84" s="324">
        <v>3004925000</v>
      </c>
      <c r="D84" s="330" t="s">
        <v>875</v>
      </c>
      <c r="E84" s="330" t="s">
        <v>103</v>
      </c>
      <c r="F84" s="510" t="s">
        <v>134</v>
      </c>
      <c r="G84" s="408"/>
      <c r="H84" s="324"/>
      <c r="I84" s="328" t="s">
        <v>107</v>
      </c>
      <c r="J84" s="330"/>
      <c r="K84" s="330"/>
      <c r="L84" s="343"/>
      <c r="M84" s="344"/>
      <c r="N84" s="345"/>
      <c r="O84" s="318"/>
      <c r="P84" s="346"/>
      <c r="Q84" s="347"/>
      <c r="R84" s="334"/>
      <c r="S84" s="686" t="s">
        <v>977</v>
      </c>
      <c r="T84" s="278" t="s">
        <v>139</v>
      </c>
      <c r="V84"/>
    </row>
    <row r="85" spans="1:22" s="78" customFormat="1" ht="37.5" customHeight="1">
      <c r="A85" s="302">
        <f>SUBTOTAL(3,$B$13:B85)</f>
        <v>60</v>
      </c>
      <c r="B85" s="122" t="s">
        <v>329</v>
      </c>
      <c r="C85" s="124">
        <v>195000000</v>
      </c>
      <c r="D85" s="304" t="s">
        <v>114</v>
      </c>
      <c r="E85" s="304" t="s">
        <v>103</v>
      </c>
      <c r="F85" s="500" t="s">
        <v>134</v>
      </c>
      <c r="G85" s="226"/>
      <c r="H85" s="124"/>
      <c r="I85" s="136" t="s">
        <v>178</v>
      </c>
      <c r="J85" s="304"/>
      <c r="K85" s="304"/>
      <c r="L85" s="117"/>
      <c r="M85" s="137"/>
      <c r="N85" s="134"/>
      <c r="O85" s="120"/>
      <c r="P85" s="132"/>
      <c r="Q85" s="224"/>
      <c r="R85" s="128"/>
      <c r="S85" s="684" t="s">
        <v>918</v>
      </c>
      <c r="T85" s="278" t="s">
        <v>139</v>
      </c>
      <c r="V85"/>
    </row>
    <row r="86" spans="1:22" s="78" customFormat="1" ht="37.5" customHeight="1">
      <c r="A86" s="302">
        <f>SUBTOTAL(3,$B$13:B86)</f>
        <v>61</v>
      </c>
      <c r="B86" s="122" t="s">
        <v>332</v>
      </c>
      <c r="C86" s="124">
        <v>166680000</v>
      </c>
      <c r="D86" s="304" t="s">
        <v>114</v>
      </c>
      <c r="E86" s="304" t="s">
        <v>103</v>
      </c>
      <c r="F86" s="500" t="s">
        <v>134</v>
      </c>
      <c r="G86" s="226"/>
      <c r="H86" s="124"/>
      <c r="I86" s="136" t="s">
        <v>178</v>
      </c>
      <c r="J86" s="304"/>
      <c r="K86" s="136" t="s">
        <v>334</v>
      </c>
      <c r="L86" s="117"/>
      <c r="M86" s="137"/>
      <c r="N86" s="134"/>
      <c r="O86" s="120"/>
      <c r="P86" s="132"/>
      <c r="Q86" s="224"/>
      <c r="R86" s="128"/>
      <c r="S86" s="684" t="s">
        <v>975</v>
      </c>
      <c r="T86" s="278" t="s">
        <v>139</v>
      </c>
      <c r="V86"/>
    </row>
    <row r="87" spans="1:22" s="78" customFormat="1" ht="37.5" customHeight="1">
      <c r="A87" s="302">
        <f>SUBTOTAL(3,$B$13:B87)</f>
        <v>62</v>
      </c>
      <c r="B87" s="122" t="s">
        <v>335</v>
      </c>
      <c r="C87" s="124">
        <v>171310000</v>
      </c>
      <c r="D87" s="304" t="s">
        <v>114</v>
      </c>
      <c r="E87" s="304" t="s">
        <v>103</v>
      </c>
      <c r="F87" s="500" t="s">
        <v>134</v>
      </c>
      <c r="G87" s="226"/>
      <c r="H87" s="124"/>
      <c r="I87" s="136" t="s">
        <v>178</v>
      </c>
      <c r="J87" s="304"/>
      <c r="K87" s="304"/>
      <c r="L87" s="117"/>
      <c r="M87" s="137"/>
      <c r="N87" s="134"/>
      <c r="O87" s="120"/>
      <c r="P87" s="132"/>
      <c r="Q87" s="224"/>
      <c r="R87" s="128"/>
      <c r="S87" s="684" t="s">
        <v>918</v>
      </c>
      <c r="T87" s="278" t="s">
        <v>139</v>
      </c>
      <c r="V87"/>
    </row>
    <row r="88" spans="1:22" s="78" customFormat="1" ht="37.5" customHeight="1">
      <c r="A88" s="302">
        <f>SUBTOTAL(3,$B$13:B88)</f>
        <v>63</v>
      </c>
      <c r="B88" s="122" t="s">
        <v>338</v>
      </c>
      <c r="C88" s="124">
        <v>463012200</v>
      </c>
      <c r="D88" s="304" t="s">
        <v>875</v>
      </c>
      <c r="E88" s="304" t="s">
        <v>103</v>
      </c>
      <c r="F88" s="500" t="s">
        <v>134</v>
      </c>
      <c r="G88" s="226"/>
      <c r="H88" s="124"/>
      <c r="I88" s="136" t="s">
        <v>178</v>
      </c>
      <c r="J88" s="304"/>
      <c r="K88" s="136" t="s">
        <v>340</v>
      </c>
      <c r="L88" s="117"/>
      <c r="M88" s="137"/>
      <c r="N88" s="134"/>
      <c r="O88" s="120"/>
      <c r="P88" s="132"/>
      <c r="Q88" s="224"/>
      <c r="R88" s="128"/>
      <c r="S88" s="684" t="s">
        <v>975</v>
      </c>
      <c r="T88" s="278" t="s">
        <v>139</v>
      </c>
      <c r="V88"/>
    </row>
    <row r="89" spans="1:22" s="78" customFormat="1" ht="36" customHeight="1">
      <c r="A89" s="302">
        <f>SUBTOTAL(3,$B$13:B89)</f>
        <v>64</v>
      </c>
      <c r="B89" s="122" t="s">
        <v>341</v>
      </c>
      <c r="C89" s="124">
        <v>500094000</v>
      </c>
      <c r="D89" s="304" t="s">
        <v>875</v>
      </c>
      <c r="E89" s="304" t="s">
        <v>103</v>
      </c>
      <c r="F89" s="500" t="s">
        <v>134</v>
      </c>
      <c r="G89" s="226"/>
      <c r="H89" s="124"/>
      <c r="I89" s="136" t="s">
        <v>178</v>
      </c>
      <c r="J89" s="304"/>
      <c r="K89" s="136" t="s">
        <v>343</v>
      </c>
      <c r="L89" s="117"/>
      <c r="M89" s="137"/>
      <c r="N89" s="134"/>
      <c r="O89" s="120"/>
      <c r="P89" s="132"/>
      <c r="Q89" s="224"/>
      <c r="R89" s="128"/>
      <c r="S89" s="684" t="s">
        <v>975</v>
      </c>
      <c r="T89" s="278" t="s">
        <v>139</v>
      </c>
      <c r="V89"/>
    </row>
    <row r="90" spans="1:22" s="78" customFormat="1" ht="37.5" customHeight="1">
      <c r="A90" s="302">
        <f>SUBTOTAL(3,$B$13:B90)</f>
        <v>65</v>
      </c>
      <c r="B90" s="122" t="s">
        <v>344</v>
      </c>
      <c r="C90" s="124">
        <v>200000000</v>
      </c>
      <c r="D90" s="304" t="s">
        <v>114</v>
      </c>
      <c r="E90" s="304" t="s">
        <v>103</v>
      </c>
      <c r="F90" s="500" t="s">
        <v>134</v>
      </c>
      <c r="G90" s="226"/>
      <c r="H90" s="124"/>
      <c r="I90" s="406"/>
      <c r="J90" s="304"/>
      <c r="K90" s="304"/>
      <c r="L90" s="117"/>
      <c r="M90" s="137"/>
      <c r="N90" s="134"/>
      <c r="O90" s="120"/>
      <c r="P90" s="132"/>
      <c r="Q90" s="224"/>
      <c r="R90" s="128"/>
      <c r="S90" s="684" t="s">
        <v>918</v>
      </c>
      <c r="T90" s="278" t="s">
        <v>139</v>
      </c>
      <c r="V90"/>
    </row>
    <row r="91" spans="1:22" s="78" customFormat="1">
      <c r="A91" s="1504" t="s">
        <v>347</v>
      </c>
      <c r="B91" s="1505"/>
      <c r="C91" s="1505"/>
      <c r="D91" s="1505"/>
      <c r="E91" s="1505"/>
      <c r="F91" s="1505"/>
      <c r="G91" s="1505"/>
      <c r="H91" s="1505"/>
      <c r="I91" s="1505"/>
      <c r="J91" s="1505"/>
      <c r="K91" s="1505"/>
      <c r="L91" s="1505"/>
      <c r="M91" s="1505"/>
      <c r="N91" s="1505"/>
      <c r="O91" s="1505"/>
      <c r="P91" s="1505"/>
      <c r="Q91" s="1505"/>
      <c r="R91" s="1505"/>
      <c r="S91" s="1508"/>
      <c r="T91" s="275"/>
      <c r="V91"/>
    </row>
    <row r="92" spans="1:22" s="78" customFormat="1">
      <c r="A92" s="1506" t="s">
        <v>348</v>
      </c>
      <c r="B92" s="1507"/>
      <c r="C92" s="1507"/>
      <c r="D92" s="1507"/>
      <c r="E92" s="1507"/>
      <c r="F92" s="1507"/>
      <c r="G92" s="1507"/>
      <c r="H92" s="1507"/>
      <c r="I92" s="1507"/>
      <c r="J92" s="1507"/>
      <c r="K92" s="1507"/>
      <c r="L92" s="1507"/>
      <c r="M92" s="1507"/>
      <c r="N92" s="1507"/>
      <c r="O92" s="1507"/>
      <c r="P92" s="1507"/>
      <c r="Q92" s="1507"/>
      <c r="R92" s="1507"/>
      <c r="S92" s="1507"/>
      <c r="T92" s="275"/>
      <c r="V92"/>
    </row>
    <row r="93" spans="1:22" s="78" customFormat="1" ht="35.65" customHeight="1">
      <c r="A93" s="60">
        <f>SUBTOTAL(3,$B$13:B93)</f>
        <v>66</v>
      </c>
      <c r="B93" s="521" t="s">
        <v>1076</v>
      </c>
      <c r="C93" s="297">
        <v>1000000000</v>
      </c>
      <c r="D93" s="298" t="s">
        <v>875</v>
      </c>
      <c r="E93" s="301" t="s">
        <v>103</v>
      </c>
      <c r="F93" s="114" t="s">
        <v>104</v>
      </c>
      <c r="G93" s="517"/>
      <c r="H93" s="139"/>
      <c r="I93" s="140"/>
      <c r="J93" s="140"/>
      <c r="K93" s="522"/>
      <c r="L93" s="212"/>
      <c r="M93" s="213"/>
      <c r="N93" s="203"/>
      <c r="O93" s="203"/>
      <c r="P93" s="210"/>
      <c r="Q93" s="523"/>
      <c r="R93" s="524"/>
      <c r="S93" s="684" t="s">
        <v>1051</v>
      </c>
      <c r="T93" s="275" t="s">
        <v>110</v>
      </c>
      <c r="V93"/>
    </row>
    <row r="94" spans="1:22" s="78" customFormat="1" ht="45" customHeight="1">
      <c r="A94" s="393">
        <f>SUBTOTAL(3,$B$13:B94)</f>
        <v>67</v>
      </c>
      <c r="B94" s="525" t="s">
        <v>352</v>
      </c>
      <c r="C94" s="349">
        <v>0</v>
      </c>
      <c r="D94" s="350"/>
      <c r="E94" s="309"/>
      <c r="F94" s="360"/>
      <c r="G94" s="476"/>
      <c r="H94" s="526"/>
      <c r="I94" s="398"/>
      <c r="J94" s="362"/>
      <c r="K94" s="363"/>
      <c r="L94" s="527"/>
      <c r="M94" s="528"/>
      <c r="N94" s="365"/>
      <c r="O94" s="365"/>
      <c r="P94" s="366"/>
      <c r="Q94" s="529"/>
      <c r="R94" s="365"/>
      <c r="S94" s="686" t="s">
        <v>353</v>
      </c>
      <c r="T94" s="275" t="s">
        <v>110</v>
      </c>
      <c r="V94"/>
    </row>
    <row r="95" spans="1:22" s="78" customFormat="1" ht="15" customHeight="1">
      <c r="A95" s="1492" t="s">
        <v>354</v>
      </c>
      <c r="B95" s="1493"/>
      <c r="C95" s="1493"/>
      <c r="D95" s="1493"/>
      <c r="E95" s="1493"/>
      <c r="F95" s="1493"/>
      <c r="G95" s="1493"/>
      <c r="H95" s="1493"/>
      <c r="I95" s="1493"/>
      <c r="J95" s="1493"/>
      <c r="K95" s="1493"/>
      <c r="L95" s="1493"/>
      <c r="M95" s="1493"/>
      <c r="N95" s="1493"/>
      <c r="O95" s="1493"/>
      <c r="P95" s="1493"/>
      <c r="Q95" s="1493"/>
      <c r="R95" s="1493"/>
      <c r="S95" s="1493"/>
      <c r="T95" s="275"/>
      <c r="V95"/>
    </row>
    <row r="96" spans="1:22" s="78" customFormat="1" ht="66.400000000000006" customHeight="1">
      <c r="A96" s="305">
        <f>SUBTOTAL(3,$B$13:B96)</f>
        <v>68</v>
      </c>
      <c r="B96" s="348" t="s">
        <v>355</v>
      </c>
      <c r="C96" s="349">
        <v>300000164</v>
      </c>
      <c r="D96" s="350" t="s">
        <v>875</v>
      </c>
      <c r="E96" s="340" t="s">
        <v>103</v>
      </c>
      <c r="F96" s="360" t="s">
        <v>241</v>
      </c>
      <c r="G96" s="308"/>
      <c r="H96" s="352"/>
      <c r="I96" s="353" t="s">
        <v>153</v>
      </c>
      <c r="J96" s="354"/>
      <c r="K96" s="353"/>
      <c r="L96" s="355"/>
      <c r="M96" s="355"/>
      <c r="N96" s="356"/>
      <c r="O96" s="356"/>
      <c r="P96" s="346"/>
      <c r="Q96" s="357"/>
      <c r="R96" s="358"/>
      <c r="S96" s="686" t="s">
        <v>981</v>
      </c>
      <c r="T96" s="275" t="s">
        <v>171</v>
      </c>
      <c r="V96" s="11"/>
    </row>
    <row r="97" spans="1:22" s="78" customFormat="1" ht="16.5" customHeight="1">
      <c r="A97" s="1492" t="s">
        <v>359</v>
      </c>
      <c r="B97" s="1493"/>
      <c r="C97" s="1493"/>
      <c r="D97" s="1493"/>
      <c r="E97" s="1493"/>
      <c r="F97" s="1493"/>
      <c r="G97" s="1493"/>
      <c r="H97" s="1493"/>
      <c r="I97" s="1493"/>
      <c r="J97" s="1493"/>
      <c r="K97" s="1493"/>
      <c r="L97" s="1493"/>
      <c r="M97" s="1493"/>
      <c r="N97" s="1493"/>
      <c r="O97" s="1493"/>
      <c r="P97" s="1493"/>
      <c r="Q97" s="1493"/>
      <c r="R97" s="1493"/>
      <c r="S97" s="1493"/>
      <c r="T97" s="275"/>
      <c r="V97"/>
    </row>
    <row r="98" spans="1:22" s="146" customFormat="1" ht="39" customHeight="1">
      <c r="A98" s="302">
        <f>SUBTOTAL(3,$B$13:B98)</f>
        <v>69</v>
      </c>
      <c r="B98" s="122" t="s">
        <v>360</v>
      </c>
      <c r="C98" s="123">
        <v>700000000</v>
      </c>
      <c r="D98" s="304" t="s">
        <v>875</v>
      </c>
      <c r="E98" s="304" t="s">
        <v>103</v>
      </c>
      <c r="F98" s="114" t="s">
        <v>134</v>
      </c>
      <c r="G98" s="126"/>
      <c r="H98" s="231"/>
      <c r="I98" s="187" t="s">
        <v>149</v>
      </c>
      <c r="J98" s="187"/>
      <c r="K98" s="188"/>
      <c r="L98" s="189"/>
      <c r="M98" s="198"/>
      <c r="N98" s="191"/>
      <c r="O98" s="120"/>
      <c r="P98" s="132"/>
      <c r="Q98" s="121"/>
      <c r="R98" s="192"/>
      <c r="S98" s="684" t="s">
        <v>918</v>
      </c>
      <c r="T98" s="278" t="s">
        <v>139</v>
      </c>
      <c r="V98" s="147"/>
    </row>
    <row r="99" spans="1:22" s="146" customFormat="1" ht="41.25" customHeight="1">
      <c r="A99" s="302">
        <f>SUBTOTAL(3,$B$13:B99)</f>
        <v>70</v>
      </c>
      <c r="B99" s="130" t="s">
        <v>363</v>
      </c>
      <c r="C99" s="141">
        <v>385000000</v>
      </c>
      <c r="D99" s="304" t="s">
        <v>744</v>
      </c>
      <c r="E99" s="207" t="s">
        <v>133</v>
      </c>
      <c r="F99" s="631" t="s">
        <v>134</v>
      </c>
      <c r="G99" s="126"/>
      <c r="H99" s="231"/>
      <c r="I99" s="187" t="s">
        <v>200</v>
      </c>
      <c r="J99" s="187" t="s">
        <v>200</v>
      </c>
      <c r="K99" s="188" t="s">
        <v>200</v>
      </c>
      <c r="L99" s="189"/>
      <c r="M99" s="198"/>
      <c r="N99" s="191"/>
      <c r="O99" s="120"/>
      <c r="P99" s="132"/>
      <c r="Q99" s="121"/>
      <c r="R99" s="192"/>
      <c r="S99" s="684" t="s">
        <v>916</v>
      </c>
      <c r="T99" s="278" t="s">
        <v>139</v>
      </c>
      <c r="V99" s="147"/>
    </row>
    <row r="100" spans="1:22" s="78" customFormat="1" ht="44.25" customHeight="1">
      <c r="A100" s="305">
        <f>SUBTOTAL(3,$B$13:B100)</f>
        <v>71</v>
      </c>
      <c r="B100" s="323" t="s">
        <v>365</v>
      </c>
      <c r="C100" s="403">
        <v>0</v>
      </c>
      <c r="D100" s="330"/>
      <c r="E100" s="309"/>
      <c r="F100" s="412"/>
      <c r="G100" s="327"/>
      <c r="H100" s="331"/>
      <c r="I100" s="313"/>
      <c r="J100" s="398"/>
      <c r="K100" s="399"/>
      <c r="L100" s="382"/>
      <c r="M100" s="383"/>
      <c r="N100" s="384"/>
      <c r="O100" s="384"/>
      <c r="P100" s="397"/>
      <c r="Q100" s="386"/>
      <c r="R100" s="400"/>
      <c r="S100" s="689" t="s">
        <v>366</v>
      </c>
      <c r="T100" s="278" t="s">
        <v>139</v>
      </c>
      <c r="V100"/>
    </row>
    <row r="101" spans="1:22" s="78" customFormat="1" ht="38.25" customHeight="1">
      <c r="A101" s="530">
        <f>SUBTOTAL(3,$B$13:B101)</f>
        <v>72</v>
      </c>
      <c r="B101" s="531" t="s">
        <v>367</v>
      </c>
      <c r="C101" s="532">
        <v>180570000</v>
      </c>
      <c r="D101" s="533" t="s">
        <v>114</v>
      </c>
      <c r="E101" s="304" t="s">
        <v>103</v>
      </c>
      <c r="F101" s="691" t="s">
        <v>134</v>
      </c>
      <c r="G101" s="535"/>
      <c r="H101" s="536"/>
      <c r="I101" s="537" t="s">
        <v>178</v>
      </c>
      <c r="J101" s="537"/>
      <c r="K101" s="538"/>
      <c r="L101" s="539"/>
      <c r="M101" s="540"/>
      <c r="N101" s="541"/>
      <c r="O101" s="542"/>
      <c r="P101" s="50"/>
      <c r="Q101" s="543"/>
      <c r="R101" s="544"/>
      <c r="S101" s="695" t="s">
        <v>1060</v>
      </c>
      <c r="T101" s="275" t="s">
        <v>139</v>
      </c>
      <c r="V101"/>
    </row>
    <row r="102" spans="1:22" s="78" customFormat="1">
      <c r="A102" s="1497" t="s">
        <v>371</v>
      </c>
      <c r="B102" s="1498"/>
      <c r="C102" s="1498"/>
      <c r="D102" s="1498"/>
      <c r="E102" s="1498"/>
      <c r="F102" s="1498"/>
      <c r="G102" s="1498"/>
      <c r="H102" s="1498"/>
      <c r="I102" s="1498"/>
      <c r="J102" s="1498"/>
      <c r="K102" s="1498"/>
      <c r="L102" s="1498"/>
      <c r="M102" s="1498"/>
      <c r="N102" s="1498"/>
      <c r="O102" s="1498"/>
      <c r="P102" s="1498"/>
      <c r="Q102" s="1498"/>
      <c r="R102" s="1498"/>
      <c r="S102" s="1499"/>
      <c r="T102" s="275"/>
      <c r="V102"/>
    </row>
    <row r="103" spans="1:22" s="78" customFormat="1">
      <c r="A103" s="1500" t="s">
        <v>247</v>
      </c>
      <c r="B103" s="1501"/>
      <c r="C103" s="1501"/>
      <c r="D103" s="1501"/>
      <c r="E103" s="1501"/>
      <c r="F103" s="1501"/>
      <c r="G103" s="1501"/>
      <c r="H103" s="1501"/>
      <c r="I103" s="1501"/>
      <c r="J103" s="1501"/>
      <c r="K103" s="1501"/>
      <c r="L103" s="1501"/>
      <c r="M103" s="1501"/>
      <c r="N103" s="1501"/>
      <c r="O103" s="1501"/>
      <c r="P103" s="1501"/>
      <c r="Q103" s="1501"/>
      <c r="R103" s="1501"/>
      <c r="S103" s="1511"/>
      <c r="T103" s="275"/>
      <c r="V103"/>
    </row>
    <row r="104" spans="1:22" s="78" customFormat="1" ht="76.75" customHeight="1">
      <c r="A104" s="393">
        <f>SUBTOTAL(3,$B$13:B104)</f>
        <v>73</v>
      </c>
      <c r="B104" s="474" t="s">
        <v>372</v>
      </c>
      <c r="C104" s="349">
        <v>0</v>
      </c>
      <c r="D104" s="350"/>
      <c r="E104" s="309"/>
      <c r="F104" s="510"/>
      <c r="G104" s="476"/>
      <c r="H104" s="477"/>
      <c r="I104" s="478"/>
      <c r="J104" s="478"/>
      <c r="K104" s="314"/>
      <c r="L104" s="315"/>
      <c r="M104" s="316"/>
      <c r="N104" s="317"/>
      <c r="O104" s="318"/>
      <c r="P104" s="389"/>
      <c r="Q104" s="479"/>
      <c r="R104" s="321"/>
      <c r="S104" s="686" t="s">
        <v>373</v>
      </c>
      <c r="T104" s="275" t="s">
        <v>110</v>
      </c>
      <c r="V104"/>
    </row>
    <row r="105" spans="1:22" s="78" customFormat="1" ht="14.25" customHeight="1">
      <c r="A105" s="1492" t="s">
        <v>292</v>
      </c>
      <c r="B105" s="1493"/>
      <c r="C105" s="1493"/>
      <c r="D105" s="1493"/>
      <c r="E105" s="1493"/>
      <c r="F105" s="1493"/>
      <c r="G105" s="1493"/>
      <c r="H105" s="1493"/>
      <c r="I105" s="1493"/>
      <c r="J105" s="1493"/>
      <c r="K105" s="1493"/>
      <c r="L105" s="1493"/>
      <c r="M105" s="1493"/>
      <c r="N105" s="1493"/>
      <c r="O105" s="1493"/>
      <c r="P105" s="1493"/>
      <c r="Q105" s="1493"/>
      <c r="R105" s="1493"/>
      <c r="S105" s="1510"/>
      <c r="T105" s="275"/>
      <c r="V105"/>
    </row>
    <row r="106" spans="1:22" s="78" customFormat="1" ht="40" customHeight="1">
      <c r="A106" s="302">
        <f>SUBTOTAL(3,$B$13:B106)</f>
        <v>74</v>
      </c>
      <c r="B106" s="122" t="s">
        <v>374</v>
      </c>
      <c r="C106" s="299">
        <v>1000000000</v>
      </c>
      <c r="D106" s="246" t="s">
        <v>875</v>
      </c>
      <c r="E106" s="44" t="s">
        <v>103</v>
      </c>
      <c r="F106" s="631" t="s">
        <v>375</v>
      </c>
      <c r="G106" s="126"/>
      <c r="H106" s="150"/>
      <c r="I106" s="116" t="s">
        <v>178</v>
      </c>
      <c r="J106" s="116"/>
      <c r="K106" s="116"/>
      <c r="L106" s="117"/>
      <c r="M106" s="117"/>
      <c r="N106" s="145"/>
      <c r="O106" s="145"/>
      <c r="P106" s="132"/>
      <c r="Q106" s="119"/>
      <c r="R106" s="53"/>
      <c r="S106" s="684" t="s">
        <v>1108</v>
      </c>
      <c r="T106" s="275" t="s">
        <v>171</v>
      </c>
      <c r="V106" s="11"/>
    </row>
    <row r="107" spans="1:22" s="78" customFormat="1" ht="15" customHeight="1">
      <c r="A107" s="1492" t="s">
        <v>311</v>
      </c>
      <c r="B107" s="1493"/>
      <c r="C107" s="1493"/>
      <c r="D107" s="1493"/>
      <c r="E107" s="1493"/>
      <c r="F107" s="1493"/>
      <c r="G107" s="1493"/>
      <c r="H107" s="1493"/>
      <c r="I107" s="1493"/>
      <c r="J107" s="1493"/>
      <c r="K107" s="1493"/>
      <c r="L107" s="1493"/>
      <c r="M107" s="1493"/>
      <c r="N107" s="1493"/>
      <c r="O107" s="1493"/>
      <c r="P107" s="1493"/>
      <c r="Q107" s="1493"/>
      <c r="R107" s="1493"/>
      <c r="S107" s="1493"/>
      <c r="T107" s="275"/>
      <c r="V107"/>
    </row>
    <row r="108" spans="1:22" s="78" customFormat="1" ht="35.25" customHeight="1">
      <c r="A108" s="530">
        <f>SUBTOTAL(3,$B$13:B108)</f>
        <v>75</v>
      </c>
      <c r="B108" s="546" t="s">
        <v>378</v>
      </c>
      <c r="C108" s="547">
        <v>138900000</v>
      </c>
      <c r="D108" s="533" t="s">
        <v>114</v>
      </c>
      <c r="E108" s="44" t="s">
        <v>103</v>
      </c>
      <c r="F108" s="691" t="s">
        <v>134</v>
      </c>
      <c r="G108" s="535"/>
      <c r="H108" s="548"/>
      <c r="I108" s="537" t="s">
        <v>178</v>
      </c>
      <c r="J108" s="46"/>
      <c r="K108" s="46"/>
      <c r="L108" s="47"/>
      <c r="M108" s="47"/>
      <c r="N108" s="48"/>
      <c r="O108" s="48"/>
      <c r="P108" s="50"/>
      <c r="Q108" s="51"/>
      <c r="R108" s="49"/>
      <c r="S108" s="684" t="s">
        <v>1060</v>
      </c>
      <c r="T108" s="278" t="s">
        <v>139</v>
      </c>
      <c r="V108"/>
    </row>
    <row r="109" spans="1:22" s="78" customFormat="1" ht="38.15" customHeight="1">
      <c r="A109" s="302">
        <f>SUBTOTAL(3,$B$13:B109)</f>
        <v>76</v>
      </c>
      <c r="B109" s="43" t="s">
        <v>381</v>
      </c>
      <c r="C109" s="299">
        <v>695499954</v>
      </c>
      <c r="D109" s="304" t="s">
        <v>875</v>
      </c>
      <c r="E109" s="207" t="s">
        <v>133</v>
      </c>
      <c r="F109" s="500" t="s">
        <v>134</v>
      </c>
      <c r="G109" s="126" t="s">
        <v>382</v>
      </c>
      <c r="H109" s="150">
        <v>641430746.96000004</v>
      </c>
      <c r="I109" s="116" t="s">
        <v>195</v>
      </c>
      <c r="J109" s="116" t="s">
        <v>137</v>
      </c>
      <c r="K109" s="116" t="s">
        <v>384</v>
      </c>
      <c r="L109" s="117">
        <v>44396</v>
      </c>
      <c r="M109" s="117">
        <v>44515</v>
      </c>
      <c r="N109" s="632">
        <v>4.0199999999999996</v>
      </c>
      <c r="O109" s="632">
        <v>0.79</v>
      </c>
      <c r="P109" s="132"/>
      <c r="Q109" s="119"/>
      <c r="R109" s="53">
        <f>O109-N109</f>
        <v>-3.2299999999999995</v>
      </c>
      <c r="S109" s="684" t="s">
        <v>882</v>
      </c>
      <c r="T109" s="278" t="s">
        <v>139</v>
      </c>
      <c r="V109"/>
    </row>
    <row r="110" spans="1:22" s="78" customFormat="1">
      <c r="A110" s="1497" t="s">
        <v>385</v>
      </c>
      <c r="B110" s="1498"/>
      <c r="C110" s="1498"/>
      <c r="D110" s="1498"/>
      <c r="E110" s="1498"/>
      <c r="F110" s="1498"/>
      <c r="G110" s="1498"/>
      <c r="H110" s="1498"/>
      <c r="I110" s="1498"/>
      <c r="J110" s="1498"/>
      <c r="K110" s="1498"/>
      <c r="L110" s="1498"/>
      <c r="M110" s="1498"/>
      <c r="N110" s="1498"/>
      <c r="O110" s="1498"/>
      <c r="P110" s="1498"/>
      <c r="Q110" s="1498"/>
      <c r="R110" s="1498"/>
      <c r="S110" s="1499"/>
      <c r="T110" s="275"/>
      <c r="V110"/>
    </row>
    <row r="111" spans="1:22" s="78" customFormat="1">
      <c r="A111" s="1500" t="s">
        <v>386</v>
      </c>
      <c r="B111" s="1501"/>
      <c r="C111" s="1501"/>
      <c r="D111" s="1501"/>
      <c r="E111" s="1501"/>
      <c r="F111" s="1501"/>
      <c r="G111" s="1501"/>
      <c r="H111" s="1501"/>
      <c r="I111" s="1501"/>
      <c r="J111" s="1501"/>
      <c r="K111" s="1501"/>
      <c r="L111" s="1501"/>
      <c r="M111" s="1501"/>
      <c r="N111" s="1501"/>
      <c r="O111" s="1501"/>
      <c r="P111" s="1501"/>
      <c r="Q111" s="1501"/>
      <c r="R111" s="1501"/>
      <c r="S111" s="1511"/>
      <c r="T111" s="275"/>
      <c r="V111"/>
    </row>
    <row r="112" spans="1:22" s="56" customFormat="1" ht="36.75" customHeight="1">
      <c r="A112" s="60">
        <f>SUBTOTAL(3,$B$13:B112)</f>
        <v>77</v>
      </c>
      <c r="B112" s="456" t="s">
        <v>1077</v>
      </c>
      <c r="C112" s="297">
        <v>1000000000</v>
      </c>
      <c r="D112" s="298" t="s">
        <v>875</v>
      </c>
      <c r="E112" s="301" t="s">
        <v>103</v>
      </c>
      <c r="F112" s="500" t="s">
        <v>104</v>
      </c>
      <c r="G112" s="517"/>
      <c r="H112" s="549"/>
      <c r="I112" s="549"/>
      <c r="J112" s="500"/>
      <c r="K112" s="188"/>
      <c r="L112" s="189"/>
      <c r="M112" s="198"/>
      <c r="N112" s="191"/>
      <c r="O112" s="120"/>
      <c r="P112" s="132"/>
      <c r="Q112" s="501"/>
      <c r="R112" s="192"/>
      <c r="S112" s="684" t="s">
        <v>1051</v>
      </c>
      <c r="T112" s="275" t="s">
        <v>110</v>
      </c>
      <c r="V112" s="57"/>
    </row>
    <row r="113" spans="1:22" s="78" customFormat="1" ht="35.25" customHeight="1">
      <c r="A113" s="60">
        <f>SUBTOTAL(3,$B$13:B113)</f>
        <v>78</v>
      </c>
      <c r="B113" s="456" t="s">
        <v>1078</v>
      </c>
      <c r="C113" s="297">
        <v>1000000000</v>
      </c>
      <c r="D113" s="298" t="s">
        <v>875</v>
      </c>
      <c r="E113" s="301" t="s">
        <v>103</v>
      </c>
      <c r="F113" s="500" t="s">
        <v>104</v>
      </c>
      <c r="G113" s="517"/>
      <c r="H113" s="517"/>
      <c r="I113" s="549"/>
      <c r="J113" s="500"/>
      <c r="K113" s="188"/>
      <c r="L113" s="189"/>
      <c r="M113" s="198"/>
      <c r="N113" s="191"/>
      <c r="O113" s="120"/>
      <c r="P113" s="132"/>
      <c r="Q113" s="501"/>
      <c r="R113" s="192"/>
      <c r="S113" s="684" t="s">
        <v>1051</v>
      </c>
      <c r="T113" s="275" t="s">
        <v>110</v>
      </c>
      <c r="V113"/>
    </row>
    <row r="114" spans="1:22" s="78" customFormat="1" ht="36" customHeight="1">
      <c r="A114" s="60">
        <f>SUBTOTAL(3,$B$13:B114)</f>
        <v>79</v>
      </c>
      <c r="B114" s="456" t="s">
        <v>1079</v>
      </c>
      <c r="C114" s="297">
        <v>750000000</v>
      </c>
      <c r="D114" s="298" t="s">
        <v>875</v>
      </c>
      <c r="E114" s="301" t="s">
        <v>103</v>
      </c>
      <c r="F114" s="500" t="s">
        <v>104</v>
      </c>
      <c r="G114" s="517"/>
      <c r="H114" s="549"/>
      <c r="I114" s="549"/>
      <c r="J114" s="549"/>
      <c r="K114" s="188"/>
      <c r="L114" s="189"/>
      <c r="M114" s="190"/>
      <c r="N114" s="191"/>
      <c r="O114" s="120"/>
      <c r="P114" s="118"/>
      <c r="Q114" s="501"/>
      <c r="R114" s="192"/>
      <c r="S114" s="684" t="s">
        <v>1051</v>
      </c>
      <c r="T114" s="275" t="s">
        <v>110</v>
      </c>
      <c r="V114"/>
    </row>
    <row r="115" spans="1:22" s="78" customFormat="1" ht="33.75" customHeight="1">
      <c r="A115" s="60">
        <f>SUBTOTAL(3,$B$13:B115)</f>
        <v>80</v>
      </c>
      <c r="B115" s="456" t="s">
        <v>1080</v>
      </c>
      <c r="C115" s="297">
        <v>1000000000</v>
      </c>
      <c r="D115" s="298" t="s">
        <v>875</v>
      </c>
      <c r="E115" s="301" t="s">
        <v>103</v>
      </c>
      <c r="F115" s="500" t="s">
        <v>104</v>
      </c>
      <c r="G115" s="517"/>
      <c r="H115" s="549"/>
      <c r="I115" s="549"/>
      <c r="J115" s="549"/>
      <c r="K115" s="188"/>
      <c r="L115" s="189"/>
      <c r="M115" s="190"/>
      <c r="N115" s="191"/>
      <c r="O115" s="120"/>
      <c r="P115" s="118"/>
      <c r="Q115" s="501"/>
      <c r="R115" s="192"/>
      <c r="S115" s="684" t="s">
        <v>1051</v>
      </c>
      <c r="T115" s="275" t="s">
        <v>110</v>
      </c>
      <c r="V115"/>
    </row>
    <row r="116" spans="1:22" s="78" customFormat="1" ht="36" customHeight="1">
      <c r="A116" s="60">
        <f>SUBTOTAL(3,$B$13:B116)</f>
        <v>81</v>
      </c>
      <c r="B116" s="456" t="s">
        <v>390</v>
      </c>
      <c r="C116" s="297">
        <v>200000000</v>
      </c>
      <c r="D116" s="60" t="s">
        <v>114</v>
      </c>
      <c r="E116" s="301" t="s">
        <v>103</v>
      </c>
      <c r="F116" s="500" t="s">
        <v>104</v>
      </c>
      <c r="G116" s="517"/>
      <c r="H116" s="549"/>
      <c r="I116" s="549"/>
      <c r="J116" s="227"/>
      <c r="K116" s="241"/>
      <c r="L116" s="213"/>
      <c r="M116" s="213"/>
      <c r="N116" s="233"/>
      <c r="O116" s="233"/>
      <c r="P116" s="210"/>
      <c r="Q116" s="523"/>
      <c r="R116" s="567"/>
      <c r="S116" s="684" t="s">
        <v>997</v>
      </c>
      <c r="T116" s="275" t="s">
        <v>110</v>
      </c>
      <c r="V116"/>
    </row>
    <row r="117" spans="1:22" s="78" customFormat="1" ht="37.5" customHeight="1">
      <c r="A117" s="60">
        <f>SUBTOTAL(3,$B$13:B117)</f>
        <v>82</v>
      </c>
      <c r="B117" s="456" t="s">
        <v>398</v>
      </c>
      <c r="C117" s="297">
        <v>200000000</v>
      </c>
      <c r="D117" s="60" t="s">
        <v>114</v>
      </c>
      <c r="E117" s="301" t="s">
        <v>103</v>
      </c>
      <c r="F117" s="500" t="s">
        <v>104</v>
      </c>
      <c r="G117" s="517"/>
      <c r="H117" s="517"/>
      <c r="I117" s="549"/>
      <c r="J117" s="227"/>
      <c r="K117" s="241"/>
      <c r="L117" s="213"/>
      <c r="M117" s="213"/>
      <c r="N117" s="234"/>
      <c r="O117" s="234"/>
      <c r="P117" s="568"/>
      <c r="Q117" s="236"/>
      <c r="R117" s="567"/>
      <c r="S117" s="684" t="s">
        <v>997</v>
      </c>
      <c r="T117" s="275" t="s">
        <v>110</v>
      </c>
      <c r="V117"/>
    </row>
    <row r="118" spans="1:22" s="56" customFormat="1" ht="15" customHeight="1">
      <c r="A118" s="1492" t="s">
        <v>401</v>
      </c>
      <c r="B118" s="1493"/>
      <c r="C118" s="1493"/>
      <c r="D118" s="1493"/>
      <c r="E118" s="1493"/>
      <c r="F118" s="1493"/>
      <c r="G118" s="1493"/>
      <c r="H118" s="1493"/>
      <c r="I118" s="1493"/>
      <c r="J118" s="1493"/>
      <c r="K118" s="1493"/>
      <c r="L118" s="1493"/>
      <c r="M118" s="1493"/>
      <c r="N118" s="1493"/>
      <c r="O118" s="1493"/>
      <c r="P118" s="1493"/>
      <c r="Q118" s="1493"/>
      <c r="R118" s="1493"/>
      <c r="S118" s="1493"/>
      <c r="T118" s="278"/>
      <c r="V118" s="57"/>
    </row>
    <row r="119" spans="1:22" s="56" customFormat="1" ht="44.25" customHeight="1">
      <c r="A119" s="302">
        <f>SUBTOTAL(3,$B$13:B119)</f>
        <v>83</v>
      </c>
      <c r="B119" s="43" t="s">
        <v>402</v>
      </c>
      <c r="C119" s="297">
        <v>300000000</v>
      </c>
      <c r="D119" s="298" t="s">
        <v>875</v>
      </c>
      <c r="E119" s="294" t="s">
        <v>103</v>
      </c>
      <c r="F119" s="631" t="s">
        <v>241</v>
      </c>
      <c r="G119" s="300"/>
      <c r="H119" s="199"/>
      <c r="I119" s="227" t="s">
        <v>178</v>
      </c>
      <c r="J119" s="116"/>
      <c r="K119" s="237"/>
      <c r="L119" s="117"/>
      <c r="M119" s="117"/>
      <c r="N119" s="145"/>
      <c r="O119" s="145"/>
      <c r="P119" s="132"/>
      <c r="Q119" s="119"/>
      <c r="R119" s="53"/>
      <c r="S119" s="684" t="s">
        <v>939</v>
      </c>
      <c r="T119" s="278" t="s">
        <v>171</v>
      </c>
      <c r="U119" s="78"/>
      <c r="V119" s="11"/>
    </row>
    <row r="120" spans="1:22" s="56" customFormat="1" ht="16.5" customHeight="1">
      <c r="A120" s="1492" t="s">
        <v>405</v>
      </c>
      <c r="B120" s="1493"/>
      <c r="C120" s="1538"/>
      <c r="D120" s="1538"/>
      <c r="E120" s="1538"/>
      <c r="F120" s="1493"/>
      <c r="G120" s="1493"/>
      <c r="H120" s="1493"/>
      <c r="I120" s="1493"/>
      <c r="J120" s="1493"/>
      <c r="K120" s="1493"/>
      <c r="L120" s="1493"/>
      <c r="M120" s="1493"/>
      <c r="N120" s="1493"/>
      <c r="O120" s="1493"/>
      <c r="P120" s="1493"/>
      <c r="Q120" s="1493"/>
      <c r="R120" s="1493"/>
      <c r="S120" s="1493"/>
      <c r="T120" s="278"/>
      <c r="V120" s="57"/>
    </row>
    <row r="121" spans="1:22" s="56" customFormat="1" ht="37" customHeight="1">
      <c r="A121" s="302">
        <f>SUBTOTAL(3,$B$13:B121)</f>
        <v>84</v>
      </c>
      <c r="B121" s="43" t="s">
        <v>406</v>
      </c>
      <c r="C121" s="299">
        <v>184000000</v>
      </c>
      <c r="D121" s="304" t="s">
        <v>114</v>
      </c>
      <c r="E121" s="304" t="s">
        <v>103</v>
      </c>
      <c r="F121" s="300" t="s">
        <v>134</v>
      </c>
      <c r="G121" s="300"/>
      <c r="H121" s="153"/>
      <c r="I121" s="115" t="s">
        <v>205</v>
      </c>
      <c r="J121" s="115"/>
      <c r="K121" s="55"/>
      <c r="L121" s="117"/>
      <c r="M121" s="117"/>
      <c r="N121" s="145"/>
      <c r="O121" s="145"/>
      <c r="P121" s="151"/>
      <c r="Q121" s="131"/>
      <c r="R121" s="230"/>
      <c r="S121" s="684" t="s">
        <v>918</v>
      </c>
      <c r="T121" s="278" t="s">
        <v>139</v>
      </c>
      <c r="V121" s="57"/>
    </row>
    <row r="122" spans="1:22" s="56" customFormat="1" ht="34.5" customHeight="1">
      <c r="A122" s="302">
        <f>SUBTOTAL(3,$B$13:B122)</f>
        <v>85</v>
      </c>
      <c r="B122" s="43" t="s">
        <v>409</v>
      </c>
      <c r="C122" s="299">
        <v>199985000</v>
      </c>
      <c r="D122" s="304" t="s">
        <v>114</v>
      </c>
      <c r="E122" s="304" t="s">
        <v>103</v>
      </c>
      <c r="F122" s="300" t="s">
        <v>134</v>
      </c>
      <c r="G122" s="300"/>
      <c r="H122" s="153"/>
      <c r="I122" s="115" t="s">
        <v>195</v>
      </c>
      <c r="J122" s="115"/>
      <c r="K122" s="55"/>
      <c r="L122" s="117"/>
      <c r="M122" s="117"/>
      <c r="N122" s="145"/>
      <c r="O122" s="145"/>
      <c r="P122" s="151"/>
      <c r="Q122" s="131"/>
      <c r="R122" s="230"/>
      <c r="S122" s="684" t="s">
        <v>918</v>
      </c>
      <c r="T122" s="278" t="s">
        <v>139</v>
      </c>
      <c r="V122" s="57"/>
    </row>
    <row r="123" spans="1:22" s="78" customFormat="1">
      <c r="A123" s="1497" t="s">
        <v>412</v>
      </c>
      <c r="B123" s="1498"/>
      <c r="C123" s="1498"/>
      <c r="D123" s="1498"/>
      <c r="E123" s="1498"/>
      <c r="F123" s="1498"/>
      <c r="G123" s="1498"/>
      <c r="H123" s="1498"/>
      <c r="I123" s="1498"/>
      <c r="J123" s="1498"/>
      <c r="K123" s="1498"/>
      <c r="L123" s="1498"/>
      <c r="M123" s="1498"/>
      <c r="N123" s="1498"/>
      <c r="O123" s="1498"/>
      <c r="P123" s="1498"/>
      <c r="Q123" s="1498"/>
      <c r="R123" s="1498"/>
      <c r="S123" s="1499"/>
      <c r="T123" s="275"/>
      <c r="V123"/>
    </row>
    <row r="124" spans="1:22" s="78" customFormat="1">
      <c r="A124" s="1500" t="s">
        <v>413</v>
      </c>
      <c r="B124" s="1501"/>
      <c r="C124" s="1501"/>
      <c r="D124" s="1501"/>
      <c r="E124" s="1501"/>
      <c r="F124" s="1501"/>
      <c r="G124" s="1501"/>
      <c r="H124" s="1501"/>
      <c r="I124" s="1501"/>
      <c r="J124" s="1501"/>
      <c r="K124" s="1501"/>
      <c r="L124" s="1501"/>
      <c r="M124" s="1501"/>
      <c r="N124" s="1501"/>
      <c r="O124" s="1501"/>
      <c r="P124" s="1501"/>
      <c r="Q124" s="1501"/>
      <c r="R124" s="1501"/>
      <c r="S124" s="1511"/>
      <c r="T124" s="275"/>
      <c r="V124"/>
    </row>
    <row r="125" spans="1:22" s="78" customFormat="1" ht="39" customHeight="1">
      <c r="A125" s="60">
        <f>SUBTOTAL(3,$B$13:B125)</f>
        <v>86</v>
      </c>
      <c r="B125" s="456" t="s">
        <v>423</v>
      </c>
      <c r="C125" s="297">
        <v>200000000</v>
      </c>
      <c r="D125" s="298" t="s">
        <v>114</v>
      </c>
      <c r="E125" s="125" t="s">
        <v>103</v>
      </c>
      <c r="F125" s="500" t="s">
        <v>104</v>
      </c>
      <c r="G125" s="517"/>
      <c r="H125" s="549"/>
      <c r="I125" s="453"/>
      <c r="J125" s="453"/>
      <c r="K125" s="188"/>
      <c r="L125" s="189"/>
      <c r="M125" s="190"/>
      <c r="N125" s="192"/>
      <c r="O125" s="192"/>
      <c r="P125" s="568"/>
      <c r="Q125" s="501"/>
      <c r="R125" s="192"/>
      <c r="S125" s="684" t="s">
        <v>997</v>
      </c>
      <c r="T125" s="275" t="s">
        <v>110</v>
      </c>
      <c r="V125"/>
    </row>
    <row r="126" spans="1:22" s="78" customFormat="1" ht="35.15" customHeight="1">
      <c r="A126" s="60">
        <f>SUBTOTAL(3,$B$13:B126)</f>
        <v>87</v>
      </c>
      <c r="B126" s="456" t="s">
        <v>1081</v>
      </c>
      <c r="C126" s="297">
        <v>750000000</v>
      </c>
      <c r="D126" s="298" t="s">
        <v>875</v>
      </c>
      <c r="E126" s="125" t="s">
        <v>103</v>
      </c>
      <c r="F126" s="500" t="s">
        <v>104</v>
      </c>
      <c r="G126" s="517"/>
      <c r="H126" s="549"/>
      <c r="I126" s="453"/>
      <c r="J126" s="453"/>
      <c r="K126" s="188"/>
      <c r="L126" s="189"/>
      <c r="M126" s="190"/>
      <c r="N126" s="192"/>
      <c r="O126" s="569"/>
      <c r="P126" s="568"/>
      <c r="Q126" s="501"/>
      <c r="R126" s="192"/>
      <c r="S126" s="684" t="s">
        <v>1051</v>
      </c>
      <c r="T126" s="275" t="s">
        <v>110</v>
      </c>
      <c r="V126"/>
    </row>
    <row r="127" spans="1:22" s="56" customFormat="1" ht="36" customHeight="1">
      <c r="A127" s="60">
        <f>SUBTOTAL(3,$B$13:B127)</f>
        <v>88</v>
      </c>
      <c r="B127" s="456" t="s">
        <v>1082</v>
      </c>
      <c r="C127" s="297">
        <v>1000000000</v>
      </c>
      <c r="D127" s="298" t="s">
        <v>875</v>
      </c>
      <c r="E127" s="125" t="s">
        <v>103</v>
      </c>
      <c r="F127" s="500" t="s">
        <v>104</v>
      </c>
      <c r="G127" s="517"/>
      <c r="H127" s="498"/>
      <c r="I127" s="453"/>
      <c r="J127" s="500"/>
      <c r="K127" s="188"/>
      <c r="L127" s="189"/>
      <c r="M127" s="190"/>
      <c r="N127" s="192"/>
      <c r="O127" s="569"/>
      <c r="P127" s="568"/>
      <c r="Q127" s="501"/>
      <c r="R127" s="192"/>
      <c r="S127" s="684" t="s">
        <v>1051</v>
      </c>
      <c r="T127" s="275" t="s">
        <v>110</v>
      </c>
      <c r="V127" s="57"/>
    </row>
    <row r="128" spans="1:22" s="56" customFormat="1" ht="36" customHeight="1">
      <c r="A128" s="60">
        <f>SUBTOTAL(3,$B$13:B128)</f>
        <v>89</v>
      </c>
      <c r="B128" s="521" t="s">
        <v>1083</v>
      </c>
      <c r="C128" s="297">
        <v>750000000</v>
      </c>
      <c r="D128" s="298" t="s">
        <v>875</v>
      </c>
      <c r="E128" s="125" t="s">
        <v>103</v>
      </c>
      <c r="F128" s="500" t="s">
        <v>104</v>
      </c>
      <c r="G128" s="114"/>
      <c r="H128" s="570"/>
      <c r="I128" s="140"/>
      <c r="J128" s="140"/>
      <c r="K128" s="242"/>
      <c r="L128" s="213"/>
      <c r="M128" s="213"/>
      <c r="N128" s="229"/>
      <c r="O128" s="229"/>
      <c r="P128" s="210"/>
      <c r="Q128" s="523"/>
      <c r="R128" s="567"/>
      <c r="S128" s="684" t="s">
        <v>1051</v>
      </c>
      <c r="T128" s="275" t="s">
        <v>110</v>
      </c>
      <c r="V128" s="57"/>
    </row>
    <row r="129" spans="1:22" s="56" customFormat="1" ht="50.25" customHeight="1">
      <c r="A129" s="60">
        <f>SUBTOTAL(3,$B$13:B129)</f>
        <v>90</v>
      </c>
      <c r="B129" s="448" t="s">
        <v>427</v>
      </c>
      <c r="C129" s="297">
        <v>200000000</v>
      </c>
      <c r="D129" s="298" t="s">
        <v>114</v>
      </c>
      <c r="E129" s="125" t="s">
        <v>103</v>
      </c>
      <c r="F129" s="500" t="s">
        <v>104</v>
      </c>
      <c r="G129" s="114"/>
      <c r="H129" s="451"/>
      <c r="I129" s="152"/>
      <c r="J129" s="152"/>
      <c r="K129" s="152"/>
      <c r="L129" s="117"/>
      <c r="M129" s="117"/>
      <c r="N129" s="145"/>
      <c r="O129" s="145"/>
      <c r="P129" s="568"/>
      <c r="Q129" s="131"/>
      <c r="R129" s="571"/>
      <c r="S129" s="684" t="s">
        <v>997</v>
      </c>
      <c r="T129" s="275" t="s">
        <v>110</v>
      </c>
      <c r="V129" s="57"/>
    </row>
    <row r="130" spans="1:22" s="56" customFormat="1" ht="15" customHeight="1">
      <c r="A130" s="1492" t="s">
        <v>431</v>
      </c>
      <c r="B130" s="1493"/>
      <c r="C130" s="1493"/>
      <c r="D130" s="1493"/>
      <c r="E130" s="1493"/>
      <c r="F130" s="1493"/>
      <c r="G130" s="1493"/>
      <c r="H130" s="1493"/>
      <c r="I130" s="1493"/>
      <c r="J130" s="1493"/>
      <c r="K130" s="1493"/>
      <c r="L130" s="1493"/>
      <c r="M130" s="1493"/>
      <c r="N130" s="1493"/>
      <c r="O130" s="1493"/>
      <c r="P130" s="1493"/>
      <c r="Q130" s="1493"/>
      <c r="R130" s="1493"/>
      <c r="S130" s="1510"/>
      <c r="T130" s="278"/>
      <c r="V130" s="57"/>
    </row>
    <row r="131" spans="1:22" s="56" customFormat="1" ht="45" customHeight="1">
      <c r="A131" s="302">
        <f>SUBTOTAL(3,$B$13:B131)</f>
        <v>91</v>
      </c>
      <c r="B131" s="43" t="s">
        <v>432</v>
      </c>
      <c r="C131" s="299">
        <v>300000164</v>
      </c>
      <c r="D131" s="124" t="s">
        <v>875</v>
      </c>
      <c r="E131" s="125" t="s">
        <v>103</v>
      </c>
      <c r="F131" s="300" t="s">
        <v>241</v>
      </c>
      <c r="G131" s="300"/>
      <c r="H131" s="199"/>
      <c r="I131" s="152" t="s">
        <v>302</v>
      </c>
      <c r="J131" s="116"/>
      <c r="K131" s="60"/>
      <c r="L131" s="117"/>
      <c r="M131" s="117"/>
      <c r="N131" s="145"/>
      <c r="O131" s="145"/>
      <c r="P131" s="132"/>
      <c r="Q131" s="119"/>
      <c r="R131" s="53"/>
      <c r="S131" s="684" t="s">
        <v>939</v>
      </c>
      <c r="T131" s="278" t="s">
        <v>171</v>
      </c>
      <c r="U131" s="78"/>
      <c r="V131" s="11"/>
    </row>
    <row r="132" spans="1:22" s="56" customFormat="1" ht="15.75" customHeight="1">
      <c r="A132" s="1492" t="s">
        <v>435</v>
      </c>
      <c r="B132" s="1493"/>
      <c r="C132" s="1493"/>
      <c r="D132" s="1493"/>
      <c r="E132" s="1493"/>
      <c r="F132" s="1493"/>
      <c r="G132" s="1493"/>
      <c r="H132" s="1493"/>
      <c r="I132" s="1493"/>
      <c r="J132" s="1493"/>
      <c r="K132" s="1493"/>
      <c r="L132" s="1493"/>
      <c r="M132" s="1493"/>
      <c r="N132" s="1493"/>
      <c r="O132" s="1493"/>
      <c r="P132" s="1493"/>
      <c r="Q132" s="1493"/>
      <c r="R132" s="1493"/>
      <c r="S132" s="1510"/>
      <c r="T132" s="278"/>
      <c r="V132" s="57"/>
    </row>
    <row r="133" spans="1:22" s="56" customFormat="1" ht="58.5" customHeight="1">
      <c r="A133" s="302">
        <f>SUBTOTAL(3,$B$13:B133)</f>
        <v>92</v>
      </c>
      <c r="B133" s="43" t="s">
        <v>436</v>
      </c>
      <c r="C133" s="299">
        <v>450000000</v>
      </c>
      <c r="D133" s="304" t="s">
        <v>875</v>
      </c>
      <c r="E133" s="207" t="s">
        <v>133</v>
      </c>
      <c r="F133" s="300" t="s">
        <v>134</v>
      </c>
      <c r="G133" s="300" t="s">
        <v>437</v>
      </c>
      <c r="H133" s="199">
        <v>392405255</v>
      </c>
      <c r="I133" s="152" t="s">
        <v>136</v>
      </c>
      <c r="J133" s="116" t="s">
        <v>137</v>
      </c>
      <c r="K133" s="60" t="s">
        <v>438</v>
      </c>
      <c r="L133" s="117">
        <v>44396</v>
      </c>
      <c r="M133" s="117">
        <v>44515</v>
      </c>
      <c r="N133" s="230">
        <v>5.22</v>
      </c>
      <c r="O133" s="145">
        <v>0</v>
      </c>
      <c r="P133" s="132"/>
      <c r="Q133" s="119"/>
      <c r="R133" s="53">
        <f>O133-N133</f>
        <v>-5.22</v>
      </c>
      <c r="S133" s="684" t="s">
        <v>882</v>
      </c>
      <c r="T133" s="278" t="s">
        <v>139</v>
      </c>
      <c r="V133" s="57"/>
    </row>
    <row r="134" spans="1:22" s="56" customFormat="1" ht="56.15" customHeight="1">
      <c r="A134" s="305">
        <f>SUBTOTAL(3,$B$13:B134)</f>
        <v>93</v>
      </c>
      <c r="B134" s="390" t="s">
        <v>439</v>
      </c>
      <c r="C134" s="307">
        <v>217000000</v>
      </c>
      <c r="D134" s="330" t="s">
        <v>744</v>
      </c>
      <c r="E134" s="330" t="s">
        <v>103</v>
      </c>
      <c r="F134" s="308"/>
      <c r="G134" s="308"/>
      <c r="H134" s="337"/>
      <c r="I134" s="392" t="s">
        <v>200</v>
      </c>
      <c r="J134" s="370"/>
      <c r="K134" s="393"/>
      <c r="L134" s="343"/>
      <c r="M134" s="343"/>
      <c r="N134" s="354"/>
      <c r="O134" s="354"/>
      <c r="P134" s="346"/>
      <c r="Q134" s="373"/>
      <c r="R134" s="378"/>
      <c r="S134" s="686" t="s">
        <v>989</v>
      </c>
      <c r="T134" s="278" t="s">
        <v>139</v>
      </c>
      <c r="V134" s="57"/>
    </row>
    <row r="135" spans="1:22" s="56" customFormat="1" ht="41.25" customHeight="1">
      <c r="A135" s="302">
        <f>SUBTOTAL(3,$B$13:B135)</f>
        <v>94</v>
      </c>
      <c r="B135" s="43" t="s">
        <v>442</v>
      </c>
      <c r="C135" s="299">
        <v>385000000</v>
      </c>
      <c r="D135" s="304" t="s">
        <v>744</v>
      </c>
      <c r="E135" s="207" t="s">
        <v>133</v>
      </c>
      <c r="F135" s="300" t="s">
        <v>134</v>
      </c>
      <c r="G135" s="300"/>
      <c r="H135" s="199"/>
      <c r="I135" s="152" t="s">
        <v>200</v>
      </c>
      <c r="J135" s="116" t="s">
        <v>200</v>
      </c>
      <c r="K135" s="60" t="s">
        <v>200</v>
      </c>
      <c r="L135" s="117"/>
      <c r="M135" s="117"/>
      <c r="N135" s="145"/>
      <c r="O135" s="145"/>
      <c r="P135" s="132"/>
      <c r="Q135" s="119"/>
      <c r="R135" s="53"/>
      <c r="S135" s="684" t="s">
        <v>916</v>
      </c>
      <c r="T135" s="278" t="s">
        <v>139</v>
      </c>
      <c r="V135" s="57"/>
    </row>
    <row r="136" spans="1:22" s="56" customFormat="1" ht="58.75" customHeight="1">
      <c r="A136" s="305">
        <f>SUBTOTAL(3,$B$13:B136)</f>
        <v>95</v>
      </c>
      <c r="B136" s="390" t="s">
        <v>444</v>
      </c>
      <c r="C136" s="307">
        <v>275100000</v>
      </c>
      <c r="D136" s="324" t="s">
        <v>744</v>
      </c>
      <c r="E136" s="325" t="s">
        <v>103</v>
      </c>
      <c r="F136" s="308" t="s">
        <v>134</v>
      </c>
      <c r="G136" s="308"/>
      <c r="H136" s="337"/>
      <c r="I136" s="392" t="s">
        <v>200</v>
      </c>
      <c r="J136" s="370" t="s">
        <v>200</v>
      </c>
      <c r="K136" s="393" t="s">
        <v>200</v>
      </c>
      <c r="L136" s="343"/>
      <c r="M136" s="343"/>
      <c r="N136" s="354"/>
      <c r="O136" s="354"/>
      <c r="P136" s="346"/>
      <c r="Q136" s="373"/>
      <c r="R136" s="378"/>
      <c r="S136" s="689" t="s">
        <v>990</v>
      </c>
      <c r="T136" s="278" t="s">
        <v>139</v>
      </c>
      <c r="V136" s="57"/>
    </row>
    <row r="137" spans="1:22" s="78" customFormat="1">
      <c r="A137" s="1497" t="s">
        <v>447</v>
      </c>
      <c r="B137" s="1498"/>
      <c r="C137" s="1498"/>
      <c r="D137" s="1498"/>
      <c r="E137" s="1498"/>
      <c r="F137" s="1498"/>
      <c r="G137" s="1498"/>
      <c r="H137" s="1498"/>
      <c r="I137" s="1498"/>
      <c r="J137" s="1498"/>
      <c r="K137" s="1498"/>
      <c r="L137" s="1498"/>
      <c r="M137" s="1498"/>
      <c r="N137" s="1498"/>
      <c r="O137" s="1498"/>
      <c r="P137" s="1498"/>
      <c r="Q137" s="1498"/>
      <c r="R137" s="1498"/>
      <c r="S137" s="1499"/>
      <c r="T137" s="275"/>
      <c r="V137"/>
    </row>
    <row r="138" spans="1:22" s="78" customFormat="1">
      <c r="A138" s="1500" t="s">
        <v>247</v>
      </c>
      <c r="B138" s="1501"/>
      <c r="C138" s="1501"/>
      <c r="D138" s="1501"/>
      <c r="E138" s="1501"/>
      <c r="F138" s="1501"/>
      <c r="G138" s="1501"/>
      <c r="H138" s="1501"/>
      <c r="I138" s="1501"/>
      <c r="J138" s="1501"/>
      <c r="K138" s="1501"/>
      <c r="L138" s="1501"/>
      <c r="M138" s="1501"/>
      <c r="N138" s="1501"/>
      <c r="O138" s="1501"/>
      <c r="P138" s="1501"/>
      <c r="Q138" s="1501"/>
      <c r="R138" s="1501"/>
      <c r="S138" s="1511"/>
      <c r="T138" s="275"/>
      <c r="V138"/>
    </row>
    <row r="139" spans="1:22" s="78" customFormat="1" ht="35.5" customHeight="1">
      <c r="A139" s="60">
        <f>SUBTOTAL(3,$B$13:B139)</f>
        <v>96</v>
      </c>
      <c r="B139" s="456" t="s">
        <v>468</v>
      </c>
      <c r="C139" s="297">
        <v>200000000</v>
      </c>
      <c r="D139" s="298" t="s">
        <v>114</v>
      </c>
      <c r="E139" s="125" t="s">
        <v>103</v>
      </c>
      <c r="F139" s="498" t="s">
        <v>104</v>
      </c>
      <c r="G139" s="517"/>
      <c r="H139" s="573"/>
      <c r="I139" s="453"/>
      <c r="J139" s="500"/>
      <c r="K139" s="188"/>
      <c r="L139" s="189"/>
      <c r="M139" s="198"/>
      <c r="N139" s="191"/>
      <c r="O139" s="574"/>
      <c r="P139" s="575"/>
      <c r="Q139" s="501"/>
      <c r="R139" s="192"/>
      <c r="S139" s="684" t="s">
        <v>991</v>
      </c>
      <c r="T139" s="275" t="s">
        <v>110</v>
      </c>
      <c r="V139"/>
    </row>
    <row r="140" spans="1:22" s="78" customFormat="1" ht="33" customHeight="1">
      <c r="A140" s="60">
        <f>SUBTOTAL(3,$B$13:B140)</f>
        <v>97</v>
      </c>
      <c r="B140" s="456" t="s">
        <v>479</v>
      </c>
      <c r="C140" s="401">
        <v>200000000</v>
      </c>
      <c r="D140" s="298" t="s">
        <v>114</v>
      </c>
      <c r="E140" s="125" t="s">
        <v>103</v>
      </c>
      <c r="F140" s="498" t="s">
        <v>104</v>
      </c>
      <c r="G140" s="517"/>
      <c r="H140" s="453"/>
      <c r="I140" s="453"/>
      <c r="J140" s="453"/>
      <c r="K140" s="188"/>
      <c r="L140" s="189"/>
      <c r="M140" s="190"/>
      <c r="N140" s="191"/>
      <c r="O140" s="574"/>
      <c r="P140" s="568"/>
      <c r="Q140" s="501"/>
      <c r="R140" s="192"/>
      <c r="S140" s="684" t="s">
        <v>991</v>
      </c>
      <c r="T140" s="275" t="s">
        <v>110</v>
      </c>
      <c r="V140"/>
    </row>
    <row r="141" spans="1:22" s="78" customFormat="1" ht="76.5" customHeight="1">
      <c r="A141" s="60">
        <f>SUBTOTAL(3,$B$13:B141)</f>
        <v>98</v>
      </c>
      <c r="B141" s="576" t="s">
        <v>1084</v>
      </c>
      <c r="C141" s="401">
        <v>11324843000</v>
      </c>
      <c r="D141" s="298" t="s">
        <v>875</v>
      </c>
      <c r="E141" s="239" t="s">
        <v>133</v>
      </c>
      <c r="F141" s="498" t="s">
        <v>104</v>
      </c>
      <c r="G141" s="517" t="s">
        <v>449</v>
      </c>
      <c r="H141" s="498">
        <v>10973233245.549999</v>
      </c>
      <c r="I141" s="498" t="s">
        <v>992</v>
      </c>
      <c r="J141" s="500" t="s">
        <v>351</v>
      </c>
      <c r="K141" s="188" t="s">
        <v>451</v>
      </c>
      <c r="L141" s="189" t="s">
        <v>993</v>
      </c>
      <c r="M141" s="198" t="s">
        <v>994</v>
      </c>
      <c r="N141" s="887" t="s">
        <v>995</v>
      </c>
      <c r="O141" s="887" t="s">
        <v>996</v>
      </c>
      <c r="P141" s="568">
        <f>Q141*H141</f>
        <v>2194646649.1100001</v>
      </c>
      <c r="Q141" s="846">
        <v>0.2</v>
      </c>
      <c r="R141" s="895">
        <f>O141-N141</f>
        <v>2.3199999999999994</v>
      </c>
      <c r="S141" s="684" t="s">
        <v>882</v>
      </c>
      <c r="T141" s="275" t="s">
        <v>110</v>
      </c>
      <c r="V141"/>
    </row>
    <row r="142" spans="1:22" s="78" customFormat="1" ht="33" customHeight="1">
      <c r="A142" s="60">
        <f>SUBTOTAL(3,$B$13:B142)</f>
        <v>99</v>
      </c>
      <c r="B142" s="456" t="s">
        <v>474</v>
      </c>
      <c r="C142" s="297">
        <v>200000000</v>
      </c>
      <c r="D142" s="298" t="s">
        <v>114</v>
      </c>
      <c r="E142" s="125" t="s">
        <v>103</v>
      </c>
      <c r="F142" s="498" t="s">
        <v>104</v>
      </c>
      <c r="G142" s="517"/>
      <c r="H142" s="498"/>
      <c r="I142" s="453"/>
      <c r="J142" s="500"/>
      <c r="K142" s="188"/>
      <c r="L142" s="189"/>
      <c r="M142" s="190"/>
      <c r="N142" s="191"/>
      <c r="O142" s="120"/>
      <c r="P142" s="568"/>
      <c r="Q142" s="501"/>
      <c r="R142" s="192"/>
      <c r="S142" s="684" t="s">
        <v>997</v>
      </c>
      <c r="T142" s="275" t="s">
        <v>110</v>
      </c>
      <c r="V142"/>
    </row>
    <row r="143" spans="1:22" ht="38.25" customHeight="1">
      <c r="A143" s="60">
        <f>SUBTOTAL(3,$B$13:B143)</f>
        <v>100</v>
      </c>
      <c r="B143" s="456" t="s">
        <v>493</v>
      </c>
      <c r="C143" s="297">
        <v>100000000</v>
      </c>
      <c r="D143" s="60" t="s">
        <v>114</v>
      </c>
      <c r="E143" s="301" t="s">
        <v>103</v>
      </c>
      <c r="F143" s="498" t="s">
        <v>104</v>
      </c>
      <c r="G143" s="114"/>
      <c r="H143" s="139"/>
      <c r="I143" s="140"/>
      <c r="J143" s="140"/>
      <c r="K143" s="140"/>
      <c r="L143" s="212"/>
      <c r="M143" s="213"/>
      <c r="N143" s="203"/>
      <c r="O143" s="203"/>
      <c r="P143" s="210"/>
      <c r="Q143" s="577"/>
      <c r="R143" s="567"/>
      <c r="S143" s="684" t="s">
        <v>997</v>
      </c>
      <c r="T143" s="275" t="s">
        <v>110</v>
      </c>
    </row>
    <row r="144" spans="1:22" ht="37.5" customHeight="1">
      <c r="A144" s="60">
        <f>SUBTOTAL(3,$B$13:B144)</f>
        <v>101</v>
      </c>
      <c r="B144" s="578" t="s">
        <v>477</v>
      </c>
      <c r="C144" s="512">
        <v>150000000</v>
      </c>
      <c r="D144" s="60" t="s">
        <v>114</v>
      </c>
      <c r="E144" s="301" t="s">
        <v>103</v>
      </c>
      <c r="F144" s="498" t="s">
        <v>104</v>
      </c>
      <c r="G144" s="114"/>
      <c r="H144" s="579"/>
      <c r="I144" s="140"/>
      <c r="J144" s="140"/>
      <c r="K144" s="114"/>
      <c r="L144" s="212"/>
      <c r="M144" s="213"/>
      <c r="N144" s="203"/>
      <c r="O144" s="240"/>
      <c r="P144" s="210"/>
      <c r="Q144" s="577"/>
      <c r="R144" s="240"/>
      <c r="S144" s="684" t="s">
        <v>997</v>
      </c>
      <c r="T144" s="275" t="s">
        <v>110</v>
      </c>
    </row>
    <row r="145" spans="1:22" ht="39" customHeight="1">
      <c r="A145" s="60">
        <f>SUBTOTAL(3,$B$13:B145)</f>
        <v>102</v>
      </c>
      <c r="B145" s="578" t="s">
        <v>489</v>
      </c>
      <c r="C145" s="512">
        <v>150000000</v>
      </c>
      <c r="D145" s="60" t="s">
        <v>114</v>
      </c>
      <c r="E145" s="301" t="s">
        <v>103</v>
      </c>
      <c r="F145" s="498" t="s">
        <v>104</v>
      </c>
      <c r="G145" s="114"/>
      <c r="H145" s="579"/>
      <c r="I145" s="140"/>
      <c r="J145" s="140"/>
      <c r="K145" s="140"/>
      <c r="L145" s="212"/>
      <c r="M145" s="213"/>
      <c r="N145" s="203"/>
      <c r="O145" s="203"/>
      <c r="P145" s="210"/>
      <c r="Q145" s="577"/>
      <c r="R145" s="567"/>
      <c r="S145" s="684" t="s">
        <v>997</v>
      </c>
      <c r="T145" s="275" t="s">
        <v>110</v>
      </c>
    </row>
    <row r="146" spans="1:22" ht="33" customHeight="1">
      <c r="A146" s="60">
        <f>SUBTOTAL(3,$B$13:B146)</f>
        <v>103</v>
      </c>
      <c r="B146" s="578" t="s">
        <v>491</v>
      </c>
      <c r="C146" s="512">
        <v>150000000</v>
      </c>
      <c r="D146" s="60" t="s">
        <v>114</v>
      </c>
      <c r="E146" s="301" t="s">
        <v>103</v>
      </c>
      <c r="F146" s="498" t="s">
        <v>104</v>
      </c>
      <c r="G146" s="114"/>
      <c r="H146" s="568"/>
      <c r="I146" s="227"/>
      <c r="J146" s="227"/>
      <c r="K146" s="241"/>
      <c r="L146" s="213"/>
      <c r="M146" s="213"/>
      <c r="N146" s="229"/>
      <c r="O146" s="229"/>
      <c r="P146" s="210"/>
      <c r="Q146" s="523"/>
      <c r="R146" s="567"/>
      <c r="S146" s="684" t="s">
        <v>997</v>
      </c>
      <c r="T146" s="275" t="s">
        <v>110</v>
      </c>
    </row>
    <row r="147" spans="1:22" ht="33" customHeight="1">
      <c r="A147" s="60">
        <f>SUBTOTAL(3,$B$13:B147)</f>
        <v>104</v>
      </c>
      <c r="B147" s="578" t="s">
        <v>465</v>
      </c>
      <c r="C147" s="297">
        <v>200000000</v>
      </c>
      <c r="D147" s="60" t="s">
        <v>114</v>
      </c>
      <c r="E147" s="301" t="s">
        <v>103</v>
      </c>
      <c r="F147" s="498" t="s">
        <v>104</v>
      </c>
      <c r="G147" s="114"/>
      <c r="H147" s="568"/>
      <c r="I147" s="227"/>
      <c r="J147" s="227"/>
      <c r="K147" s="242"/>
      <c r="L147" s="213"/>
      <c r="M147" s="213"/>
      <c r="N147" s="229"/>
      <c r="O147" s="229"/>
      <c r="P147" s="210"/>
      <c r="Q147" s="523"/>
      <c r="R147" s="567"/>
      <c r="S147" s="684" t="s">
        <v>997</v>
      </c>
      <c r="T147" s="275" t="s">
        <v>110</v>
      </c>
    </row>
    <row r="148" spans="1:22" ht="34" customHeight="1">
      <c r="A148" s="60">
        <f>SUBTOTAL(3,$B$13:B148)</f>
        <v>105</v>
      </c>
      <c r="B148" s="578" t="s">
        <v>483</v>
      </c>
      <c r="C148" s="297">
        <v>200000000</v>
      </c>
      <c r="D148" s="60" t="s">
        <v>114</v>
      </c>
      <c r="E148" s="301" t="s">
        <v>103</v>
      </c>
      <c r="F148" s="498" t="s">
        <v>104</v>
      </c>
      <c r="G148" s="114"/>
      <c r="H148" s="568"/>
      <c r="I148" s="227"/>
      <c r="J148" s="227"/>
      <c r="K148" s="242"/>
      <c r="L148" s="213"/>
      <c r="M148" s="213"/>
      <c r="N148" s="229"/>
      <c r="O148" s="229"/>
      <c r="P148" s="210"/>
      <c r="Q148" s="523"/>
      <c r="R148" s="567"/>
      <c r="S148" s="684" t="s">
        <v>997</v>
      </c>
      <c r="T148" s="275" t="s">
        <v>110</v>
      </c>
    </row>
    <row r="149" spans="1:22" ht="33" customHeight="1">
      <c r="A149" s="60">
        <f>SUBTOTAL(3,$B$13:B149)</f>
        <v>106</v>
      </c>
      <c r="B149" s="578" t="s">
        <v>486</v>
      </c>
      <c r="C149" s="297">
        <v>200000000</v>
      </c>
      <c r="D149" s="60" t="s">
        <v>114</v>
      </c>
      <c r="E149" s="301" t="s">
        <v>103</v>
      </c>
      <c r="F149" s="685" t="s">
        <v>104</v>
      </c>
      <c r="G149" s="114"/>
      <c r="H149" s="568"/>
      <c r="I149" s="227"/>
      <c r="J149" s="227"/>
      <c r="K149" s="242"/>
      <c r="L149" s="213"/>
      <c r="M149" s="213"/>
      <c r="N149" s="229"/>
      <c r="O149" s="229"/>
      <c r="P149" s="210"/>
      <c r="Q149" s="523"/>
      <c r="R149" s="567"/>
      <c r="S149" s="684" t="s">
        <v>997</v>
      </c>
      <c r="T149" s="275" t="s">
        <v>110</v>
      </c>
    </row>
    <row r="150" spans="1:22" ht="33" customHeight="1">
      <c r="A150" s="60">
        <f>SUBTOTAL(3,$B$13:B150)</f>
        <v>107</v>
      </c>
      <c r="B150" s="578" t="s">
        <v>471</v>
      </c>
      <c r="C150" s="297">
        <v>200000000</v>
      </c>
      <c r="D150" s="60" t="s">
        <v>114</v>
      </c>
      <c r="E150" s="301" t="s">
        <v>103</v>
      </c>
      <c r="F150" s="685" t="s">
        <v>104</v>
      </c>
      <c r="G150" s="114"/>
      <c r="H150" s="568"/>
      <c r="I150" s="227"/>
      <c r="J150" s="227"/>
      <c r="K150" s="242"/>
      <c r="L150" s="213"/>
      <c r="M150" s="213"/>
      <c r="N150" s="229"/>
      <c r="O150" s="229"/>
      <c r="P150" s="210"/>
      <c r="Q150" s="523"/>
      <c r="R150" s="567"/>
      <c r="S150" s="684" t="s">
        <v>997</v>
      </c>
      <c r="T150" s="275" t="s">
        <v>110</v>
      </c>
    </row>
    <row r="151" spans="1:22" ht="37.5" customHeight="1">
      <c r="A151" s="60">
        <f>SUBTOTAL(3,$B$13:B151)</f>
        <v>108</v>
      </c>
      <c r="B151" s="578" t="s">
        <v>1085</v>
      </c>
      <c r="C151" s="297">
        <v>1250000000</v>
      </c>
      <c r="D151" s="60" t="s">
        <v>875</v>
      </c>
      <c r="E151" s="207" t="s">
        <v>453</v>
      </c>
      <c r="F151" s="685" t="s">
        <v>104</v>
      </c>
      <c r="G151" s="114" t="s">
        <v>454</v>
      </c>
      <c r="H151" s="568">
        <v>1185516686.3099999</v>
      </c>
      <c r="I151" s="227" t="s">
        <v>231</v>
      </c>
      <c r="J151" s="227" t="s">
        <v>117</v>
      </c>
      <c r="K151" s="242" t="s">
        <v>455</v>
      </c>
      <c r="L151" s="213" t="s">
        <v>998</v>
      </c>
      <c r="M151" s="213" t="s">
        <v>999</v>
      </c>
      <c r="N151" s="229">
        <v>1.58</v>
      </c>
      <c r="O151" s="229">
        <v>1.67</v>
      </c>
      <c r="P151" s="210">
        <f>Q151*H151</f>
        <v>0</v>
      </c>
      <c r="Q151" s="523">
        <v>0</v>
      </c>
      <c r="R151" s="567">
        <f>O151-N151</f>
        <v>8.9999999999999858E-2</v>
      </c>
      <c r="S151" s="684" t="s">
        <v>882</v>
      </c>
      <c r="T151" s="275" t="s">
        <v>110</v>
      </c>
    </row>
    <row r="152" spans="1:22" ht="35.25" customHeight="1">
      <c r="A152" s="60">
        <f>SUBTOTAL(3,$B$13:B152)</f>
        <v>109</v>
      </c>
      <c r="B152" s="578" t="s">
        <v>1086</v>
      </c>
      <c r="C152" s="297">
        <v>750000000</v>
      </c>
      <c r="D152" s="60" t="s">
        <v>875</v>
      </c>
      <c r="E152" s="207" t="s">
        <v>453</v>
      </c>
      <c r="F152" s="685" t="s">
        <v>104</v>
      </c>
      <c r="G152" s="114" t="s">
        <v>458</v>
      </c>
      <c r="H152" s="568">
        <v>654653056</v>
      </c>
      <c r="I152" s="227" t="s">
        <v>231</v>
      </c>
      <c r="J152" s="227" t="s">
        <v>231</v>
      </c>
      <c r="K152" s="242" t="s">
        <v>459</v>
      </c>
      <c r="L152" s="213" t="s">
        <v>1000</v>
      </c>
      <c r="M152" s="213" t="s">
        <v>1001</v>
      </c>
      <c r="N152" s="896">
        <v>7.7359999999999998</v>
      </c>
      <c r="O152" s="897">
        <v>0</v>
      </c>
      <c r="P152" s="210">
        <f>Q152*H152</f>
        <v>0</v>
      </c>
      <c r="Q152" s="523">
        <v>0</v>
      </c>
      <c r="R152" s="567">
        <f>O152-N152</f>
        <v>-7.7359999999999998</v>
      </c>
      <c r="S152" s="684" t="s">
        <v>882</v>
      </c>
      <c r="T152" s="275" t="s">
        <v>110</v>
      </c>
    </row>
    <row r="153" spans="1:22" ht="37.5" customHeight="1">
      <c r="A153" s="60">
        <f>SUBTOTAL(3,$B$13:B153)</f>
        <v>110</v>
      </c>
      <c r="B153" s="578" t="s">
        <v>1087</v>
      </c>
      <c r="C153" s="297">
        <v>700000000</v>
      </c>
      <c r="D153" s="60" t="s">
        <v>875</v>
      </c>
      <c r="E153" s="207" t="s">
        <v>453</v>
      </c>
      <c r="F153" s="685" t="s">
        <v>104</v>
      </c>
      <c r="G153" s="114" t="s">
        <v>462</v>
      </c>
      <c r="H153" s="568">
        <v>596084000</v>
      </c>
      <c r="I153" s="227" t="s">
        <v>231</v>
      </c>
      <c r="J153" s="227" t="s">
        <v>231</v>
      </c>
      <c r="K153" s="242" t="s">
        <v>463</v>
      </c>
      <c r="L153" s="213" t="s">
        <v>1000</v>
      </c>
      <c r="M153" s="213" t="s">
        <v>1001</v>
      </c>
      <c r="N153" s="896">
        <v>7.7359999999999998</v>
      </c>
      <c r="O153" s="897">
        <v>0</v>
      </c>
      <c r="P153" s="210">
        <f>Q153*H153</f>
        <v>0</v>
      </c>
      <c r="Q153" s="523">
        <v>0</v>
      </c>
      <c r="R153" s="567">
        <f>O153-N153</f>
        <v>-7.7359999999999998</v>
      </c>
      <c r="S153" s="684" t="s">
        <v>882</v>
      </c>
      <c r="T153" s="275" t="s">
        <v>110</v>
      </c>
    </row>
    <row r="154" spans="1:22" ht="34" customHeight="1">
      <c r="A154" s="60">
        <f>SUBTOTAL(3,$B$13:B154)</f>
        <v>111</v>
      </c>
      <c r="B154" s="578" t="s">
        <v>495</v>
      </c>
      <c r="C154" s="297">
        <v>200000000</v>
      </c>
      <c r="D154" s="60" t="s">
        <v>114</v>
      </c>
      <c r="E154" s="301" t="s">
        <v>103</v>
      </c>
      <c r="F154" s="685" t="s">
        <v>104</v>
      </c>
      <c r="G154" s="114"/>
      <c r="H154" s="568"/>
      <c r="I154" s="227"/>
      <c r="J154" s="227"/>
      <c r="K154" s="242"/>
      <c r="L154" s="213"/>
      <c r="M154" s="213"/>
      <c r="N154" s="229"/>
      <c r="O154" s="229"/>
      <c r="P154" s="210"/>
      <c r="Q154" s="523"/>
      <c r="R154" s="567"/>
      <c r="S154" s="684" t="s">
        <v>997</v>
      </c>
      <c r="T154" s="275" t="s">
        <v>110</v>
      </c>
    </row>
    <row r="155" spans="1:22" ht="13.5" customHeight="1">
      <c r="A155" s="1492" t="s">
        <v>292</v>
      </c>
      <c r="B155" s="1493"/>
      <c r="C155" s="1493"/>
      <c r="D155" s="1493"/>
      <c r="E155" s="1493"/>
      <c r="F155" s="1493"/>
      <c r="G155" s="1493"/>
      <c r="H155" s="1493"/>
      <c r="I155" s="1493"/>
      <c r="J155" s="1493"/>
      <c r="K155" s="1493"/>
      <c r="L155" s="1493"/>
      <c r="M155" s="1493"/>
      <c r="N155" s="1493"/>
      <c r="O155" s="1493"/>
      <c r="P155" s="1493"/>
      <c r="Q155" s="1493"/>
      <c r="R155" s="1493"/>
      <c r="S155" s="1493"/>
    </row>
    <row r="156" spans="1:22" ht="67.400000000000006" customHeight="1">
      <c r="A156" s="305">
        <f>SUBTOTAL(3,$B$13:B156)</f>
        <v>112</v>
      </c>
      <c r="B156" s="359" t="s">
        <v>498</v>
      </c>
      <c r="C156" s="319">
        <v>300000163</v>
      </c>
      <c r="D156" s="330" t="s">
        <v>875</v>
      </c>
      <c r="E156" s="309" t="s">
        <v>103</v>
      </c>
      <c r="F156" s="412" t="s">
        <v>375</v>
      </c>
      <c r="G156" s="360"/>
      <c r="H156" s="361"/>
      <c r="I156" s="362" t="s">
        <v>302</v>
      </c>
      <c r="J156" s="362"/>
      <c r="K156" s="363"/>
      <c r="L156" s="364"/>
      <c r="M156" s="364"/>
      <c r="N156" s="365"/>
      <c r="O156" s="365"/>
      <c r="P156" s="366"/>
      <c r="Q156" s="367"/>
      <c r="R156" s="368"/>
      <c r="S156" s="686" t="s">
        <v>972</v>
      </c>
      <c r="T156" s="275" t="s">
        <v>171</v>
      </c>
      <c r="V156" s="11"/>
    </row>
    <row r="157" spans="1:22" ht="45" customHeight="1">
      <c r="A157" s="302">
        <f>SUBTOTAL(3,$B$13:B157)</f>
        <v>113</v>
      </c>
      <c r="B157" s="149" t="s">
        <v>501</v>
      </c>
      <c r="C157" s="123">
        <v>200001188</v>
      </c>
      <c r="D157" s="304" t="s">
        <v>114</v>
      </c>
      <c r="E157" s="301" t="s">
        <v>103</v>
      </c>
      <c r="F157" s="631" t="s">
        <v>375</v>
      </c>
      <c r="G157" s="114"/>
      <c r="H157" s="235"/>
      <c r="I157" s="227" t="s">
        <v>351</v>
      </c>
      <c r="J157" s="227"/>
      <c r="K157" s="242"/>
      <c r="L157" s="213"/>
      <c r="M157" s="213"/>
      <c r="N157" s="229"/>
      <c r="O157" s="229"/>
      <c r="P157" s="210"/>
      <c r="Q157" s="144"/>
      <c r="R157" s="219"/>
      <c r="S157" s="684" t="s">
        <v>997</v>
      </c>
      <c r="T157" s="275" t="s">
        <v>171</v>
      </c>
      <c r="V157" s="11"/>
    </row>
    <row r="158" spans="1:22" ht="45.75" customHeight="1">
      <c r="A158" s="302">
        <f>SUBTOTAL(3,$B$13:B158)</f>
        <v>114</v>
      </c>
      <c r="B158" s="149" t="s">
        <v>504</v>
      </c>
      <c r="C158" s="123">
        <v>200000110</v>
      </c>
      <c r="D158" s="304" t="s">
        <v>114</v>
      </c>
      <c r="E158" s="301" t="s">
        <v>103</v>
      </c>
      <c r="F158" s="631" t="s">
        <v>375</v>
      </c>
      <c r="G158" s="114"/>
      <c r="H158" s="238"/>
      <c r="I158" s="227" t="s">
        <v>351</v>
      </c>
      <c r="J158" s="140"/>
      <c r="K158" s="228"/>
      <c r="L158" s="213"/>
      <c r="M158" s="213"/>
      <c r="N158" s="229"/>
      <c r="O158" s="229"/>
      <c r="P158" s="243"/>
      <c r="Q158" s="144"/>
      <c r="R158" s="219"/>
      <c r="S158" s="684" t="s">
        <v>997</v>
      </c>
      <c r="T158" s="275" t="s">
        <v>171</v>
      </c>
      <c r="V158" s="11"/>
    </row>
    <row r="159" spans="1:22" s="78" customFormat="1" ht="69" customHeight="1">
      <c r="A159" s="305">
        <f>SUBTOTAL(3,$B$13:B159)</f>
        <v>115</v>
      </c>
      <c r="B159" s="359" t="s">
        <v>506</v>
      </c>
      <c r="C159" s="319">
        <v>300000163</v>
      </c>
      <c r="D159" s="330" t="s">
        <v>875</v>
      </c>
      <c r="E159" s="309" t="s">
        <v>103</v>
      </c>
      <c r="F159" s="412" t="s">
        <v>375</v>
      </c>
      <c r="G159" s="308"/>
      <c r="H159" s="369"/>
      <c r="I159" s="362" t="s">
        <v>302</v>
      </c>
      <c r="J159" s="370"/>
      <c r="K159" s="371"/>
      <c r="L159" s="372"/>
      <c r="M159" s="343"/>
      <c r="N159" s="356"/>
      <c r="O159" s="356"/>
      <c r="P159" s="346"/>
      <c r="Q159" s="373"/>
      <c r="R159" s="374"/>
      <c r="S159" s="686" t="s">
        <v>972</v>
      </c>
      <c r="T159" s="275" t="s">
        <v>171</v>
      </c>
      <c r="V159" s="11"/>
    </row>
    <row r="160" spans="1:22" s="78" customFormat="1" ht="46.5" customHeight="1">
      <c r="A160" s="302">
        <f>SUBTOTAL(3,$B$13:B160)</f>
        <v>116</v>
      </c>
      <c r="B160" s="43" t="s">
        <v>509</v>
      </c>
      <c r="C160" s="299">
        <v>200001188</v>
      </c>
      <c r="D160" s="246" t="s">
        <v>114</v>
      </c>
      <c r="E160" s="125" t="s">
        <v>103</v>
      </c>
      <c r="F160" s="300" t="s">
        <v>375</v>
      </c>
      <c r="G160" s="300"/>
      <c r="H160" s="150"/>
      <c r="I160" s="116" t="s">
        <v>351</v>
      </c>
      <c r="J160" s="116"/>
      <c r="K160" s="55"/>
      <c r="L160" s="244"/>
      <c r="M160" s="117"/>
      <c r="N160" s="145"/>
      <c r="O160" s="145"/>
      <c r="P160" s="132"/>
      <c r="Q160" s="119"/>
      <c r="R160" s="245"/>
      <c r="S160" s="684" t="s">
        <v>997</v>
      </c>
      <c r="T160" s="275" t="s">
        <v>171</v>
      </c>
      <c r="V160" s="11"/>
    </row>
    <row r="161" spans="1:22" s="78" customFormat="1" ht="45" customHeight="1">
      <c r="A161" s="302">
        <f>SUBTOTAL(3,$B$13:B161)</f>
        <v>117</v>
      </c>
      <c r="B161" s="43" t="s">
        <v>512</v>
      </c>
      <c r="C161" s="299">
        <v>200001188</v>
      </c>
      <c r="D161" s="246" t="s">
        <v>114</v>
      </c>
      <c r="E161" s="125" t="s">
        <v>103</v>
      </c>
      <c r="F161" s="300" t="s">
        <v>375</v>
      </c>
      <c r="G161" s="300"/>
      <c r="H161" s="150"/>
      <c r="I161" s="116" t="s">
        <v>351</v>
      </c>
      <c r="J161" s="116"/>
      <c r="K161" s="55"/>
      <c r="L161" s="244"/>
      <c r="M161" s="117"/>
      <c r="N161" s="145"/>
      <c r="O161" s="145"/>
      <c r="P161" s="132"/>
      <c r="Q161" s="119"/>
      <c r="R161" s="245"/>
      <c r="S161" s="684" t="s">
        <v>997</v>
      </c>
      <c r="T161" s="275" t="s">
        <v>171</v>
      </c>
      <c r="V161" s="11"/>
    </row>
    <row r="162" spans="1:22" s="78" customFormat="1" ht="45.75" customHeight="1">
      <c r="A162" s="302">
        <f>SUBTOTAL(3,$B$13:B162)</f>
        <v>118</v>
      </c>
      <c r="B162" s="43" t="s">
        <v>514</v>
      </c>
      <c r="C162" s="299">
        <v>100002996</v>
      </c>
      <c r="D162" s="246" t="s">
        <v>114</v>
      </c>
      <c r="E162" s="125" t="s">
        <v>103</v>
      </c>
      <c r="F162" s="300" t="s">
        <v>375</v>
      </c>
      <c r="G162" s="300"/>
      <c r="H162" s="150"/>
      <c r="I162" s="116" t="s">
        <v>351</v>
      </c>
      <c r="J162" s="116"/>
      <c r="K162" s="55"/>
      <c r="L162" s="244"/>
      <c r="M162" s="117"/>
      <c r="N162" s="145"/>
      <c r="O162" s="145"/>
      <c r="P162" s="132"/>
      <c r="Q162" s="119"/>
      <c r="R162" s="245"/>
      <c r="S162" s="684" t="s">
        <v>997</v>
      </c>
      <c r="T162" s="275" t="s">
        <v>171</v>
      </c>
      <c r="V162" s="11"/>
    </row>
    <row r="163" spans="1:22" s="78" customFormat="1" ht="45.75" customHeight="1">
      <c r="A163" s="302">
        <f>SUBTOTAL(3,$B$13:B163)</f>
        <v>119</v>
      </c>
      <c r="B163" s="43" t="s">
        <v>517</v>
      </c>
      <c r="C163" s="299">
        <v>200000050</v>
      </c>
      <c r="D163" s="246" t="s">
        <v>114</v>
      </c>
      <c r="E163" s="125" t="s">
        <v>103</v>
      </c>
      <c r="F163" s="300" t="s">
        <v>375</v>
      </c>
      <c r="G163" s="300"/>
      <c r="H163" s="150"/>
      <c r="I163" s="116" t="s">
        <v>178</v>
      </c>
      <c r="J163" s="116"/>
      <c r="K163" s="55"/>
      <c r="L163" s="244"/>
      <c r="M163" s="117"/>
      <c r="N163" s="145"/>
      <c r="O163" s="145"/>
      <c r="P163" s="132"/>
      <c r="Q163" s="119"/>
      <c r="R163" s="245"/>
      <c r="S163" s="684" t="s">
        <v>997</v>
      </c>
      <c r="T163" s="275" t="s">
        <v>171</v>
      </c>
      <c r="V163" s="11"/>
    </row>
    <row r="164" spans="1:22" s="78" customFormat="1" ht="44.25" customHeight="1">
      <c r="A164" s="302">
        <f>SUBTOTAL(3,$B$13:B164)</f>
        <v>120</v>
      </c>
      <c r="B164" s="43" t="s">
        <v>520</v>
      </c>
      <c r="C164" s="299">
        <v>360000500</v>
      </c>
      <c r="D164" s="246" t="s">
        <v>875</v>
      </c>
      <c r="E164" s="125" t="s">
        <v>103</v>
      </c>
      <c r="F164" s="300" t="s">
        <v>375</v>
      </c>
      <c r="G164" s="300"/>
      <c r="H164" s="150"/>
      <c r="I164" s="116" t="s">
        <v>178</v>
      </c>
      <c r="J164" s="116"/>
      <c r="K164" s="55"/>
      <c r="L164" s="244"/>
      <c r="M164" s="117"/>
      <c r="N164" s="145"/>
      <c r="O164" s="145"/>
      <c r="P164" s="132"/>
      <c r="Q164" s="119"/>
      <c r="R164" s="245"/>
      <c r="S164" s="684" t="s">
        <v>939</v>
      </c>
      <c r="T164" s="275" t="s">
        <v>171</v>
      </c>
      <c r="V164" s="11"/>
    </row>
    <row r="165" spans="1:22" s="78" customFormat="1" ht="57" customHeight="1">
      <c r="A165" s="302">
        <f>SUBTOTAL(3,$B$13:B165)</f>
        <v>121</v>
      </c>
      <c r="B165" s="43" t="s">
        <v>522</v>
      </c>
      <c r="C165" s="299">
        <v>10104903050</v>
      </c>
      <c r="D165" s="246" t="s">
        <v>875</v>
      </c>
      <c r="E165" s="239" t="s">
        <v>133</v>
      </c>
      <c r="F165" s="300" t="s">
        <v>523</v>
      </c>
      <c r="G165" s="300" t="s">
        <v>524</v>
      </c>
      <c r="H165" s="150">
        <v>9589973011</v>
      </c>
      <c r="I165" s="116" t="s">
        <v>178</v>
      </c>
      <c r="J165" s="116" t="s">
        <v>149</v>
      </c>
      <c r="K165" s="55" t="s">
        <v>525</v>
      </c>
      <c r="L165" s="244">
        <v>44379</v>
      </c>
      <c r="M165" s="117">
        <f>L165+180</f>
        <v>44559</v>
      </c>
      <c r="N165" s="134">
        <v>1.95E-2</v>
      </c>
      <c r="O165" s="134">
        <v>0.19839999999999999</v>
      </c>
      <c r="P165" s="132"/>
      <c r="Q165" s="119"/>
      <c r="R165" s="245"/>
      <c r="S165" s="684" t="s">
        <v>882</v>
      </c>
      <c r="T165" s="275" t="s">
        <v>171</v>
      </c>
      <c r="V165" s="11"/>
    </row>
    <row r="166" spans="1:22" s="78" customFormat="1" ht="44.25" customHeight="1">
      <c r="A166" s="302">
        <f>SUBTOTAL(3,$B$13:B166)</f>
        <v>122</v>
      </c>
      <c r="B166" s="43" t="s">
        <v>526</v>
      </c>
      <c r="C166" s="299">
        <v>55020000</v>
      </c>
      <c r="D166" s="246" t="s">
        <v>114</v>
      </c>
      <c r="E166" s="125" t="s">
        <v>103</v>
      </c>
      <c r="F166" s="300" t="s">
        <v>523</v>
      </c>
      <c r="G166" s="300"/>
      <c r="H166" s="150"/>
      <c r="I166" s="116" t="s">
        <v>178</v>
      </c>
      <c r="J166" s="116"/>
      <c r="K166" s="55"/>
      <c r="L166" s="244"/>
      <c r="M166" s="117"/>
      <c r="N166" s="145"/>
      <c r="O166" s="145"/>
      <c r="P166" s="132"/>
      <c r="Q166" s="119"/>
      <c r="R166" s="245"/>
      <c r="S166" s="684" t="s">
        <v>997</v>
      </c>
      <c r="T166" s="275" t="s">
        <v>171</v>
      </c>
      <c r="V166" s="11"/>
    </row>
    <row r="167" spans="1:22" s="78" customFormat="1" ht="15.75" customHeight="1">
      <c r="A167" s="1492" t="s">
        <v>311</v>
      </c>
      <c r="B167" s="1493"/>
      <c r="C167" s="1493"/>
      <c r="D167" s="1493"/>
      <c r="E167" s="1493"/>
      <c r="F167" s="1493"/>
      <c r="G167" s="1493"/>
      <c r="H167" s="1493"/>
      <c r="I167" s="1493"/>
      <c r="J167" s="1493"/>
      <c r="K167" s="1493"/>
      <c r="L167" s="1493"/>
      <c r="M167" s="1493"/>
      <c r="N167" s="1493"/>
      <c r="O167" s="1493"/>
      <c r="P167" s="1493"/>
      <c r="Q167" s="1493"/>
      <c r="R167" s="1493"/>
      <c r="S167" s="1493"/>
      <c r="T167" s="275"/>
      <c r="V167"/>
    </row>
    <row r="168" spans="1:22" s="78" customFormat="1" ht="100.4" customHeight="1">
      <c r="A168" s="305">
        <f>SUBTOTAL(3,$B$13:B168)</f>
        <v>123</v>
      </c>
      <c r="B168" s="390" t="s">
        <v>528</v>
      </c>
      <c r="C168" s="307">
        <v>1500000000</v>
      </c>
      <c r="D168" s="330" t="s">
        <v>875</v>
      </c>
      <c r="E168" s="330" t="s">
        <v>103</v>
      </c>
      <c r="F168" s="308" t="s">
        <v>134</v>
      </c>
      <c r="G168" s="308"/>
      <c r="H168" s="369"/>
      <c r="I168" s="370" t="s">
        <v>195</v>
      </c>
      <c r="J168" s="370"/>
      <c r="K168" s="371"/>
      <c r="L168" s="372"/>
      <c r="M168" s="343"/>
      <c r="N168" s="354"/>
      <c r="O168" s="354"/>
      <c r="P168" s="346"/>
      <c r="Q168" s="373"/>
      <c r="R168" s="374"/>
      <c r="S168" s="686" t="s">
        <v>1003</v>
      </c>
      <c r="T168" s="278" t="s">
        <v>139</v>
      </c>
      <c r="V168"/>
    </row>
    <row r="169" spans="1:22" s="78" customFormat="1" ht="36.75" customHeight="1">
      <c r="A169" s="302">
        <f>SUBTOTAL(3,$B$13:B169)</f>
        <v>124</v>
      </c>
      <c r="B169" s="43" t="s">
        <v>532</v>
      </c>
      <c r="C169" s="299">
        <v>1189499982</v>
      </c>
      <c r="D169" s="304" t="s">
        <v>875</v>
      </c>
      <c r="E169" s="207" t="s">
        <v>133</v>
      </c>
      <c r="F169" s="300" t="s">
        <v>134</v>
      </c>
      <c r="G169" s="300" t="s">
        <v>533</v>
      </c>
      <c r="H169" s="150">
        <v>1097415000</v>
      </c>
      <c r="I169" s="116" t="s">
        <v>534</v>
      </c>
      <c r="J169" s="116" t="s">
        <v>137</v>
      </c>
      <c r="K169" s="55" t="s">
        <v>438</v>
      </c>
      <c r="L169" s="244">
        <v>44396</v>
      </c>
      <c r="M169" s="117">
        <v>44515</v>
      </c>
      <c r="N169" s="145"/>
      <c r="O169" s="145"/>
      <c r="P169" s="132"/>
      <c r="Q169" s="119"/>
      <c r="R169" s="245"/>
      <c r="S169" s="684" t="s">
        <v>882</v>
      </c>
      <c r="T169" s="278" t="s">
        <v>139</v>
      </c>
      <c r="V169"/>
    </row>
    <row r="170" spans="1:22" s="78" customFormat="1" ht="43.5" customHeight="1">
      <c r="A170" s="302">
        <f>SUBTOTAL(3,$B$13:B170)</f>
        <v>125</v>
      </c>
      <c r="B170" s="43" t="s">
        <v>535</v>
      </c>
      <c r="C170" s="299">
        <v>350000000</v>
      </c>
      <c r="D170" s="304" t="s">
        <v>744</v>
      </c>
      <c r="E170" s="207" t="s">
        <v>133</v>
      </c>
      <c r="F170" s="300" t="s">
        <v>134</v>
      </c>
      <c r="G170" s="300"/>
      <c r="H170" s="150"/>
      <c r="I170" s="116" t="s">
        <v>200</v>
      </c>
      <c r="J170" s="116" t="s">
        <v>200</v>
      </c>
      <c r="K170" s="55" t="s">
        <v>200</v>
      </c>
      <c r="L170" s="244"/>
      <c r="M170" s="117"/>
      <c r="N170" s="145"/>
      <c r="O170" s="145"/>
      <c r="P170" s="132"/>
      <c r="Q170" s="119"/>
      <c r="R170" s="245"/>
      <c r="S170" s="684" t="s">
        <v>916</v>
      </c>
      <c r="T170" s="278" t="s">
        <v>139</v>
      </c>
      <c r="V170"/>
    </row>
    <row r="171" spans="1:22" s="78" customFormat="1" ht="38.25" customHeight="1">
      <c r="A171" s="302">
        <f>SUBTOTAL(3,$B$13:B171)</f>
        <v>126</v>
      </c>
      <c r="B171" s="43" t="s">
        <v>537</v>
      </c>
      <c r="C171" s="299">
        <v>184000000</v>
      </c>
      <c r="D171" s="304" t="s">
        <v>114</v>
      </c>
      <c r="E171" s="304" t="s">
        <v>103</v>
      </c>
      <c r="F171" s="300" t="s">
        <v>134</v>
      </c>
      <c r="G171" s="300"/>
      <c r="H171" s="150"/>
      <c r="I171" s="116" t="s">
        <v>205</v>
      </c>
      <c r="J171" s="116"/>
      <c r="K171" s="55"/>
      <c r="L171" s="244"/>
      <c r="M171" s="117"/>
      <c r="N171" s="145"/>
      <c r="O171" s="145"/>
      <c r="P171" s="132"/>
      <c r="Q171" s="119"/>
      <c r="R171" s="245"/>
      <c r="S171" s="684" t="s">
        <v>918</v>
      </c>
      <c r="T171" s="278" t="s">
        <v>139</v>
      </c>
      <c r="V171"/>
    </row>
    <row r="172" spans="1:22" s="78" customFormat="1" ht="37.5" customHeight="1">
      <c r="A172" s="302">
        <f>SUBTOTAL(3,$B$13:B172)</f>
        <v>127</v>
      </c>
      <c r="B172" s="43" t="s">
        <v>540</v>
      </c>
      <c r="C172" s="299">
        <v>184000000</v>
      </c>
      <c r="D172" s="304" t="s">
        <v>114</v>
      </c>
      <c r="E172" s="304" t="s">
        <v>103</v>
      </c>
      <c r="F172" s="300" t="s">
        <v>134</v>
      </c>
      <c r="G172" s="300"/>
      <c r="H172" s="150"/>
      <c r="I172" s="116" t="s">
        <v>205</v>
      </c>
      <c r="J172" s="116"/>
      <c r="K172" s="55"/>
      <c r="L172" s="244"/>
      <c r="M172" s="117"/>
      <c r="N172" s="145"/>
      <c r="O172" s="145"/>
      <c r="P172" s="132"/>
      <c r="Q172" s="119"/>
      <c r="R172" s="245"/>
      <c r="S172" s="684" t="s">
        <v>918</v>
      </c>
      <c r="T172" s="278" t="s">
        <v>139</v>
      </c>
      <c r="V172"/>
    </row>
    <row r="173" spans="1:22" s="78" customFormat="1" ht="36.75" customHeight="1">
      <c r="A173" s="302">
        <f>SUBTOTAL(3,$B$13:B173)</f>
        <v>128</v>
      </c>
      <c r="B173" s="43" t="s">
        <v>542</v>
      </c>
      <c r="C173" s="299">
        <v>184000000</v>
      </c>
      <c r="D173" s="304" t="s">
        <v>114</v>
      </c>
      <c r="E173" s="304" t="s">
        <v>103</v>
      </c>
      <c r="F173" s="300" t="s">
        <v>134</v>
      </c>
      <c r="G173" s="300"/>
      <c r="H173" s="150"/>
      <c r="I173" s="116" t="s">
        <v>205</v>
      </c>
      <c r="J173" s="116"/>
      <c r="K173" s="55"/>
      <c r="L173" s="244"/>
      <c r="M173" s="117"/>
      <c r="N173" s="145"/>
      <c r="O173" s="145"/>
      <c r="P173" s="132"/>
      <c r="Q173" s="119"/>
      <c r="R173" s="245"/>
      <c r="S173" s="684" t="s">
        <v>918</v>
      </c>
      <c r="T173" s="278" t="s">
        <v>139</v>
      </c>
      <c r="V173"/>
    </row>
    <row r="174" spans="1:22" s="78" customFormat="1" ht="37.5" customHeight="1">
      <c r="A174" s="302">
        <f>SUBTOTAL(3,$B$13:B174)</f>
        <v>129</v>
      </c>
      <c r="B174" s="43" t="s">
        <v>544</v>
      </c>
      <c r="C174" s="299">
        <v>184000000</v>
      </c>
      <c r="D174" s="304" t="s">
        <v>114</v>
      </c>
      <c r="E174" s="304" t="s">
        <v>103</v>
      </c>
      <c r="F174" s="300" t="s">
        <v>134</v>
      </c>
      <c r="G174" s="300"/>
      <c r="H174" s="150"/>
      <c r="I174" s="116" t="s">
        <v>205</v>
      </c>
      <c r="J174" s="116"/>
      <c r="K174" s="55"/>
      <c r="L174" s="244"/>
      <c r="M174" s="117"/>
      <c r="N174" s="145"/>
      <c r="O174" s="145"/>
      <c r="P174" s="132"/>
      <c r="Q174" s="119"/>
      <c r="R174" s="245"/>
      <c r="S174" s="684" t="s">
        <v>918</v>
      </c>
      <c r="T174" s="278" t="s">
        <v>139</v>
      </c>
      <c r="V174"/>
    </row>
    <row r="175" spans="1:22" s="78" customFormat="1" ht="37.5" customHeight="1">
      <c r="A175" s="302">
        <f>SUBTOTAL(3,$B$13:B175)</f>
        <v>130</v>
      </c>
      <c r="B175" s="43" t="s">
        <v>547</v>
      </c>
      <c r="C175" s="299">
        <v>184000000</v>
      </c>
      <c r="D175" s="304" t="s">
        <v>114</v>
      </c>
      <c r="E175" s="304" t="s">
        <v>103</v>
      </c>
      <c r="F175" s="300" t="s">
        <v>134</v>
      </c>
      <c r="G175" s="300"/>
      <c r="H175" s="150"/>
      <c r="I175" s="116" t="s">
        <v>205</v>
      </c>
      <c r="J175" s="116"/>
      <c r="K175" s="55"/>
      <c r="L175" s="244"/>
      <c r="M175" s="117"/>
      <c r="N175" s="145"/>
      <c r="O175" s="145"/>
      <c r="P175" s="132"/>
      <c r="Q175" s="119"/>
      <c r="R175" s="245"/>
      <c r="S175" s="684" t="s">
        <v>918</v>
      </c>
      <c r="T175" s="278" t="s">
        <v>139</v>
      </c>
      <c r="V175"/>
    </row>
    <row r="176" spans="1:22" s="78" customFormat="1" ht="45" customHeight="1">
      <c r="A176" s="305">
        <f>SUBTOTAL(3,$B$13:B176)</f>
        <v>131</v>
      </c>
      <c r="B176" s="390" t="s">
        <v>550</v>
      </c>
      <c r="C176" s="844" t="s">
        <v>57</v>
      </c>
      <c r="D176" s="330"/>
      <c r="E176" s="330"/>
      <c r="F176" s="308"/>
      <c r="G176" s="308"/>
      <c r="H176" s="369"/>
      <c r="I176" s="370"/>
      <c r="J176" s="370"/>
      <c r="K176" s="371"/>
      <c r="L176" s="372"/>
      <c r="M176" s="343"/>
      <c r="N176" s="356"/>
      <c r="O176" s="356"/>
      <c r="P176" s="409"/>
      <c r="Q176" s="357"/>
      <c r="R176" s="358"/>
      <c r="S176" s="686" t="s">
        <v>551</v>
      </c>
      <c r="T176" s="278" t="s">
        <v>139</v>
      </c>
      <c r="V176"/>
    </row>
    <row r="177" spans="1:22" s="78" customFormat="1" ht="46.75" customHeight="1">
      <c r="A177" s="305">
        <f>SUBTOTAL(3,$B$13:B177)</f>
        <v>132</v>
      </c>
      <c r="B177" s="410" t="s">
        <v>552</v>
      </c>
      <c r="C177" s="375">
        <v>199995000</v>
      </c>
      <c r="D177" s="330" t="s">
        <v>114</v>
      </c>
      <c r="E177" s="330" t="s">
        <v>103</v>
      </c>
      <c r="F177" s="308" t="s">
        <v>134</v>
      </c>
      <c r="G177" s="308" t="s">
        <v>553</v>
      </c>
      <c r="H177" s="369">
        <v>199812000</v>
      </c>
      <c r="I177" s="370" t="s">
        <v>178</v>
      </c>
      <c r="J177" s="370" t="s">
        <v>319</v>
      </c>
      <c r="K177" s="371" t="s">
        <v>1004</v>
      </c>
      <c r="L177" s="372">
        <v>44406</v>
      </c>
      <c r="M177" s="343">
        <v>44525</v>
      </c>
      <c r="N177" s="356"/>
      <c r="O177" s="356"/>
      <c r="P177" s="409"/>
      <c r="Q177" s="357"/>
      <c r="R177" s="358"/>
      <c r="S177" s="689" t="s">
        <v>1005</v>
      </c>
      <c r="T177" s="278" t="s">
        <v>139</v>
      </c>
      <c r="V177"/>
    </row>
    <row r="178" spans="1:22" s="78" customFormat="1" ht="18" customHeight="1">
      <c r="A178" s="1497" t="s">
        <v>556</v>
      </c>
      <c r="B178" s="1498"/>
      <c r="C178" s="1498"/>
      <c r="D178" s="1498"/>
      <c r="E178" s="1498"/>
      <c r="F178" s="1498"/>
      <c r="G178" s="1498"/>
      <c r="H178" s="1498"/>
      <c r="I178" s="1498"/>
      <c r="J178" s="1498"/>
      <c r="K178" s="1498"/>
      <c r="L178" s="1498"/>
      <c r="M178" s="1498"/>
      <c r="N178" s="1498"/>
      <c r="O178" s="1498"/>
      <c r="P178" s="1498"/>
      <c r="Q178" s="1498"/>
      <c r="R178" s="1498"/>
      <c r="S178" s="1499"/>
      <c r="T178" s="275"/>
      <c r="V178"/>
    </row>
    <row r="179" spans="1:22" s="78" customFormat="1">
      <c r="A179" s="1500" t="s">
        <v>348</v>
      </c>
      <c r="B179" s="1501"/>
      <c r="C179" s="1501"/>
      <c r="D179" s="1501"/>
      <c r="E179" s="1501"/>
      <c r="F179" s="1501"/>
      <c r="G179" s="1501"/>
      <c r="H179" s="1501"/>
      <c r="I179" s="1501"/>
      <c r="J179" s="1501"/>
      <c r="K179" s="1501"/>
      <c r="L179" s="1501"/>
      <c r="M179" s="1501"/>
      <c r="N179" s="1501"/>
      <c r="O179" s="1501"/>
      <c r="P179" s="1501"/>
      <c r="Q179" s="1501"/>
      <c r="R179" s="1501"/>
      <c r="S179" s="1511"/>
      <c r="T179" s="275"/>
      <c r="V179"/>
    </row>
    <row r="180" spans="1:22" s="78" customFormat="1" ht="34.5" customHeight="1">
      <c r="A180" s="60">
        <f>SUBTOTAL(3,$B$13:B180)</f>
        <v>133</v>
      </c>
      <c r="B180" s="456" t="s">
        <v>566</v>
      </c>
      <c r="C180" s="297">
        <v>200000000</v>
      </c>
      <c r="D180" s="298" t="s">
        <v>114</v>
      </c>
      <c r="E180" s="125" t="s">
        <v>103</v>
      </c>
      <c r="F180" s="498" t="s">
        <v>104</v>
      </c>
      <c r="G180" s="517"/>
      <c r="H180" s="549"/>
      <c r="I180" s="453"/>
      <c r="J180" s="500"/>
      <c r="K180" s="188"/>
      <c r="L180" s="189"/>
      <c r="M180" s="198"/>
      <c r="N180" s="191"/>
      <c r="O180" s="120"/>
      <c r="P180" s="568"/>
      <c r="Q180" s="501"/>
      <c r="R180" s="192"/>
      <c r="S180" s="684" t="s">
        <v>997</v>
      </c>
      <c r="T180" s="275" t="s">
        <v>110</v>
      </c>
      <c r="V180"/>
    </row>
    <row r="181" spans="1:22" s="78" customFormat="1" ht="34.5" customHeight="1">
      <c r="A181" s="60">
        <f>SUBTOTAL(3,$B$13:B181)</f>
        <v>134</v>
      </c>
      <c r="B181" s="456" t="s">
        <v>570</v>
      </c>
      <c r="C181" s="297">
        <v>200000000</v>
      </c>
      <c r="D181" s="298" t="s">
        <v>114</v>
      </c>
      <c r="E181" s="125" t="s">
        <v>103</v>
      </c>
      <c r="F181" s="498" t="s">
        <v>104</v>
      </c>
      <c r="G181" s="517"/>
      <c r="H181" s="517"/>
      <c r="I181" s="453"/>
      <c r="J181" s="500"/>
      <c r="K181" s="188"/>
      <c r="L181" s="189"/>
      <c r="M181" s="247"/>
      <c r="N181" s="191"/>
      <c r="O181" s="120"/>
      <c r="P181" s="568"/>
      <c r="Q181" s="501"/>
      <c r="R181" s="192"/>
      <c r="S181" s="684" t="s">
        <v>997</v>
      </c>
      <c r="T181" s="275" t="s">
        <v>110</v>
      </c>
      <c r="V181"/>
    </row>
    <row r="182" spans="1:22" s="78" customFormat="1" ht="34.5" customHeight="1">
      <c r="A182" s="60">
        <f>SUBTOTAL(3,$B$13:B182)</f>
        <v>135</v>
      </c>
      <c r="B182" s="456" t="s">
        <v>1088</v>
      </c>
      <c r="C182" s="297">
        <v>9964000000</v>
      </c>
      <c r="D182" s="298" t="s">
        <v>875</v>
      </c>
      <c r="E182" s="239" t="s">
        <v>558</v>
      </c>
      <c r="F182" s="498" t="s">
        <v>104</v>
      </c>
      <c r="G182" s="517" t="s">
        <v>559</v>
      </c>
      <c r="H182" s="517">
        <v>9747852856.5799999</v>
      </c>
      <c r="I182" s="549" t="s">
        <v>178</v>
      </c>
      <c r="J182" s="549" t="s">
        <v>563</v>
      </c>
      <c r="K182" s="188" t="s">
        <v>228</v>
      </c>
      <c r="L182" s="189" t="s">
        <v>1000</v>
      </c>
      <c r="M182" s="190" t="s">
        <v>1006</v>
      </c>
      <c r="N182" s="887">
        <v>0.12</v>
      </c>
      <c r="O182" s="888">
        <v>0.61</v>
      </c>
      <c r="P182" s="568">
        <f>Q182*H182</f>
        <v>1949570571.316</v>
      </c>
      <c r="Q182" s="501">
        <v>0.2</v>
      </c>
      <c r="R182" s="889">
        <f>O182-N182</f>
        <v>0.49</v>
      </c>
      <c r="S182" s="684" t="s">
        <v>1089</v>
      </c>
      <c r="T182" s="275" t="s">
        <v>110</v>
      </c>
      <c r="V182"/>
    </row>
    <row r="183" spans="1:22" s="56" customFormat="1" ht="34.5" customHeight="1">
      <c r="A183" s="60">
        <f>SUBTOTAL(3,$B$13:B183)</f>
        <v>136</v>
      </c>
      <c r="B183" s="456" t="s">
        <v>1090</v>
      </c>
      <c r="C183" s="297">
        <v>1509897000</v>
      </c>
      <c r="D183" s="60" t="s">
        <v>875</v>
      </c>
      <c r="E183" s="239" t="s">
        <v>558</v>
      </c>
      <c r="F183" s="498" t="s">
        <v>104</v>
      </c>
      <c r="G183" s="517" t="s">
        <v>559</v>
      </c>
      <c r="H183" s="517">
        <v>1504035523.9100001</v>
      </c>
      <c r="I183" s="549" t="s">
        <v>562</v>
      </c>
      <c r="J183" s="549" t="s">
        <v>560</v>
      </c>
      <c r="K183" s="188" t="s">
        <v>228</v>
      </c>
      <c r="L183" s="189" t="s">
        <v>1000</v>
      </c>
      <c r="M183" s="190" t="s">
        <v>1006</v>
      </c>
      <c r="N183" s="887">
        <v>0.79</v>
      </c>
      <c r="O183" s="888">
        <v>2.46</v>
      </c>
      <c r="P183" s="568">
        <f>Q183*H183</f>
        <v>300807104.78200001</v>
      </c>
      <c r="Q183" s="501">
        <v>0.2</v>
      </c>
      <c r="R183" s="889">
        <f>O183-N183</f>
        <v>1.67</v>
      </c>
      <c r="S183" s="684" t="s">
        <v>882</v>
      </c>
      <c r="T183" s="275" t="s">
        <v>110</v>
      </c>
      <c r="V183" s="57"/>
    </row>
    <row r="184" spans="1:22" s="56" customFormat="1" ht="33.75" customHeight="1">
      <c r="A184" s="60">
        <f>SUBTOTAL(3,$B$13:B184)</f>
        <v>137</v>
      </c>
      <c r="B184" s="456" t="s">
        <v>1091</v>
      </c>
      <c r="C184" s="297">
        <v>1000000000</v>
      </c>
      <c r="D184" s="60" t="s">
        <v>875</v>
      </c>
      <c r="E184" s="301" t="s">
        <v>103</v>
      </c>
      <c r="F184" s="498" t="s">
        <v>104</v>
      </c>
      <c r="G184" s="517"/>
      <c r="H184" s="498"/>
      <c r="I184" s="549"/>
      <c r="K184" s="549"/>
      <c r="L184" s="189"/>
      <c r="M184" s="190"/>
      <c r="N184" s="191"/>
      <c r="O184" s="196"/>
      <c r="P184" s="568"/>
      <c r="Q184" s="501"/>
      <c r="R184" s="128"/>
      <c r="S184" s="684" t="s">
        <v>1051</v>
      </c>
      <c r="T184" s="275" t="s">
        <v>110</v>
      </c>
      <c r="V184" s="57"/>
    </row>
    <row r="185" spans="1:22" s="56" customFormat="1" ht="37.5" customHeight="1">
      <c r="A185" s="60">
        <f>SUBTOTAL(3,$B$13:B185)</f>
        <v>138</v>
      </c>
      <c r="B185" s="456" t="s">
        <v>572</v>
      </c>
      <c r="C185" s="297">
        <v>1174390000</v>
      </c>
      <c r="D185" s="60" t="s">
        <v>875</v>
      </c>
      <c r="E185" s="301" t="s">
        <v>103</v>
      </c>
      <c r="F185" s="498" t="s">
        <v>104</v>
      </c>
      <c r="G185" s="517"/>
      <c r="H185" s="498"/>
      <c r="I185" s="498"/>
      <c r="J185" s="500"/>
      <c r="K185" s="500"/>
      <c r="L185" s="221"/>
      <c r="M185" s="190"/>
      <c r="N185" s="191"/>
      <c r="O185" s="196"/>
      <c r="P185" s="568"/>
      <c r="Q185" s="501"/>
      <c r="R185" s="128"/>
      <c r="S185" s="684" t="s">
        <v>1051</v>
      </c>
      <c r="T185" s="275" t="s">
        <v>110</v>
      </c>
      <c r="V185" s="57"/>
    </row>
    <row r="186" spans="1:22" s="56" customFormat="1" ht="14.25" customHeight="1">
      <c r="A186" s="1492" t="s">
        <v>354</v>
      </c>
      <c r="B186" s="1493"/>
      <c r="C186" s="1493"/>
      <c r="D186" s="1493"/>
      <c r="E186" s="1493"/>
      <c r="F186" s="1493"/>
      <c r="G186" s="1493"/>
      <c r="H186" s="1493"/>
      <c r="I186" s="1493"/>
      <c r="J186" s="1493"/>
      <c r="K186" s="1493"/>
      <c r="L186" s="1493"/>
      <c r="M186" s="1493"/>
      <c r="N186" s="1493"/>
      <c r="O186" s="1493"/>
      <c r="P186" s="1493"/>
      <c r="Q186" s="1493"/>
      <c r="R186" s="1493"/>
      <c r="S186" s="1510"/>
      <c r="T186" s="278"/>
      <c r="V186" s="57"/>
    </row>
    <row r="187" spans="1:22" s="56" customFormat="1" ht="67.400000000000006" customHeight="1">
      <c r="A187" s="305">
        <f>SUBTOTAL(3,$B$13:B187)</f>
        <v>139</v>
      </c>
      <c r="B187" s="323" t="s">
        <v>575</v>
      </c>
      <c r="C187" s="319">
        <v>300000163</v>
      </c>
      <c r="D187" s="330" t="s">
        <v>875</v>
      </c>
      <c r="E187" s="309" t="s">
        <v>103</v>
      </c>
      <c r="F187" s="412" t="s">
        <v>375</v>
      </c>
      <c r="G187" s="327"/>
      <c r="H187" s="313"/>
      <c r="I187" s="313" t="s">
        <v>302</v>
      </c>
      <c r="J187" s="335"/>
      <c r="K187" s="314"/>
      <c r="L187" s="315"/>
      <c r="M187" s="336"/>
      <c r="N187" s="317"/>
      <c r="O187" s="318"/>
      <c r="P187" s="361"/>
      <c r="Q187" s="329"/>
      <c r="R187" s="321"/>
      <c r="S187" s="686" t="s">
        <v>972</v>
      </c>
      <c r="T187" s="278" t="s">
        <v>171</v>
      </c>
      <c r="U187" s="78"/>
      <c r="V187" s="11"/>
    </row>
    <row r="188" spans="1:22" s="56" customFormat="1" ht="45.75" customHeight="1">
      <c r="A188" s="302">
        <f>SUBTOTAL(3,$B$13:B188)</f>
        <v>140</v>
      </c>
      <c r="B188" s="122" t="s">
        <v>577</v>
      </c>
      <c r="C188" s="123">
        <v>200000110</v>
      </c>
      <c r="D188" s="304" t="s">
        <v>114</v>
      </c>
      <c r="E188" s="301" t="s">
        <v>103</v>
      </c>
      <c r="F188" s="631" t="s">
        <v>523</v>
      </c>
      <c r="G188" s="114"/>
      <c r="H188" s="217"/>
      <c r="I188" s="227" t="s">
        <v>351</v>
      </c>
      <c r="J188" s="114"/>
      <c r="K188" s="142"/>
      <c r="L188" s="129"/>
      <c r="M188" s="129"/>
      <c r="N188" s="203"/>
      <c r="O188" s="203"/>
      <c r="P188" s="210"/>
      <c r="Q188" s="205"/>
      <c r="R188" s="219"/>
      <c r="S188" s="684" t="s">
        <v>997</v>
      </c>
      <c r="T188" s="278" t="s">
        <v>171</v>
      </c>
      <c r="U188" s="78"/>
      <c r="V188" s="11"/>
    </row>
    <row r="189" spans="1:22" s="56" customFormat="1" ht="45.75" customHeight="1">
      <c r="A189" s="302">
        <f>SUBTOTAL(3,$B$13:B189)</f>
        <v>141</v>
      </c>
      <c r="B189" s="122" t="s">
        <v>580</v>
      </c>
      <c r="C189" s="123">
        <v>200001188</v>
      </c>
      <c r="D189" s="304" t="s">
        <v>114</v>
      </c>
      <c r="E189" s="301" t="s">
        <v>103</v>
      </c>
      <c r="F189" s="631" t="s">
        <v>523</v>
      </c>
      <c r="G189" s="114"/>
      <c r="H189" s="217"/>
      <c r="I189" s="227" t="s">
        <v>351</v>
      </c>
      <c r="J189" s="208"/>
      <c r="K189" s="142"/>
      <c r="L189" s="129"/>
      <c r="M189" s="129"/>
      <c r="N189" s="203"/>
      <c r="O189" s="248"/>
      <c r="P189" s="210"/>
      <c r="Q189" s="205"/>
      <c r="R189" s="216"/>
      <c r="S189" s="684" t="s">
        <v>997</v>
      </c>
      <c r="T189" s="278" t="s">
        <v>171</v>
      </c>
      <c r="U189" s="78"/>
      <c r="V189" s="11"/>
    </row>
    <row r="190" spans="1:22" s="56" customFormat="1" ht="45.75" customHeight="1">
      <c r="A190" s="302">
        <f>SUBTOTAL(3,$B$13:B190)</f>
        <v>142</v>
      </c>
      <c r="B190" s="122" t="s">
        <v>582</v>
      </c>
      <c r="C190" s="123">
        <v>200005991</v>
      </c>
      <c r="D190" s="304" t="s">
        <v>114</v>
      </c>
      <c r="E190" s="301" t="s">
        <v>103</v>
      </c>
      <c r="F190" s="631" t="s">
        <v>523</v>
      </c>
      <c r="G190" s="114"/>
      <c r="H190" s="217"/>
      <c r="I190" s="227" t="s">
        <v>351</v>
      </c>
      <c r="J190" s="208"/>
      <c r="K190" s="142"/>
      <c r="L190" s="202"/>
      <c r="M190" s="129"/>
      <c r="N190" s="248"/>
      <c r="O190" s="248"/>
      <c r="P190" s="210"/>
      <c r="Q190" s="205"/>
      <c r="R190" s="219"/>
      <c r="S190" s="684" t="s">
        <v>997</v>
      </c>
      <c r="T190" s="278" t="s">
        <v>171</v>
      </c>
      <c r="U190" s="78"/>
      <c r="V190" s="11"/>
    </row>
    <row r="191" spans="1:22" s="57" customFormat="1" ht="14.25" customHeight="1">
      <c r="A191" s="1492" t="s">
        <v>359</v>
      </c>
      <c r="B191" s="1493"/>
      <c r="C191" s="1493"/>
      <c r="D191" s="1493"/>
      <c r="E191" s="1493"/>
      <c r="F191" s="1493"/>
      <c r="G191" s="1493"/>
      <c r="H191" s="1493"/>
      <c r="I191" s="1493"/>
      <c r="J191" s="1493"/>
      <c r="K191" s="1493"/>
      <c r="L191" s="1493"/>
      <c r="M191" s="1493"/>
      <c r="N191" s="1493"/>
      <c r="O191" s="1493"/>
      <c r="P191" s="1493"/>
      <c r="Q191" s="1493"/>
      <c r="R191" s="1493"/>
      <c r="S191" s="1493"/>
      <c r="T191" s="278"/>
      <c r="U191" s="56"/>
    </row>
    <row r="192" spans="1:22" s="57" customFormat="1" ht="119.15" customHeight="1">
      <c r="A192" s="305">
        <f>SUBTOTAL(3,$B$13:B192)</f>
        <v>143</v>
      </c>
      <c r="B192" s="323" t="s">
        <v>585</v>
      </c>
      <c r="C192" s="319">
        <v>184000000</v>
      </c>
      <c r="D192" s="330" t="s">
        <v>114</v>
      </c>
      <c r="E192" s="330" t="s">
        <v>103</v>
      </c>
      <c r="F192" s="412" t="s">
        <v>134</v>
      </c>
      <c r="G192" s="360"/>
      <c r="H192" s="411"/>
      <c r="I192" s="412" t="s">
        <v>149</v>
      </c>
      <c r="J192" s="413"/>
      <c r="K192" s="414"/>
      <c r="L192" s="415"/>
      <c r="M192" s="415"/>
      <c r="N192" s="416"/>
      <c r="O192" s="416"/>
      <c r="P192" s="346"/>
      <c r="Q192" s="416"/>
      <c r="R192" s="417"/>
      <c r="S192" s="686" t="s">
        <v>1020</v>
      </c>
      <c r="T192" s="278" t="s">
        <v>139</v>
      </c>
      <c r="U192" s="56"/>
    </row>
    <row r="193" spans="1:22" s="56" customFormat="1" ht="38.25" customHeight="1">
      <c r="A193" s="302">
        <f>SUBTOTAL(3,$B$13:B193)</f>
        <v>144</v>
      </c>
      <c r="B193" s="43" t="s">
        <v>589</v>
      </c>
      <c r="C193" s="299">
        <v>175945000</v>
      </c>
      <c r="D193" s="304" t="s">
        <v>114</v>
      </c>
      <c r="E193" s="304" t="s">
        <v>103</v>
      </c>
      <c r="F193" s="631" t="s">
        <v>134</v>
      </c>
      <c r="G193" s="300"/>
      <c r="H193" s="153"/>
      <c r="I193" s="116" t="s">
        <v>149</v>
      </c>
      <c r="J193" s="116"/>
      <c r="K193" s="55"/>
      <c r="L193" s="117"/>
      <c r="M193" s="117"/>
      <c r="N193" s="145"/>
      <c r="O193" s="145"/>
      <c r="P193" s="118"/>
      <c r="Q193" s="119"/>
      <c r="R193" s="53"/>
      <c r="S193" s="684" t="s">
        <v>918</v>
      </c>
      <c r="T193" s="278" t="s">
        <v>139</v>
      </c>
      <c r="V193" s="57"/>
    </row>
    <row r="194" spans="1:22" s="56" customFormat="1" ht="43.5" customHeight="1">
      <c r="A194" s="302">
        <f>SUBTOTAL(3,$B$13:B194)</f>
        <v>145</v>
      </c>
      <c r="B194" s="43" t="s">
        <v>591</v>
      </c>
      <c r="C194" s="299">
        <v>350000000</v>
      </c>
      <c r="D194" s="304" t="s">
        <v>744</v>
      </c>
      <c r="E194" s="207" t="s">
        <v>133</v>
      </c>
      <c r="F194" s="300" t="s">
        <v>134</v>
      </c>
      <c r="G194" s="300"/>
      <c r="H194" s="153"/>
      <c r="I194" s="116" t="s">
        <v>200</v>
      </c>
      <c r="J194" s="116" t="s">
        <v>200</v>
      </c>
      <c r="K194" s="55" t="s">
        <v>200</v>
      </c>
      <c r="L194" s="117"/>
      <c r="M194" s="117"/>
      <c r="N194" s="145"/>
      <c r="O194" s="145"/>
      <c r="P194" s="118"/>
      <c r="Q194" s="119"/>
      <c r="R194" s="53"/>
      <c r="S194" s="684" t="s">
        <v>916</v>
      </c>
      <c r="T194" s="278" t="s">
        <v>139</v>
      </c>
      <c r="V194" s="57"/>
    </row>
    <row r="195" spans="1:22" s="56" customFormat="1" ht="48.75" customHeight="1">
      <c r="A195" s="302">
        <f>SUBTOTAL(3,$B$13:B195)</f>
        <v>146</v>
      </c>
      <c r="B195" s="43" t="s">
        <v>593</v>
      </c>
      <c r="C195" s="299">
        <v>149500000</v>
      </c>
      <c r="D195" s="304" t="s">
        <v>114</v>
      </c>
      <c r="E195" s="304" t="s">
        <v>103</v>
      </c>
      <c r="F195" s="300" t="s">
        <v>134</v>
      </c>
      <c r="G195" s="300"/>
      <c r="H195" s="153"/>
      <c r="I195" s="116" t="s">
        <v>205</v>
      </c>
      <c r="J195" s="116"/>
      <c r="K195" s="55"/>
      <c r="L195" s="117"/>
      <c r="M195" s="117"/>
      <c r="N195" s="145"/>
      <c r="O195" s="145"/>
      <c r="P195" s="132"/>
      <c r="Q195" s="119"/>
      <c r="R195" s="53"/>
      <c r="S195" s="684" t="s">
        <v>918</v>
      </c>
      <c r="T195" s="278" t="s">
        <v>139</v>
      </c>
      <c r="V195" s="57"/>
    </row>
    <row r="196" spans="1:22" s="78" customFormat="1">
      <c r="A196" s="1497" t="s">
        <v>596</v>
      </c>
      <c r="B196" s="1498"/>
      <c r="C196" s="1498"/>
      <c r="D196" s="1498"/>
      <c r="E196" s="1498"/>
      <c r="F196" s="1498"/>
      <c r="G196" s="1498"/>
      <c r="H196" s="1498"/>
      <c r="I196" s="1498"/>
      <c r="J196" s="1498"/>
      <c r="K196" s="1498"/>
      <c r="L196" s="1498"/>
      <c r="M196" s="1498"/>
      <c r="N196" s="1498"/>
      <c r="O196" s="1498"/>
      <c r="P196" s="1498"/>
      <c r="Q196" s="1498"/>
      <c r="R196" s="1498"/>
      <c r="S196" s="1499"/>
      <c r="T196" s="275"/>
      <c r="V196"/>
    </row>
    <row r="197" spans="1:22" s="78" customFormat="1">
      <c r="A197" s="1500" t="s">
        <v>247</v>
      </c>
      <c r="B197" s="1501"/>
      <c r="C197" s="1501"/>
      <c r="D197" s="1501"/>
      <c r="E197" s="1501"/>
      <c r="F197" s="1501"/>
      <c r="G197" s="1501"/>
      <c r="H197" s="1501"/>
      <c r="I197" s="1501"/>
      <c r="J197" s="1501"/>
      <c r="K197" s="1501"/>
      <c r="L197" s="1501"/>
      <c r="M197" s="1501"/>
      <c r="N197" s="1501"/>
      <c r="O197" s="1501"/>
      <c r="P197" s="1501"/>
      <c r="Q197" s="1501"/>
      <c r="R197" s="1501"/>
      <c r="S197" s="1511"/>
      <c r="T197" s="275"/>
      <c r="V197"/>
    </row>
    <row r="198" spans="1:22" s="78" customFormat="1" ht="58.4" customHeight="1">
      <c r="A198" s="393">
        <f>SUBTOTAL(3,$B$13:B198)</f>
        <v>147</v>
      </c>
      <c r="B198" s="474" t="s">
        <v>1092</v>
      </c>
      <c r="C198" s="350">
        <v>1300000000</v>
      </c>
      <c r="D198" s="350" t="s">
        <v>875</v>
      </c>
      <c r="E198" s="325" t="s">
        <v>103</v>
      </c>
      <c r="F198" s="499" t="s">
        <v>104</v>
      </c>
      <c r="G198" s="476"/>
      <c r="H198" s="580"/>
      <c r="I198" s="478"/>
      <c r="J198" s="510"/>
      <c r="K198" s="314"/>
      <c r="L198" s="315"/>
      <c r="M198" s="336"/>
      <c r="N198" s="317"/>
      <c r="O198" s="396"/>
      <c r="P198" s="411"/>
      <c r="Q198" s="479"/>
      <c r="R198" s="321"/>
      <c r="S198" s="686" t="s">
        <v>1093</v>
      </c>
      <c r="T198" s="275" t="s">
        <v>110</v>
      </c>
      <c r="V198"/>
    </row>
    <row r="199" spans="1:22" s="78" customFormat="1" ht="45.75" customHeight="1">
      <c r="A199" s="393">
        <f>SUBTOTAL(3,$B$13:B199)</f>
        <v>148</v>
      </c>
      <c r="B199" s="474" t="s">
        <v>611</v>
      </c>
      <c r="C199" s="349">
        <v>0</v>
      </c>
      <c r="D199" s="350"/>
      <c r="E199" s="325"/>
      <c r="F199" s="499"/>
      <c r="G199" s="476"/>
      <c r="H199" s="499"/>
      <c r="I199" s="478"/>
      <c r="J199" s="510"/>
      <c r="K199" s="314"/>
      <c r="L199" s="315"/>
      <c r="M199" s="316"/>
      <c r="N199" s="317"/>
      <c r="O199" s="396"/>
      <c r="P199" s="411"/>
      <c r="Q199" s="479"/>
      <c r="R199" s="321"/>
      <c r="S199" s="686" t="s">
        <v>612</v>
      </c>
      <c r="T199" s="275" t="s">
        <v>110</v>
      </c>
      <c r="V199"/>
    </row>
    <row r="200" spans="1:22" s="78" customFormat="1" ht="33.65" customHeight="1">
      <c r="A200" s="60">
        <f>SUBTOTAL(3,$B$13:B200)</f>
        <v>149</v>
      </c>
      <c r="B200" s="456" t="s">
        <v>608</v>
      </c>
      <c r="C200" s="297">
        <v>200000000</v>
      </c>
      <c r="D200" s="298" t="s">
        <v>114</v>
      </c>
      <c r="E200" s="125" t="s">
        <v>103</v>
      </c>
      <c r="F200" s="498" t="s">
        <v>104</v>
      </c>
      <c r="G200" s="517"/>
      <c r="H200" s="581"/>
      <c r="I200" s="453"/>
      <c r="J200" s="453"/>
      <c r="K200" s="188"/>
      <c r="L200" s="189"/>
      <c r="M200" s="190"/>
      <c r="N200" s="191"/>
      <c r="O200" s="156"/>
      <c r="P200" s="568"/>
      <c r="Q200" s="501"/>
      <c r="R200" s="192"/>
      <c r="S200" s="684" t="s">
        <v>997</v>
      </c>
      <c r="T200" s="275" t="s">
        <v>110</v>
      </c>
      <c r="V200"/>
    </row>
    <row r="201" spans="1:22" s="78" customFormat="1" ht="35.25" customHeight="1">
      <c r="A201" s="60">
        <f>SUBTOTAL(3,$B$13:B201)</f>
        <v>150</v>
      </c>
      <c r="B201" s="456" t="s">
        <v>1094</v>
      </c>
      <c r="C201" s="297">
        <v>1500000000</v>
      </c>
      <c r="D201" s="298" t="s">
        <v>875</v>
      </c>
      <c r="E201" s="125" t="s">
        <v>103</v>
      </c>
      <c r="F201" s="498" t="s">
        <v>104</v>
      </c>
      <c r="G201" s="517" t="s">
        <v>221</v>
      </c>
      <c r="H201" s="848">
        <v>1304814060</v>
      </c>
      <c r="I201" s="498" t="s">
        <v>222</v>
      </c>
      <c r="J201" s="498" t="s">
        <v>607</v>
      </c>
      <c r="K201" s="500" t="s">
        <v>223</v>
      </c>
      <c r="L201" s="189" t="s">
        <v>922</v>
      </c>
      <c r="M201" s="189" t="s">
        <v>923</v>
      </c>
      <c r="N201" s="887">
        <v>2.2650000000000001</v>
      </c>
      <c r="O201" s="898">
        <v>11.824999999999999</v>
      </c>
      <c r="P201" s="568">
        <f>Q201*H201</f>
        <v>0</v>
      </c>
      <c r="Q201" s="501">
        <v>0</v>
      </c>
      <c r="R201" s="899">
        <f>O201-N201</f>
        <v>9.5599999999999987</v>
      </c>
      <c r="S201" s="684" t="s">
        <v>882</v>
      </c>
      <c r="T201" s="275" t="s">
        <v>110</v>
      </c>
      <c r="V201"/>
    </row>
    <row r="202" spans="1:22" s="78" customFormat="1" ht="34.5" customHeight="1">
      <c r="A202" s="60">
        <f>SUBTOTAL(3,$B$13:B202)</f>
        <v>151</v>
      </c>
      <c r="B202" s="521" t="s">
        <v>1095</v>
      </c>
      <c r="C202" s="583">
        <v>1000000000</v>
      </c>
      <c r="D202" s="298" t="s">
        <v>875</v>
      </c>
      <c r="E202" s="125" t="s">
        <v>103</v>
      </c>
      <c r="F202" s="498" t="s">
        <v>104</v>
      </c>
      <c r="G202" s="584"/>
      <c r="H202" s="139"/>
      <c r="I202" s="114"/>
      <c r="J202" s="140"/>
      <c r="K202" s="114"/>
      <c r="L202" s="212"/>
      <c r="M202" s="213"/>
      <c r="N202" s="203"/>
      <c r="O202" s="203"/>
      <c r="P202" s="568"/>
      <c r="Q202" s="577"/>
      <c r="R202" s="567"/>
      <c r="S202" s="684" t="s">
        <v>1051</v>
      </c>
      <c r="T202" s="275" t="s">
        <v>110</v>
      </c>
      <c r="V202"/>
    </row>
    <row r="203" spans="1:22" s="78" customFormat="1" ht="56.65" customHeight="1">
      <c r="A203" s="393">
        <f>SUBTOTAL(3,$B$13:B203)</f>
        <v>152</v>
      </c>
      <c r="B203" s="525" t="s">
        <v>1096</v>
      </c>
      <c r="C203" s="585">
        <v>2000000000</v>
      </c>
      <c r="D203" s="350" t="s">
        <v>875</v>
      </c>
      <c r="E203" s="325" t="s">
        <v>103</v>
      </c>
      <c r="F203" s="499" t="s">
        <v>104</v>
      </c>
      <c r="G203" s="586" t="s">
        <v>835</v>
      </c>
      <c r="H203" s="495">
        <v>1875546150</v>
      </c>
      <c r="I203" s="360" t="s">
        <v>599</v>
      </c>
      <c r="J203" s="398" t="s">
        <v>222</v>
      </c>
      <c r="K203" s="360" t="s">
        <v>600</v>
      </c>
      <c r="L203" s="364" t="s">
        <v>1022</v>
      </c>
      <c r="M203" s="364" t="s">
        <v>1023</v>
      </c>
      <c r="N203" s="900">
        <v>0.06</v>
      </c>
      <c r="O203" s="900">
        <v>1.49</v>
      </c>
      <c r="P203" s="366">
        <f>Q203*H203</f>
        <v>0</v>
      </c>
      <c r="Q203" s="496">
        <v>0</v>
      </c>
      <c r="R203" s="497">
        <f>O203-N203</f>
        <v>1.43</v>
      </c>
      <c r="S203" s="686" t="s">
        <v>1097</v>
      </c>
      <c r="T203" s="275" t="s">
        <v>110</v>
      </c>
      <c r="V203"/>
    </row>
    <row r="204" spans="1:22" s="78" customFormat="1" ht="37.5" customHeight="1">
      <c r="A204" s="60">
        <f>SUBTOTAL(3,$B$13:B204)</f>
        <v>153</v>
      </c>
      <c r="B204" s="521" t="s">
        <v>613</v>
      </c>
      <c r="C204" s="583">
        <v>1000000000</v>
      </c>
      <c r="D204" s="298" t="s">
        <v>875</v>
      </c>
      <c r="E204" s="125" t="s">
        <v>103</v>
      </c>
      <c r="F204" s="498" t="s">
        <v>104</v>
      </c>
      <c r="G204" s="584"/>
      <c r="H204" s="139"/>
      <c r="I204" s="114"/>
      <c r="J204" s="140"/>
      <c r="K204" s="114"/>
      <c r="L204" s="212"/>
      <c r="M204" s="213"/>
      <c r="N204" s="218"/>
      <c r="O204" s="218"/>
      <c r="P204" s="210"/>
      <c r="Q204" s="577"/>
      <c r="R204" s="567"/>
      <c r="S204" s="684" t="s">
        <v>1051</v>
      </c>
      <c r="T204" s="275" t="s">
        <v>110</v>
      </c>
      <c r="V204"/>
    </row>
    <row r="205" spans="1:22" ht="44.25" customHeight="1">
      <c r="A205" s="393">
        <f>SUBTOTAL(3,$B$13:B205)</f>
        <v>154</v>
      </c>
      <c r="B205" s="474" t="s">
        <v>615</v>
      </c>
      <c r="C205" s="350">
        <v>0</v>
      </c>
      <c r="D205" s="393"/>
      <c r="E205" s="309"/>
      <c r="F205" s="690"/>
      <c r="G205" s="360"/>
      <c r="H205" s="495"/>
      <c r="I205" s="398"/>
      <c r="J205" s="394"/>
      <c r="K205" s="360"/>
      <c r="L205" s="395"/>
      <c r="M205" s="364"/>
      <c r="N205" s="384"/>
      <c r="O205" s="384"/>
      <c r="P205" s="366"/>
      <c r="Q205" s="496"/>
      <c r="R205" s="587"/>
      <c r="S205" s="686" t="s">
        <v>616</v>
      </c>
      <c r="T205" s="275" t="s">
        <v>110</v>
      </c>
      <c r="V205" s="78"/>
    </row>
    <row r="206" spans="1:22" s="56" customFormat="1" ht="45" customHeight="1">
      <c r="A206" s="393">
        <f>SUBTOTAL(3,$B$13:B206)</f>
        <v>155</v>
      </c>
      <c r="B206" s="306" t="s">
        <v>617</v>
      </c>
      <c r="C206" s="588">
        <v>0</v>
      </c>
      <c r="D206" s="350"/>
      <c r="E206" s="325"/>
      <c r="F206" s="360"/>
      <c r="G206" s="360"/>
      <c r="H206" s="499"/>
      <c r="I206" s="392"/>
      <c r="J206" s="589"/>
      <c r="K206" s="393"/>
      <c r="L206" s="343"/>
      <c r="M206" s="343"/>
      <c r="N206" s="354"/>
      <c r="O206" s="354"/>
      <c r="P206" s="346"/>
      <c r="Q206" s="357"/>
      <c r="R206" s="590"/>
      <c r="S206" s="686" t="s">
        <v>618</v>
      </c>
      <c r="T206" s="275" t="s">
        <v>110</v>
      </c>
      <c r="V206" s="57"/>
    </row>
    <row r="207" spans="1:22" s="78" customFormat="1" ht="15" customHeight="1">
      <c r="A207" s="1492" t="s">
        <v>292</v>
      </c>
      <c r="B207" s="1493"/>
      <c r="C207" s="1493"/>
      <c r="D207" s="1493"/>
      <c r="E207" s="1493"/>
      <c r="F207" s="1493"/>
      <c r="G207" s="1493"/>
      <c r="H207" s="1493"/>
      <c r="I207" s="1493"/>
      <c r="J207" s="1493"/>
      <c r="K207" s="1493"/>
      <c r="L207" s="1493"/>
      <c r="M207" s="1493"/>
      <c r="N207" s="1493"/>
      <c r="O207" s="1493"/>
      <c r="P207" s="1493"/>
      <c r="Q207" s="1493"/>
      <c r="R207" s="1493"/>
      <c r="S207" s="1510"/>
      <c r="T207" s="275"/>
      <c r="V207"/>
    </row>
    <row r="208" spans="1:22" s="78" customFormat="1" ht="47.25" customHeight="1">
      <c r="A208" s="302">
        <f>SUBTOTAL(3,$B$13:B208)</f>
        <v>156</v>
      </c>
      <c r="B208" s="122" t="s">
        <v>619</v>
      </c>
      <c r="C208" s="124">
        <v>200003500</v>
      </c>
      <c r="D208" s="304" t="s">
        <v>114</v>
      </c>
      <c r="E208" s="301" t="s">
        <v>103</v>
      </c>
      <c r="F208" s="631" t="s">
        <v>167</v>
      </c>
      <c r="G208" s="114"/>
      <c r="H208" s="249"/>
      <c r="I208" s="227" t="s">
        <v>178</v>
      </c>
      <c r="J208" s="227"/>
      <c r="K208" s="232"/>
      <c r="L208" s="213"/>
      <c r="M208" s="213"/>
      <c r="N208" s="250"/>
      <c r="O208" s="234"/>
      <c r="P208" s="210"/>
      <c r="Q208" s="127"/>
      <c r="R208" s="219"/>
      <c r="S208" s="684" t="s">
        <v>939</v>
      </c>
      <c r="T208" s="275" t="s">
        <v>171</v>
      </c>
      <c r="V208" s="11"/>
    </row>
    <row r="209" spans="1:22" s="56" customFormat="1" ht="66.400000000000006" customHeight="1">
      <c r="A209" s="305">
        <f>SUBTOTAL(3,$B$13:B209)</f>
        <v>157</v>
      </c>
      <c r="B209" s="323" t="s">
        <v>622</v>
      </c>
      <c r="C209" s="324">
        <v>300000163</v>
      </c>
      <c r="D209" s="330" t="s">
        <v>875</v>
      </c>
      <c r="E209" s="309" t="s">
        <v>103</v>
      </c>
      <c r="F209" s="412" t="s">
        <v>167</v>
      </c>
      <c r="G209" s="360"/>
      <c r="H209" s="375"/>
      <c r="I209" s="353" t="s">
        <v>153</v>
      </c>
      <c r="J209" s="353"/>
      <c r="K209" s="376"/>
      <c r="L209" s="377"/>
      <c r="M209" s="377"/>
      <c r="N209" s="354"/>
      <c r="O209" s="354"/>
      <c r="P209" s="366"/>
      <c r="Q209" s="357"/>
      <c r="R209" s="378"/>
      <c r="S209" s="686" t="s">
        <v>1098</v>
      </c>
      <c r="T209" s="275" t="s">
        <v>171</v>
      </c>
      <c r="U209" s="78"/>
      <c r="V209" s="11"/>
    </row>
    <row r="210" spans="1:22" s="154" customFormat="1" ht="15" customHeight="1">
      <c r="A210" s="1492" t="s">
        <v>311</v>
      </c>
      <c r="B210" s="1493"/>
      <c r="C210" s="1493"/>
      <c r="D210" s="1493"/>
      <c r="E210" s="1493"/>
      <c r="F210" s="1493"/>
      <c r="G210" s="1493"/>
      <c r="H210" s="1493"/>
      <c r="I210" s="1493"/>
      <c r="J210" s="1493"/>
      <c r="K210" s="1493"/>
      <c r="L210" s="1493"/>
      <c r="M210" s="1493"/>
      <c r="N210" s="1493"/>
      <c r="O210" s="1493"/>
      <c r="P210" s="1493"/>
      <c r="Q210" s="1493"/>
      <c r="R210" s="1493"/>
      <c r="S210" s="1510"/>
      <c r="T210" s="278"/>
      <c r="V210" s="155"/>
    </row>
    <row r="211" spans="1:22" s="154" customFormat="1" ht="54.75" customHeight="1">
      <c r="A211" s="302">
        <f>SUBTOTAL(3,$B$13:B211)</f>
        <v>158</v>
      </c>
      <c r="B211" s="122" t="s">
        <v>626</v>
      </c>
      <c r="C211" s="124">
        <v>450000000</v>
      </c>
      <c r="D211" s="304" t="s">
        <v>875</v>
      </c>
      <c r="E211" s="207" t="s">
        <v>133</v>
      </c>
      <c r="F211" s="631" t="s">
        <v>134</v>
      </c>
      <c r="G211" s="114" t="s">
        <v>627</v>
      </c>
      <c r="H211" s="871">
        <v>418481171</v>
      </c>
      <c r="I211" s="227" t="s">
        <v>136</v>
      </c>
      <c r="J211" s="906" t="s">
        <v>137</v>
      </c>
      <c r="K211" s="67" t="s">
        <v>628</v>
      </c>
      <c r="L211" s="872">
        <v>44398</v>
      </c>
      <c r="M211" s="872">
        <v>44517</v>
      </c>
      <c r="N211" s="230">
        <v>9.44</v>
      </c>
      <c r="O211" s="230">
        <v>0</v>
      </c>
      <c r="P211" s="118"/>
      <c r="Q211" s="131"/>
      <c r="R211" s="571">
        <f>O211-N211</f>
        <v>-9.44</v>
      </c>
      <c r="S211" s="684" t="s">
        <v>882</v>
      </c>
      <c r="T211" s="278" t="s">
        <v>139</v>
      </c>
      <c r="V211" s="155"/>
    </row>
    <row r="212" spans="1:22" s="154" customFormat="1" ht="55.75" customHeight="1">
      <c r="A212" s="305">
        <f>SUBTOTAL(3,$B$13:B212)</f>
        <v>159</v>
      </c>
      <c r="B212" s="323" t="s">
        <v>629</v>
      </c>
      <c r="C212" s="324">
        <v>217000000</v>
      </c>
      <c r="D212" s="330" t="s">
        <v>744</v>
      </c>
      <c r="E212" s="330" t="s">
        <v>103</v>
      </c>
      <c r="F212" s="412" t="s">
        <v>134</v>
      </c>
      <c r="G212" s="418"/>
      <c r="H212" s="419"/>
      <c r="I212" s="696" t="s">
        <v>200</v>
      </c>
      <c r="J212" s="362" t="s">
        <v>200</v>
      </c>
      <c r="K212" s="439" t="s">
        <v>200</v>
      </c>
      <c r="L212" s="423"/>
      <c r="M212" s="423"/>
      <c r="N212" s="424"/>
      <c r="O212" s="425"/>
      <c r="P212" s="426"/>
      <c r="Q212" s="427"/>
      <c r="R212" s="428"/>
      <c r="S212" s="686" t="s">
        <v>1034</v>
      </c>
      <c r="T212" s="278" t="s">
        <v>139</v>
      </c>
      <c r="V212" s="155"/>
    </row>
    <row r="213" spans="1:22" s="154" customFormat="1" ht="56.15" customHeight="1">
      <c r="A213" s="305">
        <f>SUBTOTAL(3,$B$13:B213)</f>
        <v>160</v>
      </c>
      <c r="B213" s="323" t="s">
        <v>632</v>
      </c>
      <c r="C213" s="324">
        <v>217000000</v>
      </c>
      <c r="D213" s="330" t="s">
        <v>744</v>
      </c>
      <c r="E213" s="330" t="s">
        <v>103</v>
      </c>
      <c r="F213" s="412" t="s">
        <v>134</v>
      </c>
      <c r="G213" s="418"/>
      <c r="H213" s="419"/>
      <c r="I213" s="696" t="s">
        <v>200</v>
      </c>
      <c r="J213" s="362" t="s">
        <v>200</v>
      </c>
      <c r="K213" s="439" t="s">
        <v>200</v>
      </c>
      <c r="L213" s="423"/>
      <c r="M213" s="423"/>
      <c r="N213" s="424"/>
      <c r="O213" s="425"/>
      <c r="P213" s="426"/>
      <c r="Q213" s="430"/>
      <c r="R213" s="431"/>
      <c r="S213" s="686" t="s">
        <v>1034</v>
      </c>
      <c r="T213" s="278" t="s">
        <v>139</v>
      </c>
      <c r="V213" s="155"/>
    </row>
    <row r="214" spans="1:22" s="154" customFormat="1" ht="38.25" customHeight="1">
      <c r="A214" s="302">
        <f>SUBTOTAL(3,$B$13:B214)</f>
        <v>161</v>
      </c>
      <c r="B214" s="122" t="s">
        <v>634</v>
      </c>
      <c r="C214" s="124">
        <v>385000000</v>
      </c>
      <c r="D214" s="304" t="s">
        <v>744</v>
      </c>
      <c r="E214" s="207" t="s">
        <v>133</v>
      </c>
      <c r="F214" s="631" t="s">
        <v>134</v>
      </c>
      <c r="G214" s="251"/>
      <c r="H214" s="261"/>
      <c r="I214" s="697" t="s">
        <v>200</v>
      </c>
      <c r="J214" s="227" t="s">
        <v>200</v>
      </c>
      <c r="K214" s="67" t="s">
        <v>200</v>
      </c>
      <c r="L214" s="255"/>
      <c r="M214" s="255"/>
      <c r="N214" s="256"/>
      <c r="O214" s="257"/>
      <c r="P214" s="258"/>
      <c r="Q214" s="263"/>
      <c r="R214" s="264"/>
      <c r="S214" s="684" t="s">
        <v>916</v>
      </c>
      <c r="T214" s="278" t="s">
        <v>139</v>
      </c>
      <c r="V214" s="155"/>
    </row>
    <row r="215" spans="1:22" s="154" customFormat="1" ht="55.75" customHeight="1">
      <c r="A215" s="305">
        <f>SUBTOTAL(3,$B$13:B215)</f>
        <v>162</v>
      </c>
      <c r="B215" s="323" t="s">
        <v>636</v>
      </c>
      <c r="C215" s="324">
        <v>217000000</v>
      </c>
      <c r="D215" s="330" t="s">
        <v>744</v>
      </c>
      <c r="E215" s="330" t="s">
        <v>103</v>
      </c>
      <c r="F215" s="412" t="s">
        <v>134</v>
      </c>
      <c r="G215" s="418"/>
      <c r="H215" s="419"/>
      <c r="I215" s="696" t="s">
        <v>200</v>
      </c>
      <c r="J215" s="362" t="s">
        <v>200</v>
      </c>
      <c r="K215" s="439" t="s">
        <v>200</v>
      </c>
      <c r="L215" s="423"/>
      <c r="M215" s="423"/>
      <c r="N215" s="424"/>
      <c r="O215" s="425"/>
      <c r="P215" s="426"/>
      <c r="Q215" s="430"/>
      <c r="R215" s="431"/>
      <c r="S215" s="686" t="s">
        <v>1034</v>
      </c>
      <c r="T215" s="278" t="s">
        <v>139</v>
      </c>
      <c r="V215" s="155"/>
    </row>
    <row r="216" spans="1:22" s="154" customFormat="1" ht="37.5" customHeight="1">
      <c r="A216" s="302">
        <f>SUBTOTAL(3,$B$13:B216)</f>
        <v>163</v>
      </c>
      <c r="B216" s="122" t="s">
        <v>638</v>
      </c>
      <c r="C216" s="124">
        <v>184000000</v>
      </c>
      <c r="D216" s="304" t="s">
        <v>114</v>
      </c>
      <c r="E216" s="304" t="s">
        <v>103</v>
      </c>
      <c r="F216" s="692" t="s">
        <v>134</v>
      </c>
      <c r="G216" s="251"/>
      <c r="H216" s="261"/>
      <c r="I216" s="697" t="s">
        <v>205</v>
      </c>
      <c r="J216" s="253"/>
      <c r="K216" s="254"/>
      <c r="L216" s="255"/>
      <c r="M216" s="255"/>
      <c r="N216" s="256"/>
      <c r="O216" s="257"/>
      <c r="P216" s="258"/>
      <c r="Q216" s="263"/>
      <c r="R216" s="264"/>
      <c r="S216" s="684" t="s">
        <v>918</v>
      </c>
      <c r="T216" s="278" t="s">
        <v>139</v>
      </c>
      <c r="V216" s="155"/>
    </row>
    <row r="217" spans="1:22" s="154" customFormat="1" ht="37.5" customHeight="1">
      <c r="A217" s="302">
        <f>SUBTOTAL(3,$B$13:B217)</f>
        <v>164</v>
      </c>
      <c r="B217" s="122" t="s">
        <v>641</v>
      </c>
      <c r="C217" s="124">
        <v>165600000</v>
      </c>
      <c r="D217" s="304" t="s">
        <v>114</v>
      </c>
      <c r="E217" s="304" t="s">
        <v>103</v>
      </c>
      <c r="F217" s="692" t="s">
        <v>134</v>
      </c>
      <c r="G217" s="251"/>
      <c r="H217" s="261"/>
      <c r="I217" s="697" t="s">
        <v>205</v>
      </c>
      <c r="J217" s="253"/>
      <c r="K217" s="254"/>
      <c r="L217" s="255"/>
      <c r="M217" s="255"/>
      <c r="N217" s="256"/>
      <c r="O217" s="257"/>
      <c r="P217" s="258"/>
      <c r="Q217" s="263"/>
      <c r="R217" s="264"/>
      <c r="S217" s="684" t="s">
        <v>918</v>
      </c>
      <c r="T217" s="278" t="s">
        <v>139</v>
      </c>
      <c r="V217" s="155"/>
    </row>
    <row r="218" spans="1:22" s="154" customFormat="1" ht="34.5" customHeight="1">
      <c r="A218" s="302">
        <f>SUBTOTAL(3,$B$13:B218)</f>
        <v>165</v>
      </c>
      <c r="B218" s="122" t="s">
        <v>644</v>
      </c>
      <c r="C218" s="124">
        <v>149500000</v>
      </c>
      <c r="D218" s="304" t="s">
        <v>114</v>
      </c>
      <c r="E218" s="304" t="s">
        <v>103</v>
      </c>
      <c r="F218" s="692" t="s">
        <v>134</v>
      </c>
      <c r="G218" s="251"/>
      <c r="H218" s="261"/>
      <c r="I218" s="697" t="s">
        <v>205</v>
      </c>
      <c r="J218" s="253"/>
      <c r="K218" s="254"/>
      <c r="L218" s="255"/>
      <c r="M218" s="255"/>
      <c r="N218" s="256"/>
      <c r="O218" s="257"/>
      <c r="P218" s="258"/>
      <c r="Q218" s="263"/>
      <c r="R218" s="264"/>
      <c r="S218" s="684" t="s">
        <v>918</v>
      </c>
      <c r="T218" s="278" t="s">
        <v>139</v>
      </c>
      <c r="V218" s="155"/>
    </row>
    <row r="219" spans="1:22" s="154" customFormat="1" ht="36.75" customHeight="1">
      <c r="A219" s="302">
        <f>SUBTOTAL(3,$B$13:B219)</f>
        <v>166</v>
      </c>
      <c r="B219" s="122" t="s">
        <v>647</v>
      </c>
      <c r="C219" s="124">
        <v>184000000</v>
      </c>
      <c r="D219" s="304" t="s">
        <v>114</v>
      </c>
      <c r="E219" s="304" t="s">
        <v>103</v>
      </c>
      <c r="F219" s="692" t="s">
        <v>134</v>
      </c>
      <c r="G219" s="251"/>
      <c r="H219" s="261"/>
      <c r="I219" s="697" t="s">
        <v>205</v>
      </c>
      <c r="J219" s="253"/>
      <c r="K219" s="254"/>
      <c r="L219" s="255"/>
      <c r="M219" s="255"/>
      <c r="N219" s="256"/>
      <c r="O219" s="257"/>
      <c r="P219" s="258"/>
      <c r="Q219" s="263"/>
      <c r="R219" s="264"/>
      <c r="S219" s="684" t="s">
        <v>918</v>
      </c>
      <c r="T219" s="278" t="s">
        <v>139</v>
      </c>
      <c r="V219" s="155"/>
    </row>
    <row r="220" spans="1:22" s="154" customFormat="1" ht="37.5" customHeight="1">
      <c r="A220" s="302">
        <f>SUBTOTAL(3,$B$13:B220)</f>
        <v>167</v>
      </c>
      <c r="B220" s="122" t="s">
        <v>650</v>
      </c>
      <c r="C220" s="124">
        <v>184000000</v>
      </c>
      <c r="D220" s="304" t="s">
        <v>114</v>
      </c>
      <c r="E220" s="304" t="s">
        <v>103</v>
      </c>
      <c r="F220" s="692" t="s">
        <v>134</v>
      </c>
      <c r="G220" s="251"/>
      <c r="H220" s="261"/>
      <c r="I220" s="697" t="s">
        <v>205</v>
      </c>
      <c r="J220" s="253"/>
      <c r="K220" s="254"/>
      <c r="L220" s="255"/>
      <c r="M220" s="255"/>
      <c r="N220" s="256"/>
      <c r="O220" s="257"/>
      <c r="P220" s="258"/>
      <c r="Q220" s="263"/>
      <c r="R220" s="264"/>
      <c r="S220" s="684" t="s">
        <v>918</v>
      </c>
      <c r="T220" s="278" t="s">
        <v>139</v>
      </c>
      <c r="V220" s="155"/>
    </row>
    <row r="221" spans="1:22" s="154" customFormat="1" ht="36.75" customHeight="1">
      <c r="A221" s="302">
        <f>SUBTOTAL(3,$B$13:B221)</f>
        <v>168</v>
      </c>
      <c r="B221" s="122" t="s">
        <v>652</v>
      </c>
      <c r="C221" s="124">
        <v>500094000</v>
      </c>
      <c r="D221" s="304" t="s">
        <v>875</v>
      </c>
      <c r="E221" s="304" t="s">
        <v>103</v>
      </c>
      <c r="F221" s="692" t="s">
        <v>134</v>
      </c>
      <c r="G221" s="251"/>
      <c r="H221" s="261"/>
      <c r="I221" s="697" t="s">
        <v>178</v>
      </c>
      <c r="J221" s="253"/>
      <c r="K221" s="254"/>
      <c r="L221" s="255"/>
      <c r="M221" s="255"/>
      <c r="N221" s="256"/>
      <c r="O221" s="257"/>
      <c r="P221" s="258"/>
      <c r="Q221" s="263"/>
      <c r="R221" s="264"/>
      <c r="S221" s="684" t="s">
        <v>918</v>
      </c>
      <c r="T221" s="278" t="s">
        <v>139</v>
      </c>
      <c r="V221" s="155"/>
    </row>
    <row r="222" spans="1:22" s="154" customFormat="1" ht="55.75" customHeight="1">
      <c r="A222" s="305">
        <f>SUBTOTAL(3,$B$13:B222)</f>
        <v>169</v>
      </c>
      <c r="B222" s="323" t="s">
        <v>655</v>
      </c>
      <c r="C222" s="324">
        <v>199849320</v>
      </c>
      <c r="D222" s="330" t="s">
        <v>114</v>
      </c>
      <c r="E222" s="330" t="s">
        <v>103</v>
      </c>
      <c r="F222" s="693" t="s">
        <v>134</v>
      </c>
      <c r="G222" s="418"/>
      <c r="H222" s="419"/>
      <c r="I222" s="696" t="s">
        <v>117</v>
      </c>
      <c r="J222" s="421"/>
      <c r="K222" s="422"/>
      <c r="L222" s="423"/>
      <c r="M222" s="423"/>
      <c r="N222" s="424"/>
      <c r="O222" s="425"/>
      <c r="P222" s="426"/>
      <c r="Q222" s="430"/>
      <c r="R222" s="431"/>
      <c r="S222" s="686" t="s">
        <v>1035</v>
      </c>
      <c r="T222" s="278" t="s">
        <v>139</v>
      </c>
      <c r="V222" s="155"/>
    </row>
    <row r="223" spans="1:22" s="154" customFormat="1" ht="171" customHeight="1">
      <c r="A223" s="305">
        <f>SUBTOTAL(3,$B$13:B223)</f>
        <v>170</v>
      </c>
      <c r="B223" s="323" t="s">
        <v>658</v>
      </c>
      <c r="C223" s="324">
        <v>280000000</v>
      </c>
      <c r="D223" s="330" t="s">
        <v>744</v>
      </c>
      <c r="E223" s="330" t="s">
        <v>103</v>
      </c>
      <c r="F223" s="693" t="s">
        <v>134</v>
      </c>
      <c r="G223" s="418"/>
      <c r="H223" s="419"/>
      <c r="I223" s="696" t="s">
        <v>200</v>
      </c>
      <c r="J223" s="362" t="s">
        <v>200</v>
      </c>
      <c r="K223" s="439" t="s">
        <v>200</v>
      </c>
      <c r="L223" s="423"/>
      <c r="M223" s="423"/>
      <c r="N223" s="424"/>
      <c r="O223" s="425"/>
      <c r="P223" s="426"/>
      <c r="Q223" s="430"/>
      <c r="R223" s="431"/>
      <c r="S223" s="689" t="s">
        <v>1036</v>
      </c>
      <c r="T223" s="278" t="s">
        <v>139</v>
      </c>
      <c r="V223" s="155"/>
    </row>
    <row r="224" spans="1:22">
      <c r="A224" s="1512" t="s">
        <v>661</v>
      </c>
      <c r="B224" s="1513"/>
      <c r="C224" s="1513"/>
      <c r="D224" s="1513"/>
      <c r="E224" s="1513"/>
      <c r="F224" s="1513"/>
      <c r="G224" s="1513"/>
      <c r="H224" s="1513"/>
      <c r="I224" s="1513"/>
      <c r="J224" s="1513"/>
      <c r="K224" s="1513"/>
      <c r="L224" s="1513"/>
      <c r="M224" s="1513"/>
      <c r="N224" s="1513"/>
      <c r="O224" s="1513"/>
      <c r="P224" s="1513"/>
      <c r="Q224" s="1513"/>
      <c r="R224" s="1513"/>
      <c r="S224" s="1514"/>
      <c r="T224" s="282"/>
      <c r="U224"/>
    </row>
    <row r="225" spans="1:22" ht="99" customHeight="1">
      <c r="A225" s="393">
        <f>SUBTOTAL(3,$B$13:B225)</f>
        <v>171</v>
      </c>
      <c r="B225" s="474" t="s">
        <v>662</v>
      </c>
      <c r="C225" s="434">
        <v>876036000</v>
      </c>
      <c r="D225" s="393" t="s">
        <v>114</v>
      </c>
      <c r="E225" s="309" t="s">
        <v>103</v>
      </c>
      <c r="F225" s="690" t="s">
        <v>104</v>
      </c>
      <c r="G225" s="393"/>
      <c r="H225" s="591"/>
      <c r="I225" s="393"/>
      <c r="J225" s="393"/>
      <c r="K225" s="393"/>
      <c r="L225" s="592"/>
      <c r="M225" s="592"/>
      <c r="N225" s="437"/>
      <c r="O225" s="437"/>
      <c r="P225" s="438"/>
      <c r="Q225" s="439"/>
      <c r="R225" s="437"/>
      <c r="S225" s="686" t="s">
        <v>663</v>
      </c>
      <c r="T225" s="278" t="s">
        <v>110</v>
      </c>
      <c r="U225"/>
    </row>
    <row r="226" spans="1:22" ht="99.4" customHeight="1">
      <c r="A226" s="393">
        <f>SUBTOTAL(3,$B$13:B226)</f>
        <v>172</v>
      </c>
      <c r="B226" s="474" t="s">
        <v>665</v>
      </c>
      <c r="C226" s="434">
        <v>444250000</v>
      </c>
      <c r="D226" s="393" t="s">
        <v>114</v>
      </c>
      <c r="E226" s="309" t="s">
        <v>103</v>
      </c>
      <c r="F226" s="690" t="s">
        <v>104</v>
      </c>
      <c r="G226" s="393"/>
      <c r="H226" s="591"/>
      <c r="I226" s="393"/>
      <c r="J226" s="393"/>
      <c r="K226" s="393"/>
      <c r="L226" s="592"/>
      <c r="M226" s="592"/>
      <c r="N226" s="437"/>
      <c r="O226" s="437"/>
      <c r="P226" s="438"/>
      <c r="Q226" s="439"/>
      <c r="R226" s="437"/>
      <c r="S226" s="686" t="s">
        <v>666</v>
      </c>
      <c r="T226" s="278" t="s">
        <v>110</v>
      </c>
      <c r="U226"/>
    </row>
    <row r="227" spans="1:22" ht="44.25" customHeight="1">
      <c r="A227" s="302">
        <f>SUBTOTAL(3,$B$13:B227)</f>
        <v>173</v>
      </c>
      <c r="B227" s="456" t="s">
        <v>667</v>
      </c>
      <c r="C227" s="62">
        <v>323999700</v>
      </c>
      <c r="D227" s="304" t="s">
        <v>744</v>
      </c>
      <c r="E227" s="301" t="s">
        <v>103</v>
      </c>
      <c r="F227" s="631" t="s">
        <v>241</v>
      </c>
      <c r="G227" s="55"/>
      <c r="H227" s="63"/>
      <c r="I227" s="55"/>
      <c r="J227" s="55"/>
      <c r="K227" s="55"/>
      <c r="L227" s="64"/>
      <c r="M227" s="64"/>
      <c r="N227" s="65"/>
      <c r="O227" s="65"/>
      <c r="P227" s="66"/>
      <c r="Q227" s="67"/>
      <c r="R227" s="65"/>
      <c r="S227" s="60" t="s">
        <v>1037</v>
      </c>
      <c r="T227" s="278" t="s">
        <v>171</v>
      </c>
      <c r="V227" s="11"/>
    </row>
    <row r="228" spans="1:22" ht="46.5" customHeight="1">
      <c r="A228" s="302">
        <f>SUBTOTAL(3,$B$13:B228)</f>
        <v>174</v>
      </c>
      <c r="B228" s="456" t="s">
        <v>669</v>
      </c>
      <c r="C228" s="62">
        <v>539999500</v>
      </c>
      <c r="D228" s="304" t="s">
        <v>744</v>
      </c>
      <c r="E228" s="301" t="s">
        <v>103</v>
      </c>
      <c r="F228" s="631" t="s">
        <v>241</v>
      </c>
      <c r="G228" s="55"/>
      <c r="H228" s="63"/>
      <c r="I228" s="55"/>
      <c r="J228" s="55"/>
      <c r="K228" s="55"/>
      <c r="L228" s="64"/>
      <c r="M228" s="64"/>
      <c r="N228" s="65"/>
      <c r="O228" s="65"/>
      <c r="P228" s="66"/>
      <c r="Q228" s="67"/>
      <c r="R228" s="65"/>
      <c r="S228" s="60" t="s">
        <v>1037</v>
      </c>
      <c r="T228" s="278" t="s">
        <v>171</v>
      </c>
      <c r="V228" s="11"/>
    </row>
    <row r="229" spans="1:22" ht="45" customHeight="1">
      <c r="A229" s="302">
        <f>SUBTOTAL(3,$B$13:B229)</f>
        <v>175</v>
      </c>
      <c r="B229" s="456" t="s">
        <v>670</v>
      </c>
      <c r="C229" s="62">
        <v>107990000</v>
      </c>
      <c r="D229" s="304" t="s">
        <v>744</v>
      </c>
      <c r="E229" s="301" t="s">
        <v>103</v>
      </c>
      <c r="F229" s="631" t="s">
        <v>241</v>
      </c>
      <c r="G229" s="55"/>
      <c r="H229" s="63"/>
      <c r="I229" s="55"/>
      <c r="J229" s="55"/>
      <c r="K229" s="55"/>
      <c r="L229" s="64"/>
      <c r="M229" s="64"/>
      <c r="N229" s="65"/>
      <c r="O229" s="65"/>
      <c r="P229" s="66"/>
      <c r="Q229" s="67"/>
      <c r="R229" s="65"/>
      <c r="S229" s="60" t="s">
        <v>1037</v>
      </c>
      <c r="T229" s="278" t="s">
        <v>171</v>
      </c>
      <c r="V229" s="11"/>
    </row>
    <row r="230" spans="1:22" s="57" customFormat="1" ht="45.75" customHeight="1">
      <c r="A230" s="302">
        <f>SUBTOTAL(3,$B$13:B230)</f>
        <v>176</v>
      </c>
      <c r="B230" s="456" t="s">
        <v>671</v>
      </c>
      <c r="C230" s="62">
        <v>324000000</v>
      </c>
      <c r="D230" s="304" t="s">
        <v>744</v>
      </c>
      <c r="E230" s="301" t="s">
        <v>103</v>
      </c>
      <c r="F230" s="631" t="s">
        <v>241</v>
      </c>
      <c r="G230" s="55"/>
      <c r="H230" s="63"/>
      <c r="I230" s="55"/>
      <c r="J230" s="55"/>
      <c r="K230" s="55"/>
      <c r="L230" s="64"/>
      <c r="M230" s="64"/>
      <c r="N230" s="65"/>
      <c r="O230" s="65"/>
      <c r="P230" s="66"/>
      <c r="Q230" s="67"/>
      <c r="R230" s="65"/>
      <c r="S230" s="60" t="s">
        <v>1037</v>
      </c>
      <c r="T230" s="278" t="s">
        <v>171</v>
      </c>
      <c r="U230" s="78"/>
      <c r="V230" s="11"/>
    </row>
    <row r="231" spans="1:22" s="57" customFormat="1" ht="45" customHeight="1">
      <c r="A231" s="302">
        <f>SUBTOTAL(3,$B$13:B231)</f>
        <v>177</v>
      </c>
      <c r="B231" s="456" t="s">
        <v>672</v>
      </c>
      <c r="C231" s="62">
        <v>1357005000</v>
      </c>
      <c r="D231" s="304" t="s">
        <v>744</v>
      </c>
      <c r="E231" s="301" t="s">
        <v>103</v>
      </c>
      <c r="F231" s="631" t="s">
        <v>241</v>
      </c>
      <c r="G231" s="55"/>
      <c r="H231" s="63"/>
      <c r="I231" s="55"/>
      <c r="J231" s="55"/>
      <c r="K231" s="55"/>
      <c r="L231" s="64"/>
      <c r="M231" s="64"/>
      <c r="N231" s="65"/>
      <c r="O231" s="65"/>
      <c r="P231" s="66"/>
      <c r="Q231" s="67"/>
      <c r="R231" s="65"/>
      <c r="S231" s="60" t="s">
        <v>882</v>
      </c>
      <c r="T231" s="278" t="s">
        <v>171</v>
      </c>
      <c r="U231" s="78"/>
      <c r="V231" s="11"/>
    </row>
    <row r="232" spans="1:22" s="57" customFormat="1" ht="45.75" customHeight="1">
      <c r="A232" s="302">
        <f>SUBTOTAL(3,$B$13:B232)</f>
        <v>178</v>
      </c>
      <c r="B232" s="456" t="s">
        <v>673</v>
      </c>
      <c r="C232" s="62">
        <v>1055335055</v>
      </c>
      <c r="D232" s="304" t="s">
        <v>744</v>
      </c>
      <c r="E232" s="301" t="s">
        <v>103</v>
      </c>
      <c r="F232" s="631" t="s">
        <v>241</v>
      </c>
      <c r="G232" s="55"/>
      <c r="H232" s="63"/>
      <c r="I232" s="55"/>
      <c r="J232" s="55"/>
      <c r="K232" s="55"/>
      <c r="L232" s="64"/>
      <c r="M232" s="64"/>
      <c r="N232" s="65"/>
      <c r="O232" s="65"/>
      <c r="P232" s="66"/>
      <c r="Q232" s="67"/>
      <c r="R232" s="65"/>
      <c r="S232" s="60" t="s">
        <v>1037</v>
      </c>
      <c r="T232" s="278" t="s">
        <v>171</v>
      </c>
      <c r="U232" s="78"/>
      <c r="V232" s="11"/>
    </row>
    <row r="233" spans="1:22" s="57" customFormat="1" ht="46.5" customHeight="1">
      <c r="A233" s="302">
        <f>SUBTOTAL(3,$B$13:B233)</f>
        <v>179</v>
      </c>
      <c r="B233" s="456" t="s">
        <v>674</v>
      </c>
      <c r="C233" s="62">
        <v>710096000</v>
      </c>
      <c r="D233" s="304" t="s">
        <v>744</v>
      </c>
      <c r="E233" s="60" t="s">
        <v>103</v>
      </c>
      <c r="F233" s="631" t="s">
        <v>241</v>
      </c>
      <c r="G233" s="55"/>
      <c r="H233" s="63"/>
      <c r="I233" s="55"/>
      <c r="J233" s="55"/>
      <c r="K233" s="55"/>
      <c r="L233" s="64"/>
      <c r="M233" s="64"/>
      <c r="N233" s="65"/>
      <c r="O233" s="65"/>
      <c r="P233" s="66"/>
      <c r="Q233" s="67"/>
      <c r="R233" s="65"/>
      <c r="S233" s="60" t="s">
        <v>1037</v>
      </c>
      <c r="T233" s="278" t="s">
        <v>171</v>
      </c>
      <c r="U233" s="78"/>
      <c r="V233" s="11"/>
    </row>
    <row r="234" spans="1:22" s="57" customFormat="1" ht="37.5" customHeight="1">
      <c r="A234" s="302">
        <f>SUBTOTAL(3,$B$13:B234)</f>
        <v>180</v>
      </c>
      <c r="B234" s="456" t="s">
        <v>848</v>
      </c>
      <c r="C234" s="62">
        <f>SUBTOTAL(9,C235:C236)</f>
        <v>339997440</v>
      </c>
      <c r="D234" s="304" t="s">
        <v>875</v>
      </c>
      <c r="E234" s="304" t="s">
        <v>103</v>
      </c>
      <c r="F234" s="114" t="s">
        <v>134</v>
      </c>
      <c r="G234" s="55"/>
      <c r="H234" s="63"/>
      <c r="I234" s="55" t="s">
        <v>677</v>
      </c>
      <c r="J234" s="55" t="s">
        <v>288</v>
      </c>
      <c r="K234" s="55"/>
      <c r="L234" s="64"/>
      <c r="M234" s="64"/>
      <c r="N234" s="65"/>
      <c r="O234" s="65"/>
      <c r="P234" s="66"/>
      <c r="Q234" s="67"/>
      <c r="R234" s="65"/>
      <c r="S234" s="684" t="s">
        <v>882</v>
      </c>
      <c r="T234" s="278" t="s">
        <v>139</v>
      </c>
    </row>
    <row r="235" spans="1:22" s="57" customFormat="1" ht="37.5" customHeight="1">
      <c r="A235" s="302"/>
      <c r="B235" s="456" t="s">
        <v>675</v>
      </c>
      <c r="C235" s="62">
        <v>169997440</v>
      </c>
      <c r="D235" s="304" t="s">
        <v>114</v>
      </c>
      <c r="E235" s="304" t="s">
        <v>103</v>
      </c>
      <c r="F235" s="114" t="s">
        <v>134</v>
      </c>
      <c r="G235" s="55" t="s">
        <v>676</v>
      </c>
      <c r="H235" s="63">
        <v>169784000</v>
      </c>
      <c r="I235" s="55" t="s">
        <v>677</v>
      </c>
      <c r="J235" s="55" t="s">
        <v>288</v>
      </c>
      <c r="K235" s="55" t="s">
        <v>678</v>
      </c>
      <c r="L235" s="64">
        <v>44410</v>
      </c>
      <c r="M235" s="64">
        <v>44499</v>
      </c>
      <c r="N235" s="65">
        <v>3.73E-2</v>
      </c>
      <c r="O235" s="65">
        <v>0</v>
      </c>
      <c r="P235" s="66"/>
      <c r="Q235" s="67"/>
      <c r="R235" s="65">
        <f>O235-N235</f>
        <v>-3.73E-2</v>
      </c>
      <c r="S235" s="684" t="s">
        <v>882</v>
      </c>
      <c r="T235" s="278"/>
    </row>
    <row r="236" spans="1:22" s="57" customFormat="1" ht="37.5" customHeight="1">
      <c r="A236" s="302"/>
      <c r="B236" s="456" t="s">
        <v>679</v>
      </c>
      <c r="C236" s="62">
        <v>170000000</v>
      </c>
      <c r="D236" s="304" t="s">
        <v>114</v>
      </c>
      <c r="E236" s="304" t="s">
        <v>103</v>
      </c>
      <c r="F236" s="114" t="s">
        <v>134</v>
      </c>
      <c r="G236" s="55" t="s">
        <v>680</v>
      </c>
      <c r="H236" s="63">
        <v>169866000</v>
      </c>
      <c r="I236" s="55" t="s">
        <v>677</v>
      </c>
      <c r="J236" s="55" t="s">
        <v>288</v>
      </c>
      <c r="K236" s="55" t="s">
        <v>681</v>
      </c>
      <c r="L236" s="64">
        <v>44405</v>
      </c>
      <c r="M236" s="64">
        <v>44494</v>
      </c>
      <c r="N236" s="65">
        <v>3.8399999999999997E-2</v>
      </c>
      <c r="O236" s="65">
        <v>0</v>
      </c>
      <c r="P236" s="66"/>
      <c r="Q236" s="67"/>
      <c r="R236" s="65">
        <f>O236-N236</f>
        <v>-3.8399999999999997E-2</v>
      </c>
      <c r="S236" s="684" t="s">
        <v>882</v>
      </c>
      <c r="T236" s="278"/>
    </row>
    <row r="237" spans="1:22" s="57" customFormat="1" ht="65.25" customHeight="1">
      <c r="A237" s="305">
        <f>A234+1</f>
        <v>181</v>
      </c>
      <c r="B237" s="474" t="s">
        <v>849</v>
      </c>
      <c r="C237" s="434">
        <f>350750000-SUM(C238:C241)</f>
        <v>93650000</v>
      </c>
      <c r="D237" s="330" t="s">
        <v>114</v>
      </c>
      <c r="E237" s="330" t="s">
        <v>103</v>
      </c>
      <c r="F237" s="360" t="s">
        <v>134</v>
      </c>
      <c r="G237" s="371"/>
      <c r="H237" s="435"/>
      <c r="I237" s="371" t="s">
        <v>677</v>
      </c>
      <c r="J237" s="371" t="s">
        <v>288</v>
      </c>
      <c r="K237" s="371"/>
      <c r="L237" s="436"/>
      <c r="M237" s="436"/>
      <c r="N237" s="437"/>
      <c r="O237" s="437"/>
      <c r="P237" s="438"/>
      <c r="Q237" s="439"/>
      <c r="R237" s="437"/>
      <c r="S237" s="686" t="s">
        <v>1111</v>
      </c>
      <c r="T237" s="278" t="s">
        <v>139</v>
      </c>
    </row>
    <row r="238" spans="1:22" s="57" customFormat="1" ht="30">
      <c r="A238" s="305"/>
      <c r="B238" s="474" t="s">
        <v>688</v>
      </c>
      <c r="C238" s="434">
        <v>80000000</v>
      </c>
      <c r="D238" s="330" t="s">
        <v>114</v>
      </c>
      <c r="E238" s="330" t="s">
        <v>103</v>
      </c>
      <c r="F238" s="360" t="s">
        <v>134</v>
      </c>
      <c r="G238" s="371" t="s">
        <v>689</v>
      </c>
      <c r="H238" s="435">
        <v>79904000</v>
      </c>
      <c r="I238" s="371" t="s">
        <v>677</v>
      </c>
      <c r="J238" s="371" t="s">
        <v>288</v>
      </c>
      <c r="K238" s="371" t="s">
        <v>690</v>
      </c>
      <c r="L238" s="436">
        <v>44406</v>
      </c>
      <c r="M238" s="436">
        <v>44526</v>
      </c>
      <c r="N238" s="437">
        <v>8.1500000000000003E-2</v>
      </c>
      <c r="O238" s="437">
        <v>0.14360000000000001</v>
      </c>
      <c r="P238" s="438"/>
      <c r="Q238" s="439"/>
      <c r="R238" s="437">
        <f>O238-N238</f>
        <v>6.2100000000000002E-2</v>
      </c>
      <c r="S238" s="916" t="s">
        <v>882</v>
      </c>
      <c r="T238" s="278"/>
    </row>
    <row r="239" spans="1:22" s="57" customFormat="1" ht="30">
      <c r="A239" s="305"/>
      <c r="B239" s="474" t="s">
        <v>692</v>
      </c>
      <c r="C239" s="434">
        <v>47100000</v>
      </c>
      <c r="D239" s="330" t="s">
        <v>114</v>
      </c>
      <c r="E239" s="330" t="s">
        <v>103</v>
      </c>
      <c r="F239" s="360" t="s">
        <v>134</v>
      </c>
      <c r="G239" s="371" t="s">
        <v>693</v>
      </c>
      <c r="H239" s="435">
        <v>46931000</v>
      </c>
      <c r="I239" s="371" t="s">
        <v>677</v>
      </c>
      <c r="J239" s="371" t="s">
        <v>288</v>
      </c>
      <c r="K239" s="371" t="s">
        <v>694</v>
      </c>
      <c r="L239" s="436">
        <v>44411</v>
      </c>
      <c r="M239" s="436">
        <v>44470</v>
      </c>
      <c r="N239" s="437">
        <v>2.64E-2</v>
      </c>
      <c r="O239" s="437">
        <v>0.19800000000000001</v>
      </c>
      <c r="P239" s="438"/>
      <c r="Q239" s="439"/>
      <c r="R239" s="437">
        <f>O239-N239</f>
        <v>0.1716</v>
      </c>
      <c r="S239" s="916" t="s">
        <v>882</v>
      </c>
      <c r="T239" s="278"/>
    </row>
    <row r="240" spans="1:22" s="57" customFormat="1" ht="30">
      <c r="A240" s="305"/>
      <c r="B240" s="474" t="s">
        <v>695</v>
      </c>
      <c r="C240" s="434">
        <v>50000000</v>
      </c>
      <c r="D240" s="330" t="s">
        <v>114</v>
      </c>
      <c r="E240" s="330" t="s">
        <v>103</v>
      </c>
      <c r="F240" s="360" t="s">
        <v>134</v>
      </c>
      <c r="G240" s="371" t="s">
        <v>696</v>
      </c>
      <c r="H240" s="435">
        <v>49779000</v>
      </c>
      <c r="I240" s="371" t="s">
        <v>677</v>
      </c>
      <c r="J240" s="371" t="s">
        <v>288</v>
      </c>
      <c r="K240" s="371" t="s">
        <v>697</v>
      </c>
      <c r="L240" s="436">
        <v>44411</v>
      </c>
      <c r="M240" s="436">
        <v>44501</v>
      </c>
      <c r="N240" s="437"/>
      <c r="O240" s="437"/>
      <c r="P240" s="438"/>
      <c r="Q240" s="439"/>
      <c r="R240" s="437"/>
      <c r="S240" s="916" t="s">
        <v>882</v>
      </c>
      <c r="T240" s="278"/>
    </row>
    <row r="241" spans="1:20" s="57" customFormat="1" ht="30">
      <c r="A241" s="305"/>
      <c r="B241" s="474" t="s">
        <v>698</v>
      </c>
      <c r="C241" s="434">
        <v>80000000</v>
      </c>
      <c r="D241" s="330" t="s">
        <v>114</v>
      </c>
      <c r="E241" s="330" t="s">
        <v>103</v>
      </c>
      <c r="F241" s="360" t="s">
        <v>134</v>
      </c>
      <c r="G241" s="371" t="s">
        <v>699</v>
      </c>
      <c r="H241" s="435">
        <v>79807000</v>
      </c>
      <c r="I241" s="371" t="s">
        <v>677</v>
      </c>
      <c r="J241" s="371" t="s">
        <v>288</v>
      </c>
      <c r="K241" s="371" t="s">
        <v>697</v>
      </c>
      <c r="L241" s="436">
        <v>44411</v>
      </c>
      <c r="M241" s="436">
        <v>44501</v>
      </c>
      <c r="N241" s="437"/>
      <c r="O241" s="437"/>
      <c r="P241" s="438"/>
      <c r="Q241" s="439"/>
      <c r="R241" s="437"/>
      <c r="S241" s="916" t="s">
        <v>882</v>
      </c>
      <c r="T241" s="278"/>
    </row>
    <row r="242" spans="1:20" s="57" customFormat="1" ht="36.75" customHeight="1">
      <c r="A242" s="302">
        <f>A237+1</f>
        <v>182</v>
      </c>
      <c r="B242" s="456" t="s">
        <v>700</v>
      </c>
      <c r="C242" s="62">
        <f>SUBTOTAL(9,C243:C256)</f>
        <v>2000000000</v>
      </c>
      <c r="D242" s="599" t="s">
        <v>1039</v>
      </c>
      <c r="E242" s="60" t="s">
        <v>702</v>
      </c>
      <c r="F242" s="114" t="s">
        <v>134</v>
      </c>
      <c r="G242" s="55" t="s">
        <v>703</v>
      </c>
      <c r="H242" s="63">
        <v>1911329000</v>
      </c>
      <c r="I242" s="116" t="s">
        <v>1040</v>
      </c>
      <c r="J242" s="116" t="s">
        <v>1040</v>
      </c>
      <c r="K242" s="55" t="s">
        <v>705</v>
      </c>
      <c r="L242" s="64">
        <v>44396</v>
      </c>
      <c r="M242" s="64">
        <v>44485</v>
      </c>
      <c r="N242" s="65">
        <v>0.25014999999999998</v>
      </c>
      <c r="O242" s="65">
        <v>0.22003</v>
      </c>
      <c r="P242" s="66"/>
      <c r="Q242" s="67"/>
      <c r="R242" s="65">
        <f>O242-N242</f>
        <v>-3.011999999999998E-2</v>
      </c>
      <c r="S242" s="684" t="s">
        <v>882</v>
      </c>
      <c r="T242" s="278" t="s">
        <v>139</v>
      </c>
    </row>
    <row r="243" spans="1:20" s="57" customFormat="1" ht="36.75" customHeight="1">
      <c r="A243" s="302"/>
      <c r="B243" s="61" t="s">
        <v>851</v>
      </c>
      <c r="C243" s="62">
        <v>132000000</v>
      </c>
      <c r="D243" s="599" t="s">
        <v>1039</v>
      </c>
      <c r="E243" s="60" t="s">
        <v>702</v>
      </c>
      <c r="F243" s="114" t="s">
        <v>134</v>
      </c>
      <c r="G243" s="55" t="s">
        <v>703</v>
      </c>
      <c r="H243" s="63"/>
      <c r="I243" s="116" t="s">
        <v>1040</v>
      </c>
      <c r="J243" s="55"/>
      <c r="K243" s="853"/>
      <c r="L243" s="64"/>
      <c r="M243" s="64"/>
      <c r="N243" s="65"/>
      <c r="O243" s="65"/>
      <c r="P243" s="66"/>
      <c r="Q243" s="67"/>
      <c r="R243" s="65"/>
      <c r="S243" s="684" t="s">
        <v>882</v>
      </c>
      <c r="T243" s="278"/>
    </row>
    <row r="244" spans="1:20" s="57" customFormat="1" ht="36.75" customHeight="1">
      <c r="A244" s="302"/>
      <c r="B244" s="61" t="s">
        <v>852</v>
      </c>
      <c r="C244" s="62">
        <v>272000000</v>
      </c>
      <c r="D244" s="599" t="s">
        <v>1039</v>
      </c>
      <c r="E244" s="60" t="s">
        <v>702</v>
      </c>
      <c r="F244" s="114" t="s">
        <v>134</v>
      </c>
      <c r="G244" s="55" t="s">
        <v>703</v>
      </c>
      <c r="H244" s="63"/>
      <c r="I244" s="116" t="s">
        <v>1040</v>
      </c>
      <c r="J244" s="55"/>
      <c r="K244" s="55"/>
      <c r="L244" s="64"/>
      <c r="M244" s="64"/>
      <c r="N244" s="65"/>
      <c r="O244" s="65"/>
      <c r="P244" s="66"/>
      <c r="Q244" s="67"/>
      <c r="R244" s="65"/>
      <c r="S244" s="684" t="s">
        <v>882</v>
      </c>
      <c r="T244" s="278"/>
    </row>
    <row r="245" spans="1:20" s="57" customFormat="1" ht="36.75" customHeight="1">
      <c r="A245" s="302"/>
      <c r="B245" s="61" t="s">
        <v>853</v>
      </c>
      <c r="C245" s="62">
        <v>84000000</v>
      </c>
      <c r="D245" s="599" t="s">
        <v>1039</v>
      </c>
      <c r="E245" s="60" t="s">
        <v>702</v>
      </c>
      <c r="F245" s="114" t="s">
        <v>134</v>
      </c>
      <c r="G245" s="55" t="s">
        <v>703</v>
      </c>
      <c r="H245" s="63"/>
      <c r="I245" s="116" t="s">
        <v>1040</v>
      </c>
      <c r="J245" s="55"/>
      <c r="K245" s="55"/>
      <c r="L245" s="64"/>
      <c r="M245" s="64"/>
      <c r="N245" s="65"/>
      <c r="O245" s="65"/>
      <c r="P245" s="66"/>
      <c r="Q245" s="67"/>
      <c r="R245" s="65"/>
      <c r="S245" s="684" t="s">
        <v>882</v>
      </c>
      <c r="T245" s="278"/>
    </row>
    <row r="246" spans="1:20" s="57" customFormat="1" ht="36.75" customHeight="1">
      <c r="A246" s="302"/>
      <c r="B246" s="61" t="s">
        <v>854</v>
      </c>
      <c r="C246" s="62">
        <v>84000000</v>
      </c>
      <c r="D246" s="599" t="s">
        <v>1039</v>
      </c>
      <c r="E246" s="60" t="s">
        <v>702</v>
      </c>
      <c r="F246" s="114" t="s">
        <v>134</v>
      </c>
      <c r="G246" s="55" t="s">
        <v>703</v>
      </c>
      <c r="H246" s="63"/>
      <c r="I246" s="116" t="s">
        <v>1040</v>
      </c>
      <c r="J246" s="55"/>
      <c r="K246" s="55"/>
      <c r="L246" s="64"/>
      <c r="M246" s="64"/>
      <c r="N246" s="65"/>
      <c r="O246" s="65"/>
      <c r="P246" s="66"/>
      <c r="Q246" s="67"/>
      <c r="R246" s="65"/>
      <c r="S246" s="684" t="s">
        <v>882</v>
      </c>
      <c r="T246" s="278"/>
    </row>
    <row r="247" spans="1:20" s="57" customFormat="1" ht="36.75" customHeight="1">
      <c r="A247" s="302"/>
      <c r="B247" s="61" t="s">
        <v>855</v>
      </c>
      <c r="C247" s="62">
        <v>190000000</v>
      </c>
      <c r="D247" s="599" t="s">
        <v>1039</v>
      </c>
      <c r="E247" s="60" t="s">
        <v>702</v>
      </c>
      <c r="F247" s="114" t="s">
        <v>134</v>
      </c>
      <c r="G247" s="55" t="s">
        <v>703</v>
      </c>
      <c r="H247" s="63"/>
      <c r="I247" s="116" t="s">
        <v>1040</v>
      </c>
      <c r="J247" s="55"/>
      <c r="K247" s="55"/>
      <c r="L247" s="64"/>
      <c r="M247" s="64"/>
      <c r="N247" s="65"/>
      <c r="O247" s="65"/>
      <c r="P247" s="66"/>
      <c r="Q247" s="67"/>
      <c r="R247" s="65"/>
      <c r="S247" s="684" t="s">
        <v>882</v>
      </c>
      <c r="T247" s="278"/>
    </row>
    <row r="248" spans="1:20" s="57" customFormat="1" ht="36.75" customHeight="1">
      <c r="A248" s="302"/>
      <c r="B248" s="61" t="s">
        <v>856</v>
      </c>
      <c r="C248" s="62">
        <v>12000000</v>
      </c>
      <c r="D248" s="599" t="s">
        <v>1039</v>
      </c>
      <c r="E248" s="60" t="s">
        <v>702</v>
      </c>
      <c r="F248" s="114" t="s">
        <v>134</v>
      </c>
      <c r="G248" s="55" t="s">
        <v>703</v>
      </c>
      <c r="H248" s="63"/>
      <c r="I248" s="116" t="s">
        <v>1040</v>
      </c>
      <c r="J248" s="55"/>
      <c r="K248" s="55"/>
      <c r="L248" s="64"/>
      <c r="M248" s="64"/>
      <c r="N248" s="65"/>
      <c r="O248" s="65"/>
      <c r="P248" s="66"/>
      <c r="Q248" s="67"/>
      <c r="R248" s="65"/>
      <c r="S248" s="684" t="s">
        <v>882</v>
      </c>
      <c r="T248" s="278"/>
    </row>
    <row r="249" spans="1:20" s="57" customFormat="1" ht="36.75" customHeight="1">
      <c r="A249" s="302"/>
      <c r="B249" s="61" t="s">
        <v>857</v>
      </c>
      <c r="C249" s="62">
        <v>28000000</v>
      </c>
      <c r="D249" s="599" t="s">
        <v>1039</v>
      </c>
      <c r="E249" s="60" t="s">
        <v>702</v>
      </c>
      <c r="F249" s="114" t="s">
        <v>134</v>
      </c>
      <c r="G249" s="55" t="s">
        <v>703</v>
      </c>
      <c r="H249" s="63"/>
      <c r="I249" s="116" t="s">
        <v>1040</v>
      </c>
      <c r="J249" s="55"/>
      <c r="K249" s="55"/>
      <c r="L249" s="64"/>
      <c r="M249" s="64"/>
      <c r="N249" s="65"/>
      <c r="O249" s="65"/>
      <c r="P249" s="66"/>
      <c r="Q249" s="67"/>
      <c r="R249" s="65"/>
      <c r="S249" s="684" t="s">
        <v>882</v>
      </c>
      <c r="T249" s="278"/>
    </row>
    <row r="250" spans="1:20" s="57" customFormat="1" ht="36.75" customHeight="1">
      <c r="A250" s="302"/>
      <c r="B250" s="61" t="s">
        <v>858</v>
      </c>
      <c r="C250" s="62">
        <v>246000000</v>
      </c>
      <c r="D250" s="599" t="s">
        <v>1039</v>
      </c>
      <c r="E250" s="60" t="s">
        <v>702</v>
      </c>
      <c r="F250" s="114" t="s">
        <v>134</v>
      </c>
      <c r="G250" s="55" t="s">
        <v>703</v>
      </c>
      <c r="H250" s="63"/>
      <c r="I250" s="116" t="s">
        <v>1040</v>
      </c>
      <c r="J250" s="55"/>
      <c r="K250" s="55"/>
      <c r="L250" s="64"/>
      <c r="M250" s="64"/>
      <c r="N250" s="65"/>
      <c r="O250" s="65"/>
      <c r="P250" s="66"/>
      <c r="Q250" s="67"/>
      <c r="R250" s="65"/>
      <c r="S250" s="684" t="s">
        <v>882</v>
      </c>
      <c r="T250" s="278"/>
    </row>
    <row r="251" spans="1:20" s="57" customFormat="1" ht="36.75" customHeight="1">
      <c r="A251" s="302"/>
      <c r="B251" s="61" t="s">
        <v>859</v>
      </c>
      <c r="C251" s="62">
        <v>262000000</v>
      </c>
      <c r="D251" s="599" t="s">
        <v>1039</v>
      </c>
      <c r="E251" s="60" t="s">
        <v>702</v>
      </c>
      <c r="F251" s="114" t="s">
        <v>134</v>
      </c>
      <c r="G251" s="55" t="s">
        <v>703</v>
      </c>
      <c r="H251" s="63"/>
      <c r="I251" s="116" t="s">
        <v>1040</v>
      </c>
      <c r="J251" s="55"/>
      <c r="K251" s="55"/>
      <c r="L251" s="64"/>
      <c r="M251" s="64"/>
      <c r="N251" s="65"/>
      <c r="O251" s="65"/>
      <c r="P251" s="66"/>
      <c r="Q251" s="67"/>
      <c r="R251" s="65"/>
      <c r="S251" s="684" t="s">
        <v>882</v>
      </c>
      <c r="T251" s="278"/>
    </row>
    <row r="252" spans="1:20" s="57" customFormat="1" ht="36.75" customHeight="1">
      <c r="A252" s="302"/>
      <c r="B252" s="61" t="s">
        <v>860</v>
      </c>
      <c r="C252" s="62">
        <v>16000000</v>
      </c>
      <c r="D252" s="599" t="s">
        <v>1039</v>
      </c>
      <c r="E252" s="60" t="s">
        <v>702</v>
      </c>
      <c r="F252" s="114" t="s">
        <v>134</v>
      </c>
      <c r="G252" s="55" t="s">
        <v>703</v>
      </c>
      <c r="H252" s="63"/>
      <c r="I252" s="116" t="s">
        <v>1040</v>
      </c>
      <c r="J252" s="55"/>
      <c r="K252" s="55"/>
      <c r="L252" s="64"/>
      <c r="M252" s="64"/>
      <c r="N252" s="65"/>
      <c r="O252" s="65"/>
      <c r="P252" s="66"/>
      <c r="Q252" s="67"/>
      <c r="R252" s="65"/>
      <c r="S252" s="684" t="s">
        <v>882</v>
      </c>
      <c r="T252" s="278"/>
    </row>
    <row r="253" spans="1:20" s="57" customFormat="1" ht="36.75" customHeight="1">
      <c r="A253" s="302"/>
      <c r="B253" s="61" t="s">
        <v>861</v>
      </c>
      <c r="C253" s="62">
        <v>60000000</v>
      </c>
      <c r="D253" s="599" t="s">
        <v>1039</v>
      </c>
      <c r="E253" s="60" t="s">
        <v>702</v>
      </c>
      <c r="F253" s="114" t="s">
        <v>134</v>
      </c>
      <c r="G253" s="55" t="s">
        <v>703</v>
      </c>
      <c r="H253" s="63"/>
      <c r="I253" s="116" t="s">
        <v>1040</v>
      </c>
      <c r="J253" s="55"/>
      <c r="K253" s="55"/>
      <c r="L253" s="64"/>
      <c r="M253" s="64"/>
      <c r="N253" s="65"/>
      <c r="O253" s="65"/>
      <c r="P253" s="66"/>
      <c r="Q253" s="67"/>
      <c r="R253" s="65"/>
      <c r="S253" s="684" t="s">
        <v>882</v>
      </c>
      <c r="T253" s="278"/>
    </row>
    <row r="254" spans="1:20" s="57" customFormat="1" ht="36.75" customHeight="1">
      <c r="A254" s="302"/>
      <c r="B254" s="61" t="s">
        <v>862</v>
      </c>
      <c r="C254" s="62">
        <v>398000000</v>
      </c>
      <c r="D254" s="599" t="s">
        <v>1039</v>
      </c>
      <c r="E254" s="60" t="s">
        <v>702</v>
      </c>
      <c r="F254" s="114" t="s">
        <v>134</v>
      </c>
      <c r="G254" s="55" t="s">
        <v>703</v>
      </c>
      <c r="H254" s="63"/>
      <c r="I254" s="116" t="s">
        <v>1040</v>
      </c>
      <c r="J254" s="55"/>
      <c r="K254" s="55"/>
      <c r="L254" s="64"/>
      <c r="M254" s="64"/>
      <c r="N254" s="65"/>
      <c r="O254" s="65"/>
      <c r="P254" s="66"/>
      <c r="Q254" s="67"/>
      <c r="R254" s="65"/>
      <c r="S254" s="684" t="s">
        <v>882</v>
      </c>
      <c r="T254" s="278"/>
    </row>
    <row r="255" spans="1:20" s="57" customFormat="1" ht="36.75" customHeight="1">
      <c r="A255" s="302"/>
      <c r="B255" s="61" t="s">
        <v>863</v>
      </c>
      <c r="C255" s="62">
        <v>110000000</v>
      </c>
      <c r="D255" s="599" t="s">
        <v>1039</v>
      </c>
      <c r="E255" s="60" t="s">
        <v>702</v>
      </c>
      <c r="F255" s="114" t="s">
        <v>134</v>
      </c>
      <c r="G255" s="55" t="s">
        <v>703</v>
      </c>
      <c r="H255" s="63"/>
      <c r="I255" s="116" t="s">
        <v>1040</v>
      </c>
      <c r="J255" s="55"/>
      <c r="K255" s="55"/>
      <c r="L255" s="64"/>
      <c r="M255" s="64"/>
      <c r="N255" s="65"/>
      <c r="O255" s="65"/>
      <c r="P255" s="66"/>
      <c r="Q255" s="67"/>
      <c r="R255" s="65"/>
      <c r="S255" s="684" t="s">
        <v>882</v>
      </c>
      <c r="T255" s="278"/>
    </row>
    <row r="256" spans="1:20" s="57" customFormat="1" ht="36.75" customHeight="1">
      <c r="A256" s="302"/>
      <c r="B256" s="61" t="s">
        <v>864</v>
      </c>
      <c r="C256" s="62">
        <v>106000000</v>
      </c>
      <c r="D256" s="599" t="s">
        <v>1039</v>
      </c>
      <c r="E256" s="60" t="s">
        <v>702</v>
      </c>
      <c r="F256" s="114" t="s">
        <v>134</v>
      </c>
      <c r="G256" s="55" t="s">
        <v>703</v>
      </c>
      <c r="H256" s="63"/>
      <c r="I256" s="116" t="s">
        <v>1040</v>
      </c>
      <c r="J256" s="55"/>
      <c r="K256" s="55"/>
      <c r="L256" s="64"/>
      <c r="M256" s="64"/>
      <c r="N256" s="65"/>
      <c r="O256" s="65"/>
      <c r="P256" s="66"/>
      <c r="Q256" s="67"/>
      <c r="R256" s="65"/>
      <c r="S256" s="684" t="s">
        <v>882</v>
      </c>
      <c r="T256" s="278"/>
    </row>
    <row r="257" spans="1:20" s="57" customFormat="1" ht="51.75" customHeight="1">
      <c r="A257" s="302">
        <v>183</v>
      </c>
      <c r="B257" s="456" t="s">
        <v>1041</v>
      </c>
      <c r="C257" s="62"/>
      <c r="D257" s="304"/>
      <c r="E257" s="304"/>
      <c r="F257" s="114"/>
      <c r="G257" s="55"/>
      <c r="H257" s="63"/>
      <c r="I257" s="55"/>
      <c r="J257" s="55"/>
      <c r="K257" s="55"/>
      <c r="L257" s="64"/>
      <c r="M257" s="64"/>
      <c r="N257" s="65"/>
      <c r="O257" s="65"/>
      <c r="P257" s="66"/>
      <c r="Q257" s="67"/>
      <c r="R257" s="65"/>
      <c r="S257" s="684" t="s">
        <v>882</v>
      </c>
      <c r="T257" s="278" t="s">
        <v>139</v>
      </c>
    </row>
    <row r="258" spans="1:20" s="57" customFormat="1" ht="51.75" customHeight="1">
      <c r="A258" s="302"/>
      <c r="B258" s="61" t="s">
        <v>707</v>
      </c>
      <c r="C258" s="62">
        <v>406000000</v>
      </c>
      <c r="D258" s="599" t="s">
        <v>1039</v>
      </c>
      <c r="E258" s="60" t="s">
        <v>708</v>
      </c>
      <c r="F258" s="114" t="s">
        <v>134</v>
      </c>
      <c r="G258" s="55" t="s">
        <v>709</v>
      </c>
      <c r="H258" s="63"/>
      <c r="I258" s="55" t="s">
        <v>710</v>
      </c>
      <c r="J258" s="55" t="s">
        <v>710</v>
      </c>
      <c r="K258" s="55" t="s">
        <v>628</v>
      </c>
      <c r="L258" s="64">
        <v>44396</v>
      </c>
      <c r="M258" s="64">
        <v>44500</v>
      </c>
      <c r="N258" s="65">
        <v>1E-4</v>
      </c>
      <c r="O258" s="65">
        <v>1E-3</v>
      </c>
      <c r="P258" s="66"/>
      <c r="Q258" s="67"/>
      <c r="R258" s="65">
        <f t="shared" ref="R258:R265" si="0">O258-N258</f>
        <v>8.9999999999999998E-4</v>
      </c>
      <c r="S258" s="684" t="s">
        <v>882</v>
      </c>
      <c r="T258" s="278"/>
    </row>
    <row r="259" spans="1:20" s="57" customFormat="1" ht="51.75" customHeight="1">
      <c r="A259" s="302"/>
      <c r="B259" s="61" t="s">
        <v>711</v>
      </c>
      <c r="C259" s="62">
        <v>840000000</v>
      </c>
      <c r="D259" s="599" t="s">
        <v>1039</v>
      </c>
      <c r="E259" s="60" t="s">
        <v>708</v>
      </c>
      <c r="F259" s="114" t="s">
        <v>134</v>
      </c>
      <c r="G259" s="55" t="s">
        <v>709</v>
      </c>
      <c r="H259" s="63"/>
      <c r="I259" s="55" t="s">
        <v>710</v>
      </c>
      <c r="J259" s="55" t="s">
        <v>710</v>
      </c>
      <c r="K259" s="55" t="s">
        <v>628</v>
      </c>
      <c r="L259" s="64">
        <v>44396</v>
      </c>
      <c r="M259" s="64">
        <v>44500</v>
      </c>
      <c r="N259" s="65">
        <v>1E-4</v>
      </c>
      <c r="O259" s="65">
        <v>1E-3</v>
      </c>
      <c r="P259" s="66"/>
      <c r="Q259" s="67"/>
      <c r="R259" s="65">
        <f t="shared" si="0"/>
        <v>8.9999999999999998E-4</v>
      </c>
      <c r="S259" s="684" t="s">
        <v>882</v>
      </c>
      <c r="T259" s="278"/>
    </row>
    <row r="260" spans="1:20" s="57" customFormat="1" ht="51.75" customHeight="1">
      <c r="A260" s="302"/>
      <c r="B260" s="61" t="s">
        <v>712</v>
      </c>
      <c r="C260" s="62">
        <v>980000000</v>
      </c>
      <c r="D260" s="599" t="s">
        <v>1039</v>
      </c>
      <c r="E260" s="60" t="s">
        <v>708</v>
      </c>
      <c r="F260" s="114" t="s">
        <v>134</v>
      </c>
      <c r="G260" s="55" t="s">
        <v>709</v>
      </c>
      <c r="H260" s="63"/>
      <c r="I260" s="55" t="s">
        <v>710</v>
      </c>
      <c r="J260" s="55" t="s">
        <v>710</v>
      </c>
      <c r="K260" s="55" t="s">
        <v>628</v>
      </c>
      <c r="L260" s="64">
        <v>44396</v>
      </c>
      <c r="M260" s="64">
        <v>44500</v>
      </c>
      <c r="N260" s="65">
        <v>1E-4</v>
      </c>
      <c r="O260" s="65">
        <v>1E-3</v>
      </c>
      <c r="P260" s="66"/>
      <c r="Q260" s="67"/>
      <c r="R260" s="65">
        <f t="shared" si="0"/>
        <v>8.9999999999999998E-4</v>
      </c>
      <c r="S260" s="684" t="s">
        <v>882</v>
      </c>
      <c r="T260" s="278"/>
    </row>
    <row r="261" spans="1:20" s="57" customFormat="1" ht="51.75" customHeight="1">
      <c r="A261" s="302"/>
      <c r="B261" s="61" t="s">
        <v>714</v>
      </c>
      <c r="C261" s="62">
        <v>728000000</v>
      </c>
      <c r="D261" s="599" t="s">
        <v>1039</v>
      </c>
      <c r="E261" s="60" t="s">
        <v>708</v>
      </c>
      <c r="F261" s="114" t="s">
        <v>134</v>
      </c>
      <c r="G261" s="55" t="s">
        <v>715</v>
      </c>
      <c r="H261" s="63"/>
      <c r="I261" s="55" t="s">
        <v>117</v>
      </c>
      <c r="J261" s="55" t="s">
        <v>117</v>
      </c>
      <c r="K261" s="55" t="s">
        <v>716</v>
      </c>
      <c r="L261" s="64">
        <v>44396</v>
      </c>
      <c r="M261" s="64">
        <v>44500</v>
      </c>
      <c r="N261" s="65">
        <v>4.4000000000000003E-3</v>
      </c>
      <c r="O261" s="65">
        <v>1.4E-3</v>
      </c>
      <c r="P261" s="66"/>
      <c r="Q261" s="67"/>
      <c r="R261" s="65">
        <f t="shared" si="0"/>
        <v>-3.0000000000000001E-3</v>
      </c>
      <c r="S261" s="684" t="s">
        <v>882</v>
      </c>
      <c r="T261" s="278"/>
    </row>
    <row r="262" spans="1:20" s="57" customFormat="1" ht="51.75" customHeight="1">
      <c r="A262" s="302"/>
      <c r="B262" s="61" t="s">
        <v>717</v>
      </c>
      <c r="C262" s="62">
        <v>560000000</v>
      </c>
      <c r="D262" s="599" t="s">
        <v>1039</v>
      </c>
      <c r="E262" s="60" t="s">
        <v>708</v>
      </c>
      <c r="F262" s="114" t="s">
        <v>134</v>
      </c>
      <c r="G262" s="55" t="s">
        <v>715</v>
      </c>
      <c r="H262" s="63"/>
      <c r="I262" s="55" t="s">
        <v>117</v>
      </c>
      <c r="J262" s="55" t="s">
        <v>117</v>
      </c>
      <c r="K262" s="55" t="s">
        <v>716</v>
      </c>
      <c r="L262" s="64">
        <v>44396</v>
      </c>
      <c r="M262" s="64">
        <v>44500</v>
      </c>
      <c r="N262" s="65">
        <v>4.7000000000000002E-3</v>
      </c>
      <c r="O262" s="65">
        <v>1.6000000000000001E-3</v>
      </c>
      <c r="P262" s="66"/>
      <c r="Q262" s="67"/>
      <c r="R262" s="65">
        <f t="shared" si="0"/>
        <v>-3.1000000000000003E-3</v>
      </c>
      <c r="S262" s="684" t="s">
        <v>882</v>
      </c>
      <c r="T262" s="278"/>
    </row>
    <row r="263" spans="1:20" s="57" customFormat="1" ht="51.75" customHeight="1">
      <c r="A263" s="302"/>
      <c r="B263" s="61" t="s">
        <v>718</v>
      </c>
      <c r="C263" s="62">
        <v>567000000</v>
      </c>
      <c r="D263" s="599" t="s">
        <v>1039</v>
      </c>
      <c r="E263" s="60" t="s">
        <v>708</v>
      </c>
      <c r="F263" s="114" t="s">
        <v>134</v>
      </c>
      <c r="G263" s="55" t="s">
        <v>715</v>
      </c>
      <c r="H263" s="63"/>
      <c r="I263" s="55" t="s">
        <v>117</v>
      </c>
      <c r="J263" s="55" t="s">
        <v>117</v>
      </c>
      <c r="K263" s="55" t="s">
        <v>716</v>
      </c>
      <c r="L263" s="64">
        <v>44396</v>
      </c>
      <c r="M263" s="64">
        <v>44500</v>
      </c>
      <c r="N263" s="65">
        <v>4.7000000000000002E-3</v>
      </c>
      <c r="O263" s="65">
        <v>1.5E-3</v>
      </c>
      <c r="P263" s="66"/>
      <c r="Q263" s="67"/>
      <c r="R263" s="65">
        <f t="shared" si="0"/>
        <v>-3.2000000000000002E-3</v>
      </c>
      <c r="S263" s="684" t="s">
        <v>882</v>
      </c>
      <c r="T263" s="278"/>
    </row>
    <row r="264" spans="1:20" s="57" customFormat="1" ht="51.75" customHeight="1">
      <c r="A264" s="302"/>
      <c r="B264" s="61" t="s">
        <v>719</v>
      </c>
      <c r="C264" s="62">
        <v>497000000</v>
      </c>
      <c r="D264" s="599" t="s">
        <v>1039</v>
      </c>
      <c r="E264" s="60" t="s">
        <v>708</v>
      </c>
      <c r="F264" s="114" t="s">
        <v>134</v>
      </c>
      <c r="G264" s="55" t="s">
        <v>715</v>
      </c>
      <c r="H264" s="63"/>
      <c r="I264" s="55" t="s">
        <v>117</v>
      </c>
      <c r="J264" s="55" t="s">
        <v>117</v>
      </c>
      <c r="K264" s="55" t="s">
        <v>716</v>
      </c>
      <c r="L264" s="64">
        <v>44396</v>
      </c>
      <c r="M264" s="64">
        <v>44500</v>
      </c>
      <c r="N264" s="65">
        <v>5.0000000000000001E-3</v>
      </c>
      <c r="O264" s="65">
        <v>1.6999999999999999E-3</v>
      </c>
      <c r="P264" s="66"/>
      <c r="Q264" s="67"/>
      <c r="R264" s="65">
        <f t="shared" si="0"/>
        <v>-3.3E-3</v>
      </c>
      <c r="S264" s="684" t="s">
        <v>882</v>
      </c>
      <c r="T264" s="278"/>
    </row>
    <row r="265" spans="1:20" s="57" customFormat="1" ht="51.75" customHeight="1">
      <c r="A265" s="302"/>
      <c r="B265" s="61" t="s">
        <v>720</v>
      </c>
      <c r="C265" s="62">
        <v>434000000</v>
      </c>
      <c r="D265" s="599" t="s">
        <v>1039</v>
      </c>
      <c r="E265" s="60" t="s">
        <v>708</v>
      </c>
      <c r="F265" s="114" t="s">
        <v>134</v>
      </c>
      <c r="G265" s="55" t="s">
        <v>715</v>
      </c>
      <c r="H265" s="63"/>
      <c r="I265" s="55" t="s">
        <v>117</v>
      </c>
      <c r="J265" s="55" t="s">
        <v>117</v>
      </c>
      <c r="K265" s="55" t="s">
        <v>716</v>
      </c>
      <c r="L265" s="64">
        <v>44396</v>
      </c>
      <c r="M265" s="64">
        <v>44500</v>
      </c>
      <c r="N265" s="65">
        <v>5.1999999999999998E-3</v>
      </c>
      <c r="O265" s="65">
        <v>1.8E-3</v>
      </c>
      <c r="P265" s="66"/>
      <c r="Q265" s="67"/>
      <c r="R265" s="65">
        <f t="shared" si="0"/>
        <v>-3.3999999999999998E-3</v>
      </c>
      <c r="S265" s="684" t="s">
        <v>882</v>
      </c>
      <c r="T265" s="278"/>
    </row>
    <row r="266" spans="1:20" s="57" customFormat="1" ht="51.75" customHeight="1">
      <c r="A266" s="302"/>
      <c r="B266" s="61" t="s">
        <v>721</v>
      </c>
      <c r="C266" s="62">
        <v>315000000</v>
      </c>
      <c r="D266" s="599" t="s">
        <v>1039</v>
      </c>
      <c r="E266" s="60" t="s">
        <v>708</v>
      </c>
      <c r="F266" s="114" t="s">
        <v>134</v>
      </c>
      <c r="G266" s="55" t="s">
        <v>715</v>
      </c>
      <c r="H266" s="63"/>
      <c r="I266" s="55" t="s">
        <v>117</v>
      </c>
      <c r="J266" s="55" t="s">
        <v>117</v>
      </c>
      <c r="K266" s="55" t="s">
        <v>716</v>
      </c>
      <c r="L266" s="64">
        <v>44396</v>
      </c>
      <c r="M266" s="64">
        <v>44500</v>
      </c>
      <c r="N266" s="65">
        <v>6.0000000000000001E-3</v>
      </c>
      <c r="O266" s="65">
        <v>2.2000000000000001E-3</v>
      </c>
      <c r="P266" s="66"/>
      <c r="Q266" s="67"/>
      <c r="R266" s="65">
        <f>O266-N266</f>
        <v>-3.8E-3</v>
      </c>
      <c r="S266" s="684" t="s">
        <v>882</v>
      </c>
      <c r="T266" s="278"/>
    </row>
    <row r="267" spans="1:20" s="57" customFormat="1" ht="51.75" customHeight="1">
      <c r="A267" s="302"/>
      <c r="B267" s="61" t="s">
        <v>723</v>
      </c>
      <c r="C267" s="62">
        <v>287000000</v>
      </c>
      <c r="D267" s="599" t="s">
        <v>1039</v>
      </c>
      <c r="E267" s="60" t="s">
        <v>708</v>
      </c>
      <c r="F267" s="114" t="s">
        <v>134</v>
      </c>
      <c r="G267" s="55" t="s">
        <v>724</v>
      </c>
      <c r="H267" s="63"/>
      <c r="I267" s="55" t="s">
        <v>725</v>
      </c>
      <c r="J267" s="55" t="s">
        <v>710</v>
      </c>
      <c r="K267" s="55" t="s">
        <v>726</v>
      </c>
      <c r="L267" s="64">
        <v>44396</v>
      </c>
      <c r="M267" s="64">
        <v>44500</v>
      </c>
      <c r="N267" s="908">
        <v>1.7500000000000002E-2</v>
      </c>
      <c r="O267" s="909">
        <v>6.8999999999999999E-3</v>
      </c>
      <c r="P267" s="66"/>
      <c r="Q267" s="67"/>
      <c r="R267" s="65">
        <f t="shared" ref="R267:R272" si="1">O267-N267</f>
        <v>-1.0600000000000002E-2</v>
      </c>
      <c r="S267" s="684" t="s">
        <v>882</v>
      </c>
      <c r="T267" s="278"/>
    </row>
    <row r="268" spans="1:20" s="57" customFormat="1" ht="51.75" customHeight="1">
      <c r="A268" s="302"/>
      <c r="B268" s="61" t="s">
        <v>727</v>
      </c>
      <c r="C268" s="62">
        <v>560000000</v>
      </c>
      <c r="D268" s="599" t="s">
        <v>1039</v>
      </c>
      <c r="E268" s="60" t="s">
        <v>708</v>
      </c>
      <c r="F268" s="114" t="s">
        <v>134</v>
      </c>
      <c r="G268" s="55" t="s">
        <v>724</v>
      </c>
      <c r="H268" s="63"/>
      <c r="I268" s="55" t="s">
        <v>725</v>
      </c>
      <c r="J268" s="55" t="s">
        <v>710</v>
      </c>
      <c r="K268" s="55" t="s">
        <v>726</v>
      </c>
      <c r="L268" s="64">
        <v>44396</v>
      </c>
      <c r="M268" s="64">
        <v>44500</v>
      </c>
      <c r="N268" s="910">
        <v>1.24E-2</v>
      </c>
      <c r="O268" s="911">
        <v>3.0999999999999999E-3</v>
      </c>
      <c r="P268" s="66"/>
      <c r="Q268" s="67"/>
      <c r="R268" s="65">
        <f t="shared" si="1"/>
        <v>-9.2999999999999992E-3</v>
      </c>
      <c r="S268" s="684" t="s">
        <v>882</v>
      </c>
      <c r="T268" s="278"/>
    </row>
    <row r="269" spans="1:20" s="57" customFormat="1" ht="51.75" customHeight="1">
      <c r="A269" s="302"/>
      <c r="B269" s="61" t="s">
        <v>728</v>
      </c>
      <c r="C269" s="62">
        <v>462000000</v>
      </c>
      <c r="D269" s="599" t="s">
        <v>1039</v>
      </c>
      <c r="E269" s="60" t="s">
        <v>708</v>
      </c>
      <c r="F269" s="114" t="s">
        <v>134</v>
      </c>
      <c r="G269" s="55" t="s">
        <v>724</v>
      </c>
      <c r="H269" s="63"/>
      <c r="I269" s="55" t="s">
        <v>725</v>
      </c>
      <c r="J269" s="55" t="s">
        <v>710</v>
      </c>
      <c r="K269" s="55" t="s">
        <v>726</v>
      </c>
      <c r="L269" s="64">
        <v>44396</v>
      </c>
      <c r="M269" s="64">
        <v>44500</v>
      </c>
      <c r="N269" s="910">
        <v>1.44E-2</v>
      </c>
      <c r="O269" s="911">
        <v>4.3E-3</v>
      </c>
      <c r="P269" s="66"/>
      <c r="Q269" s="67"/>
      <c r="R269" s="65">
        <f t="shared" si="1"/>
        <v>-1.01E-2</v>
      </c>
      <c r="S269" s="684" t="s">
        <v>882</v>
      </c>
      <c r="T269" s="278"/>
    </row>
    <row r="270" spans="1:20" s="57" customFormat="1" ht="51.75" customHeight="1">
      <c r="A270" s="302"/>
      <c r="B270" s="61" t="s">
        <v>729</v>
      </c>
      <c r="C270" s="62">
        <v>287000000</v>
      </c>
      <c r="D270" s="599" t="s">
        <v>1039</v>
      </c>
      <c r="E270" s="60" t="s">
        <v>708</v>
      </c>
      <c r="F270" s="114" t="s">
        <v>134</v>
      </c>
      <c r="G270" s="55" t="s">
        <v>724</v>
      </c>
      <c r="H270" s="63"/>
      <c r="I270" s="55" t="s">
        <v>725</v>
      </c>
      <c r="J270" s="55" t="s">
        <v>710</v>
      </c>
      <c r="K270" s="55" t="s">
        <v>726</v>
      </c>
      <c r="L270" s="64">
        <v>44396</v>
      </c>
      <c r="M270" s="64">
        <v>44500</v>
      </c>
      <c r="N270" s="910">
        <v>1.7899999999999999E-2</v>
      </c>
      <c r="O270" s="911">
        <v>6.8999999999999999E-3</v>
      </c>
      <c r="P270" s="66"/>
      <c r="Q270" s="67"/>
      <c r="R270" s="65">
        <f t="shared" si="1"/>
        <v>-1.0999999999999999E-2</v>
      </c>
      <c r="S270" s="684" t="s">
        <v>882</v>
      </c>
      <c r="T270" s="278"/>
    </row>
    <row r="271" spans="1:20" s="57" customFormat="1" ht="51.75" customHeight="1">
      <c r="A271" s="302"/>
      <c r="B271" s="61" t="s">
        <v>730</v>
      </c>
      <c r="C271" s="62">
        <v>525000000</v>
      </c>
      <c r="D271" s="599" t="s">
        <v>1039</v>
      </c>
      <c r="E271" s="60" t="s">
        <v>708</v>
      </c>
      <c r="F271" s="114" t="s">
        <v>134</v>
      </c>
      <c r="G271" s="55" t="s">
        <v>724</v>
      </c>
      <c r="H271" s="63"/>
      <c r="I271" s="55" t="s">
        <v>725</v>
      </c>
      <c r="J271" s="55" t="s">
        <v>710</v>
      </c>
      <c r="K271" s="55" t="s">
        <v>726</v>
      </c>
      <c r="L271" s="64">
        <v>44396</v>
      </c>
      <c r="M271" s="64">
        <v>44500</v>
      </c>
      <c r="N271" s="910">
        <v>1.32E-2</v>
      </c>
      <c r="O271" s="911">
        <v>5.3E-3</v>
      </c>
      <c r="P271" s="66"/>
      <c r="Q271" s="67"/>
      <c r="R271" s="65">
        <f t="shared" si="1"/>
        <v>-7.9000000000000008E-3</v>
      </c>
      <c r="S271" s="684" t="s">
        <v>882</v>
      </c>
      <c r="T271" s="278"/>
    </row>
    <row r="272" spans="1:20" s="57" customFormat="1" ht="51.75" customHeight="1">
      <c r="A272" s="302"/>
      <c r="B272" s="61" t="s">
        <v>731</v>
      </c>
      <c r="C272" s="62">
        <v>1008000000</v>
      </c>
      <c r="D272" s="599" t="s">
        <v>1039</v>
      </c>
      <c r="E272" s="60" t="s">
        <v>708</v>
      </c>
      <c r="F272" s="114" t="s">
        <v>134</v>
      </c>
      <c r="G272" s="55" t="s">
        <v>724</v>
      </c>
      <c r="H272" s="63"/>
      <c r="I272" s="55" t="s">
        <v>725</v>
      </c>
      <c r="J272" s="55" t="s">
        <v>710</v>
      </c>
      <c r="K272" s="55" t="s">
        <v>726</v>
      </c>
      <c r="L272" s="64">
        <v>44396</v>
      </c>
      <c r="M272" s="64">
        <v>44500</v>
      </c>
      <c r="N272" s="910">
        <v>1.15E-2</v>
      </c>
      <c r="O272" s="911">
        <v>2.8E-3</v>
      </c>
      <c r="P272" s="66"/>
      <c r="Q272" s="67"/>
      <c r="R272" s="65">
        <f t="shared" si="1"/>
        <v>-8.6999999999999994E-3</v>
      </c>
      <c r="S272" s="684" t="s">
        <v>882</v>
      </c>
      <c r="T272" s="278"/>
    </row>
    <row r="273" spans="1:22" s="57" customFormat="1" ht="46" customHeight="1">
      <c r="A273" s="305">
        <v>184</v>
      </c>
      <c r="B273" s="474" t="s">
        <v>865</v>
      </c>
      <c r="C273" s="434">
        <v>0</v>
      </c>
      <c r="D273" s="330"/>
      <c r="E273" s="330"/>
      <c r="F273" s="360"/>
      <c r="G273" s="371"/>
      <c r="H273" s="435"/>
      <c r="I273" s="371"/>
      <c r="J273" s="371"/>
      <c r="K273" s="371"/>
      <c r="L273" s="436"/>
      <c r="M273" s="436"/>
      <c r="N273" s="437"/>
      <c r="O273" s="437"/>
      <c r="P273" s="438"/>
      <c r="Q273" s="439"/>
      <c r="R273" s="437"/>
      <c r="S273" s="686" t="s">
        <v>866</v>
      </c>
      <c r="T273" s="278" t="s">
        <v>139</v>
      </c>
    </row>
    <row r="274" spans="1:22" s="57" customFormat="1" ht="46.75" customHeight="1">
      <c r="A274" s="305">
        <v>185</v>
      </c>
      <c r="B274" s="474" t="s">
        <v>867</v>
      </c>
      <c r="C274" s="434">
        <v>0</v>
      </c>
      <c r="D274" s="330"/>
      <c r="E274" s="330"/>
      <c r="F274" s="360"/>
      <c r="G274" s="371"/>
      <c r="H274" s="435"/>
      <c r="I274" s="371"/>
      <c r="J274" s="371"/>
      <c r="K274" s="371"/>
      <c r="L274" s="436"/>
      <c r="M274" s="436"/>
      <c r="N274" s="437"/>
      <c r="O274" s="437"/>
      <c r="P274" s="438"/>
      <c r="Q274" s="439"/>
      <c r="R274" s="437"/>
      <c r="S274" s="686" t="s">
        <v>868</v>
      </c>
      <c r="T274" s="278"/>
    </row>
    <row r="275" spans="1:22" s="57" customFormat="1" ht="45" customHeight="1">
      <c r="A275" s="305">
        <v>186</v>
      </c>
      <c r="B275" s="474" t="s">
        <v>869</v>
      </c>
      <c r="C275" s="434">
        <v>0</v>
      </c>
      <c r="D275" s="330"/>
      <c r="E275" s="330"/>
      <c r="F275" s="360"/>
      <c r="G275" s="371"/>
      <c r="H275" s="435"/>
      <c r="I275" s="371"/>
      <c r="J275" s="371"/>
      <c r="K275" s="371"/>
      <c r="L275" s="436"/>
      <c r="M275" s="436"/>
      <c r="N275" s="437"/>
      <c r="O275" s="437"/>
      <c r="P275" s="438"/>
      <c r="Q275" s="439"/>
      <c r="R275" s="437"/>
      <c r="S275" s="686" t="s">
        <v>870</v>
      </c>
      <c r="T275" s="278" t="s">
        <v>139</v>
      </c>
    </row>
    <row r="276" spans="1:22" s="57" customFormat="1" ht="39.75" customHeight="1">
      <c r="A276" s="302">
        <v>187</v>
      </c>
      <c r="B276" s="456" t="s">
        <v>871</v>
      </c>
      <c r="C276" s="62">
        <v>100000000</v>
      </c>
      <c r="D276" s="304" t="s">
        <v>114</v>
      </c>
      <c r="E276" s="304" t="s">
        <v>103</v>
      </c>
      <c r="F276" s="114" t="s">
        <v>134</v>
      </c>
      <c r="G276" s="55"/>
      <c r="H276" s="63"/>
      <c r="I276" s="55" t="s">
        <v>677</v>
      </c>
      <c r="J276" s="55" t="s">
        <v>288</v>
      </c>
      <c r="K276" s="55"/>
      <c r="L276" s="64"/>
      <c r="M276" s="64"/>
      <c r="N276" s="65"/>
      <c r="O276" s="65"/>
      <c r="P276" s="66"/>
      <c r="Q276" s="67"/>
      <c r="R276" s="65"/>
      <c r="S276" s="684" t="s">
        <v>918</v>
      </c>
      <c r="T276" s="278" t="s">
        <v>139</v>
      </c>
    </row>
    <row r="277" spans="1:22" s="159" customFormat="1" ht="23.25" customHeight="1">
      <c r="A277" s="1515" t="s">
        <v>734</v>
      </c>
      <c r="B277" s="1516"/>
      <c r="C277" s="157">
        <f>SUBTOTAL(9,C13:C276)</f>
        <v>128414387814</v>
      </c>
      <c r="D277" s="157"/>
      <c r="E277" s="266"/>
      <c r="F277" s="694"/>
      <c r="G277" s="158"/>
      <c r="H277" s="268"/>
      <c r="I277" s="268"/>
      <c r="J277" s="268"/>
      <c r="K277" s="269"/>
      <c r="L277" s="270"/>
      <c r="M277" s="271"/>
      <c r="N277" s="271"/>
      <c r="O277" s="272"/>
      <c r="P277" s="273"/>
      <c r="Q277" s="274"/>
      <c r="R277" s="274"/>
      <c r="S277" s="274"/>
      <c r="T277" s="283"/>
      <c r="V277" s="160"/>
    </row>
    <row r="278" spans="1:22" s="78" customFormat="1">
      <c r="A278" s="69"/>
      <c r="B278" s="70"/>
      <c r="C278" s="106"/>
      <c r="D278" s="106"/>
      <c r="E278" s="72"/>
      <c r="F278" s="161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91"/>
      <c r="T278" s="275"/>
      <c r="V278"/>
    </row>
    <row r="279" spans="1:22" s="58" customFormat="1" ht="15" customHeight="1">
      <c r="A279" s="1539" t="s">
        <v>735</v>
      </c>
      <c r="B279" s="1539"/>
      <c r="C279" s="1539"/>
      <c r="D279" s="1539"/>
      <c r="E279" s="1539"/>
      <c r="F279" s="1539"/>
      <c r="G279" s="71"/>
      <c r="H279" s="68"/>
      <c r="I279" s="1345"/>
      <c r="J279" s="1519"/>
      <c r="K279" s="1519"/>
      <c r="L279" s="593"/>
      <c r="M279" s="73"/>
      <c r="N279" s="74"/>
      <c r="O279" s="75"/>
      <c r="P279" s="76"/>
      <c r="Q279" s="77"/>
      <c r="R279" s="75"/>
      <c r="S279" s="78"/>
      <c r="T279" s="279"/>
    </row>
    <row r="280" spans="1:22" s="4" customFormat="1" ht="14.25" customHeight="1">
      <c r="A280" s="94"/>
      <c r="B280" s="1520" t="s">
        <v>736</v>
      </c>
      <c r="C280" s="1522"/>
      <c r="D280" s="1522"/>
      <c r="E280" s="1523"/>
      <c r="F280" s="162">
        <v>187</v>
      </c>
      <c r="G280" s="79"/>
      <c r="H280" s="79"/>
      <c r="I280" s="80"/>
      <c r="J280" s="81"/>
      <c r="K280" s="81"/>
      <c r="L280" s="79"/>
      <c r="M280" s="82"/>
      <c r="N280" s="83"/>
      <c r="O280" s="912" t="s">
        <v>1112</v>
      </c>
      <c r="P280" s="84"/>
      <c r="Q280" s="838"/>
      <c r="R280" s="838"/>
      <c r="S280" s="85"/>
      <c r="T280" s="280"/>
    </row>
    <row r="281" spans="1:22" s="4" customFormat="1" ht="14.25" customHeight="1">
      <c r="A281" s="94"/>
      <c r="B281" s="1520" t="s">
        <v>738</v>
      </c>
      <c r="C281" s="1522"/>
      <c r="D281" s="1522"/>
      <c r="E281" s="1523"/>
      <c r="F281" s="162">
        <v>16</v>
      </c>
      <c r="G281" s="79"/>
      <c r="H281" s="79"/>
      <c r="I281" s="80"/>
      <c r="J281" s="81"/>
      <c r="K281" s="81"/>
      <c r="L281" s="79"/>
      <c r="M281" s="82"/>
      <c r="N281" s="83"/>
      <c r="O281" s="913" t="s">
        <v>70</v>
      </c>
      <c r="P281" s="84"/>
      <c r="Q281" s="838"/>
      <c r="R281" s="838"/>
      <c r="S281" s="85"/>
      <c r="T281" s="280"/>
    </row>
    <row r="282" spans="1:22" s="4" customFormat="1" ht="14.25" customHeight="1">
      <c r="A282" s="94"/>
      <c r="B282" s="1520" t="s">
        <v>739</v>
      </c>
      <c r="C282" s="1522"/>
      <c r="D282" s="1522"/>
      <c r="E282" s="1523"/>
      <c r="F282" s="162">
        <f>SUM(F283:F285)</f>
        <v>171</v>
      </c>
      <c r="G282" s="79"/>
      <c r="H282" s="79"/>
      <c r="I282" s="80"/>
      <c r="J282" s="81"/>
      <c r="K282" s="81"/>
      <c r="L282" s="79"/>
      <c r="M282" s="82"/>
      <c r="N282" s="83"/>
      <c r="O282" s="912"/>
      <c r="P282" s="84"/>
      <c r="Q282" s="838"/>
      <c r="R282" s="838"/>
      <c r="S282" s="85"/>
      <c r="T282" s="280"/>
    </row>
    <row r="283" spans="1:22" s="90" customFormat="1" ht="14.25" customHeight="1">
      <c r="A283" s="163"/>
      <c r="B283" s="1524" t="s">
        <v>740</v>
      </c>
      <c r="C283" s="1525"/>
      <c r="D283" s="1525"/>
      <c r="E283" s="1526"/>
      <c r="F283" s="162">
        <v>72</v>
      </c>
      <c r="G283" s="86"/>
      <c r="H283" s="86"/>
      <c r="I283" s="87"/>
      <c r="J283" s="88"/>
      <c r="K283" s="88"/>
      <c r="L283" s="86"/>
      <c r="M283" s="89"/>
      <c r="N283" s="164"/>
      <c r="O283" s="913"/>
      <c r="P283" s="84"/>
      <c r="Q283" s="838"/>
      <c r="R283" s="838"/>
      <c r="S283" s="165"/>
      <c r="T283" s="281" t="s">
        <v>741</v>
      </c>
    </row>
    <row r="284" spans="1:22" s="90" customFormat="1" ht="14.25" customHeight="1">
      <c r="A284" s="163"/>
      <c r="B284" s="1524" t="s">
        <v>742</v>
      </c>
      <c r="C284" s="1525"/>
      <c r="D284" s="1525"/>
      <c r="E284" s="1526"/>
      <c r="F284" s="162">
        <v>79</v>
      </c>
      <c r="G284" s="86"/>
      <c r="H284" s="86"/>
      <c r="I284" s="87"/>
      <c r="J284" s="88"/>
      <c r="K284" s="88"/>
      <c r="L284" s="86"/>
      <c r="M284" s="89"/>
      <c r="N284" s="164"/>
      <c r="O284" s="914"/>
      <c r="P284" s="84"/>
      <c r="Q284" s="838"/>
      <c r="R284" s="838"/>
      <c r="S284" s="165"/>
      <c r="T284" s="281" t="s">
        <v>114</v>
      </c>
    </row>
    <row r="285" spans="1:22" s="90" customFormat="1" ht="14.25" customHeight="1">
      <c r="A285" s="163"/>
      <c r="B285" s="1524" t="s">
        <v>743</v>
      </c>
      <c r="C285" s="1525"/>
      <c r="D285" s="1525"/>
      <c r="E285" s="1526"/>
      <c r="F285" s="162">
        <f>COUNTIF($D$13:$D$276,T285)</f>
        <v>20</v>
      </c>
      <c r="G285" s="86"/>
      <c r="H285" s="86"/>
      <c r="I285" s="87"/>
      <c r="J285" s="88"/>
      <c r="K285" s="88"/>
      <c r="L285" s="86"/>
      <c r="M285" s="89"/>
      <c r="N285" s="164"/>
      <c r="O285" s="1541" t="s">
        <v>746</v>
      </c>
      <c r="P285" s="1541"/>
      <c r="Q285" s="838"/>
      <c r="R285" s="838"/>
      <c r="S285" s="165"/>
      <c r="T285" s="281" t="s">
        <v>744</v>
      </c>
    </row>
    <row r="286" spans="1:22" s="90" customFormat="1" ht="13.5" customHeight="1">
      <c r="A286" s="163"/>
      <c r="B286" s="1520" t="s">
        <v>745</v>
      </c>
      <c r="C286" s="1522"/>
      <c r="D286" s="1522"/>
      <c r="E286" s="1523"/>
      <c r="F286" s="162">
        <f>SUM(F287:F289)</f>
        <v>26</v>
      </c>
      <c r="G286" s="86"/>
      <c r="H286" s="86"/>
      <c r="I286" s="87"/>
      <c r="J286" s="88"/>
      <c r="K286" s="88"/>
      <c r="L286" s="86"/>
      <c r="M286" s="89"/>
      <c r="N286" s="164"/>
      <c r="O286" s="915" t="s">
        <v>747</v>
      </c>
      <c r="P286" s="83"/>
      <c r="Q286" s="838"/>
      <c r="R286" s="838"/>
      <c r="S286" s="165"/>
      <c r="T286" s="281"/>
    </row>
    <row r="287" spans="1:22" s="90" customFormat="1" ht="13.5" customHeight="1">
      <c r="A287" s="163"/>
      <c r="B287" s="1524" t="s">
        <v>740</v>
      </c>
      <c r="C287" s="1525"/>
      <c r="D287" s="1525"/>
      <c r="E287" s="1526"/>
      <c r="F287" s="162">
        <v>23</v>
      </c>
      <c r="G287" s="86"/>
      <c r="H287" s="86"/>
      <c r="I287" s="87"/>
      <c r="J287" s="88"/>
      <c r="K287" s="88"/>
      <c r="L287" s="86"/>
      <c r="M287" s="89"/>
      <c r="N287" s="164"/>
      <c r="O287" s="915" t="s">
        <v>748</v>
      </c>
      <c r="P287" s="83"/>
      <c r="Q287" s="838"/>
      <c r="R287" s="838"/>
      <c r="S287" s="165"/>
      <c r="T287" s="281"/>
    </row>
    <row r="288" spans="1:22" s="90" customFormat="1" ht="13.5" customHeight="1">
      <c r="A288" s="163"/>
      <c r="B288" s="1524" t="s">
        <v>742</v>
      </c>
      <c r="C288" s="1525"/>
      <c r="D288" s="1525"/>
      <c r="E288" s="1526"/>
      <c r="F288" s="162">
        <v>1</v>
      </c>
      <c r="G288" s="86"/>
      <c r="H288" s="86"/>
      <c r="I288" s="87"/>
      <c r="J288" s="88"/>
      <c r="K288" s="88"/>
      <c r="L288" s="86"/>
      <c r="M288" s="89"/>
      <c r="N288" s="164"/>
      <c r="O288" s="915"/>
      <c r="P288" s="83"/>
      <c r="Q288" s="838"/>
      <c r="R288" s="838"/>
      <c r="S288" s="165"/>
      <c r="T288" s="281"/>
    </row>
    <row r="289" spans="1:22" s="90" customFormat="1" ht="13.5" customHeight="1">
      <c r="A289" s="163"/>
      <c r="B289" s="1524" t="s">
        <v>743</v>
      </c>
      <c r="C289" s="1525"/>
      <c r="D289" s="1525"/>
      <c r="E289" s="1526"/>
      <c r="F289" s="162">
        <v>2</v>
      </c>
      <c r="G289" s="86"/>
      <c r="H289" s="86"/>
      <c r="I289" s="87"/>
      <c r="J289" s="88"/>
      <c r="K289" s="88"/>
      <c r="L289" s="86"/>
      <c r="M289" s="89"/>
      <c r="N289" s="164"/>
      <c r="O289" s="915"/>
      <c r="P289" s="83"/>
      <c r="Q289" s="838"/>
      <c r="R289" s="838"/>
      <c r="S289" s="165"/>
      <c r="T289" s="281"/>
    </row>
    <row r="290" spans="1:22" s="90" customFormat="1" ht="13.5" customHeight="1">
      <c r="A290" s="163"/>
      <c r="B290" s="1520" t="s">
        <v>1043</v>
      </c>
      <c r="C290" s="1522"/>
      <c r="D290" s="1522"/>
      <c r="E290" s="1523"/>
      <c r="F290" s="162">
        <v>4</v>
      </c>
      <c r="G290" s="86"/>
      <c r="H290" s="86"/>
      <c r="I290" s="87"/>
      <c r="J290" s="88"/>
      <c r="K290" s="88"/>
      <c r="L290" s="86"/>
      <c r="M290" s="89"/>
      <c r="N290" s="164"/>
      <c r="O290" s="915"/>
      <c r="P290" s="83"/>
      <c r="Q290" s="838"/>
      <c r="R290" s="838"/>
      <c r="S290" s="165"/>
      <c r="T290" s="281"/>
    </row>
    <row r="291" spans="1:22" s="90" customFormat="1" ht="14.25" customHeight="1">
      <c r="A291" s="163"/>
      <c r="B291" s="1520" t="s">
        <v>749</v>
      </c>
      <c r="C291" s="1522"/>
      <c r="D291" s="1522"/>
      <c r="E291" s="1523"/>
      <c r="F291" s="162">
        <v>6</v>
      </c>
      <c r="G291" s="86"/>
      <c r="H291" s="86"/>
      <c r="I291" s="87"/>
      <c r="J291" s="88"/>
      <c r="K291" s="88"/>
      <c r="L291" s="86"/>
      <c r="M291" s="89"/>
      <c r="N291" s="164"/>
      <c r="O291" s="842"/>
      <c r="P291" s="843"/>
      <c r="Q291" s="838"/>
      <c r="R291" s="838"/>
      <c r="S291" s="165"/>
      <c r="T291" s="281"/>
    </row>
    <row r="292" spans="1:22" s="90" customFormat="1" ht="14.25" customHeight="1">
      <c r="A292" s="163"/>
      <c r="B292" s="1520" t="s">
        <v>750</v>
      </c>
      <c r="C292" s="1522"/>
      <c r="D292" s="1522"/>
      <c r="E292" s="1523"/>
      <c r="F292" s="901">
        <v>38</v>
      </c>
      <c r="G292" s="86"/>
      <c r="H292" s="86"/>
      <c r="I292" s="87"/>
      <c r="J292" s="88"/>
      <c r="K292" s="88"/>
      <c r="L292" s="86"/>
      <c r="M292" s="89"/>
      <c r="N292" s="164"/>
      <c r="O292" s="841"/>
      <c r="P292" s="837"/>
      <c r="Q292" s="838"/>
      <c r="R292" s="838"/>
      <c r="S292" s="165"/>
      <c r="T292" s="281"/>
    </row>
    <row r="293" spans="1:22" s="90" customFormat="1" ht="14.25" customHeight="1">
      <c r="A293" s="163"/>
      <c r="B293" s="1520" t="s">
        <v>751</v>
      </c>
      <c r="C293" s="1522"/>
      <c r="D293" s="1522"/>
      <c r="E293" s="1522"/>
      <c r="F293" s="903">
        <v>12</v>
      </c>
      <c r="G293" s="86"/>
      <c r="H293" s="86"/>
      <c r="I293" s="87"/>
      <c r="J293" s="88"/>
      <c r="K293" s="88"/>
      <c r="L293" s="86"/>
      <c r="M293" s="89"/>
      <c r="N293" s="164"/>
      <c r="O293" s="842"/>
      <c r="P293" s="843"/>
      <c r="Q293" s="838"/>
      <c r="R293" s="838"/>
      <c r="S293" s="165"/>
      <c r="T293" s="281"/>
    </row>
    <row r="294" spans="1:22" s="90" customFormat="1" ht="14.25" customHeight="1">
      <c r="A294" s="163"/>
      <c r="B294" s="1520" t="s">
        <v>1044</v>
      </c>
      <c r="C294" s="1522"/>
      <c r="D294" s="1522"/>
      <c r="E294" s="1522"/>
      <c r="F294" s="903">
        <v>50</v>
      </c>
      <c r="G294" s="86"/>
      <c r="H294" s="86"/>
      <c r="I294" s="87"/>
      <c r="J294" s="88"/>
      <c r="K294" s="88"/>
      <c r="L294" s="86"/>
      <c r="M294" s="89"/>
      <c r="N294" s="164"/>
      <c r="O294" s="842"/>
      <c r="P294" s="843"/>
      <c r="Q294" s="838"/>
      <c r="R294" s="838"/>
      <c r="S294" s="165"/>
      <c r="T294" s="281"/>
    </row>
    <row r="295" spans="1:22" s="90" customFormat="1" ht="14.25" customHeight="1">
      <c r="A295" s="163"/>
      <c r="B295" s="1520" t="s">
        <v>1100</v>
      </c>
      <c r="C295" s="1522"/>
      <c r="D295" s="1522"/>
      <c r="E295" s="1522"/>
      <c r="F295" s="903">
        <v>1</v>
      </c>
      <c r="G295" s="86"/>
      <c r="H295" s="86"/>
      <c r="I295" s="87"/>
      <c r="J295" s="88"/>
      <c r="K295" s="88"/>
      <c r="L295" s="86"/>
      <c r="M295" s="89"/>
      <c r="N295" s="164"/>
      <c r="O295" s="83"/>
      <c r="P295" s="84"/>
      <c r="Q295" s="95"/>
      <c r="R295" s="95"/>
      <c r="S295" s="165"/>
      <c r="T295" s="281"/>
    </row>
    <row r="296" spans="1:22" s="90" customFormat="1" ht="14.25" customHeight="1">
      <c r="A296" s="163"/>
      <c r="B296" s="1520" t="s">
        <v>753</v>
      </c>
      <c r="C296" s="1522"/>
      <c r="D296" s="1522"/>
      <c r="E296" s="1522"/>
      <c r="F296" s="903">
        <v>5</v>
      </c>
      <c r="G296" s="86"/>
      <c r="H296" s="86"/>
      <c r="I296" s="87"/>
      <c r="J296" s="88"/>
      <c r="K296" s="88"/>
      <c r="L296" s="86"/>
      <c r="M296" s="89"/>
      <c r="N296" s="164"/>
      <c r="O296" s="83"/>
      <c r="P296" s="84"/>
      <c r="Q296" s="95"/>
      <c r="R296" s="95"/>
      <c r="S296" s="165"/>
      <c r="T296" s="281"/>
    </row>
    <row r="297" spans="1:22" s="90" customFormat="1" ht="14.25" customHeight="1">
      <c r="A297" s="163"/>
      <c r="B297" s="1520" t="s">
        <v>1101</v>
      </c>
      <c r="C297" s="1522"/>
      <c r="D297" s="1522"/>
      <c r="E297" s="1530"/>
      <c r="F297" s="903">
        <v>20</v>
      </c>
      <c r="G297" s="86"/>
      <c r="H297" s="86"/>
      <c r="I297" s="87"/>
      <c r="J297" s="88"/>
      <c r="K297" s="88"/>
      <c r="L297" s="86"/>
      <c r="M297" s="89"/>
      <c r="N297" s="164"/>
      <c r="O297" s="83"/>
      <c r="P297" s="84"/>
      <c r="Q297" s="95"/>
      <c r="R297" s="95"/>
      <c r="S297" s="165"/>
      <c r="T297" s="281"/>
    </row>
    <row r="298" spans="1:22" s="90" customFormat="1" ht="14.25" customHeight="1">
      <c r="A298" s="163"/>
      <c r="B298" s="1542" t="s">
        <v>1102</v>
      </c>
      <c r="C298" s="1543"/>
      <c r="D298" s="1543"/>
      <c r="E298" s="1543"/>
      <c r="F298" s="917">
        <v>2</v>
      </c>
      <c r="G298" s="86"/>
      <c r="H298" s="86"/>
      <c r="I298" s="87"/>
      <c r="J298" s="88"/>
      <c r="K298" s="88"/>
      <c r="L298" s="86"/>
      <c r="M298" s="89"/>
      <c r="N298" s="164"/>
      <c r="O298" s="83"/>
      <c r="P298" s="84"/>
      <c r="Q298" s="95"/>
      <c r="R298" s="95"/>
      <c r="S298" s="165"/>
      <c r="T298" s="281"/>
    </row>
    <row r="299" spans="1:22" s="90" customFormat="1" ht="14.25" customHeight="1">
      <c r="A299" s="163"/>
      <c r="B299" s="1520" t="s">
        <v>1103</v>
      </c>
      <c r="C299" s="1522"/>
      <c r="D299" s="1522"/>
      <c r="E299" s="1523"/>
      <c r="F299" s="162">
        <v>6</v>
      </c>
      <c r="G299" s="86"/>
      <c r="H299" s="86"/>
      <c r="I299" s="87"/>
      <c r="J299" s="88"/>
      <c r="K299" s="88"/>
      <c r="L299" s="86"/>
      <c r="M299" s="89"/>
      <c r="N299" s="164"/>
      <c r="O299" s="83"/>
      <c r="P299" s="84"/>
      <c r="Q299" s="95"/>
      <c r="R299" s="95"/>
      <c r="S299" s="165"/>
      <c r="T299" s="281"/>
    </row>
    <row r="300" spans="1:22" s="90" customFormat="1" ht="14.25" customHeight="1">
      <c r="A300" s="163"/>
      <c r="B300" s="1520" t="s">
        <v>1104</v>
      </c>
      <c r="C300" s="1522"/>
      <c r="D300" s="1522"/>
      <c r="E300" s="1523"/>
      <c r="F300" s="918">
        <v>1</v>
      </c>
      <c r="G300" s="86"/>
      <c r="H300" s="86"/>
      <c r="I300" s="87"/>
      <c r="J300" s="88"/>
      <c r="K300" s="88"/>
      <c r="L300" s="86"/>
      <c r="M300" s="89"/>
      <c r="N300" s="164"/>
      <c r="O300" s="83"/>
      <c r="P300" s="84"/>
      <c r="Q300" s="95"/>
      <c r="R300" s="95"/>
      <c r="S300" s="165"/>
      <c r="T300" s="281"/>
    </row>
    <row r="301" spans="1:22" s="90" customFormat="1" ht="14.25" customHeight="1">
      <c r="A301" s="163"/>
      <c r="B301" s="447"/>
      <c r="C301" s="447"/>
      <c r="D301" s="447"/>
      <c r="E301" s="447"/>
      <c r="F301" s="92"/>
      <c r="G301" s="86"/>
      <c r="H301" s="86"/>
      <c r="I301" s="87"/>
      <c r="J301" s="88"/>
      <c r="K301" s="88"/>
      <c r="L301" s="86"/>
      <c r="M301" s="89"/>
      <c r="N301" s="164"/>
      <c r="O301" s="83"/>
      <c r="P301" s="84"/>
      <c r="Q301" s="95"/>
      <c r="R301" s="95"/>
      <c r="S301" s="165"/>
      <c r="T301" s="281"/>
    </row>
    <row r="302" spans="1:22" s="90" customFormat="1" ht="14.25" customHeight="1">
      <c r="A302" s="594" t="s">
        <v>758</v>
      </c>
      <c r="B302" s="594"/>
      <c r="C302" s="447"/>
      <c r="D302" s="447"/>
      <c r="E302" s="447"/>
      <c r="F302" s="92"/>
      <c r="G302" s="86"/>
      <c r="H302" s="86"/>
      <c r="I302" s="87"/>
      <c r="J302" s="88"/>
      <c r="K302" s="88"/>
      <c r="L302" s="86"/>
      <c r="M302" s="89"/>
      <c r="N302" s="164"/>
      <c r="O302" s="83"/>
      <c r="P302" s="84"/>
      <c r="Q302" s="95"/>
      <c r="R302" s="95"/>
      <c r="S302" s="165"/>
      <c r="T302" s="281"/>
    </row>
    <row r="303" spans="1:22" s="78" customFormat="1">
      <c r="A303" s="72"/>
      <c r="B303" s="595"/>
      <c r="C303" s="596" t="s">
        <v>759</v>
      </c>
      <c r="D303" s="168"/>
      <c r="E303" s="72"/>
      <c r="F303" s="161"/>
      <c r="G303" s="52"/>
      <c r="H303" s="52"/>
      <c r="I303" s="52"/>
      <c r="J303" s="52"/>
      <c r="K303" s="52"/>
      <c r="L303" s="52"/>
      <c r="M303" s="52"/>
      <c r="N303" s="84"/>
      <c r="O303" s="83"/>
      <c r="P303" s="83"/>
      <c r="Q303" s="52"/>
      <c r="R303" s="52"/>
      <c r="S303" s="91"/>
      <c r="T303" s="275"/>
      <c r="V303"/>
    </row>
    <row r="304" spans="1:22" s="78" customFormat="1">
      <c r="A304" s="72"/>
      <c r="B304" s="698"/>
      <c r="C304" s="596"/>
      <c r="D304" s="168"/>
      <c r="E304" s="72"/>
      <c r="F304" s="161"/>
      <c r="G304" s="52"/>
      <c r="H304" s="52"/>
      <c r="I304" s="52"/>
      <c r="J304" s="52"/>
      <c r="K304" s="52"/>
      <c r="L304" s="52"/>
      <c r="M304" s="52"/>
      <c r="N304" s="84"/>
      <c r="O304" s="83"/>
      <c r="P304" s="83"/>
      <c r="Q304" s="52"/>
      <c r="R304" s="52"/>
      <c r="S304" s="91"/>
      <c r="T304" s="275"/>
      <c r="V304"/>
    </row>
    <row r="305" spans="1:22" s="78" customFormat="1">
      <c r="A305" s="72"/>
      <c r="B305" s="699" t="s">
        <v>760</v>
      </c>
      <c r="C305" s="700" t="s">
        <v>57</v>
      </c>
      <c r="D305" s="700" t="s">
        <v>761</v>
      </c>
      <c r="E305" s="72"/>
      <c r="F305" s="161"/>
      <c r="G305" s="52"/>
      <c r="H305" s="52"/>
      <c r="I305" s="52"/>
      <c r="J305" s="52"/>
      <c r="K305" s="52"/>
      <c r="L305" s="52"/>
      <c r="M305" s="52"/>
      <c r="N305" s="84"/>
      <c r="O305" s="83"/>
      <c r="P305" s="83"/>
      <c r="Q305" s="52"/>
      <c r="R305" s="52"/>
      <c r="S305" s="91"/>
      <c r="T305" s="275"/>
      <c r="V305"/>
    </row>
    <row r="306" spans="1:22" s="78" customFormat="1">
      <c r="A306" s="72"/>
      <c r="B306" s="699" t="s">
        <v>100</v>
      </c>
      <c r="C306" s="700" t="s">
        <v>762</v>
      </c>
      <c r="D306" s="700" t="s">
        <v>763</v>
      </c>
      <c r="E306" s="72"/>
      <c r="F306" s="161"/>
      <c r="G306" s="52"/>
      <c r="H306" s="52"/>
      <c r="I306" s="52"/>
      <c r="J306" s="52"/>
      <c r="K306" s="52"/>
      <c r="L306" s="52"/>
      <c r="M306" s="52"/>
      <c r="N306" s="84"/>
      <c r="O306" s="83"/>
      <c r="P306" s="83"/>
      <c r="Q306" s="52"/>
      <c r="R306" s="52"/>
      <c r="S306" s="91"/>
      <c r="T306" s="275"/>
      <c r="V306"/>
    </row>
    <row r="307" spans="1:22" s="78" customFormat="1">
      <c r="A307" s="72"/>
      <c r="B307" s="699" t="s">
        <v>131</v>
      </c>
      <c r="C307" s="700" t="s">
        <v>764</v>
      </c>
      <c r="D307" s="700" t="s">
        <v>765</v>
      </c>
      <c r="E307" s="72"/>
      <c r="F307" s="161"/>
      <c r="G307" s="52"/>
      <c r="H307" s="52"/>
      <c r="I307" s="52"/>
      <c r="J307" s="52"/>
      <c r="K307" s="52"/>
      <c r="L307" s="52"/>
      <c r="M307" s="52"/>
      <c r="N307" s="84"/>
      <c r="O307" s="83"/>
      <c r="P307" s="83"/>
      <c r="Q307" s="52"/>
      <c r="R307" s="52"/>
      <c r="S307" s="91"/>
      <c r="T307" s="275"/>
      <c r="V307"/>
    </row>
    <row r="308" spans="1:22">
      <c r="B308" s="698"/>
      <c r="C308" s="596"/>
      <c r="N308" s="84"/>
      <c r="O308" s="83"/>
      <c r="P308" s="83"/>
    </row>
    <row r="309" spans="1:22">
      <c r="B309" s="698"/>
      <c r="C309" s="596"/>
      <c r="N309" s="84"/>
      <c r="O309" s="83"/>
      <c r="P309" s="83"/>
    </row>
    <row r="310" spans="1:22">
      <c r="N310" s="84"/>
      <c r="O310" s="166"/>
      <c r="P310" s="84"/>
    </row>
    <row r="311" spans="1:22" s="52" customFormat="1">
      <c r="A311" s="72"/>
      <c r="B311" s="167"/>
      <c r="C311" s="168"/>
      <c r="D311" s="168"/>
      <c r="E311" s="72"/>
      <c r="F311" s="161"/>
      <c r="N311" s="89"/>
      <c r="O311" s="83"/>
      <c r="P311" s="83"/>
      <c r="S311" s="91"/>
      <c r="T311" s="275"/>
      <c r="U311" s="78"/>
      <c r="V311"/>
    </row>
    <row r="312" spans="1:22" s="52" customFormat="1">
      <c r="A312" s="72"/>
      <c r="B312" s="167"/>
      <c r="C312" s="168"/>
      <c r="D312" s="168"/>
      <c r="E312" s="72"/>
      <c r="F312" s="161"/>
      <c r="G312" s="276" t="s">
        <v>139</v>
      </c>
      <c r="H312" s="440">
        <v>35477890895</v>
      </c>
      <c r="I312" s="1528">
        <f>SUMIF(T13:T276,G312,C13:C276)</f>
        <v>27219309896</v>
      </c>
      <c r="J312" s="1528"/>
      <c r="K312" s="1529">
        <f>H312-I312</f>
        <v>8258580999</v>
      </c>
      <c r="L312" s="1529"/>
      <c r="N312" s="89"/>
      <c r="O312" s="83"/>
      <c r="P312" s="83"/>
      <c r="S312" s="91"/>
      <c r="T312" s="275"/>
      <c r="U312" s="78"/>
      <c r="V312"/>
    </row>
    <row r="313" spans="1:22" s="52" customFormat="1">
      <c r="A313" s="72"/>
      <c r="B313" s="167"/>
      <c r="C313" s="168"/>
      <c r="D313" s="168"/>
      <c r="E313" s="72"/>
      <c r="F313" s="161"/>
      <c r="G313" s="276" t="s">
        <v>171</v>
      </c>
      <c r="H313" s="440">
        <v>24338374230</v>
      </c>
      <c r="I313" s="1528">
        <f>SUMIF(T14:T277,G313,C14:C277)</f>
        <v>24338371918</v>
      </c>
      <c r="J313" s="1528"/>
      <c r="K313" s="1529">
        <f>H313-I313</f>
        <v>2312</v>
      </c>
      <c r="L313" s="1529"/>
      <c r="S313" s="91"/>
      <c r="T313" s="275"/>
      <c r="U313" s="78"/>
      <c r="V313"/>
    </row>
    <row r="314" spans="1:22" s="52" customFormat="1">
      <c r="A314" s="72"/>
      <c r="B314" s="167"/>
      <c r="C314" s="168"/>
      <c r="D314" s="168"/>
      <c r="E314" s="72"/>
      <c r="F314" s="161"/>
      <c r="G314" s="276" t="s">
        <v>766</v>
      </c>
      <c r="H314" s="440">
        <v>66673320000</v>
      </c>
      <c r="I314" s="1528">
        <f>SUMIF(T13:T276,G314,C13:C276)</f>
        <v>68143606000</v>
      </c>
      <c r="J314" s="1528"/>
      <c r="K314" s="1529">
        <f>H314-I314</f>
        <v>-1470286000</v>
      </c>
      <c r="L314" s="1529"/>
      <c r="S314" s="91"/>
      <c r="T314" s="275"/>
      <c r="U314" s="78"/>
      <c r="V314"/>
    </row>
    <row r="315" spans="1:22" s="52" customFormat="1">
      <c r="A315" s="72"/>
      <c r="B315" s="167"/>
      <c r="C315" s="168"/>
      <c r="D315" s="168"/>
      <c r="E315" s="72"/>
      <c r="F315" s="161"/>
      <c r="G315" s="276"/>
      <c r="H315" s="441">
        <f>SUM(H312:H314)</f>
        <v>126489585125</v>
      </c>
      <c r="I315" s="1529">
        <f>SUM(I312:I314)</f>
        <v>119701287814</v>
      </c>
      <c r="J315" s="1529"/>
      <c r="K315" s="1529">
        <f>H315-I315</f>
        <v>6788297311</v>
      </c>
      <c r="L315" s="1529"/>
      <c r="S315" s="91"/>
      <c r="T315" s="275"/>
      <c r="U315" s="78"/>
      <c r="V315"/>
    </row>
  </sheetData>
  <autoFilter ref="A10:T276" xr:uid="{00000000-0009-0000-0000-000008000000}"/>
  <mergeCells count="101">
    <mergeCell ref="I313:J313"/>
    <mergeCell ref="K313:L313"/>
    <mergeCell ref="I314:J314"/>
    <mergeCell ref="K314:L314"/>
    <mergeCell ref="I315:J315"/>
    <mergeCell ref="K315:L315"/>
    <mergeCell ref="K312:L312"/>
    <mergeCell ref="B286:E286"/>
    <mergeCell ref="B290:E290"/>
    <mergeCell ref="B291:E291"/>
    <mergeCell ref="B292:E292"/>
    <mergeCell ref="B293:E293"/>
    <mergeCell ref="B299:E299"/>
    <mergeCell ref="B300:E300"/>
    <mergeCell ref="B297:E297"/>
    <mergeCell ref="B287:E287"/>
    <mergeCell ref="B288:E288"/>
    <mergeCell ref="B289:E289"/>
    <mergeCell ref="B294:E294"/>
    <mergeCell ref="B295:E295"/>
    <mergeCell ref="B296:E296"/>
    <mergeCell ref="B298:E298"/>
    <mergeCell ref="I312:J312"/>
    <mergeCell ref="B284:E284"/>
    <mergeCell ref="B285:E285"/>
    <mergeCell ref="O285:P285"/>
    <mergeCell ref="A207:S207"/>
    <mergeCell ref="A132:S132"/>
    <mergeCell ref="A137:S137"/>
    <mergeCell ref="A138:S138"/>
    <mergeCell ref="A155:S155"/>
    <mergeCell ref="A167:S167"/>
    <mergeCell ref="A178:S178"/>
    <mergeCell ref="A179:S179"/>
    <mergeCell ref="A186:S186"/>
    <mergeCell ref="A191:S191"/>
    <mergeCell ref="A196:S196"/>
    <mergeCell ref="A197:S197"/>
    <mergeCell ref="A210:S210"/>
    <mergeCell ref="A224:S224"/>
    <mergeCell ref="A277:B277"/>
    <mergeCell ref="A279:F279"/>
    <mergeCell ref="J279:K279"/>
    <mergeCell ref="B280:E280"/>
    <mergeCell ref="B281:E281"/>
    <mergeCell ref="B282:E282"/>
    <mergeCell ref="B283:E283"/>
    <mergeCell ref="A130:S130"/>
    <mergeCell ref="A97:S97"/>
    <mergeCell ref="A102:S102"/>
    <mergeCell ref="A103:S103"/>
    <mergeCell ref="A105:S105"/>
    <mergeCell ref="A107:S107"/>
    <mergeCell ref="A110:S110"/>
    <mergeCell ref="A111:S111"/>
    <mergeCell ref="A118:S118"/>
    <mergeCell ref="A120:S120"/>
    <mergeCell ref="A123:S123"/>
    <mergeCell ref="A124:S124"/>
    <mergeCell ref="A95:S95"/>
    <mergeCell ref="A37:S37"/>
    <mergeCell ref="A45:S45"/>
    <mergeCell ref="A46:S46"/>
    <mergeCell ref="A51:S51"/>
    <mergeCell ref="A53:S53"/>
    <mergeCell ref="A55:S55"/>
    <mergeCell ref="A56:S56"/>
    <mergeCell ref="A72:S72"/>
    <mergeCell ref="A78:S78"/>
    <mergeCell ref="A91:S91"/>
    <mergeCell ref="A92:S92"/>
    <mergeCell ref="A29:S29"/>
    <mergeCell ref="N6:N8"/>
    <mergeCell ref="O6:Q6"/>
    <mergeCell ref="R6:R8"/>
    <mergeCell ref="S6:S8"/>
    <mergeCell ref="L7:L8"/>
    <mergeCell ref="M7:M8"/>
    <mergeCell ref="O7:O8"/>
    <mergeCell ref="P7:Q7"/>
    <mergeCell ref="G6:G8"/>
    <mergeCell ref="H6:H8"/>
    <mergeCell ref="I6:I8"/>
    <mergeCell ref="J6:J8"/>
    <mergeCell ref="K6:K8"/>
    <mergeCell ref="L6:M6"/>
    <mergeCell ref="A11:B11"/>
    <mergeCell ref="A12:S12"/>
    <mergeCell ref="A19:S19"/>
    <mergeCell ref="A22:S22"/>
    <mergeCell ref="A23:S23"/>
    <mergeCell ref="A1:S1"/>
    <mergeCell ref="A2:S2"/>
    <mergeCell ref="A3:S3"/>
    <mergeCell ref="A4:S4"/>
    <mergeCell ref="A6:A8"/>
    <mergeCell ref="B6:B8"/>
    <mergeCell ref="C6:C8"/>
    <mergeCell ref="D6:D8"/>
    <mergeCell ref="E6:E8"/>
    <mergeCell ref="F6:F8"/>
  </mergeCells>
  <printOptions horizontalCentered="1"/>
  <pageMargins left="0.7" right="0.7" top="0.75" bottom="0.75" header="0.3" footer="0.3"/>
  <pageSetup paperSize="5" scale="57" orientation="landscape" horizontalDpi="4294967293" r:id="rId1"/>
  <rowBreaks count="10" manualBreakCount="10">
    <brk id="28" max="18" man="1"/>
    <brk id="44" max="18" man="1"/>
    <brk id="82" max="18" man="1"/>
    <brk id="101" max="18" man="1"/>
    <brk id="122" max="18" man="1"/>
    <brk id="164" max="18" man="1"/>
    <brk id="188" max="18" man="1"/>
    <brk id="206" max="18" man="1"/>
    <brk id="222" max="18" man="1"/>
    <brk id="27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30</vt:i4>
      </vt:variant>
    </vt:vector>
  </HeadingPairs>
  <TitlesOfParts>
    <vt:vector size="48" baseType="lpstr">
      <vt:lpstr>Format 2</vt:lpstr>
      <vt:lpstr>31 Oktober 2021</vt:lpstr>
      <vt:lpstr>30 september 2021</vt:lpstr>
      <vt:lpstr>Fisik (Deviasi +)</vt:lpstr>
      <vt:lpstr>Fisik (Deviasi -)</vt:lpstr>
      <vt:lpstr>31 AGUSTUS 2021</vt:lpstr>
      <vt:lpstr>MINGGU IV AGUSTUS 2021</vt:lpstr>
      <vt:lpstr>MINGGU III AGUSTUS 2021</vt:lpstr>
      <vt:lpstr>MINGGU II AGUSTUS 2021</vt:lpstr>
      <vt:lpstr>MINGGU I AGUSTUS 2021</vt:lpstr>
      <vt:lpstr>31 JULI 2021</vt:lpstr>
      <vt:lpstr>30 JUNI 2021</vt:lpstr>
      <vt:lpstr>31 MARET 2021</vt:lpstr>
      <vt:lpstr>Refocusing</vt:lpstr>
      <vt:lpstr>JANUARI 2021</vt:lpstr>
      <vt:lpstr>PAKET BM 2021</vt:lpstr>
      <vt:lpstr>Sheet2</vt:lpstr>
      <vt:lpstr>NON FISIK</vt:lpstr>
      <vt:lpstr>'30 JUNI 2021'!Print_Area</vt:lpstr>
      <vt:lpstr>'30 september 2021'!Print_Area</vt:lpstr>
      <vt:lpstr>'31 AGUSTUS 2021'!Print_Area</vt:lpstr>
      <vt:lpstr>'31 JULI 2021'!Print_Area</vt:lpstr>
      <vt:lpstr>'31 MARET 2021'!Print_Area</vt:lpstr>
      <vt:lpstr>'31 Oktober 2021'!Print_Area</vt:lpstr>
      <vt:lpstr>'Fisik (Deviasi -)'!Print_Area</vt:lpstr>
      <vt:lpstr>'Fisik (Deviasi +)'!Print_Area</vt:lpstr>
      <vt:lpstr>'Format 2'!Print_Area</vt:lpstr>
      <vt:lpstr>'JANUARI 2021'!Print_Area</vt:lpstr>
      <vt:lpstr>'MINGGU I AGUSTUS 2021'!Print_Area</vt:lpstr>
      <vt:lpstr>'MINGGU II AGUSTUS 2021'!Print_Area</vt:lpstr>
      <vt:lpstr>'MINGGU III AGUSTUS 2021'!Print_Area</vt:lpstr>
      <vt:lpstr>'MINGGU IV AGUSTUS 2021'!Print_Area</vt:lpstr>
      <vt:lpstr>'NON FISIK'!Print_Area</vt:lpstr>
      <vt:lpstr>'PAKET BM 2021'!Print_Area</vt:lpstr>
      <vt:lpstr>'30 JUNI 2021'!Print_Titles</vt:lpstr>
      <vt:lpstr>'30 september 2021'!Print_Titles</vt:lpstr>
      <vt:lpstr>'31 AGUSTUS 2021'!Print_Titles</vt:lpstr>
      <vt:lpstr>'31 JULI 2021'!Print_Titles</vt:lpstr>
      <vt:lpstr>'31 MARET 2021'!Print_Titles</vt:lpstr>
      <vt:lpstr>'31 Oktober 2021'!Print_Titles</vt:lpstr>
      <vt:lpstr>'Fisik (Deviasi -)'!Print_Titles</vt:lpstr>
      <vt:lpstr>'Fisik (Deviasi +)'!Print_Titles</vt:lpstr>
      <vt:lpstr>'Format 2'!Print_Titles</vt:lpstr>
      <vt:lpstr>'MINGGU I AGUSTUS 2021'!Print_Titles</vt:lpstr>
      <vt:lpstr>'MINGGU II AGUSTUS 2021'!Print_Titles</vt:lpstr>
      <vt:lpstr>'MINGGU III AGUSTUS 2021'!Print_Titles</vt:lpstr>
      <vt:lpstr>'MINGGU IV AGUSTUS 2021'!Print_Titles</vt:lpstr>
      <vt:lpstr>'PAKET BM 2021'!Print_Titles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2023-07-03T08:51:56Z</dcterms:modified>
</cp:coreProperties>
</file>